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dadepbta.sharepoint.com/sites/OficinaAsesoradePlaneacin/Shared Documents/OAP - EQUIPOS/Equipo MIPG/Administración de Riesgos/Administración de Riestos DADEP 2022/"/>
    </mc:Choice>
  </mc:AlternateContent>
  <xr:revisionPtr revIDLastSave="14" documentId="8_{1B7FB10F-4AEC-4F39-91FB-8FC7F8E9010B}" xr6:coauthVersionLast="47" xr6:coauthVersionMax="47" xr10:uidLastSave="{AD66E066-EACD-4D2E-8198-47DBA20C1467}"/>
  <bookViews>
    <workbookView xWindow="-110" yWindow="-110" windowWidth="19420" windowHeight="10420" tabRatio="772" activeTab="1" xr2:uid="{00000000-000D-0000-FFFF-FFFF00000000}"/>
  </bookViews>
  <sheets>
    <sheet name="INSTRUCCIONES" sheetId="4" r:id="rId1"/>
    <sheet name="MAPA DE RIESGOS" sheetId="2" r:id="rId2"/>
    <sheet name="IMPACTO CORRUPCIÓN" sheetId="7" r:id="rId3"/>
    <sheet name="Listados Datos" sheetId="13" state="hidden" r:id="rId4"/>
    <sheet name="Matriz Calor Inherente RGyRSI" sheetId="20" r:id="rId5"/>
    <sheet name="Matriz Calor Residual RGyRSI" sheetId="21" r:id="rId6"/>
    <sheet name="CONTEXTO EXT, INT Y PROC" sheetId="34" r:id="rId7"/>
    <sheet name="Inventario de activos de inf." sheetId="30" state="hidden" r:id="rId8"/>
    <sheet name="Amanezas y Vulnera Seg. Digital" sheetId="26" r:id="rId9"/>
    <sheet name="Anexo A Seg. Dig" sheetId="27" r:id="rId10"/>
    <sheet name="Tabla Probabilidad" sheetId="6" r:id="rId11"/>
    <sheet name="Tabla Impacto" sheetId="8" r:id="rId12"/>
    <sheet name="IMPACTO SEG D" sheetId="18" r:id="rId13"/>
    <sheet name="PROBABILIDAD R. CORRUPCIÓN" sheetId="22" r:id="rId14"/>
    <sheet name="Tabla Valoración controles" sheetId="25" r:id="rId15"/>
    <sheet name="VALORACIÓN DEL RIESGO DE CORRUP" sheetId="24" r:id="rId16"/>
    <sheet name="Clases de Riesgos" sheetId="5" r:id="rId17"/>
    <sheet name="EJEMPLO CONTROLES" sheetId="11" r:id="rId18"/>
    <sheet name="OPCIONES DE MANEJO DEL RIESGO" sheetId="12" r:id="rId19"/>
  </sheets>
  <externalReferences>
    <externalReference r:id="rId20"/>
  </externalReferences>
  <definedNames>
    <definedName name="_xlnm._FilterDatabase" localSheetId="6" hidden="1">'CONTEXTO EXT, INT Y PROC'!$A$5:$H$27</definedName>
    <definedName name="_xlnm._FilterDatabase" localSheetId="7" hidden="1">'Inventario de activos de inf.'!$A$3:$AI$3</definedName>
    <definedName name="_xlnm._FilterDatabase" localSheetId="1" hidden="1">'MAPA DE RIESGOS'!$A$9:$CK$615</definedName>
    <definedName name="APLICACIÓN" localSheetId="6">'[1]Listas Nuevas'!$R$2:$R$4</definedName>
    <definedName name="APLICACIÓN" localSheetId="7">#REF!</definedName>
    <definedName name="APLICACIÓN">#REF!</definedName>
    <definedName name="_xlnm.Print_Area" localSheetId="8">'Amanezas y Vulnera Seg. Digital'!$A$1:$B$64</definedName>
    <definedName name="_xlnm.Print_Area" localSheetId="16">'Clases de Riesgos'!$A$1:$D$11</definedName>
    <definedName name="_xlnm.Print_Area" localSheetId="6">'CONTEXTO EXT, INT Y PROC'!$A$1:$J$38</definedName>
    <definedName name="_xlnm.Print_Area" localSheetId="17">'EJEMPLO CONTROLES'!$A$1:$G$27</definedName>
    <definedName name="_xlnm.Print_Area" localSheetId="2">'IMPACTO CORRUPCIÓN'!$A$1:$G$465</definedName>
    <definedName name="_xlnm.Print_Area" localSheetId="0">INSTRUCCIONES!$A$1:$K$75</definedName>
    <definedName name="_xlnm.Print_Area" localSheetId="7">'Inventario de activos de inf.'!$A$1:$AG$352</definedName>
    <definedName name="_xlnm.Print_Area" localSheetId="1">'MAPA DE RIESGOS'!$A$1:$BQ$620</definedName>
    <definedName name="_xlnm.Print_Area" localSheetId="18">'OPCIONES DE MANEJO DEL RIESGO'!$A$1:$D$11</definedName>
    <definedName name="_xlnm.Print_Area" localSheetId="13">'PROBABILIDAD R. CORRUPCIÓN'!$A$1:$F$9</definedName>
    <definedName name="_xlnm.Print_Area" localSheetId="11">'Tabla Impacto'!$A$1:$E$10</definedName>
    <definedName name="_xlnm.Print_Area" localSheetId="10">'Tabla Probabilidad'!$A$1:$E$10</definedName>
    <definedName name="_xlnm.Print_Area" localSheetId="15">'VALORACIÓN DEL RIESGO DE CORRUP'!$A$1:$H$14</definedName>
    <definedName name="CID" localSheetId="6">'[1]Listas Nuevas'!$AM$3:$AM$9</definedName>
    <definedName name="CID" localSheetId="7">#REF!</definedName>
    <definedName name="CID">#REF!</definedName>
    <definedName name="clasificaciónriesgos" localSheetId="6">#REF!</definedName>
    <definedName name="clasificaciónriesgos" localSheetId="17">#REF!</definedName>
    <definedName name="clasificaciónriesgos" localSheetId="7">#REF!</definedName>
    <definedName name="clasificaciónriesgos" localSheetId="18">#REF!</definedName>
    <definedName name="clasificaciónriesgos" localSheetId="11">#REF!</definedName>
    <definedName name="clasificaciónriesgos" localSheetId="15">#REF!</definedName>
    <definedName name="clasificaciónriesgos">#REF!</definedName>
    <definedName name="códigos" localSheetId="6">#REF!</definedName>
    <definedName name="códigos" localSheetId="17">#REF!</definedName>
    <definedName name="códigos" localSheetId="7">#REF!</definedName>
    <definedName name="códigos" localSheetId="18">#REF!</definedName>
    <definedName name="códigos" localSheetId="11">#REF!</definedName>
    <definedName name="códigos" localSheetId="15">#REF!</definedName>
    <definedName name="códigos">#REF!</definedName>
    <definedName name="Contexto_Externo" localSheetId="6">'[1]Listas Nuevas'!$A$2:$A$7</definedName>
    <definedName name="Contexto_Externo" localSheetId="7">#REF!</definedName>
    <definedName name="Contexto_Externo">#REF!</definedName>
    <definedName name="Contexto_Interno" localSheetId="6">'[1]Listas Nuevas'!$B$2:$B$7</definedName>
    <definedName name="Contexto_Interno" localSheetId="7">#REF!</definedName>
    <definedName name="Contexto_Interno">#REF!</definedName>
    <definedName name="Contexto_Proceso" localSheetId="6">'[1]Listas Nuevas'!$C$2:$C$8</definedName>
    <definedName name="Contexto_Proceso" localSheetId="7">#REF!</definedName>
    <definedName name="Contexto_Proceso">#REF!</definedName>
    <definedName name="Direccionamiento_Estratégico" localSheetId="6">#REF!</definedName>
    <definedName name="Direccionamiento_Estratégico" localSheetId="17">#REF!</definedName>
    <definedName name="Direccionamiento_Estratégico" localSheetId="7">#REF!</definedName>
    <definedName name="Direccionamiento_Estratégico" localSheetId="18">#REF!</definedName>
    <definedName name="Direccionamiento_Estratégico" localSheetId="11">#REF!</definedName>
    <definedName name="Direccionamiento_Estratégico" localSheetId="15">#REF!</definedName>
    <definedName name="Direccionamiento_Estratégico">#REF!</definedName>
    <definedName name="económicos" localSheetId="6">#REF!</definedName>
    <definedName name="económicos" localSheetId="17">#REF!</definedName>
    <definedName name="económicos" localSheetId="7">#REF!</definedName>
    <definedName name="económicos" localSheetId="18">#REF!</definedName>
    <definedName name="económicos" localSheetId="11">#REF!</definedName>
    <definedName name="económicos" localSheetId="15">#REF!</definedName>
    <definedName name="económicos">#REF!</definedName>
    <definedName name="EJECUCIÓN" localSheetId="6">'[1]Listas Nuevas'!$T$2:$T$4</definedName>
    <definedName name="EJECUCIÓN" localSheetId="7">#REF!</definedName>
    <definedName name="EJECUCIÓN">#REF!</definedName>
    <definedName name="externo" localSheetId="6">#REF!</definedName>
    <definedName name="externo" localSheetId="17">#REF!</definedName>
    <definedName name="externo" localSheetId="7">#REF!</definedName>
    <definedName name="externo" localSheetId="18">#REF!</definedName>
    <definedName name="externo" localSheetId="11">#REF!</definedName>
    <definedName name="externo" localSheetId="15">#REF!</definedName>
    <definedName name="externo">#REF!</definedName>
    <definedName name="externos2" localSheetId="6">#REF!</definedName>
    <definedName name="externos2" localSheetId="17">#REF!</definedName>
    <definedName name="externos2" localSheetId="7">#REF!</definedName>
    <definedName name="externos2" localSheetId="18">#REF!</definedName>
    <definedName name="externos2" localSheetId="11">#REF!</definedName>
    <definedName name="externos2" localSheetId="15">#REF!</definedName>
    <definedName name="externos2">#REF!</definedName>
    <definedName name="factores" localSheetId="6">#REF!</definedName>
    <definedName name="factores" localSheetId="17">#REF!</definedName>
    <definedName name="factores" localSheetId="7">#REF!</definedName>
    <definedName name="factores" localSheetId="18">#REF!</definedName>
    <definedName name="factores" localSheetId="11">#REF!</definedName>
    <definedName name="factores" localSheetId="15">#REF!</definedName>
    <definedName name="factores">#REF!</definedName>
    <definedName name="FRECUENCIA" localSheetId="6">'[1]Listas Nuevas'!$L$2:$L$6</definedName>
    <definedName name="FRECUENCIA" localSheetId="7">#REF!</definedName>
    <definedName name="FRECUENCIA">#REF!</definedName>
    <definedName name="impacto" localSheetId="6">#REF!</definedName>
    <definedName name="impacto" localSheetId="17">#REF!</definedName>
    <definedName name="impacto" localSheetId="7">#REF!</definedName>
    <definedName name="impacto" localSheetId="18">#REF!</definedName>
    <definedName name="impacto" localSheetId="11">#REF!</definedName>
    <definedName name="impacto" localSheetId="15">#REF!</definedName>
    <definedName name="impacto">#REF!</definedName>
    <definedName name="impactoco" localSheetId="6">#REF!</definedName>
    <definedName name="impactoco" localSheetId="17">#REF!</definedName>
    <definedName name="impactoco" localSheetId="7">#REF!</definedName>
    <definedName name="impactoco" localSheetId="18">#REF!</definedName>
    <definedName name="impactoco" localSheetId="11">#REF!</definedName>
    <definedName name="impactoco" localSheetId="15">#REF!</definedName>
    <definedName name="impactoco">#REF!</definedName>
    <definedName name="infraestructura" localSheetId="6">#REF!</definedName>
    <definedName name="infraestructura" localSheetId="17">#REF!</definedName>
    <definedName name="infraestructura" localSheetId="7">#REF!</definedName>
    <definedName name="infraestructura" localSheetId="18">#REF!</definedName>
    <definedName name="infraestructura" localSheetId="11">#REF!</definedName>
    <definedName name="infraestructura" localSheetId="15">#REF!</definedName>
    <definedName name="infraestructura">#REF!</definedName>
    <definedName name="interno" localSheetId="6">#REF!</definedName>
    <definedName name="interno" localSheetId="17">#REF!</definedName>
    <definedName name="interno" localSheetId="7">#REF!</definedName>
    <definedName name="interno" localSheetId="18">#REF!</definedName>
    <definedName name="interno" localSheetId="11">#REF!</definedName>
    <definedName name="interno" localSheetId="15">#REF!</definedName>
    <definedName name="interno">#REF!</definedName>
    <definedName name="macroprocesos" localSheetId="6">#REF!</definedName>
    <definedName name="macroprocesos" localSheetId="17">#REF!</definedName>
    <definedName name="macroprocesos" localSheetId="7">#REF!</definedName>
    <definedName name="macroprocesos" localSheetId="18">#REF!</definedName>
    <definedName name="macroprocesos" localSheetId="11">#REF!</definedName>
    <definedName name="macroprocesos" localSheetId="15">#REF!</definedName>
    <definedName name="macroprocesos">#REF!</definedName>
    <definedName name="medio_ambientales" localSheetId="6">#REF!</definedName>
    <definedName name="medio_ambientales" localSheetId="17">#REF!</definedName>
    <definedName name="medio_ambientales" localSheetId="7">#REF!</definedName>
    <definedName name="medio_ambientales" localSheetId="18">#REF!</definedName>
    <definedName name="medio_ambientales" localSheetId="11">#REF!</definedName>
    <definedName name="medio_ambientales" localSheetId="15">#REF!</definedName>
    <definedName name="medio_ambientales">#REF!</definedName>
    <definedName name="personal" localSheetId="6">#REF!</definedName>
    <definedName name="personal" localSheetId="17">#REF!</definedName>
    <definedName name="personal" localSheetId="7">#REF!</definedName>
    <definedName name="personal" localSheetId="18">#REF!</definedName>
    <definedName name="personal" localSheetId="11">#REF!</definedName>
    <definedName name="personal" localSheetId="15">#REF!</definedName>
    <definedName name="personal">#REF!</definedName>
    <definedName name="políticos" localSheetId="6">#REF!</definedName>
    <definedName name="políticos" localSheetId="17">#REF!</definedName>
    <definedName name="políticos" localSheetId="7">#REF!</definedName>
    <definedName name="políticos" localSheetId="18">#REF!</definedName>
    <definedName name="políticos" localSheetId="11">#REF!</definedName>
    <definedName name="políticos" localSheetId="15">#REF!</definedName>
    <definedName name="políticos">#REF!</definedName>
    <definedName name="probabilidad" localSheetId="6">#REF!</definedName>
    <definedName name="probabilidad" localSheetId="17">#REF!</definedName>
    <definedName name="probabilidad" localSheetId="7">#REF!</definedName>
    <definedName name="probabilidad" localSheetId="18">#REF!</definedName>
    <definedName name="probabilidad" localSheetId="11">#REF!</definedName>
    <definedName name="probabilidad" localSheetId="15">#REF!</definedName>
    <definedName name="probabilidad">#REF!</definedName>
    <definedName name="PROCESO" localSheetId="6">'[1]Listas Nuevas'!$AR$3:$AR$23</definedName>
    <definedName name="proceso" localSheetId="17">#REF!</definedName>
    <definedName name="proceso" localSheetId="7">#REF!</definedName>
    <definedName name="proceso" localSheetId="18">#REF!</definedName>
    <definedName name="proceso" localSheetId="11">#REF!</definedName>
    <definedName name="proceso" localSheetId="15">#REF!</definedName>
    <definedName name="proceso">#REF!</definedName>
    <definedName name="procesos" localSheetId="6">#REF!</definedName>
    <definedName name="procesos" localSheetId="17">#REF!</definedName>
    <definedName name="procesos" localSheetId="7">#REF!</definedName>
    <definedName name="procesos" localSheetId="18">#REF!</definedName>
    <definedName name="procesos" localSheetId="11">#REF!</definedName>
    <definedName name="procesos" localSheetId="15">#REF!</definedName>
    <definedName name="procesos">#REF!</definedName>
    <definedName name="Riesgo_de_Corrupción" localSheetId="6">'[1]Listas Nuevas'!$H$10:$J$10</definedName>
    <definedName name="Riesgo_de_Corrupción" localSheetId="7">#REF!</definedName>
    <definedName name="Riesgo_de_Corrupción">#REF!</definedName>
    <definedName name="Riesgo_General" localSheetId="6">'[1]Listas Nuevas'!$F$11:$J$11</definedName>
    <definedName name="Riesgo_General" localSheetId="7">#REF!</definedName>
    <definedName name="Riesgo_General">#REF!</definedName>
    <definedName name="sociales" localSheetId="6">#REF!</definedName>
    <definedName name="sociales" localSheetId="17">#REF!</definedName>
    <definedName name="sociales" localSheetId="7">#REF!</definedName>
    <definedName name="sociales" localSheetId="18">#REF!</definedName>
    <definedName name="sociales" localSheetId="11">#REF!</definedName>
    <definedName name="sociales" localSheetId="15">#REF!</definedName>
    <definedName name="sociales">#REF!</definedName>
    <definedName name="tecnología" localSheetId="6">#REF!</definedName>
    <definedName name="tecnología" localSheetId="17">#REF!</definedName>
    <definedName name="tecnología" localSheetId="7">#REF!</definedName>
    <definedName name="tecnología" localSheetId="18">#REF!</definedName>
    <definedName name="tecnología" localSheetId="11">#REF!</definedName>
    <definedName name="tecnología" localSheetId="15">#REF!</definedName>
    <definedName name="tecnología">#REF!</definedName>
    <definedName name="tecnológicos" localSheetId="6">#REF!</definedName>
    <definedName name="tecnológicos" localSheetId="17">#REF!</definedName>
    <definedName name="tecnológicos" localSheetId="7">#REF!</definedName>
    <definedName name="tecnológicos" localSheetId="18">#REF!</definedName>
    <definedName name="tecnológicos" localSheetId="11">#REF!</definedName>
    <definedName name="tecnológicos" localSheetId="15">#REF!</definedName>
    <definedName name="tecnológicos">#REF!</definedName>
    <definedName name="TIPO_CONTROL" localSheetId="6">'[1]Listas Nuevas'!$P$2:$P$3</definedName>
    <definedName name="TIPO_CONTROL" localSheetId="7">#REF!</definedName>
    <definedName name="TIPO_CONTROL">#REF!</definedName>
    <definedName name="TIPO_RIESGO" localSheetId="6">'[1]Listas Nuevas'!#REF!</definedName>
    <definedName name="TIPO_RIESGO" localSheetId="7">#REF!</definedName>
    <definedName name="TIPO_RIESGO">#REF!</definedName>
    <definedName name="TIPOLOGÍA" localSheetId="6">'[1]Listas Nuevas'!$E$2:$E$11</definedName>
    <definedName name="TIPOLOGÍA" localSheetId="7">#REF!</definedName>
    <definedName name="TIPOLOGÍA">#REF!</definedName>
    <definedName name="_xlnm.Print_Titles" localSheetId="6">'CONTEXTO EXT, INT Y PROC'!$1:$6</definedName>
    <definedName name="_xlnm.Print_Titles" localSheetId="0">INSTRUCCIONES!$1:$3</definedName>
    <definedName name="_xlnm.Print_Titles" localSheetId="1">'MAPA DE RIESGOS'!$4:$9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35" i="2" l="1"/>
  <c r="AQ135" i="2" s="1"/>
  <c r="AK135" i="2"/>
  <c r="AH135" i="2"/>
  <c r="AK134" i="2"/>
  <c r="AH134" i="2"/>
  <c r="AK133" i="2"/>
  <c r="AH133" i="2"/>
  <c r="AO134" i="2" s="1"/>
  <c r="AK132" i="2"/>
  <c r="AH132" i="2"/>
  <c r="AK131" i="2"/>
  <c r="AH131" i="2"/>
  <c r="AV130" i="2"/>
  <c r="AW130" i="2" s="1"/>
  <c r="AK130" i="2"/>
  <c r="AH130" i="2"/>
  <c r="AE130" i="2"/>
  <c r="Z130" i="2"/>
  <c r="Y130" i="2"/>
  <c r="V130" i="2"/>
  <c r="W130" i="2" s="1"/>
  <c r="M472" i="2"/>
  <c r="H10" i="2"/>
  <c r="CU174" i="21"/>
  <c r="CU173" i="21"/>
  <c r="CU172" i="21"/>
  <c r="CU171" i="21"/>
  <c r="CU170" i="21"/>
  <c r="CU169" i="21"/>
  <c r="CU168" i="21"/>
  <c r="CU167" i="21"/>
  <c r="CT174" i="21"/>
  <c r="CT173" i="21"/>
  <c r="CT172" i="21"/>
  <c r="CT171" i="21"/>
  <c r="CT170" i="21"/>
  <c r="CT169" i="21"/>
  <c r="CT168" i="21"/>
  <c r="CT167" i="21"/>
  <c r="CS174" i="21"/>
  <c r="CS173" i="21"/>
  <c r="CS172" i="21"/>
  <c r="CS171" i="21"/>
  <c r="CS170" i="21"/>
  <c r="CS169" i="21"/>
  <c r="CS168" i="21"/>
  <c r="CS167" i="21"/>
  <c r="CR174" i="21"/>
  <c r="CR173" i="21"/>
  <c r="CR172" i="21"/>
  <c r="CR171" i="21"/>
  <c r="CR170" i="21"/>
  <c r="CR169" i="21"/>
  <c r="CR168" i="21"/>
  <c r="CR167" i="21"/>
  <c r="CQ174" i="21"/>
  <c r="CQ173" i="21"/>
  <c r="CQ172" i="21"/>
  <c r="CQ171" i="21"/>
  <c r="CQ170" i="21"/>
  <c r="CQ169" i="21"/>
  <c r="CQ168" i="21"/>
  <c r="CP174" i="21"/>
  <c r="CP173" i="21"/>
  <c r="CP172" i="21"/>
  <c r="CP171" i="21"/>
  <c r="CP170" i="21"/>
  <c r="CP169" i="21"/>
  <c r="CP168" i="21"/>
  <c r="CO174" i="21"/>
  <c r="CO173" i="21"/>
  <c r="CO172" i="21"/>
  <c r="CO171" i="21"/>
  <c r="CO170" i="21"/>
  <c r="CO169" i="21"/>
  <c r="CO168" i="21"/>
  <c r="CN174" i="21"/>
  <c r="CN173" i="21"/>
  <c r="CN172" i="21"/>
  <c r="CN171" i="21"/>
  <c r="CN170" i="21"/>
  <c r="CN169" i="21"/>
  <c r="CN168" i="21"/>
  <c r="CM174" i="21"/>
  <c r="CM173" i="21"/>
  <c r="CM172" i="21"/>
  <c r="CM171" i="21"/>
  <c r="CM170" i="21"/>
  <c r="CM169" i="21"/>
  <c r="CM168" i="21"/>
  <c r="CL174" i="21"/>
  <c r="CL173" i="21"/>
  <c r="CL172" i="21"/>
  <c r="CL171" i="21"/>
  <c r="CL170" i="21"/>
  <c r="CL169" i="21"/>
  <c r="CL168" i="21"/>
  <c r="CK174" i="21"/>
  <c r="CK173" i="21"/>
  <c r="CK172" i="21"/>
  <c r="CK171" i="21"/>
  <c r="CK170" i="21"/>
  <c r="CK169" i="21"/>
  <c r="CK168" i="21"/>
  <c r="CJ174" i="21"/>
  <c r="CJ173" i="21"/>
  <c r="CJ172" i="21"/>
  <c r="CJ171" i="21"/>
  <c r="CJ170" i="21"/>
  <c r="CJ169" i="21"/>
  <c r="CJ168" i="21"/>
  <c r="CI175" i="21"/>
  <c r="CI174" i="21"/>
  <c r="CI173" i="21"/>
  <c r="CI172" i="21"/>
  <c r="CI171" i="21"/>
  <c r="CI170" i="21"/>
  <c r="CI169" i="21"/>
  <c r="CI168" i="21"/>
  <c r="CH175" i="21"/>
  <c r="CH174" i="21"/>
  <c r="CH173" i="21"/>
  <c r="CH172" i="21"/>
  <c r="CH171" i="21"/>
  <c r="CH170" i="21"/>
  <c r="CH169" i="21"/>
  <c r="CH168" i="21"/>
  <c r="CG175" i="21"/>
  <c r="CG174" i="21"/>
  <c r="CG173" i="21"/>
  <c r="CG172" i="21"/>
  <c r="CG171" i="21"/>
  <c r="CG170" i="21"/>
  <c r="CG169" i="21"/>
  <c r="CG168" i="21"/>
  <c r="CF175" i="21"/>
  <c r="CF174" i="21"/>
  <c r="CF173" i="21"/>
  <c r="CF172" i="21"/>
  <c r="CF171" i="21"/>
  <c r="CF170" i="21"/>
  <c r="CF169" i="21"/>
  <c r="CF168" i="21"/>
  <c r="CE175" i="21"/>
  <c r="CE174" i="21"/>
  <c r="CE173" i="21"/>
  <c r="CE172" i="21"/>
  <c r="CE171" i="21"/>
  <c r="CE170" i="21"/>
  <c r="CE169" i="21"/>
  <c r="CE168" i="21"/>
  <c r="CD175" i="21"/>
  <c r="CD174" i="21"/>
  <c r="CD173" i="21"/>
  <c r="CD172" i="21"/>
  <c r="CD171" i="21"/>
  <c r="CD170" i="21"/>
  <c r="CD169" i="21"/>
  <c r="CD168" i="21"/>
  <c r="CC174" i="21"/>
  <c r="CC173" i="21"/>
  <c r="CC172" i="21"/>
  <c r="CC171" i="21"/>
  <c r="CC170" i="21"/>
  <c r="CC169" i="21"/>
  <c r="CC168" i="21"/>
  <c r="CC167" i="21"/>
  <c r="CB174" i="21"/>
  <c r="CB173" i="21"/>
  <c r="CB172" i="21"/>
  <c r="CB171" i="21"/>
  <c r="CB170" i="21"/>
  <c r="CB169" i="21"/>
  <c r="CB168" i="21"/>
  <c r="CB167" i="21"/>
  <c r="CA174" i="21"/>
  <c r="CA173" i="21"/>
  <c r="CA172" i="21"/>
  <c r="CA171" i="21"/>
  <c r="CA170" i="21"/>
  <c r="CA169" i="21"/>
  <c r="CA168" i="21"/>
  <c r="CA167" i="21"/>
  <c r="BZ174" i="21"/>
  <c r="BZ173" i="21"/>
  <c r="BZ172" i="21"/>
  <c r="BZ171" i="21"/>
  <c r="BZ170" i="21"/>
  <c r="BZ169" i="21"/>
  <c r="BZ168" i="21"/>
  <c r="BZ167" i="21"/>
  <c r="BY174" i="21"/>
  <c r="BY173" i="21"/>
  <c r="BY172" i="21"/>
  <c r="BY171" i="21"/>
  <c r="BY170" i="21"/>
  <c r="BY169" i="21"/>
  <c r="BY168" i="21"/>
  <c r="BX174" i="21"/>
  <c r="BX173" i="21"/>
  <c r="BX172" i="21"/>
  <c r="BX171" i="21"/>
  <c r="BX170" i="21"/>
  <c r="BX169" i="21"/>
  <c r="BX168" i="21"/>
  <c r="BW174" i="21"/>
  <c r="BW173" i="21"/>
  <c r="BW172" i="21"/>
  <c r="BW171" i="21"/>
  <c r="BW170" i="21"/>
  <c r="BW169" i="21"/>
  <c r="BW168" i="21"/>
  <c r="BV174" i="21"/>
  <c r="BV173" i="21"/>
  <c r="BV172" i="21"/>
  <c r="BV171" i="21"/>
  <c r="BV170" i="21"/>
  <c r="BV169" i="21"/>
  <c r="BV168" i="21"/>
  <c r="BU174" i="21"/>
  <c r="BU173" i="21"/>
  <c r="BU172" i="21"/>
  <c r="BU171" i="21"/>
  <c r="BU170" i="21"/>
  <c r="BU169" i="21"/>
  <c r="BU168" i="21"/>
  <c r="BT174" i="21"/>
  <c r="BT173" i="21"/>
  <c r="BT172" i="21"/>
  <c r="BT171" i="21"/>
  <c r="BT170" i="21"/>
  <c r="BT169" i="21"/>
  <c r="BT168" i="21"/>
  <c r="BS174" i="21"/>
  <c r="BS173" i="21"/>
  <c r="BS172" i="21"/>
  <c r="BS171" i="21"/>
  <c r="BS170" i="21"/>
  <c r="BS169" i="21"/>
  <c r="BS168" i="21"/>
  <c r="BR174" i="21"/>
  <c r="BR173" i="21"/>
  <c r="BR172" i="21"/>
  <c r="BR171" i="21"/>
  <c r="BR170" i="21"/>
  <c r="BR169" i="21"/>
  <c r="BR168" i="21"/>
  <c r="BQ175" i="21"/>
  <c r="BQ174" i="21"/>
  <c r="BQ173" i="21"/>
  <c r="BQ172" i="21"/>
  <c r="BQ171" i="21"/>
  <c r="BQ170" i="21"/>
  <c r="BQ169" i="21"/>
  <c r="BQ168" i="21"/>
  <c r="BP175" i="21"/>
  <c r="BP174" i="21"/>
  <c r="BP173" i="21"/>
  <c r="BP172" i="21"/>
  <c r="BP171" i="21"/>
  <c r="BP170" i="21"/>
  <c r="BP169" i="21"/>
  <c r="BP168" i="21"/>
  <c r="BO175" i="21"/>
  <c r="BO174" i="21"/>
  <c r="BO173" i="21"/>
  <c r="BO172" i="21"/>
  <c r="BO171" i="21"/>
  <c r="BO170" i="21"/>
  <c r="BO169" i="21"/>
  <c r="BO168" i="21"/>
  <c r="BN175" i="21"/>
  <c r="BN174" i="21"/>
  <c r="BN173" i="21"/>
  <c r="BN172" i="21"/>
  <c r="BN171" i="21"/>
  <c r="BN170" i="21"/>
  <c r="BN169" i="21"/>
  <c r="BN168" i="21"/>
  <c r="BM175" i="21"/>
  <c r="BM174" i="21"/>
  <c r="BM173" i="21"/>
  <c r="BM172" i="21"/>
  <c r="BM171" i="21"/>
  <c r="BM170" i="21"/>
  <c r="BM169" i="21"/>
  <c r="BM168" i="21"/>
  <c r="BL175" i="21"/>
  <c r="BL174" i="21"/>
  <c r="BL173" i="21"/>
  <c r="BL172" i="21"/>
  <c r="BL171" i="21"/>
  <c r="BL170" i="21"/>
  <c r="BL169" i="21"/>
  <c r="BL168" i="21"/>
  <c r="BK174" i="21"/>
  <c r="BK173" i="21"/>
  <c r="BK172" i="21"/>
  <c r="BK171" i="21"/>
  <c r="BK170" i="21"/>
  <c r="BK169" i="21"/>
  <c r="BK168" i="21"/>
  <c r="BK167" i="21"/>
  <c r="BJ174" i="21"/>
  <c r="BJ173" i="21"/>
  <c r="BJ172" i="21"/>
  <c r="BJ171" i="21"/>
  <c r="BJ170" i="21"/>
  <c r="BJ169" i="21"/>
  <c r="BJ168" i="21"/>
  <c r="BJ167" i="21"/>
  <c r="BI174" i="21"/>
  <c r="BI173" i="21"/>
  <c r="BI172" i="21"/>
  <c r="BI171" i="21"/>
  <c r="BI170" i="21"/>
  <c r="BI169" i="21"/>
  <c r="BI168" i="21"/>
  <c r="BI167" i="21"/>
  <c r="BH174" i="21"/>
  <c r="BH173" i="21"/>
  <c r="BH172" i="21"/>
  <c r="BH171" i="21"/>
  <c r="BH170" i="21"/>
  <c r="BH169" i="21"/>
  <c r="BH168" i="21"/>
  <c r="BH167" i="21"/>
  <c r="BG174" i="21"/>
  <c r="BG173" i="21"/>
  <c r="BG172" i="21"/>
  <c r="BG171" i="21"/>
  <c r="BG170" i="21"/>
  <c r="BG169" i="21"/>
  <c r="BG168" i="21"/>
  <c r="BF174" i="21"/>
  <c r="BF173" i="21"/>
  <c r="BF172" i="21"/>
  <c r="BF171" i="21"/>
  <c r="BF170" i="21"/>
  <c r="BF169" i="21"/>
  <c r="BF168" i="21"/>
  <c r="BE174" i="21"/>
  <c r="BE173" i="21"/>
  <c r="BE172" i="21"/>
  <c r="BE171" i="21"/>
  <c r="BE170" i="21"/>
  <c r="BE169" i="21"/>
  <c r="BE168" i="21"/>
  <c r="BD174" i="21"/>
  <c r="BD173" i="21"/>
  <c r="BD172" i="21"/>
  <c r="BD171" i="21"/>
  <c r="BD170" i="21"/>
  <c r="BD169" i="21"/>
  <c r="BD168" i="21"/>
  <c r="BC174" i="21"/>
  <c r="BC173" i="21"/>
  <c r="BC172" i="21"/>
  <c r="BC171" i="21"/>
  <c r="BC170" i="21"/>
  <c r="BC169" i="21"/>
  <c r="BC168" i="21"/>
  <c r="BB174" i="21"/>
  <c r="BB173" i="21"/>
  <c r="BB172" i="21"/>
  <c r="BB171" i="21"/>
  <c r="BB170" i="21"/>
  <c r="BB169" i="21"/>
  <c r="BB168" i="21"/>
  <c r="BA174" i="21"/>
  <c r="BA173" i="21"/>
  <c r="BA172" i="21"/>
  <c r="BA171" i="21"/>
  <c r="BA170" i="21"/>
  <c r="BA169" i="21"/>
  <c r="BA168" i="21"/>
  <c r="AZ174" i="21"/>
  <c r="AZ173" i="21"/>
  <c r="AZ172" i="21"/>
  <c r="AZ171" i="21"/>
  <c r="AZ170" i="21"/>
  <c r="AZ169" i="21"/>
  <c r="AZ168" i="21"/>
  <c r="AY175" i="21"/>
  <c r="AY174" i="21"/>
  <c r="AY173" i="21"/>
  <c r="AY172" i="21"/>
  <c r="AY171" i="21"/>
  <c r="AY170" i="21"/>
  <c r="AY169" i="21"/>
  <c r="AY168" i="21"/>
  <c r="AX175" i="21"/>
  <c r="AX174" i="21"/>
  <c r="AX173" i="21"/>
  <c r="AX172" i="21"/>
  <c r="AX171" i="21"/>
  <c r="AX170" i="21"/>
  <c r="AX169" i="21"/>
  <c r="AX168" i="21"/>
  <c r="AW175" i="21"/>
  <c r="AW174" i="21"/>
  <c r="AW173" i="21"/>
  <c r="AW172" i="21"/>
  <c r="AW171" i="21"/>
  <c r="AW170" i="21"/>
  <c r="AW169" i="21"/>
  <c r="AW168" i="21"/>
  <c r="AV175" i="21"/>
  <c r="AV174" i="21"/>
  <c r="AV173" i="21"/>
  <c r="AV172" i="21"/>
  <c r="AV171" i="21"/>
  <c r="AV170" i="21"/>
  <c r="AV169" i="21"/>
  <c r="AV168" i="21"/>
  <c r="AU175" i="21"/>
  <c r="AU174" i="21"/>
  <c r="AU173" i="21"/>
  <c r="AU172" i="21"/>
  <c r="AU171" i="21"/>
  <c r="AU170" i="21"/>
  <c r="AU169" i="21"/>
  <c r="AU168" i="21"/>
  <c r="AT175" i="21"/>
  <c r="AT174" i="21"/>
  <c r="AT173" i="21"/>
  <c r="AT172" i="21"/>
  <c r="AT171" i="21"/>
  <c r="AT170" i="21"/>
  <c r="AT169" i="21"/>
  <c r="AT168" i="21"/>
  <c r="AS174" i="21"/>
  <c r="AS173" i="21"/>
  <c r="AS172" i="21"/>
  <c r="AS171" i="21"/>
  <c r="AS170" i="21"/>
  <c r="AS169" i="21"/>
  <c r="AS168" i="21"/>
  <c r="AS167" i="21"/>
  <c r="AR174" i="21"/>
  <c r="AR173" i="21"/>
  <c r="AR172" i="21"/>
  <c r="AR171" i="21"/>
  <c r="AR170" i="21"/>
  <c r="AR169" i="21"/>
  <c r="AR168" i="21"/>
  <c r="AR167" i="21"/>
  <c r="AQ174" i="21"/>
  <c r="AQ173" i="21"/>
  <c r="AQ172" i="21"/>
  <c r="AQ171" i="21"/>
  <c r="AQ170" i="21"/>
  <c r="AQ169" i="21"/>
  <c r="AQ168" i="21"/>
  <c r="AQ167" i="21"/>
  <c r="AP174" i="21"/>
  <c r="AP173" i="21"/>
  <c r="AP172" i="21"/>
  <c r="AP171" i="21"/>
  <c r="AP170" i="21"/>
  <c r="AP169" i="21"/>
  <c r="AP168" i="21"/>
  <c r="AP167" i="21"/>
  <c r="AO174" i="21"/>
  <c r="AO173" i="21"/>
  <c r="AO172" i="21"/>
  <c r="AO171" i="21"/>
  <c r="AO170" i="21"/>
  <c r="AO169" i="21"/>
  <c r="AO168" i="21"/>
  <c r="AN174" i="21"/>
  <c r="AN173" i="21"/>
  <c r="AN172" i="21"/>
  <c r="AN171" i="21"/>
  <c r="AN170" i="21"/>
  <c r="AN169" i="21"/>
  <c r="AN168" i="21"/>
  <c r="AM174" i="21"/>
  <c r="AM173" i="21"/>
  <c r="AM172" i="21"/>
  <c r="AM171" i="21"/>
  <c r="AM170" i="21"/>
  <c r="AM169" i="21"/>
  <c r="AM168" i="21"/>
  <c r="AL174" i="21"/>
  <c r="AL173" i="21"/>
  <c r="AL172" i="21"/>
  <c r="AL171" i="21"/>
  <c r="AL170" i="21"/>
  <c r="AL169" i="21"/>
  <c r="AL168" i="21"/>
  <c r="AK174" i="21"/>
  <c r="AK173" i="21"/>
  <c r="AK172" i="21"/>
  <c r="AK171" i="21"/>
  <c r="AK170" i="21"/>
  <c r="AK169" i="21"/>
  <c r="AK168" i="21"/>
  <c r="AJ174" i="21"/>
  <c r="AJ173" i="21"/>
  <c r="AJ172" i="21"/>
  <c r="AJ171" i="21"/>
  <c r="AJ170" i="21"/>
  <c r="AJ169" i="21"/>
  <c r="AJ168" i="21"/>
  <c r="AI174" i="21"/>
  <c r="AI173" i="21"/>
  <c r="AI172" i="21"/>
  <c r="AI171" i="21"/>
  <c r="AI170" i="21"/>
  <c r="AI169" i="21"/>
  <c r="AI168" i="21"/>
  <c r="AH174" i="21"/>
  <c r="AH173" i="21"/>
  <c r="AH172" i="21"/>
  <c r="AH171" i="21"/>
  <c r="AH170" i="21"/>
  <c r="AH169" i="21"/>
  <c r="AH168" i="21"/>
  <c r="AG175" i="21"/>
  <c r="AG174" i="21"/>
  <c r="AG173" i="21"/>
  <c r="AG172" i="21"/>
  <c r="AG171" i="21"/>
  <c r="AG170" i="21"/>
  <c r="AG169" i="21"/>
  <c r="AG168" i="21"/>
  <c r="AF175" i="21"/>
  <c r="AF174" i="21"/>
  <c r="AF173" i="21"/>
  <c r="AF172" i="21"/>
  <c r="AF171" i="21"/>
  <c r="AF170" i="21"/>
  <c r="AF169" i="21"/>
  <c r="AF168" i="21"/>
  <c r="AE175" i="21"/>
  <c r="AE174" i="21"/>
  <c r="AE173" i="21"/>
  <c r="AE172" i="21"/>
  <c r="AE171" i="21"/>
  <c r="AE170" i="21"/>
  <c r="AE169" i="21"/>
  <c r="AE168" i="21"/>
  <c r="AD175" i="21"/>
  <c r="AD174" i="21"/>
  <c r="AD173" i="21"/>
  <c r="AD172" i="21"/>
  <c r="AD171" i="21"/>
  <c r="AD170" i="21"/>
  <c r="AD169" i="21"/>
  <c r="AD168" i="21"/>
  <c r="AC175" i="21"/>
  <c r="AC174" i="21"/>
  <c r="AC173" i="21"/>
  <c r="AC172" i="21"/>
  <c r="AC171" i="21"/>
  <c r="AC170" i="21"/>
  <c r="AC169" i="21"/>
  <c r="AC168" i="21"/>
  <c r="AB175" i="21"/>
  <c r="AB174" i="21"/>
  <c r="AB173" i="21"/>
  <c r="AB172" i="21"/>
  <c r="AB171" i="21"/>
  <c r="AB170" i="21"/>
  <c r="AB169" i="21"/>
  <c r="AB168" i="21"/>
  <c r="AA174" i="21"/>
  <c r="AA173" i="21"/>
  <c r="AA172" i="21"/>
  <c r="AA171" i="21"/>
  <c r="AA170" i="21"/>
  <c r="AA169" i="21"/>
  <c r="AA168" i="21"/>
  <c r="AA167" i="21"/>
  <c r="Z174" i="21"/>
  <c r="Z173" i="21"/>
  <c r="Z172" i="21"/>
  <c r="Z171" i="21"/>
  <c r="Z170" i="21"/>
  <c r="Z169" i="21"/>
  <c r="Z168" i="21"/>
  <c r="Z167" i="21"/>
  <c r="Y174" i="21"/>
  <c r="Y173" i="21"/>
  <c r="Y172" i="21"/>
  <c r="Y171" i="21"/>
  <c r="Y170" i="21"/>
  <c r="Y169" i="21"/>
  <c r="Y168" i="21"/>
  <c r="Y167" i="21"/>
  <c r="X174" i="21"/>
  <c r="X173" i="21"/>
  <c r="X172" i="21"/>
  <c r="X171" i="21"/>
  <c r="X170" i="21"/>
  <c r="X169" i="21"/>
  <c r="X168" i="21"/>
  <c r="X167" i="21"/>
  <c r="W174" i="21"/>
  <c r="W173" i="21"/>
  <c r="W172" i="21"/>
  <c r="W171" i="21"/>
  <c r="W170" i="21"/>
  <c r="W169" i="21"/>
  <c r="W168" i="21"/>
  <c r="V174" i="21"/>
  <c r="V173" i="21"/>
  <c r="V172" i="21"/>
  <c r="V171" i="21"/>
  <c r="V170" i="21"/>
  <c r="V169" i="21"/>
  <c r="V168" i="21"/>
  <c r="U174" i="21"/>
  <c r="U173" i="21"/>
  <c r="U172" i="21"/>
  <c r="U171" i="21"/>
  <c r="U170" i="21"/>
  <c r="U169" i="21"/>
  <c r="U168" i="21"/>
  <c r="T174" i="21"/>
  <c r="T173" i="21"/>
  <c r="T172" i="21"/>
  <c r="T171" i="21"/>
  <c r="T170" i="21"/>
  <c r="T169" i="21"/>
  <c r="T168" i="21"/>
  <c r="S174" i="21"/>
  <c r="S173" i="21"/>
  <c r="S172" i="21"/>
  <c r="S171" i="21"/>
  <c r="S170" i="21"/>
  <c r="S169" i="21"/>
  <c r="S168" i="21"/>
  <c r="R174" i="21"/>
  <c r="R173" i="21"/>
  <c r="R172" i="21"/>
  <c r="R171" i="21"/>
  <c r="R170" i="21"/>
  <c r="R169" i="21"/>
  <c r="R168" i="21"/>
  <c r="Q174" i="21"/>
  <c r="Q173" i="21"/>
  <c r="Q172" i="21"/>
  <c r="Q171" i="21"/>
  <c r="Q170" i="21"/>
  <c r="Q169" i="21"/>
  <c r="Q168" i="21"/>
  <c r="P174" i="21"/>
  <c r="P173" i="21"/>
  <c r="P172" i="21"/>
  <c r="P171" i="21"/>
  <c r="P170" i="21"/>
  <c r="P169" i="21"/>
  <c r="P168" i="21"/>
  <c r="O175" i="21"/>
  <c r="O174" i="21"/>
  <c r="O173" i="21"/>
  <c r="O172" i="21"/>
  <c r="O171" i="21"/>
  <c r="O170" i="21"/>
  <c r="O169" i="21"/>
  <c r="O168" i="21"/>
  <c r="N175" i="21"/>
  <c r="N174" i="21"/>
  <c r="N173" i="21"/>
  <c r="N172" i="21"/>
  <c r="N171" i="21"/>
  <c r="N170" i="21"/>
  <c r="N169" i="21"/>
  <c r="N168" i="21"/>
  <c r="M175" i="21"/>
  <c r="M174" i="21"/>
  <c r="M173" i="21"/>
  <c r="M172" i="21"/>
  <c r="M171" i="21"/>
  <c r="M170" i="21"/>
  <c r="M169" i="21"/>
  <c r="M168" i="21"/>
  <c r="L175" i="21"/>
  <c r="L174" i="21"/>
  <c r="L173" i="21"/>
  <c r="L172" i="21"/>
  <c r="L171" i="21"/>
  <c r="L170" i="21"/>
  <c r="L169" i="21"/>
  <c r="L168" i="21"/>
  <c r="K175" i="21"/>
  <c r="K174" i="21"/>
  <c r="K173" i="21"/>
  <c r="K172" i="21"/>
  <c r="K171" i="21"/>
  <c r="K170" i="21"/>
  <c r="K169" i="21"/>
  <c r="K168" i="21"/>
  <c r="J175" i="21"/>
  <c r="J174" i="21"/>
  <c r="J173" i="21"/>
  <c r="J172" i="21"/>
  <c r="J171" i="21"/>
  <c r="J170" i="21"/>
  <c r="J169" i="21"/>
  <c r="J168" i="21"/>
  <c r="CU140" i="21"/>
  <c r="CU139" i="21"/>
  <c r="CU138" i="21"/>
  <c r="CU137" i="21"/>
  <c r="CU136" i="21"/>
  <c r="CU135" i="21"/>
  <c r="CT140" i="21"/>
  <c r="CT139" i="21"/>
  <c r="CT138" i="21"/>
  <c r="CT137" i="21"/>
  <c r="CT136" i="21"/>
  <c r="CT135" i="21"/>
  <c r="CS140" i="21"/>
  <c r="CS139" i="21"/>
  <c r="CS138" i="21"/>
  <c r="CS137" i="21"/>
  <c r="CS136" i="21"/>
  <c r="CS135" i="21"/>
  <c r="CR140" i="21"/>
  <c r="CR139" i="21"/>
  <c r="CR138" i="21"/>
  <c r="CR137" i="21"/>
  <c r="CR136" i="21"/>
  <c r="CR135" i="21"/>
  <c r="CQ140" i="21"/>
  <c r="CQ139" i="21"/>
  <c r="CQ138" i="21"/>
  <c r="CQ137" i="21"/>
  <c r="CQ136" i="21"/>
  <c r="CQ135" i="21"/>
  <c r="CP140" i="21"/>
  <c r="CP139" i="21"/>
  <c r="CP138" i="21"/>
  <c r="CP137" i="21"/>
  <c r="CP136" i="21"/>
  <c r="CP135" i="21"/>
  <c r="CO140" i="21"/>
  <c r="CO139" i="21"/>
  <c r="CO138" i="21"/>
  <c r="CO137" i="21"/>
  <c r="CO136" i="21"/>
  <c r="CN140" i="21"/>
  <c r="CN139" i="21"/>
  <c r="CN138" i="21"/>
  <c r="CN137" i="21"/>
  <c r="CN136" i="21"/>
  <c r="CM140" i="21"/>
  <c r="CM139" i="21"/>
  <c r="CM138" i="21"/>
  <c r="CM137" i="21"/>
  <c r="CM136" i="21"/>
  <c r="CL140" i="21"/>
  <c r="CL139" i="21"/>
  <c r="CL138" i="21"/>
  <c r="CL137" i="21"/>
  <c r="CL136" i="21"/>
  <c r="CK140" i="21"/>
  <c r="CK139" i="21"/>
  <c r="CK138" i="21"/>
  <c r="CK137" i="21"/>
  <c r="CK136" i="21"/>
  <c r="CJ140" i="21"/>
  <c r="CJ139" i="21"/>
  <c r="CJ138" i="21"/>
  <c r="CJ137" i="21"/>
  <c r="CJ136" i="21"/>
  <c r="CI141" i="21"/>
  <c r="CI140" i="21"/>
  <c r="CI139" i="21"/>
  <c r="CI138" i="21"/>
  <c r="CI137" i="21"/>
  <c r="CI136" i="21"/>
  <c r="CH141" i="21"/>
  <c r="CH140" i="21"/>
  <c r="CH139" i="21"/>
  <c r="CH138" i="21"/>
  <c r="CH137" i="21"/>
  <c r="CH136" i="21"/>
  <c r="CG141" i="21"/>
  <c r="CG140" i="21"/>
  <c r="CG139" i="21"/>
  <c r="CG138" i="21"/>
  <c r="CG137" i="21"/>
  <c r="CG136" i="21"/>
  <c r="CF141" i="21"/>
  <c r="CF140" i="21"/>
  <c r="CF139" i="21"/>
  <c r="CF138" i="21"/>
  <c r="CF137" i="21"/>
  <c r="CF136" i="21"/>
  <c r="CE141" i="21"/>
  <c r="CE140" i="21"/>
  <c r="CE139" i="21"/>
  <c r="CE138" i="21"/>
  <c r="CE137" i="21"/>
  <c r="CE136" i="21"/>
  <c r="CD141" i="21"/>
  <c r="CD140" i="21"/>
  <c r="CD139" i="21"/>
  <c r="CD138" i="21"/>
  <c r="CD137" i="21"/>
  <c r="CD136" i="21"/>
  <c r="CC140" i="21"/>
  <c r="CC139" i="21"/>
  <c r="CC138" i="21"/>
  <c r="CC137" i="21"/>
  <c r="CC136" i="21"/>
  <c r="CC135" i="21"/>
  <c r="CB140" i="21"/>
  <c r="CB139" i="21"/>
  <c r="CB138" i="21"/>
  <c r="CB137" i="21"/>
  <c r="CB136" i="21"/>
  <c r="CB135" i="21"/>
  <c r="CA140" i="21"/>
  <c r="CA139" i="21"/>
  <c r="CA138" i="21"/>
  <c r="CA137" i="21"/>
  <c r="CA136" i="21"/>
  <c r="CA135" i="21"/>
  <c r="BZ140" i="21"/>
  <c r="BZ139" i="21"/>
  <c r="BZ138" i="21"/>
  <c r="BZ137" i="21"/>
  <c r="BZ136" i="21"/>
  <c r="BZ135" i="21"/>
  <c r="BY140" i="21"/>
  <c r="BY139" i="21"/>
  <c r="BY138" i="21"/>
  <c r="BY137" i="21"/>
  <c r="BY136" i="21"/>
  <c r="BY135" i="21"/>
  <c r="BX140" i="21"/>
  <c r="BX139" i="21"/>
  <c r="BX138" i="21"/>
  <c r="BX137" i="21"/>
  <c r="BX136" i="21"/>
  <c r="BX135" i="21"/>
  <c r="BW140" i="21"/>
  <c r="BW139" i="21"/>
  <c r="BW138" i="21"/>
  <c r="BW137" i="21"/>
  <c r="BW136" i="21"/>
  <c r="BV140" i="21"/>
  <c r="BV139" i="21"/>
  <c r="BV138" i="21"/>
  <c r="BV137" i="21"/>
  <c r="BV136" i="21"/>
  <c r="BU140" i="21"/>
  <c r="BU139" i="21"/>
  <c r="BU138" i="21"/>
  <c r="BU137" i="21"/>
  <c r="BU136" i="21"/>
  <c r="BT140" i="21"/>
  <c r="BT139" i="21"/>
  <c r="BT138" i="21"/>
  <c r="BT137" i="21"/>
  <c r="BT136" i="21"/>
  <c r="BS140" i="21"/>
  <c r="BS139" i="21"/>
  <c r="BS138" i="21"/>
  <c r="BS137" i="21"/>
  <c r="BS136" i="21"/>
  <c r="BR140" i="21"/>
  <c r="BR139" i="21"/>
  <c r="BR138" i="21"/>
  <c r="BR137" i="21"/>
  <c r="BR136" i="21"/>
  <c r="BQ141" i="21"/>
  <c r="BQ140" i="21"/>
  <c r="BQ139" i="21"/>
  <c r="BQ138" i="21"/>
  <c r="BQ137" i="21"/>
  <c r="BQ136" i="21"/>
  <c r="BP141" i="21"/>
  <c r="BP140" i="21"/>
  <c r="BP139" i="21"/>
  <c r="BP138" i="21"/>
  <c r="BP137" i="21"/>
  <c r="BP136" i="21"/>
  <c r="BO141" i="21"/>
  <c r="BO140" i="21"/>
  <c r="BO139" i="21"/>
  <c r="BO138" i="21"/>
  <c r="BO137" i="21"/>
  <c r="BO136" i="21"/>
  <c r="BN141" i="21"/>
  <c r="BN140" i="21"/>
  <c r="BN139" i="21"/>
  <c r="BN138" i="21"/>
  <c r="BN137" i="21"/>
  <c r="BN136" i="21"/>
  <c r="BM141" i="21"/>
  <c r="BM140" i="21"/>
  <c r="BM139" i="21"/>
  <c r="BM138" i="21"/>
  <c r="BM137" i="21"/>
  <c r="BM136" i="21"/>
  <c r="BL141" i="21"/>
  <c r="BL140" i="21"/>
  <c r="BL139" i="21"/>
  <c r="BL138" i="21"/>
  <c r="BL137" i="21"/>
  <c r="BL136" i="21"/>
  <c r="BK140" i="21"/>
  <c r="BK139" i="21"/>
  <c r="BK138" i="21"/>
  <c r="BK137" i="21"/>
  <c r="BK136" i="21"/>
  <c r="BK135" i="21"/>
  <c r="BJ140" i="21"/>
  <c r="BJ139" i="21"/>
  <c r="BJ138" i="21"/>
  <c r="BJ137" i="21"/>
  <c r="BJ136" i="21"/>
  <c r="BJ135" i="21"/>
  <c r="BI140" i="21"/>
  <c r="BI139" i="21"/>
  <c r="BI138" i="21"/>
  <c r="BI137" i="21"/>
  <c r="BI136" i="21"/>
  <c r="BI135" i="21"/>
  <c r="BH140" i="21"/>
  <c r="BH139" i="21"/>
  <c r="BH138" i="21"/>
  <c r="BH137" i="21"/>
  <c r="BH136" i="21"/>
  <c r="BH135" i="21"/>
  <c r="BG140" i="21"/>
  <c r="BG139" i="21"/>
  <c r="BG138" i="21"/>
  <c r="BG137" i="21"/>
  <c r="BG136" i="21"/>
  <c r="BG135" i="21"/>
  <c r="BF140" i="21"/>
  <c r="BF139" i="21"/>
  <c r="BF138" i="21"/>
  <c r="BF137" i="21"/>
  <c r="BF136" i="21"/>
  <c r="BF135" i="21"/>
  <c r="BE140" i="21"/>
  <c r="BE139" i="21"/>
  <c r="BE138" i="21"/>
  <c r="BE137" i="21"/>
  <c r="BE136" i="21"/>
  <c r="BD140" i="21"/>
  <c r="BD139" i="21"/>
  <c r="BD138" i="21"/>
  <c r="BD137" i="21"/>
  <c r="BD136" i="21"/>
  <c r="BC140" i="21"/>
  <c r="BC139" i="21"/>
  <c r="BC138" i="21"/>
  <c r="BC137" i="21"/>
  <c r="BC136" i="21"/>
  <c r="BB140" i="21"/>
  <c r="BB139" i="21"/>
  <c r="BB138" i="21"/>
  <c r="BB137" i="21"/>
  <c r="BB136" i="21"/>
  <c r="BA140" i="21"/>
  <c r="BA139" i="21"/>
  <c r="BA138" i="21"/>
  <c r="BA137" i="21"/>
  <c r="BA136" i="21"/>
  <c r="AZ140" i="21"/>
  <c r="AZ139" i="21"/>
  <c r="AZ138" i="21"/>
  <c r="AZ137" i="21"/>
  <c r="AZ136" i="21"/>
  <c r="AY141" i="21"/>
  <c r="AY140" i="21"/>
  <c r="AY139" i="21"/>
  <c r="AY138" i="21"/>
  <c r="AY137" i="21"/>
  <c r="AY136" i="21"/>
  <c r="AX141" i="21"/>
  <c r="AX140" i="21"/>
  <c r="AX139" i="21"/>
  <c r="AX138" i="21"/>
  <c r="AX137" i="21"/>
  <c r="AX136" i="21"/>
  <c r="AW141" i="21"/>
  <c r="AW140" i="21"/>
  <c r="AW139" i="21"/>
  <c r="AW138" i="21"/>
  <c r="AW137" i="21"/>
  <c r="AW136" i="21"/>
  <c r="AV141" i="21"/>
  <c r="AV140" i="21"/>
  <c r="AV139" i="21"/>
  <c r="AV138" i="21"/>
  <c r="AV137" i="21"/>
  <c r="AV136" i="21"/>
  <c r="AU141" i="21"/>
  <c r="AU140" i="21"/>
  <c r="AU139" i="21"/>
  <c r="AU138" i="21"/>
  <c r="AU137" i="21"/>
  <c r="AU136" i="21"/>
  <c r="AT141" i="21"/>
  <c r="AT140" i="21"/>
  <c r="AT139" i="21"/>
  <c r="AT138" i="21"/>
  <c r="AT137" i="21"/>
  <c r="AT136" i="21"/>
  <c r="AS140" i="21"/>
  <c r="AS139" i="21"/>
  <c r="AS138" i="21"/>
  <c r="AS137" i="21"/>
  <c r="AS136" i="21"/>
  <c r="AS135" i="21"/>
  <c r="AR140" i="21"/>
  <c r="AR139" i="21"/>
  <c r="AR138" i="21"/>
  <c r="AR137" i="21"/>
  <c r="AR136" i="21"/>
  <c r="AR135" i="21"/>
  <c r="AQ140" i="21"/>
  <c r="AQ139" i="21"/>
  <c r="AQ138" i="21"/>
  <c r="AQ137" i="21"/>
  <c r="AQ136" i="21"/>
  <c r="AQ135" i="21"/>
  <c r="AP140" i="21"/>
  <c r="AP139" i="21"/>
  <c r="AP138" i="21"/>
  <c r="AP137" i="21"/>
  <c r="AP136" i="21"/>
  <c r="AP135" i="21"/>
  <c r="AO140" i="21"/>
  <c r="AO139" i="21"/>
  <c r="AO138" i="21"/>
  <c r="AO137" i="21"/>
  <c r="AO136" i="21"/>
  <c r="AO135" i="21"/>
  <c r="AN140" i="21"/>
  <c r="AN139" i="21"/>
  <c r="AN138" i="21"/>
  <c r="AN137" i="21"/>
  <c r="AN136" i="21"/>
  <c r="AN135" i="21"/>
  <c r="AM140" i="21"/>
  <c r="AM139" i="21"/>
  <c r="AM138" i="21"/>
  <c r="AM137" i="21"/>
  <c r="AM136" i="21"/>
  <c r="AL140" i="21"/>
  <c r="AL139" i="21"/>
  <c r="AL138" i="21"/>
  <c r="AL137" i="21"/>
  <c r="AL136" i="21"/>
  <c r="AK140" i="21"/>
  <c r="AK139" i="21"/>
  <c r="AK138" i="21"/>
  <c r="AK137" i="21"/>
  <c r="AK136" i="21"/>
  <c r="AJ140" i="21"/>
  <c r="AJ139" i="21"/>
  <c r="AJ138" i="21"/>
  <c r="AJ137" i="21"/>
  <c r="AJ136" i="21"/>
  <c r="AI140" i="21"/>
  <c r="AI139" i="21"/>
  <c r="AI138" i="21"/>
  <c r="AI137" i="21"/>
  <c r="AI136" i="21"/>
  <c r="AH140" i="21"/>
  <c r="AH139" i="21"/>
  <c r="AH138" i="21"/>
  <c r="AH137" i="21"/>
  <c r="AH136" i="21"/>
  <c r="AG141" i="21"/>
  <c r="AG140" i="21"/>
  <c r="AG139" i="21"/>
  <c r="AG138" i="21"/>
  <c r="AG137" i="21"/>
  <c r="AG136" i="21"/>
  <c r="AF141" i="21"/>
  <c r="AF140" i="21"/>
  <c r="AF139" i="21"/>
  <c r="AF138" i="21"/>
  <c r="AF137" i="21"/>
  <c r="AF136" i="21"/>
  <c r="AE141" i="21"/>
  <c r="AE140" i="21"/>
  <c r="AE139" i="21"/>
  <c r="AE138" i="21"/>
  <c r="AE137" i="21"/>
  <c r="AE136" i="21"/>
  <c r="AD141" i="21"/>
  <c r="AD140" i="21"/>
  <c r="AD139" i="21"/>
  <c r="AD138" i="21"/>
  <c r="AD137" i="21"/>
  <c r="AD136" i="21"/>
  <c r="AC141" i="21"/>
  <c r="AC140" i="21"/>
  <c r="AC139" i="21"/>
  <c r="AC138" i="21"/>
  <c r="AC137" i="21"/>
  <c r="AC136" i="21"/>
  <c r="AB141" i="21"/>
  <c r="AB140" i="21"/>
  <c r="AB139" i="21"/>
  <c r="AB138" i="21"/>
  <c r="AB137" i="21"/>
  <c r="AB136" i="21"/>
  <c r="AA140" i="21"/>
  <c r="AA139" i="21"/>
  <c r="AA138" i="21"/>
  <c r="AA137" i="21"/>
  <c r="AA136" i="21"/>
  <c r="AA135" i="21"/>
  <c r="Z140" i="21"/>
  <c r="Z139" i="21"/>
  <c r="Z138" i="21"/>
  <c r="Z137" i="21"/>
  <c r="Z136" i="21"/>
  <c r="Z135" i="21"/>
  <c r="Y140" i="21"/>
  <c r="Y139" i="21"/>
  <c r="Y138" i="21"/>
  <c r="Y137" i="21"/>
  <c r="Y136" i="21"/>
  <c r="Y135" i="21"/>
  <c r="X140" i="21"/>
  <c r="X139" i="21"/>
  <c r="X138" i="21"/>
  <c r="X137" i="21"/>
  <c r="X136" i="21"/>
  <c r="X135" i="21"/>
  <c r="W140" i="21"/>
  <c r="W139" i="21"/>
  <c r="W138" i="21"/>
  <c r="W137" i="21"/>
  <c r="W136" i="21"/>
  <c r="W135" i="21"/>
  <c r="V140" i="21"/>
  <c r="V139" i="21"/>
  <c r="V138" i="21"/>
  <c r="V137" i="21"/>
  <c r="V136" i="21"/>
  <c r="V135" i="21"/>
  <c r="U140" i="21"/>
  <c r="U139" i="21"/>
  <c r="U138" i="21"/>
  <c r="U137" i="21"/>
  <c r="U136" i="21"/>
  <c r="T140" i="21"/>
  <c r="T139" i="21"/>
  <c r="T138" i="21"/>
  <c r="T137" i="21"/>
  <c r="T136" i="21"/>
  <c r="S140" i="21"/>
  <c r="S139" i="21"/>
  <c r="S138" i="21"/>
  <c r="S137" i="21"/>
  <c r="S136" i="21"/>
  <c r="R140" i="21"/>
  <c r="R139" i="21"/>
  <c r="R138" i="21"/>
  <c r="R137" i="21"/>
  <c r="R136" i="21"/>
  <c r="Q140" i="21"/>
  <c r="Q139" i="21"/>
  <c r="Q138" i="21"/>
  <c r="Q137" i="21"/>
  <c r="Q136" i="21"/>
  <c r="P140" i="21"/>
  <c r="P139" i="21"/>
  <c r="P138" i="21"/>
  <c r="P137" i="21"/>
  <c r="P136" i="21"/>
  <c r="O141" i="21"/>
  <c r="O140" i="21"/>
  <c r="O139" i="21"/>
  <c r="O138" i="21"/>
  <c r="O137" i="21"/>
  <c r="O136" i="21"/>
  <c r="N141" i="21"/>
  <c r="N140" i="21"/>
  <c r="N139" i="21"/>
  <c r="N138" i="21"/>
  <c r="N137" i="21"/>
  <c r="N136" i="21"/>
  <c r="M141" i="21"/>
  <c r="M140" i="21"/>
  <c r="M139" i="21"/>
  <c r="M138" i="21"/>
  <c r="M137" i="21"/>
  <c r="M136" i="21"/>
  <c r="L141" i="21"/>
  <c r="L140" i="21"/>
  <c r="L139" i="21"/>
  <c r="L138" i="21"/>
  <c r="L137" i="21"/>
  <c r="L136" i="21"/>
  <c r="K141" i="21"/>
  <c r="K140" i="21"/>
  <c r="K139" i="21"/>
  <c r="K138" i="21"/>
  <c r="K137" i="21"/>
  <c r="K136" i="21"/>
  <c r="J141" i="21"/>
  <c r="J140" i="21"/>
  <c r="J139" i="21"/>
  <c r="J138" i="21"/>
  <c r="J137" i="21"/>
  <c r="J136" i="21"/>
  <c r="CU106" i="21"/>
  <c r="CU105" i="21"/>
  <c r="CU104" i="21"/>
  <c r="CU103" i="21"/>
  <c r="CT106" i="21"/>
  <c r="CT105" i="21"/>
  <c r="CT104" i="21"/>
  <c r="CT103" i="21"/>
  <c r="CS106" i="21"/>
  <c r="CS105" i="21"/>
  <c r="CS104" i="21"/>
  <c r="CS103" i="21"/>
  <c r="CR106" i="21"/>
  <c r="CR105" i="21"/>
  <c r="CR104" i="21"/>
  <c r="CR103" i="21"/>
  <c r="CQ106" i="21"/>
  <c r="CQ105" i="21"/>
  <c r="CQ104" i="21"/>
  <c r="CQ103" i="21"/>
  <c r="CP106" i="21"/>
  <c r="CP105" i="21"/>
  <c r="CP104" i="21"/>
  <c r="CP103" i="21"/>
  <c r="CO106" i="21"/>
  <c r="CO105" i="21"/>
  <c r="CO104" i="21"/>
  <c r="CO103" i="21"/>
  <c r="CN106" i="21"/>
  <c r="CN105" i="21"/>
  <c r="CN104" i="21"/>
  <c r="CN103" i="21"/>
  <c r="CM106" i="21"/>
  <c r="CM105" i="21"/>
  <c r="CM104" i="21"/>
  <c r="CL106" i="21"/>
  <c r="CL105" i="21"/>
  <c r="CL104" i="21"/>
  <c r="CK106" i="21"/>
  <c r="CK105" i="21"/>
  <c r="CK104" i="21"/>
  <c r="CJ106" i="21"/>
  <c r="CJ105" i="21"/>
  <c r="CJ104" i="21"/>
  <c r="CI107" i="21"/>
  <c r="CI106" i="21"/>
  <c r="CI105" i="21"/>
  <c r="CI104" i="21"/>
  <c r="CH107" i="21"/>
  <c r="CH106" i="21"/>
  <c r="CH105" i="21"/>
  <c r="CH104" i="21"/>
  <c r="CG107" i="21"/>
  <c r="CG106" i="21"/>
  <c r="CG105" i="21"/>
  <c r="CG104" i="21"/>
  <c r="CF107" i="21"/>
  <c r="CF106" i="21"/>
  <c r="CF105" i="21"/>
  <c r="CF104" i="21"/>
  <c r="CE107" i="21"/>
  <c r="CE106" i="21"/>
  <c r="CE105" i="21"/>
  <c r="CE104" i="21"/>
  <c r="CD107" i="21"/>
  <c r="CD106" i="21"/>
  <c r="CD105" i="21"/>
  <c r="CD104" i="21"/>
  <c r="CC106" i="21"/>
  <c r="CC105" i="21"/>
  <c r="CC104" i="21"/>
  <c r="CC103" i="21"/>
  <c r="CB106" i="21"/>
  <c r="CB105" i="21"/>
  <c r="CB104" i="21"/>
  <c r="CB103" i="21"/>
  <c r="CA106" i="21"/>
  <c r="CA105" i="21"/>
  <c r="CA104" i="21"/>
  <c r="CA103" i="21"/>
  <c r="BZ106" i="21"/>
  <c r="BZ105" i="21"/>
  <c r="BZ104" i="21"/>
  <c r="BZ103" i="21"/>
  <c r="BY106" i="21"/>
  <c r="BY105" i="21"/>
  <c r="BY104" i="21"/>
  <c r="BY103" i="21"/>
  <c r="BX106" i="21"/>
  <c r="BX105" i="21"/>
  <c r="BX104" i="21"/>
  <c r="BX103" i="21"/>
  <c r="BW106" i="21"/>
  <c r="BW105" i="21"/>
  <c r="BW104" i="21"/>
  <c r="BW103" i="21"/>
  <c r="BV106" i="21"/>
  <c r="BV105" i="21"/>
  <c r="BV104" i="21"/>
  <c r="BV103" i="21"/>
  <c r="BU106" i="21"/>
  <c r="BU105" i="21"/>
  <c r="BU104" i="21"/>
  <c r="BT106" i="21"/>
  <c r="BT105" i="21"/>
  <c r="BT104" i="21"/>
  <c r="BS106" i="21"/>
  <c r="BS105" i="21"/>
  <c r="BS104" i="21"/>
  <c r="BR106" i="21"/>
  <c r="BR105" i="21"/>
  <c r="BR104" i="21"/>
  <c r="BQ107" i="21"/>
  <c r="BQ106" i="21"/>
  <c r="BQ105" i="21"/>
  <c r="BQ104" i="21"/>
  <c r="BP107" i="21"/>
  <c r="BP106" i="21"/>
  <c r="BP105" i="21"/>
  <c r="BP104" i="21"/>
  <c r="BO107" i="21"/>
  <c r="BO106" i="21"/>
  <c r="BO105" i="21"/>
  <c r="BO104" i="21"/>
  <c r="BN107" i="21"/>
  <c r="BN106" i="21"/>
  <c r="BN105" i="21"/>
  <c r="BN104" i="21"/>
  <c r="BM107" i="21"/>
  <c r="BM106" i="21"/>
  <c r="BM105" i="21"/>
  <c r="BM104" i="21"/>
  <c r="BL107" i="21"/>
  <c r="BL106" i="21"/>
  <c r="BL105" i="21"/>
  <c r="BL104" i="21"/>
  <c r="BK106" i="21"/>
  <c r="BK105" i="21"/>
  <c r="BK104" i="21"/>
  <c r="BK103" i="21"/>
  <c r="BJ106" i="21"/>
  <c r="BJ105" i="21"/>
  <c r="BJ104" i="21"/>
  <c r="BJ103" i="21"/>
  <c r="BI106" i="21"/>
  <c r="BI105" i="21"/>
  <c r="BI104" i="21"/>
  <c r="BI103" i="21"/>
  <c r="BH106" i="21"/>
  <c r="BH105" i="21"/>
  <c r="BH104" i="21"/>
  <c r="BH103" i="21"/>
  <c r="BG106" i="21"/>
  <c r="BG105" i="21"/>
  <c r="BG104" i="21"/>
  <c r="BG103" i="21"/>
  <c r="BF106" i="21"/>
  <c r="BF105" i="21"/>
  <c r="BF104" i="21"/>
  <c r="BF103" i="21"/>
  <c r="BE106" i="21"/>
  <c r="BE105" i="21"/>
  <c r="BE104" i="21"/>
  <c r="BE103" i="21"/>
  <c r="BD106" i="21"/>
  <c r="BD105" i="21"/>
  <c r="BD104" i="21"/>
  <c r="BD103" i="21"/>
  <c r="BC106" i="21"/>
  <c r="BC105" i="21"/>
  <c r="BC104" i="21"/>
  <c r="BB106" i="21"/>
  <c r="BB105" i="21"/>
  <c r="BB104" i="21"/>
  <c r="BA106" i="21"/>
  <c r="BA105" i="21"/>
  <c r="BA104" i="21"/>
  <c r="AZ106" i="21"/>
  <c r="AZ105" i="21"/>
  <c r="AZ104" i="21"/>
  <c r="AY107" i="21"/>
  <c r="AY106" i="21"/>
  <c r="AY105" i="21"/>
  <c r="AY104" i="21"/>
  <c r="AX107" i="21"/>
  <c r="AX106" i="21"/>
  <c r="AX105" i="21"/>
  <c r="AX104" i="21"/>
  <c r="AW107" i="21"/>
  <c r="AW106" i="21"/>
  <c r="AW105" i="21"/>
  <c r="AW104" i="21"/>
  <c r="AV107" i="21"/>
  <c r="AV106" i="21"/>
  <c r="AV105" i="21"/>
  <c r="AV104" i="21"/>
  <c r="AU107" i="21"/>
  <c r="AU106" i="21"/>
  <c r="AU105" i="21"/>
  <c r="AU104" i="21"/>
  <c r="AT107" i="21"/>
  <c r="AT106" i="21"/>
  <c r="AT105" i="21"/>
  <c r="AT104" i="21"/>
  <c r="AS106" i="21"/>
  <c r="AS105" i="21"/>
  <c r="AS104" i="21"/>
  <c r="AS103" i="21"/>
  <c r="AR106" i="21"/>
  <c r="AR105" i="21"/>
  <c r="AR104" i="21"/>
  <c r="AR103" i="21"/>
  <c r="AQ106" i="21"/>
  <c r="AQ105" i="21"/>
  <c r="AQ104" i="21"/>
  <c r="AQ103" i="21"/>
  <c r="AP106" i="21"/>
  <c r="AP105" i="21"/>
  <c r="AP104" i="21"/>
  <c r="AP103" i="21"/>
  <c r="AO106" i="21"/>
  <c r="AO105" i="21"/>
  <c r="AO104" i="21"/>
  <c r="AO103" i="21"/>
  <c r="AN106" i="21"/>
  <c r="AN105" i="21"/>
  <c r="AN104" i="21"/>
  <c r="AN103" i="21"/>
  <c r="AM106" i="21"/>
  <c r="AM105" i="21"/>
  <c r="AM104" i="21"/>
  <c r="AM103" i="21"/>
  <c r="AL106" i="21"/>
  <c r="AL105" i="21"/>
  <c r="AL104" i="21"/>
  <c r="AL103" i="21"/>
  <c r="AK106" i="21"/>
  <c r="AK105" i="21"/>
  <c r="AK104" i="21"/>
  <c r="AJ106" i="21"/>
  <c r="AJ105" i="21"/>
  <c r="AJ104" i="21"/>
  <c r="AI106" i="21"/>
  <c r="AI105" i="21"/>
  <c r="AI104" i="21"/>
  <c r="AH106" i="21"/>
  <c r="AH105" i="21"/>
  <c r="AH104" i="21"/>
  <c r="AG107" i="21"/>
  <c r="AG106" i="21"/>
  <c r="AG105" i="21"/>
  <c r="AG104" i="21"/>
  <c r="AF107" i="21"/>
  <c r="AF106" i="21"/>
  <c r="AF105" i="21"/>
  <c r="AF104" i="21"/>
  <c r="AE107" i="21"/>
  <c r="AE106" i="21"/>
  <c r="AE105" i="21"/>
  <c r="AE104" i="21"/>
  <c r="AD107" i="21"/>
  <c r="AD106" i="21"/>
  <c r="AD105" i="21"/>
  <c r="AD104" i="21"/>
  <c r="AC107" i="21"/>
  <c r="AC106" i="21"/>
  <c r="AC105" i="21"/>
  <c r="AC104" i="21"/>
  <c r="AB107" i="21"/>
  <c r="AB106" i="21"/>
  <c r="AB105" i="21"/>
  <c r="AB104" i="21"/>
  <c r="AA106" i="21"/>
  <c r="AA105" i="21"/>
  <c r="AA104" i="21"/>
  <c r="AA103" i="21"/>
  <c r="Z106" i="21"/>
  <c r="Z105" i="21"/>
  <c r="Z104" i="21"/>
  <c r="Z103" i="21"/>
  <c r="Y106" i="21"/>
  <c r="Y105" i="21"/>
  <c r="Y104" i="21"/>
  <c r="Y103" i="21"/>
  <c r="X106" i="21"/>
  <c r="X105" i="21"/>
  <c r="X104" i="21"/>
  <c r="X103" i="21"/>
  <c r="W106" i="21"/>
  <c r="W105" i="21"/>
  <c r="W104" i="21"/>
  <c r="W103" i="21"/>
  <c r="V106" i="21"/>
  <c r="V105" i="21"/>
  <c r="V104" i="21"/>
  <c r="V103" i="21"/>
  <c r="U106" i="21"/>
  <c r="U105" i="21"/>
  <c r="U104" i="21"/>
  <c r="U103" i="21"/>
  <c r="T106" i="21"/>
  <c r="T105" i="21"/>
  <c r="T104" i="21"/>
  <c r="T103" i="21"/>
  <c r="S106" i="21"/>
  <c r="S105" i="21"/>
  <c r="S104" i="21"/>
  <c r="R106" i="21"/>
  <c r="R105" i="21"/>
  <c r="R104" i="21"/>
  <c r="Q106" i="21"/>
  <c r="Q105" i="21"/>
  <c r="Q104" i="21"/>
  <c r="P106" i="21"/>
  <c r="P105" i="21"/>
  <c r="P104" i="21"/>
  <c r="O107" i="21"/>
  <c r="O106" i="21"/>
  <c r="O105" i="21"/>
  <c r="O104" i="21"/>
  <c r="N107" i="21"/>
  <c r="N106" i="21"/>
  <c r="N105" i="21"/>
  <c r="N104" i="21"/>
  <c r="M107" i="21"/>
  <c r="M106" i="21"/>
  <c r="M105" i="21"/>
  <c r="M104" i="21"/>
  <c r="L107" i="21"/>
  <c r="L106" i="21"/>
  <c r="L105" i="21"/>
  <c r="L104" i="21"/>
  <c r="K107" i="21"/>
  <c r="K106" i="21"/>
  <c r="K105" i="21"/>
  <c r="K104" i="21"/>
  <c r="J107" i="21"/>
  <c r="J106" i="21"/>
  <c r="J105" i="21"/>
  <c r="J104" i="21"/>
  <c r="CU72" i="21"/>
  <c r="CU71" i="21"/>
  <c r="CT72" i="21"/>
  <c r="CT71" i="21"/>
  <c r="CS72" i="21"/>
  <c r="CS71" i="21"/>
  <c r="CR72" i="21"/>
  <c r="CR71" i="21"/>
  <c r="CQ72" i="21"/>
  <c r="CQ71" i="21"/>
  <c r="CP72" i="21"/>
  <c r="CP71" i="21"/>
  <c r="CO72" i="21"/>
  <c r="CO71" i="21"/>
  <c r="CN72" i="21"/>
  <c r="CN71" i="21"/>
  <c r="CM72" i="21"/>
  <c r="CM71" i="21"/>
  <c r="CL72" i="21"/>
  <c r="CL71" i="21"/>
  <c r="CK72" i="21"/>
  <c r="CJ72" i="21"/>
  <c r="CI73" i="21"/>
  <c r="CI72" i="21"/>
  <c r="CH73" i="21"/>
  <c r="CH72" i="21"/>
  <c r="CG73" i="21"/>
  <c r="CG72" i="21"/>
  <c r="CF73" i="21"/>
  <c r="CF72" i="21"/>
  <c r="CE73" i="21"/>
  <c r="CE72" i="21"/>
  <c r="CD73" i="21"/>
  <c r="CD72" i="21"/>
  <c r="CC72" i="21"/>
  <c r="CC71" i="21"/>
  <c r="CB72" i="21"/>
  <c r="CB71" i="21"/>
  <c r="CA72" i="21"/>
  <c r="CA71" i="21"/>
  <c r="BZ72" i="21"/>
  <c r="BZ71" i="21"/>
  <c r="BY72" i="21"/>
  <c r="BY71" i="21"/>
  <c r="BX72" i="21"/>
  <c r="BX71" i="21"/>
  <c r="BW72" i="21"/>
  <c r="BW71" i="21"/>
  <c r="BV72" i="21"/>
  <c r="BV71" i="21"/>
  <c r="BU72" i="21"/>
  <c r="BU71" i="21"/>
  <c r="BT72" i="21"/>
  <c r="BT71" i="21"/>
  <c r="BS72" i="21"/>
  <c r="BR72" i="21"/>
  <c r="BQ73" i="21"/>
  <c r="BQ72" i="21"/>
  <c r="BP73" i="21"/>
  <c r="BP72" i="21"/>
  <c r="BO73" i="21"/>
  <c r="BO72" i="21"/>
  <c r="BN73" i="21"/>
  <c r="BN72" i="21"/>
  <c r="BM73" i="21"/>
  <c r="BM72" i="21"/>
  <c r="BL73" i="21"/>
  <c r="BL72" i="21"/>
  <c r="BK72" i="21"/>
  <c r="BK71" i="21"/>
  <c r="BJ72" i="21"/>
  <c r="BJ71" i="21"/>
  <c r="BI72" i="21"/>
  <c r="BI71" i="21"/>
  <c r="BH72" i="21"/>
  <c r="BH71" i="21"/>
  <c r="BG72" i="21"/>
  <c r="BG71" i="21"/>
  <c r="BF72" i="21"/>
  <c r="BF71" i="21"/>
  <c r="BE72" i="21"/>
  <c r="BE71" i="21"/>
  <c r="BD72" i="21"/>
  <c r="BD71" i="21"/>
  <c r="BC72" i="21"/>
  <c r="BC71" i="21"/>
  <c r="BB72" i="21"/>
  <c r="BB71" i="21"/>
  <c r="BA72" i="21"/>
  <c r="AZ72" i="21"/>
  <c r="AY73" i="21"/>
  <c r="AY72" i="21"/>
  <c r="AX73" i="21"/>
  <c r="AX72" i="21"/>
  <c r="AW73" i="21"/>
  <c r="AW72" i="21"/>
  <c r="AV73" i="21"/>
  <c r="AV72" i="21"/>
  <c r="AU73" i="21"/>
  <c r="AU72" i="21"/>
  <c r="AT73" i="21"/>
  <c r="AT72" i="21"/>
  <c r="AS72" i="21"/>
  <c r="AS71" i="21"/>
  <c r="AR72" i="21"/>
  <c r="AR71" i="21"/>
  <c r="AQ72" i="21"/>
  <c r="AQ71" i="21"/>
  <c r="AP72" i="21"/>
  <c r="AP71" i="21"/>
  <c r="AO72" i="21"/>
  <c r="AO71" i="21"/>
  <c r="AN72" i="21"/>
  <c r="AN71" i="21"/>
  <c r="AM72" i="21"/>
  <c r="AM71" i="21"/>
  <c r="AL72" i="21"/>
  <c r="AL71" i="21"/>
  <c r="AK72" i="21"/>
  <c r="AK71" i="21"/>
  <c r="AJ72" i="21"/>
  <c r="AJ71" i="21"/>
  <c r="AI72" i="21"/>
  <c r="AH72" i="21"/>
  <c r="AG73" i="21"/>
  <c r="AG72" i="21"/>
  <c r="AF73" i="21"/>
  <c r="AF72" i="21"/>
  <c r="AE73" i="21"/>
  <c r="AE72" i="21"/>
  <c r="AD73" i="21"/>
  <c r="AD72" i="21"/>
  <c r="AC73" i="21"/>
  <c r="AC72" i="21"/>
  <c r="AB73" i="21"/>
  <c r="AB72" i="21"/>
  <c r="AA72" i="21"/>
  <c r="AA71" i="21"/>
  <c r="Z72" i="21"/>
  <c r="Z71" i="21"/>
  <c r="Y72" i="21"/>
  <c r="Y71" i="21"/>
  <c r="X72" i="21"/>
  <c r="X71" i="21"/>
  <c r="W72" i="21"/>
  <c r="W71" i="21"/>
  <c r="V72" i="21"/>
  <c r="V71" i="21"/>
  <c r="U72" i="21"/>
  <c r="U71" i="21"/>
  <c r="T72" i="21"/>
  <c r="T71" i="21"/>
  <c r="S72" i="21"/>
  <c r="S71" i="21"/>
  <c r="R72" i="21"/>
  <c r="R71" i="21"/>
  <c r="Q72" i="21"/>
  <c r="P72" i="21"/>
  <c r="O73" i="21"/>
  <c r="O72" i="21"/>
  <c r="N73" i="21"/>
  <c r="N72" i="21"/>
  <c r="M73" i="21"/>
  <c r="M72" i="21"/>
  <c r="L73" i="21"/>
  <c r="L72" i="21"/>
  <c r="K73" i="21"/>
  <c r="K72" i="21"/>
  <c r="J73" i="21"/>
  <c r="J72" i="21"/>
  <c r="M537" i="2"/>
  <c r="M536" i="2"/>
  <c r="M535" i="2"/>
  <c r="M534" i="2"/>
  <c r="M533" i="2"/>
  <c r="M532" i="2"/>
  <c r="M531" i="2"/>
  <c r="M530" i="2"/>
  <c r="M529" i="2"/>
  <c r="M528" i="2"/>
  <c r="M527" i="2"/>
  <c r="M526" i="2"/>
  <c r="M513" i="2"/>
  <c r="M512" i="2"/>
  <c r="M511" i="2"/>
  <c r="M510" i="2"/>
  <c r="M509" i="2"/>
  <c r="M508" i="2"/>
  <c r="M483" i="2"/>
  <c r="M482" i="2"/>
  <c r="M481" i="2"/>
  <c r="M480" i="2"/>
  <c r="M479" i="2"/>
  <c r="M478" i="2"/>
  <c r="M459" i="2"/>
  <c r="M458" i="2"/>
  <c r="M457" i="2"/>
  <c r="M456" i="2"/>
  <c r="M455" i="2"/>
  <c r="M454" i="2"/>
  <c r="M423" i="2"/>
  <c r="M422" i="2"/>
  <c r="M421" i="2"/>
  <c r="M420" i="2"/>
  <c r="M419" i="2"/>
  <c r="M418" i="2"/>
  <c r="M399" i="2"/>
  <c r="M398" i="2"/>
  <c r="M397" i="2"/>
  <c r="M396" i="2"/>
  <c r="M395" i="2"/>
  <c r="M394" i="2"/>
  <c r="M351" i="2"/>
  <c r="M350" i="2"/>
  <c r="M349" i="2"/>
  <c r="M348" i="2"/>
  <c r="M347" i="2"/>
  <c r="M346"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13" i="2"/>
  <c r="M212" i="2"/>
  <c r="M211" i="2"/>
  <c r="M210" i="2"/>
  <c r="M209" i="2"/>
  <c r="M208" i="2"/>
  <c r="M189" i="2"/>
  <c r="M188" i="2"/>
  <c r="M187" i="2"/>
  <c r="M186" i="2"/>
  <c r="M185" i="2"/>
  <c r="M184" i="2"/>
  <c r="M141" i="2"/>
  <c r="M140" i="2"/>
  <c r="M139" i="2"/>
  <c r="M138" i="2"/>
  <c r="M137" i="2"/>
  <c r="M136" i="2"/>
  <c r="M99" i="2"/>
  <c r="M98" i="2"/>
  <c r="M97" i="2"/>
  <c r="M96" i="2"/>
  <c r="M95" i="2"/>
  <c r="M94" i="2"/>
  <c r="M75" i="2"/>
  <c r="M74" i="2"/>
  <c r="M73" i="2"/>
  <c r="M72" i="2"/>
  <c r="M71" i="2"/>
  <c r="M70" i="2"/>
  <c r="M40" i="2"/>
  <c r="AS135" i="2" l="1"/>
  <c r="AR135" i="2" s="1"/>
  <c r="AS132" i="2"/>
  <c r="AR132" i="2" s="1"/>
  <c r="AS133" i="2"/>
  <c r="AR133" i="2" s="1"/>
  <c r="AB130" i="2"/>
  <c r="AA130" i="2"/>
  <c r="AS130" i="2" s="1"/>
  <c r="AR130" i="2" s="1"/>
  <c r="AS131" i="2"/>
  <c r="AR131" i="2" s="1"/>
  <c r="AP134" i="2"/>
  <c r="AQ134" i="2"/>
  <c r="AO132" i="2"/>
  <c r="AS134" i="2"/>
  <c r="AR134" i="2" s="1"/>
  <c r="AO130" i="2"/>
  <c r="AO133" i="2"/>
  <c r="AP135" i="2"/>
  <c r="M525" i="2"/>
  <c r="M524" i="2"/>
  <c r="M523" i="2"/>
  <c r="M522" i="2"/>
  <c r="M521" i="2"/>
  <c r="M520" i="2"/>
  <c r="M507" i="2"/>
  <c r="M506" i="2"/>
  <c r="M505" i="2"/>
  <c r="M504" i="2"/>
  <c r="M503" i="2"/>
  <c r="M502" i="2"/>
  <c r="M453" i="2"/>
  <c r="M452" i="2"/>
  <c r="M451" i="2"/>
  <c r="M450" i="2"/>
  <c r="M449" i="2"/>
  <c r="M448" i="2"/>
  <c r="M417" i="2"/>
  <c r="M416" i="2"/>
  <c r="M415" i="2"/>
  <c r="M414" i="2"/>
  <c r="M413" i="2"/>
  <c r="M412" i="2"/>
  <c r="M393" i="2"/>
  <c r="M392" i="2"/>
  <c r="M391" i="2"/>
  <c r="M390" i="2"/>
  <c r="M389" i="2"/>
  <c r="M388" i="2"/>
  <c r="M345" i="2"/>
  <c r="M344" i="2"/>
  <c r="M343" i="2"/>
  <c r="M342" i="2"/>
  <c r="M341" i="2"/>
  <c r="M340" i="2"/>
  <c r="M339" i="2"/>
  <c r="M338" i="2"/>
  <c r="M337" i="2"/>
  <c r="M336" i="2"/>
  <c r="M335" i="2"/>
  <c r="M334" i="2"/>
  <c r="M225" i="2"/>
  <c r="M224" i="2"/>
  <c r="M223" i="2"/>
  <c r="M222" i="2"/>
  <c r="M221" i="2"/>
  <c r="M220" i="2"/>
  <c r="M207" i="2"/>
  <c r="M206" i="2"/>
  <c r="M205" i="2"/>
  <c r="M204" i="2"/>
  <c r="M203" i="2"/>
  <c r="M202" i="2"/>
  <c r="M183" i="2"/>
  <c r="M182" i="2"/>
  <c r="M181" i="2"/>
  <c r="M180" i="2"/>
  <c r="M179" i="2"/>
  <c r="M178" i="2"/>
  <c r="M177" i="2"/>
  <c r="M176" i="2"/>
  <c r="M175" i="2"/>
  <c r="M174" i="2"/>
  <c r="M173" i="2"/>
  <c r="M172" i="2"/>
  <c r="M129" i="2"/>
  <c r="M128" i="2"/>
  <c r="M127" i="2"/>
  <c r="M126" i="2"/>
  <c r="M125" i="2"/>
  <c r="M124" i="2"/>
  <c r="M93" i="2"/>
  <c r="M92" i="2"/>
  <c r="M91" i="2"/>
  <c r="M90" i="2"/>
  <c r="M89" i="2"/>
  <c r="M88" i="2"/>
  <c r="M69" i="2"/>
  <c r="M68" i="2"/>
  <c r="M67" i="2"/>
  <c r="M66" i="2"/>
  <c r="M65" i="2"/>
  <c r="M64" i="2"/>
  <c r="M34" i="2"/>
  <c r="M514" i="2"/>
  <c r="M496" i="2"/>
  <c r="M490" i="2"/>
  <c r="M484" i="2"/>
  <c r="M466" i="2"/>
  <c r="M460" i="2"/>
  <c r="M442" i="2"/>
  <c r="M436" i="2"/>
  <c r="M430" i="2"/>
  <c r="M424" i="2"/>
  <c r="M406" i="2"/>
  <c r="M400" i="2"/>
  <c r="M382" i="2"/>
  <c r="M376" i="2"/>
  <c r="M370" i="2"/>
  <c r="M364" i="2"/>
  <c r="M358" i="2"/>
  <c r="M352" i="2"/>
  <c r="M328" i="2"/>
  <c r="M322" i="2"/>
  <c r="M316" i="2"/>
  <c r="M310" i="2"/>
  <c r="M304" i="2"/>
  <c r="M298" i="2"/>
  <c r="M292" i="2"/>
  <c r="M286" i="2"/>
  <c r="M280" i="2"/>
  <c r="M214" i="2"/>
  <c r="M196" i="2"/>
  <c r="M190" i="2"/>
  <c r="M166" i="2"/>
  <c r="M160" i="2"/>
  <c r="M154" i="2"/>
  <c r="M148" i="2"/>
  <c r="M142" i="2"/>
  <c r="M118" i="2"/>
  <c r="M112" i="2"/>
  <c r="M106" i="2"/>
  <c r="M100" i="2"/>
  <c r="M82" i="2"/>
  <c r="M76" i="2"/>
  <c r="M58" i="2"/>
  <c r="M52" i="2"/>
  <c r="M46" i="2"/>
  <c r="M28" i="2"/>
  <c r="M22" i="2"/>
  <c r="M16" i="2"/>
  <c r="M10" i="2"/>
  <c r="BS135" i="2" l="1"/>
  <c r="AT135" i="2"/>
  <c r="AQ133" i="2"/>
  <c r="AP133" i="2"/>
  <c r="AQ130" i="2"/>
  <c r="AO131" i="2" s="1"/>
  <c r="AP130" i="2"/>
  <c r="AQ132" i="2"/>
  <c r="AP132" i="2"/>
  <c r="BS134" i="2"/>
  <c r="AT134" i="2"/>
  <c r="E461" i="7"/>
  <c r="E430" i="7"/>
  <c r="AT132" i="2" l="1"/>
  <c r="BS132" i="2"/>
  <c r="AT130" i="2"/>
  <c r="BS130" i="2"/>
  <c r="AQ131" i="2"/>
  <c r="AP131" i="2"/>
  <c r="BS133" i="2"/>
  <c r="AT133" i="2"/>
  <c r="D448" i="2"/>
  <c r="D442" i="2"/>
  <c r="D436" i="2"/>
  <c r="D430" i="2"/>
  <c r="D424" i="2"/>
  <c r="C424" i="2"/>
  <c r="D418" i="2"/>
  <c r="D412" i="2"/>
  <c r="D406" i="2"/>
  <c r="D400" i="2"/>
  <c r="C400" i="2"/>
  <c r="D394" i="2"/>
  <c r="D388" i="2"/>
  <c r="D382" i="2"/>
  <c r="D376" i="2"/>
  <c r="D370" i="2"/>
  <c r="BS131" i="2" l="1"/>
  <c r="AT131" i="2"/>
  <c r="E399" i="7"/>
  <c r="E368" i="7"/>
  <c r="E337" i="7"/>
  <c r="E306" i="7"/>
  <c r="E275" i="7"/>
  <c r="E244" i="7"/>
  <c r="E213" i="7"/>
  <c r="E182" i="7"/>
  <c r="E151" i="7"/>
  <c r="AK615" i="2" l="1"/>
  <c r="AH615" i="2"/>
  <c r="AK614" i="2"/>
  <c r="AH614" i="2"/>
  <c r="AK613" i="2"/>
  <c r="AH613" i="2"/>
  <c r="AK612" i="2"/>
  <c r="AH612" i="2"/>
  <c r="AK611" i="2"/>
  <c r="AH611" i="2"/>
  <c r="AV610" i="2"/>
  <c r="AW610" i="2" s="1"/>
  <c r="AK610" i="2"/>
  <c r="AH610" i="2"/>
  <c r="AE610" i="2"/>
  <c r="Z610" i="2"/>
  <c r="AA610" i="2" s="1"/>
  <c r="Y610" i="2"/>
  <c r="V610" i="2"/>
  <c r="D610" i="2"/>
  <c r="C610" i="2"/>
  <c r="AK609" i="2"/>
  <c r="AH609" i="2"/>
  <c r="AK608" i="2"/>
  <c r="AH608" i="2"/>
  <c r="AK607" i="2"/>
  <c r="AH607" i="2"/>
  <c r="AK606" i="2"/>
  <c r="AH606" i="2"/>
  <c r="AK605" i="2"/>
  <c r="AH605" i="2"/>
  <c r="AV604" i="2"/>
  <c r="AW604" i="2" s="1"/>
  <c r="AK604" i="2"/>
  <c r="AH604" i="2"/>
  <c r="AE604" i="2"/>
  <c r="Z604" i="2"/>
  <c r="AA604" i="2" s="1"/>
  <c r="Y604" i="2"/>
  <c r="V604" i="2"/>
  <c r="D604" i="2"/>
  <c r="C604" i="2"/>
  <c r="AK603" i="2"/>
  <c r="AH603" i="2"/>
  <c r="AK602" i="2"/>
  <c r="AH602" i="2"/>
  <c r="AK601" i="2"/>
  <c r="AH601" i="2"/>
  <c r="AK600" i="2"/>
  <c r="AH600" i="2"/>
  <c r="AK599" i="2"/>
  <c r="AH599" i="2"/>
  <c r="AV598" i="2"/>
  <c r="AW598" i="2" s="1"/>
  <c r="AK598" i="2"/>
  <c r="AH598" i="2"/>
  <c r="AE598" i="2"/>
  <c r="Z598" i="2"/>
  <c r="AA598" i="2" s="1"/>
  <c r="Y598" i="2"/>
  <c r="V598" i="2"/>
  <c r="D598" i="2"/>
  <c r="C598" i="2"/>
  <c r="AK597" i="2"/>
  <c r="AH597" i="2"/>
  <c r="AK596" i="2"/>
  <c r="AH596" i="2"/>
  <c r="AK595" i="2"/>
  <c r="AH595" i="2"/>
  <c r="AK594" i="2"/>
  <c r="AH594" i="2"/>
  <c r="AK593" i="2"/>
  <c r="AH593" i="2"/>
  <c r="AV592" i="2"/>
  <c r="AW592" i="2" s="1"/>
  <c r="AK592" i="2"/>
  <c r="AH592" i="2"/>
  <c r="AO592" i="2" s="1"/>
  <c r="AQ592" i="2" s="1"/>
  <c r="AE592" i="2"/>
  <c r="Z592" i="2"/>
  <c r="AA592" i="2" s="1"/>
  <c r="Y592" i="2"/>
  <c r="V592" i="2"/>
  <c r="W592" i="2" s="1"/>
  <c r="D592" i="2"/>
  <c r="C592" i="2"/>
  <c r="AK591" i="2"/>
  <c r="AH591" i="2"/>
  <c r="AK590" i="2"/>
  <c r="AH590" i="2"/>
  <c r="AK589" i="2"/>
  <c r="AH589" i="2"/>
  <c r="AK588" i="2"/>
  <c r="AH588" i="2"/>
  <c r="AK587" i="2"/>
  <c r="AH587" i="2"/>
  <c r="AV586" i="2"/>
  <c r="AW586" i="2" s="1"/>
  <c r="AK586" i="2"/>
  <c r="AH586" i="2"/>
  <c r="AE586" i="2"/>
  <c r="Z586" i="2"/>
  <c r="AA586" i="2" s="1"/>
  <c r="Y586" i="2"/>
  <c r="V586" i="2"/>
  <c r="W586" i="2" s="1"/>
  <c r="D586" i="2"/>
  <c r="C586" i="2"/>
  <c r="AK585" i="2"/>
  <c r="AH585" i="2"/>
  <c r="AK584" i="2"/>
  <c r="AH584" i="2"/>
  <c r="AK583" i="2"/>
  <c r="AH583" i="2"/>
  <c r="AK582" i="2"/>
  <c r="AH582" i="2"/>
  <c r="AK581" i="2"/>
  <c r="AH581" i="2"/>
  <c r="AV580" i="2"/>
  <c r="AW580" i="2" s="1"/>
  <c r="AK580" i="2"/>
  <c r="AH580" i="2"/>
  <c r="AS580" i="2" s="1"/>
  <c r="AR580" i="2" s="1"/>
  <c r="AE580" i="2"/>
  <c r="Z580" i="2"/>
  <c r="AA580" i="2" s="1"/>
  <c r="Y580" i="2"/>
  <c r="V580" i="2"/>
  <c r="D580" i="2"/>
  <c r="C580" i="2"/>
  <c r="AK579" i="2"/>
  <c r="AH579" i="2"/>
  <c r="AK578" i="2"/>
  <c r="AH578" i="2"/>
  <c r="AK577" i="2"/>
  <c r="AH577" i="2"/>
  <c r="AK576" i="2"/>
  <c r="AH576" i="2"/>
  <c r="AK575" i="2"/>
  <c r="AH575" i="2"/>
  <c r="AV574" i="2"/>
  <c r="AW574" i="2" s="1"/>
  <c r="AK574" i="2"/>
  <c r="AH574" i="2"/>
  <c r="AE574" i="2"/>
  <c r="Z574" i="2"/>
  <c r="AA574" i="2" s="1"/>
  <c r="Y574" i="2"/>
  <c r="V574" i="2"/>
  <c r="W574" i="2" s="1"/>
  <c r="D574" i="2"/>
  <c r="C574" i="2"/>
  <c r="AK573" i="2"/>
  <c r="AH573" i="2"/>
  <c r="AK572" i="2"/>
  <c r="AH572" i="2"/>
  <c r="AK571" i="2"/>
  <c r="AH571" i="2"/>
  <c r="AK570" i="2"/>
  <c r="AH570" i="2"/>
  <c r="AK569" i="2"/>
  <c r="AH569" i="2"/>
  <c r="AV568" i="2"/>
  <c r="AW568" i="2" s="1"/>
  <c r="AK568" i="2"/>
  <c r="AH568" i="2"/>
  <c r="AS568" i="2" s="1"/>
  <c r="AR568" i="2" s="1"/>
  <c r="AE568" i="2"/>
  <c r="Z568" i="2"/>
  <c r="AA568" i="2" s="1"/>
  <c r="Y568" i="2"/>
  <c r="V568" i="2"/>
  <c r="D568" i="2"/>
  <c r="C568" i="2"/>
  <c r="AK567" i="2"/>
  <c r="AH567" i="2"/>
  <c r="AK566" i="2"/>
  <c r="AH566" i="2"/>
  <c r="AK565" i="2"/>
  <c r="AH565" i="2"/>
  <c r="AK564" i="2"/>
  <c r="AH564" i="2"/>
  <c r="AK563" i="2"/>
  <c r="AH563" i="2"/>
  <c r="AV562" i="2"/>
  <c r="AW562" i="2" s="1"/>
  <c r="AK562" i="2"/>
  <c r="AH562" i="2"/>
  <c r="AO562" i="2" s="1"/>
  <c r="AE562" i="2"/>
  <c r="Z562" i="2"/>
  <c r="AA562" i="2" s="1"/>
  <c r="Y562" i="2"/>
  <c r="V562" i="2"/>
  <c r="D562" i="2"/>
  <c r="C562" i="2"/>
  <c r="AK561" i="2"/>
  <c r="AH561" i="2"/>
  <c r="AK560" i="2"/>
  <c r="AH560" i="2"/>
  <c r="AK559" i="2"/>
  <c r="AH559" i="2"/>
  <c r="AK558" i="2"/>
  <c r="AH558" i="2"/>
  <c r="AK557" i="2"/>
  <c r="AH557" i="2"/>
  <c r="AV556" i="2"/>
  <c r="AW556" i="2" s="1"/>
  <c r="AK556" i="2"/>
  <c r="AH556" i="2"/>
  <c r="AE556" i="2"/>
  <c r="Z556" i="2"/>
  <c r="AA556" i="2" s="1"/>
  <c r="Y556" i="2"/>
  <c r="V556" i="2"/>
  <c r="D556" i="2"/>
  <c r="C556" i="2"/>
  <c r="AK555" i="2"/>
  <c r="AH555" i="2"/>
  <c r="AK554" i="2"/>
  <c r="AH554" i="2"/>
  <c r="AK553" i="2"/>
  <c r="AH553" i="2"/>
  <c r="AK552" i="2"/>
  <c r="AH552" i="2"/>
  <c r="AK551" i="2"/>
  <c r="AH551" i="2"/>
  <c r="AV550" i="2"/>
  <c r="AW550" i="2" s="1"/>
  <c r="AK550" i="2"/>
  <c r="AH550" i="2"/>
  <c r="AE550" i="2"/>
  <c r="Z550" i="2"/>
  <c r="AA550" i="2" s="1"/>
  <c r="Y550" i="2"/>
  <c r="V550" i="2"/>
  <c r="D550" i="2"/>
  <c r="C550" i="2"/>
  <c r="AK549" i="2"/>
  <c r="AH549" i="2"/>
  <c r="AK548" i="2"/>
  <c r="AH548" i="2"/>
  <c r="AK547" i="2"/>
  <c r="AH547" i="2"/>
  <c r="AK546" i="2"/>
  <c r="AH546" i="2"/>
  <c r="AK545" i="2"/>
  <c r="AH545" i="2"/>
  <c r="AV544" i="2"/>
  <c r="AW544" i="2" s="1"/>
  <c r="AK544" i="2"/>
  <c r="AH544" i="2"/>
  <c r="AE544" i="2"/>
  <c r="Z544" i="2"/>
  <c r="Y544" i="2"/>
  <c r="V544" i="2"/>
  <c r="W544" i="2" s="1"/>
  <c r="D544" i="2"/>
  <c r="C544" i="2"/>
  <c r="AK543" i="2"/>
  <c r="AH543" i="2"/>
  <c r="AK542" i="2"/>
  <c r="AH542" i="2"/>
  <c r="AK541" i="2"/>
  <c r="AH541" i="2"/>
  <c r="AK540" i="2"/>
  <c r="AH540" i="2"/>
  <c r="AK539" i="2"/>
  <c r="AH539" i="2"/>
  <c r="AV538" i="2"/>
  <c r="AW538" i="2" s="1"/>
  <c r="AK538" i="2"/>
  <c r="AH538" i="2"/>
  <c r="AE538" i="2"/>
  <c r="Z538" i="2"/>
  <c r="AA538" i="2" s="1"/>
  <c r="Y538" i="2"/>
  <c r="V538" i="2"/>
  <c r="D538" i="2"/>
  <c r="C538" i="2"/>
  <c r="AK537" i="2"/>
  <c r="AH537" i="2"/>
  <c r="AK536" i="2"/>
  <c r="AH536" i="2"/>
  <c r="AK535" i="2"/>
  <c r="AH535" i="2"/>
  <c r="AK534" i="2"/>
  <c r="AH534" i="2"/>
  <c r="AK533" i="2"/>
  <c r="AH533" i="2"/>
  <c r="AV532" i="2"/>
  <c r="AW532" i="2" s="1"/>
  <c r="AK532" i="2"/>
  <c r="AH532" i="2"/>
  <c r="AE532" i="2"/>
  <c r="Z532" i="2"/>
  <c r="AA532" i="2" s="1"/>
  <c r="Y532" i="2"/>
  <c r="V532" i="2"/>
  <c r="D532" i="2"/>
  <c r="AK531" i="2"/>
  <c r="AH531" i="2"/>
  <c r="AK530" i="2"/>
  <c r="AH530" i="2"/>
  <c r="AK529" i="2"/>
  <c r="AH529" i="2"/>
  <c r="AK528" i="2"/>
  <c r="AH528" i="2"/>
  <c r="AK527" i="2"/>
  <c r="AH527" i="2"/>
  <c r="AV526" i="2"/>
  <c r="AW526" i="2" s="1"/>
  <c r="AK526" i="2"/>
  <c r="AH526" i="2"/>
  <c r="AE526" i="2"/>
  <c r="Z526" i="2"/>
  <c r="AA526" i="2" s="1"/>
  <c r="Y526" i="2"/>
  <c r="V526" i="2"/>
  <c r="D526" i="2"/>
  <c r="AK525" i="2"/>
  <c r="AH525" i="2"/>
  <c r="AK524" i="2"/>
  <c r="AH524" i="2"/>
  <c r="AK523" i="2"/>
  <c r="AH523" i="2"/>
  <c r="AK522" i="2"/>
  <c r="AH522" i="2"/>
  <c r="AK521" i="2"/>
  <c r="AH521" i="2"/>
  <c r="AV520" i="2"/>
  <c r="AW520" i="2" s="1"/>
  <c r="AK520" i="2"/>
  <c r="AH520" i="2"/>
  <c r="AE520" i="2"/>
  <c r="Z520" i="2"/>
  <c r="AA520" i="2" s="1"/>
  <c r="Y520" i="2"/>
  <c r="V520" i="2"/>
  <c r="D520" i="2"/>
  <c r="AK519" i="2"/>
  <c r="AH519" i="2"/>
  <c r="AK518" i="2"/>
  <c r="AH518" i="2"/>
  <c r="AK517" i="2"/>
  <c r="AH517" i="2"/>
  <c r="AK516" i="2"/>
  <c r="AH516" i="2"/>
  <c r="AK515" i="2"/>
  <c r="AH515" i="2"/>
  <c r="AV514" i="2"/>
  <c r="AW514" i="2" s="1"/>
  <c r="AK514" i="2"/>
  <c r="AH514" i="2"/>
  <c r="AE514" i="2"/>
  <c r="Z514" i="2"/>
  <c r="AA514" i="2" s="1"/>
  <c r="Y514" i="2"/>
  <c r="V514" i="2"/>
  <c r="D514" i="2"/>
  <c r="C514" i="2"/>
  <c r="AK513" i="2"/>
  <c r="AH513" i="2"/>
  <c r="AK512" i="2"/>
  <c r="AH512" i="2"/>
  <c r="AK511" i="2"/>
  <c r="AH511" i="2"/>
  <c r="AK510" i="2"/>
  <c r="AH510" i="2"/>
  <c r="AK509" i="2"/>
  <c r="AH509" i="2"/>
  <c r="AV508" i="2"/>
  <c r="AW508" i="2" s="1"/>
  <c r="AK508" i="2"/>
  <c r="AH508" i="2"/>
  <c r="AE508" i="2"/>
  <c r="Z508" i="2"/>
  <c r="AA508" i="2" s="1"/>
  <c r="Y508" i="2"/>
  <c r="V508" i="2"/>
  <c r="D508" i="2"/>
  <c r="AK507" i="2"/>
  <c r="AH507" i="2"/>
  <c r="AK506" i="2"/>
  <c r="AH506" i="2"/>
  <c r="AK505" i="2"/>
  <c r="AH505" i="2"/>
  <c r="AK504" i="2"/>
  <c r="AH504" i="2"/>
  <c r="AK503" i="2"/>
  <c r="AH503" i="2"/>
  <c r="AV502" i="2"/>
  <c r="AW502" i="2" s="1"/>
  <c r="AK502" i="2"/>
  <c r="AH502" i="2"/>
  <c r="AE502" i="2"/>
  <c r="Z502" i="2"/>
  <c r="AA502" i="2" s="1"/>
  <c r="Y502" i="2"/>
  <c r="V502" i="2"/>
  <c r="D502" i="2"/>
  <c r="AK501" i="2"/>
  <c r="AH501" i="2"/>
  <c r="AK500" i="2"/>
  <c r="AH500" i="2"/>
  <c r="AK499" i="2"/>
  <c r="AH499" i="2"/>
  <c r="AK498" i="2"/>
  <c r="AH498" i="2"/>
  <c r="AK497" i="2"/>
  <c r="AH497" i="2"/>
  <c r="AV496" i="2"/>
  <c r="AW496" i="2" s="1"/>
  <c r="AK496" i="2"/>
  <c r="AH496" i="2"/>
  <c r="AE496" i="2"/>
  <c r="Z496" i="2"/>
  <c r="AA496" i="2" s="1"/>
  <c r="Y496" i="2"/>
  <c r="V496" i="2"/>
  <c r="D496" i="2"/>
  <c r="AK495" i="2"/>
  <c r="AH495" i="2"/>
  <c r="AK494" i="2"/>
  <c r="AH494" i="2"/>
  <c r="AK493" i="2"/>
  <c r="AH493" i="2"/>
  <c r="AK492" i="2"/>
  <c r="AH492" i="2"/>
  <c r="AK491" i="2"/>
  <c r="AH491" i="2"/>
  <c r="AV490" i="2"/>
  <c r="AW490" i="2" s="1"/>
  <c r="AK490" i="2"/>
  <c r="AH490" i="2"/>
  <c r="AE490" i="2"/>
  <c r="Z490" i="2"/>
  <c r="AA490" i="2" s="1"/>
  <c r="Y490" i="2"/>
  <c r="V490" i="2"/>
  <c r="D490" i="2"/>
  <c r="AK489" i="2"/>
  <c r="AH489" i="2"/>
  <c r="AK488" i="2"/>
  <c r="AH488" i="2"/>
  <c r="AK487" i="2"/>
  <c r="AH487" i="2"/>
  <c r="AK486" i="2"/>
  <c r="AH486" i="2"/>
  <c r="AK485" i="2"/>
  <c r="AH485" i="2"/>
  <c r="AV484" i="2"/>
  <c r="AW484" i="2" s="1"/>
  <c r="AK484" i="2"/>
  <c r="AH484" i="2"/>
  <c r="AE484" i="2"/>
  <c r="Z484" i="2"/>
  <c r="Y484" i="2"/>
  <c r="V484" i="2"/>
  <c r="D484" i="2"/>
  <c r="C484" i="2"/>
  <c r="AK483" i="2"/>
  <c r="AH483" i="2"/>
  <c r="AK482" i="2"/>
  <c r="AH482" i="2"/>
  <c r="AK481" i="2"/>
  <c r="AH481" i="2"/>
  <c r="AK480" i="2"/>
  <c r="AH480" i="2"/>
  <c r="AK479" i="2"/>
  <c r="AH479" i="2"/>
  <c r="AV478" i="2"/>
  <c r="AW478" i="2" s="1"/>
  <c r="AK478" i="2"/>
  <c r="AH478" i="2"/>
  <c r="AE478" i="2"/>
  <c r="Z478" i="2"/>
  <c r="AA478" i="2" s="1"/>
  <c r="Y478" i="2"/>
  <c r="V478" i="2"/>
  <c r="D478" i="2"/>
  <c r="AK477" i="2"/>
  <c r="AH477" i="2"/>
  <c r="AK476" i="2"/>
  <c r="AH476" i="2"/>
  <c r="AK475" i="2"/>
  <c r="AH475" i="2"/>
  <c r="AK474" i="2"/>
  <c r="AH474" i="2"/>
  <c r="AK473" i="2"/>
  <c r="AH473" i="2"/>
  <c r="AV472" i="2"/>
  <c r="AW472" i="2" s="1"/>
  <c r="AK472" i="2"/>
  <c r="AH472" i="2"/>
  <c r="AE472" i="2"/>
  <c r="Z472" i="2"/>
  <c r="Y472" i="2"/>
  <c r="V472" i="2"/>
  <c r="D472" i="2"/>
  <c r="AK471" i="2"/>
  <c r="AH471" i="2"/>
  <c r="AK470" i="2"/>
  <c r="AH470" i="2"/>
  <c r="AK469" i="2"/>
  <c r="AH469" i="2"/>
  <c r="AK468" i="2"/>
  <c r="AH468" i="2"/>
  <c r="AK467" i="2"/>
  <c r="AH467" i="2"/>
  <c r="AV466" i="2"/>
  <c r="AW466" i="2" s="1"/>
  <c r="AK466" i="2"/>
  <c r="AH466" i="2"/>
  <c r="AE466" i="2"/>
  <c r="Z466" i="2"/>
  <c r="AA466" i="2" s="1"/>
  <c r="Y466" i="2"/>
  <c r="V466" i="2"/>
  <c r="D466" i="2"/>
  <c r="AK465" i="2"/>
  <c r="AH465" i="2"/>
  <c r="AK464" i="2"/>
  <c r="AH464" i="2"/>
  <c r="AK463" i="2"/>
  <c r="AH463" i="2"/>
  <c r="AK462" i="2"/>
  <c r="AH462" i="2"/>
  <c r="AK461" i="2"/>
  <c r="AH461" i="2"/>
  <c r="AV460" i="2"/>
  <c r="AW460" i="2" s="1"/>
  <c r="AK460" i="2"/>
  <c r="AH460" i="2"/>
  <c r="AE460" i="2"/>
  <c r="Z460" i="2"/>
  <c r="AA460" i="2" s="1"/>
  <c r="Y460" i="2"/>
  <c r="V460" i="2"/>
  <c r="D460" i="2"/>
  <c r="C460" i="2"/>
  <c r="AK459" i="2"/>
  <c r="AH459" i="2"/>
  <c r="AK458" i="2"/>
  <c r="AH458" i="2"/>
  <c r="AK457" i="2"/>
  <c r="AH457" i="2"/>
  <c r="AK456" i="2"/>
  <c r="AH456" i="2"/>
  <c r="AK455" i="2"/>
  <c r="AH455" i="2"/>
  <c r="AV454" i="2"/>
  <c r="AW454" i="2" s="1"/>
  <c r="AK454" i="2"/>
  <c r="AH454" i="2"/>
  <c r="AE454" i="2"/>
  <c r="Z454" i="2"/>
  <c r="AA454" i="2" s="1"/>
  <c r="Y454" i="2"/>
  <c r="V454" i="2"/>
  <c r="D454" i="2"/>
  <c r="AK453" i="2"/>
  <c r="AH453" i="2"/>
  <c r="AK452" i="2"/>
  <c r="AH452" i="2"/>
  <c r="AK451" i="2"/>
  <c r="AH451" i="2"/>
  <c r="AK450" i="2"/>
  <c r="AH450" i="2"/>
  <c r="AK449" i="2"/>
  <c r="AH449" i="2"/>
  <c r="AV448" i="2"/>
  <c r="AW448" i="2" s="1"/>
  <c r="AK448" i="2"/>
  <c r="AH448" i="2"/>
  <c r="AE448" i="2"/>
  <c r="Z448" i="2"/>
  <c r="AA448" i="2" s="1"/>
  <c r="Y448" i="2"/>
  <c r="V448" i="2"/>
  <c r="AK447" i="2"/>
  <c r="AH447" i="2"/>
  <c r="AK446" i="2"/>
  <c r="AH446" i="2"/>
  <c r="AK445" i="2"/>
  <c r="AH445" i="2"/>
  <c r="AK444" i="2"/>
  <c r="AH444" i="2"/>
  <c r="AK443" i="2"/>
  <c r="AH443" i="2"/>
  <c r="AV442" i="2"/>
  <c r="AW442" i="2" s="1"/>
  <c r="AK442" i="2"/>
  <c r="AH442" i="2"/>
  <c r="AE442" i="2"/>
  <c r="Z442" i="2"/>
  <c r="AA442" i="2" s="1"/>
  <c r="Y442" i="2"/>
  <c r="V442" i="2"/>
  <c r="AK441" i="2"/>
  <c r="AH441" i="2"/>
  <c r="AK440" i="2"/>
  <c r="AH440" i="2"/>
  <c r="AK439" i="2"/>
  <c r="AH439" i="2"/>
  <c r="AK438" i="2"/>
  <c r="AH438" i="2"/>
  <c r="AK437" i="2"/>
  <c r="AH437" i="2"/>
  <c r="AV436" i="2"/>
  <c r="AW436" i="2" s="1"/>
  <c r="AK436" i="2"/>
  <c r="AH436" i="2"/>
  <c r="AE436" i="2"/>
  <c r="Z436" i="2"/>
  <c r="Y436" i="2"/>
  <c r="V436" i="2"/>
  <c r="AK435" i="2"/>
  <c r="AH435" i="2"/>
  <c r="AK434" i="2"/>
  <c r="AH434" i="2"/>
  <c r="AK433" i="2"/>
  <c r="AH433" i="2"/>
  <c r="AK432" i="2"/>
  <c r="AH432" i="2"/>
  <c r="AK431" i="2"/>
  <c r="AH431" i="2"/>
  <c r="AV430" i="2"/>
  <c r="AW430" i="2" s="1"/>
  <c r="AK430" i="2"/>
  <c r="AH430" i="2"/>
  <c r="AE430" i="2"/>
  <c r="Z430" i="2"/>
  <c r="AA430" i="2" s="1"/>
  <c r="Y430" i="2"/>
  <c r="V430" i="2"/>
  <c r="AK429" i="2"/>
  <c r="AH429" i="2"/>
  <c r="AK428" i="2"/>
  <c r="AH428" i="2"/>
  <c r="AK427" i="2"/>
  <c r="AH427" i="2"/>
  <c r="AK426" i="2"/>
  <c r="AH426" i="2"/>
  <c r="AK425" i="2"/>
  <c r="AH425" i="2"/>
  <c r="AV424" i="2"/>
  <c r="AW424" i="2" s="1"/>
  <c r="AK424" i="2"/>
  <c r="AH424" i="2"/>
  <c r="AE424" i="2"/>
  <c r="Z424" i="2"/>
  <c r="AA424" i="2" s="1"/>
  <c r="Y424" i="2"/>
  <c r="V424" i="2"/>
  <c r="AK423" i="2"/>
  <c r="AH423" i="2"/>
  <c r="AK422" i="2"/>
  <c r="AH422" i="2"/>
  <c r="AK421" i="2"/>
  <c r="AH421" i="2"/>
  <c r="AK420" i="2"/>
  <c r="AH420" i="2"/>
  <c r="AK419" i="2"/>
  <c r="AH419" i="2"/>
  <c r="AV418" i="2"/>
  <c r="AW418" i="2" s="1"/>
  <c r="AK418" i="2"/>
  <c r="AH418" i="2"/>
  <c r="AE418" i="2"/>
  <c r="Z418" i="2"/>
  <c r="AA418" i="2" s="1"/>
  <c r="Y418" i="2"/>
  <c r="V418" i="2"/>
  <c r="AK417" i="2"/>
  <c r="AH417" i="2"/>
  <c r="AK416" i="2"/>
  <c r="AH416" i="2"/>
  <c r="AK415" i="2"/>
  <c r="AH415" i="2"/>
  <c r="AK414" i="2"/>
  <c r="AH414" i="2"/>
  <c r="AK413" i="2"/>
  <c r="AH413" i="2"/>
  <c r="AV412" i="2"/>
  <c r="AW412" i="2" s="1"/>
  <c r="AK412" i="2"/>
  <c r="AH412" i="2"/>
  <c r="AE412" i="2"/>
  <c r="Z412" i="2"/>
  <c r="Y412" i="2"/>
  <c r="V412" i="2"/>
  <c r="AK411" i="2"/>
  <c r="AH411" i="2"/>
  <c r="AK410" i="2"/>
  <c r="AH410" i="2"/>
  <c r="AK409" i="2"/>
  <c r="AH409" i="2"/>
  <c r="AK408" i="2"/>
  <c r="AH408" i="2"/>
  <c r="AK407" i="2"/>
  <c r="AH407" i="2"/>
  <c r="AV406" i="2"/>
  <c r="AW406" i="2" s="1"/>
  <c r="AK406" i="2"/>
  <c r="AH406" i="2"/>
  <c r="AE406" i="2"/>
  <c r="Z406" i="2"/>
  <c r="AA406" i="2" s="1"/>
  <c r="Y406" i="2"/>
  <c r="V406" i="2"/>
  <c r="AK405" i="2"/>
  <c r="AH405" i="2"/>
  <c r="AK404" i="2"/>
  <c r="AH404" i="2"/>
  <c r="AK403" i="2"/>
  <c r="AH403" i="2"/>
  <c r="AK402" i="2"/>
  <c r="AH402" i="2"/>
  <c r="AK401" i="2"/>
  <c r="AH401" i="2"/>
  <c r="AV400" i="2"/>
  <c r="AW400" i="2" s="1"/>
  <c r="AK400" i="2"/>
  <c r="AH400" i="2"/>
  <c r="AE400" i="2"/>
  <c r="Z400" i="2"/>
  <c r="AA400" i="2" s="1"/>
  <c r="Y400" i="2"/>
  <c r="V400" i="2"/>
  <c r="AK399" i="2"/>
  <c r="AH399" i="2"/>
  <c r="AK398" i="2"/>
  <c r="AH398" i="2"/>
  <c r="AK397" i="2"/>
  <c r="AH397" i="2"/>
  <c r="AK396" i="2"/>
  <c r="AH396" i="2"/>
  <c r="AK395" i="2"/>
  <c r="AH395" i="2"/>
  <c r="AV394" i="2"/>
  <c r="AW394" i="2" s="1"/>
  <c r="AK394" i="2"/>
  <c r="AH394" i="2"/>
  <c r="AE394" i="2"/>
  <c r="Z394" i="2"/>
  <c r="Y394" i="2"/>
  <c r="V394" i="2"/>
  <c r="AK393" i="2"/>
  <c r="AH393" i="2"/>
  <c r="AK392" i="2"/>
  <c r="AH392" i="2"/>
  <c r="AK391" i="2"/>
  <c r="AH391" i="2"/>
  <c r="AK390" i="2"/>
  <c r="AH390" i="2"/>
  <c r="AK389" i="2"/>
  <c r="AH389" i="2"/>
  <c r="AV388" i="2"/>
  <c r="AW388" i="2" s="1"/>
  <c r="AK388" i="2"/>
  <c r="AH388" i="2"/>
  <c r="AE388" i="2"/>
  <c r="Z388" i="2"/>
  <c r="AA388" i="2" s="1"/>
  <c r="Y388" i="2"/>
  <c r="V388" i="2"/>
  <c r="AK387" i="2"/>
  <c r="AH387" i="2"/>
  <c r="AK386" i="2"/>
  <c r="AH386" i="2"/>
  <c r="AK385" i="2"/>
  <c r="AH385" i="2"/>
  <c r="AK384" i="2"/>
  <c r="AH384" i="2"/>
  <c r="AK383" i="2"/>
  <c r="AH383" i="2"/>
  <c r="AV382" i="2"/>
  <c r="AW382" i="2" s="1"/>
  <c r="AK382" i="2"/>
  <c r="AH382" i="2"/>
  <c r="AE382" i="2"/>
  <c r="Z382" i="2"/>
  <c r="AA382" i="2" s="1"/>
  <c r="Y382" i="2"/>
  <c r="V382" i="2"/>
  <c r="AK381" i="2"/>
  <c r="AH381" i="2"/>
  <c r="AK380" i="2"/>
  <c r="AH380" i="2"/>
  <c r="AK379" i="2"/>
  <c r="AH379" i="2"/>
  <c r="AK378" i="2"/>
  <c r="AH378" i="2"/>
  <c r="AK377" i="2"/>
  <c r="AH377" i="2"/>
  <c r="AV376" i="2"/>
  <c r="AW376" i="2" s="1"/>
  <c r="AK376" i="2"/>
  <c r="AH376" i="2"/>
  <c r="AE376" i="2"/>
  <c r="Z376" i="2"/>
  <c r="AA376" i="2" s="1"/>
  <c r="Y376" i="2"/>
  <c r="V376" i="2"/>
  <c r="AK375" i="2"/>
  <c r="AH375" i="2"/>
  <c r="AK374" i="2"/>
  <c r="AH374" i="2"/>
  <c r="AK373" i="2"/>
  <c r="AH373" i="2"/>
  <c r="AK372" i="2"/>
  <c r="AH372" i="2"/>
  <c r="AK371" i="2"/>
  <c r="AH371" i="2"/>
  <c r="AV370" i="2"/>
  <c r="AW370" i="2" s="1"/>
  <c r="AK370" i="2"/>
  <c r="AH370" i="2"/>
  <c r="AE370" i="2"/>
  <c r="Z370" i="2"/>
  <c r="AA370" i="2" s="1"/>
  <c r="Y370" i="2"/>
  <c r="V370" i="2"/>
  <c r="AK369" i="2"/>
  <c r="AH369" i="2"/>
  <c r="AK368" i="2"/>
  <c r="AH368" i="2"/>
  <c r="AK367" i="2"/>
  <c r="AH367" i="2"/>
  <c r="AK366" i="2"/>
  <c r="AH366" i="2"/>
  <c r="AK365" i="2"/>
  <c r="AH365" i="2"/>
  <c r="AV364" i="2"/>
  <c r="AW364" i="2" s="1"/>
  <c r="AK364" i="2"/>
  <c r="AH364" i="2"/>
  <c r="AS364" i="2" s="1"/>
  <c r="AR364" i="2" s="1"/>
  <c r="AE364" i="2"/>
  <c r="Z364" i="2"/>
  <c r="AA364" i="2" s="1"/>
  <c r="Y364" i="2"/>
  <c r="V364" i="2"/>
  <c r="D364" i="2"/>
  <c r="AK363" i="2"/>
  <c r="AH363" i="2"/>
  <c r="AK362" i="2"/>
  <c r="AH362" i="2"/>
  <c r="AK361" i="2"/>
  <c r="AH361" i="2"/>
  <c r="AK360" i="2"/>
  <c r="AH360" i="2"/>
  <c r="AK359" i="2"/>
  <c r="AH359" i="2"/>
  <c r="AV358" i="2"/>
  <c r="AW358" i="2" s="1"/>
  <c r="AK358" i="2"/>
  <c r="AH358" i="2"/>
  <c r="AS358" i="2" s="1"/>
  <c r="AR358" i="2" s="1"/>
  <c r="AE358" i="2"/>
  <c r="Z358" i="2"/>
  <c r="Y358" i="2"/>
  <c r="V358" i="2"/>
  <c r="D358" i="2"/>
  <c r="AK357" i="2"/>
  <c r="AH357" i="2"/>
  <c r="AK356" i="2"/>
  <c r="AH356" i="2"/>
  <c r="AK355" i="2"/>
  <c r="AH355" i="2"/>
  <c r="AK354" i="2"/>
  <c r="AH354" i="2"/>
  <c r="AK353" i="2"/>
  <c r="AH353" i="2"/>
  <c r="AV352" i="2"/>
  <c r="AW352" i="2" s="1"/>
  <c r="AK352" i="2"/>
  <c r="AH352" i="2"/>
  <c r="AE352" i="2"/>
  <c r="Z352" i="2"/>
  <c r="AA352" i="2" s="1"/>
  <c r="Y352" i="2"/>
  <c r="V352" i="2"/>
  <c r="D352" i="2"/>
  <c r="C352" i="2"/>
  <c r="AK351" i="2"/>
  <c r="AH351" i="2"/>
  <c r="AK350" i="2"/>
  <c r="AH350" i="2"/>
  <c r="AK349" i="2"/>
  <c r="AH349" i="2"/>
  <c r="AK348" i="2"/>
  <c r="AH348" i="2"/>
  <c r="AK347" i="2"/>
  <c r="AH347" i="2"/>
  <c r="AV346" i="2"/>
  <c r="AW346" i="2" s="1"/>
  <c r="AK346" i="2"/>
  <c r="AH346" i="2"/>
  <c r="AE346" i="2"/>
  <c r="Z346" i="2"/>
  <c r="AA346" i="2" s="1"/>
  <c r="Y346" i="2"/>
  <c r="V346" i="2"/>
  <c r="D346" i="2"/>
  <c r="AK345" i="2"/>
  <c r="AH345" i="2"/>
  <c r="AK344" i="2"/>
  <c r="AH344" i="2"/>
  <c r="AK343" i="2"/>
  <c r="AH343" i="2"/>
  <c r="AK342" i="2"/>
  <c r="AH342" i="2"/>
  <c r="AK341" i="2"/>
  <c r="AH341" i="2"/>
  <c r="AV340" i="2"/>
  <c r="AW340" i="2" s="1"/>
  <c r="AK340" i="2"/>
  <c r="AH340" i="2"/>
  <c r="AE340" i="2"/>
  <c r="Z340" i="2"/>
  <c r="AA340" i="2" s="1"/>
  <c r="Y340" i="2"/>
  <c r="V340" i="2"/>
  <c r="D340" i="2"/>
  <c r="AK339" i="2"/>
  <c r="AH339" i="2"/>
  <c r="AK338" i="2"/>
  <c r="AH338" i="2"/>
  <c r="AK337" i="2"/>
  <c r="AH337" i="2"/>
  <c r="AK336" i="2"/>
  <c r="AH336" i="2"/>
  <c r="AK335" i="2"/>
  <c r="AH335" i="2"/>
  <c r="AV334" i="2"/>
  <c r="AW334" i="2" s="1"/>
  <c r="AK334" i="2"/>
  <c r="AH334" i="2"/>
  <c r="AE334" i="2"/>
  <c r="Z334" i="2"/>
  <c r="AA334" i="2" s="1"/>
  <c r="Y334" i="2"/>
  <c r="V334" i="2"/>
  <c r="D334" i="2"/>
  <c r="AK333" i="2"/>
  <c r="AH333" i="2"/>
  <c r="AK332" i="2"/>
  <c r="AH332" i="2"/>
  <c r="AK331" i="2"/>
  <c r="AH331" i="2"/>
  <c r="AK330" i="2"/>
  <c r="AH330" i="2"/>
  <c r="AK329" i="2"/>
  <c r="AH329" i="2"/>
  <c r="AV328" i="2"/>
  <c r="AW328" i="2" s="1"/>
  <c r="AK328" i="2"/>
  <c r="AH328" i="2"/>
  <c r="AE328" i="2"/>
  <c r="Z328" i="2"/>
  <c r="Y328" i="2"/>
  <c r="V328" i="2"/>
  <c r="D328" i="2"/>
  <c r="AK327" i="2"/>
  <c r="AH327" i="2"/>
  <c r="AK326" i="2"/>
  <c r="AH326" i="2"/>
  <c r="AK325" i="2"/>
  <c r="AH325" i="2"/>
  <c r="AK324" i="2"/>
  <c r="AH324" i="2"/>
  <c r="AK323" i="2"/>
  <c r="AH323" i="2"/>
  <c r="AV322" i="2"/>
  <c r="AW322" i="2" s="1"/>
  <c r="AK322" i="2"/>
  <c r="AH322" i="2"/>
  <c r="AE322" i="2"/>
  <c r="Z322" i="2"/>
  <c r="AA322" i="2" s="1"/>
  <c r="Y322" i="2"/>
  <c r="V322" i="2"/>
  <c r="D322" i="2"/>
  <c r="AK321" i="2"/>
  <c r="AH321" i="2"/>
  <c r="AK320" i="2"/>
  <c r="AH320" i="2"/>
  <c r="AK319" i="2"/>
  <c r="AH319" i="2"/>
  <c r="AK318" i="2"/>
  <c r="AH318" i="2"/>
  <c r="AK317" i="2"/>
  <c r="AH317" i="2"/>
  <c r="AV316" i="2"/>
  <c r="AW316" i="2" s="1"/>
  <c r="AK316" i="2"/>
  <c r="AH316" i="2"/>
  <c r="AE316" i="2"/>
  <c r="Z316" i="2"/>
  <c r="AA316" i="2" s="1"/>
  <c r="Y316" i="2"/>
  <c r="V316" i="2"/>
  <c r="D316" i="2"/>
  <c r="AK315" i="2"/>
  <c r="AH315" i="2"/>
  <c r="AK314" i="2"/>
  <c r="AH314" i="2"/>
  <c r="AK313" i="2"/>
  <c r="AH313" i="2"/>
  <c r="AK312" i="2"/>
  <c r="AH312" i="2"/>
  <c r="AK311" i="2"/>
  <c r="AH311" i="2"/>
  <c r="AV310" i="2"/>
  <c r="AW310" i="2" s="1"/>
  <c r="AK310" i="2"/>
  <c r="AH310" i="2"/>
  <c r="AE310" i="2"/>
  <c r="Z310" i="2"/>
  <c r="AA310" i="2" s="1"/>
  <c r="Y310" i="2"/>
  <c r="V310" i="2"/>
  <c r="D310" i="2"/>
  <c r="AK309" i="2"/>
  <c r="AH309" i="2"/>
  <c r="AK308" i="2"/>
  <c r="AH308" i="2"/>
  <c r="AK307" i="2"/>
  <c r="AH307" i="2"/>
  <c r="AK306" i="2"/>
  <c r="AH306" i="2"/>
  <c r="AK305" i="2"/>
  <c r="AH305" i="2"/>
  <c r="AV304" i="2"/>
  <c r="AW304" i="2" s="1"/>
  <c r="AK304" i="2"/>
  <c r="AH304" i="2"/>
  <c r="AE304" i="2"/>
  <c r="Z304" i="2"/>
  <c r="AA304" i="2" s="1"/>
  <c r="Y304" i="2"/>
  <c r="V304" i="2"/>
  <c r="D304" i="2"/>
  <c r="AK303" i="2"/>
  <c r="AH303" i="2"/>
  <c r="AK302" i="2"/>
  <c r="AH302" i="2"/>
  <c r="AK301" i="2"/>
  <c r="AH301" i="2"/>
  <c r="AK300" i="2"/>
  <c r="AH300" i="2"/>
  <c r="AK299" i="2"/>
  <c r="AH299" i="2"/>
  <c r="AV298" i="2"/>
  <c r="AW298" i="2" s="1"/>
  <c r="AK298" i="2"/>
  <c r="AH298" i="2"/>
  <c r="AE298" i="2"/>
  <c r="Z298" i="2"/>
  <c r="AA298" i="2" s="1"/>
  <c r="Y298" i="2"/>
  <c r="V298" i="2"/>
  <c r="D298" i="2"/>
  <c r="AK297" i="2"/>
  <c r="AH297" i="2"/>
  <c r="AK296" i="2"/>
  <c r="AH296" i="2"/>
  <c r="AK295" i="2"/>
  <c r="AH295" i="2"/>
  <c r="AK294" i="2"/>
  <c r="AH294" i="2"/>
  <c r="AK293" i="2"/>
  <c r="AH293" i="2"/>
  <c r="AV292" i="2"/>
  <c r="AW292" i="2" s="1"/>
  <c r="AK292" i="2"/>
  <c r="AH292" i="2"/>
  <c r="AE292" i="2"/>
  <c r="Z292" i="2"/>
  <c r="Y292" i="2"/>
  <c r="V292" i="2"/>
  <c r="D292" i="2"/>
  <c r="AK291" i="2"/>
  <c r="AH291" i="2"/>
  <c r="AK290" i="2"/>
  <c r="AH290" i="2"/>
  <c r="AK289" i="2"/>
  <c r="AH289" i="2"/>
  <c r="AK288" i="2"/>
  <c r="AH288" i="2"/>
  <c r="AK287" i="2"/>
  <c r="AH287" i="2"/>
  <c r="AV286" i="2"/>
  <c r="AW286" i="2" s="1"/>
  <c r="AK286" i="2"/>
  <c r="AH286" i="2"/>
  <c r="AE286" i="2"/>
  <c r="Z286" i="2"/>
  <c r="Y286" i="2"/>
  <c r="V286" i="2"/>
  <c r="D286" i="2"/>
  <c r="AK285" i="2"/>
  <c r="AH285" i="2"/>
  <c r="AK284" i="2"/>
  <c r="AH284" i="2"/>
  <c r="AK283" i="2"/>
  <c r="AH283" i="2"/>
  <c r="AK282" i="2"/>
  <c r="AH282" i="2"/>
  <c r="AK281" i="2"/>
  <c r="AH281" i="2"/>
  <c r="AV280" i="2"/>
  <c r="AW280" i="2" s="1"/>
  <c r="AK280" i="2"/>
  <c r="AH280" i="2"/>
  <c r="AE280" i="2"/>
  <c r="Z280" i="2"/>
  <c r="AA280" i="2" s="1"/>
  <c r="Y280" i="2"/>
  <c r="V280" i="2"/>
  <c r="D280" i="2"/>
  <c r="C280" i="2"/>
  <c r="AK279" i="2"/>
  <c r="AH279" i="2"/>
  <c r="AK278" i="2"/>
  <c r="AH278" i="2"/>
  <c r="AK277" i="2"/>
  <c r="AH277" i="2"/>
  <c r="AK276" i="2"/>
  <c r="AH276" i="2"/>
  <c r="AK275" i="2"/>
  <c r="AH275" i="2"/>
  <c r="AV274" i="2"/>
  <c r="AW274" i="2" s="1"/>
  <c r="AK274" i="2"/>
  <c r="AH274" i="2"/>
  <c r="AE274" i="2"/>
  <c r="Z274" i="2"/>
  <c r="AA274" i="2" s="1"/>
  <c r="Y274" i="2"/>
  <c r="V274" i="2"/>
  <c r="D274" i="2"/>
  <c r="AK273" i="2"/>
  <c r="AH273" i="2"/>
  <c r="AK272" i="2"/>
  <c r="AH272" i="2"/>
  <c r="AK271" i="2"/>
  <c r="AH271" i="2"/>
  <c r="AK270" i="2"/>
  <c r="AH270" i="2"/>
  <c r="AK269" i="2"/>
  <c r="AH269" i="2"/>
  <c r="AV268" i="2"/>
  <c r="AW268" i="2" s="1"/>
  <c r="AK268" i="2"/>
  <c r="AH268" i="2"/>
  <c r="AE268" i="2"/>
  <c r="Z268" i="2"/>
  <c r="AA268" i="2" s="1"/>
  <c r="Y268" i="2"/>
  <c r="V268" i="2"/>
  <c r="D268" i="2"/>
  <c r="AK267" i="2"/>
  <c r="AH267" i="2"/>
  <c r="AK266" i="2"/>
  <c r="AH266" i="2"/>
  <c r="AK265" i="2"/>
  <c r="AH265" i="2"/>
  <c r="AK264" i="2"/>
  <c r="AH264" i="2"/>
  <c r="AK263" i="2"/>
  <c r="AH263" i="2"/>
  <c r="AV262" i="2"/>
  <c r="AW262" i="2" s="1"/>
  <c r="AK262" i="2"/>
  <c r="AH262" i="2"/>
  <c r="AE262" i="2"/>
  <c r="Z262" i="2"/>
  <c r="AA262" i="2" s="1"/>
  <c r="Y262" i="2"/>
  <c r="V262" i="2"/>
  <c r="D262" i="2"/>
  <c r="AK261" i="2"/>
  <c r="AH261" i="2"/>
  <c r="AK260" i="2"/>
  <c r="AH260" i="2"/>
  <c r="AK259" i="2"/>
  <c r="AH259" i="2"/>
  <c r="AK258" i="2"/>
  <c r="AH258" i="2"/>
  <c r="AK257" i="2"/>
  <c r="AH257" i="2"/>
  <c r="AV256" i="2"/>
  <c r="AW256" i="2" s="1"/>
  <c r="AK256" i="2"/>
  <c r="AH256" i="2"/>
  <c r="AE256" i="2"/>
  <c r="Z256" i="2"/>
  <c r="AA256" i="2" s="1"/>
  <c r="Y256" i="2"/>
  <c r="V256" i="2"/>
  <c r="D256" i="2"/>
  <c r="AK255" i="2"/>
  <c r="AH255" i="2"/>
  <c r="AK254" i="2"/>
  <c r="AH254" i="2"/>
  <c r="AK253" i="2"/>
  <c r="AH253" i="2"/>
  <c r="AK252" i="2"/>
  <c r="AH252" i="2"/>
  <c r="AK251" i="2"/>
  <c r="AH251" i="2"/>
  <c r="AV250" i="2"/>
  <c r="AW250" i="2" s="1"/>
  <c r="AK250" i="2"/>
  <c r="AH250" i="2"/>
  <c r="AE250" i="2"/>
  <c r="Z250" i="2"/>
  <c r="AA250" i="2" s="1"/>
  <c r="Y250" i="2"/>
  <c r="V250" i="2"/>
  <c r="D250" i="2"/>
  <c r="AK249" i="2"/>
  <c r="AH249" i="2"/>
  <c r="AK248" i="2"/>
  <c r="AH248" i="2"/>
  <c r="AK247" i="2"/>
  <c r="AH247" i="2"/>
  <c r="AK246" i="2"/>
  <c r="AH246" i="2"/>
  <c r="AK245" i="2"/>
  <c r="AH245" i="2"/>
  <c r="AV244" i="2"/>
  <c r="AW244" i="2" s="1"/>
  <c r="AK244" i="2"/>
  <c r="AH244" i="2"/>
  <c r="AE244" i="2"/>
  <c r="Z244" i="2"/>
  <c r="AA244" i="2" s="1"/>
  <c r="Y244" i="2"/>
  <c r="V244" i="2"/>
  <c r="D244" i="2"/>
  <c r="AK243" i="2"/>
  <c r="AH243" i="2"/>
  <c r="AK242" i="2"/>
  <c r="AH242" i="2"/>
  <c r="AK241" i="2"/>
  <c r="AH241" i="2"/>
  <c r="AK240" i="2"/>
  <c r="AH240" i="2"/>
  <c r="AK239" i="2"/>
  <c r="AH239" i="2"/>
  <c r="AV238" i="2"/>
  <c r="AW238" i="2" s="1"/>
  <c r="AK238" i="2"/>
  <c r="AH238" i="2"/>
  <c r="AE238" i="2"/>
  <c r="Z238" i="2"/>
  <c r="AA238" i="2" s="1"/>
  <c r="Y238" i="2"/>
  <c r="V238" i="2"/>
  <c r="D238" i="2"/>
  <c r="AK237" i="2"/>
  <c r="AH237" i="2"/>
  <c r="AK236" i="2"/>
  <c r="AH236" i="2"/>
  <c r="AK235" i="2"/>
  <c r="AH235" i="2"/>
  <c r="AK234" i="2"/>
  <c r="AH234" i="2"/>
  <c r="AK233" i="2"/>
  <c r="AH233" i="2"/>
  <c r="AV232" i="2"/>
  <c r="AW232" i="2" s="1"/>
  <c r="AK232" i="2"/>
  <c r="AH232" i="2"/>
  <c r="AE232" i="2"/>
  <c r="Z232" i="2"/>
  <c r="AA232" i="2" s="1"/>
  <c r="Y232" i="2"/>
  <c r="V232" i="2"/>
  <c r="D232" i="2"/>
  <c r="AK231" i="2"/>
  <c r="AH231" i="2"/>
  <c r="AK230" i="2"/>
  <c r="AH230" i="2"/>
  <c r="AK229" i="2"/>
  <c r="AH229" i="2"/>
  <c r="AK228" i="2"/>
  <c r="AH228" i="2"/>
  <c r="AK227" i="2"/>
  <c r="AH227" i="2"/>
  <c r="AV226" i="2"/>
  <c r="AW226" i="2" s="1"/>
  <c r="AK226" i="2"/>
  <c r="AH226" i="2"/>
  <c r="AE226" i="2"/>
  <c r="Z226" i="2"/>
  <c r="AA226" i="2" s="1"/>
  <c r="Y226" i="2"/>
  <c r="V226" i="2"/>
  <c r="D226" i="2"/>
  <c r="AK225" i="2"/>
  <c r="AH225" i="2"/>
  <c r="AK224" i="2"/>
  <c r="AH224" i="2"/>
  <c r="AK223" i="2"/>
  <c r="AH223" i="2"/>
  <c r="AK222" i="2"/>
  <c r="AH222" i="2"/>
  <c r="AK221" i="2"/>
  <c r="AH221" i="2"/>
  <c r="AV220" i="2"/>
  <c r="AW220" i="2" s="1"/>
  <c r="AK220" i="2"/>
  <c r="AH220" i="2"/>
  <c r="AE220" i="2"/>
  <c r="Z220" i="2"/>
  <c r="AA220" i="2" s="1"/>
  <c r="Y220" i="2"/>
  <c r="V220" i="2"/>
  <c r="D220" i="2"/>
  <c r="AK219" i="2"/>
  <c r="AH219" i="2"/>
  <c r="AK218" i="2"/>
  <c r="AH218" i="2"/>
  <c r="AK217" i="2"/>
  <c r="AH217" i="2"/>
  <c r="AK216" i="2"/>
  <c r="AH216" i="2"/>
  <c r="AK215" i="2"/>
  <c r="AH215" i="2"/>
  <c r="AV214" i="2"/>
  <c r="AW214" i="2" s="1"/>
  <c r="AK214" i="2"/>
  <c r="AH214" i="2"/>
  <c r="AO214" i="2" s="1"/>
  <c r="AP214" i="2" s="1"/>
  <c r="AE214" i="2"/>
  <c r="Z214" i="2"/>
  <c r="Y214" i="2"/>
  <c r="V214" i="2"/>
  <c r="D214" i="2"/>
  <c r="C214" i="2"/>
  <c r="AK213" i="2"/>
  <c r="AH213" i="2"/>
  <c r="AK212" i="2"/>
  <c r="AH212" i="2"/>
  <c r="AK211" i="2"/>
  <c r="AH211" i="2"/>
  <c r="AK210" i="2"/>
  <c r="AH210" i="2"/>
  <c r="AK209" i="2"/>
  <c r="AH209" i="2"/>
  <c r="AV208" i="2"/>
  <c r="AW208" i="2" s="1"/>
  <c r="AK208" i="2"/>
  <c r="AH208" i="2"/>
  <c r="AE208" i="2"/>
  <c r="Z208" i="2"/>
  <c r="AA208" i="2" s="1"/>
  <c r="Y208" i="2"/>
  <c r="V208" i="2"/>
  <c r="D208" i="2"/>
  <c r="AK207" i="2"/>
  <c r="AH207" i="2"/>
  <c r="AK206" i="2"/>
  <c r="AH206" i="2"/>
  <c r="AK205" i="2"/>
  <c r="AH205" i="2"/>
  <c r="AK204" i="2"/>
  <c r="AH204" i="2"/>
  <c r="AK203" i="2"/>
  <c r="AH203" i="2"/>
  <c r="AV202" i="2"/>
  <c r="AW202" i="2" s="1"/>
  <c r="AK202" i="2"/>
  <c r="AH202" i="2"/>
  <c r="AO202" i="2" s="1"/>
  <c r="AQ202" i="2" s="1"/>
  <c r="AE202" i="2"/>
  <c r="Z202" i="2"/>
  <c r="AA202" i="2" s="1"/>
  <c r="Y202" i="2"/>
  <c r="V202" i="2"/>
  <c r="D202" i="2"/>
  <c r="AK201" i="2"/>
  <c r="AH201" i="2"/>
  <c r="AK200" i="2"/>
  <c r="AH200" i="2"/>
  <c r="AK199" i="2"/>
  <c r="AH199" i="2"/>
  <c r="AK198" i="2"/>
  <c r="AH198" i="2"/>
  <c r="AK197" i="2"/>
  <c r="AH197" i="2"/>
  <c r="AV196" i="2"/>
  <c r="AW196" i="2" s="1"/>
  <c r="AK196" i="2"/>
  <c r="AH196" i="2"/>
  <c r="AE196" i="2"/>
  <c r="Z196" i="2"/>
  <c r="Y196" i="2"/>
  <c r="V196" i="2"/>
  <c r="D196" i="2"/>
  <c r="AK195" i="2"/>
  <c r="AH195" i="2"/>
  <c r="AK194" i="2"/>
  <c r="AH194" i="2"/>
  <c r="AK193" i="2"/>
  <c r="AH193" i="2"/>
  <c r="AK192" i="2"/>
  <c r="AH192" i="2"/>
  <c r="AK191" i="2"/>
  <c r="AH191" i="2"/>
  <c r="AV190" i="2"/>
  <c r="AW190" i="2" s="1"/>
  <c r="AK190" i="2"/>
  <c r="AH190" i="2"/>
  <c r="AE190" i="2"/>
  <c r="Z190" i="2"/>
  <c r="AA190" i="2" s="1"/>
  <c r="Y190" i="2"/>
  <c r="V190" i="2"/>
  <c r="D190" i="2"/>
  <c r="C190" i="2"/>
  <c r="AK189" i="2"/>
  <c r="AH189" i="2"/>
  <c r="AK188" i="2"/>
  <c r="AH188" i="2"/>
  <c r="AK187" i="2"/>
  <c r="AH187" i="2"/>
  <c r="AK186" i="2"/>
  <c r="AH186" i="2"/>
  <c r="AK185" i="2"/>
  <c r="AH185" i="2"/>
  <c r="AV184" i="2"/>
  <c r="AW184" i="2" s="1"/>
  <c r="AK184" i="2"/>
  <c r="AH184" i="2"/>
  <c r="AE184" i="2"/>
  <c r="Z184" i="2"/>
  <c r="AA184" i="2" s="1"/>
  <c r="Y184" i="2"/>
  <c r="V184" i="2"/>
  <c r="D184" i="2"/>
  <c r="AK183" i="2"/>
  <c r="AH183" i="2"/>
  <c r="AK182" i="2"/>
  <c r="AH182" i="2"/>
  <c r="AK181" i="2"/>
  <c r="AH181" i="2"/>
  <c r="AK180" i="2"/>
  <c r="AH180" i="2"/>
  <c r="AK179" i="2"/>
  <c r="AH179" i="2"/>
  <c r="AV178" i="2"/>
  <c r="AW178" i="2" s="1"/>
  <c r="AK178" i="2"/>
  <c r="AH178" i="2"/>
  <c r="AE178" i="2"/>
  <c r="Z178" i="2"/>
  <c r="AA178" i="2" s="1"/>
  <c r="Y178" i="2"/>
  <c r="V178" i="2"/>
  <c r="D178" i="2"/>
  <c r="AK177" i="2"/>
  <c r="AH177" i="2"/>
  <c r="AK176" i="2"/>
  <c r="AH176" i="2"/>
  <c r="AK175" i="2"/>
  <c r="AH175" i="2"/>
  <c r="AK174" i="2"/>
  <c r="AH174" i="2"/>
  <c r="AK173" i="2"/>
  <c r="AH173" i="2"/>
  <c r="AV172" i="2"/>
  <c r="AW172" i="2" s="1"/>
  <c r="AK172" i="2"/>
  <c r="AH172" i="2"/>
  <c r="AE172" i="2"/>
  <c r="Z172" i="2"/>
  <c r="AA172" i="2" s="1"/>
  <c r="Y172" i="2"/>
  <c r="V172" i="2"/>
  <c r="D172" i="2"/>
  <c r="AK171" i="2"/>
  <c r="AH171" i="2"/>
  <c r="AK170" i="2"/>
  <c r="AH170" i="2"/>
  <c r="AK169" i="2"/>
  <c r="AH169" i="2"/>
  <c r="AK168" i="2"/>
  <c r="AH168" i="2"/>
  <c r="AK167" i="2"/>
  <c r="AH167" i="2"/>
  <c r="AV166" i="2"/>
  <c r="AW166" i="2" s="1"/>
  <c r="AK166" i="2"/>
  <c r="AH166" i="2"/>
  <c r="AE166" i="2"/>
  <c r="Z166" i="2"/>
  <c r="AA166" i="2" s="1"/>
  <c r="Y166" i="2"/>
  <c r="V166" i="2"/>
  <c r="D166" i="2"/>
  <c r="AK165" i="2"/>
  <c r="AH165" i="2"/>
  <c r="AK164" i="2"/>
  <c r="AH164" i="2"/>
  <c r="AK163" i="2"/>
  <c r="AH163" i="2"/>
  <c r="AK162" i="2"/>
  <c r="AH162" i="2"/>
  <c r="AK161" i="2"/>
  <c r="AH161" i="2"/>
  <c r="AV160" i="2"/>
  <c r="AW160" i="2" s="1"/>
  <c r="AK160" i="2"/>
  <c r="AH160" i="2"/>
  <c r="AE160" i="2"/>
  <c r="Z160" i="2"/>
  <c r="AA160" i="2" s="1"/>
  <c r="Y160" i="2"/>
  <c r="V160" i="2"/>
  <c r="D160" i="2"/>
  <c r="AK159" i="2"/>
  <c r="AH159" i="2"/>
  <c r="AK158" i="2"/>
  <c r="AH158" i="2"/>
  <c r="AK157" i="2"/>
  <c r="AH157" i="2"/>
  <c r="AK156" i="2"/>
  <c r="AH156" i="2"/>
  <c r="AK155" i="2"/>
  <c r="AH155" i="2"/>
  <c r="AV154" i="2"/>
  <c r="AW154" i="2" s="1"/>
  <c r="AK154" i="2"/>
  <c r="AH154" i="2"/>
  <c r="AE154" i="2"/>
  <c r="Z154" i="2"/>
  <c r="Y154" i="2"/>
  <c r="V154" i="2"/>
  <c r="D154" i="2"/>
  <c r="AK153" i="2"/>
  <c r="AH153" i="2"/>
  <c r="AK152" i="2"/>
  <c r="AH152" i="2"/>
  <c r="AK151" i="2"/>
  <c r="AH151" i="2"/>
  <c r="AK150" i="2"/>
  <c r="AH150" i="2"/>
  <c r="AK149" i="2"/>
  <c r="AH149" i="2"/>
  <c r="AV148" i="2"/>
  <c r="AW148" i="2" s="1"/>
  <c r="AK148" i="2"/>
  <c r="AH148" i="2"/>
  <c r="AE148" i="2"/>
  <c r="Z148" i="2"/>
  <c r="AA148" i="2" s="1"/>
  <c r="Y148" i="2"/>
  <c r="V148" i="2"/>
  <c r="D148" i="2"/>
  <c r="AK147" i="2"/>
  <c r="AH147" i="2"/>
  <c r="AK146" i="2"/>
  <c r="AH146" i="2"/>
  <c r="AK145" i="2"/>
  <c r="AH145" i="2"/>
  <c r="AK144" i="2"/>
  <c r="AH144" i="2"/>
  <c r="AK143" i="2"/>
  <c r="AH143" i="2"/>
  <c r="AV142" i="2"/>
  <c r="AW142" i="2" s="1"/>
  <c r="AK142" i="2"/>
  <c r="AH142" i="2"/>
  <c r="AE142" i="2"/>
  <c r="Z142" i="2"/>
  <c r="AA142" i="2" s="1"/>
  <c r="Y142" i="2"/>
  <c r="V142" i="2"/>
  <c r="D142" i="2"/>
  <c r="C142" i="2"/>
  <c r="AK141" i="2"/>
  <c r="AH141" i="2"/>
  <c r="AK140" i="2"/>
  <c r="AH140" i="2"/>
  <c r="AK139" i="2"/>
  <c r="AH139" i="2"/>
  <c r="AK138" i="2"/>
  <c r="AH138" i="2"/>
  <c r="AK137" i="2"/>
  <c r="AH137" i="2"/>
  <c r="AV136" i="2"/>
  <c r="AW136" i="2" s="1"/>
  <c r="AK136" i="2"/>
  <c r="AH136" i="2"/>
  <c r="AE136" i="2"/>
  <c r="Z136" i="2"/>
  <c r="AA136" i="2" s="1"/>
  <c r="Y136" i="2"/>
  <c r="V136" i="2"/>
  <c r="D136" i="2"/>
  <c r="AK129" i="2"/>
  <c r="AH129" i="2"/>
  <c r="AK128" i="2"/>
  <c r="AH128" i="2"/>
  <c r="AK127" i="2"/>
  <c r="AH127" i="2"/>
  <c r="AK126" i="2"/>
  <c r="AH126" i="2"/>
  <c r="AK125" i="2"/>
  <c r="AH125" i="2"/>
  <c r="AV124" i="2"/>
  <c r="AW124" i="2" s="1"/>
  <c r="AK124" i="2"/>
  <c r="AH124" i="2"/>
  <c r="AE124" i="2"/>
  <c r="Z124" i="2"/>
  <c r="Y124" i="2"/>
  <c r="V124" i="2"/>
  <c r="D124" i="2"/>
  <c r="AK123" i="2"/>
  <c r="AH123" i="2"/>
  <c r="AK122" i="2"/>
  <c r="AH122" i="2"/>
  <c r="AK121" i="2"/>
  <c r="AH121" i="2"/>
  <c r="AK120" i="2"/>
  <c r="AH120" i="2"/>
  <c r="AK119" i="2"/>
  <c r="AH119" i="2"/>
  <c r="AV118" i="2"/>
  <c r="AW118" i="2" s="1"/>
  <c r="AK118" i="2"/>
  <c r="AH118" i="2"/>
  <c r="AE118" i="2"/>
  <c r="Z118" i="2"/>
  <c r="AA118" i="2" s="1"/>
  <c r="Y118" i="2"/>
  <c r="V118" i="2"/>
  <c r="D118" i="2"/>
  <c r="AK111" i="2"/>
  <c r="AH111" i="2"/>
  <c r="AK110" i="2"/>
  <c r="AH110" i="2"/>
  <c r="AK109" i="2"/>
  <c r="AH109" i="2"/>
  <c r="AK108" i="2"/>
  <c r="AH108" i="2"/>
  <c r="AK107" i="2"/>
  <c r="AH107" i="2"/>
  <c r="AV106" i="2"/>
  <c r="AW106" i="2" s="1"/>
  <c r="AK106" i="2"/>
  <c r="AH106" i="2"/>
  <c r="AE106" i="2"/>
  <c r="Z106" i="2"/>
  <c r="AA106" i="2" s="1"/>
  <c r="Y106" i="2"/>
  <c r="V106" i="2"/>
  <c r="D106" i="2"/>
  <c r="AK117" i="2"/>
  <c r="AH117" i="2"/>
  <c r="AK116" i="2"/>
  <c r="AH116" i="2"/>
  <c r="AK115" i="2"/>
  <c r="AH115" i="2"/>
  <c r="AK114" i="2"/>
  <c r="AH114" i="2"/>
  <c r="AK113" i="2"/>
  <c r="AH113" i="2"/>
  <c r="AV112" i="2"/>
  <c r="AW112" i="2" s="1"/>
  <c r="AK112" i="2"/>
  <c r="AH112" i="2"/>
  <c r="AE112" i="2"/>
  <c r="Z112" i="2"/>
  <c r="AA112" i="2" s="1"/>
  <c r="Y112" i="2"/>
  <c r="V112" i="2"/>
  <c r="D112" i="2"/>
  <c r="BE43" i="20" l="1"/>
  <c r="AA34" i="20"/>
  <c r="AK34" i="20"/>
  <c r="AU34" i="20"/>
  <c r="BE34" i="20"/>
  <c r="BE25" i="20"/>
  <c r="Q43" i="20"/>
  <c r="AU43" i="20"/>
  <c r="AA43" i="20"/>
  <c r="AK43" i="20"/>
  <c r="AK25" i="20"/>
  <c r="Q34" i="20"/>
  <c r="AU25" i="20"/>
  <c r="AA25" i="20"/>
  <c r="AU7" i="20"/>
  <c r="BE16" i="20"/>
  <c r="AU16" i="20"/>
  <c r="AA16" i="20"/>
  <c r="AK7" i="20"/>
  <c r="Q7" i="20"/>
  <c r="Q16" i="20"/>
  <c r="Q25" i="20"/>
  <c r="BE7" i="20"/>
  <c r="AA7" i="20"/>
  <c r="AK16" i="20"/>
  <c r="BF43" i="20"/>
  <c r="AB34" i="20"/>
  <c r="AL34" i="20"/>
  <c r="AV34" i="20"/>
  <c r="BF34" i="20"/>
  <c r="BF25" i="20"/>
  <c r="R43" i="20"/>
  <c r="AB43" i="20"/>
  <c r="AV43" i="20"/>
  <c r="AL43" i="20"/>
  <c r="R34" i="20"/>
  <c r="AL25" i="20"/>
  <c r="AV25" i="20"/>
  <c r="BF16" i="20"/>
  <c r="AL7" i="20"/>
  <c r="R25" i="20"/>
  <c r="AV7" i="20"/>
  <c r="AB16" i="20"/>
  <c r="AB25" i="20"/>
  <c r="BF7" i="20"/>
  <c r="R16" i="20"/>
  <c r="R7" i="20"/>
  <c r="AV16" i="20"/>
  <c r="AB7" i="20"/>
  <c r="AL16" i="20"/>
  <c r="AC35" i="20"/>
  <c r="AM35" i="20"/>
  <c r="AW35" i="20"/>
  <c r="BG35" i="20"/>
  <c r="S35" i="20"/>
  <c r="AC44" i="20"/>
  <c r="AM44" i="20"/>
  <c r="BG44" i="20"/>
  <c r="AW44" i="20"/>
  <c r="S44" i="20"/>
  <c r="AW17" i="20"/>
  <c r="AC26" i="20"/>
  <c r="AM26" i="20"/>
  <c r="BG17" i="20"/>
  <c r="AW8" i="20"/>
  <c r="BG8" i="20"/>
  <c r="S26" i="20"/>
  <c r="S17" i="20"/>
  <c r="AC17" i="20"/>
  <c r="BG26" i="20"/>
  <c r="AM17" i="20"/>
  <c r="AC8" i="20"/>
  <c r="AW26" i="20"/>
  <c r="AM8" i="20"/>
  <c r="S8" i="20"/>
  <c r="W148" i="2"/>
  <c r="AZ35" i="20"/>
  <c r="V35" i="20"/>
  <c r="AP35" i="20"/>
  <c r="V44" i="20"/>
  <c r="AF44" i="20"/>
  <c r="AF35" i="20"/>
  <c r="AP44" i="20"/>
  <c r="AZ44" i="20"/>
  <c r="L35" i="20"/>
  <c r="AZ26" i="20"/>
  <c r="AZ17" i="20"/>
  <c r="L26" i="20"/>
  <c r="V26" i="20"/>
  <c r="AF26" i="20"/>
  <c r="AP26" i="20"/>
  <c r="L44" i="20"/>
  <c r="L17" i="20"/>
  <c r="V17" i="20"/>
  <c r="AF17" i="20"/>
  <c r="AP17" i="20"/>
  <c r="AF8" i="20"/>
  <c r="V8" i="20"/>
  <c r="AZ8" i="20"/>
  <c r="AP8" i="20"/>
  <c r="L8" i="20"/>
  <c r="W286" i="2"/>
  <c r="AO286" i="2" s="1"/>
  <c r="Y37" i="20"/>
  <c r="AI37" i="20"/>
  <c r="AS37" i="20"/>
  <c r="BC37" i="20"/>
  <c r="AS46" i="20"/>
  <c r="O37" i="20"/>
  <c r="Y46" i="20"/>
  <c r="AI46" i="20"/>
  <c r="BC46" i="20"/>
  <c r="O46" i="20"/>
  <c r="AS28" i="20"/>
  <c r="Y28" i="20"/>
  <c r="O28" i="20"/>
  <c r="BC28" i="20"/>
  <c r="AS10" i="20"/>
  <c r="AS19" i="20"/>
  <c r="BC10" i="20"/>
  <c r="O19" i="20"/>
  <c r="AI19" i="20"/>
  <c r="Y19" i="20"/>
  <c r="Y10" i="20"/>
  <c r="AI10" i="20"/>
  <c r="AI28" i="20"/>
  <c r="BC19" i="20"/>
  <c r="O10" i="20"/>
  <c r="AW37" i="20"/>
  <c r="BG37" i="20"/>
  <c r="BG46" i="20"/>
  <c r="AM37" i="20"/>
  <c r="S46" i="20"/>
  <c r="AC46" i="20"/>
  <c r="AM46" i="20"/>
  <c r="AW46" i="20"/>
  <c r="AC37" i="20"/>
  <c r="BG28" i="20"/>
  <c r="AW19" i="20"/>
  <c r="BG19" i="20"/>
  <c r="S28" i="20"/>
  <c r="AC28" i="20"/>
  <c r="S37" i="20"/>
  <c r="AW28" i="20"/>
  <c r="AM28" i="20"/>
  <c r="BG10" i="20"/>
  <c r="S19" i="20"/>
  <c r="AC19" i="20"/>
  <c r="AM19" i="20"/>
  <c r="AW10" i="20"/>
  <c r="S10" i="20"/>
  <c r="AM10" i="20"/>
  <c r="AC10" i="20"/>
  <c r="W334" i="2"/>
  <c r="BA47" i="20"/>
  <c r="W38" i="20"/>
  <c r="AG38" i="20"/>
  <c r="AQ38" i="20"/>
  <c r="BA38" i="20"/>
  <c r="AQ47" i="20"/>
  <c r="M47" i="20"/>
  <c r="W47" i="20"/>
  <c r="AG47" i="20"/>
  <c r="M38" i="20"/>
  <c r="AQ29" i="20"/>
  <c r="BA29" i="20"/>
  <c r="AQ20" i="20"/>
  <c r="M29" i="20"/>
  <c r="AQ11" i="20"/>
  <c r="BA20" i="20"/>
  <c r="AG29" i="20"/>
  <c r="W20" i="20"/>
  <c r="W29" i="20"/>
  <c r="M20" i="20"/>
  <c r="BA11" i="20"/>
  <c r="W11" i="20"/>
  <c r="AG20" i="20"/>
  <c r="AG11" i="20"/>
  <c r="M11" i="20"/>
  <c r="W394" i="2"/>
  <c r="W39" i="20"/>
  <c r="AG39" i="20"/>
  <c r="AQ39" i="20"/>
  <c r="BA39" i="20"/>
  <c r="M39" i="20"/>
  <c r="BA48" i="20"/>
  <c r="W48" i="20"/>
  <c r="AG48" i="20"/>
  <c r="AQ30" i="20"/>
  <c r="AQ48" i="20"/>
  <c r="M48" i="20"/>
  <c r="BA30" i="20"/>
  <c r="AQ21" i="20"/>
  <c r="M30" i="20"/>
  <c r="BA21" i="20"/>
  <c r="BA12" i="20"/>
  <c r="AG12" i="20"/>
  <c r="AG30" i="20"/>
  <c r="W30" i="20"/>
  <c r="AG21" i="20"/>
  <c r="W21" i="20"/>
  <c r="W12" i="20"/>
  <c r="M21" i="20"/>
  <c r="AQ12" i="20"/>
  <c r="M12" i="20"/>
  <c r="W442" i="2"/>
  <c r="AY49" i="20"/>
  <c r="U40" i="20"/>
  <c r="AE40" i="20"/>
  <c r="AO40" i="20"/>
  <c r="AY40" i="20"/>
  <c r="K49" i="20"/>
  <c r="U49" i="20"/>
  <c r="AE49" i="20"/>
  <c r="AO49" i="20"/>
  <c r="K40" i="20"/>
  <c r="AO31" i="20"/>
  <c r="AY31" i="20"/>
  <c r="AY22" i="20"/>
  <c r="AO22" i="20"/>
  <c r="AO13" i="20"/>
  <c r="AE31" i="20"/>
  <c r="K31" i="20"/>
  <c r="U22" i="20"/>
  <c r="U13" i="20"/>
  <c r="K22" i="20"/>
  <c r="AE13" i="20"/>
  <c r="U31" i="20"/>
  <c r="AY13" i="20"/>
  <c r="AE22" i="20"/>
  <c r="K13" i="20"/>
  <c r="BC40" i="20"/>
  <c r="Y40" i="20"/>
  <c r="AI40" i="20"/>
  <c r="AS40" i="20"/>
  <c r="Y49" i="20"/>
  <c r="AI49" i="20"/>
  <c r="BC49" i="20"/>
  <c r="AS49" i="20"/>
  <c r="O40" i="20"/>
  <c r="AS31" i="20"/>
  <c r="BC22" i="20"/>
  <c r="O31" i="20"/>
  <c r="Y31" i="20"/>
  <c r="BC31" i="20"/>
  <c r="AI31" i="20"/>
  <c r="AS22" i="20"/>
  <c r="O22" i="20"/>
  <c r="Y22" i="20"/>
  <c r="AI22" i="20"/>
  <c r="O49" i="20"/>
  <c r="O13" i="20"/>
  <c r="AI13" i="20"/>
  <c r="Y13" i="20"/>
  <c r="AS13" i="20"/>
  <c r="BC13" i="20"/>
  <c r="W532" i="2"/>
  <c r="AO532" i="2" s="1"/>
  <c r="Z41" i="20"/>
  <c r="AJ41" i="20"/>
  <c r="AT41" i="20"/>
  <c r="BD41" i="20"/>
  <c r="BD50" i="20"/>
  <c r="BD32" i="20"/>
  <c r="P41" i="20"/>
  <c r="AT50" i="20"/>
  <c r="P50" i="20"/>
  <c r="Z50" i="20"/>
  <c r="AT32" i="20"/>
  <c r="Z32" i="20"/>
  <c r="AJ50" i="20"/>
  <c r="AJ32" i="20"/>
  <c r="AT23" i="20"/>
  <c r="P32" i="20"/>
  <c r="AJ23" i="20"/>
  <c r="AJ14" i="20"/>
  <c r="BD14" i="20"/>
  <c r="Z14" i="20"/>
  <c r="P14" i="20"/>
  <c r="BD23" i="20"/>
  <c r="Z23" i="20"/>
  <c r="P23" i="20"/>
  <c r="AT14" i="20"/>
  <c r="W124" i="2"/>
  <c r="BG43" i="20"/>
  <c r="AC34" i="20"/>
  <c r="AM34" i="20"/>
  <c r="AW34" i="20"/>
  <c r="BG34" i="20"/>
  <c r="BG25" i="20"/>
  <c r="S43" i="20"/>
  <c r="AC43" i="20"/>
  <c r="AM43" i="20"/>
  <c r="AW43" i="20"/>
  <c r="AW25" i="20"/>
  <c r="AM25" i="20"/>
  <c r="S34" i="20"/>
  <c r="AW16" i="20"/>
  <c r="AM7" i="20"/>
  <c r="BG16" i="20"/>
  <c r="AW7" i="20"/>
  <c r="AC25" i="20"/>
  <c r="S25" i="20"/>
  <c r="AC16" i="20"/>
  <c r="S7" i="20"/>
  <c r="AC7" i="20"/>
  <c r="AM16" i="20"/>
  <c r="BG7" i="20"/>
  <c r="S16" i="20"/>
  <c r="W196" i="2"/>
  <c r="AN36" i="20"/>
  <c r="AX36" i="20"/>
  <c r="AD36" i="20"/>
  <c r="J45" i="20"/>
  <c r="T45" i="20"/>
  <c r="AD45" i="20"/>
  <c r="AN45" i="20"/>
  <c r="AX45" i="20"/>
  <c r="J36" i="20"/>
  <c r="J27" i="20"/>
  <c r="T36" i="20"/>
  <c r="AN27" i="20"/>
  <c r="AD27" i="20"/>
  <c r="AX9" i="20"/>
  <c r="AX18" i="20"/>
  <c r="J18" i="20"/>
  <c r="T18" i="20"/>
  <c r="AD18" i="20"/>
  <c r="AN18" i="20"/>
  <c r="AX27" i="20"/>
  <c r="T27" i="20"/>
  <c r="AN9" i="20"/>
  <c r="T9" i="20"/>
  <c r="AD9" i="20"/>
  <c r="J9" i="20"/>
  <c r="W154" i="2"/>
  <c r="AO154" i="2" s="1"/>
  <c r="W35" i="20"/>
  <c r="AG35" i="20"/>
  <c r="AQ35" i="20"/>
  <c r="BA35" i="20"/>
  <c r="AG44" i="20"/>
  <c r="AQ44" i="20"/>
  <c r="AQ26" i="20"/>
  <c r="BA44" i="20"/>
  <c r="M44" i="20"/>
  <c r="BA26" i="20"/>
  <c r="W44" i="20"/>
  <c r="M26" i="20"/>
  <c r="W26" i="20"/>
  <c r="M35" i="20"/>
  <c r="AG26" i="20"/>
  <c r="W17" i="20"/>
  <c r="AG17" i="20"/>
  <c r="AQ17" i="20"/>
  <c r="BA17" i="20"/>
  <c r="W8" i="20"/>
  <c r="AG8" i="20"/>
  <c r="M17" i="20"/>
  <c r="BA8" i="20"/>
  <c r="AQ8" i="20"/>
  <c r="M8" i="20"/>
  <c r="W178" i="2"/>
  <c r="AA35" i="20"/>
  <c r="AK35" i="20"/>
  <c r="AU35" i="20"/>
  <c r="BE35" i="20"/>
  <c r="BE44" i="20"/>
  <c r="Q35" i="20"/>
  <c r="AU44" i="20"/>
  <c r="AA44" i="20"/>
  <c r="AK44" i="20"/>
  <c r="BE26" i="20"/>
  <c r="Q44" i="20"/>
  <c r="AU26" i="20"/>
  <c r="AA26" i="20"/>
  <c r="AU8" i="20"/>
  <c r="AK26" i="20"/>
  <c r="BE8" i="20"/>
  <c r="BE17" i="20"/>
  <c r="Q17" i="20"/>
  <c r="AU17" i="20"/>
  <c r="Q26" i="20"/>
  <c r="AK17" i="20"/>
  <c r="Q8" i="20"/>
  <c r="AK8" i="20"/>
  <c r="AA17" i="20"/>
  <c r="AA8" i="20"/>
  <c r="AR45" i="20"/>
  <c r="AH36" i="20"/>
  <c r="AR36" i="20"/>
  <c r="BB36" i="20"/>
  <c r="N36" i="20"/>
  <c r="N45" i="20"/>
  <c r="X36" i="20"/>
  <c r="BB45" i="20"/>
  <c r="X45" i="20"/>
  <c r="AH45" i="20"/>
  <c r="BB27" i="20"/>
  <c r="AH27" i="20"/>
  <c r="AR27" i="20"/>
  <c r="AH18" i="20"/>
  <c r="X27" i="20"/>
  <c r="AR18" i="20"/>
  <c r="N18" i="20"/>
  <c r="N27" i="20"/>
  <c r="N9" i="20"/>
  <c r="AH9" i="20"/>
  <c r="AR9" i="20"/>
  <c r="X9" i="20"/>
  <c r="X18" i="20"/>
  <c r="BB9" i="20"/>
  <c r="BB18" i="20"/>
  <c r="W244" i="2"/>
  <c r="AL36" i="20"/>
  <c r="AV36" i="20"/>
  <c r="BF36" i="20"/>
  <c r="AB36" i="20"/>
  <c r="R36" i="20"/>
  <c r="BF45" i="20"/>
  <c r="R45" i="20"/>
  <c r="AB45" i="20"/>
  <c r="AV45" i="20"/>
  <c r="AL45" i="20"/>
  <c r="BF18" i="20"/>
  <c r="BF27" i="20"/>
  <c r="AV27" i="20"/>
  <c r="AL27" i="20"/>
  <c r="R27" i="20"/>
  <c r="AV9" i="20"/>
  <c r="BF9" i="20"/>
  <c r="R18" i="20"/>
  <c r="AB18" i="20"/>
  <c r="AL18" i="20"/>
  <c r="AB27" i="20"/>
  <c r="AV18" i="20"/>
  <c r="AB9" i="20"/>
  <c r="AL9" i="20"/>
  <c r="R9" i="20"/>
  <c r="AF37" i="20"/>
  <c r="AP37" i="20"/>
  <c r="AZ37" i="20"/>
  <c r="AP46" i="20"/>
  <c r="AZ28" i="20"/>
  <c r="AZ46" i="20"/>
  <c r="L46" i="20"/>
  <c r="V37" i="20"/>
  <c r="V46" i="20"/>
  <c r="V28" i="20"/>
  <c r="AF28" i="20"/>
  <c r="AP28" i="20"/>
  <c r="L37" i="20"/>
  <c r="AF19" i="20"/>
  <c r="L28" i="20"/>
  <c r="AP19" i="20"/>
  <c r="AF46" i="20"/>
  <c r="AZ19" i="20"/>
  <c r="AZ10" i="20"/>
  <c r="AP10" i="20"/>
  <c r="L10" i="20"/>
  <c r="V19" i="20"/>
  <c r="V10" i="20"/>
  <c r="AF10" i="20"/>
  <c r="L19" i="20"/>
  <c r="W358" i="2"/>
  <c r="BE38" i="20"/>
  <c r="AA38" i="20"/>
  <c r="AK38" i="20"/>
  <c r="AU38" i="20"/>
  <c r="AU47" i="20"/>
  <c r="AA47" i="20"/>
  <c r="AK47" i="20"/>
  <c r="BE47" i="20"/>
  <c r="Q38" i="20"/>
  <c r="BE29" i="20"/>
  <c r="BE20" i="20"/>
  <c r="AU29" i="20"/>
  <c r="Q29" i="20"/>
  <c r="Q47" i="20"/>
  <c r="AA29" i="20"/>
  <c r="AK29" i="20"/>
  <c r="Q20" i="20"/>
  <c r="AA20" i="20"/>
  <c r="AU20" i="20"/>
  <c r="AK20" i="20"/>
  <c r="AU11" i="20"/>
  <c r="Q11" i="20"/>
  <c r="BE11" i="20"/>
  <c r="AA11" i="20"/>
  <c r="AK11" i="20"/>
  <c r="AH39" i="20"/>
  <c r="AR39" i="20"/>
  <c r="BB39" i="20"/>
  <c r="N39" i="20"/>
  <c r="N48" i="20"/>
  <c r="X48" i="20"/>
  <c r="BB48" i="20"/>
  <c r="AH48" i="20"/>
  <c r="X39" i="20"/>
  <c r="AR30" i="20"/>
  <c r="AR48" i="20"/>
  <c r="BB21" i="20"/>
  <c r="BB30" i="20"/>
  <c r="AH30" i="20"/>
  <c r="AR21" i="20"/>
  <c r="AR12" i="20"/>
  <c r="X30" i="20"/>
  <c r="BB12" i="20"/>
  <c r="N21" i="20"/>
  <c r="AH12" i="20"/>
  <c r="N30" i="20"/>
  <c r="X21" i="20"/>
  <c r="AH21" i="20"/>
  <c r="N12" i="20"/>
  <c r="X12" i="20"/>
  <c r="V40" i="20"/>
  <c r="AF40" i="20"/>
  <c r="AP40" i="20"/>
  <c r="AZ40" i="20"/>
  <c r="L40" i="20"/>
  <c r="AZ49" i="20"/>
  <c r="V49" i="20"/>
  <c r="AF49" i="20"/>
  <c r="AP49" i="20"/>
  <c r="AP31" i="20"/>
  <c r="AZ31" i="20"/>
  <c r="L49" i="20"/>
  <c r="AF31" i="20"/>
  <c r="AP22" i="20"/>
  <c r="AZ22" i="20"/>
  <c r="V31" i="20"/>
  <c r="AZ13" i="20"/>
  <c r="AF22" i="20"/>
  <c r="AP13" i="20"/>
  <c r="L31" i="20"/>
  <c r="V22" i="20"/>
  <c r="AF13" i="20"/>
  <c r="L13" i="20"/>
  <c r="L22" i="20"/>
  <c r="V13" i="20"/>
  <c r="AC40" i="20"/>
  <c r="AM40" i="20"/>
  <c r="AW40" i="20"/>
  <c r="BG40" i="20"/>
  <c r="AW49" i="20"/>
  <c r="BG49" i="20"/>
  <c r="BG31" i="20"/>
  <c r="S40" i="20"/>
  <c r="S49" i="20"/>
  <c r="AC49" i="20"/>
  <c r="AC31" i="20"/>
  <c r="AM31" i="20"/>
  <c r="AW31" i="20"/>
  <c r="BG22" i="20"/>
  <c r="AC22" i="20"/>
  <c r="AM22" i="20"/>
  <c r="S31" i="20"/>
  <c r="AM49" i="20"/>
  <c r="AM13" i="20"/>
  <c r="AW22" i="20"/>
  <c r="BG13" i="20"/>
  <c r="AC13" i="20"/>
  <c r="S22" i="20"/>
  <c r="S13" i="20"/>
  <c r="AW13" i="20"/>
  <c r="AY36" i="20"/>
  <c r="U36" i="20"/>
  <c r="AO36" i="20"/>
  <c r="U45" i="20"/>
  <c r="AE45" i="20"/>
  <c r="AO45" i="20"/>
  <c r="AE36" i="20"/>
  <c r="AY45" i="20"/>
  <c r="K36" i="20"/>
  <c r="K45" i="20"/>
  <c r="AY18" i="20"/>
  <c r="K27" i="20"/>
  <c r="U27" i="20"/>
  <c r="AE27" i="20"/>
  <c r="AO27" i="20"/>
  <c r="K18" i="20"/>
  <c r="U18" i="20"/>
  <c r="AE18" i="20"/>
  <c r="AO18" i="20"/>
  <c r="AY27" i="20"/>
  <c r="AY9" i="20"/>
  <c r="U9" i="20"/>
  <c r="AO9" i="20"/>
  <c r="K9" i="20"/>
  <c r="AE9" i="20"/>
  <c r="W292" i="2"/>
  <c r="AJ37" i="20"/>
  <c r="AT37" i="20"/>
  <c r="BD37" i="20"/>
  <c r="Z37" i="20"/>
  <c r="P37" i="20"/>
  <c r="AT46" i="20"/>
  <c r="P46" i="20"/>
  <c r="Z46" i="20"/>
  <c r="AJ46" i="20"/>
  <c r="BD46" i="20"/>
  <c r="BD28" i="20"/>
  <c r="AT28" i="20"/>
  <c r="BD19" i="20"/>
  <c r="AJ28" i="20"/>
  <c r="AT10" i="20"/>
  <c r="P28" i="20"/>
  <c r="BD10" i="20"/>
  <c r="AT19" i="20"/>
  <c r="P19" i="20"/>
  <c r="Z28" i="20"/>
  <c r="Z19" i="20"/>
  <c r="AJ19" i="20"/>
  <c r="Z10" i="20"/>
  <c r="AJ10" i="20"/>
  <c r="P10" i="20"/>
  <c r="W316" i="2"/>
  <c r="AO316" i="2" s="1"/>
  <c r="AQ316" i="2" s="1"/>
  <c r="T38" i="20"/>
  <c r="AD38" i="20"/>
  <c r="AN38" i="20"/>
  <c r="AX38" i="20"/>
  <c r="AD47" i="20"/>
  <c r="AN47" i="20"/>
  <c r="AX47" i="20"/>
  <c r="J47" i="20"/>
  <c r="J38" i="20"/>
  <c r="J29" i="20"/>
  <c r="T29" i="20"/>
  <c r="AD29" i="20"/>
  <c r="AN29" i="20"/>
  <c r="T47" i="20"/>
  <c r="AX29" i="20"/>
  <c r="AX20" i="20"/>
  <c r="T20" i="20"/>
  <c r="AD20" i="20"/>
  <c r="AN20" i="20"/>
  <c r="J20" i="20"/>
  <c r="J11" i="20"/>
  <c r="AD11" i="20"/>
  <c r="AX11" i="20"/>
  <c r="T11" i="20"/>
  <c r="AN11" i="20"/>
  <c r="X38" i="20"/>
  <c r="AH38" i="20"/>
  <c r="AR38" i="20"/>
  <c r="BB38" i="20"/>
  <c r="AR47" i="20"/>
  <c r="N38" i="20"/>
  <c r="X47" i="20"/>
  <c r="BB47" i="20"/>
  <c r="AH47" i="20"/>
  <c r="N47" i="20"/>
  <c r="AR29" i="20"/>
  <c r="BB29" i="20"/>
  <c r="X29" i="20"/>
  <c r="AH29" i="20"/>
  <c r="AR20" i="20"/>
  <c r="BB11" i="20"/>
  <c r="N20" i="20"/>
  <c r="N29" i="20"/>
  <c r="BB20" i="20"/>
  <c r="AH20" i="20"/>
  <c r="AH11" i="20"/>
  <c r="X11" i="20"/>
  <c r="AR11" i="20"/>
  <c r="X20" i="20"/>
  <c r="N11" i="20"/>
  <c r="W406" i="2"/>
  <c r="AS39" i="20"/>
  <c r="BC39" i="20"/>
  <c r="AI39" i="20"/>
  <c r="O48" i="20"/>
  <c r="Y39" i="20"/>
  <c r="Y48" i="20"/>
  <c r="AI48" i="20"/>
  <c r="BC48" i="20"/>
  <c r="O39" i="20"/>
  <c r="AS48" i="20"/>
  <c r="AS30" i="20"/>
  <c r="AS21" i="20"/>
  <c r="O30" i="20"/>
  <c r="Y30" i="20"/>
  <c r="BC30" i="20"/>
  <c r="BC12" i="20"/>
  <c r="O21" i="20"/>
  <c r="Y21" i="20"/>
  <c r="AI12" i="20"/>
  <c r="AI21" i="20"/>
  <c r="AI30" i="20"/>
  <c r="BC21" i="20"/>
  <c r="O12" i="20"/>
  <c r="AS12" i="20"/>
  <c r="Y12" i="20"/>
  <c r="W472" i="2"/>
  <c r="Z40" i="20"/>
  <c r="AJ40" i="20"/>
  <c r="AT40" i="20"/>
  <c r="BD40" i="20"/>
  <c r="AJ49" i="20"/>
  <c r="BD49" i="20"/>
  <c r="AT31" i="20"/>
  <c r="AT49" i="20"/>
  <c r="P49" i="20"/>
  <c r="P31" i="20"/>
  <c r="Z31" i="20"/>
  <c r="AJ31" i="20"/>
  <c r="P40" i="20"/>
  <c r="Z49" i="20"/>
  <c r="BD31" i="20"/>
  <c r="BD22" i="20"/>
  <c r="AT22" i="20"/>
  <c r="Z22" i="20"/>
  <c r="AJ22" i="20"/>
  <c r="P13" i="20"/>
  <c r="BD13" i="20"/>
  <c r="Z13" i="20"/>
  <c r="AJ13" i="20"/>
  <c r="P22" i="20"/>
  <c r="AT13" i="20"/>
  <c r="W514" i="2"/>
  <c r="AO514" i="2" s="1"/>
  <c r="AP514" i="2" s="1"/>
  <c r="AQ41" i="20"/>
  <c r="BA41" i="20"/>
  <c r="AG41" i="20"/>
  <c r="M50" i="20"/>
  <c r="BA50" i="20"/>
  <c r="W50" i="20"/>
  <c r="AG50" i="20"/>
  <c r="AQ50" i="20"/>
  <c r="M41" i="20"/>
  <c r="AQ23" i="20"/>
  <c r="W41" i="20"/>
  <c r="BA32" i="20"/>
  <c r="M32" i="20"/>
  <c r="W32" i="20"/>
  <c r="BA14" i="20"/>
  <c r="AG14" i="20"/>
  <c r="BA23" i="20"/>
  <c r="M23" i="20"/>
  <c r="W23" i="20"/>
  <c r="AQ32" i="20"/>
  <c r="AG32" i="20"/>
  <c r="AG23" i="20"/>
  <c r="AQ14" i="20"/>
  <c r="M14" i="20"/>
  <c r="W14" i="20"/>
  <c r="AH35" i="20"/>
  <c r="AR35" i="20"/>
  <c r="BB35" i="20"/>
  <c r="AR44" i="20"/>
  <c r="BB26" i="20"/>
  <c r="N44" i="20"/>
  <c r="X35" i="20"/>
  <c r="BB44" i="20"/>
  <c r="X44" i="20"/>
  <c r="X26" i="20"/>
  <c r="AH26" i="20"/>
  <c r="AH44" i="20"/>
  <c r="AR26" i="20"/>
  <c r="N35" i="20"/>
  <c r="N26" i="20"/>
  <c r="BB17" i="20"/>
  <c r="AH17" i="20"/>
  <c r="AR17" i="20"/>
  <c r="AH8" i="20"/>
  <c r="N8" i="20"/>
  <c r="AR8" i="20"/>
  <c r="X17" i="20"/>
  <c r="N17" i="20"/>
  <c r="BB8" i="20"/>
  <c r="X8" i="20"/>
  <c r="W184" i="2"/>
  <c r="AO184" i="2" s="1"/>
  <c r="AB35" i="20"/>
  <c r="AL35" i="20"/>
  <c r="AV35" i="20"/>
  <c r="BF35" i="20"/>
  <c r="R35" i="20"/>
  <c r="BF44" i="20"/>
  <c r="AB44" i="20"/>
  <c r="AV44" i="20"/>
  <c r="AL44" i="20"/>
  <c r="R44" i="20"/>
  <c r="AV17" i="20"/>
  <c r="BF26" i="20"/>
  <c r="AV26" i="20"/>
  <c r="AB26" i="20"/>
  <c r="R26" i="20"/>
  <c r="AL26" i="20"/>
  <c r="AV8" i="20"/>
  <c r="BF8" i="20"/>
  <c r="R17" i="20"/>
  <c r="AL17" i="20"/>
  <c r="R8" i="20"/>
  <c r="AB17" i="20"/>
  <c r="AB8" i="20"/>
  <c r="BF17" i="20"/>
  <c r="AL8" i="20"/>
  <c r="W226" i="2"/>
  <c r="BC45" i="20"/>
  <c r="Y36" i="20"/>
  <c r="AI36" i="20"/>
  <c r="AS36" i="20"/>
  <c r="BC36" i="20"/>
  <c r="AS45" i="20"/>
  <c r="O45" i="20"/>
  <c r="Y45" i="20"/>
  <c r="AI45" i="20"/>
  <c r="BC27" i="20"/>
  <c r="O36" i="20"/>
  <c r="AS27" i="20"/>
  <c r="AI27" i="20"/>
  <c r="Y27" i="20"/>
  <c r="BC18" i="20"/>
  <c r="O27" i="20"/>
  <c r="AS9" i="20"/>
  <c r="AS18" i="20"/>
  <c r="Y18" i="20"/>
  <c r="BC9" i="20"/>
  <c r="AI18" i="20"/>
  <c r="O9" i="20"/>
  <c r="O18" i="20"/>
  <c r="Y9" i="20"/>
  <c r="AI9" i="20"/>
  <c r="W250" i="2"/>
  <c r="AM36" i="20"/>
  <c r="AW36" i="20"/>
  <c r="BG36" i="20"/>
  <c r="AC36" i="20"/>
  <c r="S36" i="20"/>
  <c r="S45" i="20"/>
  <c r="AC45" i="20"/>
  <c r="AM45" i="20"/>
  <c r="BG45" i="20"/>
  <c r="AW45" i="20"/>
  <c r="BG18" i="20"/>
  <c r="BG27" i="20"/>
  <c r="AW27" i="20"/>
  <c r="AM27" i="20"/>
  <c r="AW18" i="20"/>
  <c r="AW9" i="20"/>
  <c r="BG9" i="20"/>
  <c r="AC27" i="20"/>
  <c r="S27" i="20"/>
  <c r="S18" i="20"/>
  <c r="AC18" i="20"/>
  <c r="AM18" i="20"/>
  <c r="AC9" i="20"/>
  <c r="S9" i="20"/>
  <c r="AM9" i="20"/>
  <c r="W274" i="2"/>
  <c r="AQ46" i="20"/>
  <c r="AG37" i="20"/>
  <c r="AQ37" i="20"/>
  <c r="BA37" i="20"/>
  <c r="W37" i="20"/>
  <c r="M37" i="20"/>
  <c r="BA46" i="20"/>
  <c r="M46" i="20"/>
  <c r="W46" i="20"/>
  <c r="AG46" i="20"/>
  <c r="AG28" i="20"/>
  <c r="AQ28" i="20"/>
  <c r="W28" i="20"/>
  <c r="AG19" i="20"/>
  <c r="BA28" i="20"/>
  <c r="AQ19" i="20"/>
  <c r="M28" i="20"/>
  <c r="BA19" i="20"/>
  <c r="M19" i="20"/>
  <c r="AG10" i="20"/>
  <c r="W19" i="20"/>
  <c r="M10" i="20"/>
  <c r="BA10" i="20"/>
  <c r="AQ10" i="20"/>
  <c r="W10" i="20"/>
  <c r="BF38" i="20"/>
  <c r="BF47" i="20"/>
  <c r="AB38" i="20"/>
  <c r="AL38" i="20"/>
  <c r="AV38" i="20"/>
  <c r="AB47" i="20"/>
  <c r="AV47" i="20"/>
  <c r="AL47" i="20"/>
  <c r="R38" i="20"/>
  <c r="R47" i="20"/>
  <c r="BF20" i="20"/>
  <c r="BF29" i="20"/>
  <c r="R29" i="20"/>
  <c r="AV29" i="20"/>
  <c r="AB29" i="20"/>
  <c r="AL29" i="20"/>
  <c r="R20" i="20"/>
  <c r="AB20" i="20"/>
  <c r="AL20" i="20"/>
  <c r="AV20" i="20"/>
  <c r="BF11" i="20"/>
  <c r="AL11" i="20"/>
  <c r="R11" i="20"/>
  <c r="AB11" i="20"/>
  <c r="AV11" i="20"/>
  <c r="W412" i="2"/>
  <c r="BD39" i="20"/>
  <c r="Z39" i="20"/>
  <c r="AJ39" i="20"/>
  <c r="AT39" i="20"/>
  <c r="Z48" i="20"/>
  <c r="AJ48" i="20"/>
  <c r="BD48" i="20"/>
  <c r="P39" i="20"/>
  <c r="AT48" i="20"/>
  <c r="AT30" i="20"/>
  <c r="BD21" i="20"/>
  <c r="P30" i="20"/>
  <c r="Z30" i="20"/>
  <c r="AJ30" i="20"/>
  <c r="P48" i="20"/>
  <c r="BD30" i="20"/>
  <c r="P21" i="20"/>
  <c r="AT21" i="20"/>
  <c r="Z21" i="20"/>
  <c r="AJ21" i="20"/>
  <c r="AJ12" i="20"/>
  <c r="AT12" i="20"/>
  <c r="BD12" i="20"/>
  <c r="P12" i="20"/>
  <c r="Z12" i="20"/>
  <c r="AG40" i="20"/>
  <c r="AQ40" i="20"/>
  <c r="BA40" i="20"/>
  <c r="W40" i="20"/>
  <c r="M40" i="20"/>
  <c r="M49" i="20"/>
  <c r="BA49" i="20"/>
  <c r="W49" i="20"/>
  <c r="AG49" i="20"/>
  <c r="AQ49" i="20"/>
  <c r="AQ31" i="20"/>
  <c r="BA22" i="20"/>
  <c r="BA31" i="20"/>
  <c r="AG31" i="20"/>
  <c r="AQ22" i="20"/>
  <c r="M31" i="20"/>
  <c r="AQ13" i="20"/>
  <c r="BA13" i="20"/>
  <c r="M22" i="20"/>
  <c r="W22" i="20"/>
  <c r="W31" i="20"/>
  <c r="AG22" i="20"/>
  <c r="M13" i="20"/>
  <c r="AG13" i="20"/>
  <c r="W13" i="20"/>
  <c r="AX50" i="20"/>
  <c r="T41" i="20"/>
  <c r="AD41" i="20"/>
  <c r="AN41" i="20"/>
  <c r="AX41" i="20"/>
  <c r="J50" i="20"/>
  <c r="T50" i="20"/>
  <c r="AD50" i="20"/>
  <c r="AN50" i="20"/>
  <c r="AN32" i="20"/>
  <c r="AX32" i="20"/>
  <c r="J41" i="20"/>
  <c r="AN23" i="20"/>
  <c r="AD14" i="20"/>
  <c r="J32" i="20"/>
  <c r="T32" i="20"/>
  <c r="AX23" i="20"/>
  <c r="T23" i="20"/>
  <c r="AX14" i="20"/>
  <c r="J14" i="20"/>
  <c r="AD23" i="20"/>
  <c r="J23" i="20"/>
  <c r="AN14" i="20"/>
  <c r="AD32" i="20"/>
  <c r="T14" i="20"/>
  <c r="W136" i="2"/>
  <c r="AD35" i="20"/>
  <c r="AN35" i="20"/>
  <c r="AX35" i="20"/>
  <c r="T35" i="20"/>
  <c r="J44" i="20"/>
  <c r="AD44" i="20"/>
  <c r="AN44" i="20"/>
  <c r="AX44" i="20"/>
  <c r="AX26" i="20"/>
  <c r="J35" i="20"/>
  <c r="AX17" i="20"/>
  <c r="T44" i="20"/>
  <c r="AD26" i="20"/>
  <c r="AN26" i="20"/>
  <c r="AX8" i="20"/>
  <c r="J17" i="20"/>
  <c r="T17" i="20"/>
  <c r="J26" i="20"/>
  <c r="AD17" i="20"/>
  <c r="AN17" i="20"/>
  <c r="J8" i="20"/>
  <c r="AN8" i="20"/>
  <c r="T8" i="20"/>
  <c r="T26" i="20"/>
  <c r="AD8" i="20"/>
  <c r="V36" i="20"/>
  <c r="AF36" i="20"/>
  <c r="AP36" i="20"/>
  <c r="AZ36" i="20"/>
  <c r="AF45" i="20"/>
  <c r="AP45" i="20"/>
  <c r="AZ45" i="20"/>
  <c r="L45" i="20"/>
  <c r="L27" i="20"/>
  <c r="V45" i="20"/>
  <c r="V27" i="20"/>
  <c r="AF27" i="20"/>
  <c r="AP27" i="20"/>
  <c r="V18" i="20"/>
  <c r="AF18" i="20"/>
  <c r="L36" i="20"/>
  <c r="AZ27" i="20"/>
  <c r="AP18" i="20"/>
  <c r="AZ18" i="20"/>
  <c r="L18" i="20"/>
  <c r="AZ9" i="20"/>
  <c r="AP9" i="20"/>
  <c r="L9" i="20"/>
  <c r="AF9" i="20"/>
  <c r="V9" i="20"/>
  <c r="AU37" i="20"/>
  <c r="BE37" i="20"/>
  <c r="BE46" i="20"/>
  <c r="AK37" i="20"/>
  <c r="Q46" i="20"/>
  <c r="AU46" i="20"/>
  <c r="AA46" i="20"/>
  <c r="AK46" i="20"/>
  <c r="AA37" i="20"/>
  <c r="BE28" i="20"/>
  <c r="AU19" i="20"/>
  <c r="Q37" i="20"/>
  <c r="BE19" i="20"/>
  <c r="AU28" i="20"/>
  <c r="Q28" i="20"/>
  <c r="AA28" i="20"/>
  <c r="AK28" i="20"/>
  <c r="BE10" i="20"/>
  <c r="Q19" i="20"/>
  <c r="AA19" i="20"/>
  <c r="AK19" i="20"/>
  <c r="AK10" i="20"/>
  <c r="AA10" i="20"/>
  <c r="AU10" i="20"/>
  <c r="Q10" i="20"/>
  <c r="AE38" i="20"/>
  <c r="AO38" i="20"/>
  <c r="AY38" i="20"/>
  <c r="AO47" i="20"/>
  <c r="U38" i="20"/>
  <c r="AY47" i="20"/>
  <c r="AY29" i="20"/>
  <c r="K47" i="20"/>
  <c r="U47" i="20"/>
  <c r="AE47" i="20"/>
  <c r="U29" i="20"/>
  <c r="K38" i="20"/>
  <c r="AE29" i="20"/>
  <c r="AO29" i="20"/>
  <c r="AE20" i="20"/>
  <c r="AY20" i="20"/>
  <c r="AO20" i="20"/>
  <c r="U20" i="20"/>
  <c r="AO11" i="20"/>
  <c r="K11" i="20"/>
  <c r="K29" i="20"/>
  <c r="K20" i="20"/>
  <c r="AE11" i="20"/>
  <c r="U11" i="20"/>
  <c r="AY11" i="20"/>
  <c r="W346" i="2"/>
  <c r="AI38" i="20"/>
  <c r="AS38" i="20"/>
  <c r="BC38" i="20"/>
  <c r="Y38" i="20"/>
  <c r="AS47" i="20"/>
  <c r="O38" i="20"/>
  <c r="O47" i="20"/>
  <c r="Y47" i="20"/>
  <c r="AI47" i="20"/>
  <c r="BC47" i="20"/>
  <c r="AS29" i="20"/>
  <c r="BC20" i="20"/>
  <c r="BC29" i="20"/>
  <c r="AI29" i="20"/>
  <c r="AS11" i="20"/>
  <c r="AS20" i="20"/>
  <c r="BC11" i="20"/>
  <c r="O20" i="20"/>
  <c r="Y20" i="20"/>
  <c r="AI20" i="20"/>
  <c r="Y11" i="20"/>
  <c r="Y29" i="20"/>
  <c r="AI11" i="20"/>
  <c r="O11" i="20"/>
  <c r="O29" i="20"/>
  <c r="W370" i="2"/>
  <c r="AO370" i="2" s="1"/>
  <c r="AQ370" i="2" s="1"/>
  <c r="AO371" i="2" s="1"/>
  <c r="BG38" i="20"/>
  <c r="BG47" i="20"/>
  <c r="AC38" i="20"/>
  <c r="AM38" i="20"/>
  <c r="AW38" i="20"/>
  <c r="AC47" i="20"/>
  <c r="AM47" i="20"/>
  <c r="AW47" i="20"/>
  <c r="S38" i="20"/>
  <c r="BG20" i="20"/>
  <c r="S29" i="20"/>
  <c r="AC29" i="20"/>
  <c r="AW29" i="20"/>
  <c r="AM29" i="20"/>
  <c r="BG29" i="20"/>
  <c r="S20" i="20"/>
  <c r="AC20" i="20"/>
  <c r="AM20" i="20"/>
  <c r="S47" i="20"/>
  <c r="AW11" i="20"/>
  <c r="S11" i="20"/>
  <c r="AW20" i="20"/>
  <c r="BG11" i="20"/>
  <c r="AM11" i="20"/>
  <c r="AC11" i="20"/>
  <c r="AA39" i="20"/>
  <c r="AK39" i="20"/>
  <c r="AU39" i="20"/>
  <c r="BE39" i="20"/>
  <c r="AK48" i="20"/>
  <c r="AU30" i="20"/>
  <c r="BE48" i="20"/>
  <c r="Q48" i="20"/>
  <c r="Q39" i="20"/>
  <c r="Q30" i="20"/>
  <c r="AA30" i="20"/>
  <c r="AK30" i="20"/>
  <c r="AA48" i="20"/>
  <c r="AA21" i="20"/>
  <c r="AU48" i="20"/>
  <c r="AU21" i="20"/>
  <c r="AK21" i="20"/>
  <c r="BE21" i="20"/>
  <c r="AK12" i="20"/>
  <c r="Q12" i="20"/>
  <c r="BE30" i="20"/>
  <c r="AU12" i="20"/>
  <c r="Q21" i="20"/>
  <c r="BE12" i="20"/>
  <c r="AA12" i="20"/>
  <c r="W478" i="2"/>
  <c r="AO478" i="2" s="1"/>
  <c r="AQ478" i="2" s="1"/>
  <c r="AA40" i="20"/>
  <c r="AK40" i="20"/>
  <c r="AU40" i="20"/>
  <c r="BE40" i="20"/>
  <c r="BE31" i="20"/>
  <c r="BE49" i="20"/>
  <c r="Q40" i="20"/>
  <c r="Q49" i="20"/>
  <c r="AU49" i="20"/>
  <c r="AA49" i="20"/>
  <c r="AK49" i="20"/>
  <c r="AU31" i="20"/>
  <c r="AA31" i="20"/>
  <c r="AK31" i="20"/>
  <c r="AU22" i="20"/>
  <c r="AK22" i="20"/>
  <c r="BE22" i="20"/>
  <c r="Q31" i="20"/>
  <c r="AU13" i="20"/>
  <c r="AA13" i="20"/>
  <c r="AA22" i="20"/>
  <c r="Q22" i="20"/>
  <c r="BE13" i="20"/>
  <c r="AK13" i="20"/>
  <c r="Q13" i="20"/>
  <c r="W520" i="2"/>
  <c r="BB41" i="20"/>
  <c r="X41" i="20"/>
  <c r="AH41" i="20"/>
  <c r="AR41" i="20"/>
  <c r="X50" i="20"/>
  <c r="BB50" i="20"/>
  <c r="AH50" i="20"/>
  <c r="AR50" i="20"/>
  <c r="N41" i="20"/>
  <c r="N50" i="20"/>
  <c r="BB23" i="20"/>
  <c r="N32" i="20"/>
  <c r="BB32" i="20"/>
  <c r="X32" i="20"/>
  <c r="AH32" i="20"/>
  <c r="AR23" i="20"/>
  <c r="N23" i="20"/>
  <c r="AH14" i="20"/>
  <c r="X23" i="20"/>
  <c r="AR32" i="20"/>
  <c r="AH23" i="20"/>
  <c r="N14" i="20"/>
  <c r="AR14" i="20"/>
  <c r="X14" i="20"/>
  <c r="BB14" i="20"/>
  <c r="W106" i="2"/>
  <c r="AT43" i="20"/>
  <c r="Z34" i="20"/>
  <c r="AJ34" i="20"/>
  <c r="AT34" i="20"/>
  <c r="BD34" i="20"/>
  <c r="P34" i="20"/>
  <c r="P43" i="20"/>
  <c r="Z43" i="20"/>
  <c r="AJ43" i="20"/>
  <c r="AJ25" i="20"/>
  <c r="BD25" i="20"/>
  <c r="AT25" i="20"/>
  <c r="AJ16" i="20"/>
  <c r="BD43" i="20"/>
  <c r="BD16" i="20"/>
  <c r="P25" i="20"/>
  <c r="Z25" i="20"/>
  <c r="AT16" i="20"/>
  <c r="P16" i="20"/>
  <c r="Z16" i="20"/>
  <c r="AJ7" i="20"/>
  <c r="AT7" i="20"/>
  <c r="BD7" i="20"/>
  <c r="P7" i="20"/>
  <c r="Z7" i="20"/>
  <c r="W142" i="2"/>
  <c r="AO142" i="2" s="1"/>
  <c r="AQ142" i="2" s="1"/>
  <c r="AO143" i="2" s="1"/>
  <c r="AO35" i="20"/>
  <c r="AY35" i="20"/>
  <c r="AE35" i="20"/>
  <c r="K44" i="20"/>
  <c r="U44" i="20"/>
  <c r="AE44" i="20"/>
  <c r="U35" i="20"/>
  <c r="AO44" i="20"/>
  <c r="AY44" i="20"/>
  <c r="AY26" i="20"/>
  <c r="K26" i="20"/>
  <c r="K35" i="20"/>
  <c r="AO26" i="20"/>
  <c r="U26" i="20"/>
  <c r="AY8" i="20"/>
  <c r="K17" i="20"/>
  <c r="U17" i="20"/>
  <c r="AY17" i="20"/>
  <c r="AE17" i="20"/>
  <c r="AE26" i="20"/>
  <c r="AO17" i="20"/>
  <c r="U8" i="20"/>
  <c r="AO8" i="20"/>
  <c r="AE8" i="20"/>
  <c r="K8" i="20"/>
  <c r="W166" i="2"/>
  <c r="AO166" i="2" s="1"/>
  <c r="AQ166" i="2" s="1"/>
  <c r="AO167" i="2" s="1"/>
  <c r="AS44" i="20"/>
  <c r="AI35" i="20"/>
  <c r="AS35" i="20"/>
  <c r="BC35" i="20"/>
  <c r="Y35" i="20"/>
  <c r="O35" i="20"/>
  <c r="O44" i="20"/>
  <c r="Y44" i="20"/>
  <c r="BC44" i="20"/>
  <c r="AI44" i="20"/>
  <c r="BC26" i="20"/>
  <c r="AI26" i="20"/>
  <c r="AS26" i="20"/>
  <c r="AI17" i="20"/>
  <c r="Y26" i="20"/>
  <c r="BC17" i="20"/>
  <c r="O26" i="20"/>
  <c r="AS17" i="20"/>
  <c r="O17" i="20"/>
  <c r="BC8" i="20"/>
  <c r="Y17" i="20"/>
  <c r="O8" i="20"/>
  <c r="AI8" i="20"/>
  <c r="Y8" i="20"/>
  <c r="AS8" i="20"/>
  <c r="W232" i="2"/>
  <c r="Z36" i="20"/>
  <c r="AJ36" i="20"/>
  <c r="AT36" i="20"/>
  <c r="BD36" i="20"/>
  <c r="P36" i="20"/>
  <c r="AT45" i="20"/>
  <c r="Z45" i="20"/>
  <c r="AJ45" i="20"/>
  <c r="BD45" i="20"/>
  <c r="BD27" i="20"/>
  <c r="AT27" i="20"/>
  <c r="P45" i="20"/>
  <c r="Z27" i="20"/>
  <c r="BD18" i="20"/>
  <c r="AT9" i="20"/>
  <c r="P27" i="20"/>
  <c r="BD9" i="20"/>
  <c r="AJ27" i="20"/>
  <c r="AT18" i="20"/>
  <c r="P18" i="20"/>
  <c r="AJ18" i="20"/>
  <c r="P9" i="20"/>
  <c r="Z9" i="20"/>
  <c r="Z18" i="20"/>
  <c r="AJ9" i="20"/>
  <c r="AX37" i="20"/>
  <c r="T37" i="20"/>
  <c r="AN37" i="20"/>
  <c r="T46" i="20"/>
  <c r="AD46" i="20"/>
  <c r="AN46" i="20"/>
  <c r="AD37" i="20"/>
  <c r="AX46" i="20"/>
  <c r="J37" i="20"/>
  <c r="AX19" i="20"/>
  <c r="J28" i="20"/>
  <c r="J46" i="20"/>
  <c r="T28" i="20"/>
  <c r="AD28" i="20"/>
  <c r="AN28" i="20"/>
  <c r="AX28" i="20"/>
  <c r="J19" i="20"/>
  <c r="T19" i="20"/>
  <c r="AD19" i="20"/>
  <c r="AN19" i="20"/>
  <c r="AD10" i="20"/>
  <c r="J10" i="20"/>
  <c r="AX10" i="20"/>
  <c r="AN10" i="20"/>
  <c r="T10" i="20"/>
  <c r="W376" i="2"/>
  <c r="AD39" i="20"/>
  <c r="AN39" i="20"/>
  <c r="AX39" i="20"/>
  <c r="AN48" i="20"/>
  <c r="AX48" i="20"/>
  <c r="AX30" i="20"/>
  <c r="J48" i="20"/>
  <c r="T39" i="20"/>
  <c r="T48" i="20"/>
  <c r="AD48" i="20"/>
  <c r="T30" i="20"/>
  <c r="AD30" i="20"/>
  <c r="AN30" i="20"/>
  <c r="AX21" i="20"/>
  <c r="AD21" i="20"/>
  <c r="AN21" i="20"/>
  <c r="J30" i="20"/>
  <c r="J39" i="20"/>
  <c r="J12" i="20"/>
  <c r="AD12" i="20"/>
  <c r="T21" i="20"/>
  <c r="AX12" i="20"/>
  <c r="T12" i="20"/>
  <c r="AN12" i="20"/>
  <c r="J21" i="20"/>
  <c r="W424" i="2"/>
  <c r="AO424" i="2" s="1"/>
  <c r="AB39" i="20"/>
  <c r="AL39" i="20"/>
  <c r="AV39" i="20"/>
  <c r="BF39" i="20"/>
  <c r="BF48" i="20"/>
  <c r="AV48" i="20"/>
  <c r="AL48" i="20"/>
  <c r="AV30" i="20"/>
  <c r="R39" i="20"/>
  <c r="R48" i="20"/>
  <c r="BF30" i="20"/>
  <c r="R30" i="20"/>
  <c r="AB30" i="20"/>
  <c r="AB48" i="20"/>
  <c r="AL30" i="20"/>
  <c r="AB21" i="20"/>
  <c r="AL21" i="20"/>
  <c r="AV21" i="20"/>
  <c r="BF21" i="20"/>
  <c r="R12" i="20"/>
  <c r="R21" i="20"/>
  <c r="AL12" i="20"/>
  <c r="AB12" i="20"/>
  <c r="AV12" i="20"/>
  <c r="BF12" i="20"/>
  <c r="U41" i="20"/>
  <c r="AE41" i="20"/>
  <c r="AO41" i="20"/>
  <c r="AY41" i="20"/>
  <c r="AY50" i="20"/>
  <c r="K41" i="20"/>
  <c r="U50" i="20"/>
  <c r="AE50" i="20"/>
  <c r="AO50" i="20"/>
  <c r="K50" i="20"/>
  <c r="AO32" i="20"/>
  <c r="AY32" i="20"/>
  <c r="AE14" i="20"/>
  <c r="AE32" i="20"/>
  <c r="AY14" i="20"/>
  <c r="K32" i="20"/>
  <c r="U32" i="20"/>
  <c r="AE23" i="20"/>
  <c r="AY23" i="20"/>
  <c r="K23" i="20"/>
  <c r="AO23" i="20"/>
  <c r="K14" i="20"/>
  <c r="U23" i="20"/>
  <c r="AO14" i="20"/>
  <c r="U14" i="20"/>
  <c r="BB46" i="20"/>
  <c r="X37" i="20"/>
  <c r="AH37" i="20"/>
  <c r="AR37" i="20"/>
  <c r="BB37" i="20"/>
  <c r="AR46" i="20"/>
  <c r="N46" i="20"/>
  <c r="X46" i="20"/>
  <c r="AH46" i="20"/>
  <c r="AR28" i="20"/>
  <c r="N37" i="20"/>
  <c r="BB28" i="20"/>
  <c r="AH28" i="20"/>
  <c r="X28" i="20"/>
  <c r="AR19" i="20"/>
  <c r="AR10" i="20"/>
  <c r="N28" i="20"/>
  <c r="BB19" i="20"/>
  <c r="X19" i="20"/>
  <c r="N10" i="20"/>
  <c r="AH19" i="20"/>
  <c r="AH10" i="20"/>
  <c r="X10" i="20"/>
  <c r="BB10" i="20"/>
  <c r="N19" i="20"/>
  <c r="W304" i="2"/>
  <c r="AV37" i="20"/>
  <c r="BF37" i="20"/>
  <c r="BF46" i="20"/>
  <c r="AL37" i="20"/>
  <c r="R46" i="20"/>
  <c r="AB46" i="20"/>
  <c r="AV46" i="20"/>
  <c r="AL46" i="20"/>
  <c r="AB37" i="20"/>
  <c r="AV19" i="20"/>
  <c r="BF19" i="20"/>
  <c r="BF28" i="20"/>
  <c r="R28" i="20"/>
  <c r="AV28" i="20"/>
  <c r="AB28" i="20"/>
  <c r="AL28" i="20"/>
  <c r="R37" i="20"/>
  <c r="BF10" i="20"/>
  <c r="R19" i="20"/>
  <c r="AB19" i="20"/>
  <c r="AL19" i="20"/>
  <c r="AL10" i="20"/>
  <c r="R10" i="20"/>
  <c r="AV10" i="20"/>
  <c r="AB10" i="20"/>
  <c r="W328" i="2"/>
  <c r="AO328" i="2" s="1"/>
  <c r="AP47" i="20"/>
  <c r="AF38" i="20"/>
  <c r="AP38" i="20"/>
  <c r="AZ38" i="20"/>
  <c r="AZ47" i="20"/>
  <c r="L38" i="20"/>
  <c r="L47" i="20"/>
  <c r="V38" i="20"/>
  <c r="V47" i="20"/>
  <c r="AF47" i="20"/>
  <c r="AF29" i="20"/>
  <c r="AP29" i="20"/>
  <c r="AZ29" i="20"/>
  <c r="AF20" i="20"/>
  <c r="L29" i="20"/>
  <c r="AP20" i="20"/>
  <c r="AZ20" i="20"/>
  <c r="V29" i="20"/>
  <c r="L20" i="20"/>
  <c r="AZ11" i="20"/>
  <c r="L11" i="20"/>
  <c r="AP11" i="20"/>
  <c r="V11" i="20"/>
  <c r="V20" i="20"/>
  <c r="AF11" i="20"/>
  <c r="AE39" i="20"/>
  <c r="AO39" i="20"/>
  <c r="AY39" i="20"/>
  <c r="U39" i="20"/>
  <c r="AY48" i="20"/>
  <c r="K39" i="20"/>
  <c r="K48" i="20"/>
  <c r="U48" i="20"/>
  <c r="AE48" i="20"/>
  <c r="AE30" i="20"/>
  <c r="AO30" i="20"/>
  <c r="AO48" i="20"/>
  <c r="AY30" i="20"/>
  <c r="U30" i="20"/>
  <c r="AE21" i="20"/>
  <c r="AY21" i="20"/>
  <c r="AO21" i="20"/>
  <c r="K30" i="20"/>
  <c r="K21" i="20"/>
  <c r="U12" i="20"/>
  <c r="AE12" i="20"/>
  <c r="AY12" i="20"/>
  <c r="U21" i="20"/>
  <c r="AO12" i="20"/>
  <c r="K12" i="20"/>
  <c r="W430" i="2"/>
  <c r="AO430" i="2" s="1"/>
  <c r="AC39" i="20"/>
  <c r="AM39" i="20"/>
  <c r="AW39" i="20"/>
  <c r="BG39" i="20"/>
  <c r="AM48" i="20"/>
  <c r="AW48" i="20"/>
  <c r="BG48" i="20"/>
  <c r="AW30" i="20"/>
  <c r="S39" i="20"/>
  <c r="S48" i="20"/>
  <c r="S30" i="20"/>
  <c r="AC48" i="20"/>
  <c r="AC30" i="20"/>
  <c r="AM30" i="20"/>
  <c r="BG30" i="20"/>
  <c r="BG21" i="20"/>
  <c r="AC21" i="20"/>
  <c r="AM21" i="20"/>
  <c r="AW21" i="20"/>
  <c r="AW12" i="20"/>
  <c r="AC12" i="20"/>
  <c r="BG12" i="20"/>
  <c r="AM12" i="20"/>
  <c r="S21" i="20"/>
  <c r="S12" i="20"/>
  <c r="AR40" i="20"/>
  <c r="BB40" i="20"/>
  <c r="AH40" i="20"/>
  <c r="N49" i="20"/>
  <c r="X49" i="20"/>
  <c r="BB49" i="20"/>
  <c r="AH49" i="20"/>
  <c r="X40" i="20"/>
  <c r="AR49" i="20"/>
  <c r="AR31" i="20"/>
  <c r="AR22" i="20"/>
  <c r="N31" i="20"/>
  <c r="N40" i="20"/>
  <c r="BB31" i="20"/>
  <c r="X31" i="20"/>
  <c r="AH31" i="20"/>
  <c r="BB13" i="20"/>
  <c r="N22" i="20"/>
  <c r="X22" i="20"/>
  <c r="BB22" i="20"/>
  <c r="AH22" i="20"/>
  <c r="AH13" i="20"/>
  <c r="N13" i="20"/>
  <c r="AR13" i="20"/>
  <c r="X13" i="20"/>
  <c r="W526" i="2"/>
  <c r="AO526" i="2" s="1"/>
  <c r="Y41" i="20"/>
  <c r="AI41" i="20"/>
  <c r="AS41" i="20"/>
  <c r="BC41" i="20"/>
  <c r="AI50" i="20"/>
  <c r="BC50" i="20"/>
  <c r="AS32" i="20"/>
  <c r="AS50" i="20"/>
  <c r="O50" i="20"/>
  <c r="O32" i="20"/>
  <c r="Y32" i="20"/>
  <c r="BC32" i="20"/>
  <c r="AI32" i="20"/>
  <c r="Y50" i="20"/>
  <c r="AS23" i="20"/>
  <c r="Y23" i="20"/>
  <c r="AI14" i="20"/>
  <c r="O41" i="20"/>
  <c r="AI23" i="20"/>
  <c r="BC23" i="20"/>
  <c r="O23" i="20"/>
  <c r="Y14" i="20"/>
  <c r="AS14" i="20"/>
  <c r="BC14" i="20"/>
  <c r="O14" i="20"/>
  <c r="W172" i="2"/>
  <c r="BD44" i="20"/>
  <c r="Z35" i="20"/>
  <c r="AJ35" i="20"/>
  <c r="AT35" i="20"/>
  <c r="BD35" i="20"/>
  <c r="BD26" i="20"/>
  <c r="AT44" i="20"/>
  <c r="P44" i="20"/>
  <c r="Z44" i="20"/>
  <c r="AJ44" i="20"/>
  <c r="AT26" i="20"/>
  <c r="P35" i="20"/>
  <c r="BD17" i="20"/>
  <c r="AT8" i="20"/>
  <c r="P26" i="20"/>
  <c r="AJ26" i="20"/>
  <c r="Z26" i="20"/>
  <c r="AT17" i="20"/>
  <c r="Z17" i="20"/>
  <c r="AJ17" i="20"/>
  <c r="P17" i="20"/>
  <c r="AJ8" i="20"/>
  <c r="P8" i="20"/>
  <c r="BD8" i="20"/>
  <c r="Z8" i="20"/>
  <c r="W214" i="2"/>
  <c r="AG36" i="20"/>
  <c r="AQ36" i="20"/>
  <c r="BA36" i="20"/>
  <c r="AQ45" i="20"/>
  <c r="W36" i="20"/>
  <c r="BA27" i="20"/>
  <c r="BA45" i="20"/>
  <c r="M45" i="20"/>
  <c r="W45" i="20"/>
  <c r="W27" i="20"/>
  <c r="M36" i="20"/>
  <c r="AG27" i="20"/>
  <c r="AQ27" i="20"/>
  <c r="AG45" i="20"/>
  <c r="AG18" i="20"/>
  <c r="AQ18" i="20"/>
  <c r="M27" i="20"/>
  <c r="BA18" i="20"/>
  <c r="AG9" i="20"/>
  <c r="W18" i="20"/>
  <c r="M18" i="20"/>
  <c r="M9" i="20"/>
  <c r="BA9" i="20"/>
  <c r="AQ9" i="20"/>
  <c r="W9" i="20"/>
  <c r="AK36" i="20"/>
  <c r="AU36" i="20"/>
  <c r="BE36" i="20"/>
  <c r="AA36" i="20"/>
  <c r="Q36" i="20"/>
  <c r="Q45" i="20"/>
  <c r="AU45" i="20"/>
  <c r="AA45" i="20"/>
  <c r="AK45" i="20"/>
  <c r="BE27" i="20"/>
  <c r="BE18" i="20"/>
  <c r="AU27" i="20"/>
  <c r="BE45" i="20"/>
  <c r="AK27" i="20"/>
  <c r="AA27" i="20"/>
  <c r="AU9" i="20"/>
  <c r="BE9" i="20"/>
  <c r="Q18" i="20"/>
  <c r="AU18" i="20"/>
  <c r="AA18" i="20"/>
  <c r="Q27" i="20"/>
  <c r="AK18" i="20"/>
  <c r="AK9" i="20"/>
  <c r="AA9" i="20"/>
  <c r="Q9" i="20"/>
  <c r="U37" i="20"/>
  <c r="AE37" i="20"/>
  <c r="AO37" i="20"/>
  <c r="AY37" i="20"/>
  <c r="AE46" i="20"/>
  <c r="AO46" i="20"/>
  <c r="AY46" i="20"/>
  <c r="K46" i="20"/>
  <c r="K28" i="20"/>
  <c r="U28" i="20"/>
  <c r="U46" i="20"/>
  <c r="K37" i="20"/>
  <c r="AE28" i="20"/>
  <c r="AO28" i="20"/>
  <c r="AY28" i="20"/>
  <c r="U19" i="20"/>
  <c r="AE19" i="20"/>
  <c r="AY19" i="20"/>
  <c r="AO19" i="20"/>
  <c r="AO10" i="20"/>
  <c r="K10" i="20"/>
  <c r="K19" i="20"/>
  <c r="AE10" i="20"/>
  <c r="U10" i="20"/>
  <c r="AY10" i="20"/>
  <c r="W352" i="2"/>
  <c r="AO352" i="2" s="1"/>
  <c r="AP352" i="2" s="1"/>
  <c r="AT38" i="20"/>
  <c r="BD38" i="20"/>
  <c r="BD47" i="20"/>
  <c r="AJ38" i="20"/>
  <c r="Z38" i="20"/>
  <c r="AT47" i="20"/>
  <c r="P47" i="20"/>
  <c r="Z47" i="20"/>
  <c r="AJ47" i="20"/>
  <c r="AT20" i="20"/>
  <c r="AT29" i="20"/>
  <c r="BD20" i="20"/>
  <c r="P29" i="20"/>
  <c r="Z29" i="20"/>
  <c r="P38" i="20"/>
  <c r="AJ29" i="20"/>
  <c r="BD29" i="20"/>
  <c r="BD11" i="20"/>
  <c r="P20" i="20"/>
  <c r="Z20" i="20"/>
  <c r="AJ20" i="20"/>
  <c r="AT11" i="20"/>
  <c r="P11" i="20"/>
  <c r="AJ11" i="20"/>
  <c r="Z11" i="20"/>
  <c r="AZ48" i="20"/>
  <c r="V39" i="20"/>
  <c r="AF39" i="20"/>
  <c r="AP39" i="20"/>
  <c r="AZ39" i="20"/>
  <c r="L48" i="20"/>
  <c r="V48" i="20"/>
  <c r="AF48" i="20"/>
  <c r="AP30" i="20"/>
  <c r="AP48" i="20"/>
  <c r="L39" i="20"/>
  <c r="AZ30" i="20"/>
  <c r="L30" i="20"/>
  <c r="AF30" i="20"/>
  <c r="AP21" i="20"/>
  <c r="AZ21" i="20"/>
  <c r="V30" i="20"/>
  <c r="AP12" i="20"/>
  <c r="AF12" i="20"/>
  <c r="V21" i="20"/>
  <c r="V12" i="20"/>
  <c r="AF21" i="20"/>
  <c r="L21" i="20"/>
  <c r="L12" i="20"/>
  <c r="AZ12" i="20"/>
  <c r="W436" i="2"/>
  <c r="AO436" i="2" s="1"/>
  <c r="AQ436" i="2" s="1"/>
  <c r="AD40" i="20"/>
  <c r="AN40" i="20"/>
  <c r="AX40" i="20"/>
  <c r="AX49" i="20"/>
  <c r="J40" i="20"/>
  <c r="J49" i="20"/>
  <c r="T40" i="20"/>
  <c r="T49" i="20"/>
  <c r="AD49" i="20"/>
  <c r="AD31" i="20"/>
  <c r="AN31" i="20"/>
  <c r="AX31" i="20"/>
  <c r="AN49" i="20"/>
  <c r="AD22" i="20"/>
  <c r="AN22" i="20"/>
  <c r="J31" i="20"/>
  <c r="AN13" i="20"/>
  <c r="T31" i="20"/>
  <c r="J22" i="20"/>
  <c r="AD13" i="20"/>
  <c r="T13" i="20"/>
  <c r="AX22" i="20"/>
  <c r="T22" i="20"/>
  <c r="AX13" i="20"/>
  <c r="J13" i="20"/>
  <c r="W484" i="2"/>
  <c r="AO484" i="2" s="1"/>
  <c r="AB40" i="20"/>
  <c r="AL40" i="20"/>
  <c r="AV40" i="20"/>
  <c r="BF40" i="20"/>
  <c r="BF31" i="20"/>
  <c r="R40" i="20"/>
  <c r="R49" i="20"/>
  <c r="AB49" i="20"/>
  <c r="AL49" i="20"/>
  <c r="AB31" i="20"/>
  <c r="AV31" i="20"/>
  <c r="AL31" i="20"/>
  <c r="BF49" i="20"/>
  <c r="AV49" i="20"/>
  <c r="AB22" i="20"/>
  <c r="AL22" i="20"/>
  <c r="AV22" i="20"/>
  <c r="AL13" i="20"/>
  <c r="BF22" i="20"/>
  <c r="BF13" i="20"/>
  <c r="R22" i="20"/>
  <c r="AB13" i="20"/>
  <c r="AV13" i="20"/>
  <c r="R31" i="20"/>
  <c r="R13" i="20"/>
  <c r="AF41" i="20"/>
  <c r="AP41" i="20"/>
  <c r="AZ41" i="20"/>
  <c r="L41" i="20"/>
  <c r="AZ50" i="20"/>
  <c r="L50" i="20"/>
  <c r="V50" i="20"/>
  <c r="AF50" i="20"/>
  <c r="V41" i="20"/>
  <c r="AP50" i="20"/>
  <c r="AZ32" i="20"/>
  <c r="AZ23" i="20"/>
  <c r="AF32" i="20"/>
  <c r="V32" i="20"/>
  <c r="AP14" i="20"/>
  <c r="AF14" i="20"/>
  <c r="AZ14" i="20"/>
  <c r="L23" i="20"/>
  <c r="V23" i="20"/>
  <c r="AP32" i="20"/>
  <c r="AF23" i="20"/>
  <c r="L32" i="20"/>
  <c r="AP23" i="20"/>
  <c r="L14" i="20"/>
  <c r="V14" i="20"/>
  <c r="AO571" i="2"/>
  <c r="AQ571" i="2" s="1"/>
  <c r="AO558" i="2"/>
  <c r="AQ558" i="2" s="1"/>
  <c r="AS572" i="2"/>
  <c r="AR572" i="2" s="1"/>
  <c r="AS438" i="2"/>
  <c r="AR438" i="2" s="1"/>
  <c r="AS268" i="2"/>
  <c r="AR268" i="2" s="1"/>
  <c r="AS379" i="2"/>
  <c r="AR379" i="2" s="1"/>
  <c r="AO510" i="2"/>
  <c r="AQ510" i="2" s="1"/>
  <c r="AO243" i="2"/>
  <c r="AS172" i="2"/>
  <c r="AR172" i="2" s="1"/>
  <c r="AS238" i="2"/>
  <c r="AR238" i="2" s="1"/>
  <c r="AO301" i="2"/>
  <c r="AS514" i="2"/>
  <c r="AR514" i="2" s="1"/>
  <c r="AO250" i="2"/>
  <c r="AQ250" i="2" s="1"/>
  <c r="AO251" i="2" s="1"/>
  <c r="AO274" i="2"/>
  <c r="AP274" i="2" s="1"/>
  <c r="AS298" i="2"/>
  <c r="AR298" i="2" s="1"/>
  <c r="AS602" i="2"/>
  <c r="AR602" i="2" s="1"/>
  <c r="AS361" i="2"/>
  <c r="AR361" i="2" s="1"/>
  <c r="AS611" i="2"/>
  <c r="AR611" i="2" s="1"/>
  <c r="AO158" i="2"/>
  <c r="AQ158" i="2" s="1"/>
  <c r="AS478" i="2"/>
  <c r="AR478" i="2" s="1"/>
  <c r="AS454" i="2"/>
  <c r="AR454" i="2" s="1"/>
  <c r="AO346" i="2"/>
  <c r="AQ346" i="2" s="1"/>
  <c r="AO442" i="2"/>
  <c r="AP442" i="2" s="1"/>
  <c r="AO580" i="2"/>
  <c r="AQ580" i="2" s="1"/>
  <c r="AO561" i="2"/>
  <c r="AQ561" i="2" s="1"/>
  <c r="AO590" i="2"/>
  <c r="AQ590" i="2" s="1"/>
  <c r="AS527" i="2"/>
  <c r="AR527" i="2" s="1"/>
  <c r="AO573" i="2"/>
  <c r="AQ573" i="2" s="1"/>
  <c r="AS575" i="2"/>
  <c r="AR575" i="2" s="1"/>
  <c r="AS582" i="2"/>
  <c r="AR582" i="2" s="1"/>
  <c r="AB436" i="2"/>
  <c r="AO525" i="2"/>
  <c r="AQ525" i="2" s="1"/>
  <c r="AO588" i="2"/>
  <c r="AP588" i="2" s="1"/>
  <c r="AS529" i="2"/>
  <c r="AR529" i="2" s="1"/>
  <c r="AS556" i="2"/>
  <c r="AR556" i="2" s="1"/>
  <c r="AS584" i="2"/>
  <c r="AR584" i="2" s="1"/>
  <c r="AO389" i="2"/>
  <c r="AP389" i="2" s="1"/>
  <c r="AB562" i="2"/>
  <c r="AS530" i="2"/>
  <c r="AR530" i="2" s="1"/>
  <c r="AO552" i="2"/>
  <c r="AQ552" i="2" s="1"/>
  <c r="AS594" i="2"/>
  <c r="AR594" i="2" s="1"/>
  <c r="AO459" i="2"/>
  <c r="AP459" i="2" s="1"/>
  <c r="AO489" i="2"/>
  <c r="AQ489" i="2" s="1"/>
  <c r="AO609" i="2"/>
  <c r="AQ609" i="2" s="1"/>
  <c r="AB610" i="2"/>
  <c r="AO440" i="2"/>
  <c r="AQ440" i="2" s="1"/>
  <c r="AO451" i="2"/>
  <c r="AP451" i="2" s="1"/>
  <c r="AO549" i="2"/>
  <c r="AQ549" i="2" s="1"/>
  <c r="AO557" i="2"/>
  <c r="AQ557" i="2" s="1"/>
  <c r="AO597" i="2"/>
  <c r="AQ597" i="2" s="1"/>
  <c r="AS198" i="2"/>
  <c r="AR198" i="2" s="1"/>
  <c r="AO259" i="2"/>
  <c r="AQ259" i="2" s="1"/>
  <c r="AO499" i="2"/>
  <c r="AP499" i="2" s="1"/>
  <c r="AS545" i="2"/>
  <c r="AR545" i="2" s="1"/>
  <c r="AO553" i="2"/>
  <c r="AQ553" i="2" s="1"/>
  <c r="AS589" i="2"/>
  <c r="AR589" i="2" s="1"/>
  <c r="AO591" i="2"/>
  <c r="AO601" i="2"/>
  <c r="AQ601" i="2" s="1"/>
  <c r="AO605" i="2"/>
  <c r="AQ605" i="2" s="1"/>
  <c r="AO537" i="2"/>
  <c r="AQ537" i="2" s="1"/>
  <c r="AS570" i="2"/>
  <c r="AR570" i="2" s="1"/>
  <c r="AS578" i="2"/>
  <c r="AR578" i="2" s="1"/>
  <c r="AS597" i="2"/>
  <c r="AR597" i="2" s="1"/>
  <c r="AB604" i="2"/>
  <c r="AO606" i="2"/>
  <c r="AQ606" i="2" s="1"/>
  <c r="AS178" i="2"/>
  <c r="AR178" i="2" s="1"/>
  <c r="AO222" i="2"/>
  <c r="AQ222" i="2" s="1"/>
  <c r="AS471" i="2"/>
  <c r="AR471" i="2" s="1"/>
  <c r="AS475" i="2"/>
  <c r="AR475" i="2" s="1"/>
  <c r="AS517" i="2"/>
  <c r="AR517" i="2" s="1"/>
  <c r="AS528" i="2"/>
  <c r="AR528" i="2" s="1"/>
  <c r="AS590" i="2"/>
  <c r="AR590" i="2" s="1"/>
  <c r="AS603" i="2"/>
  <c r="AR603" i="2" s="1"/>
  <c r="W604" i="2"/>
  <c r="AS314" i="2"/>
  <c r="AR314" i="2" s="1"/>
  <c r="AS508" i="2"/>
  <c r="AR508" i="2" s="1"/>
  <c r="AO572" i="2"/>
  <c r="AQ572" i="2" s="1"/>
  <c r="AS576" i="2"/>
  <c r="AR576" i="2" s="1"/>
  <c r="AS595" i="2"/>
  <c r="AR595" i="2" s="1"/>
  <c r="AO579" i="2"/>
  <c r="AQ579" i="2" s="1"/>
  <c r="AO420" i="2"/>
  <c r="AP420" i="2" s="1"/>
  <c r="AS453" i="2"/>
  <c r="AR453" i="2" s="1"/>
  <c r="AO487" i="2"/>
  <c r="AQ487" i="2" s="1"/>
  <c r="AS516" i="2"/>
  <c r="AR516" i="2" s="1"/>
  <c r="AB538" i="2"/>
  <c r="AS571" i="2"/>
  <c r="AR571" i="2" s="1"/>
  <c r="AS535" i="2"/>
  <c r="AR535" i="2" s="1"/>
  <c r="AS549" i="2"/>
  <c r="AR549" i="2" s="1"/>
  <c r="W562" i="2"/>
  <c r="AO570" i="2"/>
  <c r="AQ570" i="2" s="1"/>
  <c r="AO577" i="2"/>
  <c r="AP577" i="2" s="1"/>
  <c r="AS588" i="2"/>
  <c r="AR588" i="2" s="1"/>
  <c r="AS601" i="2"/>
  <c r="AR601" i="2" s="1"/>
  <c r="AS561" i="2"/>
  <c r="AR561" i="2" s="1"/>
  <c r="AS573" i="2"/>
  <c r="AR573" i="2" s="1"/>
  <c r="AS579" i="2"/>
  <c r="AR579" i="2" s="1"/>
  <c r="AS585" i="2"/>
  <c r="AR585" i="2" s="1"/>
  <c r="AO594" i="2"/>
  <c r="AQ594" i="2" s="1"/>
  <c r="AO596" i="2"/>
  <c r="AQ596" i="2" s="1"/>
  <c r="AB598" i="2"/>
  <c r="AO600" i="2"/>
  <c r="AP600" i="2" s="1"/>
  <c r="AO607" i="2"/>
  <c r="AS391" i="2"/>
  <c r="AR391" i="2" s="1"/>
  <c r="AS501" i="2"/>
  <c r="AR501" i="2" s="1"/>
  <c r="AO530" i="2"/>
  <c r="AP530" i="2" s="1"/>
  <c r="AS534" i="2"/>
  <c r="AR534" i="2" s="1"/>
  <c r="AS554" i="2"/>
  <c r="AR554" i="2" s="1"/>
  <c r="AB556" i="2"/>
  <c r="AO574" i="2"/>
  <c r="AO575" i="2"/>
  <c r="AQ575" i="2" s="1"/>
  <c r="AB586" i="2"/>
  <c r="AS591" i="2"/>
  <c r="AR591" i="2" s="1"/>
  <c r="AS596" i="2"/>
  <c r="AR596" i="2" s="1"/>
  <c r="AO604" i="2"/>
  <c r="AO471" i="2"/>
  <c r="AQ471" i="2" s="1"/>
  <c r="AS473" i="2"/>
  <c r="AR473" i="2" s="1"/>
  <c r="AS489" i="2"/>
  <c r="AR489" i="2" s="1"/>
  <c r="AO511" i="2"/>
  <c r="AQ511" i="2" s="1"/>
  <c r="AS577" i="2"/>
  <c r="AR577" i="2" s="1"/>
  <c r="AO578" i="2"/>
  <c r="AQ578" i="2" s="1"/>
  <c r="AO589" i="2"/>
  <c r="AO610" i="2"/>
  <c r="AQ610" i="2" s="1"/>
  <c r="AS615" i="2"/>
  <c r="AR615" i="2" s="1"/>
  <c r="AB514" i="2"/>
  <c r="AS537" i="2"/>
  <c r="AR537" i="2" s="1"/>
  <c r="AS531" i="2"/>
  <c r="AR531" i="2" s="1"/>
  <c r="AO535" i="2"/>
  <c r="AQ535" i="2" s="1"/>
  <c r="AO539" i="2"/>
  <c r="AP539" i="2" s="1"/>
  <c r="AO547" i="2"/>
  <c r="AP547" i="2" s="1"/>
  <c r="AS563" i="2"/>
  <c r="AR563" i="2" s="1"/>
  <c r="AB568" i="2"/>
  <c r="AO587" i="2"/>
  <c r="AS444" i="2"/>
  <c r="AR444" i="2" s="1"/>
  <c r="AO449" i="2"/>
  <c r="AQ449" i="2" s="1"/>
  <c r="AO453" i="2"/>
  <c r="AQ453" i="2" s="1"/>
  <c r="AO468" i="2"/>
  <c r="AQ468" i="2" s="1"/>
  <c r="AO494" i="2"/>
  <c r="AQ494" i="2" s="1"/>
  <c r="AB496" i="2"/>
  <c r="AO528" i="2"/>
  <c r="AP528" i="2" s="1"/>
  <c r="AB544" i="2"/>
  <c r="AO559" i="2"/>
  <c r="AQ559" i="2" s="1"/>
  <c r="AO569" i="2"/>
  <c r="AQ569" i="2" s="1"/>
  <c r="AS574" i="2"/>
  <c r="AR574" i="2" s="1"/>
  <c r="AO576" i="2"/>
  <c r="AP576" i="2" s="1"/>
  <c r="AS581" i="2"/>
  <c r="AR581" i="2" s="1"/>
  <c r="AS583" i="2"/>
  <c r="AR583" i="2" s="1"/>
  <c r="AO595" i="2"/>
  <c r="AQ595" i="2" s="1"/>
  <c r="AS600" i="2"/>
  <c r="AR600" i="2" s="1"/>
  <c r="AS604" i="2"/>
  <c r="AR604" i="2" s="1"/>
  <c r="W610" i="2"/>
  <c r="AS586" i="2"/>
  <c r="AR586" i="2" s="1"/>
  <c r="AO593" i="2"/>
  <c r="AQ593" i="2" s="1"/>
  <c r="AO603" i="2"/>
  <c r="AQ603" i="2" s="1"/>
  <c r="AS609" i="2"/>
  <c r="AR609" i="2" s="1"/>
  <c r="W556" i="2"/>
  <c r="AO556" i="2" s="1"/>
  <c r="AQ556" i="2" s="1"/>
  <c r="AB520" i="2"/>
  <c r="AB358" i="2"/>
  <c r="AS566" i="2"/>
  <c r="AR566" i="2" s="1"/>
  <c r="AO567" i="2"/>
  <c r="AO566" i="2"/>
  <c r="AO457" i="2"/>
  <c r="AP457" i="2" s="1"/>
  <c r="AO523" i="2"/>
  <c r="AQ523" i="2" s="1"/>
  <c r="AS523" i="2"/>
  <c r="AR523" i="2" s="1"/>
  <c r="AS613" i="2"/>
  <c r="AR613" i="2" s="1"/>
  <c r="AO613" i="2"/>
  <c r="AS507" i="2"/>
  <c r="AR507" i="2" s="1"/>
  <c r="AQ562" i="2"/>
  <c r="AP562" i="2"/>
  <c r="AS567" i="2"/>
  <c r="AR567" i="2" s="1"/>
  <c r="AS598" i="2"/>
  <c r="AR598" i="2" s="1"/>
  <c r="AO599" i="2"/>
  <c r="AO598" i="2"/>
  <c r="AS614" i="2"/>
  <c r="AR614" i="2" s="1"/>
  <c r="AO615" i="2"/>
  <c r="AO614" i="2"/>
  <c r="AS458" i="2"/>
  <c r="AR458" i="2" s="1"/>
  <c r="AO458" i="2"/>
  <c r="AQ458" i="2" s="1"/>
  <c r="AS525" i="2"/>
  <c r="AR525" i="2" s="1"/>
  <c r="AS524" i="2"/>
  <c r="AR524" i="2" s="1"/>
  <c r="AS564" i="2"/>
  <c r="AR564" i="2" s="1"/>
  <c r="AO564" i="2"/>
  <c r="AO563" i="2"/>
  <c r="AS289" i="2"/>
  <c r="AR289" i="2" s="1"/>
  <c r="AS354" i="2"/>
  <c r="AR354" i="2" s="1"/>
  <c r="AB406" i="2"/>
  <c r="AS468" i="2"/>
  <c r="AR468" i="2" s="1"/>
  <c r="AS522" i="2"/>
  <c r="AR522" i="2" s="1"/>
  <c r="AS565" i="2"/>
  <c r="AR565" i="2" s="1"/>
  <c r="AO565" i="2"/>
  <c r="AP592" i="2"/>
  <c r="AS612" i="2"/>
  <c r="AR612" i="2" s="1"/>
  <c r="AO612" i="2"/>
  <c r="AS551" i="2"/>
  <c r="AR551" i="2" s="1"/>
  <c r="AO551" i="2"/>
  <c r="AQ551" i="2" s="1"/>
  <c r="AB580" i="2"/>
  <c r="W580" i="2"/>
  <c r="AS599" i="2"/>
  <c r="AR599" i="2" s="1"/>
  <c r="AO555" i="2"/>
  <c r="AQ555" i="2" s="1"/>
  <c r="AS569" i="2"/>
  <c r="AR569" i="2" s="1"/>
  <c r="AO399" i="2"/>
  <c r="AQ399" i="2" s="1"/>
  <c r="AO411" i="2"/>
  <c r="AQ411" i="2" s="1"/>
  <c r="AS495" i="2"/>
  <c r="AR495" i="2" s="1"/>
  <c r="W496" i="2"/>
  <c r="AO496" i="2" s="1"/>
  <c r="AQ496" i="2" s="1"/>
  <c r="AO497" i="2" s="1"/>
  <c r="AO498" i="2"/>
  <c r="AP498" i="2" s="1"/>
  <c r="AO507" i="2"/>
  <c r="AQ507" i="2" s="1"/>
  <c r="AS512" i="2"/>
  <c r="AR512" i="2" s="1"/>
  <c r="AO513" i="2"/>
  <c r="AQ513" i="2" s="1"/>
  <c r="AS515" i="2"/>
  <c r="AR515" i="2" s="1"/>
  <c r="AS521" i="2"/>
  <c r="AR521" i="2" s="1"/>
  <c r="AB574" i="2"/>
  <c r="AS587" i="2"/>
  <c r="AR587" i="2" s="1"/>
  <c r="W598" i="2"/>
  <c r="AO611" i="2"/>
  <c r="AO437" i="2"/>
  <c r="AP437" i="2" s="1"/>
  <c r="AS441" i="2"/>
  <c r="AR441" i="2" s="1"/>
  <c r="AB454" i="2"/>
  <c r="AS456" i="2"/>
  <c r="AR456" i="2" s="1"/>
  <c r="AB460" i="2"/>
  <c r="AO470" i="2"/>
  <c r="AQ470" i="2" s="1"/>
  <c r="AS476" i="2"/>
  <c r="AR476" i="2" s="1"/>
  <c r="AO529" i="2"/>
  <c r="AP529" i="2" s="1"/>
  <c r="AO531" i="2"/>
  <c r="AP531" i="2" s="1"/>
  <c r="AS536" i="2"/>
  <c r="AR536" i="2" s="1"/>
  <c r="W538" i="2"/>
  <c r="AO538" i="2"/>
  <c r="AQ538" i="2" s="1"/>
  <c r="AO544" i="2"/>
  <c r="AQ544" i="2" s="1"/>
  <c r="AB550" i="2"/>
  <c r="AS552" i="2"/>
  <c r="AR552" i="2" s="1"/>
  <c r="AS557" i="2"/>
  <c r="AR557" i="2" s="1"/>
  <c r="AS558" i="2"/>
  <c r="AR558" i="2" s="1"/>
  <c r="AS559" i="2"/>
  <c r="AR559" i="2" s="1"/>
  <c r="AS560" i="2"/>
  <c r="AR560" i="2" s="1"/>
  <c r="W568" i="2"/>
  <c r="AO568" i="2"/>
  <c r="AO581" i="2"/>
  <c r="AO582" i="2"/>
  <c r="AO583" i="2"/>
  <c r="AO584" i="2"/>
  <c r="AO585" i="2"/>
  <c r="AB592" i="2"/>
  <c r="AS592" i="2"/>
  <c r="AR592" i="2" s="1"/>
  <c r="AS605" i="2"/>
  <c r="AR605" i="2" s="1"/>
  <c r="AS606" i="2"/>
  <c r="AR606" i="2" s="1"/>
  <c r="AS607" i="2"/>
  <c r="AR607" i="2" s="1"/>
  <c r="AS608" i="2"/>
  <c r="AR608" i="2" s="1"/>
  <c r="AO224" i="2"/>
  <c r="AQ224" i="2" s="1"/>
  <c r="AO216" i="2"/>
  <c r="AQ216" i="2" s="1"/>
  <c r="AO381" i="2"/>
  <c r="AQ381" i="2" s="1"/>
  <c r="AO409" i="2"/>
  <c r="AQ409" i="2" s="1"/>
  <c r="AO463" i="2"/>
  <c r="AQ463" i="2" s="1"/>
  <c r="AB490" i="2"/>
  <c r="AS510" i="2"/>
  <c r="AR510" i="2" s="1"/>
  <c r="AS518" i="2"/>
  <c r="AR518" i="2" s="1"/>
  <c r="AS520" i="2"/>
  <c r="AR520" i="2" s="1"/>
  <c r="W550" i="2"/>
  <c r="AS555" i="2"/>
  <c r="AR555" i="2" s="1"/>
  <c r="AS562" i="2"/>
  <c r="AR562" i="2" s="1"/>
  <c r="AO586" i="2"/>
  <c r="AO602" i="2"/>
  <c r="AS610" i="2"/>
  <c r="AR610" i="2" s="1"/>
  <c r="AO425" i="2"/>
  <c r="AP425" i="2" s="1"/>
  <c r="AS439" i="2"/>
  <c r="AR439" i="2" s="1"/>
  <c r="AS513" i="2"/>
  <c r="AR513" i="2" s="1"/>
  <c r="AS538" i="2"/>
  <c r="AR538" i="2" s="1"/>
  <c r="AS544" i="2"/>
  <c r="AR544" i="2" s="1"/>
  <c r="AS593" i="2"/>
  <c r="AR593" i="2" s="1"/>
  <c r="AS363" i="2"/>
  <c r="AR363" i="2" s="1"/>
  <c r="AS493" i="2"/>
  <c r="AR493" i="2" s="1"/>
  <c r="AS519" i="2"/>
  <c r="AR519" i="2" s="1"/>
  <c r="AO522" i="2"/>
  <c r="AQ522" i="2" s="1"/>
  <c r="AS553" i="2"/>
  <c r="AR553" i="2" s="1"/>
  <c r="AO554" i="2"/>
  <c r="AQ554" i="2" s="1"/>
  <c r="AO410" i="2"/>
  <c r="AQ410" i="2" s="1"/>
  <c r="AS419" i="2"/>
  <c r="AR419" i="2" s="1"/>
  <c r="AS223" i="2"/>
  <c r="AR223" i="2" s="1"/>
  <c r="AS357" i="2"/>
  <c r="AR357" i="2" s="1"/>
  <c r="AO361" i="2"/>
  <c r="AQ361" i="2" s="1"/>
  <c r="AB388" i="2"/>
  <c r="AO438" i="2"/>
  <c r="AQ438" i="2" s="1"/>
  <c r="AO456" i="2"/>
  <c r="AP456" i="2" s="1"/>
  <c r="AS470" i="2"/>
  <c r="AR470" i="2" s="1"/>
  <c r="AS474" i="2"/>
  <c r="AR474" i="2" s="1"/>
  <c r="AO501" i="2"/>
  <c r="AP501" i="2" s="1"/>
  <c r="AS511" i="2"/>
  <c r="AR511" i="2" s="1"/>
  <c r="AO512" i="2"/>
  <c r="AQ512" i="2" s="1"/>
  <c r="AO534" i="2"/>
  <c r="AA544" i="2"/>
  <c r="AO546" i="2"/>
  <c r="AQ546" i="2" s="1"/>
  <c r="AO560" i="2"/>
  <c r="AO608" i="2"/>
  <c r="AS166" i="2"/>
  <c r="AR166" i="2" s="1"/>
  <c r="AS344" i="2"/>
  <c r="AR344" i="2" s="1"/>
  <c r="AS343" i="2"/>
  <c r="AR343" i="2" s="1"/>
  <c r="AS488" i="2"/>
  <c r="AR488" i="2" s="1"/>
  <c r="AO540" i="2"/>
  <c r="AS540" i="2"/>
  <c r="AR540" i="2" s="1"/>
  <c r="AB502" i="2"/>
  <c r="AB508" i="2"/>
  <c r="W508" i="2"/>
  <c r="AO508" i="2" s="1"/>
  <c r="AO541" i="2"/>
  <c r="AS541" i="2"/>
  <c r="AR541" i="2" s="1"/>
  <c r="AS486" i="2"/>
  <c r="AR486" i="2" s="1"/>
  <c r="AO486" i="2"/>
  <c r="AS465" i="2"/>
  <c r="AR465" i="2" s="1"/>
  <c r="AS464" i="2"/>
  <c r="AR464" i="2" s="1"/>
  <c r="AB472" i="2"/>
  <c r="AA472" i="2"/>
  <c r="AS472" i="2" s="1"/>
  <c r="AR472" i="2" s="1"/>
  <c r="AO543" i="2"/>
  <c r="AO542" i="2"/>
  <c r="AS542" i="2"/>
  <c r="AR542" i="2" s="1"/>
  <c r="W466" i="2"/>
  <c r="AO466" i="2" s="1"/>
  <c r="AB466" i="2"/>
  <c r="AS389" i="2"/>
  <c r="AR389" i="2" s="1"/>
  <c r="AS388" i="2"/>
  <c r="AR388" i="2" s="1"/>
  <c r="AO388" i="2"/>
  <c r="AP388" i="2" s="1"/>
  <c r="AO527" i="2"/>
  <c r="AS526" i="2"/>
  <c r="AR526" i="2" s="1"/>
  <c r="AO462" i="2"/>
  <c r="AQ462" i="2" s="1"/>
  <c r="AS462" i="2"/>
  <c r="AR462" i="2" s="1"/>
  <c r="AB484" i="2"/>
  <c r="AA484" i="2"/>
  <c r="AS484" i="2" s="1"/>
  <c r="AR484" i="2" s="1"/>
  <c r="AP489" i="2"/>
  <c r="AS543" i="2"/>
  <c r="AR543" i="2" s="1"/>
  <c r="AS256" i="2"/>
  <c r="AR256" i="2" s="1"/>
  <c r="AO330" i="2"/>
  <c r="AP330" i="2" s="1"/>
  <c r="AO364" i="2"/>
  <c r="AQ364" i="2" s="1"/>
  <c r="AO369" i="2"/>
  <c r="AQ369" i="2" s="1"/>
  <c r="AO391" i="2"/>
  <c r="AS409" i="2"/>
  <c r="AR409" i="2" s="1"/>
  <c r="AO439" i="2"/>
  <c r="AS448" i="2"/>
  <c r="AR448" i="2" s="1"/>
  <c r="AS450" i="2"/>
  <c r="AR450" i="2" s="1"/>
  <c r="AS452" i="2"/>
  <c r="AR452" i="2" s="1"/>
  <c r="W454" i="2"/>
  <c r="AO454" i="2" s="1"/>
  <c r="AS457" i="2"/>
  <c r="AR457" i="2" s="1"/>
  <c r="AS459" i="2"/>
  <c r="AR459" i="2" s="1"/>
  <c r="AS469" i="2"/>
  <c r="AR469" i="2" s="1"/>
  <c r="AO492" i="2"/>
  <c r="AQ492" i="2" s="1"/>
  <c r="W502" i="2"/>
  <c r="AO502" i="2" s="1"/>
  <c r="AO515" i="2"/>
  <c r="AO516" i="2"/>
  <c r="AO517" i="2"/>
  <c r="AO518" i="2"/>
  <c r="AO519" i="2"/>
  <c r="AB526" i="2"/>
  <c r="AS539" i="2"/>
  <c r="AR539" i="2" s="1"/>
  <c r="AO550" i="2"/>
  <c r="AO291" i="2"/>
  <c r="AP291" i="2" s="1"/>
  <c r="AO380" i="2"/>
  <c r="AQ380" i="2" s="1"/>
  <c r="AS403" i="2"/>
  <c r="AR403" i="2" s="1"/>
  <c r="AS420" i="2"/>
  <c r="AR420" i="2" s="1"/>
  <c r="AS440" i="2"/>
  <c r="AR440" i="2" s="1"/>
  <c r="AS446" i="2"/>
  <c r="AR446" i="2" s="1"/>
  <c r="AS463" i="2"/>
  <c r="AR463" i="2" s="1"/>
  <c r="AB478" i="2"/>
  <c r="AS483" i="2"/>
  <c r="AR483" i="2" s="1"/>
  <c r="AS487" i="2"/>
  <c r="AR487" i="2" s="1"/>
  <c r="W490" i="2"/>
  <c r="AO490" i="2" s="1"/>
  <c r="AS494" i="2"/>
  <c r="AR494" i="2" s="1"/>
  <c r="AO495" i="2"/>
  <c r="AQ495" i="2" s="1"/>
  <c r="AS496" i="2"/>
  <c r="AR496" i="2" s="1"/>
  <c r="AO520" i="2"/>
  <c r="AO536" i="2"/>
  <c r="AO155" i="2"/>
  <c r="AQ155" i="2" s="1"/>
  <c r="AS261" i="2"/>
  <c r="AR261" i="2" s="1"/>
  <c r="AO279" i="2"/>
  <c r="AQ279" i="2" s="1"/>
  <c r="AS295" i="2"/>
  <c r="AR295" i="2" s="1"/>
  <c r="AO317" i="2"/>
  <c r="AQ317" i="2" s="1"/>
  <c r="AS360" i="2"/>
  <c r="AR360" i="2" s="1"/>
  <c r="AO379" i="2"/>
  <c r="AQ379" i="2" s="1"/>
  <c r="AS410" i="2"/>
  <c r="AR410" i="2" s="1"/>
  <c r="AO450" i="2"/>
  <c r="AP450" i="2" s="1"/>
  <c r="AS477" i="2"/>
  <c r="AR477" i="2" s="1"/>
  <c r="AS492" i="2"/>
  <c r="AR492" i="2" s="1"/>
  <c r="AO493" i="2"/>
  <c r="AQ493" i="2" s="1"/>
  <c r="AS498" i="2"/>
  <c r="AR498" i="2" s="1"/>
  <c r="AS499" i="2"/>
  <c r="AR499" i="2" s="1"/>
  <c r="AS500" i="2"/>
  <c r="AR500" i="2" s="1"/>
  <c r="AO521" i="2"/>
  <c r="AO524" i="2"/>
  <c r="AB532" i="2"/>
  <c r="AS532" i="2"/>
  <c r="AR532" i="2" s="1"/>
  <c r="AS546" i="2"/>
  <c r="AR546" i="2" s="1"/>
  <c r="AS547" i="2"/>
  <c r="AR547" i="2" s="1"/>
  <c r="AS548" i="2"/>
  <c r="AR548" i="2" s="1"/>
  <c r="AS381" i="2"/>
  <c r="AR381" i="2" s="1"/>
  <c r="AO393" i="2"/>
  <c r="AP393" i="2" s="1"/>
  <c r="AB424" i="2"/>
  <c r="AO441" i="2"/>
  <c r="AS451" i="2"/>
  <c r="AR451" i="2" s="1"/>
  <c r="AO488" i="2"/>
  <c r="AS502" i="2"/>
  <c r="AR502" i="2" s="1"/>
  <c r="AS550" i="2"/>
  <c r="AR550" i="2" s="1"/>
  <c r="AO469" i="2"/>
  <c r="AS411" i="2"/>
  <c r="AR411" i="2" s="1"/>
  <c r="AO429" i="2"/>
  <c r="AP429" i="2" s="1"/>
  <c r="AA436" i="2"/>
  <c r="AS436" i="2" s="1"/>
  <c r="AR436" i="2" s="1"/>
  <c r="AS461" i="2"/>
  <c r="AR461" i="2" s="1"/>
  <c r="AS345" i="2"/>
  <c r="AR345" i="2" s="1"/>
  <c r="AB376" i="2"/>
  <c r="AO407" i="2"/>
  <c r="AP407" i="2" s="1"/>
  <c r="AO465" i="2"/>
  <c r="AQ465" i="2" s="1"/>
  <c r="AO472" i="2"/>
  <c r="AO500" i="2"/>
  <c r="AO545" i="2"/>
  <c r="AO548" i="2"/>
  <c r="AO338" i="2"/>
  <c r="AQ338" i="2" s="1"/>
  <c r="AS338" i="2"/>
  <c r="AR338" i="2" s="1"/>
  <c r="AO339" i="2"/>
  <c r="AP339" i="2" s="1"/>
  <c r="AO423" i="2"/>
  <c r="AQ423" i="2" s="1"/>
  <c r="AS422" i="2"/>
  <c r="AR422" i="2" s="1"/>
  <c r="AO447" i="2"/>
  <c r="AS466" i="2"/>
  <c r="AR466" i="2" s="1"/>
  <c r="AS214" i="2"/>
  <c r="AR214" i="2" s="1"/>
  <c r="AT214" i="2" s="1"/>
  <c r="AO348" i="2"/>
  <c r="AP348" i="2" s="1"/>
  <c r="AO357" i="2"/>
  <c r="AQ357" i="2" s="1"/>
  <c r="AS356" i="2"/>
  <c r="AR356" i="2" s="1"/>
  <c r="AS393" i="2"/>
  <c r="AR393" i="2" s="1"/>
  <c r="AO392" i="2"/>
  <c r="AS405" i="2"/>
  <c r="AR405" i="2" s="1"/>
  <c r="AO427" i="2"/>
  <c r="AO480" i="2"/>
  <c r="AS480" i="2"/>
  <c r="AR480" i="2" s="1"/>
  <c r="AB322" i="2"/>
  <c r="W322" i="2"/>
  <c r="AO322" i="2" s="1"/>
  <c r="AQ322" i="2" s="1"/>
  <c r="AB346" i="2"/>
  <c r="AO376" i="2"/>
  <c r="AQ376" i="2" s="1"/>
  <c r="AO377" i="2" s="1"/>
  <c r="AS398" i="2"/>
  <c r="AR398" i="2" s="1"/>
  <c r="AO398" i="2"/>
  <c r="AQ398" i="2" s="1"/>
  <c r="AB418" i="2"/>
  <c r="W418" i="2"/>
  <c r="AO418" i="2" s="1"/>
  <c r="AS447" i="2"/>
  <c r="AR447" i="2" s="1"/>
  <c r="AB448" i="2"/>
  <c r="W448" i="2"/>
  <c r="AO481" i="2"/>
  <c r="AS481" i="2"/>
  <c r="AR481" i="2" s="1"/>
  <c r="AS340" i="2"/>
  <c r="AR340" i="2" s="1"/>
  <c r="AO394" i="2"/>
  <c r="AS421" i="2"/>
  <c r="AR421" i="2" s="1"/>
  <c r="AS426" i="2"/>
  <c r="AR426" i="2" s="1"/>
  <c r="AO426" i="2"/>
  <c r="AO445" i="2"/>
  <c r="AO397" i="2"/>
  <c r="AQ397" i="2" s="1"/>
  <c r="AS445" i="2"/>
  <c r="AR445" i="2" s="1"/>
  <c r="AO446" i="2"/>
  <c r="AO483" i="2"/>
  <c r="AO482" i="2"/>
  <c r="AS482" i="2"/>
  <c r="AR482" i="2" s="1"/>
  <c r="AO343" i="2"/>
  <c r="AS342" i="2"/>
  <c r="AR342" i="2" s="1"/>
  <c r="AO342" i="2"/>
  <c r="AO405" i="2"/>
  <c r="AQ405" i="2" s="1"/>
  <c r="AS404" i="2"/>
  <c r="AR404" i="2" s="1"/>
  <c r="AS254" i="2"/>
  <c r="AR254" i="2" s="1"/>
  <c r="W256" i="2"/>
  <c r="AO256" i="2" s="1"/>
  <c r="AP256" i="2" s="1"/>
  <c r="AB256" i="2"/>
  <c r="AS337" i="2"/>
  <c r="AR337" i="2" s="1"/>
  <c r="AS336" i="2"/>
  <c r="AR336" i="2" s="1"/>
  <c r="AS376" i="2"/>
  <c r="AR376" i="2" s="1"/>
  <c r="AS423" i="2"/>
  <c r="AR423" i="2" s="1"/>
  <c r="AS428" i="2"/>
  <c r="AR428" i="2" s="1"/>
  <c r="AO428" i="2"/>
  <c r="AB442" i="2"/>
  <c r="AO444" i="2"/>
  <c r="AS479" i="2"/>
  <c r="AR479" i="2" s="1"/>
  <c r="AS218" i="2"/>
  <c r="AR218" i="2" s="1"/>
  <c r="AB220" i="2"/>
  <c r="AS283" i="2"/>
  <c r="AR283" i="2" s="1"/>
  <c r="AS291" i="2"/>
  <c r="AR291" i="2" s="1"/>
  <c r="AO308" i="2"/>
  <c r="AQ308" i="2" s="1"/>
  <c r="AO345" i="2"/>
  <c r="AO408" i="2"/>
  <c r="AO412" i="2"/>
  <c r="AS425" i="2"/>
  <c r="AR425" i="2" s="1"/>
  <c r="AS449" i="2"/>
  <c r="AR449" i="2" s="1"/>
  <c r="W460" i="2"/>
  <c r="AO460" i="2" s="1"/>
  <c r="AO473" i="2"/>
  <c r="AO474" i="2"/>
  <c r="AO475" i="2"/>
  <c r="AO476" i="2"/>
  <c r="AO477" i="2"/>
  <c r="AO213" i="2"/>
  <c r="AP213" i="2" s="1"/>
  <c r="AO344" i="2"/>
  <c r="AO390" i="2"/>
  <c r="AS399" i="2"/>
  <c r="AR399" i="2" s="1"/>
  <c r="AS406" i="2"/>
  <c r="AR406" i="2" s="1"/>
  <c r="AS437" i="2"/>
  <c r="AR437" i="2" s="1"/>
  <c r="AO448" i="2"/>
  <c r="AO461" i="2"/>
  <c r="AO464" i="2"/>
  <c r="AS339" i="2"/>
  <c r="AR339" i="2" s="1"/>
  <c r="AB382" i="2"/>
  <c r="AS387" i="2"/>
  <c r="AR387" i="2" s="1"/>
  <c r="AS408" i="2"/>
  <c r="AR408" i="2" s="1"/>
  <c r="AB412" i="2"/>
  <c r="AS417" i="2"/>
  <c r="AR417" i="2" s="1"/>
  <c r="AS427" i="2"/>
  <c r="AR427" i="2" s="1"/>
  <c r="AS429" i="2"/>
  <c r="AR429" i="2" s="1"/>
  <c r="AS442" i="2"/>
  <c r="AR442" i="2" s="1"/>
  <c r="AO479" i="2"/>
  <c r="AS490" i="2"/>
  <c r="AR490" i="2" s="1"/>
  <c r="AS216" i="2"/>
  <c r="AR216" i="2" s="1"/>
  <c r="AS236" i="2"/>
  <c r="AR236" i="2" s="1"/>
  <c r="AB238" i="2"/>
  <c r="AO197" i="2"/>
  <c r="AQ197" i="2" s="1"/>
  <c r="AS277" i="2"/>
  <c r="AR277" i="2" s="1"/>
  <c r="AO318" i="2"/>
  <c r="AO355" i="2"/>
  <c r="AQ355" i="2" s="1"/>
  <c r="AS362" i="2"/>
  <c r="AR362" i="2" s="1"/>
  <c r="AO363" i="2"/>
  <c r="AQ363" i="2" s="1"/>
  <c r="AS365" i="2"/>
  <c r="AR365" i="2" s="1"/>
  <c r="W382" i="2"/>
  <c r="AO382" i="2" s="1"/>
  <c r="AQ382" i="2" s="1"/>
  <c r="AO383" i="2" s="1"/>
  <c r="AS390" i="2"/>
  <c r="AR390" i="2" s="1"/>
  <c r="AS392" i="2"/>
  <c r="AR392" i="2" s="1"/>
  <c r="AS397" i="2"/>
  <c r="AR397" i="2" s="1"/>
  <c r="AO403" i="2"/>
  <c r="AP403" i="2" s="1"/>
  <c r="AA412" i="2"/>
  <c r="AS412" i="2" s="1"/>
  <c r="AO421" i="2"/>
  <c r="AP421" i="2" s="1"/>
  <c r="AO452" i="2"/>
  <c r="AS460" i="2"/>
  <c r="AR460" i="2" s="1"/>
  <c r="AS253" i="2"/>
  <c r="AR253" i="2" s="1"/>
  <c r="AS294" i="2"/>
  <c r="AR294" i="2" s="1"/>
  <c r="AS380" i="2"/>
  <c r="AR380" i="2" s="1"/>
  <c r="AS424" i="2"/>
  <c r="AR424" i="2" s="1"/>
  <c r="AB430" i="2"/>
  <c r="AB370" i="2"/>
  <c r="AS148" i="2"/>
  <c r="AR148" i="2" s="1"/>
  <c r="AO148" i="2"/>
  <c r="AQ148" i="2" s="1"/>
  <c r="AS433" i="2"/>
  <c r="AR433" i="2" s="1"/>
  <c r="AO433" i="2"/>
  <c r="AS200" i="2"/>
  <c r="AR200" i="2" s="1"/>
  <c r="AO199" i="2"/>
  <c r="AQ199" i="2" s="1"/>
  <c r="AS322" i="2"/>
  <c r="AR322" i="2" s="1"/>
  <c r="AS431" i="2"/>
  <c r="AR431" i="2" s="1"/>
  <c r="AB400" i="2"/>
  <c r="W400" i="2"/>
  <c r="AO400" i="2" s="1"/>
  <c r="AS434" i="2"/>
  <c r="AR434" i="2" s="1"/>
  <c r="AO435" i="2"/>
  <c r="AO434" i="2"/>
  <c r="AO334" i="2"/>
  <c r="AO335" i="2"/>
  <c r="AQ335" i="2" s="1"/>
  <c r="AS385" i="2"/>
  <c r="AR385" i="2" s="1"/>
  <c r="AO385" i="2"/>
  <c r="AS435" i="2"/>
  <c r="AR435" i="2" s="1"/>
  <c r="AS418" i="2"/>
  <c r="AR418" i="2" s="1"/>
  <c r="AO419" i="2"/>
  <c r="AS386" i="2"/>
  <c r="AR386" i="2" s="1"/>
  <c r="AO387" i="2"/>
  <c r="AO386" i="2"/>
  <c r="AS432" i="2"/>
  <c r="AR432" i="2" s="1"/>
  <c r="AO432" i="2"/>
  <c r="AO431" i="2"/>
  <c r="AB394" i="2"/>
  <c r="AA394" i="2"/>
  <c r="AS394" i="2" s="1"/>
  <c r="AS279" i="2"/>
  <c r="AR279" i="2" s="1"/>
  <c r="AO288" i="2"/>
  <c r="AP288" i="2" s="1"/>
  <c r="AO306" i="2"/>
  <c r="AQ306" i="2" s="1"/>
  <c r="AO321" i="2"/>
  <c r="AQ321" i="2" s="1"/>
  <c r="AO331" i="2"/>
  <c r="AQ331" i="2" s="1"/>
  <c r="AO336" i="2"/>
  <c r="AQ336" i="2" s="1"/>
  <c r="AS347" i="2"/>
  <c r="AR347" i="2" s="1"/>
  <c r="AO349" i="2"/>
  <c r="AP349" i="2" s="1"/>
  <c r="AS369" i="2"/>
  <c r="AR369" i="2" s="1"/>
  <c r="AO417" i="2"/>
  <c r="AS407" i="2"/>
  <c r="AR407" i="2" s="1"/>
  <c r="AO289" i="2"/>
  <c r="AP289" i="2" s="1"/>
  <c r="AS301" i="2"/>
  <c r="AR301" i="2" s="1"/>
  <c r="AS321" i="2"/>
  <c r="AR321" i="2" s="1"/>
  <c r="AO333" i="2"/>
  <c r="AQ333" i="2" s="1"/>
  <c r="AO351" i="2"/>
  <c r="AP351" i="2" s="1"/>
  <c r="AO354" i="2"/>
  <c r="AQ354" i="2" s="1"/>
  <c r="AO360" i="2"/>
  <c r="AQ360" i="2" s="1"/>
  <c r="AO362" i="2"/>
  <c r="AO366" i="2"/>
  <c r="AP366" i="2" s="1"/>
  <c r="W388" i="2"/>
  <c r="AO404" i="2"/>
  <c r="AO225" i="2"/>
  <c r="AQ225" i="2" s="1"/>
  <c r="AS208" i="2"/>
  <c r="AR208" i="2" s="1"/>
  <c r="AS213" i="2"/>
  <c r="AR213" i="2" s="1"/>
  <c r="AB214" i="2"/>
  <c r="AO277" i="2"/>
  <c r="AQ277" i="2" s="1"/>
  <c r="AS285" i="2"/>
  <c r="AR285" i="2" s="1"/>
  <c r="AB286" i="2"/>
  <c r="AS302" i="2"/>
  <c r="AR302" i="2" s="1"/>
  <c r="AB328" i="2"/>
  <c r="AS346" i="2"/>
  <c r="AR346" i="2" s="1"/>
  <c r="AS355" i="2"/>
  <c r="AR355" i="2" s="1"/>
  <c r="AS374" i="2"/>
  <c r="AR374" i="2" s="1"/>
  <c r="AS382" i="2"/>
  <c r="AR382" i="2" s="1"/>
  <c r="AO406" i="2"/>
  <c r="AO422" i="2"/>
  <c r="AS430" i="2"/>
  <c r="AR430" i="2" s="1"/>
  <c r="AS333" i="2"/>
  <c r="AR333" i="2" s="1"/>
  <c r="AO337" i="2"/>
  <c r="AQ337" i="2" s="1"/>
  <c r="AS351" i="2"/>
  <c r="AR351" i="2" s="1"/>
  <c r="AB364" i="2"/>
  <c r="AO367" i="2"/>
  <c r="AQ367" i="2" s="1"/>
  <c r="AS400" i="2"/>
  <c r="AR400" i="2" s="1"/>
  <c r="AS127" i="2"/>
  <c r="AR127" i="2" s="1"/>
  <c r="AS146" i="2"/>
  <c r="AR146" i="2" s="1"/>
  <c r="AS225" i="2"/>
  <c r="AR225" i="2" s="1"/>
  <c r="AO231" i="2"/>
  <c r="AQ231" i="2" s="1"/>
  <c r="AB262" i="2"/>
  <c r="AS266" i="2"/>
  <c r="AR266" i="2" s="1"/>
  <c r="AB298" i="2"/>
  <c r="AO300" i="2"/>
  <c r="AQ300" i="2" s="1"/>
  <c r="AS308" i="2"/>
  <c r="AR308" i="2" s="1"/>
  <c r="AS141" i="2"/>
  <c r="AR141" i="2" s="1"/>
  <c r="AS182" i="2"/>
  <c r="AR182" i="2" s="1"/>
  <c r="AS262" i="2"/>
  <c r="AR262" i="2" s="1"/>
  <c r="AB280" i="2"/>
  <c r="AO295" i="2"/>
  <c r="AQ295" i="2" s="1"/>
  <c r="AS305" i="2"/>
  <c r="AR305" i="2" s="1"/>
  <c r="AB310" i="2"/>
  <c r="AS312" i="2"/>
  <c r="AR312" i="2" s="1"/>
  <c r="AO319" i="2"/>
  <c r="AQ319" i="2" s="1"/>
  <c r="AS329" i="2"/>
  <c r="AR329" i="2" s="1"/>
  <c r="W364" i="2"/>
  <c r="AS375" i="2"/>
  <c r="AR375" i="2" s="1"/>
  <c r="AQ214" i="2"/>
  <c r="AS226" i="2"/>
  <c r="AR226" i="2" s="1"/>
  <c r="W262" i="2"/>
  <c r="AO262" i="2" s="1"/>
  <c r="AQ262" i="2" s="1"/>
  <c r="AO263" i="2" s="1"/>
  <c r="W268" i="2"/>
  <c r="AO268" i="2" s="1"/>
  <c r="AB268" i="2"/>
  <c r="AS327" i="2"/>
  <c r="AR327" i="2" s="1"/>
  <c r="AS140" i="2"/>
  <c r="AR140" i="2" s="1"/>
  <c r="AS175" i="2"/>
  <c r="AR175" i="2" s="1"/>
  <c r="AS243" i="2"/>
  <c r="AR243" i="2" s="1"/>
  <c r="AO287" i="2"/>
  <c r="AP287" i="2" s="1"/>
  <c r="AS324" i="2"/>
  <c r="AR324" i="2" s="1"/>
  <c r="AO324" i="2"/>
  <c r="AB340" i="2"/>
  <c r="W340" i="2"/>
  <c r="AO340" i="2" s="1"/>
  <c r="AS231" i="2"/>
  <c r="AR231" i="2" s="1"/>
  <c r="AO273" i="2"/>
  <c r="AP273" i="2" s="1"/>
  <c r="AS272" i="2"/>
  <c r="AR272" i="2" s="1"/>
  <c r="AS307" i="2"/>
  <c r="AR307" i="2" s="1"/>
  <c r="AO307" i="2"/>
  <c r="AS153" i="2"/>
  <c r="AR153" i="2" s="1"/>
  <c r="AO198" i="2"/>
  <c r="AP198" i="2" s="1"/>
  <c r="AS201" i="2"/>
  <c r="AR201" i="2" s="1"/>
  <c r="AO260" i="2"/>
  <c r="AS325" i="2"/>
  <c r="AR325" i="2" s="1"/>
  <c r="AO325" i="2"/>
  <c r="AB208" i="2"/>
  <c r="W208" i="2"/>
  <c r="AO208" i="2" s="1"/>
  <c r="AQ208" i="2" s="1"/>
  <c r="AO209" i="2" s="1"/>
  <c r="AS233" i="2"/>
  <c r="AR233" i="2" s="1"/>
  <c r="AO232" i="2"/>
  <c r="AQ232" i="2" s="1"/>
  <c r="AS273" i="2"/>
  <c r="AR273" i="2" s="1"/>
  <c r="AS323" i="2"/>
  <c r="AR323" i="2" s="1"/>
  <c r="AS326" i="2"/>
  <c r="AR326" i="2" s="1"/>
  <c r="AO327" i="2"/>
  <c r="AO326" i="2"/>
  <c r="AS359" i="2"/>
  <c r="AR359" i="2" s="1"/>
  <c r="AS109" i="2"/>
  <c r="AR109" i="2" s="1"/>
  <c r="AS177" i="2"/>
  <c r="AR177" i="2" s="1"/>
  <c r="AS188" i="2"/>
  <c r="AR188" i="2" s="1"/>
  <c r="AS192" i="2"/>
  <c r="AR192" i="2" s="1"/>
  <c r="AO200" i="2"/>
  <c r="AQ200" i="2" s="1"/>
  <c r="AS241" i="2"/>
  <c r="AR241" i="2" s="1"/>
  <c r="AS248" i="2"/>
  <c r="AR248" i="2" s="1"/>
  <c r="AS274" i="2"/>
  <c r="AR274" i="2" s="1"/>
  <c r="AS281" i="2"/>
  <c r="AR281" i="2" s="1"/>
  <c r="AS288" i="2"/>
  <c r="AR288" i="2" s="1"/>
  <c r="AS290" i="2"/>
  <c r="AR290" i="2" s="1"/>
  <c r="AO294" i="2"/>
  <c r="AQ294" i="2" s="1"/>
  <c r="AS300" i="2"/>
  <c r="AR300" i="2" s="1"/>
  <c r="AS304" i="2"/>
  <c r="AR304" i="2" s="1"/>
  <c r="AO309" i="2"/>
  <c r="AB316" i="2"/>
  <c r="AS316" i="2"/>
  <c r="AR316" i="2" s="1"/>
  <c r="AS330" i="2"/>
  <c r="AR330" i="2" s="1"/>
  <c r="AS331" i="2"/>
  <c r="AR331" i="2" s="1"/>
  <c r="AS332" i="2"/>
  <c r="AR332" i="2" s="1"/>
  <c r="AO353" i="2"/>
  <c r="AO356" i="2"/>
  <c r="AO151" i="2"/>
  <c r="AQ151" i="2" s="1"/>
  <c r="AS207" i="2"/>
  <c r="AR207" i="2" s="1"/>
  <c r="AS215" i="2"/>
  <c r="AR215" i="2" s="1"/>
  <c r="AO215" i="2"/>
  <c r="AQ215" i="2" s="1"/>
  <c r="AS284" i="2"/>
  <c r="AR284" i="2" s="1"/>
  <c r="AS296" i="2"/>
  <c r="AR296" i="2" s="1"/>
  <c r="AO297" i="2"/>
  <c r="AQ297" i="2" s="1"/>
  <c r="AO303" i="2"/>
  <c r="AQ303" i="2" s="1"/>
  <c r="AS303" i="2"/>
  <c r="AR303" i="2" s="1"/>
  <c r="AB304" i="2"/>
  <c r="AS309" i="2"/>
  <c r="AR309" i="2" s="1"/>
  <c r="AS313" i="2"/>
  <c r="AR313" i="2" s="1"/>
  <c r="AO323" i="2"/>
  <c r="AB334" i="2"/>
  <c r="AS334" i="2"/>
  <c r="AR334" i="2" s="1"/>
  <c r="AS348" i="2"/>
  <c r="AR348" i="2" s="1"/>
  <c r="AS349" i="2"/>
  <c r="AR349" i="2" s="1"/>
  <c r="AS350" i="2"/>
  <c r="AR350" i="2" s="1"/>
  <c r="AO358" i="2"/>
  <c r="AO374" i="2"/>
  <c r="AO375" i="2"/>
  <c r="AS260" i="2"/>
  <c r="AR260" i="2" s="1"/>
  <c r="AO278" i="2"/>
  <c r="AQ278" i="2" s="1"/>
  <c r="AB292" i="2"/>
  <c r="AS306" i="2"/>
  <c r="AR306" i="2" s="1"/>
  <c r="AS317" i="2"/>
  <c r="AR317" i="2" s="1"/>
  <c r="AS318" i="2"/>
  <c r="AR318" i="2" s="1"/>
  <c r="AS319" i="2"/>
  <c r="AR319" i="2" s="1"/>
  <c r="AS320" i="2"/>
  <c r="AR320" i="2" s="1"/>
  <c r="AB352" i="2"/>
  <c r="AS352" i="2"/>
  <c r="AR352" i="2" s="1"/>
  <c r="AS366" i="2"/>
  <c r="AR366" i="2" s="1"/>
  <c r="AS367" i="2"/>
  <c r="AR367" i="2" s="1"/>
  <c r="AS368" i="2"/>
  <c r="AR368" i="2" s="1"/>
  <c r="AS335" i="2"/>
  <c r="AR335" i="2" s="1"/>
  <c r="AO359" i="2"/>
  <c r="AS370" i="2"/>
  <c r="AR370" i="2" s="1"/>
  <c r="AS278" i="2"/>
  <c r="AR278" i="2" s="1"/>
  <c r="AA286" i="2"/>
  <c r="AS286" i="2" s="1"/>
  <c r="AR286" i="2" s="1"/>
  <c r="AS293" i="2"/>
  <c r="AR293" i="2" s="1"/>
  <c r="AS297" i="2"/>
  <c r="AR297" i="2" s="1"/>
  <c r="AO305" i="2"/>
  <c r="AO329" i="2"/>
  <c r="AO332" i="2"/>
  <c r="AS353" i="2"/>
  <c r="AR353" i="2" s="1"/>
  <c r="AA358" i="2"/>
  <c r="AS235" i="2"/>
  <c r="AR235" i="2" s="1"/>
  <c r="AS259" i="2"/>
  <c r="AR259" i="2" s="1"/>
  <c r="AS282" i="2"/>
  <c r="AR282" i="2" s="1"/>
  <c r="AO293" i="2"/>
  <c r="AQ293" i="2" s="1"/>
  <c r="AO304" i="2"/>
  <c r="AS315" i="2"/>
  <c r="AR315" i="2" s="1"/>
  <c r="AA328" i="2"/>
  <c r="AS328" i="2" s="1"/>
  <c r="AR328" i="2" s="1"/>
  <c r="AO347" i="2"/>
  <c r="AO350" i="2"/>
  <c r="AO261" i="2"/>
  <c r="AS267" i="2"/>
  <c r="AR267" i="2" s="1"/>
  <c r="AO292" i="2"/>
  <c r="AO296" i="2"/>
  <c r="AQ296" i="2" s="1"/>
  <c r="W310" i="2"/>
  <c r="AO310" i="2" s="1"/>
  <c r="AO320" i="2"/>
  <c r="AO365" i="2"/>
  <c r="AO368" i="2"/>
  <c r="AB202" i="2"/>
  <c r="W202" i="2"/>
  <c r="AS221" i="2"/>
  <c r="AR221" i="2" s="1"/>
  <c r="AO221" i="2"/>
  <c r="AQ221" i="2" s="1"/>
  <c r="AB196" i="2"/>
  <c r="AA196" i="2"/>
  <c r="AS196" i="2" s="1"/>
  <c r="AR196" i="2" s="1"/>
  <c r="AQ301" i="2"/>
  <c r="AP301" i="2"/>
  <c r="AO138" i="2"/>
  <c r="AP138" i="2" s="1"/>
  <c r="AS138" i="2"/>
  <c r="AR138" i="2" s="1"/>
  <c r="AS142" i="2"/>
  <c r="AR142" i="2" s="1"/>
  <c r="AO181" i="2"/>
  <c r="AQ181" i="2" s="1"/>
  <c r="AS181" i="2"/>
  <c r="AR181" i="2" s="1"/>
  <c r="AO139" i="2"/>
  <c r="AP139" i="2" s="1"/>
  <c r="W280" i="2"/>
  <c r="AO280" i="2" s="1"/>
  <c r="AS139" i="2"/>
  <c r="AR139" i="2" s="1"/>
  <c r="AO183" i="2"/>
  <c r="AQ183" i="2" s="1"/>
  <c r="AS222" i="2"/>
  <c r="AR222" i="2" s="1"/>
  <c r="AS224" i="2"/>
  <c r="AR224" i="2" s="1"/>
  <c r="AO249" i="2"/>
  <c r="AO266" i="2"/>
  <c r="AO267" i="2"/>
  <c r="AB274" i="2"/>
  <c r="AS287" i="2"/>
  <c r="AR287" i="2" s="1"/>
  <c r="AA292" i="2"/>
  <c r="AS292" i="2" s="1"/>
  <c r="AR292" i="2" s="1"/>
  <c r="W298" i="2"/>
  <c r="AO298" i="2" s="1"/>
  <c r="AO312" i="2"/>
  <c r="AO313" i="2"/>
  <c r="AO314" i="2"/>
  <c r="AO315" i="2"/>
  <c r="AS157" i="2"/>
  <c r="AR157" i="2" s="1"/>
  <c r="AS165" i="2"/>
  <c r="AR165" i="2" s="1"/>
  <c r="AS193" i="2"/>
  <c r="AR193" i="2" s="1"/>
  <c r="AO196" i="2"/>
  <c r="AQ196" i="2" s="1"/>
  <c r="AS199" i="2"/>
  <c r="AR199" i="2" s="1"/>
  <c r="AO201" i="2"/>
  <c r="AO210" i="2"/>
  <c r="AQ210" i="2" s="1"/>
  <c r="AO217" i="2"/>
  <c r="AQ217" i="2" s="1"/>
  <c r="W238" i="2"/>
  <c r="AO238" i="2" s="1"/>
  <c r="AO244" i="2"/>
  <c r="AO281" i="2"/>
  <c r="AO282" i="2"/>
  <c r="AO283" i="2"/>
  <c r="AO284" i="2"/>
  <c r="AO285" i="2"/>
  <c r="AO219" i="2"/>
  <c r="AQ219" i="2" s="1"/>
  <c r="AS219" i="2"/>
  <c r="AR219" i="2" s="1"/>
  <c r="AS232" i="2"/>
  <c r="AR232" i="2" s="1"/>
  <c r="AS237" i="2"/>
  <c r="AR237" i="2" s="1"/>
  <c r="AS249" i="2"/>
  <c r="AR249" i="2" s="1"/>
  <c r="AO299" i="2"/>
  <c r="AO302" i="2"/>
  <c r="AS310" i="2"/>
  <c r="AR310" i="2" s="1"/>
  <c r="AS299" i="2"/>
  <c r="AR299" i="2" s="1"/>
  <c r="AO140" i="2"/>
  <c r="AQ140" i="2" s="1"/>
  <c r="AS205" i="2"/>
  <c r="AR205" i="2" s="1"/>
  <c r="AO211" i="2"/>
  <c r="AP211" i="2" s="1"/>
  <c r="AO223" i="2"/>
  <c r="AQ223" i="2" s="1"/>
  <c r="AB226" i="2"/>
  <c r="AB232" i="2"/>
  <c r="AO241" i="2"/>
  <c r="AP241" i="2" s="1"/>
  <c r="AS242" i="2"/>
  <c r="AR242" i="2" s="1"/>
  <c r="AO272" i="2"/>
  <c r="AS280" i="2"/>
  <c r="AR280" i="2" s="1"/>
  <c r="AS158" i="2"/>
  <c r="AR158" i="2" s="1"/>
  <c r="AO162" i="2"/>
  <c r="AP162" i="2" s="1"/>
  <c r="AS183" i="2"/>
  <c r="AR183" i="2" s="1"/>
  <c r="AS186" i="2"/>
  <c r="AR186" i="2" s="1"/>
  <c r="AO171" i="2"/>
  <c r="AQ171" i="2" s="1"/>
  <c r="AB172" i="2"/>
  <c r="AO172" i="2"/>
  <c r="AB178" i="2"/>
  <c r="AS217" i="2"/>
  <c r="AR217" i="2" s="1"/>
  <c r="AO218" i="2"/>
  <c r="AQ218" i="2" s="1"/>
  <c r="AS234" i="2"/>
  <c r="AR234" i="2" s="1"/>
  <c r="AB244" i="2"/>
  <c r="AS244" i="2"/>
  <c r="AR244" i="2" s="1"/>
  <c r="AO248" i="2"/>
  <c r="AB250" i="2"/>
  <c r="AS255" i="2"/>
  <c r="AR255" i="2" s="1"/>
  <c r="AO290" i="2"/>
  <c r="AO141" i="2"/>
  <c r="AP141" i="2" s="1"/>
  <c r="AO163" i="2"/>
  <c r="AQ163" i="2" s="1"/>
  <c r="AO187" i="2"/>
  <c r="AQ187" i="2" s="1"/>
  <c r="AS206" i="2"/>
  <c r="AR206" i="2" s="1"/>
  <c r="AQ243" i="2"/>
  <c r="AP243" i="2"/>
  <c r="AO153" i="2"/>
  <c r="AQ153" i="2" s="1"/>
  <c r="AS164" i="2"/>
  <c r="AR164" i="2" s="1"/>
  <c r="AS171" i="2"/>
  <c r="AR171" i="2" s="1"/>
  <c r="AS176" i="2"/>
  <c r="AR176" i="2" s="1"/>
  <c r="AO189" i="2"/>
  <c r="AP202" i="2"/>
  <c r="AS210" i="2"/>
  <c r="AR210" i="2" s="1"/>
  <c r="AS211" i="2"/>
  <c r="AR211" i="2" s="1"/>
  <c r="AS212" i="2"/>
  <c r="AR212" i="2" s="1"/>
  <c r="AA214" i="2"/>
  <c r="W220" i="2"/>
  <c r="AO220" i="2"/>
  <c r="AO233" i="2"/>
  <c r="AO234" i="2"/>
  <c r="AO235" i="2"/>
  <c r="AO236" i="2"/>
  <c r="AO237" i="2"/>
  <c r="AO203" i="2"/>
  <c r="AO204" i="2"/>
  <c r="AO205" i="2"/>
  <c r="AO206" i="2"/>
  <c r="AO207" i="2"/>
  <c r="AO253" i="2"/>
  <c r="AO254" i="2"/>
  <c r="AO255" i="2"/>
  <c r="AS189" i="2"/>
  <c r="AR189" i="2" s="1"/>
  <c r="AS197" i="2"/>
  <c r="AR197" i="2" s="1"/>
  <c r="AO159" i="2"/>
  <c r="AQ159" i="2" s="1"/>
  <c r="AS162" i="2"/>
  <c r="AR162" i="2" s="1"/>
  <c r="AS187" i="2"/>
  <c r="AR187" i="2" s="1"/>
  <c r="AS144" i="2"/>
  <c r="AR144" i="2" s="1"/>
  <c r="AB148" i="2"/>
  <c r="AB154" i="2"/>
  <c r="AO165" i="2"/>
  <c r="AQ165" i="2" s="1"/>
  <c r="AB166" i="2"/>
  <c r="AB184" i="2"/>
  <c r="AS194" i="2"/>
  <c r="AR194" i="2" s="1"/>
  <c r="AS202" i="2"/>
  <c r="AR202" i="2" s="1"/>
  <c r="AO226" i="2"/>
  <c r="AO242" i="2"/>
  <c r="AS250" i="2"/>
  <c r="AR250" i="2" s="1"/>
  <c r="AO156" i="2"/>
  <c r="AQ156" i="2" s="1"/>
  <c r="AO150" i="2"/>
  <c r="AQ150" i="2" s="1"/>
  <c r="AS156" i="2"/>
  <c r="AR156" i="2" s="1"/>
  <c r="AO157" i="2"/>
  <c r="AQ157" i="2" s="1"/>
  <c r="AO169" i="2"/>
  <c r="AQ169" i="2" s="1"/>
  <c r="AS174" i="2"/>
  <c r="AR174" i="2" s="1"/>
  <c r="AS184" i="2"/>
  <c r="AR184" i="2" s="1"/>
  <c r="AO186" i="2"/>
  <c r="AO188" i="2"/>
  <c r="AB190" i="2"/>
  <c r="AS190" i="2"/>
  <c r="AR190" i="2" s="1"/>
  <c r="AO212" i="2"/>
  <c r="AS220" i="2"/>
  <c r="AR220" i="2" s="1"/>
  <c r="AS147" i="2"/>
  <c r="AR147" i="2" s="1"/>
  <c r="AS126" i="2"/>
  <c r="AR126" i="2" s="1"/>
  <c r="AS145" i="2"/>
  <c r="AR145" i="2" s="1"/>
  <c r="AO149" i="2"/>
  <c r="AQ149" i="2" s="1"/>
  <c r="AS155" i="2"/>
  <c r="AR155" i="2" s="1"/>
  <c r="AS159" i="2"/>
  <c r="AR159" i="2" s="1"/>
  <c r="AB160" i="2"/>
  <c r="AS163" i="2"/>
  <c r="AR163" i="2" s="1"/>
  <c r="W190" i="2"/>
  <c r="AO190" i="2" s="1"/>
  <c r="AQ190" i="2" s="1"/>
  <c r="AO191" i="2" s="1"/>
  <c r="AS195" i="2"/>
  <c r="AR195" i="2" s="1"/>
  <c r="AO136" i="2"/>
  <c r="AB136" i="2"/>
  <c r="AS136" i="2"/>
  <c r="AR136" i="2" s="1"/>
  <c r="AS149" i="2"/>
  <c r="AR149" i="2" s="1"/>
  <c r="AS150" i="2"/>
  <c r="AR150" i="2" s="1"/>
  <c r="AS151" i="2"/>
  <c r="AR151" i="2" s="1"/>
  <c r="AS152" i="2"/>
  <c r="AR152" i="2" s="1"/>
  <c r="AA154" i="2"/>
  <c r="AS154" i="2" s="1"/>
  <c r="AR154" i="2" s="1"/>
  <c r="AP158" i="2"/>
  <c r="W160" i="2"/>
  <c r="AO160" i="2" s="1"/>
  <c r="AO173" i="2"/>
  <c r="AO174" i="2"/>
  <c r="AO175" i="2"/>
  <c r="AO176" i="2"/>
  <c r="AO177" i="2"/>
  <c r="AS123" i="2"/>
  <c r="AR123" i="2" s="1"/>
  <c r="AO144" i="2"/>
  <c r="AO145" i="2"/>
  <c r="AO146" i="2"/>
  <c r="AO147" i="2"/>
  <c r="AS169" i="2"/>
  <c r="AR169" i="2" s="1"/>
  <c r="AS170" i="2"/>
  <c r="AR170" i="2" s="1"/>
  <c r="AO178" i="2"/>
  <c r="AO192" i="2"/>
  <c r="AO193" i="2"/>
  <c r="AO194" i="2"/>
  <c r="AO195" i="2"/>
  <c r="AB124" i="2"/>
  <c r="AO164" i="2"/>
  <c r="AB142" i="2"/>
  <c r="AO182" i="2"/>
  <c r="AB118" i="2"/>
  <c r="AS128" i="2"/>
  <c r="AR128" i="2" s="1"/>
  <c r="AO152" i="2"/>
  <c r="AS160" i="2"/>
  <c r="AR160" i="2" s="1"/>
  <c r="AS121" i="2"/>
  <c r="AR121" i="2" s="1"/>
  <c r="AS129" i="2"/>
  <c r="AR129" i="2" s="1"/>
  <c r="AO170" i="2"/>
  <c r="AO125" i="2"/>
  <c r="AO126" i="2"/>
  <c r="AO127" i="2"/>
  <c r="AO128" i="2"/>
  <c r="AO129" i="2"/>
  <c r="AS107" i="2"/>
  <c r="AR107" i="2" s="1"/>
  <c r="W118" i="2"/>
  <c r="AO118" i="2" s="1"/>
  <c r="AS120" i="2"/>
  <c r="AR120" i="2" s="1"/>
  <c r="AA124" i="2"/>
  <c r="AS124" i="2" s="1"/>
  <c r="AR124" i="2" s="1"/>
  <c r="AS111" i="2"/>
  <c r="AR111" i="2" s="1"/>
  <c r="AO124" i="2"/>
  <c r="AS119" i="2"/>
  <c r="AR119" i="2" s="1"/>
  <c r="AS122" i="2"/>
  <c r="AR122" i="2" s="1"/>
  <c r="AO119" i="2"/>
  <c r="AO120" i="2"/>
  <c r="AO121" i="2"/>
  <c r="AO122" i="2"/>
  <c r="AO123" i="2"/>
  <c r="AS118" i="2"/>
  <c r="AR118" i="2" s="1"/>
  <c r="AS110" i="2"/>
  <c r="AR110" i="2" s="1"/>
  <c r="AS115" i="2"/>
  <c r="AR115" i="2" s="1"/>
  <c r="AO106" i="2"/>
  <c r="AQ106" i="2" s="1"/>
  <c r="AS113" i="2"/>
  <c r="AR113" i="2" s="1"/>
  <c r="AS108" i="2"/>
  <c r="AR108" i="2" s="1"/>
  <c r="AB106" i="2"/>
  <c r="AO107" i="2"/>
  <c r="AO108" i="2"/>
  <c r="AO109" i="2"/>
  <c r="AO110" i="2"/>
  <c r="AO111" i="2"/>
  <c r="AS106" i="2"/>
  <c r="AR106" i="2" s="1"/>
  <c r="AS116" i="2"/>
  <c r="AR116" i="2" s="1"/>
  <c r="AS112" i="2"/>
  <c r="AR112" i="2" s="1"/>
  <c r="AB112" i="2"/>
  <c r="AS117" i="2"/>
  <c r="AR117" i="2" s="1"/>
  <c r="AS114" i="2"/>
  <c r="AR114" i="2" s="1"/>
  <c r="AO117" i="2"/>
  <c r="AO113" i="2"/>
  <c r="AO114" i="2"/>
  <c r="AO115" i="2"/>
  <c r="AO116" i="2"/>
  <c r="W112" i="2"/>
  <c r="AO112" i="2" s="1"/>
  <c r="AQ112" i="2" s="1"/>
  <c r="D100" i="2"/>
  <c r="C100" i="2"/>
  <c r="D76" i="2"/>
  <c r="C76" i="2"/>
  <c r="D70" i="2"/>
  <c r="D64" i="2"/>
  <c r="D58" i="2"/>
  <c r="D52" i="2"/>
  <c r="D46" i="2"/>
  <c r="C46" i="2"/>
  <c r="D34" i="2"/>
  <c r="D28" i="2"/>
  <c r="D22" i="2"/>
  <c r="D16" i="2"/>
  <c r="D10" i="2"/>
  <c r="C10" i="2"/>
  <c r="AT442" i="2" l="1"/>
  <c r="AP511" i="2"/>
  <c r="CU161" i="21" s="1"/>
  <c r="AQ154" i="2"/>
  <c r="AP154" i="2"/>
  <c r="AS269" i="2"/>
  <c r="AR269" i="2" s="1"/>
  <c r="AP558" i="2"/>
  <c r="BT132" i="21" s="1"/>
  <c r="AP525" i="2"/>
  <c r="AO162" i="21" s="1"/>
  <c r="AP580" i="2"/>
  <c r="X165" i="21" s="1"/>
  <c r="AQ274" i="2"/>
  <c r="AO275" i="2" s="1"/>
  <c r="AQ275" i="2" s="1"/>
  <c r="AO276" i="2" s="1"/>
  <c r="AQ276" i="2" s="1"/>
  <c r="AP250" i="2"/>
  <c r="AZ115" i="21" s="1"/>
  <c r="AP590" i="2"/>
  <c r="AQ256" i="2"/>
  <c r="AO257" i="2" s="1"/>
  <c r="AP571" i="2"/>
  <c r="BQ165" i="21" s="1"/>
  <c r="AP224" i="2"/>
  <c r="AT146" i="21" s="1"/>
  <c r="AS227" i="2"/>
  <c r="AR227" i="2" s="1"/>
  <c r="AP510" i="2"/>
  <c r="Z161" i="21" s="1"/>
  <c r="BS162" i="2"/>
  <c r="BV142" i="21"/>
  <c r="CN142" i="21"/>
  <c r="BD142" i="21"/>
  <c r="AL142" i="21"/>
  <c r="T142" i="21"/>
  <c r="CL110" i="21"/>
  <c r="BT110" i="21"/>
  <c r="BB110" i="21"/>
  <c r="R110" i="21"/>
  <c r="CJ78" i="21"/>
  <c r="AJ110" i="21"/>
  <c r="BR78" i="21"/>
  <c r="AZ78" i="21"/>
  <c r="AH78" i="21"/>
  <c r="BP46" i="21"/>
  <c r="CH46" i="21"/>
  <c r="P78" i="21"/>
  <c r="N46" i="21"/>
  <c r="AX46" i="21"/>
  <c r="AF46" i="21"/>
  <c r="BN14" i="21"/>
  <c r="AV14" i="21"/>
  <c r="CF14" i="21"/>
  <c r="L14" i="21"/>
  <c r="AD14" i="21"/>
  <c r="CI145" i="21"/>
  <c r="AY145" i="21"/>
  <c r="BQ145" i="21"/>
  <c r="CG113" i="21"/>
  <c r="AG145" i="21"/>
  <c r="O145" i="21"/>
  <c r="AW113" i="21"/>
  <c r="AE113" i="21"/>
  <c r="BO113" i="21"/>
  <c r="M113" i="21"/>
  <c r="CE81" i="21"/>
  <c r="BM81" i="21"/>
  <c r="AU81" i="21"/>
  <c r="AC81" i="21"/>
  <c r="K81" i="21"/>
  <c r="CU48" i="21"/>
  <c r="BK48" i="21"/>
  <c r="AS48" i="21"/>
  <c r="AA48" i="21"/>
  <c r="CC48" i="21"/>
  <c r="CS16" i="21"/>
  <c r="BI16" i="21"/>
  <c r="CA16" i="21"/>
  <c r="AQ16" i="21"/>
  <c r="Y16" i="21"/>
  <c r="CC161" i="21"/>
  <c r="BK161" i="21"/>
  <c r="AA161" i="21"/>
  <c r="AS161" i="21"/>
  <c r="CA129" i="21"/>
  <c r="CS129" i="21"/>
  <c r="AQ129" i="21"/>
  <c r="BI129" i="21"/>
  <c r="CQ97" i="21"/>
  <c r="Y129" i="21"/>
  <c r="BY97" i="21"/>
  <c r="BG97" i="21"/>
  <c r="AO97" i="21"/>
  <c r="CO65" i="21"/>
  <c r="W97" i="21"/>
  <c r="BE65" i="21"/>
  <c r="AM65" i="21"/>
  <c r="U65" i="21"/>
  <c r="BU33" i="21"/>
  <c r="BC33" i="21"/>
  <c r="AK33" i="21"/>
  <c r="CM33" i="21"/>
  <c r="BW65" i="21"/>
  <c r="S33" i="21"/>
  <c r="CF162" i="21"/>
  <c r="BN162" i="21"/>
  <c r="AV162" i="21"/>
  <c r="AD162" i="21"/>
  <c r="L162" i="21"/>
  <c r="CD130" i="21"/>
  <c r="BL130" i="21"/>
  <c r="AT130" i="21"/>
  <c r="AB130" i="21"/>
  <c r="J130" i="21"/>
  <c r="CT97" i="21"/>
  <c r="BJ97" i="21"/>
  <c r="AR97" i="21"/>
  <c r="Z97" i="21"/>
  <c r="CR65" i="21"/>
  <c r="CB97" i="21"/>
  <c r="BZ65" i="21"/>
  <c r="BH65" i="21"/>
  <c r="AP65" i="21"/>
  <c r="X65" i="21"/>
  <c r="CP33" i="21"/>
  <c r="BX33" i="21"/>
  <c r="AN33" i="21"/>
  <c r="V33" i="21"/>
  <c r="BF33" i="21"/>
  <c r="BS531" i="2"/>
  <c r="CE163" i="21"/>
  <c r="BM163" i="21"/>
  <c r="AC163" i="21"/>
  <c r="AU163" i="21"/>
  <c r="K163" i="21"/>
  <c r="CU130" i="21"/>
  <c r="CC130" i="21"/>
  <c r="BK130" i="21"/>
  <c r="AS130" i="21"/>
  <c r="AA130" i="21"/>
  <c r="CS98" i="21"/>
  <c r="AQ98" i="21"/>
  <c r="Y98" i="21"/>
  <c r="CQ66" i="21"/>
  <c r="BI98" i="21"/>
  <c r="CA98" i="21"/>
  <c r="BY66" i="21"/>
  <c r="BG66" i="21"/>
  <c r="W66" i="21"/>
  <c r="AO66" i="21"/>
  <c r="BW34" i="21"/>
  <c r="CO34" i="21"/>
  <c r="U34" i="21"/>
  <c r="AM34" i="21"/>
  <c r="BE34" i="21"/>
  <c r="BS437" i="2"/>
  <c r="CS157" i="21"/>
  <c r="CA157" i="21"/>
  <c r="BI157" i="21"/>
  <c r="AQ157" i="21"/>
  <c r="CQ125" i="21"/>
  <c r="Y157" i="21"/>
  <c r="BY125" i="21"/>
  <c r="BG125" i="21"/>
  <c r="AO125" i="21"/>
  <c r="W125" i="21"/>
  <c r="BW93" i="21"/>
  <c r="BE93" i="21"/>
  <c r="CO93" i="21"/>
  <c r="AM93" i="21"/>
  <c r="U93" i="21"/>
  <c r="CM61" i="21"/>
  <c r="BU61" i="21"/>
  <c r="BC61" i="21"/>
  <c r="AK61" i="21"/>
  <c r="S61" i="21"/>
  <c r="BS29" i="21"/>
  <c r="BA29" i="21"/>
  <c r="CK29" i="21"/>
  <c r="Q29" i="21"/>
  <c r="AI29" i="21"/>
  <c r="CU158" i="21"/>
  <c r="CC158" i="21"/>
  <c r="BK158" i="21"/>
  <c r="AA158" i="21"/>
  <c r="AS158" i="21"/>
  <c r="CA126" i="21"/>
  <c r="CS126" i="21"/>
  <c r="BI126" i="21"/>
  <c r="AQ126" i="21"/>
  <c r="CQ94" i="21"/>
  <c r="Y126" i="21"/>
  <c r="AO94" i="21"/>
  <c r="W94" i="21"/>
  <c r="BG94" i="21"/>
  <c r="BY94" i="21"/>
  <c r="CO62" i="21"/>
  <c r="BW62" i="21"/>
  <c r="BE62" i="21"/>
  <c r="U62" i="21"/>
  <c r="AM62" i="21"/>
  <c r="CM30" i="21"/>
  <c r="BC30" i="21"/>
  <c r="AK30" i="21"/>
  <c r="BU30" i="21"/>
  <c r="S30" i="21"/>
  <c r="CU163" i="21"/>
  <c r="CC163" i="21"/>
  <c r="AS163" i="21"/>
  <c r="CS131" i="21"/>
  <c r="AA163" i="21"/>
  <c r="BK163" i="21"/>
  <c r="BI131" i="21"/>
  <c r="CA131" i="21"/>
  <c r="Y131" i="21"/>
  <c r="BY99" i="21"/>
  <c r="BG99" i="21"/>
  <c r="AQ131" i="21"/>
  <c r="CQ99" i="21"/>
  <c r="AO99" i="21"/>
  <c r="W99" i="21"/>
  <c r="CO67" i="21"/>
  <c r="BE67" i="21"/>
  <c r="AM67" i="21"/>
  <c r="BW67" i="21"/>
  <c r="U67" i="21"/>
  <c r="BU35" i="21"/>
  <c r="BC35" i="21"/>
  <c r="CM35" i="21"/>
  <c r="S35" i="21"/>
  <c r="AK35" i="21"/>
  <c r="BS530" i="2"/>
  <c r="CD163" i="21"/>
  <c r="AT163" i="21"/>
  <c r="BL163" i="21"/>
  <c r="CT130" i="21"/>
  <c r="AB163" i="21"/>
  <c r="J163" i="21"/>
  <c r="CB130" i="21"/>
  <c r="BJ130" i="21"/>
  <c r="AR130" i="21"/>
  <c r="Z130" i="21"/>
  <c r="BZ98" i="21"/>
  <c r="BH98" i="21"/>
  <c r="CR98" i="21"/>
  <c r="AP98" i="21"/>
  <c r="X98" i="21"/>
  <c r="BF66" i="21"/>
  <c r="AN66" i="21"/>
  <c r="CP66" i="21"/>
  <c r="V66" i="21"/>
  <c r="CN34" i="21"/>
  <c r="BV34" i="21"/>
  <c r="BD34" i="21"/>
  <c r="BX66" i="21"/>
  <c r="AL34" i="21"/>
  <c r="T34" i="21"/>
  <c r="BS420" i="2"/>
  <c r="CT156" i="21"/>
  <c r="CB156" i="21"/>
  <c r="BJ156" i="21"/>
  <c r="AR156" i="21"/>
  <c r="CR124" i="21"/>
  <c r="Z156" i="21"/>
  <c r="BZ124" i="21"/>
  <c r="BH124" i="21"/>
  <c r="AP124" i="21"/>
  <c r="X124" i="21"/>
  <c r="BX92" i="21"/>
  <c r="BF92" i="21"/>
  <c r="CP92" i="21"/>
  <c r="AN92" i="21"/>
  <c r="V92" i="21"/>
  <c r="CN60" i="21"/>
  <c r="BV60" i="21"/>
  <c r="BD60" i="21"/>
  <c r="AL60" i="21"/>
  <c r="T60" i="21"/>
  <c r="CL28" i="21"/>
  <c r="BT28" i="21"/>
  <c r="BB28" i="21"/>
  <c r="AJ28" i="21"/>
  <c r="R28" i="21"/>
  <c r="J17" i="21"/>
  <c r="N81" i="21"/>
  <c r="AH113" i="21"/>
  <c r="BS273" i="2"/>
  <c r="CQ148" i="21"/>
  <c r="BY148" i="21"/>
  <c r="BG148" i="21"/>
  <c r="AO148" i="21"/>
  <c r="CO116" i="21"/>
  <c r="W148" i="21"/>
  <c r="BW116" i="21"/>
  <c r="AM116" i="21"/>
  <c r="U116" i="21"/>
  <c r="BE116" i="21"/>
  <c r="CM84" i="21"/>
  <c r="BU84" i="21"/>
  <c r="BC84" i="21"/>
  <c r="AK84" i="21"/>
  <c r="S84" i="21"/>
  <c r="CK52" i="21"/>
  <c r="BS52" i="21"/>
  <c r="BA52" i="21"/>
  <c r="Q52" i="21"/>
  <c r="AG20" i="21"/>
  <c r="O20" i="21"/>
  <c r="CI20" i="21"/>
  <c r="AI52" i="21"/>
  <c r="BQ20" i="21"/>
  <c r="AY20" i="21"/>
  <c r="CF142" i="21"/>
  <c r="AV142" i="21"/>
  <c r="BN142" i="21"/>
  <c r="AD142" i="21"/>
  <c r="L142" i="21"/>
  <c r="CD110" i="21"/>
  <c r="AT110" i="21"/>
  <c r="BL110" i="21"/>
  <c r="AB110" i="21"/>
  <c r="J110" i="21"/>
  <c r="CT77" i="21"/>
  <c r="CB77" i="21"/>
  <c r="BJ77" i="21"/>
  <c r="AR77" i="21"/>
  <c r="Z77" i="21"/>
  <c r="CR45" i="21"/>
  <c r="AP45" i="21"/>
  <c r="BZ45" i="21"/>
  <c r="X45" i="21"/>
  <c r="CP13" i="21"/>
  <c r="BX13" i="21"/>
  <c r="BH45" i="21"/>
  <c r="BF13" i="21"/>
  <c r="AN13" i="21"/>
  <c r="V13" i="21"/>
  <c r="CE153" i="21"/>
  <c r="AU153" i="21"/>
  <c r="BM153" i="21"/>
  <c r="CU120" i="21"/>
  <c r="AC153" i="21"/>
  <c r="K153" i="21"/>
  <c r="CC120" i="21"/>
  <c r="AS120" i="21"/>
  <c r="AA120" i="21"/>
  <c r="BK120" i="21"/>
  <c r="CS88" i="21"/>
  <c r="CA88" i="21"/>
  <c r="BI88" i="21"/>
  <c r="AQ88" i="21"/>
  <c r="Y88" i="21"/>
  <c r="CQ56" i="21"/>
  <c r="BG56" i="21"/>
  <c r="BY56" i="21"/>
  <c r="AO56" i="21"/>
  <c r="BW24" i="21"/>
  <c r="BE24" i="21"/>
  <c r="AM24" i="21"/>
  <c r="CO24" i="21"/>
  <c r="W56" i="21"/>
  <c r="U24" i="21"/>
  <c r="CU152" i="21"/>
  <c r="CC152" i="21"/>
  <c r="AS152" i="21"/>
  <c r="BK152" i="21"/>
  <c r="AA152" i="21"/>
  <c r="CS120" i="21"/>
  <c r="BI120" i="21"/>
  <c r="CA120" i="21"/>
  <c r="AQ120" i="21"/>
  <c r="Y120" i="21"/>
  <c r="BY88" i="21"/>
  <c r="BG88" i="21"/>
  <c r="CQ88" i="21"/>
  <c r="AO88" i="21"/>
  <c r="W88" i="21"/>
  <c r="CO56" i="21"/>
  <c r="BW56" i="21"/>
  <c r="AM56" i="21"/>
  <c r="BE56" i="21"/>
  <c r="U56" i="21"/>
  <c r="BU24" i="21"/>
  <c r="AK24" i="21"/>
  <c r="S24" i="21"/>
  <c r="CM24" i="21"/>
  <c r="BC24" i="21"/>
  <c r="CR144" i="21"/>
  <c r="BZ144" i="21"/>
  <c r="AP144" i="21"/>
  <c r="BH144" i="21"/>
  <c r="X144" i="21"/>
  <c r="CP112" i="21"/>
  <c r="BX112" i="21"/>
  <c r="BF112" i="21"/>
  <c r="AN112" i="21"/>
  <c r="V112" i="21"/>
  <c r="CN80" i="21"/>
  <c r="BV80" i="21"/>
  <c r="AL80" i="21"/>
  <c r="BD80" i="21"/>
  <c r="T80" i="21"/>
  <c r="BT48" i="21"/>
  <c r="BB48" i="21"/>
  <c r="CL48" i="21"/>
  <c r="R48" i="21"/>
  <c r="CJ16" i="21"/>
  <c r="AJ48" i="21"/>
  <c r="AZ16" i="21"/>
  <c r="BR16" i="21"/>
  <c r="P16" i="21"/>
  <c r="AH16" i="21"/>
  <c r="CE147" i="21"/>
  <c r="BM147" i="21"/>
  <c r="AC147" i="21"/>
  <c r="AU147" i="21"/>
  <c r="K147" i="21"/>
  <c r="CU114" i="21"/>
  <c r="CC114" i="21"/>
  <c r="BK114" i="21"/>
  <c r="AA114" i="21"/>
  <c r="AS114" i="21"/>
  <c r="CS82" i="21"/>
  <c r="CA82" i="21"/>
  <c r="AQ82" i="21"/>
  <c r="Y82" i="21"/>
  <c r="CQ50" i="21"/>
  <c r="BI82" i="21"/>
  <c r="BY50" i="21"/>
  <c r="BG50" i="21"/>
  <c r="W50" i="21"/>
  <c r="AO50" i="21"/>
  <c r="BW18" i="21"/>
  <c r="CO18" i="21"/>
  <c r="BE18" i="21"/>
  <c r="U18" i="21"/>
  <c r="AM18" i="21"/>
  <c r="CR148" i="21"/>
  <c r="BZ148" i="21"/>
  <c r="BH148" i="21"/>
  <c r="AP148" i="21"/>
  <c r="X148" i="21"/>
  <c r="BX116" i="21"/>
  <c r="AN116" i="21"/>
  <c r="BF116" i="21"/>
  <c r="CP116" i="21"/>
  <c r="CN84" i="21"/>
  <c r="V116" i="21"/>
  <c r="BV84" i="21"/>
  <c r="BD84" i="21"/>
  <c r="AL84" i="21"/>
  <c r="T84" i="21"/>
  <c r="BT52" i="21"/>
  <c r="BB52" i="21"/>
  <c r="AJ52" i="21"/>
  <c r="R52" i="21"/>
  <c r="CJ20" i="21"/>
  <c r="CL52" i="21"/>
  <c r="BR20" i="21"/>
  <c r="AH20" i="21"/>
  <c r="AZ20" i="21"/>
  <c r="P20" i="21"/>
  <c r="CN144" i="21"/>
  <c r="BV144" i="21"/>
  <c r="BD144" i="21"/>
  <c r="T144" i="21"/>
  <c r="AL144" i="21"/>
  <c r="CL112" i="21"/>
  <c r="BT112" i="21"/>
  <c r="BB112" i="21"/>
  <c r="R112" i="21"/>
  <c r="CJ80" i="21"/>
  <c r="AJ112" i="21"/>
  <c r="BR80" i="21"/>
  <c r="AZ80" i="21"/>
  <c r="AH80" i="21"/>
  <c r="CH48" i="21"/>
  <c r="P80" i="21"/>
  <c r="BP48" i="21"/>
  <c r="AX48" i="21"/>
  <c r="CF16" i="21"/>
  <c r="AF48" i="21"/>
  <c r="N48" i="21"/>
  <c r="AV16" i="21"/>
  <c r="L16" i="21"/>
  <c r="AD16" i="21"/>
  <c r="BN16" i="21"/>
  <c r="CK145" i="21"/>
  <c r="BS145" i="21"/>
  <c r="BA145" i="21"/>
  <c r="Q145" i="21"/>
  <c r="AI145" i="21"/>
  <c r="CI113" i="21"/>
  <c r="BQ113" i="21"/>
  <c r="AY113" i="21"/>
  <c r="AG113" i="21"/>
  <c r="O113" i="21"/>
  <c r="CG81" i="21"/>
  <c r="AE81" i="21"/>
  <c r="M81" i="21"/>
  <c r="AW81" i="21"/>
  <c r="CE49" i="21"/>
  <c r="BM49" i="21"/>
  <c r="BO81" i="21"/>
  <c r="AU49" i="21"/>
  <c r="AC49" i="21"/>
  <c r="K49" i="21"/>
  <c r="CC16" i="21"/>
  <c r="AS16" i="21"/>
  <c r="AA16" i="21"/>
  <c r="CU16" i="21"/>
  <c r="BK16" i="21"/>
  <c r="U130" i="21"/>
  <c r="CM98" i="21"/>
  <c r="BS529" i="2"/>
  <c r="CU162" i="21"/>
  <c r="CC162" i="21"/>
  <c r="BK162" i="21"/>
  <c r="AS162" i="21"/>
  <c r="AA162" i="21"/>
  <c r="CS130" i="21"/>
  <c r="CA130" i="21"/>
  <c r="AQ130" i="21"/>
  <c r="BI130" i="21"/>
  <c r="CQ98" i="21"/>
  <c r="Y130" i="21"/>
  <c r="BY98" i="21"/>
  <c r="BG98" i="21"/>
  <c r="AO98" i="21"/>
  <c r="W98" i="21"/>
  <c r="BE66" i="21"/>
  <c r="BW66" i="21"/>
  <c r="CO66" i="21"/>
  <c r="AM66" i="21"/>
  <c r="BU34" i="21"/>
  <c r="BC34" i="21"/>
  <c r="AK34" i="21"/>
  <c r="CM34" i="21"/>
  <c r="U66" i="21"/>
  <c r="S34" i="21"/>
  <c r="CR164" i="21"/>
  <c r="BZ164" i="21"/>
  <c r="BH164" i="21"/>
  <c r="X164" i="21"/>
  <c r="AP164" i="21"/>
  <c r="BX132" i="21"/>
  <c r="AN132" i="21"/>
  <c r="CP132" i="21"/>
  <c r="BF132" i="21"/>
  <c r="CN100" i="21"/>
  <c r="V132" i="21"/>
  <c r="BV100" i="21"/>
  <c r="BD100" i="21"/>
  <c r="AL100" i="21"/>
  <c r="T100" i="21"/>
  <c r="CL68" i="21"/>
  <c r="BT68" i="21"/>
  <c r="BB68" i="21"/>
  <c r="AJ68" i="21"/>
  <c r="R68" i="21"/>
  <c r="CJ36" i="21"/>
  <c r="BR36" i="21"/>
  <c r="AZ36" i="21"/>
  <c r="AH36" i="21"/>
  <c r="P36" i="21"/>
  <c r="CN165" i="21"/>
  <c r="BV165" i="21"/>
  <c r="BD165" i="21"/>
  <c r="AL165" i="21"/>
  <c r="T165" i="21"/>
  <c r="CL133" i="21"/>
  <c r="BT133" i="21"/>
  <c r="BB133" i="21"/>
  <c r="AJ133" i="21"/>
  <c r="R133" i="21"/>
  <c r="AH101" i="21"/>
  <c r="CJ101" i="21"/>
  <c r="CH69" i="21"/>
  <c r="P101" i="21"/>
  <c r="BR101" i="21"/>
  <c r="BP69" i="21"/>
  <c r="AX69" i="21"/>
  <c r="AZ101" i="21"/>
  <c r="AF69" i="21"/>
  <c r="N69" i="21"/>
  <c r="CF37" i="21"/>
  <c r="BN37" i="21"/>
  <c r="AV37" i="21"/>
  <c r="AD37" i="21"/>
  <c r="L37" i="21"/>
  <c r="CM163" i="21"/>
  <c r="BU163" i="21"/>
  <c r="BC163" i="21"/>
  <c r="AK163" i="21"/>
  <c r="S163" i="21"/>
  <c r="CK131" i="21"/>
  <c r="BS131" i="21"/>
  <c r="BA131" i="21"/>
  <c r="CI99" i="21"/>
  <c r="BQ99" i="21"/>
  <c r="AI131" i="21"/>
  <c r="AY99" i="21"/>
  <c r="AG99" i="21"/>
  <c r="O99" i="21"/>
  <c r="Q131" i="21"/>
  <c r="AE67" i="21"/>
  <c r="CG67" i="21"/>
  <c r="AW67" i="21"/>
  <c r="BO67" i="21"/>
  <c r="M67" i="21"/>
  <c r="CE35" i="21"/>
  <c r="BM35" i="21"/>
  <c r="AC35" i="21"/>
  <c r="K35" i="21"/>
  <c r="AU35" i="21"/>
  <c r="AB17" i="21"/>
  <c r="BP81" i="21"/>
  <c r="AZ113" i="21"/>
  <c r="CJ142" i="21"/>
  <c r="BR142" i="21"/>
  <c r="AZ142" i="21"/>
  <c r="AH142" i="21"/>
  <c r="P142" i="21"/>
  <c r="CH110" i="21"/>
  <c r="AX110" i="21"/>
  <c r="BP110" i="21"/>
  <c r="N110" i="21"/>
  <c r="CF78" i="21"/>
  <c r="AF110" i="21"/>
  <c r="BN78" i="21"/>
  <c r="AD78" i="21"/>
  <c r="CD46" i="21"/>
  <c r="BL46" i="21"/>
  <c r="AV78" i="21"/>
  <c r="J46" i="21"/>
  <c r="AT46" i="21"/>
  <c r="AB46" i="21"/>
  <c r="CB13" i="21"/>
  <c r="AR13" i="21"/>
  <c r="Z13" i="21"/>
  <c r="CT13" i="21"/>
  <c r="BJ13" i="21"/>
  <c r="L78" i="21"/>
  <c r="CB158" i="21"/>
  <c r="CT158" i="21"/>
  <c r="Z158" i="21"/>
  <c r="BJ158" i="21"/>
  <c r="AR158" i="21"/>
  <c r="CR126" i="21"/>
  <c r="BZ126" i="21"/>
  <c r="BH126" i="21"/>
  <c r="AP126" i="21"/>
  <c r="X126" i="21"/>
  <c r="CP94" i="21"/>
  <c r="BX94" i="21"/>
  <c r="AN94" i="21"/>
  <c r="V94" i="21"/>
  <c r="BV62" i="21"/>
  <c r="BF94" i="21"/>
  <c r="CN62" i="21"/>
  <c r="BD62" i="21"/>
  <c r="AL62" i="21"/>
  <c r="T62" i="21"/>
  <c r="CL30" i="21"/>
  <c r="AJ30" i="21"/>
  <c r="BT30" i="21"/>
  <c r="BB30" i="21"/>
  <c r="R30" i="21"/>
  <c r="BS590" i="2"/>
  <c r="CJ166" i="21"/>
  <c r="BR166" i="21"/>
  <c r="AZ166" i="21"/>
  <c r="AH166" i="21"/>
  <c r="P166" i="21"/>
  <c r="BP134" i="21"/>
  <c r="CH134" i="21"/>
  <c r="AX134" i="21"/>
  <c r="AF134" i="21"/>
  <c r="N134" i="21"/>
  <c r="CF102" i="21"/>
  <c r="BN102" i="21"/>
  <c r="AV102" i="21"/>
  <c r="CD70" i="21"/>
  <c r="AD102" i="21"/>
  <c r="L102" i="21"/>
  <c r="BL70" i="21"/>
  <c r="AB70" i="21"/>
  <c r="J70" i="21"/>
  <c r="AT70" i="21"/>
  <c r="CT37" i="21"/>
  <c r="CB37" i="21"/>
  <c r="Z37" i="21"/>
  <c r="BJ37" i="21"/>
  <c r="AR37" i="21"/>
  <c r="BM159" i="21"/>
  <c r="CE159" i="21"/>
  <c r="AC159" i="21"/>
  <c r="AU159" i="21"/>
  <c r="K159" i="21"/>
  <c r="CU126" i="21"/>
  <c r="BK126" i="21"/>
  <c r="CC126" i="21"/>
  <c r="AS126" i="21"/>
  <c r="AA126" i="21"/>
  <c r="CS94" i="21"/>
  <c r="CA94" i="21"/>
  <c r="BI94" i="21"/>
  <c r="AQ94" i="21"/>
  <c r="Y94" i="21"/>
  <c r="CQ62" i="21"/>
  <c r="BY62" i="21"/>
  <c r="AO62" i="21"/>
  <c r="BG62" i="21"/>
  <c r="CO30" i="21"/>
  <c r="BW30" i="21"/>
  <c r="BE30" i="21"/>
  <c r="AM30" i="21"/>
  <c r="W62" i="21"/>
  <c r="U30" i="21"/>
  <c r="AT17" i="21"/>
  <c r="CF49" i="21"/>
  <c r="CJ113" i="21"/>
  <c r="BS241" i="2"/>
  <c r="CU146" i="21"/>
  <c r="BK146" i="21"/>
  <c r="AA146" i="21"/>
  <c r="AS146" i="21"/>
  <c r="CS114" i="21"/>
  <c r="CC146" i="21"/>
  <c r="CA114" i="21"/>
  <c r="AQ114" i="21"/>
  <c r="BI114" i="21"/>
  <c r="Y114" i="21"/>
  <c r="CQ82" i="21"/>
  <c r="BY82" i="21"/>
  <c r="BG82" i="21"/>
  <c r="AO82" i="21"/>
  <c r="W82" i="21"/>
  <c r="CO50" i="21"/>
  <c r="BW50" i="21"/>
  <c r="BE50" i="21"/>
  <c r="BU18" i="21"/>
  <c r="BC18" i="21"/>
  <c r="AK18" i="21"/>
  <c r="U50" i="21"/>
  <c r="AM50" i="21"/>
  <c r="CM18" i="21"/>
  <c r="S18" i="21"/>
  <c r="CT151" i="21"/>
  <c r="CB151" i="21"/>
  <c r="Z151" i="21"/>
  <c r="AR151" i="21"/>
  <c r="BZ119" i="21"/>
  <c r="BJ151" i="21"/>
  <c r="BH119" i="21"/>
  <c r="CR119" i="21"/>
  <c r="AP119" i="21"/>
  <c r="CP87" i="21"/>
  <c r="X119" i="21"/>
  <c r="AN87" i="21"/>
  <c r="V87" i="21"/>
  <c r="BF87" i="21"/>
  <c r="BX87" i="21"/>
  <c r="CN55" i="21"/>
  <c r="BV55" i="21"/>
  <c r="T55" i="21"/>
  <c r="BD55" i="21"/>
  <c r="AL55" i="21"/>
  <c r="CL23" i="21"/>
  <c r="BB23" i="21"/>
  <c r="BT23" i="21"/>
  <c r="R23" i="21"/>
  <c r="AJ23" i="21"/>
  <c r="AS455" i="2"/>
  <c r="AR455" i="2" s="1"/>
  <c r="AP597" i="2"/>
  <c r="AT597" i="2" s="1"/>
  <c r="BT166" i="21"/>
  <c r="CL166" i="21"/>
  <c r="AJ166" i="21"/>
  <c r="BB166" i="21"/>
  <c r="R166" i="21"/>
  <c r="CJ134" i="21"/>
  <c r="BR134" i="21"/>
  <c r="AZ134" i="21"/>
  <c r="AH134" i="21"/>
  <c r="P134" i="21"/>
  <c r="BP102" i="21"/>
  <c r="AF102" i="21"/>
  <c r="CF70" i="21"/>
  <c r="AX102" i="21"/>
  <c r="CH102" i="21"/>
  <c r="N102" i="21"/>
  <c r="BN70" i="21"/>
  <c r="AV70" i="21"/>
  <c r="L70" i="21"/>
  <c r="CD38" i="21"/>
  <c r="AD70" i="21"/>
  <c r="AT38" i="21"/>
  <c r="BL38" i="21"/>
  <c r="AB38" i="21"/>
  <c r="J38" i="21"/>
  <c r="CF153" i="21"/>
  <c r="BN153" i="21"/>
  <c r="AD153" i="21"/>
  <c r="AV153" i="21"/>
  <c r="L153" i="21"/>
  <c r="CD121" i="21"/>
  <c r="BL121" i="21"/>
  <c r="AT121" i="21"/>
  <c r="AB121" i="21"/>
  <c r="J121" i="21"/>
  <c r="CB88" i="21"/>
  <c r="BJ88" i="21"/>
  <c r="AR88" i="21"/>
  <c r="Z88" i="21"/>
  <c r="CT88" i="21"/>
  <c r="CR56" i="21"/>
  <c r="BZ56" i="21"/>
  <c r="BH56" i="21"/>
  <c r="AP56" i="21"/>
  <c r="X56" i="21"/>
  <c r="CP24" i="21"/>
  <c r="BX24" i="21"/>
  <c r="BF24" i="21"/>
  <c r="AN24" i="21"/>
  <c r="V24" i="21"/>
  <c r="CH166" i="21"/>
  <c r="BP166" i="21"/>
  <c r="AX166" i="21"/>
  <c r="N166" i="21"/>
  <c r="AF166" i="21"/>
  <c r="CF134" i="21"/>
  <c r="BN134" i="21"/>
  <c r="AV134" i="21"/>
  <c r="AD134" i="21"/>
  <c r="L134" i="21"/>
  <c r="BL102" i="21"/>
  <c r="AT102" i="21"/>
  <c r="AB102" i="21"/>
  <c r="CD102" i="21"/>
  <c r="J102" i="21"/>
  <c r="CT69" i="21"/>
  <c r="BJ69" i="21"/>
  <c r="CB69" i="21"/>
  <c r="AR69" i="21"/>
  <c r="Z69" i="21"/>
  <c r="BZ37" i="21"/>
  <c r="BH37" i="21"/>
  <c r="AP37" i="21"/>
  <c r="CR37" i="21"/>
  <c r="X37" i="21"/>
  <c r="BL17" i="21"/>
  <c r="AX81" i="21"/>
  <c r="R145" i="21"/>
  <c r="BS141" i="2"/>
  <c r="CI109" i="21"/>
  <c r="BQ109" i="21"/>
  <c r="AY109" i="21"/>
  <c r="AG109" i="21"/>
  <c r="O109" i="21"/>
  <c r="BO77" i="21"/>
  <c r="AW77" i="21"/>
  <c r="CG77" i="21"/>
  <c r="AE77" i="21"/>
  <c r="M77" i="21"/>
  <c r="CE45" i="21"/>
  <c r="AC45" i="21"/>
  <c r="BM45" i="21"/>
  <c r="CU12" i="21"/>
  <c r="AA12" i="21"/>
  <c r="AU45" i="21"/>
  <c r="BK12" i="21"/>
  <c r="AS12" i="21"/>
  <c r="K45" i="21"/>
  <c r="CC12" i="21"/>
  <c r="CF109" i="21"/>
  <c r="BN109" i="21"/>
  <c r="AV109" i="21"/>
  <c r="AD109" i="21"/>
  <c r="L109" i="21"/>
  <c r="CD77" i="21"/>
  <c r="BL77" i="21"/>
  <c r="AT77" i="21"/>
  <c r="AB77" i="21"/>
  <c r="CT44" i="21"/>
  <c r="CB44" i="21"/>
  <c r="J77" i="21"/>
  <c r="BJ44" i="21"/>
  <c r="AR44" i="21"/>
  <c r="Z44" i="21"/>
  <c r="CR12" i="21"/>
  <c r="AP12" i="21"/>
  <c r="BH12" i="21"/>
  <c r="X12" i="21"/>
  <c r="BZ12" i="21"/>
  <c r="BS139" i="2"/>
  <c r="CG109" i="21"/>
  <c r="BO109" i="21"/>
  <c r="AW109" i="21"/>
  <c r="AE109" i="21"/>
  <c r="M109" i="21"/>
  <c r="BM77" i="21"/>
  <c r="AU77" i="21"/>
  <c r="AC77" i="21"/>
  <c r="K77" i="21"/>
  <c r="CE77" i="21"/>
  <c r="BK44" i="21"/>
  <c r="CU44" i="21"/>
  <c r="AS44" i="21"/>
  <c r="AA44" i="21"/>
  <c r="CA12" i="21"/>
  <c r="BI12" i="21"/>
  <c r="AQ12" i="21"/>
  <c r="CS12" i="21"/>
  <c r="CC44" i="21"/>
  <c r="Y12" i="21"/>
  <c r="BS301" i="2"/>
  <c r="CI150" i="21"/>
  <c r="BQ150" i="21"/>
  <c r="AY150" i="21"/>
  <c r="AG150" i="21"/>
  <c r="O150" i="21"/>
  <c r="CG118" i="21"/>
  <c r="BO118" i="21"/>
  <c r="M118" i="21"/>
  <c r="AE118" i="21"/>
  <c r="AW118" i="21"/>
  <c r="BM86" i="21"/>
  <c r="AU86" i="21"/>
  <c r="AC86" i="21"/>
  <c r="CE86" i="21"/>
  <c r="CU53" i="21"/>
  <c r="CC53" i="21"/>
  <c r="BK53" i="21"/>
  <c r="AS53" i="21"/>
  <c r="AA53" i="21"/>
  <c r="K86" i="21"/>
  <c r="CA21" i="21"/>
  <c r="BI21" i="21"/>
  <c r="CS21" i="21"/>
  <c r="Y21" i="21"/>
  <c r="AQ21" i="21"/>
  <c r="BS287" i="2"/>
  <c r="CM149" i="21"/>
  <c r="BU149" i="21"/>
  <c r="BC149" i="21"/>
  <c r="AK149" i="21"/>
  <c r="S149" i="21"/>
  <c r="CK117" i="21"/>
  <c r="BS117" i="21"/>
  <c r="BA117" i="21"/>
  <c r="AI117" i="21"/>
  <c r="Q117" i="21"/>
  <c r="CI85" i="21"/>
  <c r="BQ85" i="21"/>
  <c r="AG85" i="21"/>
  <c r="O85" i="21"/>
  <c r="CG53" i="21"/>
  <c r="AY85" i="21"/>
  <c r="BO53" i="21"/>
  <c r="AW53" i="21"/>
  <c r="AE53" i="21"/>
  <c r="M53" i="21"/>
  <c r="BM21" i="21"/>
  <c r="AU21" i="21"/>
  <c r="CE21" i="21"/>
  <c r="AC21" i="21"/>
  <c r="K21" i="21"/>
  <c r="CT153" i="21"/>
  <c r="CB153" i="21"/>
  <c r="BJ153" i="21"/>
  <c r="AR153" i="21"/>
  <c r="Z153" i="21"/>
  <c r="CR121" i="21"/>
  <c r="BH121" i="21"/>
  <c r="BZ121" i="21"/>
  <c r="AP121" i="21"/>
  <c r="X121" i="21"/>
  <c r="BX89" i="21"/>
  <c r="BF89" i="21"/>
  <c r="CP89" i="21"/>
  <c r="AN89" i="21"/>
  <c r="CN57" i="21"/>
  <c r="V89" i="21"/>
  <c r="BV57" i="21"/>
  <c r="BD57" i="21"/>
  <c r="AL57" i="21"/>
  <c r="CL25" i="21"/>
  <c r="T57" i="21"/>
  <c r="BT25" i="21"/>
  <c r="R25" i="21"/>
  <c r="AJ25" i="21"/>
  <c r="BB25" i="21"/>
  <c r="BS289" i="2"/>
  <c r="CO149" i="21"/>
  <c r="BW149" i="21"/>
  <c r="U149" i="21"/>
  <c r="AM149" i="21"/>
  <c r="BE149" i="21"/>
  <c r="CM117" i="21"/>
  <c r="BU117" i="21"/>
  <c r="AK117" i="21"/>
  <c r="CK85" i="21"/>
  <c r="BC117" i="21"/>
  <c r="S117" i="21"/>
  <c r="BS85" i="21"/>
  <c r="BA85" i="21"/>
  <c r="Q85" i="21"/>
  <c r="CI53" i="21"/>
  <c r="AI85" i="21"/>
  <c r="AY53" i="21"/>
  <c r="O53" i="21"/>
  <c r="AG53" i="21"/>
  <c r="BQ53" i="21"/>
  <c r="CG21" i="21"/>
  <c r="M21" i="21"/>
  <c r="AE21" i="21"/>
  <c r="AW21" i="21"/>
  <c r="BO21" i="21"/>
  <c r="CU156" i="21"/>
  <c r="CC156" i="21"/>
  <c r="AS156" i="21"/>
  <c r="BK156" i="21"/>
  <c r="AA156" i="21"/>
  <c r="CS124" i="21"/>
  <c r="CA124" i="21"/>
  <c r="BI124" i="21"/>
  <c r="Y124" i="21"/>
  <c r="AQ124" i="21"/>
  <c r="CQ92" i="21"/>
  <c r="BY92" i="21"/>
  <c r="AO92" i="21"/>
  <c r="W92" i="21"/>
  <c r="CO60" i="21"/>
  <c r="BW60" i="21"/>
  <c r="BG92" i="21"/>
  <c r="BE60" i="21"/>
  <c r="U60" i="21"/>
  <c r="BU28" i="21"/>
  <c r="AM60" i="21"/>
  <c r="CM28" i="21"/>
  <c r="AK28" i="21"/>
  <c r="S28" i="21"/>
  <c r="BC28" i="21"/>
  <c r="BS339" i="2"/>
  <c r="CK152" i="21"/>
  <c r="BS152" i="21"/>
  <c r="AI152" i="21"/>
  <c r="BA152" i="21"/>
  <c r="Q152" i="21"/>
  <c r="CI120" i="21"/>
  <c r="BQ120" i="21"/>
  <c r="AY120" i="21"/>
  <c r="AG120" i="21"/>
  <c r="O120" i="21"/>
  <c r="BO88" i="21"/>
  <c r="CG88" i="21"/>
  <c r="AW88" i="21"/>
  <c r="AE88" i="21"/>
  <c r="CE56" i="21"/>
  <c r="M88" i="21"/>
  <c r="BM56" i="21"/>
  <c r="AU56" i="21"/>
  <c r="K56" i="21"/>
  <c r="CU23" i="21"/>
  <c r="AC56" i="21"/>
  <c r="CC23" i="21"/>
  <c r="BK23" i="21"/>
  <c r="AS23" i="21"/>
  <c r="AA23" i="21"/>
  <c r="BS429" i="2"/>
  <c r="CK157" i="21"/>
  <c r="BS157" i="21"/>
  <c r="BA157" i="21"/>
  <c r="AI157" i="21"/>
  <c r="Q157" i="21"/>
  <c r="CI125" i="21"/>
  <c r="BQ125" i="21"/>
  <c r="AY125" i="21"/>
  <c r="AG125" i="21"/>
  <c r="O125" i="21"/>
  <c r="CG93" i="21"/>
  <c r="BO93" i="21"/>
  <c r="AW93" i="21"/>
  <c r="AE93" i="21"/>
  <c r="M93" i="21"/>
  <c r="CE61" i="21"/>
  <c r="AU61" i="21"/>
  <c r="BM61" i="21"/>
  <c r="AC61" i="21"/>
  <c r="CC28" i="21"/>
  <c r="K61" i="21"/>
  <c r="CU28" i="21"/>
  <c r="AA28" i="21"/>
  <c r="AS28" i="21"/>
  <c r="BK28" i="21"/>
  <c r="BS450" i="2"/>
  <c r="CN158" i="21"/>
  <c r="BV158" i="21"/>
  <c r="BD158" i="21"/>
  <c r="AL158" i="21"/>
  <c r="CL126" i="21"/>
  <c r="T158" i="21"/>
  <c r="BT126" i="21"/>
  <c r="R126" i="21"/>
  <c r="CJ94" i="21"/>
  <c r="BB126" i="21"/>
  <c r="AJ126" i="21"/>
  <c r="BR94" i="21"/>
  <c r="AZ94" i="21"/>
  <c r="P94" i="21"/>
  <c r="CH62" i="21"/>
  <c r="BP62" i="21"/>
  <c r="AH94" i="21"/>
  <c r="AF62" i="21"/>
  <c r="AX62" i="21"/>
  <c r="N62" i="21"/>
  <c r="BN30" i="21"/>
  <c r="AD30" i="21"/>
  <c r="AV30" i="21"/>
  <c r="L30" i="21"/>
  <c r="CF30" i="21"/>
  <c r="CQ149" i="21"/>
  <c r="BY149" i="21"/>
  <c r="BG149" i="21"/>
  <c r="W149" i="21"/>
  <c r="CO117" i="21"/>
  <c r="AO149" i="21"/>
  <c r="AM117" i="21"/>
  <c r="BW117" i="21"/>
  <c r="BE117" i="21"/>
  <c r="U117" i="21"/>
  <c r="CM85" i="21"/>
  <c r="BU85" i="21"/>
  <c r="BC85" i="21"/>
  <c r="AK85" i="21"/>
  <c r="BS53" i="21"/>
  <c r="CK53" i="21"/>
  <c r="BA53" i="21"/>
  <c r="S85" i="21"/>
  <c r="AI53" i="21"/>
  <c r="Q53" i="21"/>
  <c r="CI21" i="21"/>
  <c r="BQ21" i="21"/>
  <c r="O21" i="21"/>
  <c r="AY21" i="21"/>
  <c r="AG21" i="21"/>
  <c r="CH161" i="21"/>
  <c r="BP161" i="21"/>
  <c r="AX161" i="21"/>
  <c r="AF161" i="21"/>
  <c r="N161" i="21"/>
  <c r="CF129" i="21"/>
  <c r="BN129" i="21"/>
  <c r="AV129" i="21"/>
  <c r="AD129" i="21"/>
  <c r="L129" i="21"/>
  <c r="CD97" i="21"/>
  <c r="AT97" i="21"/>
  <c r="AB97" i="21"/>
  <c r="BL97" i="21"/>
  <c r="CB64" i="21"/>
  <c r="J97" i="21"/>
  <c r="CT64" i="21"/>
  <c r="BJ64" i="21"/>
  <c r="Z64" i="21"/>
  <c r="CR32" i="21"/>
  <c r="BZ32" i="21"/>
  <c r="AR64" i="21"/>
  <c r="AP32" i="21"/>
  <c r="X32" i="21"/>
  <c r="BH32" i="21"/>
  <c r="BS600" i="2"/>
  <c r="CB166" i="21"/>
  <c r="BJ166" i="21"/>
  <c r="CT166" i="21"/>
  <c r="Z166" i="21"/>
  <c r="AR166" i="21"/>
  <c r="CR134" i="21"/>
  <c r="BZ134" i="21"/>
  <c r="AP134" i="21"/>
  <c r="X134" i="21"/>
  <c r="BH134" i="21"/>
  <c r="CP102" i="21"/>
  <c r="BX102" i="21"/>
  <c r="AN102" i="21"/>
  <c r="BF102" i="21"/>
  <c r="BV70" i="21"/>
  <c r="V102" i="21"/>
  <c r="CN70" i="21"/>
  <c r="BD70" i="21"/>
  <c r="AL70" i="21"/>
  <c r="T70" i="21"/>
  <c r="CL38" i="21"/>
  <c r="AJ38" i="21"/>
  <c r="BT38" i="21"/>
  <c r="BB38" i="21"/>
  <c r="R38" i="21"/>
  <c r="L49" i="21"/>
  <c r="AF81" i="21"/>
  <c r="AJ145" i="21"/>
  <c r="BZ147" i="21"/>
  <c r="CR147" i="21"/>
  <c r="BH147" i="21"/>
  <c r="AP147" i="21"/>
  <c r="CP115" i="21"/>
  <c r="X147" i="21"/>
  <c r="BF115" i="21"/>
  <c r="BX115" i="21"/>
  <c r="AN115" i="21"/>
  <c r="V115" i="21"/>
  <c r="BV83" i="21"/>
  <c r="BD83" i="21"/>
  <c r="CN83" i="21"/>
  <c r="AL83" i="21"/>
  <c r="CL51" i="21"/>
  <c r="T83" i="21"/>
  <c r="BT51" i="21"/>
  <c r="AJ51" i="21"/>
  <c r="R51" i="21"/>
  <c r="CJ19" i="21"/>
  <c r="BB51" i="21"/>
  <c r="AZ19" i="21"/>
  <c r="AH19" i="21"/>
  <c r="P19" i="21"/>
  <c r="BR19" i="21"/>
  <c r="CG156" i="21"/>
  <c r="AW156" i="21"/>
  <c r="AE156" i="21"/>
  <c r="BO156" i="21"/>
  <c r="M156" i="21"/>
  <c r="CE124" i="21"/>
  <c r="BM124" i="21"/>
  <c r="AU124" i="21"/>
  <c r="AC124" i="21"/>
  <c r="K124" i="21"/>
  <c r="CU91" i="21"/>
  <c r="BK91" i="21"/>
  <c r="CC91" i="21"/>
  <c r="AA91" i="21"/>
  <c r="AS91" i="21"/>
  <c r="CS59" i="21"/>
  <c r="CA59" i="21"/>
  <c r="BI59" i="21"/>
  <c r="AQ59" i="21"/>
  <c r="Y59" i="21"/>
  <c r="CQ27" i="21"/>
  <c r="BG27" i="21"/>
  <c r="AO27" i="21"/>
  <c r="BY27" i="21"/>
  <c r="W27" i="21"/>
  <c r="BS393" i="2"/>
  <c r="CK155" i="21"/>
  <c r="BS155" i="21"/>
  <c r="BA155" i="21"/>
  <c r="AI155" i="21"/>
  <c r="Q155" i="21"/>
  <c r="CI123" i="21"/>
  <c r="AY123" i="21"/>
  <c r="AG123" i="21"/>
  <c r="BQ123" i="21"/>
  <c r="O123" i="21"/>
  <c r="CG91" i="21"/>
  <c r="AE91" i="21"/>
  <c r="BO91" i="21"/>
  <c r="AW91" i="21"/>
  <c r="CE59" i="21"/>
  <c r="M91" i="21"/>
  <c r="BM59" i="21"/>
  <c r="AU59" i="21"/>
  <c r="AC59" i="21"/>
  <c r="BK26" i="21"/>
  <c r="AS26" i="21"/>
  <c r="CC26" i="21"/>
  <c r="K59" i="21"/>
  <c r="AA26" i="21"/>
  <c r="CU26" i="21"/>
  <c r="BW158" i="21"/>
  <c r="BE158" i="21"/>
  <c r="CO158" i="21"/>
  <c r="AM158" i="21"/>
  <c r="U158" i="21"/>
  <c r="CM126" i="21"/>
  <c r="BU126" i="21"/>
  <c r="BC126" i="21"/>
  <c r="AK126" i="21"/>
  <c r="S126" i="21"/>
  <c r="BS94" i="21"/>
  <c r="BA94" i="21"/>
  <c r="CK94" i="21"/>
  <c r="AI94" i="21"/>
  <c r="Q94" i="21"/>
  <c r="CI62" i="21"/>
  <c r="BQ62" i="21"/>
  <c r="AY62" i="21"/>
  <c r="O62" i="21"/>
  <c r="AG62" i="21"/>
  <c r="CG30" i="21"/>
  <c r="BO30" i="21"/>
  <c r="AE30" i="21"/>
  <c r="M30" i="21"/>
  <c r="AW30" i="21"/>
  <c r="CF158" i="21"/>
  <c r="AV158" i="21"/>
  <c r="BN158" i="21"/>
  <c r="AD158" i="21"/>
  <c r="L158" i="21"/>
  <c r="CD126" i="21"/>
  <c r="AT126" i="21"/>
  <c r="BL126" i="21"/>
  <c r="J126" i="21"/>
  <c r="CT93" i="21"/>
  <c r="AB126" i="21"/>
  <c r="CB93" i="21"/>
  <c r="BJ93" i="21"/>
  <c r="AR93" i="21"/>
  <c r="Z93" i="21"/>
  <c r="CR61" i="21"/>
  <c r="BZ61" i="21"/>
  <c r="BH61" i="21"/>
  <c r="CP29" i="21"/>
  <c r="BX29" i="21"/>
  <c r="X61" i="21"/>
  <c r="BF29" i="21"/>
  <c r="AN29" i="21"/>
  <c r="V29" i="21"/>
  <c r="AP61" i="21"/>
  <c r="AD49" i="21"/>
  <c r="CH81" i="21"/>
  <c r="CL145" i="21"/>
  <c r="CJ115" i="21"/>
  <c r="AF83" i="21"/>
  <c r="AT19" i="21"/>
  <c r="BS288" i="2"/>
  <c r="CN149" i="21"/>
  <c r="BV149" i="21"/>
  <c r="AL149" i="21"/>
  <c r="BD149" i="21"/>
  <c r="T149" i="21"/>
  <c r="CL117" i="21"/>
  <c r="BT117" i="21"/>
  <c r="BB117" i="21"/>
  <c r="AJ117" i="21"/>
  <c r="R117" i="21"/>
  <c r="CJ85" i="21"/>
  <c r="AH85" i="21"/>
  <c r="AZ85" i="21"/>
  <c r="CH53" i="21"/>
  <c r="BR85" i="21"/>
  <c r="P85" i="21"/>
  <c r="BP53" i="21"/>
  <c r="AX53" i="21"/>
  <c r="AF53" i="21"/>
  <c r="N53" i="21"/>
  <c r="BN21" i="21"/>
  <c r="AV21" i="21"/>
  <c r="AD21" i="21"/>
  <c r="CF21" i="21"/>
  <c r="L21" i="21"/>
  <c r="BS403" i="2"/>
  <c r="CU155" i="21"/>
  <c r="CC155" i="21"/>
  <c r="AS155" i="21"/>
  <c r="BK155" i="21"/>
  <c r="CS123" i="21"/>
  <c r="AA155" i="21"/>
  <c r="CA123" i="21"/>
  <c r="BI123" i="21"/>
  <c r="Y123" i="21"/>
  <c r="AQ123" i="21"/>
  <c r="BY91" i="21"/>
  <c r="BG91" i="21"/>
  <c r="CQ91" i="21"/>
  <c r="AO91" i="21"/>
  <c r="W91" i="21"/>
  <c r="CO59" i="21"/>
  <c r="BW59" i="21"/>
  <c r="BE59" i="21"/>
  <c r="AM59" i="21"/>
  <c r="U59" i="21"/>
  <c r="BU27" i="21"/>
  <c r="BC27" i="21"/>
  <c r="CM27" i="21"/>
  <c r="S27" i="21"/>
  <c r="AK27" i="21"/>
  <c r="CT152" i="21"/>
  <c r="CB152" i="21"/>
  <c r="BJ152" i="21"/>
  <c r="AR152" i="21"/>
  <c r="Z152" i="21"/>
  <c r="CR120" i="21"/>
  <c r="BH120" i="21"/>
  <c r="AP120" i="21"/>
  <c r="CP88" i="21"/>
  <c r="BZ120" i="21"/>
  <c r="X120" i="21"/>
  <c r="BX88" i="21"/>
  <c r="BF88" i="21"/>
  <c r="CN56" i="21"/>
  <c r="V88" i="21"/>
  <c r="AN88" i="21"/>
  <c r="BD56" i="21"/>
  <c r="T56" i="21"/>
  <c r="BV56" i="21"/>
  <c r="AL56" i="21"/>
  <c r="CL24" i="21"/>
  <c r="BB24" i="21"/>
  <c r="AJ24" i="21"/>
  <c r="BT24" i="21"/>
  <c r="R24" i="21"/>
  <c r="CQ160" i="21"/>
  <c r="BY160" i="21"/>
  <c r="BG160" i="21"/>
  <c r="AO160" i="21"/>
  <c r="W160" i="21"/>
  <c r="BW128" i="21"/>
  <c r="CO128" i="21"/>
  <c r="AM128" i="21"/>
  <c r="BE128" i="21"/>
  <c r="U128" i="21"/>
  <c r="CM96" i="21"/>
  <c r="BU96" i="21"/>
  <c r="AK96" i="21"/>
  <c r="S96" i="21"/>
  <c r="CK64" i="21"/>
  <c r="BC96" i="21"/>
  <c r="BS64" i="21"/>
  <c r="BA64" i="21"/>
  <c r="Q64" i="21"/>
  <c r="BQ32" i="21"/>
  <c r="AY32" i="21"/>
  <c r="AI64" i="21"/>
  <c r="CI32" i="21"/>
  <c r="O32" i="21"/>
  <c r="AG32" i="21"/>
  <c r="CF155" i="21"/>
  <c r="BN155" i="21"/>
  <c r="AV155" i="21"/>
  <c r="L155" i="21"/>
  <c r="AD155" i="21"/>
  <c r="BL123" i="21"/>
  <c r="CD123" i="21"/>
  <c r="AT123" i="21"/>
  <c r="AB123" i="21"/>
  <c r="J123" i="21"/>
  <c r="CT90" i="21"/>
  <c r="CB90" i="21"/>
  <c r="AR90" i="21"/>
  <c r="BJ90" i="21"/>
  <c r="BZ58" i="21"/>
  <c r="Z90" i="21"/>
  <c r="CR58" i="21"/>
  <c r="BH58" i="21"/>
  <c r="AP58" i="21"/>
  <c r="X58" i="21"/>
  <c r="CP26" i="21"/>
  <c r="AN26" i="21"/>
  <c r="BX26" i="21"/>
  <c r="V26" i="21"/>
  <c r="BF26" i="21"/>
  <c r="CT162" i="21"/>
  <c r="CB162" i="21"/>
  <c r="BJ162" i="21"/>
  <c r="AR162" i="21"/>
  <c r="Z162" i="21"/>
  <c r="CR130" i="21"/>
  <c r="BZ130" i="21"/>
  <c r="AP130" i="21"/>
  <c r="BH130" i="21"/>
  <c r="CP98" i="21"/>
  <c r="X130" i="21"/>
  <c r="BX98" i="21"/>
  <c r="BF98" i="21"/>
  <c r="CN66" i="21"/>
  <c r="AN98" i="21"/>
  <c r="BD66" i="21"/>
  <c r="V98" i="21"/>
  <c r="AL66" i="21"/>
  <c r="T66" i="21"/>
  <c r="BV66" i="21"/>
  <c r="CL34" i="21"/>
  <c r="BT34" i="21"/>
  <c r="BB34" i="21"/>
  <c r="AJ34" i="21"/>
  <c r="R34" i="21"/>
  <c r="BS577" i="2"/>
  <c r="CO165" i="21"/>
  <c r="BW165" i="21"/>
  <c r="U165" i="21"/>
  <c r="BE165" i="21"/>
  <c r="CM133" i="21"/>
  <c r="AM165" i="21"/>
  <c r="BU133" i="21"/>
  <c r="BC133" i="21"/>
  <c r="AK133" i="21"/>
  <c r="CK101" i="21"/>
  <c r="BS101" i="21"/>
  <c r="S133" i="21"/>
  <c r="BA101" i="21"/>
  <c r="CI69" i="21"/>
  <c r="AI101" i="21"/>
  <c r="Q101" i="21"/>
  <c r="BQ69" i="21"/>
  <c r="AY69" i="21"/>
  <c r="O69" i="21"/>
  <c r="AG69" i="21"/>
  <c r="CG37" i="21"/>
  <c r="AW37" i="21"/>
  <c r="BO37" i="21"/>
  <c r="AE37" i="21"/>
  <c r="M37" i="21"/>
  <c r="CI161" i="21"/>
  <c r="AY161" i="21"/>
  <c r="BQ161" i="21"/>
  <c r="CG129" i="21"/>
  <c r="AG161" i="21"/>
  <c r="O161" i="21"/>
  <c r="AW129" i="21"/>
  <c r="AE129" i="21"/>
  <c r="BO129" i="21"/>
  <c r="M129" i="21"/>
  <c r="BM97" i="21"/>
  <c r="CE97" i="21"/>
  <c r="AU97" i="21"/>
  <c r="AC97" i="21"/>
  <c r="K97" i="21"/>
  <c r="CC64" i="21"/>
  <c r="AS64" i="21"/>
  <c r="AA64" i="21"/>
  <c r="CU64" i="21"/>
  <c r="BK64" i="21"/>
  <c r="CA32" i="21"/>
  <c r="CS32" i="21"/>
  <c r="BI32" i="21"/>
  <c r="Y32" i="21"/>
  <c r="AQ32" i="21"/>
  <c r="AV49" i="21"/>
  <c r="P113" i="21"/>
  <c r="BB145" i="21"/>
  <c r="AS467" i="2"/>
  <c r="AR467" i="2" s="1"/>
  <c r="BS501" i="2"/>
  <c r="CK161" i="21"/>
  <c r="BS161" i="21"/>
  <c r="BA161" i="21"/>
  <c r="AI161" i="21"/>
  <c r="Q161" i="21"/>
  <c r="BQ129" i="21"/>
  <c r="CI129" i="21"/>
  <c r="AY129" i="21"/>
  <c r="AG129" i="21"/>
  <c r="O129" i="21"/>
  <c r="AW97" i="21"/>
  <c r="AE97" i="21"/>
  <c r="M97" i="21"/>
  <c r="BO97" i="21"/>
  <c r="CG97" i="21"/>
  <c r="BM65" i="21"/>
  <c r="K65" i="21"/>
  <c r="AC65" i="21"/>
  <c r="CU32" i="21"/>
  <c r="AU65" i="21"/>
  <c r="CE65" i="21"/>
  <c r="AA32" i="21"/>
  <c r="AS32" i="21"/>
  <c r="BK32" i="21"/>
  <c r="CC32" i="21"/>
  <c r="CG157" i="21"/>
  <c r="AW157" i="21"/>
  <c r="BO157" i="21"/>
  <c r="AE157" i="21"/>
  <c r="CE125" i="21"/>
  <c r="M157" i="21"/>
  <c r="BM125" i="21"/>
  <c r="AU125" i="21"/>
  <c r="AC125" i="21"/>
  <c r="K125" i="21"/>
  <c r="CU92" i="21"/>
  <c r="BK92" i="21"/>
  <c r="CC92" i="21"/>
  <c r="AS92" i="21"/>
  <c r="CS60" i="21"/>
  <c r="AA92" i="21"/>
  <c r="CA60" i="21"/>
  <c r="AQ60" i="21"/>
  <c r="BI60" i="21"/>
  <c r="Y60" i="21"/>
  <c r="CQ28" i="21"/>
  <c r="W28" i="21"/>
  <c r="BG28" i="21"/>
  <c r="AO28" i="21"/>
  <c r="BY28" i="21"/>
  <c r="BS389" i="2"/>
  <c r="CG155" i="21"/>
  <c r="BO155" i="21"/>
  <c r="AW155" i="21"/>
  <c r="AE155" i="21"/>
  <c r="M155" i="21"/>
  <c r="CE123" i="21"/>
  <c r="BM123" i="21"/>
  <c r="AU123" i="21"/>
  <c r="AC123" i="21"/>
  <c r="K123" i="21"/>
  <c r="CU90" i="21"/>
  <c r="CC90" i="21"/>
  <c r="AS90" i="21"/>
  <c r="AA90" i="21"/>
  <c r="CS58" i="21"/>
  <c r="CA58" i="21"/>
  <c r="BK90" i="21"/>
  <c r="BI58" i="21"/>
  <c r="AQ58" i="21"/>
  <c r="Y58" i="21"/>
  <c r="CQ26" i="21"/>
  <c r="W26" i="21"/>
  <c r="BY26" i="21"/>
  <c r="BG26" i="21"/>
  <c r="AO26" i="21"/>
  <c r="CD17" i="21"/>
  <c r="BN49" i="21"/>
  <c r="BR113" i="21"/>
  <c r="BT145" i="21"/>
  <c r="AQ532" i="2"/>
  <c r="AO533" i="2" s="1"/>
  <c r="AQ533" i="2" s="1"/>
  <c r="AP532" i="2"/>
  <c r="AT532" i="2" s="1"/>
  <c r="AQ430" i="2"/>
  <c r="AP430" i="2"/>
  <c r="AP328" i="2"/>
  <c r="AT328" i="2" s="1"/>
  <c r="AQ328" i="2"/>
  <c r="AQ484" i="2"/>
  <c r="AO485" i="2" s="1"/>
  <c r="AQ485" i="2" s="1"/>
  <c r="AP484" i="2"/>
  <c r="AT484" i="2" s="1"/>
  <c r="BS138" i="2"/>
  <c r="BS407" i="2"/>
  <c r="BS451" i="2"/>
  <c r="BS442" i="2"/>
  <c r="BS366" i="2"/>
  <c r="BS348" i="2"/>
  <c r="BS291" i="2"/>
  <c r="BS330" i="2"/>
  <c r="BS425" i="2"/>
  <c r="BS528" i="2"/>
  <c r="BS499" i="2"/>
  <c r="BS213" i="2"/>
  <c r="AT514" i="2"/>
  <c r="BS514" i="2"/>
  <c r="BS154" i="2"/>
  <c r="AS275" i="2"/>
  <c r="AR275" i="2" s="1"/>
  <c r="BS511" i="2"/>
  <c r="BS456" i="2"/>
  <c r="BS457" i="2"/>
  <c r="BS547" i="2"/>
  <c r="BS211" i="2"/>
  <c r="AQ529" i="2"/>
  <c r="AT489" i="2"/>
  <c r="BS489" i="2"/>
  <c r="BS388" i="2"/>
  <c r="AP573" i="2"/>
  <c r="BS562" i="2"/>
  <c r="BS576" i="2"/>
  <c r="BS539" i="2"/>
  <c r="BS351" i="2"/>
  <c r="BS349" i="2"/>
  <c r="BS421" i="2"/>
  <c r="BS592" i="2"/>
  <c r="BS459" i="2"/>
  <c r="BS214" i="2"/>
  <c r="BS202" i="2"/>
  <c r="BS243" i="2"/>
  <c r="BS158" i="2"/>
  <c r="BS274" i="2"/>
  <c r="AT198" i="2"/>
  <c r="BS198" i="2"/>
  <c r="BS256" i="2"/>
  <c r="BS498" i="2"/>
  <c r="AQ577" i="2"/>
  <c r="BS352" i="2"/>
  <c r="BS588" i="2"/>
  <c r="AP552" i="2"/>
  <c r="AT552" i="2" s="1"/>
  <c r="AP553" i="2"/>
  <c r="AT553" i="2" s="1"/>
  <c r="AT576" i="2"/>
  <c r="AQ588" i="2"/>
  <c r="AQ348" i="2"/>
  <c r="AS533" i="2"/>
  <c r="AR533" i="2" s="1"/>
  <c r="AP346" i="2"/>
  <c r="AT346" i="2" s="1"/>
  <c r="AP259" i="2"/>
  <c r="AT259" i="2" s="1"/>
  <c r="AS173" i="2"/>
  <c r="AR173" i="2" s="1"/>
  <c r="AP609" i="2"/>
  <c r="AT609" i="2" s="1"/>
  <c r="AP221" i="2"/>
  <c r="AP222" i="2"/>
  <c r="AQ388" i="2"/>
  <c r="AQ389" i="2"/>
  <c r="AS239" i="2"/>
  <c r="AR239" i="2" s="1"/>
  <c r="AS257" i="2"/>
  <c r="AP601" i="2"/>
  <c r="AT601" i="2" s="1"/>
  <c r="AP554" i="2"/>
  <c r="AP559" i="2"/>
  <c r="AS203" i="2"/>
  <c r="AR203" i="2" s="1"/>
  <c r="AS341" i="2"/>
  <c r="AR341" i="2" s="1"/>
  <c r="AS137" i="2"/>
  <c r="AR137" i="2" s="1"/>
  <c r="AT456" i="2"/>
  <c r="AQ576" i="2"/>
  <c r="AS125" i="2"/>
  <c r="AR125" i="2" s="1"/>
  <c r="AS191" i="2"/>
  <c r="AR191" i="2" s="1"/>
  <c r="AS443" i="2"/>
  <c r="AR443" i="2" s="1"/>
  <c r="AS371" i="2"/>
  <c r="AR371" i="2" s="1"/>
  <c r="AS383" i="2"/>
  <c r="AR383" i="2" s="1"/>
  <c r="AS245" i="2"/>
  <c r="AR245" i="2" s="1"/>
  <c r="AS311" i="2"/>
  <c r="AR311" i="2" s="1"/>
  <c r="AS209" i="2"/>
  <c r="AR209" i="2" s="1"/>
  <c r="AS263" i="2"/>
  <c r="AQ539" i="2"/>
  <c r="AP468" i="2"/>
  <c r="AP579" i="2"/>
  <c r="AP606" i="2"/>
  <c r="AT577" i="2"/>
  <c r="AP561" i="2"/>
  <c r="AT348" i="2"/>
  <c r="AP572" i="2"/>
  <c r="AS503" i="2"/>
  <c r="AS497" i="2"/>
  <c r="AR497" i="2" s="1"/>
  <c r="AS485" i="2"/>
  <c r="AR485" i="2" s="1"/>
  <c r="AS491" i="2"/>
  <c r="AR491" i="2" s="1"/>
  <c r="AS509" i="2"/>
  <c r="AR509" i="2" s="1"/>
  <c r="AR394" i="2"/>
  <c r="AS395" i="2"/>
  <c r="AR412" i="2"/>
  <c r="AS413" i="2"/>
  <c r="AS401" i="2"/>
  <c r="AS377" i="2"/>
  <c r="AP513" i="2"/>
  <c r="AT513" i="2" s="1"/>
  <c r="AQ498" i="2"/>
  <c r="AP487" i="2"/>
  <c r="AT487" i="2" s="1"/>
  <c r="AQ457" i="2"/>
  <c r="AQ310" i="2"/>
  <c r="AO311" i="2" s="1"/>
  <c r="AQ311" i="2" s="1"/>
  <c r="AP310" i="2"/>
  <c r="AQ280" i="2"/>
  <c r="AP280" i="2"/>
  <c r="AQ291" i="2"/>
  <c r="AP335" i="2"/>
  <c r="AQ349" i="2"/>
  <c r="AP370" i="2"/>
  <c r="AQ403" i="2"/>
  <c r="AQ425" i="2"/>
  <c r="AP453" i="2"/>
  <c r="AP458" i="2"/>
  <c r="AP512" i="2"/>
  <c r="AQ514" i="2"/>
  <c r="AT530" i="2"/>
  <c r="AT529" i="2"/>
  <c r="AT528" i="2"/>
  <c r="AQ530" i="2"/>
  <c r="AS251" i="2"/>
  <c r="AT256" i="2"/>
  <c r="AP279" i="2"/>
  <c r="AQ442" i="2"/>
  <c r="AO443" i="2" s="1"/>
  <c r="AQ443" i="2" s="1"/>
  <c r="AQ393" i="2"/>
  <c r="AQ531" i="2"/>
  <c r="AT457" i="2"/>
  <c r="AP555" i="2"/>
  <c r="AP381" i="2"/>
  <c r="AQ547" i="2"/>
  <c r="AT243" i="2"/>
  <c r="AT511" i="2"/>
  <c r="AP551" i="2"/>
  <c r="AP197" i="2"/>
  <c r="AQ451" i="2"/>
  <c r="AP538" i="2"/>
  <c r="AQ499" i="2"/>
  <c r="AP471" i="2"/>
  <c r="AQ600" i="2"/>
  <c r="AP557" i="2"/>
  <c r="AQ459" i="2"/>
  <c r="AS179" i="2"/>
  <c r="AR179" i="2" s="1"/>
  <c r="AP494" i="2"/>
  <c r="AP463" i="2"/>
  <c r="AP436" i="2"/>
  <c r="AP549" i="2"/>
  <c r="AT549" i="2" s="1"/>
  <c r="AP440" i="2"/>
  <c r="AP535" i="2"/>
  <c r="AP596" i="2"/>
  <c r="AP610" i="2"/>
  <c r="AP537" i="2"/>
  <c r="AP492" i="2"/>
  <c r="AP411" i="2"/>
  <c r="AT459" i="2"/>
  <c r="AP593" i="2"/>
  <c r="AP605" i="2"/>
  <c r="AP603" i="2"/>
  <c r="AQ339" i="2"/>
  <c r="AQ450" i="2"/>
  <c r="AQ273" i="2"/>
  <c r="AP361" i="2"/>
  <c r="AT289" i="2"/>
  <c r="AP398" i="2"/>
  <c r="AQ437" i="2"/>
  <c r="AS167" i="2"/>
  <c r="AP465" i="2"/>
  <c r="AP438" i="2"/>
  <c r="AS161" i="2"/>
  <c r="AR161" i="2" s="1"/>
  <c r="AQ407" i="2"/>
  <c r="AT450" i="2"/>
  <c r="AT590" i="2"/>
  <c r="AT154" i="2"/>
  <c r="AP155" i="2"/>
  <c r="AQ330" i="2"/>
  <c r="AT407" i="2"/>
  <c r="AT403" i="2"/>
  <c r="AP578" i="2"/>
  <c r="AT531" i="2"/>
  <c r="AT388" i="2"/>
  <c r="AT420" i="2"/>
  <c r="AP591" i="2"/>
  <c r="AQ591" i="2"/>
  <c r="AQ352" i="2"/>
  <c r="AS185" i="2"/>
  <c r="AR185" i="2" s="1"/>
  <c r="AS143" i="2"/>
  <c r="AR143" i="2" s="1"/>
  <c r="AQ162" i="2"/>
  <c r="AP148" i="2"/>
  <c r="AP118" i="2"/>
  <c r="AQ118" i="2"/>
  <c r="AQ420" i="2"/>
  <c r="AT393" i="2"/>
  <c r="AP523" i="2"/>
  <c r="AP575" i="2"/>
  <c r="AP367" i="2"/>
  <c r="AT592" i="2"/>
  <c r="AP231" i="2"/>
  <c r="AT231" i="2" s="1"/>
  <c r="AP574" i="2"/>
  <c r="AQ574" i="2"/>
  <c r="AQ508" i="2"/>
  <c r="AO509" i="2" s="1"/>
  <c r="AQ509" i="2" s="1"/>
  <c r="AP508" i="2"/>
  <c r="AT429" i="2"/>
  <c r="AP496" i="2"/>
  <c r="AQ607" i="2"/>
  <c r="AP607" i="2"/>
  <c r="AP587" i="2"/>
  <c r="AQ587" i="2"/>
  <c r="AQ213" i="2"/>
  <c r="AP200" i="2"/>
  <c r="AP449" i="2"/>
  <c r="AQ429" i="2"/>
  <c r="AQ528" i="2"/>
  <c r="AP470" i="2"/>
  <c r="AQ456" i="2"/>
  <c r="AP546" i="2"/>
  <c r="AT588" i="2"/>
  <c r="AP409" i="2"/>
  <c r="AP507" i="2"/>
  <c r="AT501" i="2"/>
  <c r="AP570" i="2"/>
  <c r="AP595" i="2"/>
  <c r="AP589" i="2"/>
  <c r="AQ589" i="2"/>
  <c r="AQ604" i="2"/>
  <c r="AP604" i="2"/>
  <c r="AT330" i="2"/>
  <c r="AP569" i="2"/>
  <c r="AP594" i="2"/>
  <c r="AT600" i="2"/>
  <c r="AQ138" i="2"/>
  <c r="AP380" i="2"/>
  <c r="AP556" i="2"/>
  <c r="AQ211" i="2"/>
  <c r="AQ421" i="2"/>
  <c r="AP399" i="2"/>
  <c r="AP363" i="2"/>
  <c r="AP478" i="2"/>
  <c r="AP166" i="2"/>
  <c r="AP216" i="2"/>
  <c r="AP276" i="2"/>
  <c r="AP364" i="2"/>
  <c r="AP379" i="2"/>
  <c r="AQ501" i="2"/>
  <c r="AQ568" i="2"/>
  <c r="AP568" i="2"/>
  <c r="AQ611" i="2"/>
  <c r="AP611" i="2"/>
  <c r="AT241" i="2"/>
  <c r="AQ288" i="2"/>
  <c r="AP369" i="2"/>
  <c r="AQ534" i="2"/>
  <c r="AP534" i="2"/>
  <c r="AQ614" i="2"/>
  <c r="AP614" i="2"/>
  <c r="AT562" i="2"/>
  <c r="AP462" i="2"/>
  <c r="AT451" i="2"/>
  <c r="AQ615" i="2"/>
  <c r="AP615" i="2"/>
  <c r="AQ566" i="2"/>
  <c r="AP566" i="2"/>
  <c r="AQ139" i="2"/>
  <c r="AP277" i="2"/>
  <c r="AP321" i="2"/>
  <c r="AQ366" i="2"/>
  <c r="AT421" i="2"/>
  <c r="AP495" i="2"/>
  <c r="AT437" i="2"/>
  <c r="AQ585" i="2"/>
  <c r="AP585" i="2"/>
  <c r="AQ565" i="2"/>
  <c r="AP565" i="2"/>
  <c r="AQ567" i="2"/>
  <c r="AP567" i="2"/>
  <c r="AP423" i="2"/>
  <c r="AP397" i="2"/>
  <c r="AP410" i="2"/>
  <c r="AT389" i="2"/>
  <c r="AP522" i="2"/>
  <c r="AT499" i="2"/>
  <c r="AQ608" i="2"/>
  <c r="AP608" i="2"/>
  <c r="AQ584" i="2"/>
  <c r="AP584" i="2"/>
  <c r="AQ560" i="2"/>
  <c r="AP560" i="2"/>
  <c r="AQ602" i="2"/>
  <c r="AP602" i="2"/>
  <c r="AQ583" i="2"/>
  <c r="AP583" i="2"/>
  <c r="AQ612" i="2"/>
  <c r="AP612" i="2"/>
  <c r="AQ563" i="2"/>
  <c r="AP563" i="2"/>
  <c r="AQ598" i="2"/>
  <c r="AP598" i="2"/>
  <c r="AQ613" i="2"/>
  <c r="AP613" i="2"/>
  <c r="AP544" i="2"/>
  <c r="AQ586" i="2"/>
  <c r="AP586" i="2"/>
  <c r="AQ582" i="2"/>
  <c r="AP582" i="2"/>
  <c r="AQ564" i="2"/>
  <c r="AP564" i="2"/>
  <c r="AQ599" i="2"/>
  <c r="AP599" i="2"/>
  <c r="AQ581" i="2"/>
  <c r="AP581" i="2"/>
  <c r="AQ497" i="2"/>
  <c r="AP497" i="2"/>
  <c r="AP517" i="2"/>
  <c r="AQ517" i="2"/>
  <c r="AQ526" i="2"/>
  <c r="AP526" i="2"/>
  <c r="AP232" i="2"/>
  <c r="AP306" i="2"/>
  <c r="AT351" i="2"/>
  <c r="AP490" i="2"/>
  <c r="AQ490" i="2"/>
  <c r="AO491" i="2" s="1"/>
  <c r="AQ491" i="2" s="1"/>
  <c r="AP516" i="2"/>
  <c r="AQ516" i="2"/>
  <c r="AP527" i="2"/>
  <c r="AQ527" i="2"/>
  <c r="AT539" i="2"/>
  <c r="AT547" i="2"/>
  <c r="AT498" i="2"/>
  <c r="AP225" i="2"/>
  <c r="AQ198" i="2"/>
  <c r="AP382" i="2"/>
  <c r="AP376" i="2"/>
  <c r="AQ472" i="2"/>
  <c r="AP472" i="2"/>
  <c r="AQ488" i="2"/>
  <c r="AP488" i="2"/>
  <c r="AP515" i="2"/>
  <c r="AQ515" i="2"/>
  <c r="AQ486" i="2"/>
  <c r="AP486" i="2"/>
  <c r="AP295" i="2"/>
  <c r="AQ524" i="2"/>
  <c r="AP524" i="2"/>
  <c r="AP391" i="2"/>
  <c r="AQ391" i="2"/>
  <c r="AT339" i="2"/>
  <c r="AP190" i="2"/>
  <c r="AT158" i="2"/>
  <c r="AP223" i="2"/>
  <c r="AP219" i="2"/>
  <c r="AP294" i="2"/>
  <c r="AP308" i="2"/>
  <c r="AP338" i="2"/>
  <c r="AP493" i="2"/>
  <c r="AQ521" i="2"/>
  <c r="AP521" i="2"/>
  <c r="AP502" i="2"/>
  <c r="AQ502" i="2"/>
  <c r="AO503" i="2" s="1"/>
  <c r="AQ503" i="2" s="1"/>
  <c r="AO504" i="2" s="1"/>
  <c r="AQ504" i="2" s="1"/>
  <c r="AO505" i="2" s="1"/>
  <c r="AQ542" i="2"/>
  <c r="AP542" i="2"/>
  <c r="AQ548" i="2"/>
  <c r="AP548" i="2"/>
  <c r="AQ441" i="2"/>
  <c r="AP441" i="2"/>
  <c r="AQ536" i="2"/>
  <c r="AP536" i="2"/>
  <c r="AQ543" i="2"/>
  <c r="AP543" i="2"/>
  <c r="AP336" i="2"/>
  <c r="AP317" i="2"/>
  <c r="AQ545" i="2"/>
  <c r="AP545" i="2"/>
  <c r="AQ454" i="2"/>
  <c r="AO455" i="2" s="1"/>
  <c r="AP455" i="2" s="1"/>
  <c r="AP454" i="2"/>
  <c r="AP533" i="2"/>
  <c r="AP519" i="2"/>
  <c r="AQ519" i="2"/>
  <c r="AQ540" i="2"/>
  <c r="AP540" i="2"/>
  <c r="AP208" i="2"/>
  <c r="AP354" i="2"/>
  <c r="AQ500" i="2"/>
  <c r="AP500" i="2"/>
  <c r="AQ469" i="2"/>
  <c r="AP469" i="2"/>
  <c r="AQ520" i="2"/>
  <c r="AP520" i="2"/>
  <c r="AQ550" i="2"/>
  <c r="AP550" i="2"/>
  <c r="AP518" i="2"/>
  <c r="AQ518" i="2"/>
  <c r="AQ439" i="2"/>
  <c r="AP439" i="2"/>
  <c r="AQ541" i="2"/>
  <c r="AP541" i="2"/>
  <c r="AQ461" i="2"/>
  <c r="AP461" i="2"/>
  <c r="AT138" i="2"/>
  <c r="AQ351" i="2"/>
  <c r="AQ448" i="2"/>
  <c r="AP448" i="2"/>
  <c r="AP342" i="2"/>
  <c r="AQ342" i="2"/>
  <c r="AQ394" i="2"/>
  <c r="AO395" i="2" s="1"/>
  <c r="AQ395" i="2" s="1"/>
  <c r="AO396" i="2" s="1"/>
  <c r="AQ396" i="2" s="1"/>
  <c r="AP394" i="2"/>
  <c r="AQ427" i="2"/>
  <c r="AP427" i="2"/>
  <c r="AP151" i="2"/>
  <c r="AP159" i="2"/>
  <c r="AP196" i="2"/>
  <c r="AP316" i="2"/>
  <c r="AP405" i="2"/>
  <c r="AQ477" i="2"/>
  <c r="AP477" i="2"/>
  <c r="AQ481" i="2"/>
  <c r="AP481" i="2"/>
  <c r="AP215" i="2"/>
  <c r="AP424" i="2"/>
  <c r="AQ424" i="2"/>
  <c r="AQ476" i="2"/>
  <c r="AP476" i="2"/>
  <c r="AQ412" i="2"/>
  <c r="AO413" i="2" s="1"/>
  <c r="AQ413" i="2" s="1"/>
  <c r="AO414" i="2" s="1"/>
  <c r="AQ414" i="2" s="1"/>
  <c r="AO415" i="2" s="1"/>
  <c r="AP412" i="2"/>
  <c r="AQ444" i="2"/>
  <c r="AP444" i="2"/>
  <c r="AP343" i="2"/>
  <c r="AQ343" i="2"/>
  <c r="AQ480" i="2"/>
  <c r="AP480" i="2"/>
  <c r="AQ447" i="2"/>
  <c r="AP447" i="2"/>
  <c r="AQ446" i="2"/>
  <c r="AP446" i="2"/>
  <c r="AQ318" i="2"/>
  <c r="AP318" i="2"/>
  <c r="AQ475" i="2"/>
  <c r="AP475" i="2"/>
  <c r="AQ377" i="2"/>
  <c r="AO378" i="2" s="1"/>
  <c r="AP377" i="2"/>
  <c r="AQ474" i="2"/>
  <c r="AP474" i="2"/>
  <c r="AQ428" i="2"/>
  <c r="AP428" i="2"/>
  <c r="AP392" i="2"/>
  <c r="AQ392" i="2"/>
  <c r="AQ466" i="2"/>
  <c r="AO467" i="2" s="1"/>
  <c r="AP467" i="2" s="1"/>
  <c r="AP466" i="2"/>
  <c r="AQ452" i="2"/>
  <c r="AP452" i="2"/>
  <c r="AP344" i="2"/>
  <c r="AQ344" i="2"/>
  <c r="AT291" i="2"/>
  <c r="AP357" i="2"/>
  <c r="AP331" i="2"/>
  <c r="AQ479" i="2"/>
  <c r="AP479" i="2"/>
  <c r="AP171" i="2"/>
  <c r="AP181" i="2"/>
  <c r="AT213" i="2"/>
  <c r="AT141" i="2"/>
  <c r="AP293" i="2"/>
  <c r="AT349" i="2"/>
  <c r="AP355" i="2"/>
  <c r="AP333" i="2"/>
  <c r="AP322" i="2"/>
  <c r="AP390" i="2"/>
  <c r="AQ390" i="2"/>
  <c r="AQ473" i="2"/>
  <c r="AP473" i="2"/>
  <c r="AP345" i="2"/>
  <c r="AQ345" i="2"/>
  <c r="AQ482" i="2"/>
  <c r="AP482" i="2"/>
  <c r="AQ445" i="2"/>
  <c r="AP445" i="2"/>
  <c r="AT425" i="2"/>
  <c r="AQ408" i="2"/>
  <c r="AP408" i="2"/>
  <c r="AT139" i="2"/>
  <c r="AQ289" i="2"/>
  <c r="AT288" i="2"/>
  <c r="AQ464" i="2"/>
  <c r="AP464" i="2"/>
  <c r="AQ460" i="2"/>
  <c r="AP460" i="2"/>
  <c r="AQ483" i="2"/>
  <c r="AP483" i="2"/>
  <c r="AQ426" i="2"/>
  <c r="AP426" i="2"/>
  <c r="AQ418" i="2"/>
  <c r="AP418" i="2"/>
  <c r="AQ385" i="2"/>
  <c r="AP385" i="2"/>
  <c r="AP319" i="2"/>
  <c r="AP362" i="2"/>
  <c r="AQ362" i="2"/>
  <c r="AQ419" i="2"/>
  <c r="AP419" i="2"/>
  <c r="AQ433" i="2"/>
  <c r="AP433" i="2"/>
  <c r="AP199" i="2"/>
  <c r="AT430" i="2"/>
  <c r="AP142" i="2"/>
  <c r="AP187" i="2"/>
  <c r="AP210" i="2"/>
  <c r="AP262" i="2"/>
  <c r="AP275" i="2"/>
  <c r="AQ287" i="2"/>
  <c r="AT301" i="2"/>
  <c r="AT274" i="2"/>
  <c r="AP300" i="2"/>
  <c r="AQ422" i="2"/>
  <c r="AP422" i="2"/>
  <c r="AP278" i="2"/>
  <c r="AP140" i="2"/>
  <c r="AP149" i="2"/>
  <c r="AQ417" i="2"/>
  <c r="AP417" i="2"/>
  <c r="AP157" i="2"/>
  <c r="AQ141" i="2"/>
  <c r="AP163" i="2"/>
  <c r="AP303" i="2"/>
  <c r="AP360" i="2"/>
  <c r="AQ406" i="2"/>
  <c r="AP406" i="2"/>
  <c r="AP334" i="2"/>
  <c r="AQ334" i="2"/>
  <c r="AQ383" i="2"/>
  <c r="AO384" i="2" s="1"/>
  <c r="AQ384" i="2" s="1"/>
  <c r="AP383" i="2"/>
  <c r="AQ400" i="2"/>
  <c r="AO401" i="2" s="1"/>
  <c r="AQ401" i="2" s="1"/>
  <c r="AO402" i="2" s="1"/>
  <c r="AP402" i="2" s="1"/>
  <c r="AP400" i="2"/>
  <c r="AP217" i="2"/>
  <c r="AP337" i="2"/>
  <c r="AT273" i="2"/>
  <c r="AQ404" i="2"/>
  <c r="AP404" i="2"/>
  <c r="AQ431" i="2"/>
  <c r="AP431" i="2"/>
  <c r="AQ386" i="2"/>
  <c r="AP386" i="2"/>
  <c r="AQ434" i="2"/>
  <c r="AP434" i="2"/>
  <c r="AP169" i="2"/>
  <c r="AP257" i="2"/>
  <c r="AQ257" i="2"/>
  <c r="AO258" i="2" s="1"/>
  <c r="AQ258" i="2" s="1"/>
  <c r="AQ432" i="2"/>
  <c r="AP432" i="2"/>
  <c r="AQ387" i="2"/>
  <c r="AP387" i="2"/>
  <c r="AQ435" i="2"/>
  <c r="AP435" i="2"/>
  <c r="AQ371" i="2"/>
  <c r="AO372" i="2" s="1"/>
  <c r="AQ372" i="2" s="1"/>
  <c r="AO373" i="2" s="1"/>
  <c r="AP371" i="2"/>
  <c r="AQ353" i="2"/>
  <c r="AP353" i="2"/>
  <c r="AT352" i="2"/>
  <c r="AP153" i="2"/>
  <c r="AP183" i="2"/>
  <c r="AQ261" i="2"/>
  <c r="AP261" i="2"/>
  <c r="AQ358" i="2"/>
  <c r="AP358" i="2"/>
  <c r="AQ340" i="2"/>
  <c r="AO341" i="2" s="1"/>
  <c r="AP341" i="2" s="1"/>
  <c r="AP340" i="2"/>
  <c r="AQ326" i="2"/>
  <c r="AP326" i="2"/>
  <c r="AQ324" i="2"/>
  <c r="AP324" i="2"/>
  <c r="AQ327" i="2"/>
  <c r="AP327" i="2"/>
  <c r="AP150" i="2"/>
  <c r="AQ368" i="2"/>
  <c r="AP368" i="2"/>
  <c r="AP350" i="2"/>
  <c r="AQ350" i="2"/>
  <c r="AQ332" i="2"/>
  <c r="AP332" i="2"/>
  <c r="AP297" i="2"/>
  <c r="AP365" i="2"/>
  <c r="AQ365" i="2"/>
  <c r="AP347" i="2"/>
  <c r="AQ347" i="2"/>
  <c r="AQ329" i="2"/>
  <c r="AP329" i="2"/>
  <c r="AQ359" i="2"/>
  <c r="AP359" i="2"/>
  <c r="AQ241" i="2"/>
  <c r="AP296" i="2"/>
  <c r="AQ320" i="2"/>
  <c r="AP320" i="2"/>
  <c r="AQ375" i="2"/>
  <c r="AP375" i="2"/>
  <c r="AQ325" i="2"/>
  <c r="AP325" i="2"/>
  <c r="AT366" i="2"/>
  <c r="AQ305" i="2"/>
  <c r="AP305" i="2"/>
  <c r="AQ374" i="2"/>
  <c r="AP374" i="2"/>
  <c r="AQ307" i="2"/>
  <c r="AP307" i="2"/>
  <c r="AP304" i="2"/>
  <c r="AQ304" i="2"/>
  <c r="AP260" i="2"/>
  <c r="AQ260" i="2"/>
  <c r="AQ292" i="2"/>
  <c r="AP292" i="2"/>
  <c r="AQ323" i="2"/>
  <c r="AP323" i="2"/>
  <c r="AQ356" i="2"/>
  <c r="AP356" i="2"/>
  <c r="AQ309" i="2"/>
  <c r="AP309" i="2"/>
  <c r="AQ272" i="2"/>
  <c r="AP272" i="2"/>
  <c r="AQ284" i="2"/>
  <c r="AP284" i="2"/>
  <c r="AP218" i="2"/>
  <c r="AT202" i="2"/>
  <c r="AQ283" i="2"/>
  <c r="AP283" i="2"/>
  <c r="AP165" i="2"/>
  <c r="AQ282" i="2"/>
  <c r="AP282" i="2"/>
  <c r="AQ315" i="2"/>
  <c r="AP315" i="2"/>
  <c r="AQ267" i="2"/>
  <c r="AP267" i="2"/>
  <c r="AQ172" i="2"/>
  <c r="AP172" i="2"/>
  <c r="AQ281" i="2"/>
  <c r="AP281" i="2"/>
  <c r="AQ314" i="2"/>
  <c r="AP314" i="2"/>
  <c r="AQ266" i="2"/>
  <c r="AP266" i="2"/>
  <c r="AT287" i="2"/>
  <c r="AQ302" i="2"/>
  <c r="AP302" i="2"/>
  <c r="AQ268" i="2"/>
  <c r="AO269" i="2" s="1"/>
  <c r="AQ269" i="2" s="1"/>
  <c r="AO270" i="2" s="1"/>
  <c r="AP268" i="2"/>
  <c r="AQ201" i="2"/>
  <c r="AP201" i="2"/>
  <c r="AQ313" i="2"/>
  <c r="AP313" i="2"/>
  <c r="AP290" i="2"/>
  <c r="AQ290" i="2"/>
  <c r="AQ299" i="2"/>
  <c r="AP299" i="2"/>
  <c r="AQ312" i="2"/>
  <c r="AP312" i="2"/>
  <c r="AQ286" i="2"/>
  <c r="AP286" i="2"/>
  <c r="AP244" i="2"/>
  <c r="AQ244" i="2"/>
  <c r="AO245" i="2" s="1"/>
  <c r="AQ245" i="2" s="1"/>
  <c r="AO246" i="2" s="1"/>
  <c r="AQ263" i="2"/>
  <c r="AO264" i="2" s="1"/>
  <c r="AQ264" i="2" s="1"/>
  <c r="AO265" i="2" s="1"/>
  <c r="AP263" i="2"/>
  <c r="AQ248" i="2"/>
  <c r="AP248" i="2"/>
  <c r="AQ285" i="2"/>
  <c r="AP285" i="2"/>
  <c r="AQ298" i="2"/>
  <c r="AP298" i="2"/>
  <c r="AQ249" i="2"/>
  <c r="AP249" i="2"/>
  <c r="AQ207" i="2"/>
  <c r="AP207" i="2"/>
  <c r="AQ236" i="2"/>
  <c r="AP236" i="2"/>
  <c r="AQ209" i="2"/>
  <c r="AP209" i="2"/>
  <c r="AQ226" i="2"/>
  <c r="AO227" i="2" s="1"/>
  <c r="AP227" i="2" s="1"/>
  <c r="AP226" i="2"/>
  <c r="AQ255" i="2"/>
  <c r="AP255" i="2"/>
  <c r="AQ206" i="2"/>
  <c r="AP206" i="2"/>
  <c r="AQ235" i="2"/>
  <c r="AP235" i="2"/>
  <c r="AQ189" i="2"/>
  <c r="AP189" i="2"/>
  <c r="AQ188" i="2"/>
  <c r="AP188" i="2"/>
  <c r="AQ254" i="2"/>
  <c r="AP254" i="2"/>
  <c r="AQ205" i="2"/>
  <c r="AP205" i="2"/>
  <c r="AQ234" i="2"/>
  <c r="AP234" i="2"/>
  <c r="AT211" i="2"/>
  <c r="AQ186" i="2"/>
  <c r="AP186" i="2"/>
  <c r="AQ253" i="2"/>
  <c r="AP253" i="2"/>
  <c r="AQ204" i="2"/>
  <c r="AP204" i="2"/>
  <c r="AQ233" i="2"/>
  <c r="AP233" i="2"/>
  <c r="AQ184" i="2"/>
  <c r="AO185" i="2" s="1"/>
  <c r="AQ185" i="2" s="1"/>
  <c r="AP184" i="2"/>
  <c r="AQ242" i="2"/>
  <c r="AP242" i="2"/>
  <c r="AQ203" i="2"/>
  <c r="AP203" i="2"/>
  <c r="AQ220" i="2"/>
  <c r="AP220" i="2"/>
  <c r="AQ237" i="2"/>
  <c r="AP237" i="2"/>
  <c r="AP156" i="2"/>
  <c r="AT162" i="2"/>
  <c r="AQ251" i="2"/>
  <c r="AO252" i="2" s="1"/>
  <c r="AQ252" i="2" s="1"/>
  <c r="AP251" i="2"/>
  <c r="AQ212" i="2"/>
  <c r="AP212" i="2"/>
  <c r="AQ238" i="2"/>
  <c r="AO239" i="2" s="1"/>
  <c r="AP239" i="2" s="1"/>
  <c r="AP238" i="2"/>
  <c r="AT250" i="2"/>
  <c r="AP167" i="2"/>
  <c r="AQ167" i="2"/>
  <c r="AO168" i="2" s="1"/>
  <c r="AP168" i="2" s="1"/>
  <c r="AQ182" i="2"/>
  <c r="AP182" i="2"/>
  <c r="AQ195" i="2"/>
  <c r="AP195" i="2"/>
  <c r="AQ177" i="2"/>
  <c r="AP177" i="2"/>
  <c r="AQ194" i="2"/>
  <c r="AP194" i="2"/>
  <c r="AQ146" i="2"/>
  <c r="AP146" i="2"/>
  <c r="AQ175" i="2"/>
  <c r="AP175" i="2"/>
  <c r="AQ164" i="2"/>
  <c r="AP164" i="2"/>
  <c r="AQ192" i="2"/>
  <c r="AP192" i="2"/>
  <c r="AQ145" i="2"/>
  <c r="AP145" i="2"/>
  <c r="AQ174" i="2"/>
  <c r="AP174" i="2"/>
  <c r="AQ147" i="2"/>
  <c r="AP147" i="2"/>
  <c r="AQ193" i="2"/>
  <c r="AP193" i="2"/>
  <c r="AQ152" i="2"/>
  <c r="AP152" i="2"/>
  <c r="AQ191" i="2"/>
  <c r="AP191" i="2"/>
  <c r="AQ144" i="2"/>
  <c r="AP144" i="2"/>
  <c r="AQ173" i="2"/>
  <c r="AP173" i="2"/>
  <c r="AQ176" i="2"/>
  <c r="AP176" i="2"/>
  <c r="AQ178" i="2"/>
  <c r="AO179" i="2" s="1"/>
  <c r="AP179" i="2" s="1"/>
  <c r="AP178" i="2"/>
  <c r="AQ143" i="2"/>
  <c r="AP143" i="2"/>
  <c r="AQ160" i="2"/>
  <c r="AO161" i="2" s="1"/>
  <c r="AQ161" i="2" s="1"/>
  <c r="AP160" i="2"/>
  <c r="AP170" i="2"/>
  <c r="AQ170" i="2"/>
  <c r="AP136" i="2"/>
  <c r="AQ136" i="2"/>
  <c r="AO137" i="2" s="1"/>
  <c r="AQ137" i="2" s="1"/>
  <c r="AQ129" i="2"/>
  <c r="AP129" i="2"/>
  <c r="AQ124" i="2"/>
  <c r="AP124" i="2"/>
  <c r="AQ128" i="2"/>
  <c r="AP128" i="2"/>
  <c r="AQ127" i="2"/>
  <c r="AP127" i="2"/>
  <c r="AQ126" i="2"/>
  <c r="AP126" i="2"/>
  <c r="AQ125" i="2"/>
  <c r="AP125" i="2"/>
  <c r="AQ123" i="2"/>
  <c r="AP123" i="2"/>
  <c r="AQ122" i="2"/>
  <c r="AP122" i="2"/>
  <c r="AQ121" i="2"/>
  <c r="AP121" i="2"/>
  <c r="AQ120" i="2"/>
  <c r="AP120" i="2"/>
  <c r="AQ119" i="2"/>
  <c r="AP119" i="2"/>
  <c r="AP106" i="2"/>
  <c r="AQ111" i="2"/>
  <c r="AP111" i="2"/>
  <c r="AQ110" i="2"/>
  <c r="AP110" i="2"/>
  <c r="AQ109" i="2"/>
  <c r="AP109" i="2"/>
  <c r="AQ108" i="2"/>
  <c r="AP108" i="2"/>
  <c r="AQ107" i="2"/>
  <c r="AP107" i="2"/>
  <c r="AP112" i="2"/>
  <c r="AQ116" i="2"/>
  <c r="AP116" i="2"/>
  <c r="AQ115" i="2"/>
  <c r="AP115" i="2"/>
  <c r="AQ114" i="2"/>
  <c r="AP114" i="2"/>
  <c r="AQ113" i="2"/>
  <c r="AP113" i="2"/>
  <c r="AQ117" i="2"/>
  <c r="AP117" i="2"/>
  <c r="D40" i="2"/>
  <c r="CC68" i="21" l="1"/>
  <c r="BG162" i="21"/>
  <c r="BY162" i="21"/>
  <c r="AS228" i="2"/>
  <c r="CI34" i="21"/>
  <c r="Q66" i="21"/>
  <c r="AM130" i="21"/>
  <c r="AG34" i="21"/>
  <c r="S98" i="21"/>
  <c r="BE130" i="21"/>
  <c r="BS525" i="2"/>
  <c r="AT525" i="2"/>
  <c r="AY34" i="21"/>
  <c r="CK66" i="21"/>
  <c r="CO130" i="21"/>
  <c r="BA66" i="21"/>
  <c r="BS66" i="21"/>
  <c r="CQ162" i="21"/>
  <c r="BQ34" i="21"/>
  <c r="BC98" i="21"/>
  <c r="BW130" i="21"/>
  <c r="AP443" i="2"/>
  <c r="AW158" i="21" s="1"/>
  <c r="O34" i="21"/>
  <c r="AK98" i="21"/>
  <c r="W162" i="21"/>
  <c r="AP485" i="2"/>
  <c r="AI66" i="21"/>
  <c r="BU98" i="21"/>
  <c r="CF36" i="21"/>
  <c r="BR100" i="21"/>
  <c r="CN164" i="21"/>
  <c r="AP165" i="21"/>
  <c r="AS270" i="2"/>
  <c r="AR270" i="2" s="1"/>
  <c r="AE133" i="21"/>
  <c r="T65" i="21"/>
  <c r="CI165" i="21"/>
  <c r="BX97" i="21"/>
  <c r="BJ161" i="21"/>
  <c r="BT69" i="21"/>
  <c r="BV101" i="21"/>
  <c r="CS36" i="21"/>
  <c r="AT558" i="2"/>
  <c r="N68" i="21"/>
  <c r="AZ100" i="21"/>
  <c r="CL132" i="21"/>
  <c r="BN36" i="21"/>
  <c r="AH100" i="21"/>
  <c r="T164" i="21"/>
  <c r="AF68" i="21"/>
  <c r="CJ100" i="21"/>
  <c r="AL164" i="21"/>
  <c r="AX68" i="21"/>
  <c r="R132" i="21"/>
  <c r="BD164" i="21"/>
  <c r="AV36" i="21"/>
  <c r="BP68" i="21"/>
  <c r="AJ132" i="21"/>
  <c r="BV164" i="21"/>
  <c r="AD36" i="21"/>
  <c r="CH68" i="21"/>
  <c r="BB132" i="21"/>
  <c r="BS558" i="2"/>
  <c r="L36" i="21"/>
  <c r="P100" i="21"/>
  <c r="AT510" i="2"/>
  <c r="AJ69" i="21"/>
  <c r="V133" i="21"/>
  <c r="BZ165" i="21"/>
  <c r="AL65" i="21"/>
  <c r="CP97" i="21"/>
  <c r="AR161" i="21"/>
  <c r="BS580" i="2"/>
  <c r="BS510" i="2"/>
  <c r="P37" i="21"/>
  <c r="BB69" i="21"/>
  <c r="BF133" i="21"/>
  <c r="CR165" i="21"/>
  <c r="BD65" i="21"/>
  <c r="X129" i="21"/>
  <c r="CB161" i="21"/>
  <c r="AT580" i="2"/>
  <c r="R69" i="21"/>
  <c r="CL69" i="21"/>
  <c r="AN133" i="21"/>
  <c r="AJ33" i="21"/>
  <c r="BV65" i="21"/>
  <c r="AP129" i="21"/>
  <c r="CT161" i="21"/>
  <c r="AH37" i="21"/>
  <c r="T101" i="21"/>
  <c r="BH165" i="21"/>
  <c r="BB33" i="21"/>
  <c r="V97" i="21"/>
  <c r="BZ129" i="21"/>
  <c r="AZ37" i="21"/>
  <c r="AL101" i="21"/>
  <c r="BX133" i="21"/>
  <c r="R33" i="21"/>
  <c r="CN65" i="21"/>
  <c r="BH129" i="21"/>
  <c r="BR37" i="21"/>
  <c r="BD101" i="21"/>
  <c r="CP133" i="21"/>
  <c r="BT33" i="21"/>
  <c r="AN97" i="21"/>
  <c r="CR129" i="21"/>
  <c r="CJ37" i="21"/>
  <c r="CN101" i="21"/>
  <c r="CL33" i="21"/>
  <c r="BF97" i="21"/>
  <c r="BL19" i="21"/>
  <c r="AX83" i="21"/>
  <c r="R147" i="21"/>
  <c r="CD19" i="21"/>
  <c r="BP83" i="21"/>
  <c r="AJ147" i="21"/>
  <c r="L51" i="21"/>
  <c r="CH83" i="21"/>
  <c r="BB147" i="21"/>
  <c r="AD51" i="21"/>
  <c r="P115" i="21"/>
  <c r="BT147" i="21"/>
  <c r="AB19" i="21"/>
  <c r="BN51" i="21"/>
  <c r="BR115" i="21"/>
  <c r="CL147" i="21"/>
  <c r="AV51" i="21"/>
  <c r="CF51" i="21"/>
  <c r="AH115" i="21"/>
  <c r="BS250" i="2"/>
  <c r="J19" i="21"/>
  <c r="N83" i="21"/>
  <c r="Y36" i="21"/>
  <c r="CU68" i="21"/>
  <c r="AW133" i="21"/>
  <c r="BS571" i="2"/>
  <c r="AS276" i="2"/>
  <c r="AR276" i="2" s="1"/>
  <c r="CB148" i="21" s="1"/>
  <c r="CA36" i="21"/>
  <c r="K101" i="21"/>
  <c r="CG133" i="21"/>
  <c r="AQ36" i="21"/>
  <c r="AC101" i="21"/>
  <c r="BO133" i="21"/>
  <c r="BI36" i="21"/>
  <c r="AU101" i="21"/>
  <c r="O165" i="21"/>
  <c r="AA68" i="21"/>
  <c r="BM101" i="21"/>
  <c r="AG165" i="21"/>
  <c r="AT571" i="2"/>
  <c r="AS68" i="21"/>
  <c r="CE101" i="21"/>
  <c r="AY165" i="21"/>
  <c r="AS246" i="2"/>
  <c r="AR246" i="2" s="1"/>
  <c r="BK68" i="21"/>
  <c r="M133" i="21"/>
  <c r="BJ113" i="21"/>
  <c r="AT224" i="2"/>
  <c r="CB113" i="21"/>
  <c r="T17" i="21"/>
  <c r="CT113" i="21"/>
  <c r="AL17" i="21"/>
  <c r="CD146" i="21"/>
  <c r="AP81" i="21"/>
  <c r="V49" i="21"/>
  <c r="BS224" i="2"/>
  <c r="BX49" i="21"/>
  <c r="CP49" i="21"/>
  <c r="BD17" i="21"/>
  <c r="BH81" i="21"/>
  <c r="AR113" i="21"/>
  <c r="BV17" i="21"/>
  <c r="X81" i="21"/>
  <c r="AB146" i="21"/>
  <c r="CN17" i="21"/>
  <c r="BZ81" i="21"/>
  <c r="J146" i="21"/>
  <c r="AN49" i="21"/>
  <c r="Z113" i="21"/>
  <c r="BL146" i="21"/>
  <c r="BF49" i="21"/>
  <c r="CR81" i="21"/>
  <c r="BS597" i="2"/>
  <c r="CQ109" i="21"/>
  <c r="BY109" i="21"/>
  <c r="BG109" i="21"/>
  <c r="W109" i="21"/>
  <c r="AO109" i="21"/>
  <c r="BW77" i="21"/>
  <c r="BE77" i="21"/>
  <c r="CO77" i="21"/>
  <c r="AM77" i="21"/>
  <c r="U77" i="21"/>
  <c r="CM45" i="21"/>
  <c r="BC45" i="21"/>
  <c r="AK45" i="21"/>
  <c r="BU45" i="21"/>
  <c r="S45" i="21"/>
  <c r="BS13" i="21"/>
  <c r="BA13" i="21"/>
  <c r="CK13" i="21"/>
  <c r="Q13" i="21"/>
  <c r="AI13" i="21"/>
  <c r="CP163" i="21"/>
  <c r="BX163" i="21"/>
  <c r="BF163" i="21"/>
  <c r="AN163" i="21"/>
  <c r="V163" i="21"/>
  <c r="BV131" i="21"/>
  <c r="CN131" i="21"/>
  <c r="BD131" i="21"/>
  <c r="AL131" i="21"/>
  <c r="CL99" i="21"/>
  <c r="AJ99" i="21"/>
  <c r="BT99" i="21"/>
  <c r="BB99" i="21"/>
  <c r="T131" i="21"/>
  <c r="R99" i="21"/>
  <c r="CJ67" i="21"/>
  <c r="BR67" i="21"/>
  <c r="AH67" i="21"/>
  <c r="P67" i="21"/>
  <c r="AZ67" i="21"/>
  <c r="N35" i="21"/>
  <c r="BP35" i="21"/>
  <c r="AF35" i="21"/>
  <c r="AX35" i="21"/>
  <c r="CH35" i="21"/>
  <c r="CJ156" i="21"/>
  <c r="BR156" i="21"/>
  <c r="AZ156" i="21"/>
  <c r="P156" i="21"/>
  <c r="AH156" i="21"/>
  <c r="CH124" i="21"/>
  <c r="BP124" i="21"/>
  <c r="AX124" i="21"/>
  <c r="N124" i="21"/>
  <c r="AF124" i="21"/>
  <c r="BN92" i="21"/>
  <c r="AD92" i="21"/>
  <c r="CF92" i="21"/>
  <c r="AV92" i="21"/>
  <c r="L92" i="21"/>
  <c r="BL60" i="21"/>
  <c r="AT60" i="21"/>
  <c r="AB60" i="21"/>
  <c r="CD60" i="21"/>
  <c r="CT27" i="21"/>
  <c r="BJ27" i="21"/>
  <c r="AR27" i="21"/>
  <c r="J60" i="21"/>
  <c r="CB27" i="21"/>
  <c r="Z27" i="21"/>
  <c r="CN108" i="21"/>
  <c r="BV108" i="21"/>
  <c r="T108" i="21"/>
  <c r="BD108" i="21"/>
  <c r="AL108" i="21"/>
  <c r="CL76" i="21"/>
  <c r="BT76" i="21"/>
  <c r="BB76" i="21"/>
  <c r="CJ44" i="21"/>
  <c r="AJ76" i="21"/>
  <c r="R76" i="21"/>
  <c r="BR44" i="21"/>
  <c r="AZ44" i="21"/>
  <c r="P44" i="21"/>
  <c r="CH12" i="21"/>
  <c r="AH44" i="21"/>
  <c r="AX12" i="21"/>
  <c r="AF12" i="21"/>
  <c r="N12" i="21"/>
  <c r="BP12" i="21"/>
  <c r="CL143" i="21"/>
  <c r="BT143" i="21"/>
  <c r="AJ143" i="21"/>
  <c r="BB143" i="21"/>
  <c r="BR111" i="21"/>
  <c r="CJ111" i="21"/>
  <c r="R143" i="21"/>
  <c r="AZ111" i="21"/>
  <c r="AH111" i="21"/>
  <c r="P111" i="21"/>
  <c r="CH79" i="21"/>
  <c r="AF79" i="21"/>
  <c r="N79" i="21"/>
  <c r="AX79" i="21"/>
  <c r="BP79" i="21"/>
  <c r="BN47" i="21"/>
  <c r="AV47" i="21"/>
  <c r="AD47" i="21"/>
  <c r="CF47" i="21"/>
  <c r="CD15" i="21"/>
  <c r="L47" i="21"/>
  <c r="BL15" i="21"/>
  <c r="AB15" i="21"/>
  <c r="AT15" i="21"/>
  <c r="J15" i="21"/>
  <c r="BP143" i="21"/>
  <c r="CH143" i="21"/>
  <c r="AX143" i="21"/>
  <c r="AF143" i="21"/>
  <c r="N143" i="21"/>
  <c r="CF111" i="21"/>
  <c r="BN111" i="21"/>
  <c r="AV111" i="21"/>
  <c r="AD111" i="21"/>
  <c r="L111" i="21"/>
  <c r="CD79" i="21"/>
  <c r="AT79" i="21"/>
  <c r="AB79" i="21"/>
  <c r="J79" i="21"/>
  <c r="BL79" i="21"/>
  <c r="CT46" i="21"/>
  <c r="BJ46" i="21"/>
  <c r="AR46" i="21"/>
  <c r="Z46" i="21"/>
  <c r="CB46" i="21"/>
  <c r="BH14" i="21"/>
  <c r="BZ14" i="21"/>
  <c r="X14" i="21"/>
  <c r="AP14" i="21"/>
  <c r="CR14" i="21"/>
  <c r="CD144" i="21"/>
  <c r="BL144" i="21"/>
  <c r="AT144" i="21"/>
  <c r="J144" i="21"/>
  <c r="CT111" i="21"/>
  <c r="AB144" i="21"/>
  <c r="CB111" i="21"/>
  <c r="BJ111" i="21"/>
  <c r="AR111" i="21"/>
  <c r="Z111" i="21"/>
  <c r="CR79" i="21"/>
  <c r="BZ79" i="21"/>
  <c r="BH79" i="21"/>
  <c r="AP79" i="21"/>
  <c r="X79" i="21"/>
  <c r="CP47" i="21"/>
  <c r="BX47" i="21"/>
  <c r="BF47" i="21"/>
  <c r="AN47" i="21"/>
  <c r="CN15" i="21"/>
  <c r="V47" i="21"/>
  <c r="BV15" i="21"/>
  <c r="T15" i="21"/>
  <c r="BD15" i="21"/>
  <c r="AL15" i="21"/>
  <c r="CN75" i="21"/>
  <c r="BV75" i="21"/>
  <c r="BD75" i="21"/>
  <c r="AL75" i="21"/>
  <c r="T75" i="21"/>
  <c r="CL43" i="21"/>
  <c r="BT43" i="21"/>
  <c r="BB43" i="21"/>
  <c r="AJ43" i="21"/>
  <c r="CJ11" i="21"/>
  <c r="R43" i="21"/>
  <c r="AH11" i="21"/>
  <c r="AZ11" i="21"/>
  <c r="BR11" i="21"/>
  <c r="P11" i="21"/>
  <c r="CJ145" i="21"/>
  <c r="BR145" i="21"/>
  <c r="AH145" i="21"/>
  <c r="AZ145" i="21"/>
  <c r="P145" i="21"/>
  <c r="CH113" i="21"/>
  <c r="BP113" i="21"/>
  <c r="AX113" i="21"/>
  <c r="AF113" i="21"/>
  <c r="N113" i="21"/>
  <c r="BN81" i="21"/>
  <c r="CF81" i="21"/>
  <c r="AD81" i="21"/>
  <c r="L81" i="21"/>
  <c r="AV81" i="21"/>
  <c r="CD49" i="21"/>
  <c r="AT49" i="21"/>
  <c r="AB49" i="21"/>
  <c r="BL49" i="21"/>
  <c r="CB16" i="21"/>
  <c r="CT16" i="21"/>
  <c r="J49" i="21"/>
  <c r="BJ16" i="21"/>
  <c r="Z16" i="21"/>
  <c r="AR16" i="21"/>
  <c r="CP145" i="21"/>
  <c r="BX145" i="21"/>
  <c r="BF145" i="21"/>
  <c r="AN145" i="21"/>
  <c r="V145" i="21"/>
  <c r="BV113" i="21"/>
  <c r="CN113" i="21"/>
  <c r="BD113" i="21"/>
  <c r="T113" i="21"/>
  <c r="CL81" i="21"/>
  <c r="AJ81" i="21"/>
  <c r="R81" i="21"/>
  <c r="CJ49" i="21"/>
  <c r="BB81" i="21"/>
  <c r="BR49" i="21"/>
  <c r="BT81" i="21"/>
  <c r="AL113" i="21"/>
  <c r="AZ49" i="21"/>
  <c r="AH49" i="21"/>
  <c r="P49" i="21"/>
  <c r="BP17" i="21"/>
  <c r="AX17" i="21"/>
  <c r="AF17" i="21"/>
  <c r="CH17" i="21"/>
  <c r="N17" i="21"/>
  <c r="CF145" i="21"/>
  <c r="BN145" i="21"/>
  <c r="AD145" i="21"/>
  <c r="L145" i="21"/>
  <c r="CD113" i="21"/>
  <c r="BL113" i="21"/>
  <c r="AV145" i="21"/>
  <c r="AT113" i="21"/>
  <c r="AB113" i="21"/>
  <c r="J113" i="21"/>
  <c r="CB80" i="21"/>
  <c r="BJ80" i="21"/>
  <c r="AR80" i="21"/>
  <c r="Z80" i="21"/>
  <c r="CT80" i="21"/>
  <c r="CR48" i="21"/>
  <c r="BH48" i="21"/>
  <c r="AP48" i="21"/>
  <c r="BZ48" i="21"/>
  <c r="X48" i="21"/>
  <c r="BX16" i="21"/>
  <c r="BF16" i="21"/>
  <c r="CP16" i="21"/>
  <c r="AN16" i="21"/>
  <c r="V16" i="21"/>
  <c r="CS158" i="21"/>
  <c r="CA158" i="21"/>
  <c r="BI158" i="21"/>
  <c r="AQ158" i="21"/>
  <c r="Y158" i="21"/>
  <c r="CQ126" i="21"/>
  <c r="BY126" i="21"/>
  <c r="AO126" i="21"/>
  <c r="W126" i="21"/>
  <c r="BG126" i="21"/>
  <c r="CO94" i="21"/>
  <c r="BE94" i="21"/>
  <c r="AM94" i="21"/>
  <c r="U94" i="21"/>
  <c r="CM62" i="21"/>
  <c r="BW94" i="21"/>
  <c r="BU62" i="21"/>
  <c r="BC62" i="21"/>
  <c r="S62" i="21"/>
  <c r="BS30" i="21"/>
  <c r="AK62" i="21"/>
  <c r="CK30" i="21"/>
  <c r="BA30" i="21"/>
  <c r="AI30" i="21"/>
  <c r="Q30" i="21"/>
  <c r="CJ163" i="21"/>
  <c r="BR163" i="21"/>
  <c r="AZ163" i="21"/>
  <c r="AH163" i="21"/>
  <c r="P163" i="21"/>
  <c r="BP131" i="21"/>
  <c r="CH131" i="21"/>
  <c r="AX131" i="21"/>
  <c r="AF131" i="21"/>
  <c r="N131" i="21"/>
  <c r="CF99" i="21"/>
  <c r="AD99" i="21"/>
  <c r="L99" i="21"/>
  <c r="BN99" i="21"/>
  <c r="AV99" i="21"/>
  <c r="CD67" i="21"/>
  <c r="BL67" i="21"/>
  <c r="AB67" i="21"/>
  <c r="J67" i="21"/>
  <c r="CB34" i="21"/>
  <c r="AT67" i="21"/>
  <c r="CT34" i="21"/>
  <c r="AR34" i="21"/>
  <c r="BJ34" i="21"/>
  <c r="Z34" i="21"/>
  <c r="CT149" i="21"/>
  <c r="AR149" i="21"/>
  <c r="CB149" i="21"/>
  <c r="BJ149" i="21"/>
  <c r="Z149" i="21"/>
  <c r="CR117" i="21"/>
  <c r="BZ117" i="21"/>
  <c r="BH117" i="21"/>
  <c r="AP117" i="21"/>
  <c r="X117" i="21"/>
  <c r="AN85" i="21"/>
  <c r="V85" i="21"/>
  <c r="CN53" i="21"/>
  <c r="BF85" i="21"/>
  <c r="BV53" i="21"/>
  <c r="CP85" i="21"/>
  <c r="BD53" i="21"/>
  <c r="AL53" i="21"/>
  <c r="BX85" i="21"/>
  <c r="T53" i="21"/>
  <c r="BT21" i="21"/>
  <c r="AJ21" i="21"/>
  <c r="R21" i="21"/>
  <c r="CL21" i="21"/>
  <c r="BB21" i="21"/>
  <c r="AC146" i="21"/>
  <c r="BM146" i="21"/>
  <c r="CU113" i="21"/>
  <c r="AU146" i="21"/>
  <c r="CE146" i="21"/>
  <c r="K146" i="21"/>
  <c r="CC113" i="21"/>
  <c r="BK113" i="21"/>
  <c r="AA113" i="21"/>
  <c r="AS113" i="21"/>
  <c r="CA81" i="21"/>
  <c r="BI81" i="21"/>
  <c r="CS81" i="21"/>
  <c r="AQ81" i="21"/>
  <c r="Y81" i="21"/>
  <c r="CQ49" i="21"/>
  <c r="BY49" i="21"/>
  <c r="BG49" i="21"/>
  <c r="AO49" i="21"/>
  <c r="W49" i="21"/>
  <c r="BW17" i="21"/>
  <c r="BE17" i="21"/>
  <c r="CO17" i="21"/>
  <c r="U17" i="21"/>
  <c r="AM17" i="21"/>
  <c r="CI166" i="21"/>
  <c r="BQ166" i="21"/>
  <c r="AY166" i="21"/>
  <c r="AG166" i="21"/>
  <c r="O166" i="21"/>
  <c r="CG134" i="21"/>
  <c r="BO134" i="21"/>
  <c r="AW134" i="21"/>
  <c r="M134" i="21"/>
  <c r="AE134" i="21"/>
  <c r="CE102" i="21"/>
  <c r="BM102" i="21"/>
  <c r="AU102" i="21"/>
  <c r="AC102" i="21"/>
  <c r="K102" i="21"/>
  <c r="CU69" i="21"/>
  <c r="BK69" i="21"/>
  <c r="AS69" i="21"/>
  <c r="AA69" i="21"/>
  <c r="CC69" i="21"/>
  <c r="BI37" i="21"/>
  <c r="CA37" i="21"/>
  <c r="AQ37" i="21"/>
  <c r="Y37" i="21"/>
  <c r="CS37" i="21"/>
  <c r="CP155" i="21"/>
  <c r="BX155" i="21"/>
  <c r="AN155" i="21"/>
  <c r="BF155" i="21"/>
  <c r="CN123" i="21"/>
  <c r="BV123" i="21"/>
  <c r="BD123" i="21"/>
  <c r="V155" i="21"/>
  <c r="AL123" i="21"/>
  <c r="T123" i="21"/>
  <c r="CL91" i="21"/>
  <c r="AJ91" i="21"/>
  <c r="BT91" i="21"/>
  <c r="BB91" i="21"/>
  <c r="R91" i="21"/>
  <c r="CJ59" i="21"/>
  <c r="BR59" i="21"/>
  <c r="P59" i="21"/>
  <c r="AZ59" i="21"/>
  <c r="AH59" i="21"/>
  <c r="AF27" i="21"/>
  <c r="N27" i="21"/>
  <c r="CH27" i="21"/>
  <c r="AX27" i="21"/>
  <c r="BP27" i="21"/>
  <c r="CM166" i="21"/>
  <c r="BU166" i="21"/>
  <c r="AK166" i="21"/>
  <c r="BC166" i="21"/>
  <c r="S166" i="21"/>
  <c r="BS134" i="21"/>
  <c r="CK134" i="21"/>
  <c r="BA134" i="21"/>
  <c r="AI134" i="21"/>
  <c r="Q134" i="21"/>
  <c r="CI102" i="21"/>
  <c r="BQ102" i="21"/>
  <c r="AY102" i="21"/>
  <c r="AG102" i="21"/>
  <c r="BO70" i="21"/>
  <c r="AW70" i="21"/>
  <c r="AE70" i="21"/>
  <c r="O102" i="21"/>
  <c r="CG70" i="21"/>
  <c r="BM38" i="21"/>
  <c r="K38" i="21"/>
  <c r="M70" i="21"/>
  <c r="AU38" i="21"/>
  <c r="CE38" i="21"/>
  <c r="AC38" i="21"/>
  <c r="BL158" i="21"/>
  <c r="CD158" i="21"/>
  <c r="AT158" i="21"/>
  <c r="J158" i="21"/>
  <c r="CT125" i="21"/>
  <c r="AB158" i="21"/>
  <c r="BJ125" i="21"/>
  <c r="CB125" i="21"/>
  <c r="AR125" i="21"/>
  <c r="CR93" i="21"/>
  <c r="Z125" i="21"/>
  <c r="BH93" i="21"/>
  <c r="AP93" i="21"/>
  <c r="X93" i="21"/>
  <c r="BZ93" i="21"/>
  <c r="BX61" i="21"/>
  <c r="V61" i="21"/>
  <c r="CP61" i="21"/>
  <c r="AN61" i="21"/>
  <c r="BF61" i="21"/>
  <c r="BV29" i="21"/>
  <c r="CN29" i="21"/>
  <c r="BD29" i="21"/>
  <c r="T29" i="21"/>
  <c r="AL29" i="21"/>
  <c r="CQ166" i="21"/>
  <c r="BY166" i="21"/>
  <c r="BG166" i="21"/>
  <c r="AO166" i="21"/>
  <c r="W166" i="21"/>
  <c r="CO134" i="21"/>
  <c r="BW134" i="21"/>
  <c r="AM134" i="21"/>
  <c r="BE134" i="21"/>
  <c r="U134" i="21"/>
  <c r="BU102" i="21"/>
  <c r="CM102" i="21"/>
  <c r="BC102" i="21"/>
  <c r="AK102" i="21"/>
  <c r="S102" i="21"/>
  <c r="CK70" i="21"/>
  <c r="BS70" i="21"/>
  <c r="BA70" i="21"/>
  <c r="AI70" i="21"/>
  <c r="BQ38" i="21"/>
  <c r="AY38" i="21"/>
  <c r="AG38" i="21"/>
  <c r="Q70" i="21"/>
  <c r="O38" i="21"/>
  <c r="CI38" i="21"/>
  <c r="J108" i="21"/>
  <c r="CD108" i="21"/>
  <c r="BL108" i="21"/>
  <c r="AT108" i="21"/>
  <c r="AB108" i="21"/>
  <c r="CT75" i="21"/>
  <c r="CB75" i="21"/>
  <c r="AR75" i="21"/>
  <c r="Z75" i="21"/>
  <c r="BJ75" i="21"/>
  <c r="CR43" i="21"/>
  <c r="BZ43" i="21"/>
  <c r="BH43" i="21"/>
  <c r="X43" i="21"/>
  <c r="AP43" i="21"/>
  <c r="CP11" i="21"/>
  <c r="V11" i="21"/>
  <c r="AN11" i="21"/>
  <c r="BX11" i="21"/>
  <c r="BF11" i="21"/>
  <c r="CC108" i="21"/>
  <c r="CU108" i="21"/>
  <c r="BK108" i="21"/>
  <c r="AS108" i="21"/>
  <c r="AA108" i="21"/>
  <c r="CS76" i="21"/>
  <c r="AQ76" i="21"/>
  <c r="Y76" i="21"/>
  <c r="CA76" i="21"/>
  <c r="BI76" i="21"/>
  <c r="CQ44" i="21"/>
  <c r="BY44" i="21"/>
  <c r="AO44" i="21"/>
  <c r="W44" i="21"/>
  <c r="BG44" i="21"/>
  <c r="CO12" i="21"/>
  <c r="AM12" i="21"/>
  <c r="BW12" i="21"/>
  <c r="U12" i="21"/>
  <c r="BE12" i="21"/>
  <c r="CO109" i="21"/>
  <c r="BW109" i="21"/>
  <c r="AM109" i="21"/>
  <c r="CM77" i="21"/>
  <c r="BE109" i="21"/>
  <c r="U109" i="21"/>
  <c r="BU77" i="21"/>
  <c r="BC77" i="21"/>
  <c r="AK77" i="21"/>
  <c r="BS45" i="21"/>
  <c r="BA45" i="21"/>
  <c r="CK45" i="21"/>
  <c r="Q45" i="21"/>
  <c r="S77" i="21"/>
  <c r="BQ13" i="21"/>
  <c r="CI13" i="21"/>
  <c r="AY13" i="21"/>
  <c r="O13" i="21"/>
  <c r="AI45" i="21"/>
  <c r="AG13" i="21"/>
  <c r="BP142" i="21"/>
  <c r="CH142" i="21"/>
  <c r="AX142" i="21"/>
  <c r="AF142" i="21"/>
  <c r="N142" i="21"/>
  <c r="CF110" i="21"/>
  <c r="BN110" i="21"/>
  <c r="AV110" i="21"/>
  <c r="AD110" i="21"/>
  <c r="L110" i="21"/>
  <c r="BL78" i="21"/>
  <c r="CD78" i="21"/>
  <c r="AT78" i="21"/>
  <c r="AB78" i="21"/>
  <c r="J78" i="21"/>
  <c r="CT45" i="21"/>
  <c r="BJ45" i="21"/>
  <c r="Z45" i="21"/>
  <c r="CB45" i="21"/>
  <c r="CR13" i="21"/>
  <c r="AR45" i="21"/>
  <c r="BH13" i="21"/>
  <c r="AP13" i="21"/>
  <c r="BZ13" i="21"/>
  <c r="X13" i="21"/>
  <c r="BX146" i="21"/>
  <c r="CP146" i="21"/>
  <c r="AN146" i="21"/>
  <c r="BF146" i="21"/>
  <c r="V146" i="21"/>
  <c r="CN114" i="21"/>
  <c r="BV114" i="21"/>
  <c r="BD114" i="21"/>
  <c r="AL114" i="21"/>
  <c r="T114" i="21"/>
  <c r="CL82" i="21"/>
  <c r="BT82" i="21"/>
  <c r="AJ82" i="21"/>
  <c r="R82" i="21"/>
  <c r="BB82" i="21"/>
  <c r="BR50" i="21"/>
  <c r="CJ50" i="21"/>
  <c r="AZ50" i="21"/>
  <c r="P50" i="21"/>
  <c r="BP18" i="21"/>
  <c r="AF18" i="21"/>
  <c r="AH50" i="21"/>
  <c r="N18" i="21"/>
  <c r="AX18" i="21"/>
  <c r="CH18" i="21"/>
  <c r="CU150" i="21"/>
  <c r="CC150" i="21"/>
  <c r="BK150" i="21"/>
  <c r="AA150" i="21"/>
  <c r="AS150" i="21"/>
  <c r="CS118" i="21"/>
  <c r="CA118" i="21"/>
  <c r="BI118" i="21"/>
  <c r="AQ118" i="21"/>
  <c r="CQ86" i="21"/>
  <c r="Y118" i="21"/>
  <c r="AO86" i="21"/>
  <c r="W86" i="21"/>
  <c r="BY86" i="21"/>
  <c r="BG86" i="21"/>
  <c r="CO54" i="21"/>
  <c r="BW54" i="21"/>
  <c r="U54" i="21"/>
  <c r="BE54" i="21"/>
  <c r="AM54" i="21"/>
  <c r="CM22" i="21"/>
  <c r="BC22" i="21"/>
  <c r="AK22" i="21"/>
  <c r="S22" i="21"/>
  <c r="BU22" i="21"/>
  <c r="CQ150" i="21"/>
  <c r="BY150" i="21"/>
  <c r="BG150" i="21"/>
  <c r="AO150" i="21"/>
  <c r="W150" i="21"/>
  <c r="CO118" i="21"/>
  <c r="BW118" i="21"/>
  <c r="AM118" i="21"/>
  <c r="BE118" i="21"/>
  <c r="U118" i="21"/>
  <c r="CM86" i="21"/>
  <c r="BU86" i="21"/>
  <c r="AK86" i="21"/>
  <c r="BC86" i="21"/>
  <c r="BS54" i="21"/>
  <c r="CK54" i="21"/>
  <c r="BA54" i="21"/>
  <c r="S86" i="21"/>
  <c r="Q54" i="21"/>
  <c r="BQ22" i="21"/>
  <c r="AI54" i="21"/>
  <c r="O22" i="21"/>
  <c r="AY22" i="21"/>
  <c r="AG22" i="21"/>
  <c r="CI22" i="21"/>
  <c r="CS152" i="21"/>
  <c r="CA152" i="21"/>
  <c r="BI152" i="21"/>
  <c r="AQ152" i="21"/>
  <c r="Y152" i="21"/>
  <c r="BY120" i="21"/>
  <c r="CQ120" i="21"/>
  <c r="BG120" i="21"/>
  <c r="AO120" i="21"/>
  <c r="W120" i="21"/>
  <c r="CO88" i="21"/>
  <c r="AM88" i="21"/>
  <c r="U88" i="21"/>
  <c r="BE88" i="21"/>
  <c r="BW88" i="21"/>
  <c r="CM56" i="21"/>
  <c r="S56" i="21"/>
  <c r="BU56" i="21"/>
  <c r="AK56" i="21"/>
  <c r="BC56" i="21"/>
  <c r="CK24" i="21"/>
  <c r="BS24" i="21"/>
  <c r="BA24" i="21"/>
  <c r="AI24" i="21"/>
  <c r="Q24" i="21"/>
  <c r="CR146" i="21"/>
  <c r="BH146" i="21"/>
  <c r="BZ146" i="21"/>
  <c r="AP146" i="21"/>
  <c r="CP114" i="21"/>
  <c r="X146" i="21"/>
  <c r="BX114" i="21"/>
  <c r="BF114" i="21"/>
  <c r="CN82" i="21"/>
  <c r="AN114" i="21"/>
  <c r="V114" i="21"/>
  <c r="BV82" i="21"/>
  <c r="BD82" i="21"/>
  <c r="CL50" i="21"/>
  <c r="AL82" i="21"/>
  <c r="T82" i="21"/>
  <c r="BT50" i="21"/>
  <c r="BB50" i="21"/>
  <c r="R50" i="21"/>
  <c r="AJ50" i="21"/>
  <c r="CJ18" i="21"/>
  <c r="BR18" i="21"/>
  <c r="P18" i="21"/>
  <c r="AH18" i="21"/>
  <c r="AZ18" i="21"/>
  <c r="CT143" i="21"/>
  <c r="CB143" i="21"/>
  <c r="BJ143" i="21"/>
  <c r="Z143" i="21"/>
  <c r="AR143" i="21"/>
  <c r="BZ111" i="21"/>
  <c r="CR111" i="21"/>
  <c r="BH111" i="21"/>
  <c r="AP111" i="21"/>
  <c r="X111" i="21"/>
  <c r="CP79" i="21"/>
  <c r="AN79" i="21"/>
  <c r="V79" i="21"/>
  <c r="BX79" i="21"/>
  <c r="BF79" i="21"/>
  <c r="CN47" i="21"/>
  <c r="BV47" i="21"/>
  <c r="T47" i="21"/>
  <c r="BD47" i="21"/>
  <c r="CL15" i="21"/>
  <c r="AL47" i="21"/>
  <c r="AJ15" i="21"/>
  <c r="R15" i="21"/>
  <c r="BT15" i="21"/>
  <c r="BB15" i="21"/>
  <c r="CD148" i="21"/>
  <c r="BL148" i="21"/>
  <c r="AB148" i="21"/>
  <c r="AT148" i="21"/>
  <c r="J148" i="21"/>
  <c r="CT115" i="21"/>
  <c r="CB115" i="21"/>
  <c r="BJ115" i="21"/>
  <c r="AR115" i="21"/>
  <c r="Z115" i="21"/>
  <c r="AP83" i="21"/>
  <c r="X83" i="21"/>
  <c r="CP51" i="21"/>
  <c r="CR83" i="21"/>
  <c r="BZ83" i="21"/>
  <c r="BH83" i="21"/>
  <c r="BX51" i="21"/>
  <c r="BF51" i="21"/>
  <c r="AN51" i="21"/>
  <c r="V51" i="21"/>
  <c r="BV19" i="21"/>
  <c r="AL19" i="21"/>
  <c r="T19" i="21"/>
  <c r="BD19" i="21"/>
  <c r="CN19" i="21"/>
  <c r="CD155" i="21"/>
  <c r="AT155" i="21"/>
  <c r="BL155" i="21"/>
  <c r="AB155" i="21"/>
  <c r="CT122" i="21"/>
  <c r="J155" i="21"/>
  <c r="CB122" i="21"/>
  <c r="Z122" i="21"/>
  <c r="AR122" i="21"/>
  <c r="BJ122" i="21"/>
  <c r="BZ90" i="21"/>
  <c r="BH90" i="21"/>
  <c r="CR90" i="21"/>
  <c r="AP90" i="21"/>
  <c r="X90" i="21"/>
  <c r="CP58" i="21"/>
  <c r="BX58" i="21"/>
  <c r="BF58" i="21"/>
  <c r="AN58" i="21"/>
  <c r="V58" i="21"/>
  <c r="CN26" i="21"/>
  <c r="BV26" i="21"/>
  <c r="BD26" i="21"/>
  <c r="AL26" i="21"/>
  <c r="T26" i="21"/>
  <c r="BO144" i="21"/>
  <c r="CG144" i="21"/>
  <c r="AW144" i="21"/>
  <c r="M144" i="21"/>
  <c r="CE112" i="21"/>
  <c r="BM112" i="21"/>
  <c r="AU112" i="21"/>
  <c r="AC112" i="21"/>
  <c r="AE144" i="21"/>
  <c r="K112" i="21"/>
  <c r="CC79" i="21"/>
  <c r="BK79" i="21"/>
  <c r="CU79" i="21"/>
  <c r="AS79" i="21"/>
  <c r="AA79" i="21"/>
  <c r="CS47" i="21"/>
  <c r="CA47" i="21"/>
  <c r="BI47" i="21"/>
  <c r="AQ47" i="21"/>
  <c r="Y47" i="21"/>
  <c r="BY15" i="21"/>
  <c r="BG15" i="21"/>
  <c r="CQ15" i="21"/>
  <c r="AO15" i="21"/>
  <c r="W15" i="21"/>
  <c r="CI143" i="21"/>
  <c r="BQ143" i="21"/>
  <c r="AY143" i="21"/>
  <c r="AG143" i="21"/>
  <c r="O143" i="21"/>
  <c r="BO111" i="21"/>
  <c r="CG111" i="21"/>
  <c r="AW111" i="21"/>
  <c r="AE111" i="21"/>
  <c r="M111" i="21"/>
  <c r="AU79" i="21"/>
  <c r="AC79" i="21"/>
  <c r="CU46" i="21"/>
  <c r="CE79" i="21"/>
  <c r="CC46" i="21"/>
  <c r="BM79" i="21"/>
  <c r="K79" i="21"/>
  <c r="BK46" i="21"/>
  <c r="AS46" i="21"/>
  <c r="AA46" i="21"/>
  <c r="CS14" i="21"/>
  <c r="CA14" i="21"/>
  <c r="BI14" i="21"/>
  <c r="AQ14" i="21"/>
  <c r="Y14" i="21"/>
  <c r="CK144" i="21"/>
  <c r="BS144" i="21"/>
  <c r="AI144" i="21"/>
  <c r="BA144" i="21"/>
  <c r="CI112" i="21"/>
  <c r="Q144" i="21"/>
  <c r="BQ112" i="21"/>
  <c r="AY112" i="21"/>
  <c r="AG112" i="21"/>
  <c r="O112" i="21"/>
  <c r="BO80" i="21"/>
  <c r="CG80" i="21"/>
  <c r="AW80" i="21"/>
  <c r="AE80" i="21"/>
  <c r="CE48" i="21"/>
  <c r="BM48" i="21"/>
  <c r="M80" i="21"/>
  <c r="AU48" i="21"/>
  <c r="AC48" i="21"/>
  <c r="K48" i="21"/>
  <c r="CU15" i="21"/>
  <c r="BK15" i="21"/>
  <c r="AS15" i="21"/>
  <c r="AA15" i="21"/>
  <c r="CC15" i="21"/>
  <c r="CQ147" i="21"/>
  <c r="BY147" i="21"/>
  <c r="BG147" i="21"/>
  <c r="W147" i="21"/>
  <c r="CO115" i="21"/>
  <c r="AO147" i="21"/>
  <c r="BW115" i="21"/>
  <c r="BE115" i="21"/>
  <c r="U115" i="21"/>
  <c r="CM83" i="21"/>
  <c r="AM115" i="21"/>
  <c r="BU83" i="21"/>
  <c r="BC83" i="21"/>
  <c r="AK83" i="21"/>
  <c r="S83" i="21"/>
  <c r="BS51" i="21"/>
  <c r="CK51" i="21"/>
  <c r="BA51" i="21"/>
  <c r="AI51" i="21"/>
  <c r="Q51" i="21"/>
  <c r="CI19" i="21"/>
  <c r="BQ19" i="21"/>
  <c r="AG19" i="21"/>
  <c r="AY19" i="21"/>
  <c r="O19" i="21"/>
  <c r="CT150" i="21"/>
  <c r="CB150" i="21"/>
  <c r="BJ150" i="21"/>
  <c r="Z150" i="21"/>
  <c r="AR150" i="21"/>
  <c r="CR118" i="21"/>
  <c r="BZ118" i="21"/>
  <c r="BH118" i="21"/>
  <c r="AP118" i="21"/>
  <c r="X118" i="21"/>
  <c r="CP86" i="21"/>
  <c r="BX86" i="21"/>
  <c r="AN86" i="21"/>
  <c r="BF86" i="21"/>
  <c r="BV54" i="21"/>
  <c r="V86" i="21"/>
  <c r="BD54" i="21"/>
  <c r="CN54" i="21"/>
  <c r="T54" i="21"/>
  <c r="CL22" i="21"/>
  <c r="AL54" i="21"/>
  <c r="BB22" i="21"/>
  <c r="BT22" i="21"/>
  <c r="R22" i="21"/>
  <c r="AJ22" i="21"/>
  <c r="BS179" i="2"/>
  <c r="BU143" i="21"/>
  <c r="CM143" i="21"/>
  <c r="BC143" i="21"/>
  <c r="S143" i="21"/>
  <c r="CK111" i="21"/>
  <c r="AK143" i="21"/>
  <c r="BS111" i="21"/>
  <c r="AI111" i="21"/>
  <c r="Q111" i="21"/>
  <c r="BA111" i="21"/>
  <c r="CI79" i="21"/>
  <c r="AG79" i="21"/>
  <c r="BQ79" i="21"/>
  <c r="CG47" i="21"/>
  <c r="AY79" i="21"/>
  <c r="BO47" i="21"/>
  <c r="AW47" i="21"/>
  <c r="O79" i="21"/>
  <c r="AE47" i="21"/>
  <c r="CE15" i="21"/>
  <c r="BM15" i="21"/>
  <c r="AU15" i="21"/>
  <c r="AC15" i="21"/>
  <c r="M47" i="21"/>
  <c r="K15" i="21"/>
  <c r="CD149" i="21"/>
  <c r="BL149" i="21"/>
  <c r="AB149" i="21"/>
  <c r="AT149" i="21"/>
  <c r="CT116" i="21"/>
  <c r="J149" i="21"/>
  <c r="CB116" i="21"/>
  <c r="BJ116" i="21"/>
  <c r="AR116" i="21"/>
  <c r="Z116" i="21"/>
  <c r="CR84" i="21"/>
  <c r="BZ84" i="21"/>
  <c r="AP84" i="21"/>
  <c r="BX52" i="21"/>
  <c r="X84" i="21"/>
  <c r="BH84" i="21"/>
  <c r="CP52" i="21"/>
  <c r="BF52" i="21"/>
  <c r="V52" i="21"/>
  <c r="CN20" i="21"/>
  <c r="AN52" i="21"/>
  <c r="T20" i="21"/>
  <c r="BD20" i="21"/>
  <c r="BV20" i="21"/>
  <c r="AL20" i="21"/>
  <c r="CS156" i="21"/>
  <c r="CA156" i="21"/>
  <c r="BI156" i="21"/>
  <c r="Y156" i="21"/>
  <c r="AQ156" i="21"/>
  <c r="CQ124" i="21"/>
  <c r="BY124" i="21"/>
  <c r="AO124" i="21"/>
  <c r="BG124" i="21"/>
  <c r="W124" i="21"/>
  <c r="BW92" i="21"/>
  <c r="CO92" i="21"/>
  <c r="BE92" i="21"/>
  <c r="AM92" i="21"/>
  <c r="U92" i="21"/>
  <c r="CM60" i="21"/>
  <c r="BU60" i="21"/>
  <c r="BC60" i="21"/>
  <c r="AK60" i="21"/>
  <c r="BS28" i="21"/>
  <c r="BA28" i="21"/>
  <c r="AI28" i="21"/>
  <c r="S60" i="21"/>
  <c r="CK28" i="21"/>
  <c r="Q28" i="21"/>
  <c r="CH155" i="21"/>
  <c r="AX155" i="21"/>
  <c r="BP155" i="21"/>
  <c r="CF123" i="21"/>
  <c r="AF155" i="21"/>
  <c r="N155" i="21"/>
  <c r="BN123" i="21"/>
  <c r="AV123" i="21"/>
  <c r="AD123" i="21"/>
  <c r="L123" i="21"/>
  <c r="CD91" i="21"/>
  <c r="BL91" i="21"/>
  <c r="AT91" i="21"/>
  <c r="AB91" i="21"/>
  <c r="CT58" i="21"/>
  <c r="J91" i="21"/>
  <c r="BJ58" i="21"/>
  <c r="CB58" i="21"/>
  <c r="AR58" i="21"/>
  <c r="BZ26" i="21"/>
  <c r="Z58" i="21"/>
  <c r="CR26" i="21"/>
  <c r="X26" i="21"/>
  <c r="BH26" i="21"/>
  <c r="AP26" i="21"/>
  <c r="CO143" i="21"/>
  <c r="BW143" i="21"/>
  <c r="BE143" i="21"/>
  <c r="AM143" i="21"/>
  <c r="CM111" i="21"/>
  <c r="U143" i="21"/>
  <c r="BU111" i="21"/>
  <c r="BC111" i="21"/>
  <c r="CK79" i="21"/>
  <c r="S111" i="21"/>
  <c r="AK111" i="21"/>
  <c r="BS79" i="21"/>
  <c r="BA79" i="21"/>
  <c r="Q79" i="21"/>
  <c r="AI79" i="21"/>
  <c r="CI47" i="21"/>
  <c r="AY47" i="21"/>
  <c r="BQ47" i="21"/>
  <c r="AG47" i="21"/>
  <c r="AE15" i="21"/>
  <c r="O47" i="21"/>
  <c r="CG15" i="21"/>
  <c r="M15" i="21"/>
  <c r="BO15" i="21"/>
  <c r="AW15" i="21"/>
  <c r="CP152" i="21"/>
  <c r="BX152" i="21"/>
  <c r="BF152" i="21"/>
  <c r="AN152" i="21"/>
  <c r="V152" i="21"/>
  <c r="CN120" i="21"/>
  <c r="BV120" i="21"/>
  <c r="AL120" i="21"/>
  <c r="T120" i="21"/>
  <c r="BT88" i="21"/>
  <c r="BB88" i="21"/>
  <c r="BD120" i="21"/>
  <c r="AJ88" i="21"/>
  <c r="CL88" i="21"/>
  <c r="R88" i="21"/>
  <c r="CJ56" i="21"/>
  <c r="AZ56" i="21"/>
  <c r="AH56" i="21"/>
  <c r="BR56" i="21"/>
  <c r="P56" i="21"/>
  <c r="CH24" i="21"/>
  <c r="BP24" i="21"/>
  <c r="AX24" i="21"/>
  <c r="AF24" i="21"/>
  <c r="N24" i="21"/>
  <c r="CE156" i="21"/>
  <c r="BM156" i="21"/>
  <c r="AU156" i="21"/>
  <c r="AC156" i="21"/>
  <c r="K156" i="21"/>
  <c r="CU123" i="21"/>
  <c r="CC123" i="21"/>
  <c r="BK123" i="21"/>
  <c r="AS123" i="21"/>
  <c r="AA123" i="21"/>
  <c r="CS91" i="21"/>
  <c r="CA91" i="21"/>
  <c r="AQ91" i="21"/>
  <c r="BI91" i="21"/>
  <c r="CQ59" i="21"/>
  <c r="BY59" i="21"/>
  <c r="Y91" i="21"/>
  <c r="BG59" i="21"/>
  <c r="W59" i="21"/>
  <c r="CO27" i="21"/>
  <c r="AO59" i="21"/>
  <c r="BW27" i="21"/>
  <c r="U27" i="21"/>
  <c r="BE27" i="21"/>
  <c r="AM27" i="21"/>
  <c r="BX162" i="21"/>
  <c r="BF162" i="21"/>
  <c r="AN162" i="21"/>
  <c r="CP162" i="21"/>
  <c r="V162" i="21"/>
  <c r="CN130" i="21"/>
  <c r="BV130" i="21"/>
  <c r="AL130" i="21"/>
  <c r="T130" i="21"/>
  <c r="BD130" i="21"/>
  <c r="CL98" i="21"/>
  <c r="BT98" i="21"/>
  <c r="AJ98" i="21"/>
  <c r="BB98" i="21"/>
  <c r="R98" i="21"/>
  <c r="AZ66" i="21"/>
  <c r="BR66" i="21"/>
  <c r="AH66" i="21"/>
  <c r="P66" i="21"/>
  <c r="CH34" i="21"/>
  <c r="BP34" i="21"/>
  <c r="AX34" i="21"/>
  <c r="CJ66" i="21"/>
  <c r="AF34" i="21"/>
  <c r="N34" i="21"/>
  <c r="CG162" i="21"/>
  <c r="BO162" i="21"/>
  <c r="AW162" i="21"/>
  <c r="M162" i="21"/>
  <c r="CE130" i="21"/>
  <c r="AE162" i="21"/>
  <c r="BM130" i="21"/>
  <c r="K130" i="21"/>
  <c r="AC130" i="21"/>
  <c r="CU97" i="21"/>
  <c r="AU130" i="21"/>
  <c r="CC97" i="21"/>
  <c r="BK97" i="21"/>
  <c r="AS97" i="21"/>
  <c r="AA97" i="21"/>
  <c r="CS65" i="21"/>
  <c r="CA65" i="21"/>
  <c r="BI65" i="21"/>
  <c r="CQ33" i="21"/>
  <c r="BY33" i="21"/>
  <c r="AQ65" i="21"/>
  <c r="Y65" i="21"/>
  <c r="W33" i="21"/>
  <c r="AO33" i="21"/>
  <c r="BG33" i="21"/>
  <c r="CO167" i="21"/>
  <c r="BW167" i="21"/>
  <c r="BE167" i="21"/>
  <c r="U167" i="21"/>
  <c r="AM167" i="21"/>
  <c r="CM135" i="21"/>
  <c r="BU135" i="21"/>
  <c r="BC135" i="21"/>
  <c r="AK135" i="21"/>
  <c r="CK103" i="21"/>
  <c r="S135" i="21"/>
  <c r="BS103" i="21"/>
  <c r="BA103" i="21"/>
  <c r="AI103" i="21"/>
  <c r="Q103" i="21"/>
  <c r="CI71" i="21"/>
  <c r="AY71" i="21"/>
  <c r="AG71" i="21"/>
  <c r="BQ71" i="21"/>
  <c r="O71" i="21"/>
  <c r="CG39" i="21"/>
  <c r="BO39" i="21"/>
  <c r="AE39" i="21"/>
  <c r="M39" i="21"/>
  <c r="AW39" i="21"/>
  <c r="CC165" i="21"/>
  <c r="CU165" i="21"/>
  <c r="BK165" i="21"/>
  <c r="AA165" i="21"/>
  <c r="AS165" i="21"/>
  <c r="CS133" i="21"/>
  <c r="CA133" i="21"/>
  <c r="AQ133" i="21"/>
  <c r="Y133" i="21"/>
  <c r="BI133" i="21"/>
  <c r="CQ101" i="21"/>
  <c r="BY101" i="21"/>
  <c r="BG101" i="21"/>
  <c r="AO101" i="21"/>
  <c r="CO69" i="21"/>
  <c r="BW69" i="21"/>
  <c r="W101" i="21"/>
  <c r="BE69" i="21"/>
  <c r="U69" i="21"/>
  <c r="CM37" i="21"/>
  <c r="AM69" i="21"/>
  <c r="AK37" i="21"/>
  <c r="BU37" i="21"/>
  <c r="BC37" i="21"/>
  <c r="S37" i="21"/>
  <c r="CJ167" i="21"/>
  <c r="AZ167" i="21"/>
  <c r="BR167" i="21"/>
  <c r="CH135" i="21"/>
  <c r="AH167" i="21"/>
  <c r="P167" i="21"/>
  <c r="BP135" i="21"/>
  <c r="AX135" i="21"/>
  <c r="AF135" i="21"/>
  <c r="N135" i="21"/>
  <c r="BN103" i="21"/>
  <c r="AV103" i="21"/>
  <c r="CF103" i="21"/>
  <c r="AD103" i="21"/>
  <c r="L103" i="21"/>
  <c r="CD71" i="21"/>
  <c r="AB71" i="21"/>
  <c r="BL71" i="21"/>
  <c r="CT38" i="21"/>
  <c r="CB38" i="21"/>
  <c r="AT71" i="21"/>
  <c r="J71" i="21"/>
  <c r="BJ38" i="21"/>
  <c r="AR38" i="21"/>
  <c r="Z38" i="21"/>
  <c r="AU157" i="21"/>
  <c r="CE157" i="21"/>
  <c r="BM157" i="21"/>
  <c r="AC157" i="21"/>
  <c r="K157" i="21"/>
  <c r="CU124" i="21"/>
  <c r="CC124" i="21"/>
  <c r="BK124" i="21"/>
  <c r="AS124" i="21"/>
  <c r="CS92" i="21"/>
  <c r="AA124" i="21"/>
  <c r="AQ92" i="21"/>
  <c r="Y92" i="21"/>
  <c r="BI92" i="21"/>
  <c r="CA92" i="21"/>
  <c r="CQ60" i="21"/>
  <c r="BY60" i="21"/>
  <c r="W60" i="21"/>
  <c r="AO60" i="21"/>
  <c r="BG60" i="21"/>
  <c r="CO28" i="21"/>
  <c r="BE28" i="21"/>
  <c r="AM28" i="21"/>
  <c r="BW28" i="21"/>
  <c r="U28" i="21"/>
  <c r="CE161" i="21"/>
  <c r="AU161" i="21"/>
  <c r="BM161" i="21"/>
  <c r="AC161" i="21"/>
  <c r="CU128" i="21"/>
  <c r="K161" i="21"/>
  <c r="AS128" i="21"/>
  <c r="AA128" i="21"/>
  <c r="CC128" i="21"/>
  <c r="CS96" i="21"/>
  <c r="BK128" i="21"/>
  <c r="CA96" i="21"/>
  <c r="BI96" i="21"/>
  <c r="AQ96" i="21"/>
  <c r="Y96" i="21"/>
  <c r="BY64" i="21"/>
  <c r="BG64" i="21"/>
  <c r="AO64" i="21"/>
  <c r="BW32" i="21"/>
  <c r="BE32" i="21"/>
  <c r="AM32" i="21"/>
  <c r="CQ64" i="21"/>
  <c r="W64" i="21"/>
  <c r="CO32" i="21"/>
  <c r="U32" i="21"/>
  <c r="BN165" i="21"/>
  <c r="CF165" i="21"/>
  <c r="AV165" i="21"/>
  <c r="AD165" i="21"/>
  <c r="L165" i="21"/>
  <c r="BL133" i="21"/>
  <c r="CD133" i="21"/>
  <c r="AT133" i="21"/>
  <c r="AB133" i="21"/>
  <c r="J133" i="21"/>
  <c r="CT100" i="21"/>
  <c r="CB100" i="21"/>
  <c r="BJ100" i="21"/>
  <c r="Z100" i="21"/>
  <c r="AR100" i="21"/>
  <c r="CR68" i="21"/>
  <c r="BZ68" i="21"/>
  <c r="BH68" i="21"/>
  <c r="X68" i="21"/>
  <c r="CP36" i="21"/>
  <c r="BX36" i="21"/>
  <c r="BF36" i="21"/>
  <c r="AP68" i="21"/>
  <c r="V36" i="21"/>
  <c r="AN36" i="21"/>
  <c r="CF160" i="21"/>
  <c r="BN160" i="21"/>
  <c r="AD160" i="21"/>
  <c r="AV160" i="21"/>
  <c r="L160" i="21"/>
  <c r="CD128" i="21"/>
  <c r="BL128" i="21"/>
  <c r="CT95" i="21"/>
  <c r="AT128" i="21"/>
  <c r="AB128" i="21"/>
  <c r="J128" i="21"/>
  <c r="CB95" i="21"/>
  <c r="BJ95" i="21"/>
  <c r="AR95" i="21"/>
  <c r="Z95" i="21"/>
  <c r="CR63" i="21"/>
  <c r="BH63" i="21"/>
  <c r="BZ63" i="21"/>
  <c r="AP63" i="21"/>
  <c r="CP31" i="21"/>
  <c r="BX31" i="21"/>
  <c r="BF31" i="21"/>
  <c r="AN31" i="21"/>
  <c r="X63" i="21"/>
  <c r="V31" i="21"/>
  <c r="CU153" i="21"/>
  <c r="CC153" i="21"/>
  <c r="BK153" i="21"/>
  <c r="AS153" i="21"/>
  <c r="AA153" i="21"/>
  <c r="CA121" i="21"/>
  <c r="CS121" i="21"/>
  <c r="AQ121" i="21"/>
  <c r="CQ89" i="21"/>
  <c r="Y121" i="21"/>
  <c r="BI121" i="21"/>
  <c r="BY89" i="21"/>
  <c r="BG89" i="21"/>
  <c r="W89" i="21"/>
  <c r="AO89" i="21"/>
  <c r="CO57" i="21"/>
  <c r="BW57" i="21"/>
  <c r="BE57" i="21"/>
  <c r="U57" i="21"/>
  <c r="AM57" i="21"/>
  <c r="BU25" i="21"/>
  <c r="CM25" i="21"/>
  <c r="BC25" i="21"/>
  <c r="S25" i="21"/>
  <c r="AK25" i="21"/>
  <c r="CQ158" i="21"/>
  <c r="BG158" i="21"/>
  <c r="BY158" i="21"/>
  <c r="AO158" i="21"/>
  <c r="W158" i="21"/>
  <c r="CO126" i="21"/>
  <c r="BW126" i="21"/>
  <c r="AM126" i="21"/>
  <c r="BE126" i="21"/>
  <c r="U126" i="21"/>
  <c r="BU94" i="21"/>
  <c r="CM94" i="21"/>
  <c r="BC94" i="21"/>
  <c r="AK94" i="21"/>
  <c r="BS62" i="21"/>
  <c r="S94" i="21"/>
  <c r="CK62" i="21"/>
  <c r="BA62" i="21"/>
  <c r="AI62" i="21"/>
  <c r="Q62" i="21"/>
  <c r="BQ30" i="21"/>
  <c r="O30" i="21"/>
  <c r="CI30" i="21"/>
  <c r="AY30" i="21"/>
  <c r="AG30" i="21"/>
  <c r="CQ165" i="21"/>
  <c r="BY165" i="21"/>
  <c r="BG165" i="21"/>
  <c r="AO165" i="21"/>
  <c r="W165" i="21"/>
  <c r="CO133" i="21"/>
  <c r="BW133" i="21"/>
  <c r="BE133" i="21"/>
  <c r="AM133" i="21"/>
  <c r="CM101" i="21"/>
  <c r="U133" i="21"/>
  <c r="BU101" i="21"/>
  <c r="BC101" i="21"/>
  <c r="S101" i="21"/>
  <c r="AK101" i="21"/>
  <c r="BS69" i="21"/>
  <c r="CK69" i="21"/>
  <c r="BA69" i="21"/>
  <c r="AI69" i="21"/>
  <c r="Q69" i="21"/>
  <c r="CI37" i="21"/>
  <c r="BQ37" i="21"/>
  <c r="AY37" i="21"/>
  <c r="AG37" i="21"/>
  <c r="O37" i="21"/>
  <c r="CG108" i="21"/>
  <c r="BO108" i="21"/>
  <c r="AW108" i="21"/>
  <c r="AE108" i="21"/>
  <c r="M108" i="21"/>
  <c r="CE76" i="21"/>
  <c r="BM76" i="21"/>
  <c r="AU76" i="21"/>
  <c r="AC76" i="21"/>
  <c r="CU43" i="21"/>
  <c r="CC43" i="21"/>
  <c r="K76" i="21"/>
  <c r="BK43" i="21"/>
  <c r="AS43" i="21"/>
  <c r="CA11" i="21"/>
  <c r="CS11" i="21"/>
  <c r="AA43" i="21"/>
  <c r="BI11" i="21"/>
  <c r="AQ11" i="21"/>
  <c r="Y11" i="21"/>
  <c r="CK108" i="21"/>
  <c r="BS108" i="21"/>
  <c r="BA108" i="21"/>
  <c r="AI108" i="21"/>
  <c r="Q108" i="21"/>
  <c r="BQ76" i="21"/>
  <c r="CI76" i="21"/>
  <c r="AG76" i="21"/>
  <c r="CG44" i="21"/>
  <c r="O76" i="21"/>
  <c r="AY76" i="21"/>
  <c r="BO44" i="21"/>
  <c r="AW44" i="21"/>
  <c r="M44" i="21"/>
  <c r="AE44" i="21"/>
  <c r="AU12" i="21"/>
  <c r="K12" i="21"/>
  <c r="BM12" i="21"/>
  <c r="AC12" i="21"/>
  <c r="CE12" i="21"/>
  <c r="CO108" i="21"/>
  <c r="BW108" i="21"/>
  <c r="AM108" i="21"/>
  <c r="U108" i="21"/>
  <c r="BE108" i="21"/>
  <c r="BU76" i="21"/>
  <c r="BC76" i="21"/>
  <c r="AK76" i="21"/>
  <c r="CM76" i="21"/>
  <c r="S76" i="21"/>
  <c r="BS44" i="21"/>
  <c r="AI44" i="21"/>
  <c r="BA44" i="21"/>
  <c r="CK44" i="21"/>
  <c r="Q44" i="21"/>
  <c r="BQ12" i="21"/>
  <c r="CI12" i="21"/>
  <c r="AY12" i="21"/>
  <c r="AG12" i="21"/>
  <c r="O12" i="21"/>
  <c r="CT108" i="21"/>
  <c r="CB108" i="21"/>
  <c r="BJ108" i="21"/>
  <c r="AR108" i="21"/>
  <c r="Z108" i="21"/>
  <c r="CR76" i="21"/>
  <c r="BZ76" i="21"/>
  <c r="BH76" i="21"/>
  <c r="AP76" i="21"/>
  <c r="BX44" i="21"/>
  <c r="CP44" i="21"/>
  <c r="X76" i="21"/>
  <c r="BF44" i="21"/>
  <c r="V44" i="21"/>
  <c r="CN12" i="21"/>
  <c r="AN44" i="21"/>
  <c r="BD12" i="21"/>
  <c r="T12" i="21"/>
  <c r="AL12" i="21"/>
  <c r="BV12" i="21"/>
  <c r="CJ143" i="21"/>
  <c r="AZ143" i="21"/>
  <c r="BR143" i="21"/>
  <c r="AH143" i="21"/>
  <c r="CH111" i="21"/>
  <c r="P143" i="21"/>
  <c r="AX111" i="21"/>
  <c r="AF111" i="21"/>
  <c r="BP111" i="21"/>
  <c r="N111" i="21"/>
  <c r="BN79" i="21"/>
  <c r="AV79" i="21"/>
  <c r="AD79" i="21"/>
  <c r="CD47" i="21"/>
  <c r="CF79" i="21"/>
  <c r="L79" i="21"/>
  <c r="CT14" i="21"/>
  <c r="CB14" i="21"/>
  <c r="BL47" i="21"/>
  <c r="AB47" i="21"/>
  <c r="BJ14" i="21"/>
  <c r="AT47" i="21"/>
  <c r="J47" i="21"/>
  <c r="Z14" i="21"/>
  <c r="AR14" i="21"/>
  <c r="J142" i="21"/>
  <c r="CD142" i="21"/>
  <c r="BL142" i="21"/>
  <c r="AT142" i="21"/>
  <c r="AB142" i="21"/>
  <c r="CT109" i="21"/>
  <c r="CB109" i="21"/>
  <c r="BJ109" i="21"/>
  <c r="AR109" i="21"/>
  <c r="Z109" i="21"/>
  <c r="CR77" i="21"/>
  <c r="BH77" i="21"/>
  <c r="AP77" i="21"/>
  <c r="X77" i="21"/>
  <c r="CP45" i="21"/>
  <c r="BZ77" i="21"/>
  <c r="BX45" i="21"/>
  <c r="V45" i="21"/>
  <c r="BF45" i="21"/>
  <c r="AN45" i="21"/>
  <c r="CN13" i="21"/>
  <c r="AL13" i="21"/>
  <c r="BV13" i="21"/>
  <c r="T13" i="21"/>
  <c r="BD13" i="21"/>
  <c r="CM109" i="21"/>
  <c r="BU109" i="21"/>
  <c r="CK77" i="21"/>
  <c r="S109" i="21"/>
  <c r="AK109" i="21"/>
  <c r="BC109" i="21"/>
  <c r="BS77" i="21"/>
  <c r="AI77" i="21"/>
  <c r="BA77" i="21"/>
  <c r="Q77" i="21"/>
  <c r="CI45" i="21"/>
  <c r="AG45" i="21"/>
  <c r="O45" i="21"/>
  <c r="BQ45" i="21"/>
  <c r="AY45" i="21"/>
  <c r="CG13" i="21"/>
  <c r="AW13" i="21"/>
  <c r="AE13" i="21"/>
  <c r="BO13" i="21"/>
  <c r="M13" i="21"/>
  <c r="CN109" i="21"/>
  <c r="BD109" i="21"/>
  <c r="AL109" i="21"/>
  <c r="T109" i="21"/>
  <c r="BV109" i="21"/>
  <c r="BT77" i="21"/>
  <c r="BB77" i="21"/>
  <c r="CL77" i="21"/>
  <c r="AJ77" i="21"/>
  <c r="R77" i="21"/>
  <c r="CJ45" i="21"/>
  <c r="BR45" i="21"/>
  <c r="AZ45" i="21"/>
  <c r="AH45" i="21"/>
  <c r="CH13" i="21"/>
  <c r="P45" i="21"/>
  <c r="AF13" i="21"/>
  <c r="N13" i="21"/>
  <c r="BP13" i="21"/>
  <c r="AX13" i="21"/>
  <c r="CP143" i="21"/>
  <c r="BX143" i="21"/>
  <c r="BF143" i="21"/>
  <c r="AN143" i="21"/>
  <c r="V143" i="21"/>
  <c r="CN111" i="21"/>
  <c r="BV111" i="21"/>
  <c r="BD111" i="21"/>
  <c r="AL111" i="21"/>
  <c r="T111" i="21"/>
  <c r="BT79" i="21"/>
  <c r="CL79" i="21"/>
  <c r="AJ79" i="21"/>
  <c r="BB79" i="21"/>
  <c r="R79" i="21"/>
  <c r="BR47" i="21"/>
  <c r="AH47" i="21"/>
  <c r="CJ47" i="21"/>
  <c r="AZ47" i="21"/>
  <c r="CH15" i="21"/>
  <c r="P47" i="21"/>
  <c r="N15" i="21"/>
  <c r="AF15" i="21"/>
  <c r="BP15" i="21"/>
  <c r="AX15" i="21"/>
  <c r="CN146" i="21"/>
  <c r="BV146" i="21"/>
  <c r="BD146" i="21"/>
  <c r="AL146" i="21"/>
  <c r="CL114" i="21"/>
  <c r="T146" i="21"/>
  <c r="BT114" i="21"/>
  <c r="BB114" i="21"/>
  <c r="AJ114" i="21"/>
  <c r="BR82" i="21"/>
  <c r="R114" i="21"/>
  <c r="CJ82" i="21"/>
  <c r="AH82" i="21"/>
  <c r="AZ82" i="21"/>
  <c r="P82" i="21"/>
  <c r="CH50" i="21"/>
  <c r="BP50" i="21"/>
  <c r="AX50" i="21"/>
  <c r="AF50" i="21"/>
  <c r="N50" i="21"/>
  <c r="CF18" i="21"/>
  <c r="AD18" i="21"/>
  <c r="BN18" i="21"/>
  <c r="L18" i="21"/>
  <c r="AV18" i="21"/>
  <c r="CE144" i="21"/>
  <c r="BM144" i="21"/>
  <c r="AU144" i="21"/>
  <c r="AC144" i="21"/>
  <c r="K144" i="21"/>
  <c r="CU111" i="21"/>
  <c r="CC111" i="21"/>
  <c r="BK111" i="21"/>
  <c r="AS111" i="21"/>
  <c r="CS79" i="21"/>
  <c r="AA111" i="21"/>
  <c r="CA79" i="21"/>
  <c r="BI79" i="21"/>
  <c r="Y79" i="21"/>
  <c r="CQ47" i="21"/>
  <c r="BY47" i="21"/>
  <c r="BG47" i="21"/>
  <c r="AQ79" i="21"/>
  <c r="AO47" i="21"/>
  <c r="W47" i="21"/>
  <c r="BW15" i="21"/>
  <c r="CO15" i="21"/>
  <c r="U15" i="21"/>
  <c r="BE15" i="21"/>
  <c r="AM15" i="21"/>
  <c r="BN146" i="21"/>
  <c r="CF146" i="21"/>
  <c r="AV146" i="21"/>
  <c r="AD146" i="21"/>
  <c r="L146" i="21"/>
  <c r="CD114" i="21"/>
  <c r="BL114" i="21"/>
  <c r="AT114" i="21"/>
  <c r="AB114" i="21"/>
  <c r="J114" i="21"/>
  <c r="CT81" i="21"/>
  <c r="BJ81" i="21"/>
  <c r="AR81" i="21"/>
  <c r="Z81" i="21"/>
  <c r="CR49" i="21"/>
  <c r="BZ49" i="21"/>
  <c r="BH49" i="21"/>
  <c r="CB81" i="21"/>
  <c r="AP49" i="21"/>
  <c r="X49" i="21"/>
  <c r="BX17" i="21"/>
  <c r="AN17" i="21"/>
  <c r="BF17" i="21"/>
  <c r="V17" i="21"/>
  <c r="CP17" i="21"/>
  <c r="CK147" i="21"/>
  <c r="BS147" i="21"/>
  <c r="BA147" i="21"/>
  <c r="Q147" i="21"/>
  <c r="AI147" i="21"/>
  <c r="CI115" i="21"/>
  <c r="BQ115" i="21"/>
  <c r="AY115" i="21"/>
  <c r="AG115" i="21"/>
  <c r="O115" i="21"/>
  <c r="CG83" i="21"/>
  <c r="AE83" i="21"/>
  <c r="BO83" i="21"/>
  <c r="AW83" i="21"/>
  <c r="CE51" i="21"/>
  <c r="M83" i="21"/>
  <c r="BM51" i="21"/>
  <c r="AU51" i="21"/>
  <c r="AC51" i="21"/>
  <c r="K51" i="21"/>
  <c r="CC18" i="21"/>
  <c r="BK18" i="21"/>
  <c r="AS18" i="21"/>
  <c r="CU18" i="21"/>
  <c r="AA18" i="21"/>
  <c r="CG150" i="21"/>
  <c r="BO150" i="21"/>
  <c r="AE150" i="21"/>
  <c r="AW150" i="21"/>
  <c r="M150" i="21"/>
  <c r="CE118" i="21"/>
  <c r="BM118" i="21"/>
  <c r="AU118" i="21"/>
  <c r="CU85" i="21"/>
  <c r="CC85" i="21"/>
  <c r="AC118" i="21"/>
  <c r="K118" i="21"/>
  <c r="BK85" i="21"/>
  <c r="AA85" i="21"/>
  <c r="CA53" i="21"/>
  <c r="AS85" i="21"/>
  <c r="CS53" i="21"/>
  <c r="BI53" i="21"/>
  <c r="AQ53" i="21"/>
  <c r="BY21" i="21"/>
  <c r="Y53" i="21"/>
  <c r="W21" i="21"/>
  <c r="BG21" i="21"/>
  <c r="CQ21" i="21"/>
  <c r="AO21" i="21"/>
  <c r="CL148" i="21"/>
  <c r="BT148" i="21"/>
  <c r="BB148" i="21"/>
  <c r="AJ148" i="21"/>
  <c r="R148" i="21"/>
  <c r="CJ116" i="21"/>
  <c r="BR116" i="21"/>
  <c r="AZ116" i="21"/>
  <c r="AH116" i="21"/>
  <c r="CH84" i="21"/>
  <c r="P116" i="21"/>
  <c r="BP84" i="21"/>
  <c r="CF52" i="21"/>
  <c r="N84" i="21"/>
  <c r="AF84" i="21"/>
  <c r="AX84" i="21"/>
  <c r="BN52" i="21"/>
  <c r="CD20" i="21"/>
  <c r="AV52" i="21"/>
  <c r="AD52" i="21"/>
  <c r="AT20" i="21"/>
  <c r="AB20" i="21"/>
  <c r="J20" i="21"/>
  <c r="L52" i="21"/>
  <c r="BL20" i="21"/>
  <c r="CJ149" i="21"/>
  <c r="BR149" i="21"/>
  <c r="AZ149" i="21"/>
  <c r="AH149" i="21"/>
  <c r="P149" i="21"/>
  <c r="CH117" i="21"/>
  <c r="BP117" i="21"/>
  <c r="AX117" i="21"/>
  <c r="AF117" i="21"/>
  <c r="N117" i="21"/>
  <c r="CF85" i="21"/>
  <c r="AD85" i="21"/>
  <c r="BN85" i="21"/>
  <c r="AV85" i="21"/>
  <c r="L85" i="21"/>
  <c r="CD53" i="21"/>
  <c r="BL53" i="21"/>
  <c r="AT53" i="21"/>
  <c r="AB53" i="21"/>
  <c r="CT20" i="21"/>
  <c r="BJ20" i="21"/>
  <c r="J53" i="21"/>
  <c r="AR20" i="21"/>
  <c r="Z20" i="21"/>
  <c r="CB20" i="21"/>
  <c r="CM151" i="21"/>
  <c r="BU151" i="21"/>
  <c r="BC151" i="21"/>
  <c r="AK151" i="21"/>
  <c r="S151" i="21"/>
  <c r="CK119" i="21"/>
  <c r="BS119" i="21"/>
  <c r="Q119" i="21"/>
  <c r="BA119" i="21"/>
  <c r="AI119" i="21"/>
  <c r="AG87" i="21"/>
  <c r="CG55" i="21"/>
  <c r="CI87" i="21"/>
  <c r="BQ87" i="21"/>
  <c r="AY87" i="21"/>
  <c r="O87" i="21"/>
  <c r="BO55" i="21"/>
  <c r="AW55" i="21"/>
  <c r="M55" i="21"/>
  <c r="AE55" i="21"/>
  <c r="BM23" i="21"/>
  <c r="AU23" i="21"/>
  <c r="AC23" i="21"/>
  <c r="CE23" i="21"/>
  <c r="K23" i="21"/>
  <c r="CO150" i="21"/>
  <c r="BW150" i="21"/>
  <c r="BE150" i="21"/>
  <c r="AM150" i="21"/>
  <c r="CM118" i="21"/>
  <c r="U150" i="21"/>
  <c r="BU118" i="21"/>
  <c r="BC118" i="21"/>
  <c r="AK118" i="21"/>
  <c r="S118" i="21"/>
  <c r="CK86" i="21"/>
  <c r="BS86" i="21"/>
  <c r="BA86" i="21"/>
  <c r="AI86" i="21"/>
  <c r="Q86" i="21"/>
  <c r="BQ54" i="21"/>
  <c r="AY54" i="21"/>
  <c r="O54" i="21"/>
  <c r="AG54" i="21"/>
  <c r="CG22" i="21"/>
  <c r="CI54" i="21"/>
  <c r="AE22" i="21"/>
  <c r="AW22" i="21"/>
  <c r="M22" i="21"/>
  <c r="BO22" i="21"/>
  <c r="CD152" i="21"/>
  <c r="BL152" i="21"/>
  <c r="AT152" i="21"/>
  <c r="AB152" i="21"/>
  <c r="J152" i="21"/>
  <c r="CT119" i="21"/>
  <c r="CB119" i="21"/>
  <c r="BJ119" i="21"/>
  <c r="AR119" i="21"/>
  <c r="Z119" i="21"/>
  <c r="BZ87" i="21"/>
  <c r="BH87" i="21"/>
  <c r="CR87" i="21"/>
  <c r="AP87" i="21"/>
  <c r="CP55" i="21"/>
  <c r="X87" i="21"/>
  <c r="BX55" i="21"/>
  <c r="BF55" i="21"/>
  <c r="AN55" i="21"/>
  <c r="V55" i="21"/>
  <c r="CN23" i="21"/>
  <c r="BV23" i="21"/>
  <c r="T23" i="21"/>
  <c r="AL23" i="21"/>
  <c r="BD23" i="21"/>
  <c r="BS371" i="2"/>
  <c r="CG154" i="21"/>
  <c r="BO154" i="21"/>
  <c r="AW154" i="21"/>
  <c r="AE154" i="21"/>
  <c r="M154" i="21"/>
  <c r="CE122" i="21"/>
  <c r="BM122" i="21"/>
  <c r="AU122" i="21"/>
  <c r="AC122" i="21"/>
  <c r="K122" i="21"/>
  <c r="CU89" i="21"/>
  <c r="BK89" i="21"/>
  <c r="AS89" i="21"/>
  <c r="AA89" i="21"/>
  <c r="CC89" i="21"/>
  <c r="CS57" i="21"/>
  <c r="CA57" i="21"/>
  <c r="BI57" i="21"/>
  <c r="CQ25" i="21"/>
  <c r="BY25" i="21"/>
  <c r="AQ57" i="21"/>
  <c r="Y57" i="21"/>
  <c r="W25" i="21"/>
  <c r="BG25" i="21"/>
  <c r="AO25" i="21"/>
  <c r="BS383" i="2"/>
  <c r="CS154" i="21"/>
  <c r="CA154" i="21"/>
  <c r="BI154" i="21"/>
  <c r="AQ154" i="21"/>
  <c r="CQ122" i="21"/>
  <c r="Y154" i="21"/>
  <c r="BG122" i="21"/>
  <c r="BY122" i="21"/>
  <c r="AO122" i="21"/>
  <c r="W122" i="21"/>
  <c r="BW90" i="21"/>
  <c r="BE90" i="21"/>
  <c r="CO90" i="21"/>
  <c r="AM90" i="21"/>
  <c r="U90" i="21"/>
  <c r="CM58" i="21"/>
  <c r="AK58" i="21"/>
  <c r="BU58" i="21"/>
  <c r="BC58" i="21"/>
  <c r="AI26" i="21"/>
  <c r="S58" i="21"/>
  <c r="CK26" i="21"/>
  <c r="BS26" i="21"/>
  <c r="BA26" i="21"/>
  <c r="Q26" i="21"/>
  <c r="BW142" i="21"/>
  <c r="CO142" i="21"/>
  <c r="BE142" i="21"/>
  <c r="AM142" i="21"/>
  <c r="CM110" i="21"/>
  <c r="U142" i="21"/>
  <c r="BU110" i="21"/>
  <c r="BC110" i="21"/>
  <c r="AK110" i="21"/>
  <c r="S110" i="21"/>
  <c r="CK78" i="21"/>
  <c r="BS78" i="21"/>
  <c r="BA78" i="21"/>
  <c r="AI78" i="21"/>
  <c r="Q78" i="21"/>
  <c r="CI46" i="21"/>
  <c r="BQ46" i="21"/>
  <c r="AG46" i="21"/>
  <c r="CG14" i="21"/>
  <c r="O46" i="21"/>
  <c r="AY46" i="21"/>
  <c r="AE14" i="21"/>
  <c r="BO14" i="21"/>
  <c r="M14" i="21"/>
  <c r="AW14" i="21"/>
  <c r="CD157" i="21"/>
  <c r="BL157" i="21"/>
  <c r="AT157" i="21"/>
  <c r="AB157" i="21"/>
  <c r="J157" i="21"/>
  <c r="CB124" i="21"/>
  <c r="CT124" i="21"/>
  <c r="AR124" i="21"/>
  <c r="Z124" i="21"/>
  <c r="BJ124" i="21"/>
  <c r="CR92" i="21"/>
  <c r="BZ92" i="21"/>
  <c r="BH92" i="21"/>
  <c r="AP92" i="21"/>
  <c r="BX60" i="21"/>
  <c r="CP60" i="21"/>
  <c r="BF60" i="21"/>
  <c r="X92" i="21"/>
  <c r="AN60" i="21"/>
  <c r="V60" i="21"/>
  <c r="CN28" i="21"/>
  <c r="AL28" i="21"/>
  <c r="T28" i="21"/>
  <c r="BV28" i="21"/>
  <c r="BD28" i="21"/>
  <c r="CH145" i="21"/>
  <c r="BP145" i="21"/>
  <c r="AF145" i="21"/>
  <c r="AX145" i="21"/>
  <c r="N145" i="21"/>
  <c r="BN113" i="21"/>
  <c r="CF113" i="21"/>
  <c r="AV113" i="21"/>
  <c r="AD113" i="21"/>
  <c r="L113" i="21"/>
  <c r="CD81" i="21"/>
  <c r="AT81" i="21"/>
  <c r="AB81" i="21"/>
  <c r="BL81" i="21"/>
  <c r="J81" i="21"/>
  <c r="CB48" i="21"/>
  <c r="CT48" i="21"/>
  <c r="BJ48" i="21"/>
  <c r="CR16" i="21"/>
  <c r="BZ16" i="21"/>
  <c r="Z48" i="21"/>
  <c r="AR48" i="21"/>
  <c r="BH16" i="21"/>
  <c r="X16" i="21"/>
  <c r="AP16" i="21"/>
  <c r="CH157" i="21"/>
  <c r="BP157" i="21"/>
  <c r="AF157" i="21"/>
  <c r="AX157" i="21"/>
  <c r="N157" i="21"/>
  <c r="BN125" i="21"/>
  <c r="CF125" i="21"/>
  <c r="AV125" i="21"/>
  <c r="L125" i="21"/>
  <c r="BL93" i="21"/>
  <c r="AD125" i="21"/>
  <c r="AT93" i="21"/>
  <c r="AB93" i="21"/>
  <c r="CD93" i="21"/>
  <c r="J93" i="21"/>
  <c r="CB60" i="21"/>
  <c r="CT60" i="21"/>
  <c r="BJ60" i="21"/>
  <c r="AR60" i="21"/>
  <c r="Z60" i="21"/>
  <c r="BZ28" i="21"/>
  <c r="CR28" i="21"/>
  <c r="BH28" i="21"/>
  <c r="AP28" i="21"/>
  <c r="X28" i="21"/>
  <c r="CJ160" i="21"/>
  <c r="AH160" i="21"/>
  <c r="AZ160" i="21"/>
  <c r="BR160" i="21"/>
  <c r="CH128" i="21"/>
  <c r="P160" i="21"/>
  <c r="BP128" i="21"/>
  <c r="CF96" i="21"/>
  <c r="AF128" i="21"/>
  <c r="BN96" i="21"/>
  <c r="N128" i="21"/>
  <c r="AV96" i="21"/>
  <c r="AD96" i="21"/>
  <c r="AX128" i="21"/>
  <c r="BL64" i="21"/>
  <c r="AT64" i="21"/>
  <c r="L96" i="21"/>
  <c r="AB64" i="21"/>
  <c r="CD64" i="21"/>
  <c r="J64" i="21"/>
  <c r="CB31" i="21"/>
  <c r="CT31" i="21"/>
  <c r="AR31" i="21"/>
  <c r="BJ31" i="21"/>
  <c r="Z31" i="21"/>
  <c r="CL151" i="21"/>
  <c r="BT151" i="21"/>
  <c r="BB151" i="21"/>
  <c r="AJ151" i="21"/>
  <c r="BR119" i="21"/>
  <c r="R151" i="21"/>
  <c r="CJ119" i="21"/>
  <c r="AZ119" i="21"/>
  <c r="AH119" i="21"/>
  <c r="P119" i="21"/>
  <c r="CH87" i="21"/>
  <c r="AF87" i="21"/>
  <c r="N87" i="21"/>
  <c r="BP87" i="21"/>
  <c r="AX87" i="21"/>
  <c r="CF55" i="21"/>
  <c r="BN55" i="21"/>
  <c r="AD55" i="21"/>
  <c r="AV55" i="21"/>
  <c r="CD23" i="21"/>
  <c r="L55" i="21"/>
  <c r="AB23" i="21"/>
  <c r="BL23" i="21"/>
  <c r="J23" i="21"/>
  <c r="AT23" i="21"/>
  <c r="CE143" i="21"/>
  <c r="BM143" i="21"/>
  <c r="AU143" i="21"/>
  <c r="AC143" i="21"/>
  <c r="K143" i="21"/>
  <c r="CU110" i="21"/>
  <c r="BK110" i="21"/>
  <c r="AS110" i="21"/>
  <c r="AA110" i="21"/>
  <c r="CC110" i="21"/>
  <c r="CS78" i="21"/>
  <c r="CA78" i="21"/>
  <c r="BI78" i="21"/>
  <c r="AQ78" i="21"/>
  <c r="Y78" i="21"/>
  <c r="BY46" i="21"/>
  <c r="CQ46" i="21"/>
  <c r="BG46" i="21"/>
  <c r="W46" i="21"/>
  <c r="AO46" i="21"/>
  <c r="BW14" i="21"/>
  <c r="U14" i="21"/>
  <c r="BE14" i="21"/>
  <c r="CO14" i="21"/>
  <c r="AM14" i="21"/>
  <c r="CP158" i="21"/>
  <c r="BX158" i="21"/>
  <c r="BF158" i="21"/>
  <c r="AN158" i="21"/>
  <c r="V158" i="21"/>
  <c r="BV126" i="21"/>
  <c r="CN126" i="21"/>
  <c r="BD126" i="21"/>
  <c r="AL126" i="21"/>
  <c r="CL94" i="21"/>
  <c r="T126" i="21"/>
  <c r="BT94" i="21"/>
  <c r="BB94" i="21"/>
  <c r="AJ94" i="21"/>
  <c r="CJ62" i="21"/>
  <c r="R94" i="21"/>
  <c r="AZ62" i="21"/>
  <c r="BR62" i="21"/>
  <c r="AH62" i="21"/>
  <c r="P62" i="21"/>
  <c r="CH30" i="21"/>
  <c r="AX30" i="21"/>
  <c r="AF30" i="21"/>
  <c r="N30" i="21"/>
  <c r="BP30" i="21"/>
  <c r="CT159" i="21"/>
  <c r="CB159" i="21"/>
  <c r="BJ159" i="21"/>
  <c r="Z159" i="21"/>
  <c r="AR159" i="21"/>
  <c r="BZ127" i="21"/>
  <c r="CR127" i="21"/>
  <c r="BH127" i="21"/>
  <c r="AP127" i="21"/>
  <c r="X127" i="21"/>
  <c r="CP95" i="21"/>
  <c r="AN95" i="21"/>
  <c r="V95" i="21"/>
  <c r="BX95" i="21"/>
  <c r="BF95" i="21"/>
  <c r="BV63" i="21"/>
  <c r="CN63" i="21"/>
  <c r="BD63" i="21"/>
  <c r="T63" i="21"/>
  <c r="AL63" i="21"/>
  <c r="BT31" i="21"/>
  <c r="CL31" i="21"/>
  <c r="BB31" i="21"/>
  <c r="R31" i="21"/>
  <c r="AJ31" i="21"/>
  <c r="CH151" i="21"/>
  <c r="BP151" i="21"/>
  <c r="AX151" i="21"/>
  <c r="N151" i="21"/>
  <c r="AF151" i="21"/>
  <c r="CF119" i="21"/>
  <c r="BN119" i="21"/>
  <c r="AV119" i="21"/>
  <c r="AD119" i="21"/>
  <c r="L119" i="21"/>
  <c r="CD87" i="21"/>
  <c r="BL87" i="21"/>
  <c r="AT87" i="21"/>
  <c r="AB87" i="21"/>
  <c r="J87" i="21"/>
  <c r="CT54" i="21"/>
  <c r="BJ54" i="21"/>
  <c r="AR54" i="21"/>
  <c r="Z54" i="21"/>
  <c r="CB54" i="21"/>
  <c r="CR22" i="21"/>
  <c r="BH22" i="21"/>
  <c r="X22" i="21"/>
  <c r="BZ22" i="21"/>
  <c r="AP22" i="21"/>
  <c r="CF151" i="21"/>
  <c r="BN151" i="21"/>
  <c r="AV151" i="21"/>
  <c r="AD151" i="21"/>
  <c r="L151" i="21"/>
  <c r="CD119" i="21"/>
  <c r="BL119" i="21"/>
  <c r="AT119" i="21"/>
  <c r="AB119" i="21"/>
  <c r="J119" i="21"/>
  <c r="CT86" i="21"/>
  <c r="CB86" i="21"/>
  <c r="BJ86" i="21"/>
  <c r="AR86" i="21"/>
  <c r="Z86" i="21"/>
  <c r="BZ54" i="21"/>
  <c r="BH54" i="21"/>
  <c r="CR54" i="21"/>
  <c r="AP54" i="21"/>
  <c r="X54" i="21"/>
  <c r="CP22" i="21"/>
  <c r="BX22" i="21"/>
  <c r="V22" i="21"/>
  <c r="AN22" i="21"/>
  <c r="BF22" i="21"/>
  <c r="BW163" i="21"/>
  <c r="CO163" i="21"/>
  <c r="BE163" i="21"/>
  <c r="AM163" i="21"/>
  <c r="U163" i="21"/>
  <c r="CM131" i="21"/>
  <c r="BU131" i="21"/>
  <c r="BC131" i="21"/>
  <c r="AK131" i="21"/>
  <c r="S131" i="21"/>
  <c r="CK99" i="21"/>
  <c r="BS99" i="21"/>
  <c r="BA99" i="21"/>
  <c r="AI99" i="21"/>
  <c r="CI67" i="21"/>
  <c r="Q99" i="21"/>
  <c r="BQ67" i="21"/>
  <c r="AY67" i="21"/>
  <c r="O67" i="21"/>
  <c r="AG67" i="21"/>
  <c r="BO35" i="21"/>
  <c r="AW35" i="21"/>
  <c r="AE35" i="21"/>
  <c r="CG35" i="21"/>
  <c r="M35" i="21"/>
  <c r="CL162" i="21"/>
  <c r="BT162" i="21"/>
  <c r="BB162" i="21"/>
  <c r="R162" i="21"/>
  <c r="AJ162" i="21"/>
  <c r="BR130" i="21"/>
  <c r="AZ130" i="21"/>
  <c r="CJ130" i="21"/>
  <c r="P130" i="21"/>
  <c r="AH130" i="21"/>
  <c r="CH98" i="21"/>
  <c r="BP98" i="21"/>
  <c r="AX98" i="21"/>
  <c r="N98" i="21"/>
  <c r="AF98" i="21"/>
  <c r="BN66" i="21"/>
  <c r="CF66" i="21"/>
  <c r="AD66" i="21"/>
  <c r="L66" i="21"/>
  <c r="AV66" i="21"/>
  <c r="BL34" i="21"/>
  <c r="AB34" i="21"/>
  <c r="CD34" i="21"/>
  <c r="AT34" i="21"/>
  <c r="J34" i="21"/>
  <c r="CN163" i="21"/>
  <c r="BV163" i="21"/>
  <c r="BD163" i="21"/>
  <c r="AL163" i="21"/>
  <c r="T163" i="21"/>
  <c r="CL131" i="21"/>
  <c r="BT131" i="21"/>
  <c r="BB131" i="21"/>
  <c r="AJ131" i="21"/>
  <c r="R131" i="21"/>
  <c r="CJ99" i="21"/>
  <c r="BR99" i="21"/>
  <c r="AH99" i="21"/>
  <c r="P99" i="21"/>
  <c r="AZ99" i="21"/>
  <c r="CH67" i="21"/>
  <c r="BP67" i="21"/>
  <c r="AF67" i="21"/>
  <c r="CF35" i="21"/>
  <c r="AX67" i="21"/>
  <c r="BN35" i="21"/>
  <c r="L35" i="21"/>
  <c r="N67" i="21"/>
  <c r="AD35" i="21"/>
  <c r="AV35" i="21"/>
  <c r="CS163" i="21"/>
  <c r="BI163" i="21"/>
  <c r="CA163" i="21"/>
  <c r="Y163" i="21"/>
  <c r="AQ163" i="21"/>
  <c r="CQ131" i="21"/>
  <c r="BY131" i="21"/>
  <c r="AO131" i="21"/>
  <c r="BG131" i="21"/>
  <c r="W131" i="21"/>
  <c r="CO99" i="21"/>
  <c r="BW99" i="21"/>
  <c r="BE99" i="21"/>
  <c r="CM67" i="21"/>
  <c r="AM99" i="21"/>
  <c r="BC67" i="21"/>
  <c r="BU67" i="21"/>
  <c r="AK67" i="21"/>
  <c r="U99" i="21"/>
  <c r="S67" i="21"/>
  <c r="BS35" i="21"/>
  <c r="CK35" i="21"/>
  <c r="BA35" i="21"/>
  <c r="AI35" i="21"/>
  <c r="Q35" i="21"/>
  <c r="BY145" i="21"/>
  <c r="CQ145" i="21"/>
  <c r="AO145" i="21"/>
  <c r="BG145" i="21"/>
  <c r="W145" i="21"/>
  <c r="CO113" i="21"/>
  <c r="BW113" i="21"/>
  <c r="AM113" i="21"/>
  <c r="U113" i="21"/>
  <c r="BE113" i="21"/>
  <c r="CM81" i="21"/>
  <c r="BU81" i="21"/>
  <c r="BC81" i="21"/>
  <c r="AK81" i="21"/>
  <c r="CK49" i="21"/>
  <c r="S81" i="21"/>
  <c r="BA49" i="21"/>
  <c r="AI49" i="21"/>
  <c r="Q49" i="21"/>
  <c r="BS49" i="21"/>
  <c r="CI17" i="21"/>
  <c r="AY17" i="21"/>
  <c r="AG17" i="21"/>
  <c r="O17" i="21"/>
  <c r="BQ17" i="21"/>
  <c r="CP160" i="21"/>
  <c r="BX160" i="21"/>
  <c r="BF160" i="21"/>
  <c r="AN160" i="21"/>
  <c r="CN128" i="21"/>
  <c r="V160" i="21"/>
  <c r="BV128" i="21"/>
  <c r="BD128" i="21"/>
  <c r="AL128" i="21"/>
  <c r="T128" i="21"/>
  <c r="CL96" i="21"/>
  <c r="BT96" i="21"/>
  <c r="BB96" i="21"/>
  <c r="AJ96" i="21"/>
  <c r="R96" i="21"/>
  <c r="AZ64" i="21"/>
  <c r="AH64" i="21"/>
  <c r="BR64" i="21"/>
  <c r="CJ64" i="21"/>
  <c r="P64" i="21"/>
  <c r="CH32" i="21"/>
  <c r="BP32" i="21"/>
  <c r="AF32" i="21"/>
  <c r="AX32" i="21"/>
  <c r="N32" i="21"/>
  <c r="BZ160" i="21"/>
  <c r="CR160" i="21"/>
  <c r="BH160" i="21"/>
  <c r="AP160" i="21"/>
  <c r="X160" i="21"/>
  <c r="CP128" i="21"/>
  <c r="BX128" i="21"/>
  <c r="BF128" i="21"/>
  <c r="AN128" i="21"/>
  <c r="V128" i="21"/>
  <c r="CN96" i="21"/>
  <c r="BV96" i="21"/>
  <c r="AL96" i="21"/>
  <c r="BD96" i="21"/>
  <c r="BT64" i="21"/>
  <c r="T96" i="21"/>
  <c r="CL64" i="21"/>
  <c r="BB64" i="21"/>
  <c r="AJ64" i="21"/>
  <c r="R64" i="21"/>
  <c r="CJ32" i="21"/>
  <c r="BR32" i="21"/>
  <c r="AH32" i="21"/>
  <c r="AZ32" i="21"/>
  <c r="P32" i="21"/>
  <c r="CI162" i="21"/>
  <c r="AG162" i="21"/>
  <c r="CG130" i="21"/>
  <c r="O162" i="21"/>
  <c r="BQ162" i="21"/>
  <c r="AY162" i="21"/>
  <c r="BO130" i="21"/>
  <c r="CE98" i="21"/>
  <c r="AW130" i="21"/>
  <c r="BM98" i="21"/>
  <c r="M130" i="21"/>
  <c r="AU98" i="21"/>
  <c r="AE130" i="21"/>
  <c r="AC98" i="21"/>
  <c r="CU65" i="21"/>
  <c r="CC65" i="21"/>
  <c r="K98" i="21"/>
  <c r="BK65" i="21"/>
  <c r="AS65" i="21"/>
  <c r="AA65" i="21"/>
  <c r="CS33" i="21"/>
  <c r="Y33" i="21"/>
  <c r="CA33" i="21"/>
  <c r="AQ33" i="21"/>
  <c r="BI33" i="21"/>
  <c r="CT164" i="21"/>
  <c r="CB164" i="21"/>
  <c r="AR164" i="21"/>
  <c r="BJ164" i="21"/>
  <c r="CR132" i="21"/>
  <c r="Z164" i="21"/>
  <c r="BZ132" i="21"/>
  <c r="BH132" i="21"/>
  <c r="X132" i="21"/>
  <c r="CP100" i="21"/>
  <c r="BX100" i="21"/>
  <c r="BF100" i="21"/>
  <c r="AP132" i="21"/>
  <c r="AN100" i="21"/>
  <c r="V100" i="21"/>
  <c r="CN68" i="21"/>
  <c r="BD68" i="21"/>
  <c r="AL68" i="21"/>
  <c r="BV68" i="21"/>
  <c r="T68" i="21"/>
  <c r="CL36" i="21"/>
  <c r="BT36" i="21"/>
  <c r="BB36" i="21"/>
  <c r="R36" i="21"/>
  <c r="AJ36" i="21"/>
  <c r="CE165" i="21"/>
  <c r="BM165" i="21"/>
  <c r="AU165" i="21"/>
  <c r="K165" i="21"/>
  <c r="AC165" i="21"/>
  <c r="CC132" i="21"/>
  <c r="CU132" i="21"/>
  <c r="BK132" i="21"/>
  <c r="AS132" i="21"/>
  <c r="AA132" i="21"/>
  <c r="CS100" i="21"/>
  <c r="AQ100" i="21"/>
  <c r="Y100" i="21"/>
  <c r="BI100" i="21"/>
  <c r="CQ68" i="21"/>
  <c r="CA100" i="21"/>
  <c r="BY68" i="21"/>
  <c r="W68" i="21"/>
  <c r="BG68" i="21"/>
  <c r="AO68" i="21"/>
  <c r="CO36" i="21"/>
  <c r="BW36" i="21"/>
  <c r="BE36" i="21"/>
  <c r="AM36" i="21"/>
  <c r="U36" i="21"/>
  <c r="CQ167" i="21"/>
  <c r="BY167" i="21"/>
  <c r="BG167" i="21"/>
  <c r="AO167" i="21"/>
  <c r="CO135" i="21"/>
  <c r="W167" i="21"/>
  <c r="BW135" i="21"/>
  <c r="BE135" i="21"/>
  <c r="U135" i="21"/>
  <c r="BU103" i="21"/>
  <c r="BC103" i="21"/>
  <c r="CM103" i="21"/>
  <c r="AK103" i="21"/>
  <c r="S103" i="21"/>
  <c r="BS71" i="21"/>
  <c r="BA71" i="21"/>
  <c r="AI71" i="21"/>
  <c r="CK71" i="21"/>
  <c r="AM135" i="21"/>
  <c r="Q71" i="21"/>
  <c r="BQ39" i="21"/>
  <c r="AY39" i="21"/>
  <c r="AG39" i="21"/>
  <c r="O39" i="21"/>
  <c r="CI39" i="21"/>
  <c r="CH163" i="21"/>
  <c r="AX163" i="21"/>
  <c r="BP163" i="21"/>
  <c r="AF163" i="21"/>
  <c r="CF131" i="21"/>
  <c r="N163" i="21"/>
  <c r="AV131" i="21"/>
  <c r="AD131" i="21"/>
  <c r="BN131" i="21"/>
  <c r="L131" i="21"/>
  <c r="CD99" i="21"/>
  <c r="BL99" i="21"/>
  <c r="AT99" i="21"/>
  <c r="AB99" i="21"/>
  <c r="J99" i="21"/>
  <c r="CT66" i="21"/>
  <c r="CB66" i="21"/>
  <c r="BJ66" i="21"/>
  <c r="Z66" i="21"/>
  <c r="BZ34" i="21"/>
  <c r="AR66" i="21"/>
  <c r="X34" i="21"/>
  <c r="CR34" i="21"/>
  <c r="BH34" i="21"/>
  <c r="AP34" i="21"/>
  <c r="BY153" i="21"/>
  <c r="CQ153" i="21"/>
  <c r="AO153" i="21"/>
  <c r="BG153" i="21"/>
  <c r="W153" i="21"/>
  <c r="BW121" i="21"/>
  <c r="CO121" i="21"/>
  <c r="BE121" i="21"/>
  <c r="AM121" i="21"/>
  <c r="U121" i="21"/>
  <c r="CM89" i="21"/>
  <c r="BU89" i="21"/>
  <c r="AK89" i="21"/>
  <c r="BC89" i="21"/>
  <c r="CK57" i="21"/>
  <c r="S89" i="21"/>
  <c r="BA57" i="21"/>
  <c r="BS57" i="21"/>
  <c r="Q57" i="21"/>
  <c r="AI57" i="21"/>
  <c r="CI25" i="21"/>
  <c r="BQ25" i="21"/>
  <c r="AY25" i="21"/>
  <c r="O25" i="21"/>
  <c r="AG25" i="21"/>
  <c r="BV166" i="21"/>
  <c r="CN166" i="21"/>
  <c r="AL166" i="21"/>
  <c r="CL134" i="21"/>
  <c r="BD166" i="21"/>
  <c r="T166" i="21"/>
  <c r="BT134" i="21"/>
  <c r="AJ134" i="21"/>
  <c r="R134" i="21"/>
  <c r="CJ102" i="21"/>
  <c r="BB134" i="21"/>
  <c r="BR102" i="21"/>
  <c r="AZ102" i="21"/>
  <c r="P102" i="21"/>
  <c r="AH102" i="21"/>
  <c r="BP70" i="21"/>
  <c r="CH70" i="21"/>
  <c r="AF70" i="21"/>
  <c r="N70" i="21"/>
  <c r="AX70" i="21"/>
  <c r="CF38" i="21"/>
  <c r="BN38" i="21"/>
  <c r="AD38" i="21"/>
  <c r="L38" i="21"/>
  <c r="AV38" i="21"/>
  <c r="CO166" i="21"/>
  <c r="BW166" i="21"/>
  <c r="BE166" i="21"/>
  <c r="AM166" i="21"/>
  <c r="U166" i="21"/>
  <c r="CM134" i="21"/>
  <c r="BU134" i="21"/>
  <c r="BC134" i="21"/>
  <c r="AK134" i="21"/>
  <c r="S134" i="21"/>
  <c r="CK102" i="21"/>
  <c r="BS102" i="21"/>
  <c r="BA102" i="21"/>
  <c r="AI102" i="21"/>
  <c r="Q102" i="21"/>
  <c r="BQ70" i="21"/>
  <c r="AY70" i="21"/>
  <c r="O70" i="21"/>
  <c r="CG38" i="21"/>
  <c r="AG70" i="21"/>
  <c r="CI70" i="21"/>
  <c r="M38" i="21"/>
  <c r="BO38" i="21"/>
  <c r="AE38" i="21"/>
  <c r="AW38" i="21"/>
  <c r="CP159" i="21"/>
  <c r="BX159" i="21"/>
  <c r="BF159" i="21"/>
  <c r="AN159" i="21"/>
  <c r="V159" i="21"/>
  <c r="CN127" i="21"/>
  <c r="BV127" i="21"/>
  <c r="AL127" i="21"/>
  <c r="BD127" i="21"/>
  <c r="T127" i="21"/>
  <c r="CL95" i="21"/>
  <c r="BT95" i="21"/>
  <c r="AJ95" i="21"/>
  <c r="R95" i="21"/>
  <c r="BB95" i="21"/>
  <c r="CJ63" i="21"/>
  <c r="AZ63" i="21"/>
  <c r="AH63" i="21"/>
  <c r="P63" i="21"/>
  <c r="CH31" i="21"/>
  <c r="BR63" i="21"/>
  <c r="N31" i="21"/>
  <c r="BP31" i="21"/>
  <c r="AF31" i="21"/>
  <c r="AX31" i="21"/>
  <c r="CR161" i="21"/>
  <c r="BZ161" i="21"/>
  <c r="BH161" i="21"/>
  <c r="AP161" i="21"/>
  <c r="X161" i="21"/>
  <c r="CP129" i="21"/>
  <c r="BX129" i="21"/>
  <c r="BF129" i="21"/>
  <c r="AN129" i="21"/>
  <c r="V129" i="21"/>
  <c r="CN97" i="21"/>
  <c r="AL97" i="21"/>
  <c r="BD97" i="21"/>
  <c r="BV97" i="21"/>
  <c r="T97" i="21"/>
  <c r="BT65" i="21"/>
  <c r="R65" i="21"/>
  <c r="BB65" i="21"/>
  <c r="CL65" i="21"/>
  <c r="AJ65" i="21"/>
  <c r="CJ33" i="21"/>
  <c r="P33" i="21"/>
  <c r="AZ33" i="21"/>
  <c r="BR33" i="21"/>
  <c r="AH33" i="21"/>
  <c r="CM165" i="21"/>
  <c r="BU165" i="21"/>
  <c r="AK165" i="21"/>
  <c r="BC165" i="21"/>
  <c r="S165" i="21"/>
  <c r="CK133" i="21"/>
  <c r="BS133" i="21"/>
  <c r="BA133" i="21"/>
  <c r="AI133" i="21"/>
  <c r="Q133" i="21"/>
  <c r="CI101" i="21"/>
  <c r="AY101" i="21"/>
  <c r="AG101" i="21"/>
  <c r="O101" i="21"/>
  <c r="BQ101" i="21"/>
  <c r="BO69" i="21"/>
  <c r="CG69" i="21"/>
  <c r="AW69" i="21"/>
  <c r="M69" i="21"/>
  <c r="AE69" i="21"/>
  <c r="CE37" i="21"/>
  <c r="AC37" i="21"/>
  <c r="AU37" i="21"/>
  <c r="BM37" i="21"/>
  <c r="K37" i="21"/>
  <c r="BX165" i="21"/>
  <c r="CP165" i="21"/>
  <c r="BF165" i="21"/>
  <c r="AN165" i="21"/>
  <c r="CN133" i="21"/>
  <c r="V165" i="21"/>
  <c r="BV133" i="21"/>
  <c r="AL133" i="21"/>
  <c r="T133" i="21"/>
  <c r="BD133" i="21"/>
  <c r="BT101" i="21"/>
  <c r="BB101" i="21"/>
  <c r="CL101" i="21"/>
  <c r="AJ101" i="21"/>
  <c r="BR69" i="21"/>
  <c r="CJ69" i="21"/>
  <c r="R101" i="21"/>
  <c r="AZ69" i="21"/>
  <c r="AH69" i="21"/>
  <c r="P69" i="21"/>
  <c r="AX37" i="21"/>
  <c r="N37" i="21"/>
  <c r="CH37" i="21"/>
  <c r="BP37" i="21"/>
  <c r="AF37" i="21"/>
  <c r="BS549" i="2"/>
  <c r="CE164" i="21"/>
  <c r="BM164" i="21"/>
  <c r="AU164" i="21"/>
  <c r="K164" i="21"/>
  <c r="CU131" i="21"/>
  <c r="AC164" i="21"/>
  <c r="CC131" i="21"/>
  <c r="BK131" i="21"/>
  <c r="AS131" i="21"/>
  <c r="AA131" i="21"/>
  <c r="CS99" i="21"/>
  <c r="CA99" i="21"/>
  <c r="AQ99" i="21"/>
  <c r="BI99" i="21"/>
  <c r="Y99" i="21"/>
  <c r="CQ67" i="21"/>
  <c r="BY67" i="21"/>
  <c r="BG67" i="21"/>
  <c r="W67" i="21"/>
  <c r="CO35" i="21"/>
  <c r="AM35" i="21"/>
  <c r="U35" i="21"/>
  <c r="AO67" i="21"/>
  <c r="BW35" i="21"/>
  <c r="BE35" i="21"/>
  <c r="CQ159" i="21"/>
  <c r="BY159" i="21"/>
  <c r="BG159" i="21"/>
  <c r="AO159" i="21"/>
  <c r="CO127" i="21"/>
  <c r="W159" i="21"/>
  <c r="BW127" i="21"/>
  <c r="BE127" i="21"/>
  <c r="U127" i="21"/>
  <c r="AM127" i="21"/>
  <c r="BU95" i="21"/>
  <c r="BC95" i="21"/>
  <c r="CM95" i="21"/>
  <c r="AK95" i="21"/>
  <c r="BS63" i="21"/>
  <c r="BA63" i="21"/>
  <c r="AI63" i="21"/>
  <c r="S95" i="21"/>
  <c r="CK63" i="21"/>
  <c r="Q63" i="21"/>
  <c r="BQ31" i="21"/>
  <c r="AY31" i="21"/>
  <c r="AG31" i="21"/>
  <c r="CI31" i="21"/>
  <c r="O31" i="21"/>
  <c r="CR150" i="21"/>
  <c r="BZ150" i="21"/>
  <c r="BH150" i="21"/>
  <c r="AP150" i="21"/>
  <c r="CP118" i="21"/>
  <c r="X150" i="21"/>
  <c r="BX118" i="21"/>
  <c r="BF118" i="21"/>
  <c r="V118" i="21"/>
  <c r="AN118" i="21"/>
  <c r="BV86" i="21"/>
  <c r="BD86" i="21"/>
  <c r="CN86" i="21"/>
  <c r="AL86" i="21"/>
  <c r="T86" i="21"/>
  <c r="CL54" i="21"/>
  <c r="BT54" i="21"/>
  <c r="BB54" i="21"/>
  <c r="AJ54" i="21"/>
  <c r="R54" i="21"/>
  <c r="BR22" i="21"/>
  <c r="AZ22" i="21"/>
  <c r="P22" i="21"/>
  <c r="AH22" i="21"/>
  <c r="CJ22" i="21"/>
  <c r="CN159" i="21"/>
  <c r="BV159" i="21"/>
  <c r="BD159" i="21"/>
  <c r="AL159" i="21"/>
  <c r="CL127" i="21"/>
  <c r="BT127" i="21"/>
  <c r="T159" i="21"/>
  <c r="BB127" i="21"/>
  <c r="AJ127" i="21"/>
  <c r="R127" i="21"/>
  <c r="CJ95" i="21"/>
  <c r="BR95" i="21"/>
  <c r="AZ95" i="21"/>
  <c r="AH95" i="21"/>
  <c r="P95" i="21"/>
  <c r="AX63" i="21"/>
  <c r="N63" i="21"/>
  <c r="CH63" i="21"/>
  <c r="BP63" i="21"/>
  <c r="AF63" i="21"/>
  <c r="AD31" i="21"/>
  <c r="L31" i="21"/>
  <c r="AV31" i="21"/>
  <c r="CF31" i="21"/>
  <c r="BN31" i="21"/>
  <c r="BS484" i="2"/>
  <c r="CL160" i="21"/>
  <c r="BT160" i="21"/>
  <c r="BB160" i="21"/>
  <c r="AJ160" i="21"/>
  <c r="R160" i="21"/>
  <c r="CJ128" i="21"/>
  <c r="BR128" i="21"/>
  <c r="AH128" i="21"/>
  <c r="P128" i="21"/>
  <c r="AZ128" i="21"/>
  <c r="CH96" i="21"/>
  <c r="BP96" i="21"/>
  <c r="AF96" i="21"/>
  <c r="AX96" i="21"/>
  <c r="N96" i="21"/>
  <c r="BN64" i="21"/>
  <c r="AV64" i="21"/>
  <c r="AD64" i="21"/>
  <c r="CF64" i="21"/>
  <c r="CD32" i="21"/>
  <c r="BL32" i="21"/>
  <c r="AT32" i="21"/>
  <c r="L64" i="21"/>
  <c r="AB32" i="21"/>
  <c r="J32" i="21"/>
  <c r="BU108" i="21"/>
  <c r="CM108" i="21"/>
  <c r="BC108" i="21"/>
  <c r="AK108" i="21"/>
  <c r="S108" i="21"/>
  <c r="CK76" i="21"/>
  <c r="AI76" i="21"/>
  <c r="BS76" i="21"/>
  <c r="BA76" i="21"/>
  <c r="Q76" i="21"/>
  <c r="BQ44" i="21"/>
  <c r="CI44" i="21"/>
  <c r="AG44" i="21"/>
  <c r="O44" i="21"/>
  <c r="CG12" i="21"/>
  <c r="BO12" i="21"/>
  <c r="AY44" i="21"/>
  <c r="AE12" i="21"/>
  <c r="AW12" i="21"/>
  <c r="M12" i="21"/>
  <c r="CP142" i="21"/>
  <c r="BX142" i="21"/>
  <c r="BF142" i="21"/>
  <c r="V142" i="21"/>
  <c r="AN142" i="21"/>
  <c r="BV110" i="21"/>
  <c r="BD110" i="21"/>
  <c r="CN110" i="21"/>
  <c r="AL110" i="21"/>
  <c r="CL78" i="21"/>
  <c r="T110" i="21"/>
  <c r="BT78" i="21"/>
  <c r="BB78" i="21"/>
  <c r="R78" i="21"/>
  <c r="AJ78" i="21"/>
  <c r="CJ46" i="21"/>
  <c r="BR46" i="21"/>
  <c r="AZ46" i="21"/>
  <c r="AH46" i="21"/>
  <c r="P46" i="21"/>
  <c r="CH14" i="21"/>
  <c r="N14" i="21"/>
  <c r="AF14" i="21"/>
  <c r="BP14" i="21"/>
  <c r="AX14" i="21"/>
  <c r="CP147" i="21"/>
  <c r="BX147" i="21"/>
  <c r="AN147" i="21"/>
  <c r="BF147" i="21"/>
  <c r="V147" i="21"/>
  <c r="BV115" i="21"/>
  <c r="CN115" i="21"/>
  <c r="BD115" i="21"/>
  <c r="AL115" i="21"/>
  <c r="T115" i="21"/>
  <c r="CL83" i="21"/>
  <c r="AJ83" i="21"/>
  <c r="BB83" i="21"/>
  <c r="BT83" i="21"/>
  <c r="BR51" i="21"/>
  <c r="R83" i="21"/>
  <c r="AZ51" i="21"/>
  <c r="CJ51" i="21"/>
  <c r="P51" i="21"/>
  <c r="AH51" i="21"/>
  <c r="N19" i="21"/>
  <c r="AX19" i="21"/>
  <c r="CH19" i="21"/>
  <c r="BP19" i="21"/>
  <c r="AF19" i="21"/>
  <c r="CO75" i="21"/>
  <c r="BW75" i="21"/>
  <c r="BE75" i="21"/>
  <c r="CM43" i="21"/>
  <c r="AM75" i="21"/>
  <c r="U75" i="21"/>
  <c r="BU43" i="21"/>
  <c r="BC43" i="21"/>
  <c r="S43" i="21"/>
  <c r="BS11" i="21"/>
  <c r="CK11" i="21"/>
  <c r="BA11" i="21"/>
  <c r="AI11" i="21"/>
  <c r="AK43" i="21"/>
  <c r="Q11" i="21"/>
  <c r="CD151" i="21"/>
  <c r="BL151" i="21"/>
  <c r="AT151" i="21"/>
  <c r="AB151" i="21"/>
  <c r="J151" i="21"/>
  <c r="CT118" i="21"/>
  <c r="CB118" i="21"/>
  <c r="BJ118" i="21"/>
  <c r="Z118" i="21"/>
  <c r="CR86" i="21"/>
  <c r="AR118" i="21"/>
  <c r="BZ86" i="21"/>
  <c r="BH86" i="21"/>
  <c r="AP86" i="21"/>
  <c r="CP54" i="21"/>
  <c r="X86" i="21"/>
  <c r="BF54" i="21"/>
  <c r="V54" i="21"/>
  <c r="BX54" i="21"/>
  <c r="AN54" i="21"/>
  <c r="CN22" i="21"/>
  <c r="BD22" i="21"/>
  <c r="BV22" i="21"/>
  <c r="AL22" i="21"/>
  <c r="T22" i="21"/>
  <c r="CM153" i="21"/>
  <c r="BU153" i="21"/>
  <c r="BC153" i="21"/>
  <c r="S153" i="21"/>
  <c r="AK153" i="21"/>
  <c r="CK121" i="21"/>
  <c r="BS121" i="21"/>
  <c r="BA121" i="21"/>
  <c r="Q121" i="21"/>
  <c r="AI121" i="21"/>
  <c r="BQ89" i="21"/>
  <c r="AY89" i="21"/>
  <c r="CI89" i="21"/>
  <c r="AG89" i="21"/>
  <c r="O89" i="21"/>
  <c r="AW57" i="21"/>
  <c r="M57" i="21"/>
  <c r="AE57" i="21"/>
  <c r="CG57" i="21"/>
  <c r="BO57" i="21"/>
  <c r="CE25" i="21"/>
  <c r="AC25" i="21"/>
  <c r="AU25" i="21"/>
  <c r="BM25" i="21"/>
  <c r="K25" i="21"/>
  <c r="CQ151" i="21"/>
  <c r="BY151" i="21"/>
  <c r="BG151" i="21"/>
  <c r="AO151" i="21"/>
  <c r="CO119" i="21"/>
  <c r="W151" i="21"/>
  <c r="BW119" i="21"/>
  <c r="BE119" i="21"/>
  <c r="AM119" i="21"/>
  <c r="U119" i="21"/>
  <c r="CM87" i="21"/>
  <c r="BU87" i="21"/>
  <c r="BC87" i="21"/>
  <c r="AK87" i="21"/>
  <c r="CK55" i="21"/>
  <c r="S87" i="21"/>
  <c r="BA55" i="21"/>
  <c r="AI55" i="21"/>
  <c r="BS55" i="21"/>
  <c r="Q55" i="21"/>
  <c r="BQ23" i="21"/>
  <c r="AY23" i="21"/>
  <c r="AG23" i="21"/>
  <c r="CI23" i="21"/>
  <c r="O23" i="21"/>
  <c r="CK150" i="21"/>
  <c r="BA150" i="21"/>
  <c r="BS150" i="21"/>
  <c r="CI118" i="21"/>
  <c r="AI150" i="21"/>
  <c r="Q150" i="21"/>
  <c r="BQ118" i="21"/>
  <c r="CG86" i="21"/>
  <c r="AY118" i="21"/>
  <c r="AG118" i="21"/>
  <c r="BO86" i="21"/>
  <c r="O118" i="21"/>
  <c r="AW86" i="21"/>
  <c r="M86" i="21"/>
  <c r="AE86" i="21"/>
  <c r="CE54" i="21"/>
  <c r="BM54" i="21"/>
  <c r="AC54" i="21"/>
  <c r="CU21" i="21"/>
  <c r="CC21" i="21"/>
  <c r="AU54" i="21"/>
  <c r="K54" i="21"/>
  <c r="BK21" i="21"/>
  <c r="AS21" i="21"/>
  <c r="AA21" i="21"/>
  <c r="BY75" i="21"/>
  <c r="BG75" i="21"/>
  <c r="CQ75" i="21"/>
  <c r="AO75" i="21"/>
  <c r="W75" i="21"/>
  <c r="BE43" i="21"/>
  <c r="AM43" i="21"/>
  <c r="CO43" i="21"/>
  <c r="BW43" i="21"/>
  <c r="U43" i="21"/>
  <c r="BU11" i="21"/>
  <c r="BC11" i="21"/>
  <c r="CM11" i="21"/>
  <c r="S11" i="21"/>
  <c r="AK11" i="21"/>
  <c r="CG146" i="21"/>
  <c r="BO146" i="21"/>
  <c r="AW146" i="21"/>
  <c r="M146" i="21"/>
  <c r="CE114" i="21"/>
  <c r="AE146" i="21"/>
  <c r="BM114" i="21"/>
  <c r="AU114" i="21"/>
  <c r="K114" i="21"/>
  <c r="CU81" i="21"/>
  <c r="AC114" i="21"/>
  <c r="CC81" i="21"/>
  <c r="BK81" i="21"/>
  <c r="AS81" i="21"/>
  <c r="AA81" i="21"/>
  <c r="CA49" i="21"/>
  <c r="BI49" i="21"/>
  <c r="CS49" i="21"/>
  <c r="AQ49" i="21"/>
  <c r="CQ17" i="21"/>
  <c r="Y49" i="21"/>
  <c r="BY17" i="21"/>
  <c r="BG17" i="21"/>
  <c r="AO17" i="21"/>
  <c r="W17" i="21"/>
  <c r="CU143" i="21"/>
  <c r="CC143" i="21"/>
  <c r="BK143" i="21"/>
  <c r="AS143" i="21"/>
  <c r="CS111" i="21"/>
  <c r="CA111" i="21"/>
  <c r="AA143" i="21"/>
  <c r="BI111" i="21"/>
  <c r="Y111" i="21"/>
  <c r="CQ79" i="21"/>
  <c r="AQ111" i="21"/>
  <c r="BY79" i="21"/>
  <c r="BG79" i="21"/>
  <c r="CO47" i="21"/>
  <c r="AO79" i="21"/>
  <c r="W79" i="21"/>
  <c r="BW47" i="21"/>
  <c r="BE47" i="21"/>
  <c r="AM47" i="21"/>
  <c r="U47" i="21"/>
  <c r="AK15" i="21"/>
  <c r="BU15" i="21"/>
  <c r="S15" i="21"/>
  <c r="CM15" i="21"/>
  <c r="BC15" i="21"/>
  <c r="CE152" i="21"/>
  <c r="AU152" i="21"/>
  <c r="BM152" i="21"/>
  <c r="AC152" i="21"/>
  <c r="K152" i="21"/>
  <c r="CU119" i="21"/>
  <c r="CC119" i="21"/>
  <c r="AS119" i="21"/>
  <c r="BK119" i="21"/>
  <c r="AA119" i="21"/>
  <c r="CS87" i="21"/>
  <c r="CA87" i="21"/>
  <c r="BI87" i="21"/>
  <c r="AQ87" i="21"/>
  <c r="BY55" i="21"/>
  <c r="CQ55" i="21"/>
  <c r="BG55" i="21"/>
  <c r="Y87" i="21"/>
  <c r="W55" i="21"/>
  <c r="AO55" i="21"/>
  <c r="BW23" i="21"/>
  <c r="CO23" i="21"/>
  <c r="U23" i="21"/>
  <c r="BE23" i="21"/>
  <c r="AM23" i="21"/>
  <c r="CG160" i="21"/>
  <c r="BO160" i="21"/>
  <c r="M160" i="21"/>
  <c r="AW160" i="21"/>
  <c r="AE160" i="21"/>
  <c r="CE128" i="21"/>
  <c r="BM128" i="21"/>
  <c r="AU128" i="21"/>
  <c r="AC128" i="21"/>
  <c r="K128" i="21"/>
  <c r="BK95" i="21"/>
  <c r="CU95" i="21"/>
  <c r="CC95" i="21"/>
  <c r="AS95" i="21"/>
  <c r="AA95" i="21"/>
  <c r="CS63" i="21"/>
  <c r="BI63" i="21"/>
  <c r="AQ63" i="21"/>
  <c r="Y63" i="21"/>
  <c r="CA63" i="21"/>
  <c r="BG31" i="21"/>
  <c r="BY31" i="21"/>
  <c r="CQ31" i="21"/>
  <c r="AO31" i="21"/>
  <c r="W31" i="21"/>
  <c r="CO152" i="21"/>
  <c r="BW152" i="21"/>
  <c r="BE152" i="21"/>
  <c r="AM152" i="21"/>
  <c r="U152" i="21"/>
  <c r="CM120" i="21"/>
  <c r="BU120" i="21"/>
  <c r="BC120" i="21"/>
  <c r="AK120" i="21"/>
  <c r="S120" i="21"/>
  <c r="BS88" i="21"/>
  <c r="CK88" i="21"/>
  <c r="AI88" i="21"/>
  <c r="BA88" i="21"/>
  <c r="Q88" i="21"/>
  <c r="BQ56" i="21"/>
  <c r="AY56" i="21"/>
  <c r="CI56" i="21"/>
  <c r="O56" i="21"/>
  <c r="AE24" i="21"/>
  <c r="AG56" i="21"/>
  <c r="AW24" i="21"/>
  <c r="BO24" i="21"/>
  <c r="CG24" i="21"/>
  <c r="M24" i="21"/>
  <c r="BN157" i="21"/>
  <c r="CF157" i="21"/>
  <c r="AD157" i="21"/>
  <c r="L157" i="21"/>
  <c r="AV157" i="21"/>
  <c r="BL125" i="21"/>
  <c r="CD125" i="21"/>
  <c r="AT125" i="21"/>
  <c r="AB125" i="21"/>
  <c r="J125" i="21"/>
  <c r="CT92" i="21"/>
  <c r="CB92" i="21"/>
  <c r="BJ92" i="21"/>
  <c r="AR92" i="21"/>
  <c r="Z92" i="21"/>
  <c r="CR60" i="21"/>
  <c r="BZ60" i="21"/>
  <c r="BH60" i="21"/>
  <c r="X60" i="21"/>
  <c r="AP60" i="21"/>
  <c r="CP28" i="21"/>
  <c r="BF28" i="21"/>
  <c r="AN28" i="21"/>
  <c r="V28" i="21"/>
  <c r="BX28" i="21"/>
  <c r="BT144" i="21"/>
  <c r="CL144" i="21"/>
  <c r="BB144" i="21"/>
  <c r="R144" i="21"/>
  <c r="CJ112" i="21"/>
  <c r="AJ144" i="21"/>
  <c r="BR112" i="21"/>
  <c r="AZ112" i="21"/>
  <c r="AH112" i="21"/>
  <c r="P112" i="21"/>
  <c r="CH80" i="21"/>
  <c r="BP80" i="21"/>
  <c r="AF80" i="21"/>
  <c r="AX80" i="21"/>
  <c r="N80" i="21"/>
  <c r="CF48" i="21"/>
  <c r="BN48" i="21"/>
  <c r="AV48" i="21"/>
  <c r="AD48" i="21"/>
  <c r="L48" i="21"/>
  <c r="BL16" i="21"/>
  <c r="AB16" i="21"/>
  <c r="CD16" i="21"/>
  <c r="J16" i="21"/>
  <c r="AT16" i="21"/>
  <c r="CN152" i="21"/>
  <c r="BV152" i="21"/>
  <c r="BD152" i="21"/>
  <c r="T152" i="21"/>
  <c r="CL120" i="21"/>
  <c r="AL152" i="21"/>
  <c r="BB120" i="21"/>
  <c r="BT120" i="21"/>
  <c r="R120" i="21"/>
  <c r="CJ88" i="21"/>
  <c r="AJ120" i="21"/>
  <c r="BR88" i="21"/>
  <c r="AZ88" i="21"/>
  <c r="CH56" i="21"/>
  <c r="P88" i="21"/>
  <c r="BP56" i="21"/>
  <c r="AH88" i="21"/>
  <c r="CF24" i="21"/>
  <c r="AX56" i="21"/>
  <c r="N56" i="21"/>
  <c r="L24" i="21"/>
  <c r="AF56" i="21"/>
  <c r="AV24" i="21"/>
  <c r="BN24" i="21"/>
  <c r="AD24" i="21"/>
  <c r="CE158" i="21"/>
  <c r="BM158" i="21"/>
  <c r="AC158" i="21"/>
  <c r="K158" i="21"/>
  <c r="CU125" i="21"/>
  <c r="CC125" i="21"/>
  <c r="AU158" i="21"/>
  <c r="BK125" i="21"/>
  <c r="AS125" i="21"/>
  <c r="CS93" i="21"/>
  <c r="AA125" i="21"/>
  <c r="CA93" i="21"/>
  <c r="BI93" i="21"/>
  <c r="AQ93" i="21"/>
  <c r="Y93" i="21"/>
  <c r="CQ61" i="21"/>
  <c r="BY61" i="21"/>
  <c r="BG61" i="21"/>
  <c r="W61" i="21"/>
  <c r="AO61" i="21"/>
  <c r="CO29" i="21"/>
  <c r="BE29" i="21"/>
  <c r="AM29" i="21"/>
  <c r="U29" i="21"/>
  <c r="BW29" i="21"/>
  <c r="CL161" i="21"/>
  <c r="BT161" i="21"/>
  <c r="BB161" i="21"/>
  <c r="AJ161" i="21"/>
  <c r="R161" i="21"/>
  <c r="CJ129" i="21"/>
  <c r="BR129" i="21"/>
  <c r="AZ129" i="21"/>
  <c r="AH129" i="21"/>
  <c r="P129" i="21"/>
  <c r="CH97" i="21"/>
  <c r="BP97" i="21"/>
  <c r="AF97" i="21"/>
  <c r="CF65" i="21"/>
  <c r="AX97" i="21"/>
  <c r="N97" i="21"/>
  <c r="BN65" i="21"/>
  <c r="AV65" i="21"/>
  <c r="AD65" i="21"/>
  <c r="CD33" i="21"/>
  <c r="BL33" i="21"/>
  <c r="AT33" i="21"/>
  <c r="AB33" i="21"/>
  <c r="L65" i="21"/>
  <c r="J33" i="21"/>
  <c r="CU145" i="21"/>
  <c r="CC145" i="21"/>
  <c r="BK145" i="21"/>
  <c r="AS145" i="21"/>
  <c r="AA145" i="21"/>
  <c r="CS113" i="21"/>
  <c r="AQ113" i="21"/>
  <c r="BI113" i="21"/>
  <c r="Y113" i="21"/>
  <c r="CQ81" i="21"/>
  <c r="CA113" i="21"/>
  <c r="BY81" i="21"/>
  <c r="BG81" i="21"/>
  <c r="CO49" i="21"/>
  <c r="AO81" i="21"/>
  <c r="W81" i="21"/>
  <c r="BW49" i="21"/>
  <c r="BE49" i="21"/>
  <c r="AM49" i="21"/>
  <c r="U49" i="21"/>
  <c r="BU17" i="21"/>
  <c r="CM17" i="21"/>
  <c r="BC17" i="21"/>
  <c r="AK17" i="21"/>
  <c r="S17" i="21"/>
  <c r="BS485" i="2"/>
  <c r="CM160" i="21"/>
  <c r="BU160" i="21"/>
  <c r="BC160" i="21"/>
  <c r="AK160" i="21"/>
  <c r="S160" i="21"/>
  <c r="CK128" i="21"/>
  <c r="BS128" i="21"/>
  <c r="BA128" i="21"/>
  <c r="AI128" i="21"/>
  <c r="Q128" i="21"/>
  <c r="CI96" i="21"/>
  <c r="BQ96" i="21"/>
  <c r="AG96" i="21"/>
  <c r="AY96" i="21"/>
  <c r="CG64" i="21"/>
  <c r="O96" i="21"/>
  <c r="BO64" i="21"/>
  <c r="M64" i="21"/>
  <c r="AE64" i="21"/>
  <c r="BM32" i="21"/>
  <c r="CE32" i="21"/>
  <c r="AW64" i="21"/>
  <c r="AU32" i="21"/>
  <c r="AC32" i="21"/>
  <c r="K32" i="21"/>
  <c r="BS497" i="2"/>
  <c r="BO161" i="21"/>
  <c r="AW161" i="21"/>
  <c r="CG161" i="21"/>
  <c r="M161" i="21"/>
  <c r="AE161" i="21"/>
  <c r="CE129" i="21"/>
  <c r="BM129" i="21"/>
  <c r="AU129" i="21"/>
  <c r="K129" i="21"/>
  <c r="AC129" i="21"/>
  <c r="CU96" i="21"/>
  <c r="CC96" i="21"/>
  <c r="AS96" i="21"/>
  <c r="AA96" i="21"/>
  <c r="CS64" i="21"/>
  <c r="BK96" i="21"/>
  <c r="CA64" i="21"/>
  <c r="BI64" i="21"/>
  <c r="Y64" i="21"/>
  <c r="BY32" i="21"/>
  <c r="CQ32" i="21"/>
  <c r="AQ64" i="21"/>
  <c r="W32" i="21"/>
  <c r="AO32" i="21"/>
  <c r="BG32" i="21"/>
  <c r="CR166" i="21"/>
  <c r="BZ166" i="21"/>
  <c r="BH166" i="21"/>
  <c r="AP166" i="21"/>
  <c r="CP134" i="21"/>
  <c r="BX134" i="21"/>
  <c r="X166" i="21"/>
  <c r="BF134" i="21"/>
  <c r="AN134" i="21"/>
  <c r="V134" i="21"/>
  <c r="BV102" i="21"/>
  <c r="BD102" i="21"/>
  <c r="CN102" i="21"/>
  <c r="AL102" i="21"/>
  <c r="T102" i="21"/>
  <c r="BB70" i="21"/>
  <c r="AJ70" i="21"/>
  <c r="BT70" i="21"/>
  <c r="R70" i="21"/>
  <c r="CL70" i="21"/>
  <c r="CJ38" i="21"/>
  <c r="BR38" i="21"/>
  <c r="AZ38" i="21"/>
  <c r="P38" i="21"/>
  <c r="AH38" i="21"/>
  <c r="CD167" i="21"/>
  <c r="BL167" i="21"/>
  <c r="AT167" i="21"/>
  <c r="AB167" i="21"/>
  <c r="J167" i="21"/>
  <c r="CT134" i="21"/>
  <c r="CB134" i="21"/>
  <c r="BJ134" i="21"/>
  <c r="CR102" i="21"/>
  <c r="AR134" i="21"/>
  <c r="BZ102" i="21"/>
  <c r="BH102" i="21"/>
  <c r="Z134" i="21"/>
  <c r="X102" i="21"/>
  <c r="AP102" i="21"/>
  <c r="CP70" i="21"/>
  <c r="BX70" i="21"/>
  <c r="BF70" i="21"/>
  <c r="V70" i="21"/>
  <c r="T38" i="21"/>
  <c r="CN38" i="21"/>
  <c r="AN70" i="21"/>
  <c r="BV38" i="21"/>
  <c r="BD38" i="21"/>
  <c r="AL38" i="21"/>
  <c r="CQ155" i="21"/>
  <c r="BY155" i="21"/>
  <c r="BG155" i="21"/>
  <c r="W155" i="21"/>
  <c r="AO155" i="21"/>
  <c r="CO123" i="21"/>
  <c r="BW123" i="21"/>
  <c r="BE123" i="21"/>
  <c r="AM123" i="21"/>
  <c r="U123" i="21"/>
  <c r="CM91" i="21"/>
  <c r="BU91" i="21"/>
  <c r="BC91" i="21"/>
  <c r="S91" i="21"/>
  <c r="CK59" i="21"/>
  <c r="BS59" i="21"/>
  <c r="BA59" i="21"/>
  <c r="Q59" i="21"/>
  <c r="AI59" i="21"/>
  <c r="AK91" i="21"/>
  <c r="CI27" i="21"/>
  <c r="BQ27" i="21"/>
  <c r="AY27" i="21"/>
  <c r="AG27" i="21"/>
  <c r="O27" i="21"/>
  <c r="CG165" i="21"/>
  <c r="AW165" i="21"/>
  <c r="BO165" i="21"/>
  <c r="CE133" i="21"/>
  <c r="AE165" i="21"/>
  <c r="M165" i="21"/>
  <c r="AU133" i="21"/>
  <c r="AC133" i="21"/>
  <c r="BM133" i="21"/>
  <c r="K133" i="21"/>
  <c r="CU100" i="21"/>
  <c r="BK100" i="21"/>
  <c r="AS100" i="21"/>
  <c r="AA100" i="21"/>
  <c r="CC100" i="21"/>
  <c r="CA68" i="21"/>
  <c r="AQ68" i="21"/>
  <c r="Y68" i="21"/>
  <c r="BI68" i="21"/>
  <c r="CQ36" i="21"/>
  <c r="BY36" i="21"/>
  <c r="AO36" i="21"/>
  <c r="W36" i="21"/>
  <c r="BG36" i="21"/>
  <c r="CS68" i="21"/>
  <c r="CH165" i="21"/>
  <c r="BP165" i="21"/>
  <c r="AF165" i="21"/>
  <c r="AX165" i="21"/>
  <c r="N165" i="21"/>
  <c r="CF133" i="21"/>
  <c r="BN133" i="21"/>
  <c r="AV133" i="21"/>
  <c r="AD133" i="21"/>
  <c r="L133" i="21"/>
  <c r="CD101" i="21"/>
  <c r="BL101" i="21"/>
  <c r="AT101" i="21"/>
  <c r="AB101" i="21"/>
  <c r="CT68" i="21"/>
  <c r="CB68" i="21"/>
  <c r="J101" i="21"/>
  <c r="BJ68" i="21"/>
  <c r="AR68" i="21"/>
  <c r="Z68" i="21"/>
  <c r="BZ36" i="21"/>
  <c r="CR36" i="21"/>
  <c r="AP36" i="21"/>
  <c r="BH36" i="21"/>
  <c r="X36" i="21"/>
  <c r="CO162" i="21"/>
  <c r="BW162" i="21"/>
  <c r="BE162" i="21"/>
  <c r="AM162" i="21"/>
  <c r="CM130" i="21"/>
  <c r="U162" i="21"/>
  <c r="BU130" i="21"/>
  <c r="BC130" i="21"/>
  <c r="AK130" i="21"/>
  <c r="S130" i="21"/>
  <c r="CK98" i="21"/>
  <c r="BA98" i="21"/>
  <c r="AI98" i="21"/>
  <c r="Q98" i="21"/>
  <c r="CI66" i="21"/>
  <c r="BQ66" i="21"/>
  <c r="AY66" i="21"/>
  <c r="AG66" i="21"/>
  <c r="BS98" i="21"/>
  <c r="O66" i="21"/>
  <c r="BO34" i="21"/>
  <c r="CG34" i="21"/>
  <c r="AW34" i="21"/>
  <c r="M34" i="21"/>
  <c r="AE34" i="21"/>
  <c r="CO153" i="21"/>
  <c r="BW153" i="21"/>
  <c r="BE153" i="21"/>
  <c r="AM153" i="21"/>
  <c r="CM121" i="21"/>
  <c r="U153" i="21"/>
  <c r="BU121" i="21"/>
  <c r="S121" i="21"/>
  <c r="BC121" i="21"/>
  <c r="BS89" i="21"/>
  <c r="BA89" i="21"/>
  <c r="CK89" i="21"/>
  <c r="AK121" i="21"/>
  <c r="AI89" i="21"/>
  <c r="Q89" i="21"/>
  <c r="BQ57" i="21"/>
  <c r="CI57" i="21"/>
  <c r="AG57" i="21"/>
  <c r="AY57" i="21"/>
  <c r="O57" i="21"/>
  <c r="CG25" i="21"/>
  <c r="AW25" i="21"/>
  <c r="M25" i="21"/>
  <c r="BO25" i="21"/>
  <c r="AE25" i="21"/>
  <c r="CK156" i="21"/>
  <c r="BS156" i="21"/>
  <c r="BA156" i="21"/>
  <c r="AI156" i="21"/>
  <c r="Q156" i="21"/>
  <c r="CI124" i="21"/>
  <c r="BQ124" i="21"/>
  <c r="AY124" i="21"/>
  <c r="O124" i="21"/>
  <c r="AG124" i="21"/>
  <c r="CG92" i="21"/>
  <c r="BO92" i="21"/>
  <c r="AW92" i="21"/>
  <c r="AE92" i="21"/>
  <c r="CE60" i="21"/>
  <c r="M92" i="21"/>
  <c r="BM60" i="21"/>
  <c r="AU60" i="21"/>
  <c r="K60" i="21"/>
  <c r="AC60" i="21"/>
  <c r="BK27" i="21"/>
  <c r="CC27" i="21"/>
  <c r="CU27" i="21"/>
  <c r="AA27" i="21"/>
  <c r="AS27" i="21"/>
  <c r="CR157" i="21"/>
  <c r="BZ157" i="21"/>
  <c r="BH157" i="21"/>
  <c r="AP157" i="21"/>
  <c r="X157" i="21"/>
  <c r="CP125" i="21"/>
  <c r="BX125" i="21"/>
  <c r="AN125" i="21"/>
  <c r="BF125" i="21"/>
  <c r="V125" i="21"/>
  <c r="BV93" i="21"/>
  <c r="BD93" i="21"/>
  <c r="AL93" i="21"/>
  <c r="T93" i="21"/>
  <c r="CL61" i="21"/>
  <c r="BB61" i="21"/>
  <c r="CN93" i="21"/>
  <c r="BT61" i="21"/>
  <c r="AJ61" i="21"/>
  <c r="CJ29" i="21"/>
  <c r="BR29" i="21"/>
  <c r="AZ29" i="21"/>
  <c r="AH29" i="21"/>
  <c r="P29" i="21"/>
  <c r="R61" i="21"/>
  <c r="CE149" i="21"/>
  <c r="AU149" i="21"/>
  <c r="BM149" i="21"/>
  <c r="K149" i="21"/>
  <c r="AC149" i="21"/>
  <c r="CU116" i="21"/>
  <c r="CC116" i="21"/>
  <c r="BK116" i="21"/>
  <c r="AS116" i="21"/>
  <c r="AA116" i="21"/>
  <c r="CS84" i="21"/>
  <c r="AQ84" i="21"/>
  <c r="Y84" i="21"/>
  <c r="CA84" i="21"/>
  <c r="BI84" i="21"/>
  <c r="BY52" i="21"/>
  <c r="CQ52" i="21"/>
  <c r="BG52" i="21"/>
  <c r="W52" i="21"/>
  <c r="AO52" i="21"/>
  <c r="CO20" i="21"/>
  <c r="BE20" i="21"/>
  <c r="AM20" i="21"/>
  <c r="BW20" i="21"/>
  <c r="U20" i="21"/>
  <c r="CO164" i="21"/>
  <c r="BW164" i="21"/>
  <c r="BE164" i="21"/>
  <c r="AM164" i="21"/>
  <c r="U164" i="21"/>
  <c r="BU132" i="21"/>
  <c r="CM132" i="21"/>
  <c r="BC132" i="21"/>
  <c r="AK132" i="21"/>
  <c r="S132" i="21"/>
  <c r="CK100" i="21"/>
  <c r="AI100" i="21"/>
  <c r="BS100" i="21"/>
  <c r="CI68" i="21"/>
  <c r="BQ68" i="21"/>
  <c r="BA100" i="21"/>
  <c r="AY68" i="21"/>
  <c r="O68" i="21"/>
  <c r="Q100" i="21"/>
  <c r="BO36" i="21"/>
  <c r="AG68" i="21"/>
  <c r="CG36" i="21"/>
  <c r="AW36" i="21"/>
  <c r="AE36" i="21"/>
  <c r="M36" i="21"/>
  <c r="CT145" i="21"/>
  <c r="CB145" i="21"/>
  <c r="BJ145" i="21"/>
  <c r="AR145" i="21"/>
  <c r="CR113" i="21"/>
  <c r="Z145" i="21"/>
  <c r="BZ113" i="21"/>
  <c r="BH113" i="21"/>
  <c r="AP113" i="21"/>
  <c r="X113" i="21"/>
  <c r="BX81" i="21"/>
  <c r="BF81" i="21"/>
  <c r="CP81" i="21"/>
  <c r="AN81" i="21"/>
  <c r="V81" i="21"/>
  <c r="CN49" i="21"/>
  <c r="BV49" i="21"/>
  <c r="AL49" i="21"/>
  <c r="BD49" i="21"/>
  <c r="CL17" i="21"/>
  <c r="BT17" i="21"/>
  <c r="R17" i="21"/>
  <c r="AJ17" i="21"/>
  <c r="BB17" i="21"/>
  <c r="T49" i="21"/>
  <c r="CE108" i="21"/>
  <c r="BM108" i="21"/>
  <c r="AU108" i="21"/>
  <c r="K108" i="21"/>
  <c r="AC108" i="21"/>
  <c r="CU75" i="21"/>
  <c r="CC75" i="21"/>
  <c r="BK75" i="21"/>
  <c r="AS75" i="21"/>
  <c r="CS43" i="21"/>
  <c r="AA75" i="21"/>
  <c r="CA43" i="21"/>
  <c r="BI43" i="21"/>
  <c r="Y43" i="21"/>
  <c r="AQ43" i="21"/>
  <c r="AO11" i="21"/>
  <c r="BY11" i="21"/>
  <c r="CQ11" i="21"/>
  <c r="BG11" i="21"/>
  <c r="W11" i="21"/>
  <c r="BT109" i="21"/>
  <c r="CL109" i="21"/>
  <c r="BB109" i="21"/>
  <c r="AJ109" i="21"/>
  <c r="R109" i="21"/>
  <c r="CJ77" i="21"/>
  <c r="AH77" i="21"/>
  <c r="CH45" i="21"/>
  <c r="AZ77" i="21"/>
  <c r="BR77" i="21"/>
  <c r="BP45" i="21"/>
  <c r="AX45" i="21"/>
  <c r="P77" i="21"/>
  <c r="N45" i="21"/>
  <c r="AF45" i="21"/>
  <c r="BN13" i="21"/>
  <c r="AV13" i="21"/>
  <c r="AD13" i="21"/>
  <c r="CF13" i="21"/>
  <c r="L13" i="21"/>
  <c r="CL149" i="21"/>
  <c r="BB149" i="21"/>
  <c r="BT149" i="21"/>
  <c r="AJ149" i="21"/>
  <c r="R149" i="21"/>
  <c r="CJ117" i="21"/>
  <c r="BR117" i="21"/>
  <c r="AZ117" i="21"/>
  <c r="AH117" i="21"/>
  <c r="P117" i="21"/>
  <c r="CH85" i="21"/>
  <c r="BP85" i="21"/>
  <c r="AF85" i="21"/>
  <c r="AX85" i="21"/>
  <c r="CF53" i="21"/>
  <c r="BN53" i="21"/>
  <c r="AD53" i="21"/>
  <c r="CD21" i="21"/>
  <c r="N85" i="21"/>
  <c r="AV53" i="21"/>
  <c r="J21" i="21"/>
  <c r="L53" i="21"/>
  <c r="AB21" i="21"/>
  <c r="BL21" i="21"/>
  <c r="AT21" i="21"/>
  <c r="CQ146" i="21"/>
  <c r="BY146" i="21"/>
  <c r="BG146" i="21"/>
  <c r="AO146" i="21"/>
  <c r="W146" i="21"/>
  <c r="BW114" i="21"/>
  <c r="CO114" i="21"/>
  <c r="BE114" i="21"/>
  <c r="AM114" i="21"/>
  <c r="U114" i="21"/>
  <c r="CM82" i="21"/>
  <c r="AK82" i="21"/>
  <c r="BU82" i="21"/>
  <c r="S82" i="21"/>
  <c r="BC82" i="21"/>
  <c r="BS50" i="21"/>
  <c r="AI50" i="21"/>
  <c r="Q50" i="21"/>
  <c r="CI18" i="21"/>
  <c r="BA50" i="21"/>
  <c r="CK50" i="21"/>
  <c r="AY18" i="21"/>
  <c r="O18" i="21"/>
  <c r="AG18" i="21"/>
  <c r="BQ18" i="21"/>
  <c r="CJ148" i="21"/>
  <c r="BR148" i="21"/>
  <c r="AZ148" i="21"/>
  <c r="P148" i="21"/>
  <c r="CH116" i="21"/>
  <c r="AH148" i="21"/>
  <c r="BP116" i="21"/>
  <c r="AX116" i="21"/>
  <c r="AF116" i="21"/>
  <c r="N116" i="21"/>
  <c r="CF84" i="21"/>
  <c r="BN84" i="21"/>
  <c r="AD84" i="21"/>
  <c r="AV84" i="21"/>
  <c r="L84" i="21"/>
  <c r="BL52" i="21"/>
  <c r="AT52" i="21"/>
  <c r="AB52" i="21"/>
  <c r="CD52" i="21"/>
  <c r="CT19" i="21"/>
  <c r="BJ19" i="21"/>
  <c r="AR19" i="21"/>
  <c r="J52" i="21"/>
  <c r="Z19" i="21"/>
  <c r="CB19" i="21"/>
  <c r="CD150" i="21"/>
  <c r="BL150" i="21"/>
  <c r="AT150" i="21"/>
  <c r="AB150" i="21"/>
  <c r="J150" i="21"/>
  <c r="CT117" i="21"/>
  <c r="CB117" i="21"/>
  <c r="BJ117" i="21"/>
  <c r="AR117" i="21"/>
  <c r="Z117" i="21"/>
  <c r="CR85" i="21"/>
  <c r="AP85" i="21"/>
  <c r="X85" i="21"/>
  <c r="BH85" i="21"/>
  <c r="BZ85" i="21"/>
  <c r="CP53" i="21"/>
  <c r="BX53" i="21"/>
  <c r="BF53" i="21"/>
  <c r="V53" i="21"/>
  <c r="AN53" i="21"/>
  <c r="CN21" i="21"/>
  <c r="BD21" i="21"/>
  <c r="BV21" i="21"/>
  <c r="AL21" i="21"/>
  <c r="T21" i="21"/>
  <c r="CL152" i="21"/>
  <c r="BT152" i="21"/>
  <c r="BB152" i="21"/>
  <c r="AJ152" i="21"/>
  <c r="R152" i="21"/>
  <c r="CJ120" i="21"/>
  <c r="BR120" i="21"/>
  <c r="P120" i="21"/>
  <c r="CH88" i="21"/>
  <c r="AZ120" i="21"/>
  <c r="AH120" i="21"/>
  <c r="BP88" i="21"/>
  <c r="AF88" i="21"/>
  <c r="AX88" i="21"/>
  <c r="N88" i="21"/>
  <c r="CF56" i="21"/>
  <c r="BN56" i="21"/>
  <c r="AV56" i="21"/>
  <c r="AD56" i="21"/>
  <c r="CD24" i="21"/>
  <c r="BL24" i="21"/>
  <c r="L56" i="21"/>
  <c r="AB24" i="21"/>
  <c r="J24" i="21"/>
  <c r="AT24" i="21"/>
  <c r="CO145" i="21"/>
  <c r="BW145" i="21"/>
  <c r="BE145" i="21"/>
  <c r="AM145" i="21"/>
  <c r="CM113" i="21"/>
  <c r="U145" i="21"/>
  <c r="BU113" i="21"/>
  <c r="S113" i="21"/>
  <c r="AK113" i="21"/>
  <c r="BC113" i="21"/>
  <c r="BS81" i="21"/>
  <c r="BA81" i="21"/>
  <c r="CK81" i="21"/>
  <c r="AI81" i="21"/>
  <c r="CI49" i="21"/>
  <c r="Q81" i="21"/>
  <c r="BQ49" i="21"/>
  <c r="AY49" i="21"/>
  <c r="AG49" i="21"/>
  <c r="O49" i="21"/>
  <c r="BO17" i="21"/>
  <c r="AW17" i="21"/>
  <c r="M17" i="21"/>
  <c r="AE17" i="21"/>
  <c r="CG17" i="21"/>
  <c r="BW157" i="21"/>
  <c r="CO157" i="21"/>
  <c r="BE157" i="21"/>
  <c r="U157" i="21"/>
  <c r="CM125" i="21"/>
  <c r="BU125" i="21"/>
  <c r="AM157" i="21"/>
  <c r="BC125" i="21"/>
  <c r="CK93" i="21"/>
  <c r="AK125" i="21"/>
  <c r="S125" i="21"/>
  <c r="BS93" i="21"/>
  <c r="BA93" i="21"/>
  <c r="AI93" i="21"/>
  <c r="Q93" i="21"/>
  <c r="CI61" i="21"/>
  <c r="O61" i="21"/>
  <c r="BQ61" i="21"/>
  <c r="AG61" i="21"/>
  <c r="CG29" i="21"/>
  <c r="BO29" i="21"/>
  <c r="AY61" i="21"/>
  <c r="M29" i="21"/>
  <c r="AE29" i="21"/>
  <c r="AW29" i="21"/>
  <c r="BV167" i="21"/>
  <c r="CN167" i="21"/>
  <c r="BD167" i="21"/>
  <c r="AL167" i="21"/>
  <c r="CL135" i="21"/>
  <c r="T167" i="21"/>
  <c r="BT135" i="21"/>
  <c r="BB135" i="21"/>
  <c r="AJ135" i="21"/>
  <c r="R135" i="21"/>
  <c r="BR103" i="21"/>
  <c r="AZ103" i="21"/>
  <c r="CJ103" i="21"/>
  <c r="AH103" i="21"/>
  <c r="P103" i="21"/>
  <c r="CH71" i="21"/>
  <c r="AF71" i="21"/>
  <c r="BP71" i="21"/>
  <c r="N71" i="21"/>
  <c r="AX71" i="21"/>
  <c r="BN39" i="21"/>
  <c r="AD39" i="21"/>
  <c r="CF39" i="21"/>
  <c r="AV39" i="21"/>
  <c r="L39" i="21"/>
  <c r="CS146" i="21"/>
  <c r="CA146" i="21"/>
  <c r="BI146" i="21"/>
  <c r="AQ146" i="21"/>
  <c r="CQ114" i="21"/>
  <c r="Y146" i="21"/>
  <c r="BG114" i="21"/>
  <c r="BY114" i="21"/>
  <c r="AO114" i="21"/>
  <c r="W114" i="21"/>
  <c r="CO82" i="21"/>
  <c r="BW82" i="21"/>
  <c r="BE82" i="21"/>
  <c r="AM82" i="21"/>
  <c r="U82" i="21"/>
  <c r="BU50" i="21"/>
  <c r="CM50" i="21"/>
  <c r="S50" i="21"/>
  <c r="AK50" i="21"/>
  <c r="BA18" i="21"/>
  <c r="BC50" i="21"/>
  <c r="CK18" i="21"/>
  <c r="BS18" i="21"/>
  <c r="AI18" i="21"/>
  <c r="Q18" i="21"/>
  <c r="BR147" i="21"/>
  <c r="CJ147" i="21"/>
  <c r="AZ147" i="21"/>
  <c r="AH147" i="21"/>
  <c r="P147" i="21"/>
  <c r="BP115" i="21"/>
  <c r="CH115" i="21"/>
  <c r="AX115" i="21"/>
  <c r="AF115" i="21"/>
  <c r="N115" i="21"/>
  <c r="CF83" i="21"/>
  <c r="BN83" i="21"/>
  <c r="AD83" i="21"/>
  <c r="L83" i="21"/>
  <c r="AV83" i="21"/>
  <c r="BL51" i="21"/>
  <c r="AT51" i="21"/>
  <c r="AB51" i="21"/>
  <c r="CD51" i="21"/>
  <c r="CT18" i="21"/>
  <c r="J51" i="21"/>
  <c r="AR18" i="21"/>
  <c r="BJ18" i="21"/>
  <c r="Z18" i="21"/>
  <c r="CB18" i="21"/>
  <c r="CM146" i="21"/>
  <c r="BU146" i="21"/>
  <c r="BC146" i="21"/>
  <c r="AK146" i="21"/>
  <c r="S146" i="21"/>
  <c r="CK114" i="21"/>
  <c r="BS114" i="21"/>
  <c r="BA114" i="21"/>
  <c r="AI114" i="21"/>
  <c r="Q114" i="21"/>
  <c r="CI82" i="21"/>
  <c r="BQ82" i="21"/>
  <c r="AY82" i="21"/>
  <c r="O82" i="21"/>
  <c r="AG82" i="21"/>
  <c r="CG50" i="21"/>
  <c r="BO50" i="21"/>
  <c r="AE50" i="21"/>
  <c r="CE18" i="21"/>
  <c r="M50" i="21"/>
  <c r="K18" i="21"/>
  <c r="AC18" i="21"/>
  <c r="AW50" i="21"/>
  <c r="BM18" i="21"/>
  <c r="AU18" i="21"/>
  <c r="CE151" i="21"/>
  <c r="BM151" i="21"/>
  <c r="AU151" i="21"/>
  <c r="AC151" i="21"/>
  <c r="K151" i="21"/>
  <c r="CU118" i="21"/>
  <c r="CC118" i="21"/>
  <c r="BK118" i="21"/>
  <c r="AS118" i="21"/>
  <c r="AA118" i="21"/>
  <c r="CS86" i="21"/>
  <c r="CA86" i="21"/>
  <c r="BI86" i="21"/>
  <c r="AQ86" i="21"/>
  <c r="CQ54" i="21"/>
  <c r="Y86" i="21"/>
  <c r="AO54" i="21"/>
  <c r="BY54" i="21"/>
  <c r="W54" i="21"/>
  <c r="BG54" i="21"/>
  <c r="BW22" i="21"/>
  <c r="AM22" i="21"/>
  <c r="U22" i="21"/>
  <c r="CO22" i="21"/>
  <c r="BE22" i="21"/>
  <c r="CG149" i="21"/>
  <c r="AW149" i="21"/>
  <c r="BO149" i="21"/>
  <c r="CE117" i="21"/>
  <c r="AE149" i="21"/>
  <c r="M149" i="21"/>
  <c r="AU117" i="21"/>
  <c r="AC117" i="21"/>
  <c r="BM117" i="21"/>
  <c r="K117" i="21"/>
  <c r="CU84" i="21"/>
  <c r="CC84" i="21"/>
  <c r="BK84" i="21"/>
  <c r="AS84" i="21"/>
  <c r="AA84" i="21"/>
  <c r="CS52" i="21"/>
  <c r="CA52" i="21"/>
  <c r="Y52" i="21"/>
  <c r="BI52" i="21"/>
  <c r="AQ52" i="21"/>
  <c r="BY20" i="21"/>
  <c r="CQ20" i="21"/>
  <c r="AO20" i="21"/>
  <c r="W20" i="21"/>
  <c r="BG20" i="21"/>
  <c r="BS154" i="21"/>
  <c r="CK154" i="21"/>
  <c r="BA154" i="21"/>
  <c r="AI154" i="21"/>
  <c r="Q154" i="21"/>
  <c r="CI122" i="21"/>
  <c r="BQ122" i="21"/>
  <c r="AG122" i="21"/>
  <c r="O122" i="21"/>
  <c r="AY122" i="21"/>
  <c r="CG90" i="21"/>
  <c r="BO90" i="21"/>
  <c r="AE90" i="21"/>
  <c r="AW90" i="21"/>
  <c r="BM58" i="21"/>
  <c r="AU58" i="21"/>
  <c r="AC58" i="21"/>
  <c r="M90" i="21"/>
  <c r="CE58" i="21"/>
  <c r="CC25" i="21"/>
  <c r="K58" i="21"/>
  <c r="BK25" i="21"/>
  <c r="AS25" i="21"/>
  <c r="CU25" i="21"/>
  <c r="AA25" i="21"/>
  <c r="CI108" i="21"/>
  <c r="BQ108" i="21"/>
  <c r="AY108" i="21"/>
  <c r="O108" i="21"/>
  <c r="AG108" i="21"/>
  <c r="CG76" i="21"/>
  <c r="BO76" i="21"/>
  <c r="AW76" i="21"/>
  <c r="CE44" i="21"/>
  <c r="M76" i="21"/>
  <c r="AE76" i="21"/>
  <c r="BM44" i="21"/>
  <c r="AC44" i="21"/>
  <c r="K44" i="21"/>
  <c r="AU44" i="21"/>
  <c r="CC11" i="21"/>
  <c r="BK11" i="21"/>
  <c r="CU11" i="21"/>
  <c r="AA11" i="21"/>
  <c r="AS11" i="21"/>
  <c r="CL108" i="21"/>
  <c r="BT108" i="21"/>
  <c r="BB108" i="21"/>
  <c r="AJ108" i="21"/>
  <c r="R108" i="21"/>
  <c r="CJ76" i="21"/>
  <c r="BR76" i="21"/>
  <c r="AZ76" i="21"/>
  <c r="AH76" i="21"/>
  <c r="P76" i="21"/>
  <c r="BP44" i="21"/>
  <c r="AX44" i="21"/>
  <c r="AF44" i="21"/>
  <c r="CH44" i="21"/>
  <c r="N44" i="21"/>
  <c r="BN12" i="21"/>
  <c r="AD12" i="21"/>
  <c r="L12" i="21"/>
  <c r="CF12" i="21"/>
  <c r="AV12" i="21"/>
  <c r="CP108" i="21"/>
  <c r="BF108" i="21"/>
  <c r="AN108" i="21"/>
  <c r="BX108" i="21"/>
  <c r="CN76" i="21"/>
  <c r="V108" i="21"/>
  <c r="BV76" i="21"/>
  <c r="BD76" i="21"/>
  <c r="T76" i="21"/>
  <c r="CL44" i="21"/>
  <c r="AL76" i="21"/>
  <c r="BT44" i="21"/>
  <c r="BB44" i="21"/>
  <c r="AJ44" i="21"/>
  <c r="R44" i="21"/>
  <c r="CJ12" i="21"/>
  <c r="BR12" i="21"/>
  <c r="AH12" i="21"/>
  <c r="AZ12" i="21"/>
  <c r="P12" i="21"/>
  <c r="CI144" i="21"/>
  <c r="AY144" i="21"/>
  <c r="BQ144" i="21"/>
  <c r="AG144" i="21"/>
  <c r="O144" i="21"/>
  <c r="CG112" i="21"/>
  <c r="AW112" i="21"/>
  <c r="BO112" i="21"/>
  <c r="AE112" i="21"/>
  <c r="M112" i="21"/>
  <c r="CE80" i="21"/>
  <c r="BM80" i="21"/>
  <c r="AU80" i="21"/>
  <c r="CC47" i="21"/>
  <c r="AC80" i="21"/>
  <c r="CU47" i="21"/>
  <c r="BK47" i="21"/>
  <c r="K80" i="21"/>
  <c r="AS47" i="21"/>
  <c r="AA47" i="21"/>
  <c r="CS15" i="21"/>
  <c r="CA15" i="21"/>
  <c r="Y15" i="21"/>
  <c r="BI15" i="21"/>
  <c r="AQ15" i="21"/>
  <c r="CU144" i="21"/>
  <c r="CC144" i="21"/>
  <c r="AS144" i="21"/>
  <c r="BK144" i="21"/>
  <c r="CS112" i="21"/>
  <c r="AA144" i="21"/>
  <c r="CA112" i="21"/>
  <c r="BI112" i="21"/>
  <c r="AQ112" i="21"/>
  <c r="Y112" i="21"/>
  <c r="CQ80" i="21"/>
  <c r="BY80" i="21"/>
  <c r="BG80" i="21"/>
  <c r="AO80" i="21"/>
  <c r="BW48" i="21"/>
  <c r="CO48" i="21"/>
  <c r="BE48" i="21"/>
  <c r="W80" i="21"/>
  <c r="U48" i="21"/>
  <c r="BU16" i="21"/>
  <c r="AM48" i="21"/>
  <c r="S16" i="21"/>
  <c r="CM16" i="21"/>
  <c r="BC16" i="21"/>
  <c r="AK16" i="21"/>
  <c r="CO146" i="21"/>
  <c r="BW146" i="21"/>
  <c r="BE146" i="21"/>
  <c r="AM146" i="21"/>
  <c r="U146" i="21"/>
  <c r="CM114" i="21"/>
  <c r="BU114" i="21"/>
  <c r="BC114" i="21"/>
  <c r="S114" i="21"/>
  <c r="AK114" i="21"/>
  <c r="BS82" i="21"/>
  <c r="AI82" i="21"/>
  <c r="Q82" i="21"/>
  <c r="BA82" i="21"/>
  <c r="CI50" i="21"/>
  <c r="CK82" i="21"/>
  <c r="BQ50" i="21"/>
  <c r="AY50" i="21"/>
  <c r="AG50" i="21"/>
  <c r="O50" i="21"/>
  <c r="BO18" i="21"/>
  <c r="CG18" i="21"/>
  <c r="AW18" i="21"/>
  <c r="M18" i="21"/>
  <c r="AE18" i="21"/>
  <c r="BO145" i="21"/>
  <c r="AW145" i="21"/>
  <c r="CG145" i="21"/>
  <c r="M145" i="21"/>
  <c r="AE145" i="21"/>
  <c r="CE113" i="21"/>
  <c r="BM113" i="21"/>
  <c r="AU113" i="21"/>
  <c r="K113" i="21"/>
  <c r="AC113" i="21"/>
  <c r="CU80" i="21"/>
  <c r="BK80" i="21"/>
  <c r="AS80" i="21"/>
  <c r="AA80" i="21"/>
  <c r="CS48" i="21"/>
  <c r="CC80" i="21"/>
  <c r="CA48" i="21"/>
  <c r="BI48" i="21"/>
  <c r="AQ48" i="21"/>
  <c r="Y48" i="21"/>
  <c r="BY16" i="21"/>
  <c r="CQ16" i="21"/>
  <c r="BG16" i="21"/>
  <c r="AO16" i="21"/>
  <c r="W16" i="21"/>
  <c r="CF150" i="21"/>
  <c r="BN150" i="21"/>
  <c r="AV150" i="21"/>
  <c r="AD150" i="21"/>
  <c r="L150" i="21"/>
  <c r="CD118" i="21"/>
  <c r="BL118" i="21"/>
  <c r="AT118" i="21"/>
  <c r="J118" i="21"/>
  <c r="CT85" i="21"/>
  <c r="AB118" i="21"/>
  <c r="CB85" i="21"/>
  <c r="BJ85" i="21"/>
  <c r="AR85" i="21"/>
  <c r="CR53" i="21"/>
  <c r="Z85" i="21"/>
  <c r="BZ53" i="21"/>
  <c r="AP53" i="21"/>
  <c r="CP21" i="21"/>
  <c r="BH53" i="21"/>
  <c r="BX21" i="21"/>
  <c r="AN21" i="21"/>
  <c r="V21" i="21"/>
  <c r="X53" i="21"/>
  <c r="BF21" i="21"/>
  <c r="BX148" i="21"/>
  <c r="CP148" i="21"/>
  <c r="BF148" i="21"/>
  <c r="AN148" i="21"/>
  <c r="V148" i="21"/>
  <c r="CN116" i="21"/>
  <c r="BV116" i="21"/>
  <c r="BD116" i="21"/>
  <c r="T116" i="21"/>
  <c r="CL84" i="21"/>
  <c r="AL116" i="21"/>
  <c r="BT84" i="21"/>
  <c r="BB84" i="21"/>
  <c r="CJ52" i="21"/>
  <c r="AJ84" i="21"/>
  <c r="R84" i="21"/>
  <c r="AZ52" i="21"/>
  <c r="P52" i="21"/>
  <c r="BR52" i="21"/>
  <c r="CH20" i="21"/>
  <c r="AH52" i="21"/>
  <c r="AX20" i="21"/>
  <c r="BP20" i="21"/>
  <c r="AF20" i="21"/>
  <c r="N20" i="21"/>
  <c r="BR154" i="21"/>
  <c r="CJ154" i="21"/>
  <c r="AZ154" i="21"/>
  <c r="AH154" i="21"/>
  <c r="P154" i="21"/>
  <c r="CH122" i="21"/>
  <c r="BP122" i="21"/>
  <c r="AX122" i="21"/>
  <c r="AF122" i="21"/>
  <c r="N122" i="21"/>
  <c r="BN90" i="21"/>
  <c r="CF90" i="21"/>
  <c r="AD90" i="21"/>
  <c r="AV90" i="21"/>
  <c r="L90" i="21"/>
  <c r="CD58" i="21"/>
  <c r="BL58" i="21"/>
  <c r="AB58" i="21"/>
  <c r="AT58" i="21"/>
  <c r="J58" i="21"/>
  <c r="CB25" i="21"/>
  <c r="CT25" i="21"/>
  <c r="Z25" i="21"/>
  <c r="BJ25" i="21"/>
  <c r="AR25" i="21"/>
  <c r="CQ157" i="21"/>
  <c r="BG157" i="21"/>
  <c r="BY157" i="21"/>
  <c r="W157" i="21"/>
  <c r="AO157" i="21"/>
  <c r="CO125" i="21"/>
  <c r="BW125" i="21"/>
  <c r="AM125" i="21"/>
  <c r="BE125" i="21"/>
  <c r="CM93" i="21"/>
  <c r="U125" i="21"/>
  <c r="BU93" i="21"/>
  <c r="BC93" i="21"/>
  <c r="S93" i="21"/>
  <c r="AK93" i="21"/>
  <c r="CK61" i="21"/>
  <c r="BS61" i="21"/>
  <c r="BA61" i="21"/>
  <c r="Q61" i="21"/>
  <c r="AI61" i="21"/>
  <c r="AG29" i="21"/>
  <c r="O29" i="21"/>
  <c r="CI29" i="21"/>
  <c r="BQ29" i="21"/>
  <c r="AY29" i="21"/>
  <c r="CU142" i="21"/>
  <c r="CC142" i="21"/>
  <c r="AA142" i="21"/>
  <c r="AS142" i="21"/>
  <c r="BK142" i="21"/>
  <c r="CA110" i="21"/>
  <c r="BI110" i="21"/>
  <c r="CS110" i="21"/>
  <c r="AQ110" i="21"/>
  <c r="Y110" i="21"/>
  <c r="CQ78" i="21"/>
  <c r="AO78" i="21"/>
  <c r="W78" i="21"/>
  <c r="BY78" i="21"/>
  <c r="BG78" i="21"/>
  <c r="CO46" i="21"/>
  <c r="BW46" i="21"/>
  <c r="AM46" i="21"/>
  <c r="U46" i="21"/>
  <c r="BE46" i="21"/>
  <c r="CM14" i="21"/>
  <c r="AK14" i="21"/>
  <c r="BU14" i="21"/>
  <c r="S14" i="21"/>
  <c r="BC14" i="21"/>
  <c r="CI142" i="21"/>
  <c r="BQ142" i="21"/>
  <c r="AY142" i="21"/>
  <c r="O142" i="21"/>
  <c r="CG110" i="21"/>
  <c r="AG142" i="21"/>
  <c r="BO110" i="21"/>
  <c r="AW110" i="21"/>
  <c r="AE110" i="21"/>
  <c r="M110" i="21"/>
  <c r="CE78" i="21"/>
  <c r="BM78" i="21"/>
  <c r="AU78" i="21"/>
  <c r="AC78" i="21"/>
  <c r="K78" i="21"/>
  <c r="BK45" i="21"/>
  <c r="AS45" i="21"/>
  <c r="AA45" i="21"/>
  <c r="CU45" i="21"/>
  <c r="CC45" i="21"/>
  <c r="CA13" i="21"/>
  <c r="BI13" i="21"/>
  <c r="CS13" i="21"/>
  <c r="Y13" i="21"/>
  <c r="AQ13" i="21"/>
  <c r="CH150" i="21"/>
  <c r="BP150" i="21"/>
  <c r="AX150" i="21"/>
  <c r="N150" i="21"/>
  <c r="AF150" i="21"/>
  <c r="CF118" i="21"/>
  <c r="BN118" i="21"/>
  <c r="AV118" i="21"/>
  <c r="AD118" i="21"/>
  <c r="L118" i="21"/>
  <c r="BL86" i="21"/>
  <c r="AT86" i="21"/>
  <c r="AB86" i="21"/>
  <c r="CD86" i="21"/>
  <c r="CT53" i="21"/>
  <c r="CB53" i="21"/>
  <c r="BJ53" i="21"/>
  <c r="J86" i="21"/>
  <c r="AR53" i="21"/>
  <c r="Z53" i="21"/>
  <c r="CR21" i="21"/>
  <c r="BH21" i="21"/>
  <c r="AP21" i="21"/>
  <c r="X21" i="21"/>
  <c r="BZ21" i="21"/>
  <c r="CJ109" i="21"/>
  <c r="BR109" i="21"/>
  <c r="AZ109" i="21"/>
  <c r="AH109" i="21"/>
  <c r="P109" i="21"/>
  <c r="BP77" i="21"/>
  <c r="CH77" i="21"/>
  <c r="AF77" i="21"/>
  <c r="AX77" i="21"/>
  <c r="N77" i="21"/>
  <c r="CF45" i="21"/>
  <c r="BN45" i="21"/>
  <c r="AV45" i="21"/>
  <c r="AD45" i="21"/>
  <c r="CD13" i="21"/>
  <c r="L45" i="21"/>
  <c r="J13" i="21"/>
  <c r="BL13" i="21"/>
  <c r="AB13" i="21"/>
  <c r="AT13" i="21"/>
  <c r="CP153" i="21"/>
  <c r="BX153" i="21"/>
  <c r="BF153" i="21"/>
  <c r="AN153" i="21"/>
  <c r="CN121" i="21"/>
  <c r="BV121" i="21"/>
  <c r="BD121" i="21"/>
  <c r="V153" i="21"/>
  <c r="AL121" i="21"/>
  <c r="T121" i="21"/>
  <c r="CL89" i="21"/>
  <c r="BB89" i="21"/>
  <c r="AJ89" i="21"/>
  <c r="R89" i="21"/>
  <c r="CJ57" i="21"/>
  <c r="BT89" i="21"/>
  <c r="BR57" i="21"/>
  <c r="AZ57" i="21"/>
  <c r="AH57" i="21"/>
  <c r="P57" i="21"/>
  <c r="CH25" i="21"/>
  <c r="BP25" i="21"/>
  <c r="AX25" i="21"/>
  <c r="AF25" i="21"/>
  <c r="N25" i="21"/>
  <c r="CK160" i="21"/>
  <c r="BS160" i="21"/>
  <c r="AI160" i="21"/>
  <c r="BA160" i="21"/>
  <c r="BQ128" i="21"/>
  <c r="CI128" i="21"/>
  <c r="Q160" i="21"/>
  <c r="AY128" i="21"/>
  <c r="AG128" i="21"/>
  <c r="O128" i="21"/>
  <c r="CG96" i="21"/>
  <c r="BO96" i="21"/>
  <c r="AW96" i="21"/>
  <c r="AE96" i="21"/>
  <c r="M96" i="21"/>
  <c r="CE64" i="21"/>
  <c r="BM64" i="21"/>
  <c r="AC64" i="21"/>
  <c r="AU64" i="21"/>
  <c r="K64" i="21"/>
  <c r="CU31" i="21"/>
  <c r="CC31" i="21"/>
  <c r="AS31" i="21"/>
  <c r="AA31" i="21"/>
  <c r="BK31" i="21"/>
  <c r="Y61" i="21"/>
  <c r="CK142" i="21"/>
  <c r="BA142" i="21"/>
  <c r="BS142" i="21"/>
  <c r="CI110" i="21"/>
  <c r="AI142" i="21"/>
  <c r="Q142" i="21"/>
  <c r="BQ110" i="21"/>
  <c r="AG110" i="21"/>
  <c r="CG78" i="21"/>
  <c r="AY110" i="21"/>
  <c r="BO78" i="21"/>
  <c r="O110" i="21"/>
  <c r="AW78" i="21"/>
  <c r="M78" i="21"/>
  <c r="AE78" i="21"/>
  <c r="CE46" i="21"/>
  <c r="BM46" i="21"/>
  <c r="AC46" i="21"/>
  <c r="CU13" i="21"/>
  <c r="CC13" i="21"/>
  <c r="AU46" i="21"/>
  <c r="BK13" i="21"/>
  <c r="AS13" i="21"/>
  <c r="K46" i="21"/>
  <c r="AA13" i="21"/>
  <c r="CN150" i="21"/>
  <c r="BV150" i="21"/>
  <c r="CL118" i="21"/>
  <c r="BD150" i="21"/>
  <c r="AL150" i="21"/>
  <c r="T150" i="21"/>
  <c r="BT118" i="21"/>
  <c r="BB118" i="21"/>
  <c r="AJ118" i="21"/>
  <c r="R118" i="21"/>
  <c r="CJ86" i="21"/>
  <c r="BR86" i="21"/>
  <c r="AZ86" i="21"/>
  <c r="AH86" i="21"/>
  <c r="BP54" i="21"/>
  <c r="CH54" i="21"/>
  <c r="P86" i="21"/>
  <c r="N54" i="21"/>
  <c r="AX54" i="21"/>
  <c r="AF54" i="21"/>
  <c r="BN22" i="21"/>
  <c r="AD22" i="21"/>
  <c r="CF22" i="21"/>
  <c r="AV22" i="21"/>
  <c r="L22" i="21"/>
  <c r="CT165" i="21"/>
  <c r="CB165" i="21"/>
  <c r="AR165" i="21"/>
  <c r="BJ165" i="21"/>
  <c r="Z165" i="21"/>
  <c r="CR133" i="21"/>
  <c r="BZ133" i="21"/>
  <c r="X133" i="21"/>
  <c r="BH133" i="21"/>
  <c r="AP133" i="21"/>
  <c r="BX101" i="21"/>
  <c r="AN101" i="21"/>
  <c r="V101" i="21"/>
  <c r="CN69" i="21"/>
  <c r="BF101" i="21"/>
  <c r="CP101" i="21"/>
  <c r="BV69" i="21"/>
  <c r="BD69" i="21"/>
  <c r="AL69" i="21"/>
  <c r="T69" i="21"/>
  <c r="CL37" i="21"/>
  <c r="BT37" i="21"/>
  <c r="R37" i="21"/>
  <c r="AJ37" i="21"/>
  <c r="BB37" i="21"/>
  <c r="CE154" i="21"/>
  <c r="BM154" i="21"/>
  <c r="AC154" i="21"/>
  <c r="AU154" i="21"/>
  <c r="CU121" i="21"/>
  <c r="K154" i="21"/>
  <c r="BK121" i="21"/>
  <c r="CC121" i="21"/>
  <c r="AA121" i="21"/>
  <c r="AS121" i="21"/>
  <c r="CA89" i="21"/>
  <c r="BI89" i="21"/>
  <c r="AQ89" i="21"/>
  <c r="Y89" i="21"/>
  <c r="CQ57" i="21"/>
  <c r="BG57" i="21"/>
  <c r="AO57" i="21"/>
  <c r="BY57" i="21"/>
  <c r="W57" i="21"/>
  <c r="BW25" i="21"/>
  <c r="BE25" i="21"/>
  <c r="CO25" i="21"/>
  <c r="CS89" i="21"/>
  <c r="U25" i="21"/>
  <c r="AM25" i="21"/>
  <c r="CO154" i="21"/>
  <c r="BE154" i="21"/>
  <c r="BW154" i="21"/>
  <c r="AM154" i="21"/>
  <c r="U154" i="21"/>
  <c r="BU122" i="21"/>
  <c r="CM122" i="21"/>
  <c r="BC122" i="21"/>
  <c r="S122" i="21"/>
  <c r="AK122" i="21"/>
  <c r="CK90" i="21"/>
  <c r="AI90" i="21"/>
  <c r="Q90" i="21"/>
  <c r="BA90" i="21"/>
  <c r="BS90" i="21"/>
  <c r="CI58" i="21"/>
  <c r="BQ58" i="21"/>
  <c r="AY58" i="21"/>
  <c r="AG58" i="21"/>
  <c r="O58" i="21"/>
  <c r="BO26" i="21"/>
  <c r="AW26" i="21"/>
  <c r="M26" i="21"/>
  <c r="CG26" i="21"/>
  <c r="AE26" i="21"/>
  <c r="BO166" i="21"/>
  <c r="AE166" i="21"/>
  <c r="CG166" i="21"/>
  <c r="AW166" i="21"/>
  <c r="M166" i="21"/>
  <c r="CE134" i="21"/>
  <c r="BM134" i="21"/>
  <c r="CU101" i="21"/>
  <c r="CC101" i="21"/>
  <c r="AC134" i="21"/>
  <c r="AU134" i="21"/>
  <c r="BK101" i="21"/>
  <c r="K134" i="21"/>
  <c r="AS101" i="21"/>
  <c r="AA101" i="21"/>
  <c r="CS69" i="21"/>
  <c r="CA69" i="21"/>
  <c r="BI69" i="21"/>
  <c r="AQ69" i="21"/>
  <c r="Y69" i="21"/>
  <c r="CQ37" i="21"/>
  <c r="BY37" i="21"/>
  <c r="AO37" i="21"/>
  <c r="BG37" i="21"/>
  <c r="W37" i="21"/>
  <c r="CT160" i="21"/>
  <c r="BJ160" i="21"/>
  <c r="CB160" i="21"/>
  <c r="AR160" i="21"/>
  <c r="Z160" i="21"/>
  <c r="CR128" i="21"/>
  <c r="BZ128" i="21"/>
  <c r="BH128" i="21"/>
  <c r="AP128" i="21"/>
  <c r="CP96" i="21"/>
  <c r="X128" i="21"/>
  <c r="BX96" i="21"/>
  <c r="BF96" i="21"/>
  <c r="V96" i="21"/>
  <c r="CN64" i="21"/>
  <c r="AN96" i="21"/>
  <c r="BD64" i="21"/>
  <c r="BV64" i="21"/>
  <c r="T64" i="21"/>
  <c r="AL64" i="21"/>
  <c r="CL32" i="21"/>
  <c r="BB32" i="21"/>
  <c r="R32" i="21"/>
  <c r="AJ32" i="21"/>
  <c r="BT32" i="21"/>
  <c r="CI159" i="21"/>
  <c r="BQ159" i="21"/>
  <c r="AY159" i="21"/>
  <c r="AG159" i="21"/>
  <c r="O159" i="21"/>
  <c r="BO127" i="21"/>
  <c r="CG127" i="21"/>
  <c r="AW127" i="21"/>
  <c r="AE127" i="21"/>
  <c r="M127" i="21"/>
  <c r="AU95" i="21"/>
  <c r="AC95" i="21"/>
  <c r="CU62" i="21"/>
  <c r="CE95" i="21"/>
  <c r="BM95" i="21"/>
  <c r="CC62" i="21"/>
  <c r="BK62" i="21"/>
  <c r="K95" i="21"/>
  <c r="AS62" i="21"/>
  <c r="CA30" i="21"/>
  <c r="AA62" i="21"/>
  <c r="CS30" i="21"/>
  <c r="AQ30" i="21"/>
  <c r="Y30" i="21"/>
  <c r="BI30" i="21"/>
  <c r="CL163" i="21"/>
  <c r="BT163" i="21"/>
  <c r="BB163" i="21"/>
  <c r="AJ163" i="21"/>
  <c r="R163" i="21"/>
  <c r="CJ131" i="21"/>
  <c r="BR131" i="21"/>
  <c r="AZ131" i="21"/>
  <c r="AH131" i="21"/>
  <c r="P131" i="21"/>
  <c r="BP99" i="21"/>
  <c r="AX99" i="21"/>
  <c r="CH99" i="21"/>
  <c r="AF99" i="21"/>
  <c r="CF67" i="21"/>
  <c r="N99" i="21"/>
  <c r="AD67" i="21"/>
  <c r="L67" i="21"/>
  <c r="AV67" i="21"/>
  <c r="BN67" i="21"/>
  <c r="AB35" i="21"/>
  <c r="CD35" i="21"/>
  <c r="AT35" i="21"/>
  <c r="J35" i="21"/>
  <c r="BL35" i="21"/>
  <c r="CQ154" i="21"/>
  <c r="BY154" i="21"/>
  <c r="BG154" i="21"/>
  <c r="AO154" i="21"/>
  <c r="W154" i="21"/>
  <c r="BW122" i="21"/>
  <c r="BE122" i="21"/>
  <c r="CO122" i="21"/>
  <c r="AM122" i="21"/>
  <c r="U122" i="21"/>
  <c r="CM90" i="21"/>
  <c r="AK90" i="21"/>
  <c r="BU90" i="21"/>
  <c r="BC90" i="21"/>
  <c r="CK58" i="21"/>
  <c r="S90" i="21"/>
  <c r="BA58" i="21"/>
  <c r="BS58" i="21"/>
  <c r="Q58" i="21"/>
  <c r="AI58" i="21"/>
  <c r="CI26" i="21"/>
  <c r="BQ26" i="21"/>
  <c r="O26" i="21"/>
  <c r="AY26" i="21"/>
  <c r="AG26" i="21"/>
  <c r="CF154" i="21"/>
  <c r="BN154" i="21"/>
  <c r="AV154" i="21"/>
  <c r="L154" i="21"/>
  <c r="AD154" i="21"/>
  <c r="BL122" i="21"/>
  <c r="CD122" i="21"/>
  <c r="AT122" i="21"/>
  <c r="AB122" i="21"/>
  <c r="J122" i="21"/>
  <c r="CT89" i="21"/>
  <c r="AR89" i="21"/>
  <c r="Z89" i="21"/>
  <c r="CR57" i="21"/>
  <c r="BZ57" i="21"/>
  <c r="BJ89" i="21"/>
  <c r="BH57" i="21"/>
  <c r="CB89" i="21"/>
  <c r="AP57" i="21"/>
  <c r="X57" i="21"/>
  <c r="BX25" i="21"/>
  <c r="AN25" i="21"/>
  <c r="BF25" i="21"/>
  <c r="V25" i="21"/>
  <c r="CP25" i="21"/>
  <c r="CJ165" i="21"/>
  <c r="BR165" i="21"/>
  <c r="AZ165" i="21"/>
  <c r="AH165" i="21"/>
  <c r="P165" i="21"/>
  <c r="CH133" i="21"/>
  <c r="BP133" i="21"/>
  <c r="AX133" i="21"/>
  <c r="AF133" i="21"/>
  <c r="N133" i="21"/>
  <c r="CF101" i="21"/>
  <c r="AD101" i="21"/>
  <c r="AV101" i="21"/>
  <c r="CD69" i="21"/>
  <c r="BN101" i="21"/>
  <c r="BL69" i="21"/>
  <c r="AT69" i="21"/>
  <c r="AB69" i="21"/>
  <c r="L101" i="21"/>
  <c r="BJ36" i="21"/>
  <c r="CT36" i="21"/>
  <c r="J69" i="21"/>
  <c r="CB36" i="21"/>
  <c r="Z36" i="21"/>
  <c r="AR36" i="21"/>
  <c r="CJ164" i="21"/>
  <c r="BR164" i="21"/>
  <c r="AZ164" i="21"/>
  <c r="AH164" i="21"/>
  <c r="P164" i="21"/>
  <c r="CH132" i="21"/>
  <c r="BP132" i="21"/>
  <c r="AF132" i="21"/>
  <c r="N132" i="21"/>
  <c r="AX132" i="21"/>
  <c r="BN100" i="21"/>
  <c r="CF100" i="21"/>
  <c r="AD100" i="21"/>
  <c r="AV100" i="21"/>
  <c r="L100" i="21"/>
  <c r="CD68" i="21"/>
  <c r="BL68" i="21"/>
  <c r="AT68" i="21"/>
  <c r="AB68" i="21"/>
  <c r="CB35" i="21"/>
  <c r="BJ35" i="21"/>
  <c r="AR35" i="21"/>
  <c r="CT35" i="21"/>
  <c r="J68" i="21"/>
  <c r="Z35" i="21"/>
  <c r="CS145" i="21"/>
  <c r="CA145" i="21"/>
  <c r="BI145" i="21"/>
  <c r="AQ145" i="21"/>
  <c r="CQ113" i="21"/>
  <c r="Y145" i="21"/>
  <c r="BY113" i="21"/>
  <c r="BG113" i="21"/>
  <c r="CO81" i="21"/>
  <c r="W113" i="21"/>
  <c r="AO113" i="21"/>
  <c r="BW81" i="21"/>
  <c r="BE81" i="21"/>
  <c r="U81" i="21"/>
  <c r="AM81" i="21"/>
  <c r="BU49" i="21"/>
  <c r="CM49" i="21"/>
  <c r="BC49" i="21"/>
  <c r="AK49" i="21"/>
  <c r="S49" i="21"/>
  <c r="AI17" i="21"/>
  <c r="Q17" i="21"/>
  <c r="CK17" i="21"/>
  <c r="BS17" i="21"/>
  <c r="BA17" i="21"/>
  <c r="CM150" i="21"/>
  <c r="BU150" i="21"/>
  <c r="AK150" i="21"/>
  <c r="BC150" i="21"/>
  <c r="BS118" i="21"/>
  <c r="S150" i="21"/>
  <c r="CK118" i="21"/>
  <c r="BA118" i="21"/>
  <c r="AI118" i="21"/>
  <c r="Q118" i="21"/>
  <c r="CI86" i="21"/>
  <c r="BQ86" i="21"/>
  <c r="AG86" i="21"/>
  <c r="AY86" i="21"/>
  <c r="CG54" i="21"/>
  <c r="O86" i="21"/>
  <c r="BO54" i="21"/>
  <c r="AW54" i="21"/>
  <c r="AE54" i="21"/>
  <c r="BM22" i="21"/>
  <c r="CE22" i="21"/>
  <c r="AU22" i="21"/>
  <c r="K22" i="21"/>
  <c r="AC22" i="21"/>
  <c r="M54" i="21"/>
  <c r="CS75" i="21"/>
  <c r="CA75" i="21"/>
  <c r="AQ75" i="21"/>
  <c r="BI75" i="21"/>
  <c r="BY43" i="21"/>
  <c r="Y75" i="21"/>
  <c r="BG43" i="21"/>
  <c r="CQ43" i="21"/>
  <c r="AO43" i="21"/>
  <c r="W43" i="21"/>
  <c r="CO11" i="21"/>
  <c r="BE11" i="21"/>
  <c r="U11" i="21"/>
  <c r="AM11" i="21"/>
  <c r="BW11" i="21"/>
  <c r="CR143" i="21"/>
  <c r="BZ143" i="21"/>
  <c r="BH143" i="21"/>
  <c r="AP143" i="21"/>
  <c r="X143" i="21"/>
  <c r="CP111" i="21"/>
  <c r="BX111" i="21"/>
  <c r="BF111" i="21"/>
  <c r="AN111" i="21"/>
  <c r="V111" i="21"/>
  <c r="AL79" i="21"/>
  <c r="T79" i="21"/>
  <c r="CL47" i="21"/>
  <c r="BV79" i="21"/>
  <c r="BT47" i="21"/>
  <c r="BD79" i="21"/>
  <c r="BB47" i="21"/>
  <c r="CN79" i="21"/>
  <c r="R47" i="21"/>
  <c r="AZ15" i="21"/>
  <c r="AJ47" i="21"/>
  <c r="BR15" i="21"/>
  <c r="CJ15" i="21"/>
  <c r="P15" i="21"/>
  <c r="AH15" i="21"/>
  <c r="CK148" i="21"/>
  <c r="BS148" i="21"/>
  <c r="AI148" i="21"/>
  <c r="Q148" i="21"/>
  <c r="BA148" i="21"/>
  <c r="CI116" i="21"/>
  <c r="BQ116" i="21"/>
  <c r="AY116" i="21"/>
  <c r="O116" i="21"/>
  <c r="CG84" i="21"/>
  <c r="AG116" i="21"/>
  <c r="BO84" i="21"/>
  <c r="AW84" i="21"/>
  <c r="CE52" i="21"/>
  <c r="AE84" i="21"/>
  <c r="BM52" i="21"/>
  <c r="AU52" i="21"/>
  <c r="K52" i="21"/>
  <c r="AC52" i="21"/>
  <c r="M84" i="21"/>
  <c r="CC19" i="21"/>
  <c r="BK19" i="21"/>
  <c r="CU19" i="21"/>
  <c r="AA19" i="21"/>
  <c r="AS19" i="21"/>
  <c r="BR152" i="21"/>
  <c r="CJ152" i="21"/>
  <c r="AH152" i="21"/>
  <c r="CH120" i="21"/>
  <c r="P152" i="21"/>
  <c r="AZ152" i="21"/>
  <c r="BP120" i="21"/>
  <c r="AF120" i="21"/>
  <c r="AX120" i="21"/>
  <c r="CF88" i="21"/>
  <c r="BN88" i="21"/>
  <c r="N120" i="21"/>
  <c r="AV88" i="21"/>
  <c r="AD88" i="21"/>
  <c r="L88" i="21"/>
  <c r="CD56" i="21"/>
  <c r="BL56" i="21"/>
  <c r="AT56" i="21"/>
  <c r="J56" i="21"/>
  <c r="AB56" i="21"/>
  <c r="CB23" i="21"/>
  <c r="CT23" i="21"/>
  <c r="BJ23" i="21"/>
  <c r="Z23" i="21"/>
  <c r="AR23" i="21"/>
  <c r="CF108" i="21"/>
  <c r="BN108" i="21"/>
  <c r="CD76" i="21"/>
  <c r="AD108" i="21"/>
  <c r="AV108" i="21"/>
  <c r="L108" i="21"/>
  <c r="BL76" i="21"/>
  <c r="AT76" i="21"/>
  <c r="J76" i="21"/>
  <c r="AB76" i="21"/>
  <c r="CT43" i="21"/>
  <c r="CB43" i="21"/>
  <c r="AR43" i="21"/>
  <c r="Z43" i="21"/>
  <c r="BJ43" i="21"/>
  <c r="CR11" i="21"/>
  <c r="BH11" i="21"/>
  <c r="AP11" i="21"/>
  <c r="X11" i="21"/>
  <c r="BZ11" i="21"/>
  <c r="CS108" i="21"/>
  <c r="CA108" i="21"/>
  <c r="Y108" i="21"/>
  <c r="CQ76" i="21"/>
  <c r="AQ108" i="21"/>
  <c r="BI108" i="21"/>
  <c r="AO76" i="21"/>
  <c r="W76" i="21"/>
  <c r="CO44" i="21"/>
  <c r="BY76" i="21"/>
  <c r="BW44" i="21"/>
  <c r="BG76" i="21"/>
  <c r="BE44" i="21"/>
  <c r="AM44" i="21"/>
  <c r="U44" i="21"/>
  <c r="BU12" i="21"/>
  <c r="CM12" i="21"/>
  <c r="BC12" i="21"/>
  <c r="S12" i="21"/>
  <c r="AK12" i="21"/>
  <c r="CE145" i="21"/>
  <c r="BM145" i="21"/>
  <c r="AU145" i="21"/>
  <c r="AC145" i="21"/>
  <c r="CU112" i="21"/>
  <c r="K145" i="21"/>
  <c r="CC112" i="21"/>
  <c r="AS112" i="21"/>
  <c r="AA112" i="21"/>
  <c r="CS80" i="21"/>
  <c r="BK112" i="21"/>
  <c r="CA80" i="21"/>
  <c r="BI80" i="21"/>
  <c r="AQ80" i="21"/>
  <c r="Y80" i="21"/>
  <c r="CQ48" i="21"/>
  <c r="BY48" i="21"/>
  <c r="BG48" i="21"/>
  <c r="W48" i="21"/>
  <c r="BW16" i="21"/>
  <c r="BE16" i="21"/>
  <c r="AM16" i="21"/>
  <c r="AO48" i="21"/>
  <c r="CO16" i="21"/>
  <c r="U16" i="21"/>
  <c r="CQ144" i="21"/>
  <c r="BY144" i="21"/>
  <c r="BG144" i="21"/>
  <c r="AO144" i="21"/>
  <c r="W144" i="21"/>
  <c r="BW112" i="21"/>
  <c r="CO112" i="21"/>
  <c r="BE112" i="21"/>
  <c r="U112" i="21"/>
  <c r="AM112" i="21"/>
  <c r="CM80" i="21"/>
  <c r="BC80" i="21"/>
  <c r="AK80" i="21"/>
  <c r="S80" i="21"/>
  <c r="CK48" i="21"/>
  <c r="BS48" i="21"/>
  <c r="BA48" i="21"/>
  <c r="BU80" i="21"/>
  <c r="AI48" i="21"/>
  <c r="Q48" i="21"/>
  <c r="BQ16" i="21"/>
  <c r="AY16" i="21"/>
  <c r="CI16" i="21"/>
  <c r="O16" i="21"/>
  <c r="AG16" i="21"/>
  <c r="CP75" i="21"/>
  <c r="BX75" i="21"/>
  <c r="BF75" i="21"/>
  <c r="AN75" i="21"/>
  <c r="V75" i="21"/>
  <c r="CN43" i="21"/>
  <c r="BD43" i="21"/>
  <c r="BV43" i="21"/>
  <c r="AL43" i="21"/>
  <c r="BT11" i="21"/>
  <c r="BB11" i="21"/>
  <c r="AJ11" i="21"/>
  <c r="R11" i="21"/>
  <c r="CL11" i="21"/>
  <c r="T43" i="21"/>
  <c r="CD109" i="21"/>
  <c r="BL109" i="21"/>
  <c r="AT109" i="21"/>
  <c r="AB109" i="21"/>
  <c r="J109" i="21"/>
  <c r="CT76" i="21"/>
  <c r="CB76" i="21"/>
  <c r="BJ76" i="21"/>
  <c r="CR44" i="21"/>
  <c r="Z76" i="21"/>
  <c r="AR76" i="21"/>
  <c r="BZ44" i="21"/>
  <c r="BH44" i="21"/>
  <c r="X44" i="21"/>
  <c r="AP44" i="21"/>
  <c r="CP12" i="21"/>
  <c r="BX12" i="21"/>
  <c r="AN12" i="21"/>
  <c r="BF12" i="21"/>
  <c r="V12" i="21"/>
  <c r="CR145" i="21"/>
  <c r="BZ145" i="21"/>
  <c r="BH145" i="21"/>
  <c r="AP145" i="21"/>
  <c r="X145" i="21"/>
  <c r="CP113" i="21"/>
  <c r="BX113" i="21"/>
  <c r="BF113" i="21"/>
  <c r="AN113" i="21"/>
  <c r="V113" i="21"/>
  <c r="CN81" i="21"/>
  <c r="AL81" i="21"/>
  <c r="BV81" i="21"/>
  <c r="BD81" i="21"/>
  <c r="CL49" i="21"/>
  <c r="T81" i="21"/>
  <c r="BB49" i="21"/>
  <c r="R49" i="21"/>
  <c r="BT49" i="21"/>
  <c r="CJ17" i="21"/>
  <c r="BR17" i="21"/>
  <c r="AJ49" i="21"/>
  <c r="P17" i="21"/>
  <c r="AH17" i="21"/>
  <c r="AZ17" i="21"/>
  <c r="CL150" i="21"/>
  <c r="BB150" i="21"/>
  <c r="AJ150" i="21"/>
  <c r="BT150" i="21"/>
  <c r="R150" i="21"/>
  <c r="CJ118" i="21"/>
  <c r="BR118" i="21"/>
  <c r="AZ118" i="21"/>
  <c r="AH118" i="21"/>
  <c r="P118" i="21"/>
  <c r="BP86" i="21"/>
  <c r="CH86" i="21"/>
  <c r="AF86" i="21"/>
  <c r="N86" i="21"/>
  <c r="CF54" i="21"/>
  <c r="BN54" i="21"/>
  <c r="AD54" i="21"/>
  <c r="AX86" i="21"/>
  <c r="AV54" i="21"/>
  <c r="L54" i="21"/>
  <c r="CD22" i="21"/>
  <c r="AB22" i="21"/>
  <c r="BL22" i="21"/>
  <c r="AT22" i="21"/>
  <c r="J22" i="21"/>
  <c r="CO151" i="21"/>
  <c r="BW151" i="21"/>
  <c r="BE151" i="21"/>
  <c r="AM151" i="21"/>
  <c r="U151" i="21"/>
  <c r="CM119" i="21"/>
  <c r="BC119" i="21"/>
  <c r="BU119" i="21"/>
  <c r="AK119" i="21"/>
  <c r="CK87" i="21"/>
  <c r="S119" i="21"/>
  <c r="BS87" i="21"/>
  <c r="BA87" i="21"/>
  <c r="Q87" i="21"/>
  <c r="AI87" i="21"/>
  <c r="CI55" i="21"/>
  <c r="AY55" i="21"/>
  <c r="AG55" i="21"/>
  <c r="BQ55" i="21"/>
  <c r="CG23" i="21"/>
  <c r="O55" i="21"/>
  <c r="BO23" i="21"/>
  <c r="AE23" i="21"/>
  <c r="M23" i="21"/>
  <c r="AW23" i="21"/>
  <c r="CE150" i="21"/>
  <c r="BM150" i="21"/>
  <c r="AU150" i="21"/>
  <c r="K150" i="21"/>
  <c r="CU117" i="21"/>
  <c r="CC117" i="21"/>
  <c r="AC150" i="21"/>
  <c r="BK117" i="21"/>
  <c r="AA117" i="21"/>
  <c r="CS85" i="21"/>
  <c r="AS117" i="21"/>
  <c r="CA85" i="21"/>
  <c r="BI85" i="21"/>
  <c r="Y85" i="21"/>
  <c r="CQ53" i="21"/>
  <c r="BY53" i="21"/>
  <c r="AQ85" i="21"/>
  <c r="BG53" i="21"/>
  <c r="W53" i="21"/>
  <c r="AO53" i="21"/>
  <c r="CO21" i="21"/>
  <c r="BE21" i="21"/>
  <c r="AM21" i="21"/>
  <c r="U21" i="21"/>
  <c r="BW21" i="21"/>
  <c r="CL153" i="21"/>
  <c r="BT153" i="21"/>
  <c r="BB153" i="21"/>
  <c r="AJ153" i="21"/>
  <c r="R153" i="21"/>
  <c r="CJ121" i="21"/>
  <c r="BR121" i="21"/>
  <c r="AZ121" i="21"/>
  <c r="AH121" i="21"/>
  <c r="P121" i="21"/>
  <c r="AF89" i="21"/>
  <c r="BP89" i="21"/>
  <c r="AX89" i="21"/>
  <c r="CF57" i="21"/>
  <c r="N89" i="21"/>
  <c r="CH89" i="21"/>
  <c r="BN57" i="21"/>
  <c r="AV57" i="21"/>
  <c r="AD57" i="21"/>
  <c r="BL25" i="21"/>
  <c r="AT25" i="21"/>
  <c r="AB25" i="21"/>
  <c r="L57" i="21"/>
  <c r="J25" i="21"/>
  <c r="CD25" i="21"/>
  <c r="CM157" i="21"/>
  <c r="BU157" i="21"/>
  <c r="AK157" i="21"/>
  <c r="S157" i="21"/>
  <c r="CK125" i="21"/>
  <c r="BC157" i="21"/>
  <c r="BS125" i="21"/>
  <c r="BA125" i="21"/>
  <c r="AI125" i="21"/>
  <c r="Q125" i="21"/>
  <c r="CI93" i="21"/>
  <c r="AY93" i="21"/>
  <c r="AG93" i="21"/>
  <c r="O93" i="21"/>
  <c r="BQ93" i="21"/>
  <c r="CG61" i="21"/>
  <c r="BO61" i="21"/>
  <c r="AW61" i="21"/>
  <c r="AE61" i="21"/>
  <c r="M61" i="21"/>
  <c r="CE29" i="21"/>
  <c r="AU29" i="21"/>
  <c r="BM29" i="21"/>
  <c r="AC29" i="21"/>
  <c r="K29" i="21"/>
  <c r="CF148" i="21"/>
  <c r="BN148" i="21"/>
  <c r="AD148" i="21"/>
  <c r="L148" i="21"/>
  <c r="AV148" i="21"/>
  <c r="CD116" i="21"/>
  <c r="BL116" i="21"/>
  <c r="J116" i="21"/>
  <c r="AB116" i="21"/>
  <c r="CT83" i="21"/>
  <c r="AT116" i="21"/>
  <c r="AR83" i="21"/>
  <c r="Z83" i="21"/>
  <c r="CB83" i="21"/>
  <c r="CR51" i="21"/>
  <c r="BJ83" i="21"/>
  <c r="BZ51" i="21"/>
  <c r="X51" i="21"/>
  <c r="BH51" i="21"/>
  <c r="AP51" i="21"/>
  <c r="CP19" i="21"/>
  <c r="V19" i="21"/>
  <c r="BF19" i="21"/>
  <c r="BX19" i="21"/>
  <c r="AN19" i="21"/>
  <c r="CD143" i="21"/>
  <c r="BL143" i="21"/>
  <c r="AT143" i="21"/>
  <c r="J143" i="21"/>
  <c r="CT110" i="21"/>
  <c r="CB110" i="21"/>
  <c r="AB143" i="21"/>
  <c r="Z110" i="21"/>
  <c r="CR78" i="21"/>
  <c r="BJ110" i="21"/>
  <c r="AR110" i="21"/>
  <c r="BZ78" i="21"/>
  <c r="BH78" i="21"/>
  <c r="CP46" i="21"/>
  <c r="AP78" i="21"/>
  <c r="BX46" i="21"/>
  <c r="BF46" i="21"/>
  <c r="X78" i="21"/>
  <c r="V46" i="21"/>
  <c r="AN46" i="21"/>
  <c r="CN14" i="21"/>
  <c r="BV14" i="21"/>
  <c r="AL14" i="21"/>
  <c r="T14" i="21"/>
  <c r="BD14" i="21"/>
  <c r="BS203" i="2"/>
  <c r="CS144" i="21"/>
  <c r="CA144" i="21"/>
  <c r="BI144" i="21"/>
  <c r="AQ144" i="21"/>
  <c r="Y144" i="21"/>
  <c r="BY112" i="21"/>
  <c r="BG112" i="21"/>
  <c r="AO112" i="21"/>
  <c r="CQ112" i="21"/>
  <c r="CO80" i="21"/>
  <c r="W112" i="21"/>
  <c r="BE80" i="21"/>
  <c r="AM80" i="21"/>
  <c r="U80" i="21"/>
  <c r="BW80" i="21"/>
  <c r="CM48" i="21"/>
  <c r="AK48" i="21"/>
  <c r="S48" i="21"/>
  <c r="BU48" i="21"/>
  <c r="BC48" i="21"/>
  <c r="CK16" i="21"/>
  <c r="AI16" i="21"/>
  <c r="Q16" i="21"/>
  <c r="BS16" i="21"/>
  <c r="BA16" i="21"/>
  <c r="CH149" i="21"/>
  <c r="BP149" i="21"/>
  <c r="AF149" i="21"/>
  <c r="AX149" i="21"/>
  <c r="N149" i="21"/>
  <c r="CF117" i="21"/>
  <c r="BN117" i="21"/>
  <c r="AV117" i="21"/>
  <c r="AD117" i="21"/>
  <c r="L117" i="21"/>
  <c r="BL85" i="21"/>
  <c r="CD85" i="21"/>
  <c r="AT85" i="21"/>
  <c r="AB85" i="21"/>
  <c r="J85" i="21"/>
  <c r="CB52" i="21"/>
  <c r="BJ52" i="21"/>
  <c r="CT52" i="21"/>
  <c r="AR52" i="21"/>
  <c r="Z52" i="21"/>
  <c r="CR20" i="21"/>
  <c r="AP20" i="21"/>
  <c r="BZ20" i="21"/>
  <c r="X20" i="21"/>
  <c r="BH20" i="21"/>
  <c r="CS151" i="21"/>
  <c r="CA151" i="21"/>
  <c r="BI151" i="21"/>
  <c r="AQ151" i="21"/>
  <c r="Y151" i="21"/>
  <c r="CQ119" i="21"/>
  <c r="BY119" i="21"/>
  <c r="BG119" i="21"/>
  <c r="AO119" i="21"/>
  <c r="W119" i="21"/>
  <c r="CO87" i="21"/>
  <c r="BW87" i="21"/>
  <c r="AM87" i="21"/>
  <c r="BU55" i="21"/>
  <c r="BE87" i="21"/>
  <c r="BC55" i="21"/>
  <c r="CM55" i="21"/>
  <c r="U87" i="21"/>
  <c r="S55" i="21"/>
  <c r="CK23" i="21"/>
  <c r="AK55" i="21"/>
  <c r="BS23" i="21"/>
  <c r="Q23" i="21"/>
  <c r="BA23" i="21"/>
  <c r="AI23" i="21"/>
  <c r="CN151" i="21"/>
  <c r="BV151" i="21"/>
  <c r="BD151" i="21"/>
  <c r="AL151" i="21"/>
  <c r="CL119" i="21"/>
  <c r="T151" i="21"/>
  <c r="BT119" i="21"/>
  <c r="BB119" i="21"/>
  <c r="AJ119" i="21"/>
  <c r="R119" i="21"/>
  <c r="CJ87" i="21"/>
  <c r="BR87" i="21"/>
  <c r="AZ87" i="21"/>
  <c r="AH87" i="21"/>
  <c r="CH55" i="21"/>
  <c r="P87" i="21"/>
  <c r="N55" i="21"/>
  <c r="AF55" i="21"/>
  <c r="BP55" i="21"/>
  <c r="CF23" i="21"/>
  <c r="AV23" i="21"/>
  <c r="L23" i="21"/>
  <c r="BN23" i="21"/>
  <c r="AX55" i="21"/>
  <c r="AD23" i="21"/>
  <c r="BM148" i="21"/>
  <c r="CE148" i="21"/>
  <c r="AU148" i="21"/>
  <c r="K148" i="21"/>
  <c r="CU115" i="21"/>
  <c r="CC115" i="21"/>
  <c r="AC148" i="21"/>
  <c r="BK115" i="21"/>
  <c r="AS115" i="21"/>
  <c r="AA115" i="21"/>
  <c r="CS83" i="21"/>
  <c r="CA83" i="21"/>
  <c r="AQ83" i="21"/>
  <c r="BI83" i="21"/>
  <c r="Y83" i="21"/>
  <c r="BY51" i="21"/>
  <c r="BG51" i="21"/>
  <c r="CQ51" i="21"/>
  <c r="W51" i="21"/>
  <c r="CO19" i="21"/>
  <c r="AO51" i="21"/>
  <c r="BW19" i="21"/>
  <c r="U19" i="21"/>
  <c r="BE19" i="21"/>
  <c r="AM19" i="21"/>
  <c r="CD156" i="21"/>
  <c r="BL156" i="21"/>
  <c r="AT156" i="21"/>
  <c r="AB156" i="21"/>
  <c r="J156" i="21"/>
  <c r="CB123" i="21"/>
  <c r="CT123" i="21"/>
  <c r="BJ123" i="21"/>
  <c r="AR123" i="21"/>
  <c r="Z123" i="21"/>
  <c r="CR91" i="21"/>
  <c r="BH91" i="21"/>
  <c r="AP91" i="21"/>
  <c r="X91" i="21"/>
  <c r="CP59" i="21"/>
  <c r="BZ91" i="21"/>
  <c r="BX59" i="21"/>
  <c r="BF59" i="21"/>
  <c r="AN59" i="21"/>
  <c r="V59" i="21"/>
  <c r="BV27" i="21"/>
  <c r="BD27" i="21"/>
  <c r="AL27" i="21"/>
  <c r="T27" i="21"/>
  <c r="CN27" i="21"/>
  <c r="CH108" i="21"/>
  <c r="BP108" i="21"/>
  <c r="N108" i="21"/>
  <c r="AX108" i="21"/>
  <c r="AF108" i="21"/>
  <c r="CF76" i="21"/>
  <c r="BN76" i="21"/>
  <c r="AV76" i="21"/>
  <c r="AD76" i="21"/>
  <c r="L76" i="21"/>
  <c r="CD44" i="21"/>
  <c r="BL44" i="21"/>
  <c r="AT44" i="21"/>
  <c r="AB44" i="21"/>
  <c r="CT11" i="21"/>
  <c r="J44" i="21"/>
  <c r="BJ11" i="21"/>
  <c r="AR11" i="21"/>
  <c r="CB11" i="21"/>
  <c r="Z11" i="21"/>
  <c r="CQ108" i="21"/>
  <c r="BY108" i="21"/>
  <c r="AO108" i="21"/>
  <c r="BG108" i="21"/>
  <c r="W108" i="21"/>
  <c r="BW76" i="21"/>
  <c r="CO76" i="21"/>
  <c r="BE76" i="21"/>
  <c r="AM76" i="21"/>
  <c r="U76" i="21"/>
  <c r="CM44" i="21"/>
  <c r="BC44" i="21"/>
  <c r="BU44" i="21"/>
  <c r="AK44" i="21"/>
  <c r="S44" i="21"/>
  <c r="BS12" i="21"/>
  <c r="BA12" i="21"/>
  <c r="AI12" i="21"/>
  <c r="CK12" i="21"/>
  <c r="Q12" i="21"/>
  <c r="CL142" i="21"/>
  <c r="AJ142" i="21"/>
  <c r="BT142" i="21"/>
  <c r="BB142" i="21"/>
  <c r="R142" i="21"/>
  <c r="CJ110" i="21"/>
  <c r="BR110" i="21"/>
  <c r="AZ110" i="21"/>
  <c r="AH110" i="21"/>
  <c r="P110" i="21"/>
  <c r="BP78" i="21"/>
  <c r="CH78" i="21"/>
  <c r="AF78" i="21"/>
  <c r="AX78" i="21"/>
  <c r="N78" i="21"/>
  <c r="BN46" i="21"/>
  <c r="CF46" i="21"/>
  <c r="AV46" i="21"/>
  <c r="AD46" i="21"/>
  <c r="L46" i="21"/>
  <c r="CD14" i="21"/>
  <c r="AT14" i="21"/>
  <c r="BL14" i="21"/>
  <c r="AB14" i="21"/>
  <c r="J14" i="21"/>
  <c r="CG143" i="21"/>
  <c r="BO143" i="21"/>
  <c r="AW143" i="21"/>
  <c r="AE143" i="21"/>
  <c r="M143" i="21"/>
  <c r="CE111" i="21"/>
  <c r="BM111" i="21"/>
  <c r="AU111" i="21"/>
  <c r="AC111" i="21"/>
  <c r="CU78" i="21"/>
  <c r="K111" i="21"/>
  <c r="CC78" i="21"/>
  <c r="BK78" i="21"/>
  <c r="AS78" i="21"/>
  <c r="AA78" i="21"/>
  <c r="CS46" i="21"/>
  <c r="CA46" i="21"/>
  <c r="BI46" i="21"/>
  <c r="AQ46" i="21"/>
  <c r="BY14" i="21"/>
  <c r="BG14" i="21"/>
  <c r="AO14" i="21"/>
  <c r="CQ14" i="21"/>
  <c r="W14" i="21"/>
  <c r="Y46" i="21"/>
  <c r="CH144" i="21"/>
  <c r="BP144" i="21"/>
  <c r="AF144" i="21"/>
  <c r="N144" i="21"/>
  <c r="CF112" i="21"/>
  <c r="AX144" i="21"/>
  <c r="BN112" i="21"/>
  <c r="L112" i="21"/>
  <c r="AV112" i="21"/>
  <c r="AD112" i="21"/>
  <c r="CD80" i="21"/>
  <c r="BL80" i="21"/>
  <c r="AT80" i="21"/>
  <c r="AB80" i="21"/>
  <c r="CT47" i="21"/>
  <c r="J80" i="21"/>
  <c r="CB47" i="21"/>
  <c r="BJ47" i="21"/>
  <c r="AR47" i="21"/>
  <c r="BZ15" i="21"/>
  <c r="AP15" i="21"/>
  <c r="CR15" i="21"/>
  <c r="BH15" i="21"/>
  <c r="X15" i="21"/>
  <c r="Z47" i="21"/>
  <c r="CJ144" i="21"/>
  <c r="BR144" i="21"/>
  <c r="AH144" i="21"/>
  <c r="AZ144" i="21"/>
  <c r="CH112" i="21"/>
  <c r="P144" i="21"/>
  <c r="BP112" i="21"/>
  <c r="CF80" i="21"/>
  <c r="AX112" i="21"/>
  <c r="AF112" i="21"/>
  <c r="BN80" i="21"/>
  <c r="N112" i="21"/>
  <c r="AV80" i="21"/>
  <c r="L80" i="21"/>
  <c r="AD80" i="21"/>
  <c r="BL48" i="21"/>
  <c r="CD48" i="21"/>
  <c r="AT48" i="21"/>
  <c r="AB48" i="21"/>
  <c r="CB15" i="21"/>
  <c r="CT15" i="21"/>
  <c r="BJ15" i="21"/>
  <c r="J48" i="21"/>
  <c r="Z15" i="21"/>
  <c r="AR15" i="21"/>
  <c r="CJ150" i="21"/>
  <c r="BR150" i="21"/>
  <c r="AZ150" i="21"/>
  <c r="AH150" i="21"/>
  <c r="P150" i="21"/>
  <c r="CH118" i="21"/>
  <c r="BP118" i="21"/>
  <c r="AX118" i="21"/>
  <c r="AF118" i="21"/>
  <c r="N118" i="21"/>
  <c r="CF86" i="21"/>
  <c r="BN86" i="21"/>
  <c r="AV86" i="21"/>
  <c r="L86" i="21"/>
  <c r="CD54" i="21"/>
  <c r="BL54" i="21"/>
  <c r="AT54" i="21"/>
  <c r="J54" i="21"/>
  <c r="AD86" i="21"/>
  <c r="AB54" i="21"/>
  <c r="CB21" i="21"/>
  <c r="Z21" i="21"/>
  <c r="AR21" i="21"/>
  <c r="CT21" i="21"/>
  <c r="BJ21" i="21"/>
  <c r="CR149" i="21"/>
  <c r="BZ149" i="21"/>
  <c r="BH149" i="21"/>
  <c r="AP149" i="21"/>
  <c r="X149" i="21"/>
  <c r="CP117" i="21"/>
  <c r="BX117" i="21"/>
  <c r="AN117" i="21"/>
  <c r="BF117" i="21"/>
  <c r="V117" i="21"/>
  <c r="BV85" i="21"/>
  <c r="CN85" i="21"/>
  <c r="BD85" i="21"/>
  <c r="AL85" i="21"/>
  <c r="T85" i="21"/>
  <c r="BT53" i="21"/>
  <c r="BB53" i="21"/>
  <c r="CL53" i="21"/>
  <c r="AJ53" i="21"/>
  <c r="CJ21" i="21"/>
  <c r="R53" i="21"/>
  <c r="BR21" i="21"/>
  <c r="AZ21" i="21"/>
  <c r="AH21" i="21"/>
  <c r="P21" i="21"/>
  <c r="CI153" i="21"/>
  <c r="BQ153" i="21"/>
  <c r="AY153" i="21"/>
  <c r="AG153" i="21"/>
  <c r="CG121" i="21"/>
  <c r="O153" i="21"/>
  <c r="AW121" i="21"/>
  <c r="AE121" i="21"/>
  <c r="BO121" i="21"/>
  <c r="M121" i="21"/>
  <c r="BM89" i="21"/>
  <c r="CE89" i="21"/>
  <c r="AU89" i="21"/>
  <c r="AC89" i="21"/>
  <c r="CU56" i="21"/>
  <c r="CC56" i="21"/>
  <c r="K89" i="21"/>
  <c r="AS56" i="21"/>
  <c r="AA56" i="21"/>
  <c r="BK56" i="21"/>
  <c r="CS24" i="21"/>
  <c r="CA24" i="21"/>
  <c r="BI24" i="21"/>
  <c r="AQ24" i="21"/>
  <c r="Y24" i="21"/>
  <c r="CL159" i="21"/>
  <c r="BT159" i="21"/>
  <c r="AJ159" i="21"/>
  <c r="BB159" i="21"/>
  <c r="CJ127" i="21"/>
  <c r="R159" i="21"/>
  <c r="BR127" i="21"/>
  <c r="AZ127" i="21"/>
  <c r="AH127" i="21"/>
  <c r="P127" i="21"/>
  <c r="CH95" i="21"/>
  <c r="BP95" i="21"/>
  <c r="AF95" i="21"/>
  <c r="N95" i="21"/>
  <c r="AX95" i="21"/>
  <c r="BN63" i="21"/>
  <c r="CF63" i="21"/>
  <c r="AD63" i="21"/>
  <c r="CD31" i="21"/>
  <c r="AV63" i="21"/>
  <c r="L63" i="21"/>
  <c r="AB31" i="21"/>
  <c r="J31" i="21"/>
  <c r="AT31" i="21"/>
  <c r="BL31" i="21"/>
  <c r="CJ158" i="21"/>
  <c r="BR158" i="21"/>
  <c r="AZ158" i="21"/>
  <c r="AH158" i="21"/>
  <c r="P158" i="21"/>
  <c r="BP126" i="21"/>
  <c r="CH126" i="21"/>
  <c r="AX126" i="21"/>
  <c r="N126" i="21"/>
  <c r="CF94" i="21"/>
  <c r="AF126" i="21"/>
  <c r="BN94" i="21"/>
  <c r="AV94" i="21"/>
  <c r="L94" i="21"/>
  <c r="CD62" i="21"/>
  <c r="AD94" i="21"/>
  <c r="BL62" i="21"/>
  <c r="AB62" i="21"/>
  <c r="AT62" i="21"/>
  <c r="J62" i="21"/>
  <c r="CT29" i="21"/>
  <c r="Z29" i="21"/>
  <c r="CB29" i="21"/>
  <c r="AR29" i="21"/>
  <c r="BJ29" i="21"/>
  <c r="BP158" i="21"/>
  <c r="CH158" i="21"/>
  <c r="AX158" i="21"/>
  <c r="AF158" i="21"/>
  <c r="N158" i="21"/>
  <c r="BN126" i="21"/>
  <c r="CF126" i="21"/>
  <c r="AV126" i="21"/>
  <c r="AD126" i="21"/>
  <c r="L126" i="21"/>
  <c r="BL94" i="21"/>
  <c r="CD94" i="21"/>
  <c r="AT94" i="21"/>
  <c r="AB94" i="21"/>
  <c r="J94" i="21"/>
  <c r="CT61" i="21"/>
  <c r="CB61" i="21"/>
  <c r="BJ61" i="21"/>
  <c r="AR61" i="21"/>
  <c r="Z61" i="21"/>
  <c r="CR29" i="21"/>
  <c r="BH29" i="21"/>
  <c r="AP29" i="21"/>
  <c r="BZ29" i="21"/>
  <c r="X29" i="21"/>
  <c r="CM145" i="21"/>
  <c r="BU145" i="21"/>
  <c r="BC145" i="21"/>
  <c r="S145" i="21"/>
  <c r="AK145" i="21"/>
  <c r="CK113" i="21"/>
  <c r="BS113" i="21"/>
  <c r="BA113" i="21"/>
  <c r="AI113" i="21"/>
  <c r="Q113" i="21"/>
  <c r="CI81" i="21"/>
  <c r="BQ81" i="21"/>
  <c r="AY81" i="21"/>
  <c r="AG81" i="21"/>
  <c r="O81" i="21"/>
  <c r="CG49" i="21"/>
  <c r="BO49" i="21"/>
  <c r="AE49" i="21"/>
  <c r="M49" i="21"/>
  <c r="AW49" i="21"/>
  <c r="CE17" i="21"/>
  <c r="AC17" i="21"/>
  <c r="AU17" i="21"/>
  <c r="BM17" i="21"/>
  <c r="K17" i="21"/>
  <c r="CL158" i="21"/>
  <c r="BT158" i="21"/>
  <c r="AJ158" i="21"/>
  <c r="BB158" i="21"/>
  <c r="R158" i="21"/>
  <c r="CJ126" i="21"/>
  <c r="BR126" i="21"/>
  <c r="AZ126" i="21"/>
  <c r="AH126" i="21"/>
  <c r="P126" i="21"/>
  <c r="BP94" i="21"/>
  <c r="CH94" i="21"/>
  <c r="AF94" i="21"/>
  <c r="AX94" i="21"/>
  <c r="CF62" i="21"/>
  <c r="N94" i="21"/>
  <c r="BN62" i="21"/>
  <c r="AD62" i="21"/>
  <c r="AV62" i="21"/>
  <c r="L62" i="21"/>
  <c r="CD30" i="21"/>
  <c r="BL30" i="21"/>
  <c r="AB30" i="21"/>
  <c r="J30" i="21"/>
  <c r="AT30" i="21"/>
  <c r="CU157" i="21"/>
  <c r="BK157" i="21"/>
  <c r="CC157" i="21"/>
  <c r="AS157" i="21"/>
  <c r="AA157" i="21"/>
  <c r="CS125" i="21"/>
  <c r="CA125" i="21"/>
  <c r="BI125" i="21"/>
  <c r="AQ125" i="21"/>
  <c r="Y125" i="21"/>
  <c r="CQ93" i="21"/>
  <c r="BY93" i="21"/>
  <c r="AO93" i="21"/>
  <c r="BG93" i="21"/>
  <c r="W93" i="21"/>
  <c r="CO61" i="21"/>
  <c r="BW61" i="21"/>
  <c r="BE61" i="21"/>
  <c r="U61" i="21"/>
  <c r="CM29" i="21"/>
  <c r="AM61" i="21"/>
  <c r="BU29" i="21"/>
  <c r="BC29" i="21"/>
  <c r="AK29" i="21"/>
  <c r="S29" i="21"/>
  <c r="CO159" i="21"/>
  <c r="BW159" i="21"/>
  <c r="BE159" i="21"/>
  <c r="AM159" i="21"/>
  <c r="CM127" i="21"/>
  <c r="U159" i="21"/>
  <c r="BU127" i="21"/>
  <c r="BC127" i="21"/>
  <c r="CK95" i="21"/>
  <c r="AK127" i="21"/>
  <c r="S127" i="21"/>
  <c r="BS95" i="21"/>
  <c r="BA95" i="21"/>
  <c r="Q95" i="21"/>
  <c r="AI95" i="21"/>
  <c r="CI63" i="21"/>
  <c r="BQ63" i="21"/>
  <c r="AG63" i="21"/>
  <c r="AY63" i="21"/>
  <c r="CG31" i="21"/>
  <c r="O63" i="21"/>
  <c r="BO31" i="21"/>
  <c r="AW31" i="21"/>
  <c r="M31" i="21"/>
  <c r="AE31" i="21"/>
  <c r="CG151" i="21"/>
  <c r="BO151" i="21"/>
  <c r="AE151" i="21"/>
  <c r="AW151" i="21"/>
  <c r="M151" i="21"/>
  <c r="BM119" i="21"/>
  <c r="CE119" i="21"/>
  <c r="AU119" i="21"/>
  <c r="CU86" i="21"/>
  <c r="AC119" i="21"/>
  <c r="K119" i="21"/>
  <c r="CC86" i="21"/>
  <c r="AS86" i="21"/>
  <c r="AA86" i="21"/>
  <c r="CS54" i="21"/>
  <c r="BI54" i="21"/>
  <c r="BK86" i="21"/>
  <c r="CA54" i="21"/>
  <c r="Y54" i="21"/>
  <c r="BY22" i="21"/>
  <c r="BG22" i="21"/>
  <c r="AO22" i="21"/>
  <c r="CQ22" i="21"/>
  <c r="W22" i="21"/>
  <c r="AQ54" i="21"/>
  <c r="CM162" i="21"/>
  <c r="BU162" i="21"/>
  <c r="BC162" i="21"/>
  <c r="AK162" i="21"/>
  <c r="S162" i="21"/>
  <c r="CK130" i="21"/>
  <c r="BA130" i="21"/>
  <c r="AI130" i="21"/>
  <c r="BS130" i="21"/>
  <c r="Q130" i="21"/>
  <c r="CI98" i="21"/>
  <c r="BQ98" i="21"/>
  <c r="AY98" i="21"/>
  <c r="O98" i="21"/>
  <c r="CG66" i="21"/>
  <c r="AG98" i="21"/>
  <c r="BO66" i="21"/>
  <c r="AE66" i="21"/>
  <c r="CE34" i="21"/>
  <c r="AW66" i="21"/>
  <c r="M66" i="21"/>
  <c r="BM34" i="21"/>
  <c r="K34" i="21"/>
  <c r="AC34" i="21"/>
  <c r="AU34" i="21"/>
  <c r="CR159" i="21"/>
  <c r="BZ159" i="21"/>
  <c r="BH159" i="21"/>
  <c r="AP159" i="21"/>
  <c r="X159" i="21"/>
  <c r="CP127" i="21"/>
  <c r="BX127" i="21"/>
  <c r="BF127" i="21"/>
  <c r="AN127" i="21"/>
  <c r="V127" i="21"/>
  <c r="BV95" i="21"/>
  <c r="AL95" i="21"/>
  <c r="T95" i="21"/>
  <c r="CL63" i="21"/>
  <c r="BD95" i="21"/>
  <c r="CN95" i="21"/>
  <c r="BT63" i="21"/>
  <c r="BB63" i="21"/>
  <c r="AJ63" i="21"/>
  <c r="R63" i="21"/>
  <c r="BR31" i="21"/>
  <c r="AH31" i="21"/>
  <c r="CJ31" i="21"/>
  <c r="AZ31" i="21"/>
  <c r="P31" i="21"/>
  <c r="CU164" i="21"/>
  <c r="CC164" i="21"/>
  <c r="AS164" i="21"/>
  <c r="BK164" i="21"/>
  <c r="AA164" i="21"/>
  <c r="CS132" i="21"/>
  <c r="BI132" i="21"/>
  <c r="CA132" i="21"/>
  <c r="Y132" i="21"/>
  <c r="AQ132" i="21"/>
  <c r="CQ100" i="21"/>
  <c r="BG100" i="21"/>
  <c r="AO100" i="21"/>
  <c r="W100" i="21"/>
  <c r="CO68" i="21"/>
  <c r="BY100" i="21"/>
  <c r="BW68" i="21"/>
  <c r="BE68" i="21"/>
  <c r="U68" i="21"/>
  <c r="AM68" i="21"/>
  <c r="BU36" i="21"/>
  <c r="CM36" i="21"/>
  <c r="S36" i="21"/>
  <c r="AK36" i="21"/>
  <c r="BC36" i="21"/>
  <c r="BS151" i="21"/>
  <c r="CK151" i="21"/>
  <c r="AI151" i="21"/>
  <c r="BA151" i="21"/>
  <c r="Q151" i="21"/>
  <c r="CI119" i="21"/>
  <c r="BQ119" i="21"/>
  <c r="AY119" i="21"/>
  <c r="AG119" i="21"/>
  <c r="O119" i="21"/>
  <c r="BO87" i="21"/>
  <c r="CG87" i="21"/>
  <c r="AW87" i="21"/>
  <c r="AE87" i="21"/>
  <c r="M87" i="21"/>
  <c r="CE55" i="21"/>
  <c r="AC55" i="21"/>
  <c r="BM55" i="21"/>
  <c r="CU22" i="21"/>
  <c r="AU55" i="21"/>
  <c r="AA22" i="21"/>
  <c r="CC22" i="21"/>
  <c r="BK22" i="21"/>
  <c r="AS22" i="21"/>
  <c r="K55" i="21"/>
  <c r="CR75" i="21"/>
  <c r="BZ75" i="21"/>
  <c r="BH75" i="21"/>
  <c r="AP75" i="21"/>
  <c r="X75" i="21"/>
  <c r="CP43" i="21"/>
  <c r="BX43" i="21"/>
  <c r="BF43" i="21"/>
  <c r="V43" i="21"/>
  <c r="BV11" i="21"/>
  <c r="AN43" i="21"/>
  <c r="CN11" i="21"/>
  <c r="BD11" i="21"/>
  <c r="T11" i="21"/>
  <c r="AL11" i="21"/>
  <c r="AT147" i="21"/>
  <c r="CD147" i="21"/>
  <c r="BL147" i="21"/>
  <c r="CT114" i="21"/>
  <c r="AB147" i="21"/>
  <c r="CB114" i="21"/>
  <c r="J147" i="21"/>
  <c r="BJ114" i="21"/>
  <c r="AR114" i="21"/>
  <c r="Z114" i="21"/>
  <c r="CR82" i="21"/>
  <c r="BZ82" i="21"/>
  <c r="BH82" i="21"/>
  <c r="AP82" i="21"/>
  <c r="X82" i="21"/>
  <c r="CP50" i="21"/>
  <c r="BF50" i="21"/>
  <c r="AN50" i="21"/>
  <c r="BX50" i="21"/>
  <c r="V50" i="21"/>
  <c r="BV18" i="21"/>
  <c r="BD18" i="21"/>
  <c r="AL18" i="21"/>
  <c r="T18" i="21"/>
  <c r="CN18" i="21"/>
  <c r="CO147" i="21"/>
  <c r="BW147" i="21"/>
  <c r="AM147" i="21"/>
  <c r="U147" i="21"/>
  <c r="BE147" i="21"/>
  <c r="CM115" i="21"/>
  <c r="BU115" i="21"/>
  <c r="BC115" i="21"/>
  <c r="AK115" i="21"/>
  <c r="CK83" i="21"/>
  <c r="S115" i="21"/>
  <c r="BS83" i="21"/>
  <c r="AI83" i="21"/>
  <c r="BA83" i="21"/>
  <c r="CI51" i="21"/>
  <c r="Q83" i="21"/>
  <c r="BQ51" i="21"/>
  <c r="AY51" i="21"/>
  <c r="O51" i="21"/>
  <c r="AG51" i="21"/>
  <c r="BO19" i="21"/>
  <c r="AW19" i="21"/>
  <c r="AE19" i="21"/>
  <c r="CG19" i="21"/>
  <c r="M19" i="21"/>
  <c r="BN147" i="21"/>
  <c r="CF147" i="21"/>
  <c r="AV147" i="21"/>
  <c r="AD147" i="21"/>
  <c r="L147" i="21"/>
  <c r="CD115" i="21"/>
  <c r="BL115" i="21"/>
  <c r="AT115" i="21"/>
  <c r="J115" i="21"/>
  <c r="AB115" i="21"/>
  <c r="CT82" i="21"/>
  <c r="CB82" i="21"/>
  <c r="BJ82" i="21"/>
  <c r="AR82" i="21"/>
  <c r="BZ50" i="21"/>
  <c r="Z82" i="21"/>
  <c r="BH50" i="21"/>
  <c r="X50" i="21"/>
  <c r="CP18" i="21"/>
  <c r="CR50" i="21"/>
  <c r="AP50" i="21"/>
  <c r="BF18" i="21"/>
  <c r="V18" i="21"/>
  <c r="BX18" i="21"/>
  <c r="AN18" i="21"/>
  <c r="BX149" i="21"/>
  <c r="CP149" i="21"/>
  <c r="BF149" i="21"/>
  <c r="AN149" i="21"/>
  <c r="V149" i="21"/>
  <c r="CN117" i="21"/>
  <c r="BV117" i="21"/>
  <c r="BD117" i="21"/>
  <c r="AL117" i="21"/>
  <c r="T117" i="21"/>
  <c r="BT85" i="21"/>
  <c r="BB85" i="21"/>
  <c r="CL85" i="21"/>
  <c r="AJ85" i="21"/>
  <c r="CJ53" i="21"/>
  <c r="R85" i="21"/>
  <c r="BR53" i="21"/>
  <c r="AH53" i="21"/>
  <c r="AZ53" i="21"/>
  <c r="P53" i="21"/>
  <c r="CH21" i="21"/>
  <c r="AX21" i="21"/>
  <c r="BP21" i="21"/>
  <c r="N21" i="21"/>
  <c r="AF21" i="21"/>
  <c r="CF143" i="21"/>
  <c r="AV143" i="21"/>
  <c r="BN143" i="21"/>
  <c r="AD143" i="21"/>
  <c r="L143" i="21"/>
  <c r="CD111" i="21"/>
  <c r="AT111" i="21"/>
  <c r="AB111" i="21"/>
  <c r="BL111" i="21"/>
  <c r="J111" i="21"/>
  <c r="CT78" i="21"/>
  <c r="CB78" i="21"/>
  <c r="BJ78" i="21"/>
  <c r="AR78" i="21"/>
  <c r="BZ46" i="21"/>
  <c r="CR46" i="21"/>
  <c r="Z78" i="21"/>
  <c r="BH46" i="21"/>
  <c r="AP46" i="21"/>
  <c r="X46" i="21"/>
  <c r="CP14" i="21"/>
  <c r="BX14" i="21"/>
  <c r="AN14" i="21"/>
  <c r="V14" i="21"/>
  <c r="BF14" i="21"/>
  <c r="CQ142" i="21"/>
  <c r="BY142" i="21"/>
  <c r="BG142" i="21"/>
  <c r="AO142" i="21"/>
  <c r="W142" i="21"/>
  <c r="CO110" i="21"/>
  <c r="BW110" i="21"/>
  <c r="AM110" i="21"/>
  <c r="BE110" i="21"/>
  <c r="U110" i="21"/>
  <c r="BU78" i="21"/>
  <c r="CM78" i="21"/>
  <c r="BC78" i="21"/>
  <c r="AK78" i="21"/>
  <c r="CK46" i="21"/>
  <c r="S78" i="21"/>
  <c r="BS46" i="21"/>
  <c r="BA46" i="21"/>
  <c r="AI46" i="21"/>
  <c r="BQ14" i="21"/>
  <c r="Q46" i="21"/>
  <c r="CI14" i="21"/>
  <c r="O14" i="21"/>
  <c r="AY14" i="21"/>
  <c r="AG14" i="21"/>
  <c r="CJ151" i="21"/>
  <c r="AZ151" i="21"/>
  <c r="BR151" i="21"/>
  <c r="CH119" i="21"/>
  <c r="AH151" i="21"/>
  <c r="P151" i="21"/>
  <c r="AX119" i="21"/>
  <c r="AF119" i="21"/>
  <c r="BP119" i="21"/>
  <c r="N119" i="21"/>
  <c r="CF87" i="21"/>
  <c r="BN87" i="21"/>
  <c r="AV87" i="21"/>
  <c r="AD87" i="21"/>
  <c r="L87" i="21"/>
  <c r="CD55" i="21"/>
  <c r="CT22" i="21"/>
  <c r="CB22" i="21"/>
  <c r="AB55" i="21"/>
  <c r="J55" i="21"/>
  <c r="BL55" i="21"/>
  <c r="AT55" i="21"/>
  <c r="AR22" i="21"/>
  <c r="BJ22" i="21"/>
  <c r="Z22" i="21"/>
  <c r="CD153" i="21"/>
  <c r="BL153" i="21"/>
  <c r="AT153" i="21"/>
  <c r="AB153" i="21"/>
  <c r="J153" i="21"/>
  <c r="CT120" i="21"/>
  <c r="CB120" i="21"/>
  <c r="BJ120" i="21"/>
  <c r="AR120" i="21"/>
  <c r="CR88" i="21"/>
  <c r="Z120" i="21"/>
  <c r="BZ88" i="21"/>
  <c r="BH88" i="21"/>
  <c r="AP88" i="21"/>
  <c r="X88" i="21"/>
  <c r="BX56" i="21"/>
  <c r="BF56" i="21"/>
  <c r="AN56" i="21"/>
  <c r="V56" i="21"/>
  <c r="CN24" i="21"/>
  <c r="BV24" i="21"/>
  <c r="T24" i="21"/>
  <c r="CP56" i="21"/>
  <c r="AL24" i="21"/>
  <c r="BD24" i="21"/>
  <c r="CP151" i="21"/>
  <c r="BF151" i="21"/>
  <c r="BX151" i="21"/>
  <c r="AN151" i="21"/>
  <c r="V151" i="21"/>
  <c r="CN119" i="21"/>
  <c r="BV119" i="21"/>
  <c r="BD119" i="21"/>
  <c r="AL119" i="21"/>
  <c r="T119" i="21"/>
  <c r="BT87" i="21"/>
  <c r="CL87" i="21"/>
  <c r="BB87" i="21"/>
  <c r="AJ87" i="21"/>
  <c r="R87" i="21"/>
  <c r="CJ55" i="21"/>
  <c r="BR55" i="21"/>
  <c r="AH55" i="21"/>
  <c r="AZ55" i="21"/>
  <c r="CH23" i="21"/>
  <c r="P55" i="21"/>
  <c r="N23" i="21"/>
  <c r="AF23" i="21"/>
  <c r="AX23" i="21"/>
  <c r="BP23" i="21"/>
  <c r="CQ143" i="21"/>
  <c r="BY143" i="21"/>
  <c r="BG143" i="21"/>
  <c r="AO143" i="21"/>
  <c r="CO111" i="21"/>
  <c r="W143" i="21"/>
  <c r="BW111" i="21"/>
  <c r="BE111" i="21"/>
  <c r="AM111" i="21"/>
  <c r="U111" i="21"/>
  <c r="BU79" i="21"/>
  <c r="BC79" i="21"/>
  <c r="AK79" i="21"/>
  <c r="CM79" i="21"/>
  <c r="CK47" i="21"/>
  <c r="S79" i="21"/>
  <c r="BA47" i="21"/>
  <c r="AI47" i="21"/>
  <c r="BS47" i="21"/>
  <c r="Q47" i="21"/>
  <c r="BQ15" i="21"/>
  <c r="AY15" i="21"/>
  <c r="AG15" i="21"/>
  <c r="CI15" i="21"/>
  <c r="O15" i="21"/>
  <c r="BX157" i="21"/>
  <c r="BF157" i="21"/>
  <c r="CP157" i="21"/>
  <c r="AN157" i="21"/>
  <c r="V157" i="21"/>
  <c r="CN125" i="21"/>
  <c r="BV125" i="21"/>
  <c r="AL125" i="21"/>
  <c r="T125" i="21"/>
  <c r="BD125" i="21"/>
  <c r="CL93" i="21"/>
  <c r="BT93" i="21"/>
  <c r="BB93" i="21"/>
  <c r="AJ93" i="21"/>
  <c r="CJ61" i="21"/>
  <c r="R93" i="21"/>
  <c r="BR61" i="21"/>
  <c r="AZ61" i="21"/>
  <c r="P61" i="21"/>
  <c r="AH61" i="21"/>
  <c r="CH29" i="21"/>
  <c r="AX29" i="21"/>
  <c r="BP29" i="21"/>
  <c r="N29" i="21"/>
  <c r="AF29" i="21"/>
  <c r="CF152" i="21"/>
  <c r="BN152" i="21"/>
  <c r="AD152" i="21"/>
  <c r="AV152" i="21"/>
  <c r="L152" i="21"/>
  <c r="CD120" i="21"/>
  <c r="CT87" i="21"/>
  <c r="AB120" i="21"/>
  <c r="AT120" i="21"/>
  <c r="BL120" i="21"/>
  <c r="CB87" i="21"/>
  <c r="J120" i="21"/>
  <c r="AR87" i="21"/>
  <c r="Z87" i="21"/>
  <c r="BJ87" i="21"/>
  <c r="BZ55" i="21"/>
  <c r="BH55" i="21"/>
  <c r="CR55" i="21"/>
  <c r="AP55" i="21"/>
  <c r="CP23" i="21"/>
  <c r="BX23" i="21"/>
  <c r="BF23" i="21"/>
  <c r="AN23" i="21"/>
  <c r="V23" i="21"/>
  <c r="X55" i="21"/>
  <c r="BY156" i="21"/>
  <c r="CQ156" i="21"/>
  <c r="BG156" i="21"/>
  <c r="AO156" i="21"/>
  <c r="W156" i="21"/>
  <c r="CO124" i="21"/>
  <c r="BE124" i="21"/>
  <c r="BW124" i="21"/>
  <c r="AM124" i="21"/>
  <c r="U124" i="21"/>
  <c r="BU92" i="21"/>
  <c r="BC92" i="21"/>
  <c r="CM92" i="21"/>
  <c r="AK92" i="21"/>
  <c r="S92" i="21"/>
  <c r="CK60" i="21"/>
  <c r="BS60" i="21"/>
  <c r="AI60" i="21"/>
  <c r="CI28" i="21"/>
  <c r="Q60" i="21"/>
  <c r="AY28" i="21"/>
  <c r="AG28" i="21"/>
  <c r="O28" i="21"/>
  <c r="BA60" i="21"/>
  <c r="BQ28" i="21"/>
  <c r="CI151" i="21"/>
  <c r="BQ151" i="21"/>
  <c r="AY151" i="21"/>
  <c r="AG151" i="21"/>
  <c r="O151" i="21"/>
  <c r="CG119" i="21"/>
  <c r="BO119" i="21"/>
  <c r="AW119" i="21"/>
  <c r="AE119" i="21"/>
  <c r="M119" i="21"/>
  <c r="CE87" i="21"/>
  <c r="AU87" i="21"/>
  <c r="AC87" i="21"/>
  <c r="CU54" i="21"/>
  <c r="BM87" i="21"/>
  <c r="CC54" i="21"/>
  <c r="K87" i="21"/>
  <c r="BK54" i="21"/>
  <c r="AS54" i="21"/>
  <c r="AA54" i="21"/>
  <c r="CA22" i="21"/>
  <c r="CS22" i="21"/>
  <c r="BI22" i="21"/>
  <c r="AQ22" i="21"/>
  <c r="Y22" i="21"/>
  <c r="CH156" i="21"/>
  <c r="BP156" i="21"/>
  <c r="AX156" i="21"/>
  <c r="AF156" i="21"/>
  <c r="CF124" i="21"/>
  <c r="N156" i="21"/>
  <c r="AD124" i="21"/>
  <c r="CD92" i="21"/>
  <c r="AV124" i="21"/>
  <c r="BL92" i="21"/>
  <c r="BN124" i="21"/>
  <c r="L124" i="21"/>
  <c r="AT92" i="21"/>
  <c r="CT59" i="21"/>
  <c r="AB92" i="21"/>
  <c r="J92" i="21"/>
  <c r="CB59" i="21"/>
  <c r="AR59" i="21"/>
  <c r="Z59" i="21"/>
  <c r="BZ27" i="21"/>
  <c r="CR27" i="21"/>
  <c r="BJ59" i="21"/>
  <c r="BH27" i="21"/>
  <c r="AP27" i="21"/>
  <c r="X27" i="21"/>
  <c r="CQ152" i="21"/>
  <c r="BY152" i="21"/>
  <c r="BG152" i="21"/>
  <c r="AO152" i="21"/>
  <c r="W152" i="21"/>
  <c r="CO120" i="21"/>
  <c r="BW120" i="21"/>
  <c r="BE120" i="21"/>
  <c r="AM120" i="21"/>
  <c r="U120" i="21"/>
  <c r="AK88" i="21"/>
  <c r="S88" i="21"/>
  <c r="CK56" i="21"/>
  <c r="BU88" i="21"/>
  <c r="BC88" i="21"/>
  <c r="BS56" i="21"/>
  <c r="CM88" i="21"/>
  <c r="BA56" i="21"/>
  <c r="Q56" i="21"/>
  <c r="AI56" i="21"/>
  <c r="BQ24" i="21"/>
  <c r="AY24" i="21"/>
  <c r="CI24" i="21"/>
  <c r="AG24" i="21"/>
  <c r="O24" i="21"/>
  <c r="CU151" i="21"/>
  <c r="CC151" i="21"/>
  <c r="BK151" i="21"/>
  <c r="AS151" i="21"/>
  <c r="AA151" i="21"/>
  <c r="CS119" i="21"/>
  <c r="CA119" i="21"/>
  <c r="BI119" i="21"/>
  <c r="AQ119" i="21"/>
  <c r="CQ87" i="21"/>
  <c r="Y119" i="21"/>
  <c r="BY87" i="21"/>
  <c r="BG87" i="21"/>
  <c r="AO87" i="21"/>
  <c r="W87" i="21"/>
  <c r="CO55" i="21"/>
  <c r="BE55" i="21"/>
  <c r="U55" i="21"/>
  <c r="BW55" i="21"/>
  <c r="AM55" i="21"/>
  <c r="CM23" i="21"/>
  <c r="BC23" i="21"/>
  <c r="AK23" i="21"/>
  <c r="S23" i="21"/>
  <c r="BU23" i="21"/>
  <c r="CM159" i="21"/>
  <c r="BU159" i="21"/>
  <c r="BC159" i="21"/>
  <c r="AK159" i="21"/>
  <c r="S159" i="21"/>
  <c r="CK127" i="21"/>
  <c r="BS127" i="21"/>
  <c r="AI127" i="21"/>
  <c r="BA127" i="21"/>
  <c r="Q127" i="21"/>
  <c r="CI95" i="21"/>
  <c r="AG95" i="21"/>
  <c r="CG63" i="21"/>
  <c r="AY95" i="21"/>
  <c r="BQ95" i="21"/>
  <c r="O95" i="21"/>
  <c r="BO63" i="21"/>
  <c r="AW63" i="21"/>
  <c r="M63" i="21"/>
  <c r="BM31" i="21"/>
  <c r="AU31" i="21"/>
  <c r="AC31" i="21"/>
  <c r="CE31" i="21"/>
  <c r="K31" i="21"/>
  <c r="AE63" i="21"/>
  <c r="CI160" i="21"/>
  <c r="BQ160" i="21"/>
  <c r="AY160" i="21"/>
  <c r="AG160" i="21"/>
  <c r="O160" i="21"/>
  <c r="CG128" i="21"/>
  <c r="AW128" i="21"/>
  <c r="BO128" i="21"/>
  <c r="AE128" i="21"/>
  <c r="M128" i="21"/>
  <c r="BM96" i="21"/>
  <c r="CE96" i="21"/>
  <c r="CC63" i="21"/>
  <c r="AU96" i="21"/>
  <c r="K96" i="21"/>
  <c r="BK63" i="21"/>
  <c r="AC96" i="21"/>
  <c r="CU63" i="21"/>
  <c r="CS31" i="21"/>
  <c r="CA31" i="21"/>
  <c r="AS63" i="21"/>
  <c r="AA63" i="21"/>
  <c r="AQ31" i="21"/>
  <c r="Y31" i="21"/>
  <c r="BI31" i="21"/>
  <c r="CS109" i="21"/>
  <c r="CA109" i="21"/>
  <c r="AQ109" i="21"/>
  <c r="Y109" i="21"/>
  <c r="BI109" i="21"/>
  <c r="CQ77" i="21"/>
  <c r="BY77" i="21"/>
  <c r="AO77" i="21"/>
  <c r="BG77" i="21"/>
  <c r="W77" i="21"/>
  <c r="BW45" i="21"/>
  <c r="BE45" i="21"/>
  <c r="CO45" i="21"/>
  <c r="AM45" i="21"/>
  <c r="U45" i="21"/>
  <c r="CM13" i="21"/>
  <c r="BC13" i="21"/>
  <c r="AK13" i="21"/>
  <c r="BU13" i="21"/>
  <c r="S13" i="21"/>
  <c r="CK162" i="21"/>
  <c r="BS162" i="21"/>
  <c r="BA162" i="21"/>
  <c r="AI162" i="21"/>
  <c r="Q162" i="21"/>
  <c r="CI130" i="21"/>
  <c r="BQ130" i="21"/>
  <c r="AY130" i="21"/>
  <c r="O130" i="21"/>
  <c r="AG130" i="21"/>
  <c r="CG98" i="21"/>
  <c r="BO98" i="21"/>
  <c r="AW98" i="21"/>
  <c r="AE98" i="21"/>
  <c r="M98" i="21"/>
  <c r="BM66" i="21"/>
  <c r="AU66" i="21"/>
  <c r="AC66" i="21"/>
  <c r="CE66" i="21"/>
  <c r="CU33" i="21"/>
  <c r="BK33" i="21"/>
  <c r="AS33" i="21"/>
  <c r="K66" i="21"/>
  <c r="CC33" i="21"/>
  <c r="AA33" i="21"/>
  <c r="CH152" i="21"/>
  <c r="BP152" i="21"/>
  <c r="AX152" i="21"/>
  <c r="N152" i="21"/>
  <c r="CF120" i="21"/>
  <c r="AF152" i="21"/>
  <c r="BN120" i="21"/>
  <c r="AD120" i="21"/>
  <c r="AV120" i="21"/>
  <c r="L120" i="21"/>
  <c r="CD88" i="21"/>
  <c r="BL88" i="21"/>
  <c r="AT88" i="21"/>
  <c r="AB88" i="21"/>
  <c r="CT55" i="21"/>
  <c r="J88" i="21"/>
  <c r="CB55" i="21"/>
  <c r="BJ55" i="21"/>
  <c r="Z55" i="21"/>
  <c r="BZ23" i="21"/>
  <c r="CR23" i="21"/>
  <c r="BH23" i="21"/>
  <c r="AP23" i="21"/>
  <c r="X23" i="21"/>
  <c r="AR55" i="21"/>
  <c r="CD164" i="21"/>
  <c r="BL164" i="21"/>
  <c r="AB164" i="21"/>
  <c r="AT164" i="21"/>
  <c r="J164" i="21"/>
  <c r="CT131" i="21"/>
  <c r="BJ131" i="21"/>
  <c r="CB131" i="21"/>
  <c r="Z131" i="21"/>
  <c r="AR131" i="21"/>
  <c r="CR99" i="21"/>
  <c r="BZ99" i="21"/>
  <c r="AP99" i="21"/>
  <c r="X99" i="21"/>
  <c r="CP67" i="21"/>
  <c r="BH99" i="21"/>
  <c r="BX67" i="21"/>
  <c r="BF67" i="21"/>
  <c r="AN67" i="21"/>
  <c r="V67" i="21"/>
  <c r="CN35" i="21"/>
  <c r="BV35" i="21"/>
  <c r="AL35" i="21"/>
  <c r="T35" i="21"/>
  <c r="BD35" i="21"/>
  <c r="CF144" i="21"/>
  <c r="BN144" i="21"/>
  <c r="AV144" i="21"/>
  <c r="AD144" i="21"/>
  <c r="L144" i="21"/>
  <c r="CD112" i="21"/>
  <c r="BL112" i="21"/>
  <c r="CT79" i="21"/>
  <c r="AB112" i="21"/>
  <c r="CB79" i="21"/>
  <c r="AT112" i="21"/>
  <c r="J112" i="21"/>
  <c r="BJ79" i="21"/>
  <c r="AR79" i="21"/>
  <c r="Z79" i="21"/>
  <c r="CR47" i="21"/>
  <c r="BH47" i="21"/>
  <c r="BZ47" i="21"/>
  <c r="AP47" i="21"/>
  <c r="X47" i="21"/>
  <c r="CP15" i="21"/>
  <c r="BX15" i="21"/>
  <c r="BF15" i="21"/>
  <c r="AN15" i="21"/>
  <c r="V15" i="21"/>
  <c r="CC149" i="21"/>
  <c r="CU149" i="21"/>
  <c r="BK149" i="21"/>
  <c r="AA149" i="21"/>
  <c r="AS149" i="21"/>
  <c r="CS117" i="21"/>
  <c r="CA117" i="21"/>
  <c r="BI117" i="21"/>
  <c r="AQ117" i="21"/>
  <c r="Y117" i="21"/>
  <c r="CQ85" i="21"/>
  <c r="BY85" i="21"/>
  <c r="BG85" i="21"/>
  <c r="AO85" i="21"/>
  <c r="BW53" i="21"/>
  <c r="W85" i="21"/>
  <c r="BE53" i="21"/>
  <c r="CO53" i="21"/>
  <c r="U53" i="21"/>
  <c r="CM21" i="21"/>
  <c r="AM53" i="21"/>
  <c r="BU21" i="21"/>
  <c r="BC21" i="21"/>
  <c r="AK21" i="21"/>
  <c r="S21" i="21"/>
  <c r="CS165" i="21"/>
  <c r="CA165" i="21"/>
  <c r="BI165" i="21"/>
  <c r="Y165" i="21"/>
  <c r="CQ133" i="21"/>
  <c r="AQ165" i="21"/>
  <c r="BY133" i="21"/>
  <c r="BG133" i="21"/>
  <c r="AO133" i="21"/>
  <c r="W133" i="21"/>
  <c r="BW101" i="21"/>
  <c r="BE101" i="21"/>
  <c r="AM101" i="21"/>
  <c r="U101" i="21"/>
  <c r="CO101" i="21"/>
  <c r="CM69" i="21"/>
  <c r="BC69" i="21"/>
  <c r="AK69" i="21"/>
  <c r="BU69" i="21"/>
  <c r="S69" i="21"/>
  <c r="BS37" i="21"/>
  <c r="BA37" i="21"/>
  <c r="CK37" i="21"/>
  <c r="Q37" i="21"/>
  <c r="AI37" i="21"/>
  <c r="CS164" i="21"/>
  <c r="CA164" i="21"/>
  <c r="BI164" i="21"/>
  <c r="Y164" i="21"/>
  <c r="AQ164" i="21"/>
  <c r="CQ132" i="21"/>
  <c r="BY132" i="21"/>
  <c r="AO132" i="21"/>
  <c r="BG132" i="21"/>
  <c r="CO100" i="21"/>
  <c r="W132" i="21"/>
  <c r="BW100" i="21"/>
  <c r="AM100" i="21"/>
  <c r="U100" i="21"/>
  <c r="BE100" i="21"/>
  <c r="BC68" i="21"/>
  <c r="CM68" i="21"/>
  <c r="AK68" i="21"/>
  <c r="BS36" i="21"/>
  <c r="BA36" i="21"/>
  <c r="AI36" i="21"/>
  <c r="S68" i="21"/>
  <c r="BU68" i="21"/>
  <c r="Q36" i="21"/>
  <c r="CK36" i="21"/>
  <c r="CP164" i="21"/>
  <c r="BX164" i="21"/>
  <c r="BF164" i="21"/>
  <c r="CN132" i="21"/>
  <c r="V164" i="21"/>
  <c r="BV132" i="21"/>
  <c r="AN164" i="21"/>
  <c r="BD132" i="21"/>
  <c r="CL100" i="21"/>
  <c r="AL132" i="21"/>
  <c r="T132" i="21"/>
  <c r="BT100" i="21"/>
  <c r="BB100" i="21"/>
  <c r="R100" i="21"/>
  <c r="BR68" i="21"/>
  <c r="CJ68" i="21"/>
  <c r="AZ68" i="21"/>
  <c r="P68" i="21"/>
  <c r="AJ100" i="21"/>
  <c r="CH36" i="21"/>
  <c r="AH68" i="21"/>
  <c r="BP36" i="21"/>
  <c r="AF36" i="21"/>
  <c r="AX36" i="21"/>
  <c r="N36" i="21"/>
  <c r="CN162" i="21"/>
  <c r="BV162" i="21"/>
  <c r="BD162" i="21"/>
  <c r="AL162" i="21"/>
  <c r="CL130" i="21"/>
  <c r="T162" i="21"/>
  <c r="BT130" i="21"/>
  <c r="BB130" i="21"/>
  <c r="AJ130" i="21"/>
  <c r="BR98" i="21"/>
  <c r="CJ98" i="21"/>
  <c r="AZ98" i="21"/>
  <c r="AH98" i="21"/>
  <c r="CH66" i="21"/>
  <c r="P98" i="21"/>
  <c r="R130" i="21"/>
  <c r="BP66" i="21"/>
  <c r="AX66" i="21"/>
  <c r="AF66" i="21"/>
  <c r="N66" i="21"/>
  <c r="CF34" i="21"/>
  <c r="AV34" i="21"/>
  <c r="BN34" i="21"/>
  <c r="AD34" i="21"/>
  <c r="L34" i="21"/>
  <c r="CR153" i="21"/>
  <c r="BZ153" i="21"/>
  <c r="BH153" i="21"/>
  <c r="AP153" i="21"/>
  <c r="X153" i="21"/>
  <c r="BX121" i="21"/>
  <c r="CP121" i="21"/>
  <c r="BF121" i="21"/>
  <c r="AN121" i="21"/>
  <c r="V121" i="21"/>
  <c r="CN89" i="21"/>
  <c r="AL89" i="21"/>
  <c r="BV89" i="21"/>
  <c r="BD89" i="21"/>
  <c r="T89" i="21"/>
  <c r="BT57" i="21"/>
  <c r="CL57" i="21"/>
  <c r="R57" i="21"/>
  <c r="BB57" i="21"/>
  <c r="AJ57" i="21"/>
  <c r="AZ25" i="21"/>
  <c r="P25" i="21"/>
  <c r="CJ25" i="21"/>
  <c r="BR25" i="21"/>
  <c r="AH25" i="21"/>
  <c r="CQ161" i="21"/>
  <c r="BY161" i="21"/>
  <c r="AO161" i="21"/>
  <c r="BG161" i="21"/>
  <c r="W161" i="21"/>
  <c r="CO129" i="21"/>
  <c r="BW129" i="21"/>
  <c r="BE129" i="21"/>
  <c r="AM129" i="21"/>
  <c r="U129" i="21"/>
  <c r="CM97" i="21"/>
  <c r="BU97" i="21"/>
  <c r="AK97" i="21"/>
  <c r="BC97" i="21"/>
  <c r="CK65" i="21"/>
  <c r="S97" i="21"/>
  <c r="BA65" i="21"/>
  <c r="BS65" i="21"/>
  <c r="Q65" i="21"/>
  <c r="AI65" i="21"/>
  <c r="CI33" i="21"/>
  <c r="AY33" i="21"/>
  <c r="O33" i="21"/>
  <c r="BQ33" i="21"/>
  <c r="AG33" i="21"/>
  <c r="CI167" i="21"/>
  <c r="BQ167" i="21"/>
  <c r="AY167" i="21"/>
  <c r="AG167" i="21"/>
  <c r="O167" i="21"/>
  <c r="CG135" i="21"/>
  <c r="BO135" i="21"/>
  <c r="AW135" i="21"/>
  <c r="AE135" i="21"/>
  <c r="M135" i="21"/>
  <c r="CE103" i="21"/>
  <c r="AU103" i="21"/>
  <c r="AC103" i="21"/>
  <c r="BM103" i="21"/>
  <c r="CU70" i="21"/>
  <c r="CC70" i="21"/>
  <c r="BK70" i="21"/>
  <c r="K103" i="21"/>
  <c r="AA70" i="21"/>
  <c r="AS70" i="21"/>
  <c r="CA38" i="21"/>
  <c r="CS38" i="21"/>
  <c r="Y38" i="21"/>
  <c r="BI38" i="21"/>
  <c r="AQ38" i="21"/>
  <c r="CL165" i="21"/>
  <c r="BB165" i="21"/>
  <c r="BT165" i="21"/>
  <c r="AJ165" i="21"/>
  <c r="R165" i="21"/>
  <c r="CJ133" i="21"/>
  <c r="AZ133" i="21"/>
  <c r="AH133" i="21"/>
  <c r="BR133" i="21"/>
  <c r="P133" i="21"/>
  <c r="BP101" i="21"/>
  <c r="CH101" i="21"/>
  <c r="AX101" i="21"/>
  <c r="AF101" i="21"/>
  <c r="N101" i="21"/>
  <c r="CF69" i="21"/>
  <c r="AV69" i="21"/>
  <c r="AD69" i="21"/>
  <c r="L69" i="21"/>
  <c r="BN69" i="21"/>
  <c r="J37" i="21"/>
  <c r="AT37" i="21"/>
  <c r="CD37" i="21"/>
  <c r="BL37" i="21"/>
  <c r="AB37" i="21"/>
  <c r="CT157" i="21"/>
  <c r="CB157" i="21"/>
  <c r="BJ157" i="21"/>
  <c r="AR157" i="21"/>
  <c r="BZ125" i="21"/>
  <c r="CR125" i="21"/>
  <c r="Z157" i="21"/>
  <c r="BH125" i="21"/>
  <c r="AP125" i="21"/>
  <c r="X125" i="21"/>
  <c r="CP93" i="21"/>
  <c r="BF93" i="21"/>
  <c r="AN93" i="21"/>
  <c r="V93" i="21"/>
  <c r="CN61" i="21"/>
  <c r="BX93" i="21"/>
  <c r="BV61" i="21"/>
  <c r="BD61" i="21"/>
  <c r="AL61" i="21"/>
  <c r="T61" i="21"/>
  <c r="BT29" i="21"/>
  <c r="R29" i="21"/>
  <c r="AJ29" i="21"/>
  <c r="CL29" i="21"/>
  <c r="BB29" i="21"/>
  <c r="CK163" i="21"/>
  <c r="BS163" i="21"/>
  <c r="BA163" i="21"/>
  <c r="Q163" i="21"/>
  <c r="AI163" i="21"/>
  <c r="CI131" i="21"/>
  <c r="BQ131" i="21"/>
  <c r="AY131" i="21"/>
  <c r="AG131" i="21"/>
  <c r="O131" i="21"/>
  <c r="AE99" i="21"/>
  <c r="BO99" i="21"/>
  <c r="CE67" i="21"/>
  <c r="CG99" i="21"/>
  <c r="M99" i="21"/>
  <c r="BM67" i="21"/>
  <c r="AU67" i="21"/>
  <c r="AW99" i="21"/>
  <c r="AC67" i="21"/>
  <c r="CU34" i="21"/>
  <c r="BK34" i="21"/>
  <c r="AS34" i="21"/>
  <c r="CC34" i="21"/>
  <c r="AA34" i="21"/>
  <c r="K67" i="21"/>
  <c r="CD161" i="21"/>
  <c r="BL161" i="21"/>
  <c r="AB161" i="21"/>
  <c r="J161" i="21"/>
  <c r="AT161" i="21"/>
  <c r="CT128" i="21"/>
  <c r="CB128" i="21"/>
  <c r="AR128" i="21"/>
  <c r="BJ128" i="21"/>
  <c r="CR96" i="21"/>
  <c r="Z128" i="21"/>
  <c r="BZ96" i="21"/>
  <c r="BH96" i="21"/>
  <c r="CP64" i="21"/>
  <c r="X96" i="21"/>
  <c r="BX64" i="21"/>
  <c r="AP96" i="21"/>
  <c r="BF64" i="21"/>
  <c r="AN64" i="21"/>
  <c r="V64" i="21"/>
  <c r="CN32" i="21"/>
  <c r="BV32" i="21"/>
  <c r="BD32" i="21"/>
  <c r="T32" i="21"/>
  <c r="AL32" i="21"/>
  <c r="AS240" i="2"/>
  <c r="AR240" i="2" s="1"/>
  <c r="BS487" i="2"/>
  <c r="CO160" i="21"/>
  <c r="BW160" i="21"/>
  <c r="BE160" i="21"/>
  <c r="AM160" i="21"/>
  <c r="U160" i="21"/>
  <c r="CM128" i="21"/>
  <c r="BU128" i="21"/>
  <c r="BC128" i="21"/>
  <c r="AK128" i="21"/>
  <c r="S128" i="21"/>
  <c r="BS96" i="21"/>
  <c r="BA96" i="21"/>
  <c r="CK96" i="21"/>
  <c r="AI96" i="21"/>
  <c r="Q96" i="21"/>
  <c r="CI64" i="21"/>
  <c r="BQ64" i="21"/>
  <c r="AY64" i="21"/>
  <c r="AG64" i="21"/>
  <c r="O64" i="21"/>
  <c r="CG32" i="21"/>
  <c r="AE32" i="21"/>
  <c r="AW32" i="21"/>
  <c r="BO32" i="21"/>
  <c r="M32" i="21"/>
  <c r="BS601" i="2"/>
  <c r="CU166" i="21"/>
  <c r="CC166" i="21"/>
  <c r="BK166" i="21"/>
  <c r="AA166" i="21"/>
  <c r="AS166" i="21"/>
  <c r="CS134" i="21"/>
  <c r="CA134" i="21"/>
  <c r="BI134" i="21"/>
  <c r="AQ134" i="21"/>
  <c r="Y134" i="21"/>
  <c r="CQ102" i="21"/>
  <c r="AO102" i="21"/>
  <c r="W102" i="21"/>
  <c r="BY102" i="21"/>
  <c r="CO70" i="21"/>
  <c r="BG102" i="21"/>
  <c r="BW70" i="21"/>
  <c r="U70" i="21"/>
  <c r="AM70" i="21"/>
  <c r="BE70" i="21"/>
  <c r="CM38" i="21"/>
  <c r="BU38" i="21"/>
  <c r="BC38" i="21"/>
  <c r="S38" i="21"/>
  <c r="AK38" i="21"/>
  <c r="BS609" i="2"/>
  <c r="CK167" i="21"/>
  <c r="AI167" i="21"/>
  <c r="BS167" i="21"/>
  <c r="BA167" i="21"/>
  <c r="Q167" i="21"/>
  <c r="CI135" i="21"/>
  <c r="BQ135" i="21"/>
  <c r="AY135" i="21"/>
  <c r="AG135" i="21"/>
  <c r="O135" i="21"/>
  <c r="BO103" i="21"/>
  <c r="CG103" i="21"/>
  <c r="AW103" i="21"/>
  <c r="AE103" i="21"/>
  <c r="M103" i="21"/>
  <c r="CE71" i="21"/>
  <c r="AU71" i="21"/>
  <c r="AC71" i="21"/>
  <c r="BM71" i="21"/>
  <c r="CC38" i="21"/>
  <c r="K71" i="21"/>
  <c r="CU38" i="21"/>
  <c r="BK38" i="21"/>
  <c r="AS38" i="21"/>
  <c r="AA38" i="21"/>
  <c r="BS553" i="2"/>
  <c r="CI164" i="21"/>
  <c r="BQ164" i="21"/>
  <c r="AG164" i="21"/>
  <c r="O164" i="21"/>
  <c r="AY164" i="21"/>
  <c r="CG132" i="21"/>
  <c r="BO132" i="21"/>
  <c r="AW132" i="21"/>
  <c r="AE132" i="21"/>
  <c r="M132" i="21"/>
  <c r="BM100" i="21"/>
  <c r="CE100" i="21"/>
  <c r="AU100" i="21"/>
  <c r="AC100" i="21"/>
  <c r="K100" i="21"/>
  <c r="CC67" i="21"/>
  <c r="CU67" i="21"/>
  <c r="BK67" i="21"/>
  <c r="AA67" i="21"/>
  <c r="CS35" i="21"/>
  <c r="AS67" i="21"/>
  <c r="AQ35" i="21"/>
  <c r="Y35" i="21"/>
  <c r="BI35" i="21"/>
  <c r="CA35" i="21"/>
  <c r="BS328" i="2"/>
  <c r="CR151" i="21"/>
  <c r="BZ151" i="21"/>
  <c r="BH151" i="21"/>
  <c r="AP151" i="21"/>
  <c r="X151" i="21"/>
  <c r="BX119" i="21"/>
  <c r="CP119" i="21"/>
  <c r="BF119" i="21"/>
  <c r="V119" i="21"/>
  <c r="AN119" i="21"/>
  <c r="CN87" i="21"/>
  <c r="BD87" i="21"/>
  <c r="BV87" i="21"/>
  <c r="AL87" i="21"/>
  <c r="T87" i="21"/>
  <c r="CL55" i="21"/>
  <c r="BT55" i="21"/>
  <c r="BB55" i="21"/>
  <c r="AJ55" i="21"/>
  <c r="R55" i="21"/>
  <c r="AH23" i="21"/>
  <c r="AZ23" i="21"/>
  <c r="CJ23" i="21"/>
  <c r="BR23" i="21"/>
  <c r="P23" i="21"/>
  <c r="CR108" i="21"/>
  <c r="BZ108" i="21"/>
  <c r="BH108" i="21"/>
  <c r="AP108" i="21"/>
  <c r="X108" i="21"/>
  <c r="BX76" i="21"/>
  <c r="BF76" i="21"/>
  <c r="CP76" i="21"/>
  <c r="AN76" i="21"/>
  <c r="V76" i="21"/>
  <c r="CN44" i="21"/>
  <c r="BD44" i="21"/>
  <c r="AL44" i="21"/>
  <c r="BV44" i="21"/>
  <c r="T44" i="21"/>
  <c r="BT12" i="21"/>
  <c r="BB12" i="21"/>
  <c r="AJ12" i="21"/>
  <c r="R12" i="21"/>
  <c r="CL12" i="21"/>
  <c r="CK143" i="21"/>
  <c r="BA143" i="21"/>
  <c r="AI143" i="21"/>
  <c r="BS143" i="21"/>
  <c r="Q143" i="21"/>
  <c r="CI111" i="21"/>
  <c r="AY111" i="21"/>
  <c r="AG111" i="21"/>
  <c r="BQ111" i="21"/>
  <c r="O111" i="21"/>
  <c r="BO79" i="21"/>
  <c r="AW79" i="21"/>
  <c r="CG79" i="21"/>
  <c r="AE79" i="21"/>
  <c r="CE47" i="21"/>
  <c r="AU47" i="21"/>
  <c r="M79" i="21"/>
  <c r="BM47" i="21"/>
  <c r="CU14" i="21"/>
  <c r="AC47" i="21"/>
  <c r="K47" i="21"/>
  <c r="BK14" i="21"/>
  <c r="AS14" i="21"/>
  <c r="AA14" i="21"/>
  <c r="CC14" i="21"/>
  <c r="CK149" i="21"/>
  <c r="BS149" i="21"/>
  <c r="BA149" i="21"/>
  <c r="AI149" i="21"/>
  <c r="Q149" i="21"/>
  <c r="CI117" i="21"/>
  <c r="BQ117" i="21"/>
  <c r="AY117" i="21"/>
  <c r="AG117" i="21"/>
  <c r="O117" i="21"/>
  <c r="CG85" i="21"/>
  <c r="BO85" i="21"/>
  <c r="AW85" i="21"/>
  <c r="AE85" i="21"/>
  <c r="M85" i="21"/>
  <c r="CE53" i="21"/>
  <c r="AC53" i="21"/>
  <c r="BM53" i="21"/>
  <c r="CC20" i="21"/>
  <c r="K53" i="21"/>
  <c r="CU20" i="21"/>
  <c r="AU53" i="21"/>
  <c r="AS20" i="21"/>
  <c r="AA20" i="21"/>
  <c r="BK20" i="21"/>
  <c r="CI149" i="21"/>
  <c r="BQ149" i="21"/>
  <c r="AY149" i="21"/>
  <c r="AG149" i="21"/>
  <c r="O149" i="21"/>
  <c r="CG117" i="21"/>
  <c r="BO117" i="21"/>
  <c r="AW117" i="21"/>
  <c r="AE117" i="21"/>
  <c r="M117" i="21"/>
  <c r="CE85" i="21"/>
  <c r="AU85" i="21"/>
  <c r="AC85" i="21"/>
  <c r="K85" i="21"/>
  <c r="BM85" i="21"/>
  <c r="CU52" i="21"/>
  <c r="CC52" i="21"/>
  <c r="BK52" i="21"/>
  <c r="AS52" i="21"/>
  <c r="CA20" i="21"/>
  <c r="BI20" i="21"/>
  <c r="AQ20" i="21"/>
  <c r="AA52" i="21"/>
  <c r="CS20" i="21"/>
  <c r="Y20" i="21"/>
  <c r="CD154" i="21"/>
  <c r="AT154" i="21"/>
  <c r="BL154" i="21"/>
  <c r="AB154" i="21"/>
  <c r="J154" i="21"/>
  <c r="CT121" i="21"/>
  <c r="CB121" i="21"/>
  <c r="BJ121" i="21"/>
  <c r="AR121" i="21"/>
  <c r="CR89" i="21"/>
  <c r="Z121" i="21"/>
  <c r="BZ89" i="21"/>
  <c r="BH89" i="21"/>
  <c r="AP89" i="21"/>
  <c r="X89" i="21"/>
  <c r="BX57" i="21"/>
  <c r="BF57" i="21"/>
  <c r="CP57" i="21"/>
  <c r="AN57" i="21"/>
  <c r="V57" i="21"/>
  <c r="CN25" i="21"/>
  <c r="BV25" i="21"/>
  <c r="BD25" i="21"/>
  <c r="AL25" i="21"/>
  <c r="T25" i="21"/>
  <c r="CE142" i="21"/>
  <c r="BM142" i="21"/>
  <c r="AU142" i="21"/>
  <c r="AC142" i="21"/>
  <c r="K142" i="21"/>
  <c r="CU109" i="21"/>
  <c r="CC109" i="21"/>
  <c r="BK109" i="21"/>
  <c r="CS77" i="21"/>
  <c r="AA109" i="21"/>
  <c r="AS109" i="21"/>
  <c r="CA77" i="21"/>
  <c r="BI77" i="21"/>
  <c r="AQ77" i="21"/>
  <c r="Y77" i="21"/>
  <c r="CQ45" i="21"/>
  <c r="BG45" i="21"/>
  <c r="AO45" i="21"/>
  <c r="W45" i="21"/>
  <c r="BY45" i="21"/>
  <c r="CO13" i="21"/>
  <c r="AM13" i="21"/>
  <c r="BW13" i="21"/>
  <c r="BE13" i="21"/>
  <c r="U13" i="21"/>
  <c r="CE155" i="21"/>
  <c r="AC155" i="21"/>
  <c r="AU155" i="21"/>
  <c r="BM155" i="21"/>
  <c r="CU122" i="21"/>
  <c r="CC122" i="21"/>
  <c r="BK122" i="21"/>
  <c r="AS122" i="21"/>
  <c r="K155" i="21"/>
  <c r="CS90" i="21"/>
  <c r="CA90" i="21"/>
  <c r="AA122" i="21"/>
  <c r="AQ90" i="21"/>
  <c r="Y90" i="21"/>
  <c r="CQ58" i="21"/>
  <c r="BY58" i="21"/>
  <c r="BI90" i="21"/>
  <c r="BG58" i="21"/>
  <c r="W58" i="21"/>
  <c r="BW26" i="21"/>
  <c r="AO58" i="21"/>
  <c r="CO26" i="21"/>
  <c r="BE26" i="21"/>
  <c r="U26" i="21"/>
  <c r="AM26" i="21"/>
  <c r="CI152" i="21"/>
  <c r="BQ152" i="21"/>
  <c r="AY152" i="21"/>
  <c r="AG152" i="21"/>
  <c r="O152" i="21"/>
  <c r="AW120" i="21"/>
  <c r="BO120" i="21"/>
  <c r="CG120" i="21"/>
  <c r="M120" i="21"/>
  <c r="AE120" i="21"/>
  <c r="BM88" i="21"/>
  <c r="CE88" i="21"/>
  <c r="AC88" i="21"/>
  <c r="CC55" i="21"/>
  <c r="K88" i="21"/>
  <c r="CU55" i="21"/>
  <c r="BK55" i="21"/>
  <c r="AU88" i="21"/>
  <c r="AS55" i="21"/>
  <c r="CS23" i="21"/>
  <c r="CA23" i="21"/>
  <c r="AA55" i="21"/>
  <c r="Y23" i="21"/>
  <c r="BI23" i="21"/>
  <c r="AQ23" i="21"/>
  <c r="CF156" i="21"/>
  <c r="AV156" i="21"/>
  <c r="BN156" i="21"/>
  <c r="L156" i="21"/>
  <c r="CD124" i="21"/>
  <c r="AD156" i="21"/>
  <c r="BL124" i="21"/>
  <c r="J124" i="21"/>
  <c r="AT124" i="21"/>
  <c r="CT91" i="21"/>
  <c r="AR91" i="21"/>
  <c r="Z91" i="21"/>
  <c r="AB124" i="21"/>
  <c r="BJ91" i="21"/>
  <c r="CB91" i="21"/>
  <c r="CR59" i="21"/>
  <c r="X59" i="21"/>
  <c r="BZ59" i="21"/>
  <c r="BH59" i="21"/>
  <c r="AP59" i="21"/>
  <c r="BX27" i="21"/>
  <c r="V27" i="21"/>
  <c r="CP27" i="21"/>
  <c r="BF27" i="21"/>
  <c r="AN27" i="21"/>
  <c r="CO144" i="21"/>
  <c r="BW144" i="21"/>
  <c r="BE144" i="21"/>
  <c r="AM144" i="21"/>
  <c r="U144" i="21"/>
  <c r="CM112" i="21"/>
  <c r="BU112" i="21"/>
  <c r="BC112" i="21"/>
  <c r="AK112" i="21"/>
  <c r="S112" i="21"/>
  <c r="BS80" i="21"/>
  <c r="BA80" i="21"/>
  <c r="AI80" i="21"/>
  <c r="CK80" i="21"/>
  <c r="CI48" i="21"/>
  <c r="Q80" i="21"/>
  <c r="BQ48" i="21"/>
  <c r="AY48" i="21"/>
  <c r="AG48" i="21"/>
  <c r="O48" i="21"/>
  <c r="CG16" i="21"/>
  <c r="BO16" i="21"/>
  <c r="AW16" i="21"/>
  <c r="AE16" i="21"/>
  <c r="M16" i="21"/>
  <c r="CU154" i="21"/>
  <c r="CC154" i="21"/>
  <c r="AS154" i="21"/>
  <c r="AA154" i="21"/>
  <c r="CS122" i="21"/>
  <c r="BK154" i="21"/>
  <c r="CA122" i="21"/>
  <c r="AQ122" i="21"/>
  <c r="BI122" i="21"/>
  <c r="CQ90" i="21"/>
  <c r="Y122" i="21"/>
  <c r="BY90" i="21"/>
  <c r="AO90" i="21"/>
  <c r="W90" i="21"/>
  <c r="BG90" i="21"/>
  <c r="CO58" i="21"/>
  <c r="BW58" i="21"/>
  <c r="BE58" i="21"/>
  <c r="AM58" i="21"/>
  <c r="U58" i="21"/>
  <c r="BU26" i="21"/>
  <c r="BC26" i="21"/>
  <c r="AK26" i="21"/>
  <c r="CM26" i="21"/>
  <c r="S26" i="21"/>
  <c r="AV159" i="21"/>
  <c r="CF159" i="21"/>
  <c r="BN159" i="21"/>
  <c r="AD159" i="21"/>
  <c r="CD127" i="21"/>
  <c r="L159" i="21"/>
  <c r="AT127" i="21"/>
  <c r="AB127" i="21"/>
  <c r="BL127" i="21"/>
  <c r="J127" i="21"/>
  <c r="CT94" i="21"/>
  <c r="CB94" i="21"/>
  <c r="BJ94" i="21"/>
  <c r="AR94" i="21"/>
  <c r="CR62" i="21"/>
  <c r="BZ62" i="21"/>
  <c r="BH62" i="21"/>
  <c r="AP62" i="21"/>
  <c r="X62" i="21"/>
  <c r="Z94" i="21"/>
  <c r="CP30" i="21"/>
  <c r="BX30" i="21"/>
  <c r="BF30" i="21"/>
  <c r="V30" i="21"/>
  <c r="AN30" i="21"/>
  <c r="CA159" i="21"/>
  <c r="CS159" i="21"/>
  <c r="BI159" i="21"/>
  <c r="Y159" i="21"/>
  <c r="AQ159" i="21"/>
  <c r="CQ127" i="21"/>
  <c r="BY127" i="21"/>
  <c r="AO127" i="21"/>
  <c r="W127" i="21"/>
  <c r="BG127" i="21"/>
  <c r="CO95" i="21"/>
  <c r="BW95" i="21"/>
  <c r="BE95" i="21"/>
  <c r="AM95" i="21"/>
  <c r="CM63" i="21"/>
  <c r="BU63" i="21"/>
  <c r="U95" i="21"/>
  <c r="BC63" i="21"/>
  <c r="S63" i="21"/>
  <c r="CK31" i="21"/>
  <c r="AK63" i="21"/>
  <c r="BS31" i="21"/>
  <c r="Q31" i="21"/>
  <c r="BA31" i="21"/>
  <c r="AI31" i="21"/>
  <c r="CS149" i="21"/>
  <c r="CA149" i="21"/>
  <c r="BI149" i="21"/>
  <c r="AQ149" i="21"/>
  <c r="CQ117" i="21"/>
  <c r="Y149" i="21"/>
  <c r="BY117" i="21"/>
  <c r="BG117" i="21"/>
  <c r="W117" i="21"/>
  <c r="AO117" i="21"/>
  <c r="BW85" i="21"/>
  <c r="BE85" i="21"/>
  <c r="CO85" i="21"/>
  <c r="AM85" i="21"/>
  <c r="U85" i="21"/>
  <c r="CM53" i="21"/>
  <c r="BU53" i="21"/>
  <c r="BC53" i="21"/>
  <c r="AK53" i="21"/>
  <c r="S53" i="21"/>
  <c r="BS21" i="21"/>
  <c r="BA21" i="21"/>
  <c r="CK21" i="21"/>
  <c r="Q21" i="21"/>
  <c r="AI21" i="21"/>
  <c r="BS153" i="21"/>
  <c r="CK153" i="21"/>
  <c r="BA153" i="21"/>
  <c r="AI153" i="21"/>
  <c r="Q153" i="21"/>
  <c r="BQ121" i="21"/>
  <c r="CI121" i="21"/>
  <c r="AY121" i="21"/>
  <c r="AG121" i="21"/>
  <c r="O121" i="21"/>
  <c r="CG89" i="21"/>
  <c r="AW89" i="21"/>
  <c r="AE89" i="21"/>
  <c r="M89" i="21"/>
  <c r="BO89" i="21"/>
  <c r="BM57" i="21"/>
  <c r="CE57" i="21"/>
  <c r="AU57" i="21"/>
  <c r="AC57" i="21"/>
  <c r="CU24" i="21"/>
  <c r="CC24" i="21"/>
  <c r="BK24" i="21"/>
  <c r="AS24" i="21"/>
  <c r="AA24" i="21"/>
  <c r="K57" i="21"/>
  <c r="CK158" i="21"/>
  <c r="BA158" i="21"/>
  <c r="BS158" i="21"/>
  <c r="CI126" i="21"/>
  <c r="AI158" i="21"/>
  <c r="BQ126" i="21"/>
  <c r="Q158" i="21"/>
  <c r="AG126" i="21"/>
  <c r="CG94" i="21"/>
  <c r="AY126" i="21"/>
  <c r="O126" i="21"/>
  <c r="BO94" i="21"/>
  <c r="AW94" i="21"/>
  <c r="AE94" i="21"/>
  <c r="M94" i="21"/>
  <c r="CE62" i="21"/>
  <c r="BM62" i="21"/>
  <c r="AU62" i="21"/>
  <c r="AC62" i="21"/>
  <c r="CU29" i="21"/>
  <c r="CC29" i="21"/>
  <c r="K62" i="21"/>
  <c r="AS29" i="21"/>
  <c r="BK29" i="21"/>
  <c r="AA29" i="21"/>
  <c r="CL156" i="21"/>
  <c r="BT156" i="21"/>
  <c r="BB156" i="21"/>
  <c r="AJ156" i="21"/>
  <c r="R156" i="21"/>
  <c r="CJ124" i="21"/>
  <c r="BR124" i="21"/>
  <c r="CH92" i="21"/>
  <c r="AH124" i="21"/>
  <c r="AZ124" i="21"/>
  <c r="P124" i="21"/>
  <c r="BP92" i="21"/>
  <c r="AX92" i="21"/>
  <c r="AF92" i="21"/>
  <c r="N92" i="21"/>
  <c r="CF60" i="21"/>
  <c r="BN60" i="21"/>
  <c r="AV60" i="21"/>
  <c r="CD28" i="21"/>
  <c r="AD60" i="21"/>
  <c r="L60" i="21"/>
  <c r="AT28" i="21"/>
  <c r="BL28" i="21"/>
  <c r="J28" i="21"/>
  <c r="AB28" i="21"/>
  <c r="BQ157" i="21"/>
  <c r="CI157" i="21"/>
  <c r="AY157" i="21"/>
  <c r="O157" i="21"/>
  <c r="AG157" i="21"/>
  <c r="BO125" i="21"/>
  <c r="CG125" i="21"/>
  <c r="AW125" i="21"/>
  <c r="AE125" i="21"/>
  <c r="M125" i="21"/>
  <c r="CE93" i="21"/>
  <c r="AU93" i="21"/>
  <c r="AC93" i="21"/>
  <c r="K93" i="21"/>
  <c r="BM93" i="21"/>
  <c r="CU60" i="21"/>
  <c r="BK60" i="21"/>
  <c r="CC60" i="21"/>
  <c r="AA60" i="21"/>
  <c r="BI28" i="21"/>
  <c r="AQ28" i="21"/>
  <c r="CA28" i="21"/>
  <c r="AS60" i="21"/>
  <c r="Y28" i="21"/>
  <c r="CS28" i="21"/>
  <c r="CJ161" i="21"/>
  <c r="BR161" i="21"/>
  <c r="AH161" i="21"/>
  <c r="AZ161" i="21"/>
  <c r="P161" i="21"/>
  <c r="CH129" i="21"/>
  <c r="AX129" i="21"/>
  <c r="BP129" i="21"/>
  <c r="AF129" i="21"/>
  <c r="N129" i="21"/>
  <c r="BN97" i="21"/>
  <c r="CF97" i="21"/>
  <c r="AD97" i="21"/>
  <c r="AV97" i="21"/>
  <c r="CD65" i="21"/>
  <c r="L97" i="21"/>
  <c r="BL65" i="21"/>
  <c r="AB65" i="21"/>
  <c r="J65" i="21"/>
  <c r="AT65" i="21"/>
  <c r="CB32" i="21"/>
  <c r="Z32" i="21"/>
  <c r="BJ32" i="21"/>
  <c r="CT32" i="21"/>
  <c r="AR32" i="21"/>
  <c r="CG163" i="21"/>
  <c r="BO163" i="21"/>
  <c r="AW163" i="21"/>
  <c r="AE163" i="21"/>
  <c r="M163" i="21"/>
  <c r="BM131" i="21"/>
  <c r="CE131" i="21"/>
  <c r="AU131" i="21"/>
  <c r="AC131" i="21"/>
  <c r="K131" i="21"/>
  <c r="CU98" i="21"/>
  <c r="CC98" i="21"/>
  <c r="AS98" i="21"/>
  <c r="AA98" i="21"/>
  <c r="BK98" i="21"/>
  <c r="CS66" i="21"/>
  <c r="CA66" i="21"/>
  <c r="BI66" i="21"/>
  <c r="AQ66" i="21"/>
  <c r="Y66" i="21"/>
  <c r="BY34" i="21"/>
  <c r="CQ34" i="21"/>
  <c r="BG34" i="21"/>
  <c r="W34" i="21"/>
  <c r="AO34" i="21"/>
  <c r="CU160" i="21"/>
  <c r="CC160" i="21"/>
  <c r="BK160" i="21"/>
  <c r="AS160" i="21"/>
  <c r="CS128" i="21"/>
  <c r="AA160" i="21"/>
  <c r="CA128" i="21"/>
  <c r="BI128" i="21"/>
  <c r="AQ128" i="21"/>
  <c r="Y128" i="21"/>
  <c r="CQ96" i="21"/>
  <c r="BY96" i="21"/>
  <c r="BG96" i="21"/>
  <c r="AO96" i="21"/>
  <c r="CO64" i="21"/>
  <c r="BW64" i="21"/>
  <c r="AM64" i="21"/>
  <c r="W96" i="21"/>
  <c r="BE64" i="21"/>
  <c r="U64" i="21"/>
  <c r="CM32" i="21"/>
  <c r="BU32" i="21"/>
  <c r="BC32" i="21"/>
  <c r="AK32" i="21"/>
  <c r="S32" i="21"/>
  <c r="CN160" i="21"/>
  <c r="BV160" i="21"/>
  <c r="BD160" i="21"/>
  <c r="AL160" i="21"/>
  <c r="T160" i="21"/>
  <c r="CL128" i="21"/>
  <c r="BB128" i="21"/>
  <c r="BT128" i="21"/>
  <c r="R128" i="21"/>
  <c r="CJ96" i="21"/>
  <c r="AJ128" i="21"/>
  <c r="BR96" i="21"/>
  <c r="AZ96" i="21"/>
  <c r="AH96" i="21"/>
  <c r="P96" i="21"/>
  <c r="CH64" i="21"/>
  <c r="BP64" i="21"/>
  <c r="CF32" i="21"/>
  <c r="AF64" i="21"/>
  <c r="N64" i="21"/>
  <c r="L32" i="21"/>
  <c r="AV32" i="21"/>
  <c r="BN32" i="21"/>
  <c r="AX64" i="21"/>
  <c r="AD32" i="21"/>
  <c r="CL154" i="21"/>
  <c r="BT154" i="21"/>
  <c r="BB154" i="21"/>
  <c r="AJ154" i="21"/>
  <c r="R154" i="21"/>
  <c r="CJ122" i="21"/>
  <c r="BR122" i="21"/>
  <c r="AZ122" i="21"/>
  <c r="P122" i="21"/>
  <c r="CH90" i="21"/>
  <c r="AH122" i="21"/>
  <c r="BP90" i="21"/>
  <c r="AX90" i="21"/>
  <c r="AF90" i="21"/>
  <c r="CF58" i="21"/>
  <c r="BN58" i="21"/>
  <c r="N90" i="21"/>
  <c r="AD58" i="21"/>
  <c r="AV58" i="21"/>
  <c r="L58" i="21"/>
  <c r="BL26" i="21"/>
  <c r="AB26" i="21"/>
  <c r="AT26" i="21"/>
  <c r="CD26" i="21"/>
  <c r="J26" i="21"/>
  <c r="CS162" i="21"/>
  <c r="BI162" i="21"/>
  <c r="AQ162" i="21"/>
  <c r="CA162" i="21"/>
  <c r="Y162" i="21"/>
  <c r="CQ130" i="21"/>
  <c r="BG130" i="21"/>
  <c r="BY130" i="21"/>
  <c r="AO130" i="21"/>
  <c r="W130" i="21"/>
  <c r="CO98" i="21"/>
  <c r="BW98" i="21"/>
  <c r="BE98" i="21"/>
  <c r="AM98" i="21"/>
  <c r="U98" i="21"/>
  <c r="CM66" i="21"/>
  <c r="BU66" i="21"/>
  <c r="BC66" i="21"/>
  <c r="AK66" i="21"/>
  <c r="CK34" i="21"/>
  <c r="S66" i="21"/>
  <c r="BS34" i="21"/>
  <c r="BA34" i="21"/>
  <c r="AI34" i="21"/>
  <c r="Q34" i="21"/>
  <c r="CL146" i="21"/>
  <c r="BT146" i="21"/>
  <c r="BB146" i="21"/>
  <c r="R146" i="21"/>
  <c r="CJ114" i="21"/>
  <c r="AJ146" i="21"/>
  <c r="BR114" i="21"/>
  <c r="AZ114" i="21"/>
  <c r="P114" i="21"/>
  <c r="AH114" i="21"/>
  <c r="CH82" i="21"/>
  <c r="BP82" i="21"/>
  <c r="AX82" i="21"/>
  <c r="N82" i="21"/>
  <c r="BN50" i="21"/>
  <c r="AF82" i="21"/>
  <c r="CF50" i="21"/>
  <c r="AV50" i="21"/>
  <c r="L50" i="21"/>
  <c r="BL18" i="21"/>
  <c r="AD50" i="21"/>
  <c r="CD18" i="21"/>
  <c r="AT18" i="21"/>
  <c r="J18" i="21"/>
  <c r="AB18" i="21"/>
  <c r="CF166" i="21"/>
  <c r="AV166" i="21"/>
  <c r="AD166" i="21"/>
  <c r="BN166" i="21"/>
  <c r="L166" i="21"/>
  <c r="CD134" i="21"/>
  <c r="BL134" i="21"/>
  <c r="AT134" i="21"/>
  <c r="AB134" i="21"/>
  <c r="J134" i="21"/>
  <c r="CT101" i="21"/>
  <c r="CB101" i="21"/>
  <c r="BJ101" i="21"/>
  <c r="AR101" i="21"/>
  <c r="CR69" i="21"/>
  <c r="Z101" i="21"/>
  <c r="BZ69" i="21"/>
  <c r="BH69" i="21"/>
  <c r="AP69" i="21"/>
  <c r="X69" i="21"/>
  <c r="BX37" i="21"/>
  <c r="CP37" i="21"/>
  <c r="BF37" i="21"/>
  <c r="V37" i="21"/>
  <c r="AN37" i="21"/>
  <c r="CE166" i="21"/>
  <c r="BM166" i="21"/>
  <c r="AU166" i="21"/>
  <c r="K166" i="21"/>
  <c r="CU133" i="21"/>
  <c r="CC133" i="21"/>
  <c r="AC166" i="21"/>
  <c r="BK133" i="21"/>
  <c r="AA133" i="21"/>
  <c r="CS101" i="21"/>
  <c r="AS133" i="21"/>
  <c r="CA101" i="21"/>
  <c r="BI101" i="21"/>
  <c r="Y101" i="21"/>
  <c r="AQ101" i="21"/>
  <c r="CQ69" i="21"/>
  <c r="BY69" i="21"/>
  <c r="BG69" i="21"/>
  <c r="W69" i="21"/>
  <c r="AO69" i="21"/>
  <c r="CO37" i="21"/>
  <c r="BW37" i="21"/>
  <c r="U37" i="21"/>
  <c r="AM37" i="21"/>
  <c r="BE37" i="21"/>
  <c r="CU148" i="21"/>
  <c r="CC148" i="21"/>
  <c r="AS148" i="21"/>
  <c r="BK148" i="21"/>
  <c r="AA148" i="21"/>
  <c r="CS116" i="21"/>
  <c r="CA116" i="21"/>
  <c r="BI116" i="21"/>
  <c r="AQ116" i="21"/>
  <c r="Y116" i="21"/>
  <c r="CQ84" i="21"/>
  <c r="BG84" i="21"/>
  <c r="BY84" i="21"/>
  <c r="AO84" i="21"/>
  <c r="W84" i="21"/>
  <c r="CO52" i="21"/>
  <c r="BW52" i="21"/>
  <c r="BE52" i="21"/>
  <c r="U52" i="21"/>
  <c r="AM52" i="21"/>
  <c r="BU20" i="21"/>
  <c r="CM20" i="21"/>
  <c r="S20" i="21"/>
  <c r="BC20" i="21"/>
  <c r="AK20" i="21"/>
  <c r="BP159" i="21"/>
  <c r="CH159" i="21"/>
  <c r="AX159" i="21"/>
  <c r="AF159" i="21"/>
  <c r="N159" i="21"/>
  <c r="BN127" i="21"/>
  <c r="CF127" i="21"/>
  <c r="AV127" i="21"/>
  <c r="L127" i="21"/>
  <c r="AD127" i="21"/>
  <c r="AT95" i="21"/>
  <c r="AB95" i="21"/>
  <c r="J95" i="21"/>
  <c r="BL95" i="21"/>
  <c r="CD95" i="21"/>
  <c r="CT62" i="21"/>
  <c r="CB62" i="21"/>
  <c r="BJ62" i="21"/>
  <c r="AR62" i="21"/>
  <c r="Z62" i="21"/>
  <c r="CR30" i="21"/>
  <c r="BH30" i="21"/>
  <c r="BZ30" i="21"/>
  <c r="X30" i="21"/>
  <c r="AP30" i="21"/>
  <c r="CT148" i="21"/>
  <c r="X116" i="21"/>
  <c r="BD52" i="21"/>
  <c r="CL20" i="21"/>
  <c r="CL164" i="21"/>
  <c r="BT164" i="21"/>
  <c r="BB164" i="21"/>
  <c r="AJ164" i="21"/>
  <c r="R164" i="21"/>
  <c r="CJ132" i="21"/>
  <c r="BR132" i="21"/>
  <c r="AH132" i="21"/>
  <c r="CH100" i="21"/>
  <c r="AZ132" i="21"/>
  <c r="BP100" i="21"/>
  <c r="AX100" i="21"/>
  <c r="P132" i="21"/>
  <c r="AF100" i="21"/>
  <c r="N100" i="21"/>
  <c r="CF68" i="21"/>
  <c r="BN68" i="21"/>
  <c r="AV68" i="21"/>
  <c r="CD36" i="21"/>
  <c r="L68" i="21"/>
  <c r="AD68" i="21"/>
  <c r="AT36" i="21"/>
  <c r="J36" i="21"/>
  <c r="BL36" i="21"/>
  <c r="AB36" i="21"/>
  <c r="CF167" i="21"/>
  <c r="AV167" i="21"/>
  <c r="BN167" i="21"/>
  <c r="AD167" i="21"/>
  <c r="CD135" i="21"/>
  <c r="L167" i="21"/>
  <c r="BL135" i="21"/>
  <c r="AT135" i="21"/>
  <c r="AB135" i="21"/>
  <c r="J135" i="21"/>
  <c r="CT102" i="21"/>
  <c r="CB102" i="21"/>
  <c r="BJ102" i="21"/>
  <c r="CR70" i="21"/>
  <c r="Z102" i="21"/>
  <c r="BZ70" i="21"/>
  <c r="AR102" i="21"/>
  <c r="BH70" i="21"/>
  <c r="X70" i="21"/>
  <c r="BX38" i="21"/>
  <c r="CP38" i="21"/>
  <c r="AP70" i="21"/>
  <c r="BF38" i="21"/>
  <c r="V38" i="21"/>
  <c r="AN38" i="21"/>
  <c r="BQ156" i="21"/>
  <c r="CI156" i="21"/>
  <c r="AY156" i="21"/>
  <c r="O156" i="21"/>
  <c r="BO124" i="21"/>
  <c r="CG124" i="21"/>
  <c r="AW124" i="21"/>
  <c r="AE124" i="21"/>
  <c r="AG156" i="21"/>
  <c r="M124" i="21"/>
  <c r="BM92" i="21"/>
  <c r="CE92" i="21"/>
  <c r="AU92" i="21"/>
  <c r="AC92" i="21"/>
  <c r="K92" i="21"/>
  <c r="CU59" i="21"/>
  <c r="CC59" i="21"/>
  <c r="BK59" i="21"/>
  <c r="AS59" i="21"/>
  <c r="AA59" i="21"/>
  <c r="CA27" i="21"/>
  <c r="CS27" i="21"/>
  <c r="BI27" i="21"/>
  <c r="AQ27" i="21"/>
  <c r="Y27" i="21"/>
  <c r="CM158" i="21"/>
  <c r="BU158" i="21"/>
  <c r="AK158" i="21"/>
  <c r="BC158" i="21"/>
  <c r="CK126" i="21"/>
  <c r="BS126" i="21"/>
  <c r="S158" i="21"/>
  <c r="BA126" i="21"/>
  <c r="AI126" i="21"/>
  <c r="Q126" i="21"/>
  <c r="CI94" i="21"/>
  <c r="BQ94" i="21"/>
  <c r="AG94" i="21"/>
  <c r="AY94" i="21"/>
  <c r="CG62" i="21"/>
  <c r="BO62" i="21"/>
  <c r="AW62" i="21"/>
  <c r="AE62" i="21"/>
  <c r="O94" i="21"/>
  <c r="M62" i="21"/>
  <c r="BM30" i="21"/>
  <c r="CE30" i="21"/>
  <c r="AU30" i="21"/>
  <c r="K30" i="21"/>
  <c r="AC30" i="21"/>
  <c r="BS231" i="2"/>
  <c r="BS146" i="21"/>
  <c r="BA146" i="21"/>
  <c r="CK146" i="21"/>
  <c r="AI146" i="21"/>
  <c r="Q146" i="21"/>
  <c r="CI114" i="21"/>
  <c r="BQ114" i="21"/>
  <c r="O114" i="21"/>
  <c r="AY114" i="21"/>
  <c r="AG114" i="21"/>
  <c r="CG82" i="21"/>
  <c r="BO82" i="21"/>
  <c r="AE82" i="21"/>
  <c r="AW82" i="21"/>
  <c r="M82" i="21"/>
  <c r="CE50" i="21"/>
  <c r="BM50" i="21"/>
  <c r="AU50" i="21"/>
  <c r="AC50" i="21"/>
  <c r="K50" i="21"/>
  <c r="CC17" i="21"/>
  <c r="CU17" i="21"/>
  <c r="BK17" i="21"/>
  <c r="AA17" i="21"/>
  <c r="AS17" i="21"/>
  <c r="CK166" i="21"/>
  <c r="BS166" i="21"/>
  <c r="BA166" i="21"/>
  <c r="CI134" i="21"/>
  <c r="AI166" i="21"/>
  <c r="Q166" i="21"/>
  <c r="BQ134" i="21"/>
  <c r="AY134" i="21"/>
  <c r="CG102" i="21"/>
  <c r="AG134" i="21"/>
  <c r="O134" i="21"/>
  <c r="BO102" i="21"/>
  <c r="AW102" i="21"/>
  <c r="BM70" i="21"/>
  <c r="AU70" i="21"/>
  <c r="CU37" i="21"/>
  <c r="CC37" i="21"/>
  <c r="AC70" i="21"/>
  <c r="M102" i="21"/>
  <c r="AE102" i="21"/>
  <c r="CE70" i="21"/>
  <c r="K70" i="21"/>
  <c r="BK37" i="21"/>
  <c r="AS37" i="21"/>
  <c r="AA37" i="21"/>
  <c r="CK159" i="21"/>
  <c r="BS159" i="21"/>
  <c r="BA159" i="21"/>
  <c r="AI159" i="21"/>
  <c r="Q159" i="21"/>
  <c r="CI127" i="21"/>
  <c r="BQ127" i="21"/>
  <c r="AY127" i="21"/>
  <c r="AG127" i="21"/>
  <c r="O127" i="21"/>
  <c r="CG95" i="21"/>
  <c r="BO95" i="21"/>
  <c r="AW95" i="21"/>
  <c r="AE95" i="21"/>
  <c r="M95" i="21"/>
  <c r="CE63" i="21"/>
  <c r="BM63" i="21"/>
  <c r="AC63" i="21"/>
  <c r="CC30" i="21"/>
  <c r="K63" i="21"/>
  <c r="AU63" i="21"/>
  <c r="CU30" i="21"/>
  <c r="AA30" i="21"/>
  <c r="BK30" i="21"/>
  <c r="AS30" i="21"/>
  <c r="CL167" i="21"/>
  <c r="BT167" i="21"/>
  <c r="AJ167" i="21"/>
  <c r="BB167" i="21"/>
  <c r="BR135" i="21"/>
  <c r="CJ135" i="21"/>
  <c r="R167" i="21"/>
  <c r="AZ135" i="21"/>
  <c r="AH135" i="21"/>
  <c r="P135" i="21"/>
  <c r="CH103" i="21"/>
  <c r="AF103" i="21"/>
  <c r="N103" i="21"/>
  <c r="AX103" i="21"/>
  <c r="BP103" i="21"/>
  <c r="CF71" i="21"/>
  <c r="BN71" i="21"/>
  <c r="AD71" i="21"/>
  <c r="AV71" i="21"/>
  <c r="L71" i="21"/>
  <c r="J39" i="21"/>
  <c r="CD39" i="21"/>
  <c r="BL39" i="21"/>
  <c r="AB39" i="21"/>
  <c r="AT39" i="21"/>
  <c r="BU144" i="21"/>
  <c r="CM144" i="21"/>
  <c r="BC144" i="21"/>
  <c r="AK144" i="21"/>
  <c r="S144" i="21"/>
  <c r="CK112" i="21"/>
  <c r="BS112" i="21"/>
  <c r="BA112" i="21"/>
  <c r="AI112" i="21"/>
  <c r="Q112" i="21"/>
  <c r="CI80" i="21"/>
  <c r="BQ80" i="21"/>
  <c r="AY80" i="21"/>
  <c r="O80" i="21"/>
  <c r="AG80" i="21"/>
  <c r="BO48" i="21"/>
  <c r="CG48" i="21"/>
  <c r="AE48" i="21"/>
  <c r="M48" i="21"/>
  <c r="CE16" i="21"/>
  <c r="BM16" i="21"/>
  <c r="K16" i="21"/>
  <c r="AW48" i="21"/>
  <c r="AC16" i="21"/>
  <c r="AU16" i="21"/>
  <c r="BS555" i="2"/>
  <c r="CK164" i="21"/>
  <c r="BS164" i="21"/>
  <c r="AI164" i="21"/>
  <c r="BA164" i="21"/>
  <c r="Q164" i="21"/>
  <c r="CI132" i="21"/>
  <c r="AY132" i="21"/>
  <c r="BQ132" i="21"/>
  <c r="O132" i="21"/>
  <c r="CG100" i="21"/>
  <c r="AG132" i="21"/>
  <c r="BO100" i="21"/>
  <c r="AW100" i="21"/>
  <c r="CE68" i="21"/>
  <c r="M100" i="21"/>
  <c r="AE100" i="21"/>
  <c r="BM68" i="21"/>
  <c r="K68" i="21"/>
  <c r="AU68" i="21"/>
  <c r="AC68" i="21"/>
  <c r="BK35" i="21"/>
  <c r="CC35" i="21"/>
  <c r="CU35" i="21"/>
  <c r="AS35" i="21"/>
  <c r="AA35" i="21"/>
  <c r="CG152" i="21"/>
  <c r="BO152" i="21"/>
  <c r="AW152" i="21"/>
  <c r="AE152" i="21"/>
  <c r="M152" i="21"/>
  <c r="BM120" i="21"/>
  <c r="CE120" i="21"/>
  <c r="AU120" i="21"/>
  <c r="AC120" i="21"/>
  <c r="K120" i="21"/>
  <c r="BK87" i="21"/>
  <c r="CC87" i="21"/>
  <c r="CU87" i="21"/>
  <c r="AS87" i="21"/>
  <c r="AA87" i="21"/>
  <c r="CS55" i="21"/>
  <c r="BI55" i="21"/>
  <c r="AQ55" i="21"/>
  <c r="Y55" i="21"/>
  <c r="CA55" i="21"/>
  <c r="BY23" i="21"/>
  <c r="BG23" i="21"/>
  <c r="CQ23" i="21"/>
  <c r="AO23" i="21"/>
  <c r="W23" i="21"/>
  <c r="CQ164" i="21"/>
  <c r="BY164" i="21"/>
  <c r="BG164" i="21"/>
  <c r="AO164" i="21"/>
  <c r="W164" i="21"/>
  <c r="CO132" i="21"/>
  <c r="BE132" i="21"/>
  <c r="BW132" i="21"/>
  <c r="AM132" i="21"/>
  <c r="U132" i="21"/>
  <c r="CM100" i="21"/>
  <c r="BU100" i="21"/>
  <c r="BC100" i="21"/>
  <c r="AK100" i="21"/>
  <c r="S100" i="21"/>
  <c r="BS68" i="21"/>
  <c r="AI68" i="21"/>
  <c r="CK68" i="21"/>
  <c r="BA68" i="21"/>
  <c r="CI36" i="21"/>
  <c r="Q68" i="21"/>
  <c r="BQ36" i="21"/>
  <c r="AY36" i="21"/>
  <c r="AG36" i="21"/>
  <c r="O36" i="21"/>
  <c r="BS552" i="2"/>
  <c r="CH164" i="21"/>
  <c r="AF164" i="21"/>
  <c r="AX164" i="21"/>
  <c r="CF132" i="21"/>
  <c r="BP164" i="21"/>
  <c r="N164" i="21"/>
  <c r="BN132" i="21"/>
  <c r="AV132" i="21"/>
  <c r="CD100" i="21"/>
  <c r="AD132" i="21"/>
  <c r="BL100" i="21"/>
  <c r="L132" i="21"/>
  <c r="AB100" i="21"/>
  <c r="CT67" i="21"/>
  <c r="J100" i="21"/>
  <c r="AT100" i="21"/>
  <c r="CB67" i="21"/>
  <c r="AR67" i="21"/>
  <c r="Z67" i="21"/>
  <c r="BZ35" i="21"/>
  <c r="BJ67" i="21"/>
  <c r="CR35" i="21"/>
  <c r="BH35" i="21"/>
  <c r="AP35" i="21"/>
  <c r="X35" i="21"/>
  <c r="BS430" i="2"/>
  <c r="CL157" i="21"/>
  <c r="BB157" i="21"/>
  <c r="BT157" i="21"/>
  <c r="AJ157" i="21"/>
  <c r="R157" i="21"/>
  <c r="CJ125" i="21"/>
  <c r="BR125" i="21"/>
  <c r="AZ125" i="21"/>
  <c r="AH125" i="21"/>
  <c r="P125" i="21"/>
  <c r="BP93" i="21"/>
  <c r="CH93" i="21"/>
  <c r="AF93" i="21"/>
  <c r="CF61" i="21"/>
  <c r="N93" i="21"/>
  <c r="AX93" i="21"/>
  <c r="AD61" i="21"/>
  <c r="L61" i="21"/>
  <c r="AV61" i="21"/>
  <c r="CD29" i="21"/>
  <c r="BN61" i="21"/>
  <c r="AT29" i="21"/>
  <c r="J29" i="21"/>
  <c r="BL29" i="21"/>
  <c r="AB29" i="21"/>
  <c r="CD145" i="21"/>
  <c r="BL145" i="21"/>
  <c r="AB145" i="21"/>
  <c r="J145" i="21"/>
  <c r="CT112" i="21"/>
  <c r="AT145" i="21"/>
  <c r="CB112" i="21"/>
  <c r="AR112" i="21"/>
  <c r="BJ112" i="21"/>
  <c r="Z112" i="21"/>
  <c r="CR80" i="21"/>
  <c r="BZ80" i="21"/>
  <c r="BH80" i="21"/>
  <c r="AP80" i="21"/>
  <c r="X80" i="21"/>
  <c r="CP48" i="21"/>
  <c r="BX48" i="21"/>
  <c r="BF48" i="21"/>
  <c r="AN48" i="21"/>
  <c r="V48" i="21"/>
  <c r="CN16" i="21"/>
  <c r="BV16" i="21"/>
  <c r="T16" i="21"/>
  <c r="AL16" i="21"/>
  <c r="BD16" i="21"/>
  <c r="CE160" i="21"/>
  <c r="AU160" i="21"/>
  <c r="BM160" i="21"/>
  <c r="AC160" i="21"/>
  <c r="K160" i="21"/>
  <c r="CU127" i="21"/>
  <c r="CC127" i="21"/>
  <c r="BK127" i="21"/>
  <c r="AS127" i="21"/>
  <c r="CS95" i="21"/>
  <c r="AA127" i="21"/>
  <c r="CA95" i="21"/>
  <c r="BI95" i="21"/>
  <c r="Y95" i="21"/>
  <c r="AQ95" i="21"/>
  <c r="CQ63" i="21"/>
  <c r="BY63" i="21"/>
  <c r="BG63" i="21"/>
  <c r="AO63" i="21"/>
  <c r="W63" i="21"/>
  <c r="BW31" i="21"/>
  <c r="BE31" i="21"/>
  <c r="AM31" i="21"/>
  <c r="U31" i="21"/>
  <c r="CO31" i="21"/>
  <c r="CQ163" i="21"/>
  <c r="BY163" i="21"/>
  <c r="BG163" i="21"/>
  <c r="AO163" i="21"/>
  <c r="W163" i="21"/>
  <c r="CO131" i="21"/>
  <c r="BW131" i="21"/>
  <c r="BE131" i="21"/>
  <c r="AM131" i="21"/>
  <c r="CM99" i="21"/>
  <c r="U131" i="21"/>
  <c r="BU99" i="21"/>
  <c r="BC99" i="21"/>
  <c r="CK67" i="21"/>
  <c r="S99" i="21"/>
  <c r="AK99" i="21"/>
  <c r="BA67" i="21"/>
  <c r="Q67" i="21"/>
  <c r="AI67" i="21"/>
  <c r="CI35" i="21"/>
  <c r="BS67" i="21"/>
  <c r="BQ35" i="21"/>
  <c r="AY35" i="21"/>
  <c r="AG35" i="21"/>
  <c r="O35" i="21"/>
  <c r="CR154" i="21"/>
  <c r="BZ154" i="21"/>
  <c r="BH154" i="21"/>
  <c r="X154" i="21"/>
  <c r="CP122" i="21"/>
  <c r="BX122" i="21"/>
  <c r="AP154" i="21"/>
  <c r="BF122" i="21"/>
  <c r="V122" i="21"/>
  <c r="CN90" i="21"/>
  <c r="AN122" i="21"/>
  <c r="BV90" i="21"/>
  <c r="T90" i="21"/>
  <c r="BD90" i="21"/>
  <c r="CL58" i="21"/>
  <c r="AL90" i="21"/>
  <c r="BT58" i="21"/>
  <c r="BB58" i="21"/>
  <c r="R58" i="21"/>
  <c r="AJ58" i="21"/>
  <c r="CJ26" i="21"/>
  <c r="AZ26" i="21"/>
  <c r="P26" i="21"/>
  <c r="BR26" i="21"/>
  <c r="AH26" i="21"/>
  <c r="CR162" i="21"/>
  <c r="BZ162" i="21"/>
  <c r="BH162" i="21"/>
  <c r="X162" i="21"/>
  <c r="CP130" i="21"/>
  <c r="AP162" i="21"/>
  <c r="AN130" i="21"/>
  <c r="BX130" i="21"/>
  <c r="V130" i="21"/>
  <c r="CN98" i="21"/>
  <c r="BF130" i="21"/>
  <c r="BV98" i="21"/>
  <c r="BD98" i="21"/>
  <c r="AL98" i="21"/>
  <c r="T98" i="21"/>
  <c r="BT66" i="21"/>
  <c r="CL66" i="21"/>
  <c r="BB66" i="21"/>
  <c r="R66" i="21"/>
  <c r="AJ66" i="21"/>
  <c r="CJ34" i="21"/>
  <c r="P34" i="21"/>
  <c r="AZ34" i="21"/>
  <c r="BR34" i="21"/>
  <c r="AH34" i="21"/>
  <c r="CD166" i="21"/>
  <c r="BL166" i="21"/>
  <c r="AT166" i="21"/>
  <c r="AB166" i="21"/>
  <c r="J166" i="21"/>
  <c r="CT133" i="21"/>
  <c r="BJ133" i="21"/>
  <c r="CB133" i="21"/>
  <c r="AR133" i="21"/>
  <c r="Z133" i="21"/>
  <c r="CR101" i="21"/>
  <c r="AP101" i="21"/>
  <c r="X101" i="21"/>
  <c r="BZ101" i="21"/>
  <c r="BH101" i="21"/>
  <c r="CP69" i="21"/>
  <c r="BX69" i="21"/>
  <c r="AN69" i="21"/>
  <c r="V69" i="21"/>
  <c r="BF69" i="21"/>
  <c r="AL37" i="21"/>
  <c r="CN37" i="21"/>
  <c r="BV37" i="21"/>
  <c r="BD37" i="21"/>
  <c r="T37" i="21"/>
  <c r="BU167" i="21"/>
  <c r="CM167" i="21"/>
  <c r="BC167" i="21"/>
  <c r="AK167" i="21"/>
  <c r="S167" i="21"/>
  <c r="CK135" i="21"/>
  <c r="BS135" i="21"/>
  <c r="BA135" i="21"/>
  <c r="Q135" i="21"/>
  <c r="AI135" i="21"/>
  <c r="AG103" i="21"/>
  <c r="CG71" i="21"/>
  <c r="CI103" i="21"/>
  <c r="BQ103" i="21"/>
  <c r="AY103" i="21"/>
  <c r="BO71" i="21"/>
  <c r="AW71" i="21"/>
  <c r="O103" i="21"/>
  <c r="M71" i="21"/>
  <c r="AE71" i="21"/>
  <c r="BM39" i="21"/>
  <c r="AU39" i="21"/>
  <c r="AC39" i="21"/>
  <c r="K39" i="21"/>
  <c r="CE39" i="21"/>
  <c r="CN145" i="21"/>
  <c r="BV145" i="21"/>
  <c r="BD145" i="21"/>
  <c r="AL145" i="21"/>
  <c r="T145" i="21"/>
  <c r="CL113" i="21"/>
  <c r="BT113" i="21"/>
  <c r="BB113" i="21"/>
  <c r="AJ113" i="21"/>
  <c r="R113" i="21"/>
  <c r="BR81" i="21"/>
  <c r="CJ81" i="21"/>
  <c r="AH81" i="21"/>
  <c r="AZ81" i="21"/>
  <c r="P81" i="21"/>
  <c r="AX49" i="21"/>
  <c r="AF49" i="21"/>
  <c r="BP49" i="21"/>
  <c r="CF17" i="21"/>
  <c r="CH49" i="21"/>
  <c r="AD17" i="21"/>
  <c r="BN17" i="21"/>
  <c r="L17" i="21"/>
  <c r="N49" i="21"/>
  <c r="AV17" i="21"/>
  <c r="CP154" i="21"/>
  <c r="BX154" i="21"/>
  <c r="AN154" i="21"/>
  <c r="BF154" i="21"/>
  <c r="V154" i="21"/>
  <c r="CN122" i="21"/>
  <c r="BV122" i="21"/>
  <c r="BD122" i="21"/>
  <c r="AL122" i="21"/>
  <c r="T122" i="21"/>
  <c r="CL90" i="21"/>
  <c r="BT90" i="21"/>
  <c r="BB90" i="21"/>
  <c r="AJ90" i="21"/>
  <c r="R90" i="21"/>
  <c r="CJ58" i="21"/>
  <c r="AZ58" i="21"/>
  <c r="BR58" i="21"/>
  <c r="AH58" i="21"/>
  <c r="P58" i="21"/>
  <c r="BP26" i="21"/>
  <c r="AF26" i="21"/>
  <c r="CH26" i="21"/>
  <c r="N26" i="21"/>
  <c r="AX26" i="21"/>
  <c r="BS496" i="2"/>
  <c r="CF161" i="21"/>
  <c r="BN161" i="21"/>
  <c r="AD161" i="21"/>
  <c r="AV161" i="21"/>
  <c r="CD129" i="21"/>
  <c r="BL129" i="21"/>
  <c r="L161" i="21"/>
  <c r="AT129" i="21"/>
  <c r="AB129" i="21"/>
  <c r="J129" i="21"/>
  <c r="CB96" i="21"/>
  <c r="BJ96" i="21"/>
  <c r="CT96" i="21"/>
  <c r="AR96" i="21"/>
  <c r="Z96" i="21"/>
  <c r="CR64" i="21"/>
  <c r="BH64" i="21"/>
  <c r="AP64" i="21"/>
  <c r="BZ64" i="21"/>
  <c r="X64" i="21"/>
  <c r="CP32" i="21"/>
  <c r="BX32" i="21"/>
  <c r="BF32" i="21"/>
  <c r="AN32" i="21"/>
  <c r="V32" i="21"/>
  <c r="CJ108" i="21"/>
  <c r="BR108" i="21"/>
  <c r="CH76" i="21"/>
  <c r="AZ108" i="21"/>
  <c r="AH108" i="21"/>
  <c r="P108" i="21"/>
  <c r="BP76" i="21"/>
  <c r="AX76" i="21"/>
  <c r="AF76" i="21"/>
  <c r="CF44" i="21"/>
  <c r="N76" i="21"/>
  <c r="BN44" i="21"/>
  <c r="CD12" i="21"/>
  <c r="AV44" i="21"/>
  <c r="AD44" i="21"/>
  <c r="L44" i="21"/>
  <c r="J12" i="21"/>
  <c r="BL12" i="21"/>
  <c r="AB12" i="21"/>
  <c r="AT12" i="21"/>
  <c r="CG142" i="21"/>
  <c r="AW142" i="21"/>
  <c r="AE142" i="21"/>
  <c r="M142" i="21"/>
  <c r="BO142" i="21"/>
  <c r="CE110" i="21"/>
  <c r="AC110" i="21"/>
  <c r="CU77" i="21"/>
  <c r="AU110" i="21"/>
  <c r="BM110" i="21"/>
  <c r="K110" i="21"/>
  <c r="CC77" i="21"/>
  <c r="BK77" i="21"/>
  <c r="AS77" i="21"/>
  <c r="CS45" i="21"/>
  <c r="AA77" i="21"/>
  <c r="CA45" i="21"/>
  <c r="BI45" i="21"/>
  <c r="Y45" i="21"/>
  <c r="AQ45" i="21"/>
  <c r="BY13" i="21"/>
  <c r="CQ13" i="21"/>
  <c r="W13" i="21"/>
  <c r="BG13" i="21"/>
  <c r="AO13" i="21"/>
  <c r="CE167" i="21"/>
  <c r="BM167" i="21"/>
  <c r="AU167" i="21"/>
  <c r="AC167" i="21"/>
  <c r="K167" i="21"/>
  <c r="CU134" i="21"/>
  <c r="CC134" i="21"/>
  <c r="BK134" i="21"/>
  <c r="AS134" i="21"/>
  <c r="AA134" i="21"/>
  <c r="CS102" i="21"/>
  <c r="CA102" i="21"/>
  <c r="BI102" i="21"/>
  <c r="AQ102" i="21"/>
  <c r="Y102" i="21"/>
  <c r="AO70" i="21"/>
  <c r="BG70" i="21"/>
  <c r="CQ70" i="21"/>
  <c r="BY70" i="21"/>
  <c r="CO38" i="21"/>
  <c r="W70" i="21"/>
  <c r="BW38" i="21"/>
  <c r="AM38" i="21"/>
  <c r="BE38" i="21"/>
  <c r="U38" i="21"/>
  <c r="CP166" i="21"/>
  <c r="BX166" i="21"/>
  <c r="BF166" i="21"/>
  <c r="V166" i="21"/>
  <c r="AN166" i="21"/>
  <c r="CN134" i="21"/>
  <c r="BV134" i="21"/>
  <c r="AL134" i="21"/>
  <c r="CL102" i="21"/>
  <c r="BD134" i="21"/>
  <c r="T134" i="21"/>
  <c r="BT102" i="21"/>
  <c r="BB102" i="21"/>
  <c r="CJ70" i="21"/>
  <c r="AJ102" i="21"/>
  <c r="R102" i="21"/>
  <c r="AZ70" i="21"/>
  <c r="BR70" i="21"/>
  <c r="P70" i="21"/>
  <c r="AH70" i="21"/>
  <c r="AX38" i="21"/>
  <c r="N38" i="21"/>
  <c r="CH38" i="21"/>
  <c r="BP38" i="21"/>
  <c r="AF38" i="21"/>
  <c r="CG164" i="21"/>
  <c r="AW164" i="21"/>
  <c r="BO164" i="21"/>
  <c r="AE164" i="21"/>
  <c r="M164" i="21"/>
  <c r="CE132" i="21"/>
  <c r="AU132" i="21"/>
  <c r="BM132" i="21"/>
  <c r="K132" i="21"/>
  <c r="AC132" i="21"/>
  <c r="CU99" i="21"/>
  <c r="BK99" i="21"/>
  <c r="CC99" i="21"/>
  <c r="AS99" i="21"/>
  <c r="AA99" i="21"/>
  <c r="CS67" i="21"/>
  <c r="BI67" i="21"/>
  <c r="CA67" i="21"/>
  <c r="AQ67" i="21"/>
  <c r="Y67" i="21"/>
  <c r="CQ35" i="21"/>
  <c r="BY35" i="21"/>
  <c r="AO35" i="21"/>
  <c r="BG35" i="21"/>
  <c r="W35" i="21"/>
  <c r="BS512" i="2"/>
  <c r="CD162" i="21"/>
  <c r="BL162" i="21"/>
  <c r="AT162" i="21"/>
  <c r="AB162" i="21"/>
  <c r="J162" i="21"/>
  <c r="CT129" i="21"/>
  <c r="CB129" i="21"/>
  <c r="AR129" i="21"/>
  <c r="BJ129" i="21"/>
  <c r="CR97" i="21"/>
  <c r="Z129" i="21"/>
  <c r="BZ97" i="21"/>
  <c r="AP97" i="21"/>
  <c r="X97" i="21"/>
  <c r="BH97" i="21"/>
  <c r="BF65" i="21"/>
  <c r="CP65" i="21"/>
  <c r="BX65" i="21"/>
  <c r="AN65" i="21"/>
  <c r="CN33" i="21"/>
  <c r="BV33" i="21"/>
  <c r="BD33" i="21"/>
  <c r="AL33" i="21"/>
  <c r="V65" i="21"/>
  <c r="T33" i="21"/>
  <c r="BS513" i="2"/>
  <c r="CE162" i="21"/>
  <c r="BM162" i="21"/>
  <c r="AC162" i="21"/>
  <c r="CU129" i="21"/>
  <c r="AU162" i="21"/>
  <c r="K162" i="21"/>
  <c r="CC129" i="21"/>
  <c r="BK129" i="21"/>
  <c r="AS129" i="21"/>
  <c r="AA129" i="21"/>
  <c r="CA97" i="21"/>
  <c r="BI97" i="21"/>
  <c r="AQ97" i="21"/>
  <c r="Y97" i="21"/>
  <c r="CS97" i="21"/>
  <c r="CQ65" i="21"/>
  <c r="BY65" i="21"/>
  <c r="BG65" i="21"/>
  <c r="AO65" i="21"/>
  <c r="W65" i="21"/>
  <c r="BW33" i="21"/>
  <c r="BE33" i="21"/>
  <c r="CO33" i="21"/>
  <c r="U33" i="21"/>
  <c r="AM33" i="21"/>
  <c r="BS259" i="2"/>
  <c r="CU147" i="21"/>
  <c r="CC147" i="21"/>
  <c r="AS147" i="21"/>
  <c r="BK147" i="21"/>
  <c r="CS115" i="21"/>
  <c r="AA147" i="21"/>
  <c r="BI115" i="21"/>
  <c r="CA115" i="21"/>
  <c r="AQ115" i="21"/>
  <c r="BY83" i="21"/>
  <c r="BG83" i="21"/>
  <c r="Y115" i="21"/>
  <c r="CQ83" i="21"/>
  <c r="AO83" i="21"/>
  <c r="W83" i="21"/>
  <c r="CO51" i="21"/>
  <c r="BE51" i="21"/>
  <c r="AM51" i="21"/>
  <c r="BW51" i="21"/>
  <c r="U51" i="21"/>
  <c r="BU19" i="21"/>
  <c r="BC19" i="21"/>
  <c r="CM19" i="21"/>
  <c r="S19" i="21"/>
  <c r="AK19" i="21"/>
  <c r="BS573" i="2"/>
  <c r="CK165" i="21"/>
  <c r="BS165" i="21"/>
  <c r="BA165" i="21"/>
  <c r="AI165" i="21"/>
  <c r="Q165" i="21"/>
  <c r="CI133" i="21"/>
  <c r="BQ133" i="21"/>
  <c r="AY133" i="21"/>
  <c r="AG133" i="21"/>
  <c r="O133" i="21"/>
  <c r="BO101" i="21"/>
  <c r="AW101" i="21"/>
  <c r="CG101" i="21"/>
  <c r="AE101" i="21"/>
  <c r="CE69" i="21"/>
  <c r="M101" i="21"/>
  <c r="BM69" i="21"/>
  <c r="AU69" i="21"/>
  <c r="AC69" i="21"/>
  <c r="CC36" i="21"/>
  <c r="K69" i="21"/>
  <c r="AA36" i="21"/>
  <c r="BK36" i="21"/>
  <c r="CU36" i="21"/>
  <c r="AS36" i="21"/>
  <c r="CK109" i="21"/>
  <c r="BS109" i="21"/>
  <c r="BA109" i="21"/>
  <c r="AI109" i="21"/>
  <c r="Q109" i="21"/>
  <c r="BQ77" i="21"/>
  <c r="AG77" i="21"/>
  <c r="O77" i="21"/>
  <c r="AY77" i="21"/>
  <c r="CG45" i="21"/>
  <c r="BO45" i="21"/>
  <c r="AW45" i="21"/>
  <c r="CI77" i="21"/>
  <c r="AE45" i="21"/>
  <c r="CE13" i="21"/>
  <c r="M45" i="21"/>
  <c r="AU13" i="21"/>
  <c r="BM13" i="21"/>
  <c r="AC13" i="21"/>
  <c r="K13" i="21"/>
  <c r="BR155" i="21"/>
  <c r="CJ155" i="21"/>
  <c r="AZ155" i="21"/>
  <c r="AH155" i="21"/>
  <c r="P155" i="21"/>
  <c r="CH123" i="21"/>
  <c r="BP123" i="21"/>
  <c r="AX123" i="21"/>
  <c r="AF123" i="21"/>
  <c r="N123" i="21"/>
  <c r="CF91" i="21"/>
  <c r="BN91" i="21"/>
  <c r="AD91" i="21"/>
  <c r="L91" i="21"/>
  <c r="AV91" i="21"/>
  <c r="CD59" i="21"/>
  <c r="BL59" i="21"/>
  <c r="AB59" i="21"/>
  <c r="AT59" i="21"/>
  <c r="CB26" i="21"/>
  <c r="CT26" i="21"/>
  <c r="BJ26" i="21"/>
  <c r="J59" i="21"/>
  <c r="AR26" i="21"/>
  <c r="Z26" i="21"/>
  <c r="CJ162" i="21"/>
  <c r="BR162" i="21"/>
  <c r="AZ162" i="21"/>
  <c r="AH162" i="21"/>
  <c r="P162" i="21"/>
  <c r="CH130" i="21"/>
  <c r="AX130" i="21"/>
  <c r="AF130" i="21"/>
  <c r="BP130" i="21"/>
  <c r="N130" i="21"/>
  <c r="BN98" i="21"/>
  <c r="CF98" i="21"/>
  <c r="AD98" i="21"/>
  <c r="AV98" i="21"/>
  <c r="L98" i="21"/>
  <c r="CD66" i="21"/>
  <c r="BL66" i="21"/>
  <c r="AB66" i="21"/>
  <c r="AT66" i="21"/>
  <c r="J66" i="21"/>
  <c r="CB33" i="21"/>
  <c r="CT33" i="21"/>
  <c r="Z33" i="21"/>
  <c r="BJ33" i="21"/>
  <c r="AR33" i="21"/>
  <c r="CJ153" i="21"/>
  <c r="BR153" i="21"/>
  <c r="AH153" i="21"/>
  <c r="AZ153" i="21"/>
  <c r="CH121" i="21"/>
  <c r="BP121" i="21"/>
  <c r="P153" i="21"/>
  <c r="AX121" i="21"/>
  <c r="N121" i="21"/>
  <c r="AF121" i="21"/>
  <c r="CF89" i="21"/>
  <c r="BN89" i="21"/>
  <c r="AD89" i="21"/>
  <c r="AV89" i="21"/>
  <c r="L89" i="21"/>
  <c r="CD57" i="21"/>
  <c r="BL57" i="21"/>
  <c r="AB57" i="21"/>
  <c r="CB24" i="21"/>
  <c r="AT57" i="21"/>
  <c r="CT24" i="21"/>
  <c r="BJ24" i="21"/>
  <c r="Z24" i="21"/>
  <c r="J57" i="21"/>
  <c r="AR24" i="21"/>
  <c r="CS153" i="21"/>
  <c r="BI153" i="21"/>
  <c r="CA153" i="21"/>
  <c r="Y153" i="21"/>
  <c r="AQ153" i="21"/>
  <c r="CQ121" i="21"/>
  <c r="BY121" i="21"/>
  <c r="BG121" i="21"/>
  <c r="CO89" i="21"/>
  <c r="AO121" i="21"/>
  <c r="W121" i="21"/>
  <c r="BW89" i="21"/>
  <c r="BE89" i="21"/>
  <c r="AM89" i="21"/>
  <c r="U89" i="21"/>
  <c r="CM57" i="21"/>
  <c r="BU57" i="21"/>
  <c r="BC57" i="21"/>
  <c r="S57" i="21"/>
  <c r="AK57" i="21"/>
  <c r="CK25" i="21"/>
  <c r="BA25" i="21"/>
  <c r="AI25" i="21"/>
  <c r="Q25" i="21"/>
  <c r="BS25" i="21"/>
  <c r="BZ109" i="21"/>
  <c r="CR109" i="21"/>
  <c r="BH109" i="21"/>
  <c r="X109" i="21"/>
  <c r="CP77" i="21"/>
  <c r="AP109" i="21"/>
  <c r="BF77" i="21"/>
  <c r="AN77" i="21"/>
  <c r="V77" i="21"/>
  <c r="CN45" i="21"/>
  <c r="BV45" i="21"/>
  <c r="BX77" i="21"/>
  <c r="BD45" i="21"/>
  <c r="T45" i="21"/>
  <c r="BT13" i="21"/>
  <c r="CL13" i="21"/>
  <c r="R13" i="21"/>
  <c r="BB13" i="21"/>
  <c r="AL45" i="21"/>
  <c r="AJ13" i="21"/>
  <c r="BS341" i="2"/>
  <c r="CM152" i="21"/>
  <c r="BU152" i="21"/>
  <c r="BC152" i="21"/>
  <c r="AK152" i="21"/>
  <c r="S152" i="21"/>
  <c r="CK120" i="21"/>
  <c r="BA120" i="21"/>
  <c r="AI120" i="21"/>
  <c r="Q120" i="21"/>
  <c r="CI88" i="21"/>
  <c r="BS120" i="21"/>
  <c r="BQ88" i="21"/>
  <c r="AY88" i="21"/>
  <c r="AG88" i="21"/>
  <c r="O88" i="21"/>
  <c r="BO56" i="21"/>
  <c r="CG56" i="21"/>
  <c r="AW56" i="21"/>
  <c r="M56" i="21"/>
  <c r="AE56" i="21"/>
  <c r="BM24" i="21"/>
  <c r="CE24" i="21"/>
  <c r="K24" i="21"/>
  <c r="AC24" i="21"/>
  <c r="AU24" i="21"/>
  <c r="CG153" i="21"/>
  <c r="BO153" i="21"/>
  <c r="AW153" i="21"/>
  <c r="AE153" i="21"/>
  <c r="M153" i="21"/>
  <c r="CE121" i="21"/>
  <c r="BM121" i="21"/>
  <c r="AU121" i="21"/>
  <c r="AC121" i="21"/>
  <c r="K121" i="21"/>
  <c r="CC88" i="21"/>
  <c r="CU88" i="21"/>
  <c r="AS88" i="21"/>
  <c r="AA88" i="21"/>
  <c r="CS56" i="21"/>
  <c r="BK88" i="21"/>
  <c r="CA56" i="21"/>
  <c r="BI56" i="21"/>
  <c r="AQ56" i="21"/>
  <c r="BY24" i="21"/>
  <c r="CQ24" i="21"/>
  <c r="Y56" i="21"/>
  <c r="W24" i="21"/>
  <c r="BG24" i="21"/>
  <c r="AO24" i="21"/>
  <c r="CN157" i="21"/>
  <c r="BV157" i="21"/>
  <c r="AL157" i="21"/>
  <c r="BD157" i="21"/>
  <c r="BT125" i="21"/>
  <c r="CL125" i="21"/>
  <c r="BB125" i="21"/>
  <c r="AJ125" i="21"/>
  <c r="T157" i="21"/>
  <c r="R125" i="21"/>
  <c r="CJ93" i="21"/>
  <c r="AH93" i="21"/>
  <c r="BR93" i="21"/>
  <c r="CH61" i="21"/>
  <c r="AZ93" i="21"/>
  <c r="P93" i="21"/>
  <c r="BP61" i="21"/>
  <c r="AX61" i="21"/>
  <c r="AF61" i="21"/>
  <c r="N61" i="21"/>
  <c r="CF29" i="21"/>
  <c r="BN29" i="21"/>
  <c r="AV29" i="21"/>
  <c r="AD29" i="21"/>
  <c r="L29" i="21"/>
  <c r="CR155" i="21"/>
  <c r="BZ155" i="21"/>
  <c r="BH155" i="21"/>
  <c r="AP155" i="21"/>
  <c r="CP123" i="21"/>
  <c r="BX123" i="21"/>
  <c r="BF123" i="21"/>
  <c r="X155" i="21"/>
  <c r="AN123" i="21"/>
  <c r="V123" i="21"/>
  <c r="CN91" i="21"/>
  <c r="BV91" i="21"/>
  <c r="BD91" i="21"/>
  <c r="AL91" i="21"/>
  <c r="CL59" i="21"/>
  <c r="BT59" i="21"/>
  <c r="AJ59" i="21"/>
  <c r="R59" i="21"/>
  <c r="BB59" i="21"/>
  <c r="CJ27" i="21"/>
  <c r="T91" i="21"/>
  <c r="BR27" i="21"/>
  <c r="AH27" i="21"/>
  <c r="P27" i="21"/>
  <c r="AZ27" i="21"/>
  <c r="CN153" i="21"/>
  <c r="BV153" i="21"/>
  <c r="BD153" i="21"/>
  <c r="AL153" i="21"/>
  <c r="T153" i="21"/>
  <c r="CL121" i="21"/>
  <c r="BT121" i="21"/>
  <c r="BB121" i="21"/>
  <c r="AJ121" i="21"/>
  <c r="R121" i="21"/>
  <c r="BR89" i="21"/>
  <c r="CJ89" i="21"/>
  <c r="AH89" i="21"/>
  <c r="AZ89" i="21"/>
  <c r="CH57" i="21"/>
  <c r="P89" i="21"/>
  <c r="AX57" i="21"/>
  <c r="BP57" i="21"/>
  <c r="AF57" i="21"/>
  <c r="N57" i="21"/>
  <c r="CF25" i="21"/>
  <c r="AV25" i="21"/>
  <c r="BN25" i="21"/>
  <c r="AD25" i="21"/>
  <c r="L25" i="21"/>
  <c r="BP109" i="21"/>
  <c r="CH109" i="21"/>
  <c r="AX109" i="21"/>
  <c r="AF109" i="21"/>
  <c r="N109" i="21"/>
  <c r="CF77" i="21"/>
  <c r="AV77" i="21"/>
  <c r="AD77" i="21"/>
  <c r="BN77" i="21"/>
  <c r="L77" i="21"/>
  <c r="CD45" i="21"/>
  <c r="BL45" i="21"/>
  <c r="AT45" i="21"/>
  <c r="J45" i="21"/>
  <c r="BJ12" i="21"/>
  <c r="CB12" i="21"/>
  <c r="AR12" i="21"/>
  <c r="Z12" i="21"/>
  <c r="CT12" i="21"/>
  <c r="AB45" i="21"/>
  <c r="CS148" i="21"/>
  <c r="CA148" i="21"/>
  <c r="BI148" i="21"/>
  <c r="AQ148" i="21"/>
  <c r="Y148" i="21"/>
  <c r="CQ116" i="21"/>
  <c r="BY116" i="21"/>
  <c r="AO116" i="21"/>
  <c r="BG116" i="21"/>
  <c r="W116" i="21"/>
  <c r="BW84" i="21"/>
  <c r="AM84" i="21"/>
  <c r="U84" i="21"/>
  <c r="CO84" i="21"/>
  <c r="CM52" i="21"/>
  <c r="BE84" i="21"/>
  <c r="BU52" i="21"/>
  <c r="BC52" i="21"/>
  <c r="BS20" i="21"/>
  <c r="BA20" i="21"/>
  <c r="AI20" i="21"/>
  <c r="AK52" i="21"/>
  <c r="CK20" i="21"/>
  <c r="S52" i="21"/>
  <c r="Q20" i="21"/>
  <c r="CR156" i="21"/>
  <c r="BZ156" i="21"/>
  <c r="BH156" i="21"/>
  <c r="AP156" i="21"/>
  <c r="X156" i="21"/>
  <c r="CP124" i="21"/>
  <c r="BX124" i="21"/>
  <c r="AN124" i="21"/>
  <c r="BF124" i="21"/>
  <c r="V124" i="21"/>
  <c r="CN92" i="21"/>
  <c r="BV92" i="21"/>
  <c r="BD92" i="21"/>
  <c r="CL60" i="21"/>
  <c r="AL92" i="21"/>
  <c r="T92" i="21"/>
  <c r="BB60" i="21"/>
  <c r="BT60" i="21"/>
  <c r="AJ60" i="21"/>
  <c r="R60" i="21"/>
  <c r="CJ28" i="21"/>
  <c r="BR28" i="21"/>
  <c r="AH28" i="21"/>
  <c r="P28" i="21"/>
  <c r="AZ28" i="21"/>
  <c r="CJ159" i="21"/>
  <c r="BR159" i="21"/>
  <c r="AZ159" i="21"/>
  <c r="CH127" i="21"/>
  <c r="AH159" i="21"/>
  <c r="P159" i="21"/>
  <c r="BP127" i="21"/>
  <c r="AX127" i="21"/>
  <c r="AF127" i="21"/>
  <c r="N127" i="21"/>
  <c r="CF95" i="21"/>
  <c r="BN95" i="21"/>
  <c r="AV95" i="21"/>
  <c r="AD95" i="21"/>
  <c r="L95" i="21"/>
  <c r="CD63" i="21"/>
  <c r="AT63" i="21"/>
  <c r="CT30" i="21"/>
  <c r="CB30" i="21"/>
  <c r="BL63" i="21"/>
  <c r="AB63" i="21"/>
  <c r="J63" i="21"/>
  <c r="AR30" i="21"/>
  <c r="BJ30" i="21"/>
  <c r="Z30" i="21"/>
  <c r="CI158" i="21"/>
  <c r="BQ158" i="21"/>
  <c r="AY158" i="21"/>
  <c r="O158" i="21"/>
  <c r="CG126" i="21"/>
  <c r="BO126" i="21"/>
  <c r="AG158" i="21"/>
  <c r="AE126" i="21"/>
  <c r="M126" i="21"/>
  <c r="AW126" i="21"/>
  <c r="CE94" i="21"/>
  <c r="BM94" i="21"/>
  <c r="AU94" i="21"/>
  <c r="AC94" i="21"/>
  <c r="CU61" i="21"/>
  <c r="BK61" i="21"/>
  <c r="AS61" i="21"/>
  <c r="AA61" i="21"/>
  <c r="CC61" i="21"/>
  <c r="K94" i="21"/>
  <c r="BI29" i="21"/>
  <c r="CA29" i="21"/>
  <c r="CS29" i="21"/>
  <c r="Y29" i="21"/>
  <c r="AQ29" i="21"/>
  <c r="CJ157" i="21"/>
  <c r="BR157" i="21"/>
  <c r="AZ157" i="21"/>
  <c r="AH157" i="21"/>
  <c r="P157" i="21"/>
  <c r="BP125" i="21"/>
  <c r="AX125" i="21"/>
  <c r="AF125" i="21"/>
  <c r="CH125" i="21"/>
  <c r="N125" i="21"/>
  <c r="CF93" i="21"/>
  <c r="AD93" i="21"/>
  <c r="AV93" i="21"/>
  <c r="L93" i="21"/>
  <c r="CD61" i="21"/>
  <c r="BN93" i="21"/>
  <c r="BL61" i="21"/>
  <c r="AT61" i="21"/>
  <c r="AB61" i="21"/>
  <c r="CT28" i="21"/>
  <c r="BJ28" i="21"/>
  <c r="J61" i="21"/>
  <c r="Z28" i="21"/>
  <c r="CB28" i="21"/>
  <c r="AR28" i="21"/>
  <c r="CU159" i="21"/>
  <c r="BK159" i="21"/>
  <c r="CC159" i="21"/>
  <c r="AS159" i="21"/>
  <c r="CS127" i="21"/>
  <c r="CA127" i="21"/>
  <c r="AA159" i="21"/>
  <c r="BI127" i="21"/>
  <c r="AQ127" i="21"/>
  <c r="CQ95" i="21"/>
  <c r="Y127" i="21"/>
  <c r="BY95" i="21"/>
  <c r="BG95" i="21"/>
  <c r="AO95" i="21"/>
  <c r="W95" i="21"/>
  <c r="BE63" i="21"/>
  <c r="CO63" i="21"/>
  <c r="BW63" i="21"/>
  <c r="U63" i="21"/>
  <c r="AM63" i="21"/>
  <c r="CM31" i="21"/>
  <c r="BC31" i="21"/>
  <c r="AK31" i="21"/>
  <c r="BU31" i="21"/>
  <c r="S31" i="21"/>
  <c r="CH160" i="21"/>
  <c r="BP160" i="21"/>
  <c r="AF160" i="21"/>
  <c r="AX160" i="21"/>
  <c r="N160" i="21"/>
  <c r="CF128" i="21"/>
  <c r="BN128" i="21"/>
  <c r="AV128" i="21"/>
  <c r="L128" i="21"/>
  <c r="AD128" i="21"/>
  <c r="CD96" i="21"/>
  <c r="BL96" i="21"/>
  <c r="AT96" i="21"/>
  <c r="AB96" i="21"/>
  <c r="CT63" i="21"/>
  <c r="CB63" i="21"/>
  <c r="BJ63" i="21"/>
  <c r="J96" i="21"/>
  <c r="AR63" i="21"/>
  <c r="Z63" i="21"/>
  <c r="CR31" i="21"/>
  <c r="AP31" i="21"/>
  <c r="X31" i="21"/>
  <c r="BZ31" i="21"/>
  <c r="BH31" i="21"/>
  <c r="CD160" i="21"/>
  <c r="BL160" i="21"/>
  <c r="AT160" i="21"/>
  <c r="J160" i="21"/>
  <c r="CT127" i="21"/>
  <c r="AB160" i="21"/>
  <c r="BJ127" i="21"/>
  <c r="CB127" i="21"/>
  <c r="AR127" i="21"/>
  <c r="Z127" i="21"/>
  <c r="CR95" i="21"/>
  <c r="BZ95" i="21"/>
  <c r="BH95" i="21"/>
  <c r="AP95" i="21"/>
  <c r="CP63" i="21"/>
  <c r="X95" i="21"/>
  <c r="BX63" i="21"/>
  <c r="BF63" i="21"/>
  <c r="AN63" i="21"/>
  <c r="CN31" i="21"/>
  <c r="BV31" i="21"/>
  <c r="AL31" i="21"/>
  <c r="BD31" i="21"/>
  <c r="T31" i="21"/>
  <c r="V63" i="21"/>
  <c r="BS394" i="2"/>
  <c r="CL155" i="21"/>
  <c r="BT155" i="21"/>
  <c r="BB155" i="21"/>
  <c r="AJ155" i="21"/>
  <c r="R155" i="21"/>
  <c r="CJ123" i="21"/>
  <c r="BR123" i="21"/>
  <c r="AZ123" i="21"/>
  <c r="AH123" i="21"/>
  <c r="P123" i="21"/>
  <c r="BP91" i="21"/>
  <c r="AX91" i="21"/>
  <c r="CH91" i="21"/>
  <c r="AF91" i="21"/>
  <c r="BN59" i="21"/>
  <c r="CF59" i="21"/>
  <c r="AV59" i="21"/>
  <c r="N91" i="21"/>
  <c r="AD59" i="21"/>
  <c r="L59" i="21"/>
  <c r="AT27" i="21"/>
  <c r="CD27" i="21"/>
  <c r="BL27" i="21"/>
  <c r="J27" i="21"/>
  <c r="AB27" i="21"/>
  <c r="CG159" i="21"/>
  <c r="BO159" i="21"/>
  <c r="AE159" i="21"/>
  <c r="AW159" i="21"/>
  <c r="M159" i="21"/>
  <c r="CE127" i="21"/>
  <c r="BM127" i="21"/>
  <c r="AU127" i="21"/>
  <c r="CU94" i="21"/>
  <c r="AC127" i="21"/>
  <c r="K127" i="21"/>
  <c r="CC94" i="21"/>
  <c r="BK94" i="21"/>
  <c r="AS94" i="21"/>
  <c r="AA94" i="21"/>
  <c r="CA62" i="21"/>
  <c r="BI62" i="21"/>
  <c r="CS62" i="21"/>
  <c r="AQ62" i="21"/>
  <c r="BG30" i="21"/>
  <c r="AO30" i="21"/>
  <c r="BY30" i="21"/>
  <c r="Y62" i="21"/>
  <c r="W30" i="21"/>
  <c r="CQ30" i="21"/>
  <c r="CF164" i="21"/>
  <c r="BN164" i="21"/>
  <c r="AV164" i="21"/>
  <c r="AD164" i="21"/>
  <c r="L164" i="21"/>
  <c r="CD132" i="21"/>
  <c r="BL132" i="21"/>
  <c r="AT132" i="21"/>
  <c r="AB132" i="21"/>
  <c r="J132" i="21"/>
  <c r="CT99" i="21"/>
  <c r="BJ99" i="21"/>
  <c r="AR99" i="21"/>
  <c r="Z99" i="21"/>
  <c r="CB99" i="21"/>
  <c r="CR67" i="21"/>
  <c r="BZ67" i="21"/>
  <c r="AP67" i="21"/>
  <c r="X67" i="21"/>
  <c r="BH67" i="21"/>
  <c r="AN35" i="21"/>
  <c r="V35" i="21"/>
  <c r="BX35" i="21"/>
  <c r="BF35" i="21"/>
  <c r="CP35" i="21"/>
  <c r="CH153" i="21"/>
  <c r="BP153" i="21"/>
  <c r="AX153" i="21"/>
  <c r="AF153" i="21"/>
  <c r="N153" i="21"/>
  <c r="BN121" i="21"/>
  <c r="CF121" i="21"/>
  <c r="AV121" i="21"/>
  <c r="AD121" i="21"/>
  <c r="L121" i="21"/>
  <c r="CD89" i="21"/>
  <c r="BL89" i="21"/>
  <c r="AT89" i="21"/>
  <c r="AB89" i="21"/>
  <c r="J89" i="21"/>
  <c r="CB56" i="21"/>
  <c r="BJ56" i="21"/>
  <c r="CT56" i="21"/>
  <c r="CR24" i="21"/>
  <c r="BZ24" i="21"/>
  <c r="AR56" i="21"/>
  <c r="Z56" i="21"/>
  <c r="AP24" i="21"/>
  <c r="BH24" i="21"/>
  <c r="X24" i="21"/>
  <c r="CR158" i="21"/>
  <c r="BZ158" i="21"/>
  <c r="BH158" i="21"/>
  <c r="AP158" i="21"/>
  <c r="CP126" i="21"/>
  <c r="BX126" i="21"/>
  <c r="X158" i="21"/>
  <c r="BF126" i="21"/>
  <c r="AN126" i="21"/>
  <c r="V126" i="21"/>
  <c r="BV94" i="21"/>
  <c r="BD94" i="21"/>
  <c r="CN94" i="21"/>
  <c r="AL94" i="21"/>
  <c r="T94" i="21"/>
  <c r="CL62" i="21"/>
  <c r="BB62" i="21"/>
  <c r="AJ62" i="21"/>
  <c r="BT62" i="21"/>
  <c r="R62" i="21"/>
  <c r="CJ30" i="21"/>
  <c r="BR30" i="21"/>
  <c r="AZ30" i="21"/>
  <c r="P30" i="21"/>
  <c r="AH30" i="21"/>
  <c r="CP150" i="21"/>
  <c r="BF150" i="21"/>
  <c r="BX150" i="21"/>
  <c r="V150" i="21"/>
  <c r="AN150" i="21"/>
  <c r="CN118" i="21"/>
  <c r="BV118" i="21"/>
  <c r="BD118" i="21"/>
  <c r="T118" i="21"/>
  <c r="CL86" i="21"/>
  <c r="AL118" i="21"/>
  <c r="BT86" i="21"/>
  <c r="BB86" i="21"/>
  <c r="AJ86" i="21"/>
  <c r="R86" i="21"/>
  <c r="CJ54" i="21"/>
  <c r="AZ54" i="21"/>
  <c r="BR54" i="21"/>
  <c r="AH54" i="21"/>
  <c r="P54" i="21"/>
  <c r="CH22" i="21"/>
  <c r="BP22" i="21"/>
  <c r="N22" i="21"/>
  <c r="AF22" i="21"/>
  <c r="AX22" i="21"/>
  <c r="CI155" i="21"/>
  <c r="BQ155" i="21"/>
  <c r="AG155" i="21"/>
  <c r="AY155" i="21"/>
  <c r="CG123" i="21"/>
  <c r="O155" i="21"/>
  <c r="BO123" i="21"/>
  <c r="AW123" i="21"/>
  <c r="AE123" i="21"/>
  <c r="M123" i="21"/>
  <c r="BM91" i="21"/>
  <c r="CE91" i="21"/>
  <c r="AU91" i="21"/>
  <c r="AC91" i="21"/>
  <c r="K91" i="21"/>
  <c r="CC58" i="21"/>
  <c r="AA58" i="21"/>
  <c r="BK58" i="21"/>
  <c r="CS26" i="21"/>
  <c r="CU58" i="21"/>
  <c r="AS58" i="21"/>
  <c r="BI26" i="21"/>
  <c r="AQ26" i="21"/>
  <c r="CA26" i="21"/>
  <c r="Y26" i="21"/>
  <c r="CH162" i="21"/>
  <c r="AX162" i="21"/>
  <c r="BP162" i="21"/>
  <c r="AF162" i="21"/>
  <c r="N162" i="21"/>
  <c r="CF130" i="21"/>
  <c r="AV130" i="21"/>
  <c r="BN130" i="21"/>
  <c r="L130" i="21"/>
  <c r="AD130" i="21"/>
  <c r="CD98" i="21"/>
  <c r="BL98" i="21"/>
  <c r="AB98" i="21"/>
  <c r="J98" i="21"/>
  <c r="CB65" i="21"/>
  <c r="CT65" i="21"/>
  <c r="AT98" i="21"/>
  <c r="BJ65" i="21"/>
  <c r="AR65" i="21"/>
  <c r="Z65" i="21"/>
  <c r="BZ33" i="21"/>
  <c r="AP33" i="21"/>
  <c r="X33" i="21"/>
  <c r="BH33" i="21"/>
  <c r="CR33" i="21"/>
  <c r="CS166" i="21"/>
  <c r="CA166" i="21"/>
  <c r="BI166" i="21"/>
  <c r="AQ166" i="21"/>
  <c r="Y166" i="21"/>
  <c r="BY134" i="21"/>
  <c r="CQ134" i="21"/>
  <c r="BG134" i="21"/>
  <c r="W134" i="21"/>
  <c r="AO134" i="21"/>
  <c r="CO102" i="21"/>
  <c r="AM102" i="21"/>
  <c r="U102" i="21"/>
  <c r="CM70" i="21"/>
  <c r="BW102" i="21"/>
  <c r="BE102" i="21"/>
  <c r="BU70" i="21"/>
  <c r="BC70" i="21"/>
  <c r="S70" i="21"/>
  <c r="AK70" i="21"/>
  <c r="BS38" i="21"/>
  <c r="CK38" i="21"/>
  <c r="AI38" i="21"/>
  <c r="Q38" i="21"/>
  <c r="BA38" i="21"/>
  <c r="CR163" i="21"/>
  <c r="BZ163" i="21"/>
  <c r="BH163" i="21"/>
  <c r="AP163" i="21"/>
  <c r="X163" i="21"/>
  <c r="CP131" i="21"/>
  <c r="BF131" i="21"/>
  <c r="BX131" i="21"/>
  <c r="AN131" i="21"/>
  <c r="V131" i="21"/>
  <c r="CN99" i="21"/>
  <c r="BV99" i="21"/>
  <c r="BD99" i="21"/>
  <c r="AL99" i="21"/>
  <c r="T99" i="21"/>
  <c r="CL67" i="21"/>
  <c r="BT67" i="21"/>
  <c r="BB67" i="21"/>
  <c r="AJ67" i="21"/>
  <c r="CJ35" i="21"/>
  <c r="AH35" i="21"/>
  <c r="AZ35" i="21"/>
  <c r="BR35" i="21"/>
  <c r="R67" i="21"/>
  <c r="P35" i="21"/>
  <c r="CO155" i="21"/>
  <c r="BW155" i="21"/>
  <c r="AM155" i="21"/>
  <c r="BE155" i="21"/>
  <c r="U155" i="21"/>
  <c r="CM123" i="21"/>
  <c r="BU123" i="21"/>
  <c r="BC123" i="21"/>
  <c r="AK123" i="21"/>
  <c r="S123" i="21"/>
  <c r="CK91" i="21"/>
  <c r="BS91" i="21"/>
  <c r="AI91" i="21"/>
  <c r="CI59" i="21"/>
  <c r="Q91" i="21"/>
  <c r="BQ59" i="21"/>
  <c r="AY59" i="21"/>
  <c r="BA91" i="21"/>
  <c r="O59" i="21"/>
  <c r="BO27" i="21"/>
  <c r="AW27" i="21"/>
  <c r="AE27" i="21"/>
  <c r="CG27" i="21"/>
  <c r="M27" i="21"/>
  <c r="AG59" i="21"/>
  <c r="CD165" i="21"/>
  <c r="AB165" i="21"/>
  <c r="AT165" i="21"/>
  <c r="BL165" i="21"/>
  <c r="CT132" i="21"/>
  <c r="CB132" i="21"/>
  <c r="J165" i="21"/>
  <c r="BJ132" i="21"/>
  <c r="AR132" i="21"/>
  <c r="Z132" i="21"/>
  <c r="CR100" i="21"/>
  <c r="BZ100" i="21"/>
  <c r="AP100" i="21"/>
  <c r="BX68" i="21"/>
  <c r="BH100" i="21"/>
  <c r="X100" i="21"/>
  <c r="CP68" i="21"/>
  <c r="BF68" i="21"/>
  <c r="AN68" i="21"/>
  <c r="V68" i="21"/>
  <c r="CN36" i="21"/>
  <c r="T36" i="21"/>
  <c r="AL36" i="21"/>
  <c r="BV36" i="21"/>
  <c r="BD36" i="21"/>
  <c r="CP167" i="21"/>
  <c r="BX167" i="21"/>
  <c r="BF167" i="21"/>
  <c r="AN167" i="21"/>
  <c r="V167" i="21"/>
  <c r="CN135" i="21"/>
  <c r="BV135" i="21"/>
  <c r="AL135" i="21"/>
  <c r="BD135" i="21"/>
  <c r="T135" i="21"/>
  <c r="BT103" i="21"/>
  <c r="CL103" i="21"/>
  <c r="BB103" i="21"/>
  <c r="AJ103" i="21"/>
  <c r="CJ71" i="21"/>
  <c r="R103" i="21"/>
  <c r="BR71" i="21"/>
  <c r="AZ71" i="21"/>
  <c r="AH71" i="21"/>
  <c r="CH39" i="21"/>
  <c r="AX39" i="21"/>
  <c r="N39" i="21"/>
  <c r="BP39" i="21"/>
  <c r="AF39" i="21"/>
  <c r="P71" i="21"/>
  <c r="CR142" i="21"/>
  <c r="BZ142" i="21"/>
  <c r="BH142" i="21"/>
  <c r="AP142" i="21"/>
  <c r="CP110" i="21"/>
  <c r="X142" i="21"/>
  <c r="BX110" i="21"/>
  <c r="BF110" i="21"/>
  <c r="AN110" i="21"/>
  <c r="V110" i="21"/>
  <c r="CN78" i="21"/>
  <c r="BV78" i="21"/>
  <c r="BD78" i="21"/>
  <c r="AL78" i="21"/>
  <c r="T78" i="21"/>
  <c r="BT46" i="21"/>
  <c r="BB46" i="21"/>
  <c r="AJ46" i="21"/>
  <c r="CL46" i="21"/>
  <c r="R46" i="21"/>
  <c r="BR14" i="21"/>
  <c r="AZ14" i="21"/>
  <c r="AH14" i="21"/>
  <c r="P14" i="21"/>
  <c r="CJ14" i="21"/>
  <c r="CT163" i="21"/>
  <c r="CB163" i="21"/>
  <c r="BJ163" i="21"/>
  <c r="AR163" i="21"/>
  <c r="Z163" i="21"/>
  <c r="CR131" i="21"/>
  <c r="AP131" i="21"/>
  <c r="BH131" i="21"/>
  <c r="BZ131" i="21"/>
  <c r="CP99" i="21"/>
  <c r="X131" i="21"/>
  <c r="BX99" i="21"/>
  <c r="AN99" i="21"/>
  <c r="V99" i="21"/>
  <c r="BF99" i="21"/>
  <c r="CN67" i="21"/>
  <c r="BD67" i="21"/>
  <c r="BV67" i="21"/>
  <c r="AL67" i="21"/>
  <c r="T67" i="21"/>
  <c r="CL35" i="21"/>
  <c r="BT35" i="21"/>
  <c r="BB35" i="21"/>
  <c r="AJ35" i="21"/>
  <c r="R35" i="21"/>
  <c r="CP144" i="21"/>
  <c r="BX144" i="21"/>
  <c r="BF144" i="21"/>
  <c r="AN144" i="21"/>
  <c r="CN112" i="21"/>
  <c r="V144" i="21"/>
  <c r="BV112" i="21"/>
  <c r="AL112" i="21"/>
  <c r="BD112" i="21"/>
  <c r="T112" i="21"/>
  <c r="BT80" i="21"/>
  <c r="BB80" i="21"/>
  <c r="CL80" i="21"/>
  <c r="AJ80" i="21"/>
  <c r="R80" i="21"/>
  <c r="CJ48" i="21"/>
  <c r="BR48" i="21"/>
  <c r="AZ48" i="21"/>
  <c r="AH48" i="21"/>
  <c r="P48" i="21"/>
  <c r="CH16" i="21"/>
  <c r="BP16" i="21"/>
  <c r="AF16" i="21"/>
  <c r="AX16" i="21"/>
  <c r="N16" i="21"/>
  <c r="CP109" i="21"/>
  <c r="BX109" i="21"/>
  <c r="AN109" i="21"/>
  <c r="BF109" i="21"/>
  <c r="V109" i="21"/>
  <c r="CN77" i="21"/>
  <c r="BV77" i="21"/>
  <c r="AL77" i="21"/>
  <c r="T77" i="21"/>
  <c r="BD77" i="21"/>
  <c r="CL45" i="21"/>
  <c r="BT45" i="21"/>
  <c r="BB45" i="21"/>
  <c r="AJ45" i="21"/>
  <c r="BR13" i="21"/>
  <c r="AZ13" i="21"/>
  <c r="AH13" i="21"/>
  <c r="R45" i="21"/>
  <c r="CJ13" i="21"/>
  <c r="P13" i="21"/>
  <c r="CG167" i="21"/>
  <c r="BO167" i="21"/>
  <c r="AE167" i="21"/>
  <c r="AW167" i="21"/>
  <c r="CE135" i="21"/>
  <c r="M167" i="21"/>
  <c r="BM135" i="21"/>
  <c r="AU135" i="21"/>
  <c r="CU102" i="21"/>
  <c r="AC135" i="21"/>
  <c r="K135" i="21"/>
  <c r="CC102" i="21"/>
  <c r="BK102" i="21"/>
  <c r="AS102" i="21"/>
  <c r="AA102" i="21"/>
  <c r="CS70" i="21"/>
  <c r="CA70" i="21"/>
  <c r="BI70" i="21"/>
  <c r="Y70" i="21"/>
  <c r="BG38" i="21"/>
  <c r="AO38" i="21"/>
  <c r="AQ70" i="21"/>
  <c r="BY38" i="21"/>
  <c r="W38" i="21"/>
  <c r="CQ38" i="21"/>
  <c r="CI163" i="21"/>
  <c r="BQ163" i="21"/>
  <c r="AG163" i="21"/>
  <c r="AY163" i="21"/>
  <c r="O163" i="21"/>
  <c r="CG131" i="21"/>
  <c r="BO131" i="21"/>
  <c r="AW131" i="21"/>
  <c r="AE131" i="21"/>
  <c r="M131" i="21"/>
  <c r="BM99" i="21"/>
  <c r="CE99" i="21"/>
  <c r="AU99" i="21"/>
  <c r="AC99" i="21"/>
  <c r="K99" i="21"/>
  <c r="CU66" i="21"/>
  <c r="CC66" i="21"/>
  <c r="AS66" i="21"/>
  <c r="AA66" i="21"/>
  <c r="BK66" i="21"/>
  <c r="CS34" i="21"/>
  <c r="AQ34" i="21"/>
  <c r="BI34" i="21"/>
  <c r="CA34" i="21"/>
  <c r="Y34" i="21"/>
  <c r="CM164" i="21"/>
  <c r="BC164" i="21"/>
  <c r="BU164" i="21"/>
  <c r="AK164" i="21"/>
  <c r="S164" i="21"/>
  <c r="CK132" i="21"/>
  <c r="BS132" i="21"/>
  <c r="BA132" i="21"/>
  <c r="AI132" i="21"/>
  <c r="Q132" i="21"/>
  <c r="BQ100" i="21"/>
  <c r="AY100" i="21"/>
  <c r="AG100" i="21"/>
  <c r="CI100" i="21"/>
  <c r="O100" i="21"/>
  <c r="CG68" i="21"/>
  <c r="BO68" i="21"/>
  <c r="AW68" i="21"/>
  <c r="AE68" i="21"/>
  <c r="M68" i="21"/>
  <c r="CE36" i="21"/>
  <c r="AC36" i="21"/>
  <c r="K36" i="21"/>
  <c r="AU36" i="21"/>
  <c r="BM36" i="21"/>
  <c r="CD159" i="21"/>
  <c r="BL159" i="21"/>
  <c r="AT159" i="21"/>
  <c r="J159" i="21"/>
  <c r="CT126" i="21"/>
  <c r="CB126" i="21"/>
  <c r="AB159" i="21"/>
  <c r="BJ126" i="21"/>
  <c r="AR126" i="21"/>
  <c r="CR94" i="21"/>
  <c r="Z126" i="21"/>
  <c r="BZ94" i="21"/>
  <c r="BH94" i="21"/>
  <c r="CP62" i="21"/>
  <c r="BX62" i="21"/>
  <c r="BF62" i="21"/>
  <c r="AP94" i="21"/>
  <c r="V62" i="21"/>
  <c r="AN62" i="21"/>
  <c r="X94" i="21"/>
  <c r="CN30" i="21"/>
  <c r="BD30" i="21"/>
  <c r="T30" i="21"/>
  <c r="AL30" i="21"/>
  <c r="BV30" i="21"/>
  <c r="BN149" i="21"/>
  <c r="CF149" i="21"/>
  <c r="AV149" i="21"/>
  <c r="AD149" i="21"/>
  <c r="L149" i="21"/>
  <c r="CD117" i="21"/>
  <c r="BL117" i="21"/>
  <c r="AT117" i="21"/>
  <c r="AB117" i="21"/>
  <c r="J117" i="21"/>
  <c r="CT84" i="21"/>
  <c r="CB84" i="21"/>
  <c r="BJ84" i="21"/>
  <c r="CR52" i="21"/>
  <c r="AR84" i="21"/>
  <c r="Z84" i="21"/>
  <c r="BZ52" i="21"/>
  <c r="BH52" i="21"/>
  <c r="X52" i="21"/>
  <c r="AP52" i="21"/>
  <c r="CP20" i="21"/>
  <c r="BF20" i="21"/>
  <c r="AN20" i="21"/>
  <c r="BX20" i="21"/>
  <c r="V20" i="21"/>
  <c r="CH167" i="21"/>
  <c r="BP167" i="21"/>
  <c r="AX167" i="21"/>
  <c r="N167" i="21"/>
  <c r="AF167" i="21"/>
  <c r="CF135" i="21"/>
  <c r="BN135" i="21"/>
  <c r="AV135" i="21"/>
  <c r="AD135" i="21"/>
  <c r="L135" i="21"/>
  <c r="CD103" i="21"/>
  <c r="AT103" i="21"/>
  <c r="AB103" i="21"/>
  <c r="J103" i="21"/>
  <c r="BL103" i="21"/>
  <c r="CT70" i="21"/>
  <c r="BJ70" i="21"/>
  <c r="AR70" i="21"/>
  <c r="Z70" i="21"/>
  <c r="CB70" i="21"/>
  <c r="BH38" i="21"/>
  <c r="CR38" i="21"/>
  <c r="X38" i="21"/>
  <c r="AP38" i="21"/>
  <c r="BZ38" i="21"/>
  <c r="BS346" i="2"/>
  <c r="BZ152" i="21"/>
  <c r="BH152" i="21"/>
  <c r="AP152" i="21"/>
  <c r="CR152" i="21"/>
  <c r="X152" i="21"/>
  <c r="CP120" i="21"/>
  <c r="BX120" i="21"/>
  <c r="AN120" i="21"/>
  <c r="V120" i="21"/>
  <c r="BF120" i="21"/>
  <c r="CN88" i="21"/>
  <c r="BV88" i="21"/>
  <c r="AL88" i="21"/>
  <c r="BT56" i="21"/>
  <c r="BD88" i="21"/>
  <c r="T88" i="21"/>
  <c r="BB56" i="21"/>
  <c r="CL56" i="21"/>
  <c r="R56" i="21"/>
  <c r="CJ24" i="21"/>
  <c r="AJ56" i="21"/>
  <c r="BR24" i="21"/>
  <c r="AZ24" i="21"/>
  <c r="P24" i="21"/>
  <c r="AH24" i="21"/>
  <c r="BS532" i="2"/>
  <c r="CF163" i="21"/>
  <c r="BN163" i="21"/>
  <c r="AV163" i="21"/>
  <c r="AD163" i="21"/>
  <c r="L163" i="21"/>
  <c r="BL131" i="21"/>
  <c r="CD131" i="21"/>
  <c r="AT131" i="21"/>
  <c r="AB131" i="21"/>
  <c r="J131" i="21"/>
  <c r="CT98" i="21"/>
  <c r="CB98" i="21"/>
  <c r="BJ98" i="21"/>
  <c r="AR98" i="21"/>
  <c r="BZ66" i="21"/>
  <c r="CR66" i="21"/>
  <c r="BH66" i="21"/>
  <c r="Z98" i="21"/>
  <c r="AP66" i="21"/>
  <c r="X66" i="21"/>
  <c r="CP34" i="21"/>
  <c r="AN34" i="21"/>
  <c r="V34" i="21"/>
  <c r="BX34" i="21"/>
  <c r="BF34" i="21"/>
  <c r="AT117" i="2"/>
  <c r="BS117" i="2"/>
  <c r="AT237" i="2"/>
  <c r="BS237" i="2"/>
  <c r="AT296" i="2"/>
  <c r="BS296" i="2"/>
  <c r="AT337" i="2"/>
  <c r="BS337" i="2"/>
  <c r="AT565" i="2"/>
  <c r="BS565" i="2"/>
  <c r="AT321" i="2"/>
  <c r="BS321" i="2"/>
  <c r="AT369" i="2"/>
  <c r="BS369" i="2"/>
  <c r="AT587" i="2"/>
  <c r="BS587" i="2"/>
  <c r="AT492" i="2"/>
  <c r="BS492" i="2"/>
  <c r="AT463" i="2"/>
  <c r="BS463" i="2"/>
  <c r="AT538" i="2"/>
  <c r="BS538" i="2"/>
  <c r="AT279" i="2"/>
  <c r="BS279" i="2"/>
  <c r="AT559" i="2"/>
  <c r="BS559" i="2"/>
  <c r="AT222" i="2"/>
  <c r="BS222" i="2"/>
  <c r="AT116" i="2"/>
  <c r="BS116" i="2"/>
  <c r="AT125" i="2"/>
  <c r="BS125" i="2"/>
  <c r="AT111" i="2"/>
  <c r="BS111" i="2"/>
  <c r="AT238" i="2"/>
  <c r="BS238" i="2"/>
  <c r="AT186" i="2"/>
  <c r="BS186" i="2"/>
  <c r="AT266" i="2"/>
  <c r="BS266" i="2"/>
  <c r="AT260" i="2"/>
  <c r="BS260" i="2"/>
  <c r="AT406" i="2"/>
  <c r="BS406" i="2"/>
  <c r="AT199" i="2"/>
  <c r="BS199" i="2"/>
  <c r="AT293" i="2"/>
  <c r="BS293" i="2"/>
  <c r="AT447" i="2"/>
  <c r="BS447" i="2"/>
  <c r="AT190" i="2"/>
  <c r="BS190" i="2"/>
  <c r="AT295" i="2"/>
  <c r="BS295" i="2"/>
  <c r="AT114" i="2"/>
  <c r="BS114" i="2"/>
  <c r="AT122" i="2"/>
  <c r="BS122" i="2"/>
  <c r="AT127" i="2"/>
  <c r="BS127" i="2"/>
  <c r="AT191" i="2"/>
  <c r="BS191" i="2"/>
  <c r="AT174" i="2"/>
  <c r="BS174" i="2"/>
  <c r="AT175" i="2"/>
  <c r="BS175" i="2"/>
  <c r="AT195" i="2"/>
  <c r="BS195" i="2"/>
  <c r="AT239" i="2"/>
  <c r="BS239" i="2"/>
  <c r="AT188" i="2"/>
  <c r="BS188" i="2"/>
  <c r="AT255" i="2"/>
  <c r="BS255" i="2"/>
  <c r="AT207" i="2"/>
  <c r="BS207" i="2"/>
  <c r="AT248" i="2"/>
  <c r="BS248" i="2"/>
  <c r="AT312" i="2"/>
  <c r="BS312" i="2"/>
  <c r="AT201" i="2"/>
  <c r="BS201" i="2"/>
  <c r="AT356" i="2"/>
  <c r="BS356" i="2"/>
  <c r="AT365" i="2"/>
  <c r="BS365" i="2"/>
  <c r="AT150" i="2"/>
  <c r="BS150" i="2"/>
  <c r="AT353" i="2"/>
  <c r="BS353" i="2"/>
  <c r="AT432" i="2"/>
  <c r="BS432" i="2"/>
  <c r="AT386" i="2"/>
  <c r="BS386" i="2"/>
  <c r="AT217" i="2"/>
  <c r="BS217" i="2"/>
  <c r="AT149" i="2"/>
  <c r="BS149" i="2"/>
  <c r="AT433" i="2"/>
  <c r="BS433" i="2"/>
  <c r="AT392" i="2"/>
  <c r="BS392" i="2"/>
  <c r="AT477" i="2"/>
  <c r="BS477" i="2"/>
  <c r="AT518" i="2"/>
  <c r="BS518" i="2"/>
  <c r="AT543" i="2"/>
  <c r="BS543" i="2"/>
  <c r="AT542" i="2"/>
  <c r="BS542" i="2"/>
  <c r="AT493" i="2"/>
  <c r="BS493" i="2"/>
  <c r="AT486" i="2"/>
  <c r="BS486" i="2"/>
  <c r="AT376" i="2"/>
  <c r="BS376" i="2"/>
  <c r="AT527" i="2"/>
  <c r="BS527" i="2"/>
  <c r="AT232" i="2"/>
  <c r="BS232" i="2"/>
  <c r="AT586" i="2"/>
  <c r="BS586" i="2"/>
  <c r="AT522" i="2"/>
  <c r="BS522" i="2"/>
  <c r="AT364" i="2"/>
  <c r="BS364" i="2"/>
  <c r="AT507" i="2"/>
  <c r="BS507" i="2"/>
  <c r="AT607" i="2"/>
  <c r="BS607" i="2"/>
  <c r="AT574" i="2"/>
  <c r="BS574" i="2"/>
  <c r="AT438" i="2"/>
  <c r="BS438" i="2"/>
  <c r="AT537" i="2"/>
  <c r="BS537" i="2"/>
  <c r="AT494" i="2"/>
  <c r="BS494" i="2"/>
  <c r="AT381" i="2"/>
  <c r="BS381" i="2"/>
  <c r="AT370" i="2"/>
  <c r="BS370" i="2"/>
  <c r="AT572" i="2"/>
  <c r="BS572" i="2"/>
  <c r="AT554" i="2"/>
  <c r="BS554" i="2"/>
  <c r="AT221" i="2"/>
  <c r="BS221" i="2"/>
  <c r="AT107" i="2"/>
  <c r="BS107" i="2"/>
  <c r="AT184" i="2"/>
  <c r="BS184" i="2"/>
  <c r="AT267" i="2"/>
  <c r="BS267" i="2"/>
  <c r="AT340" i="2"/>
  <c r="BS340" i="2"/>
  <c r="AT385" i="2"/>
  <c r="BS385" i="2"/>
  <c r="AT357" i="2"/>
  <c r="BS357" i="2"/>
  <c r="AT412" i="2"/>
  <c r="BS412" i="2"/>
  <c r="AT581" i="2"/>
  <c r="BS581" i="2"/>
  <c r="AT563" i="2"/>
  <c r="BS563" i="2"/>
  <c r="AT560" i="2"/>
  <c r="BS560" i="2"/>
  <c r="AT379" i="2"/>
  <c r="BS379" i="2"/>
  <c r="AT178" i="2"/>
  <c r="BS178" i="2"/>
  <c r="AT108" i="2"/>
  <c r="BS108" i="2"/>
  <c r="AT106" i="2"/>
  <c r="BS106" i="2"/>
  <c r="AT136" i="2"/>
  <c r="BS136" i="2"/>
  <c r="AT212" i="2"/>
  <c r="BS212" i="2"/>
  <c r="AT220" i="2"/>
  <c r="BS220" i="2"/>
  <c r="AT233" i="2"/>
  <c r="BS233" i="2"/>
  <c r="AT314" i="2"/>
  <c r="BS314" i="2"/>
  <c r="AT315" i="2"/>
  <c r="BS315" i="2"/>
  <c r="AT218" i="2"/>
  <c r="BS218" i="2"/>
  <c r="AT304" i="2"/>
  <c r="BS304" i="2"/>
  <c r="AT325" i="2"/>
  <c r="BS325" i="2"/>
  <c r="AT359" i="2"/>
  <c r="BS359" i="2"/>
  <c r="AT297" i="2"/>
  <c r="BS297" i="2"/>
  <c r="AT327" i="2"/>
  <c r="BS327" i="2"/>
  <c r="AT358" i="2"/>
  <c r="BS358" i="2"/>
  <c r="AT400" i="2"/>
  <c r="BS400" i="2"/>
  <c r="AT360" i="2"/>
  <c r="BS360" i="2"/>
  <c r="AT140" i="2"/>
  <c r="BS140" i="2"/>
  <c r="AT275" i="2"/>
  <c r="BS275" i="2"/>
  <c r="AT418" i="2"/>
  <c r="BS418" i="2"/>
  <c r="AT464" i="2"/>
  <c r="BS464" i="2"/>
  <c r="AT445" i="2"/>
  <c r="BS445" i="2"/>
  <c r="AT428" i="2"/>
  <c r="BS428" i="2"/>
  <c r="AT475" i="2"/>
  <c r="BS475" i="2"/>
  <c r="AT480" i="2"/>
  <c r="BS480" i="2"/>
  <c r="AT476" i="2"/>
  <c r="BS476" i="2"/>
  <c r="AT461" i="2"/>
  <c r="BS461" i="2"/>
  <c r="AT550" i="2"/>
  <c r="BS550" i="2"/>
  <c r="AT354" i="2"/>
  <c r="BS354" i="2"/>
  <c r="AT454" i="2"/>
  <c r="BS454" i="2"/>
  <c r="AT338" i="2"/>
  <c r="BS338" i="2"/>
  <c r="AT382" i="2"/>
  <c r="BS382" i="2"/>
  <c r="AT526" i="2"/>
  <c r="BS526" i="2"/>
  <c r="AT612" i="2"/>
  <c r="BS612" i="2"/>
  <c r="AT555" i="2"/>
  <c r="AT585" i="2"/>
  <c r="BS585" i="2"/>
  <c r="AT277" i="2"/>
  <c r="BS277" i="2"/>
  <c r="AT462" i="2"/>
  <c r="BS462" i="2"/>
  <c r="AT556" i="2"/>
  <c r="BS556" i="2"/>
  <c r="AT604" i="2"/>
  <c r="BS604" i="2"/>
  <c r="AT409" i="2"/>
  <c r="BS409" i="2"/>
  <c r="AT449" i="2"/>
  <c r="BS449" i="2"/>
  <c r="AT591" i="2"/>
  <c r="BS591" i="2"/>
  <c r="AT465" i="2"/>
  <c r="BS465" i="2"/>
  <c r="AT610" i="2"/>
  <c r="BS610" i="2"/>
  <c r="AT197" i="2"/>
  <c r="BS197" i="2"/>
  <c r="AT573" i="2"/>
  <c r="AT473" i="2"/>
  <c r="BS473" i="2"/>
  <c r="AT500" i="2"/>
  <c r="BS500" i="2"/>
  <c r="AT115" i="2"/>
  <c r="BS115" i="2"/>
  <c r="AT123" i="2"/>
  <c r="BS123" i="2"/>
  <c r="AT176" i="2"/>
  <c r="BS176" i="2"/>
  <c r="AT146" i="2"/>
  <c r="BS146" i="2"/>
  <c r="AT249" i="2"/>
  <c r="BS249" i="2"/>
  <c r="AT419" i="2"/>
  <c r="BS419" i="2"/>
  <c r="AT208" i="2"/>
  <c r="BS208" i="2"/>
  <c r="AT455" i="2"/>
  <c r="BS455" i="2"/>
  <c r="AT536" i="2"/>
  <c r="BS536" i="2"/>
  <c r="AT391" i="2"/>
  <c r="BS391" i="2"/>
  <c r="AT516" i="2"/>
  <c r="BS516" i="2"/>
  <c r="AT599" i="2"/>
  <c r="BS599" i="2"/>
  <c r="AT544" i="2"/>
  <c r="BS544" i="2"/>
  <c r="AT584" i="2"/>
  <c r="BS584" i="2"/>
  <c r="AT410" i="2"/>
  <c r="BS410" i="2"/>
  <c r="AT118" i="2"/>
  <c r="BS118" i="2"/>
  <c r="AT155" i="2"/>
  <c r="BS155" i="2"/>
  <c r="AT603" i="2"/>
  <c r="BS603" i="2"/>
  <c r="AT596" i="2"/>
  <c r="BS596" i="2"/>
  <c r="AT551" i="2"/>
  <c r="BS551" i="2"/>
  <c r="AT335" i="2"/>
  <c r="BS335" i="2"/>
  <c r="AT561" i="2"/>
  <c r="BS561" i="2"/>
  <c r="AT460" i="2"/>
  <c r="BS460" i="2"/>
  <c r="AT427" i="2"/>
  <c r="BS427" i="2"/>
  <c r="AT533" i="2"/>
  <c r="BS533" i="2"/>
  <c r="AT119" i="2"/>
  <c r="BS119" i="2"/>
  <c r="AT128" i="2"/>
  <c r="BS128" i="2"/>
  <c r="AT152" i="2"/>
  <c r="BS152" i="2"/>
  <c r="AT145" i="2"/>
  <c r="BS145" i="2"/>
  <c r="AT182" i="2"/>
  <c r="BS182" i="2"/>
  <c r="AT234" i="2"/>
  <c r="BS234" i="2"/>
  <c r="AT189" i="2"/>
  <c r="BS189" i="2"/>
  <c r="AT226" i="2"/>
  <c r="BS226" i="2"/>
  <c r="AT299" i="2"/>
  <c r="BS299" i="2"/>
  <c r="AT268" i="2"/>
  <c r="BS268" i="2"/>
  <c r="AT284" i="2"/>
  <c r="BS284" i="2"/>
  <c r="AT323" i="2"/>
  <c r="BS323" i="2"/>
  <c r="AT307" i="2"/>
  <c r="BS307" i="2"/>
  <c r="AT332" i="2"/>
  <c r="BS332" i="2"/>
  <c r="AP401" i="2"/>
  <c r="AT431" i="2"/>
  <c r="BS431" i="2"/>
  <c r="AT303" i="2"/>
  <c r="BS303" i="2"/>
  <c r="AT278" i="2"/>
  <c r="BS278" i="2"/>
  <c r="AT262" i="2"/>
  <c r="BS262" i="2"/>
  <c r="AT390" i="2"/>
  <c r="BS390" i="2"/>
  <c r="AT181" i="2"/>
  <c r="BS181" i="2"/>
  <c r="AT344" i="2"/>
  <c r="BS344" i="2"/>
  <c r="AT405" i="2"/>
  <c r="BS405" i="2"/>
  <c r="AT308" i="2"/>
  <c r="BS308" i="2"/>
  <c r="AT611" i="2"/>
  <c r="BS611" i="2"/>
  <c r="AT216" i="2"/>
  <c r="BS216" i="2"/>
  <c r="AT380" i="2"/>
  <c r="BS380" i="2"/>
  <c r="AT109" i="2"/>
  <c r="BS109" i="2"/>
  <c r="AT170" i="2"/>
  <c r="BS170" i="2"/>
  <c r="AT227" i="2"/>
  <c r="BS227" i="2"/>
  <c r="AT281" i="2"/>
  <c r="BS281" i="2"/>
  <c r="AT282" i="2"/>
  <c r="BS282" i="2"/>
  <c r="AT375" i="2"/>
  <c r="BS375" i="2"/>
  <c r="AT329" i="2"/>
  <c r="BS329" i="2"/>
  <c r="AT324" i="2"/>
  <c r="BS324" i="2"/>
  <c r="AT261" i="2"/>
  <c r="BS261" i="2"/>
  <c r="AT163" i="2"/>
  <c r="BS163" i="2"/>
  <c r="AT422" i="2"/>
  <c r="BS422" i="2"/>
  <c r="AT210" i="2"/>
  <c r="BS210" i="2"/>
  <c r="AT426" i="2"/>
  <c r="BS426" i="2"/>
  <c r="AT482" i="2"/>
  <c r="BS482" i="2"/>
  <c r="AT322" i="2"/>
  <c r="BS322" i="2"/>
  <c r="AT171" i="2"/>
  <c r="BS171" i="2"/>
  <c r="AT452" i="2"/>
  <c r="BS452" i="2"/>
  <c r="AT474" i="2"/>
  <c r="BS474" i="2"/>
  <c r="AT318" i="2"/>
  <c r="BS318" i="2"/>
  <c r="AT316" i="2"/>
  <c r="BS316" i="2"/>
  <c r="AT541" i="2"/>
  <c r="BS541" i="2"/>
  <c r="AT520" i="2"/>
  <c r="BS520" i="2"/>
  <c r="AT540" i="2"/>
  <c r="BS540" i="2"/>
  <c r="AT545" i="2"/>
  <c r="BS545" i="2"/>
  <c r="AT496" i="2"/>
  <c r="AT294" i="2"/>
  <c r="BS294" i="2"/>
  <c r="AT524" i="2"/>
  <c r="BS524" i="2"/>
  <c r="AT515" i="2"/>
  <c r="BS515" i="2"/>
  <c r="AT225" i="2"/>
  <c r="BS225" i="2"/>
  <c r="AT613" i="2"/>
  <c r="BS613" i="2"/>
  <c r="AT583" i="2"/>
  <c r="BS583" i="2"/>
  <c r="AT397" i="2"/>
  <c r="BS397" i="2"/>
  <c r="AT566" i="2"/>
  <c r="BS566" i="2"/>
  <c r="AT614" i="2"/>
  <c r="BS614" i="2"/>
  <c r="AT166" i="2"/>
  <c r="BS166" i="2"/>
  <c r="AT546" i="2"/>
  <c r="BS546" i="2"/>
  <c r="AT200" i="2"/>
  <c r="BS200" i="2"/>
  <c r="AT148" i="2"/>
  <c r="BS148" i="2"/>
  <c r="AT605" i="2"/>
  <c r="BS605" i="2"/>
  <c r="AT535" i="2"/>
  <c r="BS535" i="2"/>
  <c r="AT557" i="2"/>
  <c r="BS557" i="2"/>
  <c r="AT120" i="2"/>
  <c r="BS120" i="2"/>
  <c r="AT173" i="2"/>
  <c r="BS173" i="2"/>
  <c r="AT192" i="2"/>
  <c r="BS192" i="2"/>
  <c r="AT194" i="2"/>
  <c r="BS194" i="2"/>
  <c r="AT205" i="2"/>
  <c r="BS205" i="2"/>
  <c r="AT235" i="2"/>
  <c r="BS235" i="2"/>
  <c r="AT209" i="2"/>
  <c r="BS209" i="2"/>
  <c r="AT298" i="2"/>
  <c r="BS298" i="2"/>
  <c r="AT302" i="2"/>
  <c r="BS302" i="2"/>
  <c r="AT272" i="2"/>
  <c r="BS272" i="2"/>
  <c r="AT292" i="2"/>
  <c r="BS292" i="2"/>
  <c r="AT374" i="2"/>
  <c r="BS374" i="2"/>
  <c r="AT435" i="2"/>
  <c r="BS435" i="2"/>
  <c r="AT404" i="2"/>
  <c r="BS404" i="2"/>
  <c r="AT187" i="2"/>
  <c r="BS187" i="2"/>
  <c r="AT333" i="2"/>
  <c r="BS333" i="2"/>
  <c r="AT479" i="2"/>
  <c r="BS479" i="2"/>
  <c r="AT343" i="2"/>
  <c r="BS343" i="2"/>
  <c r="AT424" i="2"/>
  <c r="BS424" i="2"/>
  <c r="AT196" i="2"/>
  <c r="BS196" i="2"/>
  <c r="AT342" i="2"/>
  <c r="BS342" i="2"/>
  <c r="AT441" i="2"/>
  <c r="BS441" i="2"/>
  <c r="AT219" i="2"/>
  <c r="BS219" i="2"/>
  <c r="AT488" i="2"/>
  <c r="BS488" i="2"/>
  <c r="AT490" i="2"/>
  <c r="BS490" i="2"/>
  <c r="AT517" i="2"/>
  <c r="BS517" i="2"/>
  <c r="AT564" i="2"/>
  <c r="BS564" i="2"/>
  <c r="AT608" i="2"/>
  <c r="BS608" i="2"/>
  <c r="AT423" i="2"/>
  <c r="BS423" i="2"/>
  <c r="AT495" i="2"/>
  <c r="BS495" i="2"/>
  <c r="AT568" i="2"/>
  <c r="BS568" i="2"/>
  <c r="AT478" i="2"/>
  <c r="BS478" i="2"/>
  <c r="AT589" i="2"/>
  <c r="BS589" i="2"/>
  <c r="AT367" i="2"/>
  <c r="BS367" i="2"/>
  <c r="AT398" i="2"/>
  <c r="BS398" i="2"/>
  <c r="AT593" i="2"/>
  <c r="BS593" i="2"/>
  <c r="AT440" i="2"/>
  <c r="BS440" i="2"/>
  <c r="AT458" i="2"/>
  <c r="BS458" i="2"/>
  <c r="AT280" i="2"/>
  <c r="BS280" i="2"/>
  <c r="AT606" i="2"/>
  <c r="BS606" i="2"/>
  <c r="AT124" i="2"/>
  <c r="BS124" i="2"/>
  <c r="AT193" i="2"/>
  <c r="BS193" i="2"/>
  <c r="AT242" i="2"/>
  <c r="BS242" i="2"/>
  <c r="AT253" i="2"/>
  <c r="BS253" i="2"/>
  <c r="AT244" i="2"/>
  <c r="BS244" i="2"/>
  <c r="AT290" i="2"/>
  <c r="BS290" i="2"/>
  <c r="AT172" i="2"/>
  <c r="BS172" i="2"/>
  <c r="AT165" i="2"/>
  <c r="BS165" i="2"/>
  <c r="AT320" i="2"/>
  <c r="BS320" i="2"/>
  <c r="AT350" i="2"/>
  <c r="BS350" i="2"/>
  <c r="AT326" i="2"/>
  <c r="BS326" i="2"/>
  <c r="AT183" i="2"/>
  <c r="BS183" i="2"/>
  <c r="AT169" i="2"/>
  <c r="BS169" i="2"/>
  <c r="AT157" i="2"/>
  <c r="BS157" i="2"/>
  <c r="AT300" i="2"/>
  <c r="BS300" i="2"/>
  <c r="AT142" i="2"/>
  <c r="BS142" i="2"/>
  <c r="AT362" i="2"/>
  <c r="BS362" i="2"/>
  <c r="AT483" i="2"/>
  <c r="BS483" i="2"/>
  <c r="AT355" i="2"/>
  <c r="BS355" i="2"/>
  <c r="AT466" i="2"/>
  <c r="BS466" i="2"/>
  <c r="AT446" i="2"/>
  <c r="BS446" i="2"/>
  <c r="AT444" i="2"/>
  <c r="BS444" i="2"/>
  <c r="AT215" i="2"/>
  <c r="BS215" i="2"/>
  <c r="AT159" i="2"/>
  <c r="BS159" i="2"/>
  <c r="AT448" i="2"/>
  <c r="BS448" i="2"/>
  <c r="AT439" i="2"/>
  <c r="BS439" i="2"/>
  <c r="AT469" i="2"/>
  <c r="BS469" i="2"/>
  <c r="AT317" i="2"/>
  <c r="BS317" i="2"/>
  <c r="AT502" i="2"/>
  <c r="BS502" i="2"/>
  <c r="AT223" i="2"/>
  <c r="BS223" i="2"/>
  <c r="AT598" i="2"/>
  <c r="BS598" i="2"/>
  <c r="AT602" i="2"/>
  <c r="BS602" i="2"/>
  <c r="AT567" i="2"/>
  <c r="BS567" i="2"/>
  <c r="AT615" i="2"/>
  <c r="BS615" i="2"/>
  <c r="AT534" i="2"/>
  <c r="BS534" i="2"/>
  <c r="AT363" i="2"/>
  <c r="BS363" i="2"/>
  <c r="AT594" i="2"/>
  <c r="BS594" i="2"/>
  <c r="AT595" i="2"/>
  <c r="BS595" i="2"/>
  <c r="AT470" i="2"/>
  <c r="BS470" i="2"/>
  <c r="AT508" i="2"/>
  <c r="BS508" i="2"/>
  <c r="AT575" i="2"/>
  <c r="BS575" i="2"/>
  <c r="AT578" i="2"/>
  <c r="BS578" i="2"/>
  <c r="AT471" i="2"/>
  <c r="BS471" i="2"/>
  <c r="AT453" i="2"/>
  <c r="BS453" i="2"/>
  <c r="AT579" i="2"/>
  <c r="BS579" i="2"/>
  <c r="AT160" i="2"/>
  <c r="BS160" i="2"/>
  <c r="AT110" i="2"/>
  <c r="BS110" i="2"/>
  <c r="AT113" i="2"/>
  <c r="BS113" i="2"/>
  <c r="AT112" i="2"/>
  <c r="BS112" i="2"/>
  <c r="AT121" i="2"/>
  <c r="BS121" i="2"/>
  <c r="AT126" i="2"/>
  <c r="BS126" i="2"/>
  <c r="AT129" i="2"/>
  <c r="BS129" i="2"/>
  <c r="AT143" i="2"/>
  <c r="BS143" i="2"/>
  <c r="AT144" i="2"/>
  <c r="BS144" i="2"/>
  <c r="AT147" i="2"/>
  <c r="BS147" i="2"/>
  <c r="AT164" i="2"/>
  <c r="BS164" i="2"/>
  <c r="AT177" i="2"/>
  <c r="BS177" i="2"/>
  <c r="AT156" i="2"/>
  <c r="BS156" i="2"/>
  <c r="AT254" i="2"/>
  <c r="BS254" i="2"/>
  <c r="AT206" i="2"/>
  <c r="BS206" i="2"/>
  <c r="AT236" i="2"/>
  <c r="BS236" i="2"/>
  <c r="AT285" i="2"/>
  <c r="BS285" i="2"/>
  <c r="AT286" i="2"/>
  <c r="BS286" i="2"/>
  <c r="AT313" i="2"/>
  <c r="BS313" i="2"/>
  <c r="AT283" i="2"/>
  <c r="BS283" i="2"/>
  <c r="AT309" i="2"/>
  <c r="BS309" i="2"/>
  <c r="AT305" i="2"/>
  <c r="BS305" i="2"/>
  <c r="AT347" i="2"/>
  <c r="BS347" i="2"/>
  <c r="AT368" i="2"/>
  <c r="BS368" i="2"/>
  <c r="AT153" i="2"/>
  <c r="BS153" i="2"/>
  <c r="AT387" i="2"/>
  <c r="BS387" i="2"/>
  <c r="AT434" i="2"/>
  <c r="BS434" i="2"/>
  <c r="AT334" i="2"/>
  <c r="BS334" i="2"/>
  <c r="AT417" i="2"/>
  <c r="BS417" i="2"/>
  <c r="AT319" i="2"/>
  <c r="BS319" i="2"/>
  <c r="AT408" i="2"/>
  <c r="BS408" i="2"/>
  <c r="AT345" i="2"/>
  <c r="BS345" i="2"/>
  <c r="AT331" i="2"/>
  <c r="BS331" i="2"/>
  <c r="AT467" i="2"/>
  <c r="BS467" i="2"/>
  <c r="AT481" i="2"/>
  <c r="BS481" i="2"/>
  <c r="AT151" i="2"/>
  <c r="BS151" i="2"/>
  <c r="AT519" i="2"/>
  <c r="BS519" i="2"/>
  <c r="AT336" i="2"/>
  <c r="BS336" i="2"/>
  <c r="AT548" i="2"/>
  <c r="BS548" i="2"/>
  <c r="AT521" i="2"/>
  <c r="BS521" i="2"/>
  <c r="AT472" i="2"/>
  <c r="BS472" i="2"/>
  <c r="AT306" i="2"/>
  <c r="BS306" i="2"/>
  <c r="AT582" i="2"/>
  <c r="BS582" i="2"/>
  <c r="AT399" i="2"/>
  <c r="BS399" i="2"/>
  <c r="AT569" i="2"/>
  <c r="BS569" i="2"/>
  <c r="AT570" i="2"/>
  <c r="BS570" i="2"/>
  <c r="AT523" i="2"/>
  <c r="BS523" i="2"/>
  <c r="AT361" i="2"/>
  <c r="BS361" i="2"/>
  <c r="AT411" i="2"/>
  <c r="BS411" i="2"/>
  <c r="AT436" i="2"/>
  <c r="BS436" i="2"/>
  <c r="AT512" i="2"/>
  <c r="AT310" i="2"/>
  <c r="BS310" i="2"/>
  <c r="AT468" i="2"/>
  <c r="BS468" i="2"/>
  <c r="AT497" i="2"/>
  <c r="AT203" i="2"/>
  <c r="AS372" i="2"/>
  <c r="AS373" i="2" s="1"/>
  <c r="AR373" i="2" s="1"/>
  <c r="AT371" i="2"/>
  <c r="AS204" i="2"/>
  <c r="AR204" i="2" s="1"/>
  <c r="AT204" i="2" s="1"/>
  <c r="AP311" i="2"/>
  <c r="AT341" i="2"/>
  <c r="AT383" i="2"/>
  <c r="AR257" i="2"/>
  <c r="AT257" i="2" s="1"/>
  <c r="AS258" i="2"/>
  <c r="AR258" i="2" s="1"/>
  <c r="AS384" i="2"/>
  <c r="AR384" i="2" s="1"/>
  <c r="AT179" i="2"/>
  <c r="AT485" i="2"/>
  <c r="AP185" i="2"/>
  <c r="AT394" i="2"/>
  <c r="AP503" i="2"/>
  <c r="AQ239" i="2"/>
  <c r="AO240" i="2" s="1"/>
  <c r="AQ240" i="2" s="1"/>
  <c r="AR228" i="2"/>
  <c r="AS229" i="2"/>
  <c r="AQ227" i="2"/>
  <c r="AO228" i="2" s="1"/>
  <c r="AP137" i="2"/>
  <c r="AR263" i="2"/>
  <c r="AT263" i="2" s="1"/>
  <c r="AS264" i="2"/>
  <c r="AP413" i="2"/>
  <c r="AR503" i="2"/>
  <c r="AS504" i="2"/>
  <c r="AR401" i="2"/>
  <c r="AS402" i="2"/>
  <c r="AR402" i="2" s="1"/>
  <c r="AT402" i="2" s="1"/>
  <c r="AR413" i="2"/>
  <c r="AS414" i="2"/>
  <c r="AR395" i="2"/>
  <c r="AS396" i="2"/>
  <c r="AR396" i="2" s="1"/>
  <c r="AR377" i="2"/>
  <c r="AT377" i="2" s="1"/>
  <c r="AS378" i="2"/>
  <c r="AR378" i="2" s="1"/>
  <c r="AP509" i="2"/>
  <c r="AP504" i="2"/>
  <c r="AP491" i="2"/>
  <c r="AQ467" i="2"/>
  <c r="AQ455" i="2"/>
  <c r="AP396" i="2"/>
  <c r="AP395" i="2"/>
  <c r="AQ341" i="2"/>
  <c r="AQ505" i="2"/>
  <c r="AO506" i="2" s="1"/>
  <c r="AP505" i="2"/>
  <c r="AP415" i="2"/>
  <c r="AQ415" i="2"/>
  <c r="AO416" i="2" s="1"/>
  <c r="AP414" i="2"/>
  <c r="AQ402" i="2"/>
  <c r="AP384" i="2"/>
  <c r="AQ378" i="2"/>
  <c r="AP378" i="2"/>
  <c r="AQ373" i="2"/>
  <c r="AP373" i="2"/>
  <c r="AP372" i="2"/>
  <c r="AP270" i="2"/>
  <c r="AQ270" i="2"/>
  <c r="AO271" i="2" s="1"/>
  <c r="AP269" i="2"/>
  <c r="AQ265" i="2"/>
  <c r="AP265" i="2"/>
  <c r="AP264" i="2"/>
  <c r="AP258" i="2"/>
  <c r="AP252" i="2"/>
  <c r="AR251" i="2"/>
  <c r="AT251" i="2" s="1"/>
  <c r="AS252" i="2"/>
  <c r="AR252" i="2" s="1"/>
  <c r="AQ246" i="2"/>
  <c r="AO247" i="2" s="1"/>
  <c r="AP246" i="2"/>
  <c r="AP245" i="2"/>
  <c r="AR167" i="2"/>
  <c r="AT167" i="2" s="1"/>
  <c r="AS168" i="2"/>
  <c r="AR168" i="2" s="1"/>
  <c r="AT168" i="2" s="1"/>
  <c r="AQ168" i="2"/>
  <c r="AQ179" i="2"/>
  <c r="AO180" i="2" s="1"/>
  <c r="AP180" i="2" s="1"/>
  <c r="AS180" i="2"/>
  <c r="AR180" i="2" s="1"/>
  <c r="AP161" i="2"/>
  <c r="V100" i="2"/>
  <c r="V94" i="2"/>
  <c r="V88" i="2"/>
  <c r="V82" i="2"/>
  <c r="V76" i="2"/>
  <c r="V70" i="2"/>
  <c r="V64" i="2"/>
  <c r="V58" i="2"/>
  <c r="V52" i="2"/>
  <c r="V46" i="2"/>
  <c r="V40" i="2"/>
  <c r="V34" i="2"/>
  <c r="V28" i="2"/>
  <c r="V10" i="2"/>
  <c r="V16" i="2"/>
  <c r="V22" i="2"/>
  <c r="AK104" i="2"/>
  <c r="AH104" i="2"/>
  <c r="AK98" i="2"/>
  <c r="AH98" i="2"/>
  <c r="AK92" i="2"/>
  <c r="AH92" i="2"/>
  <c r="AK86" i="2"/>
  <c r="AH86" i="2"/>
  <c r="AK80" i="2"/>
  <c r="AH80" i="2"/>
  <c r="AK74" i="2"/>
  <c r="AH74" i="2"/>
  <c r="AK68" i="2"/>
  <c r="AH68" i="2"/>
  <c r="AK62" i="2"/>
  <c r="AH62" i="2"/>
  <c r="AK56" i="2"/>
  <c r="AH56" i="2"/>
  <c r="AK50" i="2"/>
  <c r="AH50" i="2"/>
  <c r="AK44" i="2"/>
  <c r="AH44" i="2"/>
  <c r="AK38" i="2"/>
  <c r="AH38" i="2"/>
  <c r="AK32" i="2"/>
  <c r="AH32" i="2"/>
  <c r="AK26" i="2"/>
  <c r="AH26" i="2"/>
  <c r="AK20" i="2"/>
  <c r="AH20" i="2"/>
  <c r="AK14" i="2"/>
  <c r="AH14" i="2"/>
  <c r="BY29" i="21" l="1"/>
  <c r="AU126" i="21"/>
  <c r="BK93" i="21"/>
  <c r="M158" i="21"/>
  <c r="BO158" i="21"/>
  <c r="R20" i="21"/>
  <c r="AJ20" i="21"/>
  <c r="V84" i="21"/>
  <c r="BZ116" i="21"/>
  <c r="BB20" i="21"/>
  <c r="AN84" i="21"/>
  <c r="Z148" i="21"/>
  <c r="CN52" i="21"/>
  <c r="AS271" i="2"/>
  <c r="AR271" i="2" s="1"/>
  <c r="BT20" i="21"/>
  <c r="CP84" i="21"/>
  <c r="CR116" i="21"/>
  <c r="T52" i="21"/>
  <c r="BF84" i="21"/>
  <c r="AR148" i="21"/>
  <c r="BS276" i="2"/>
  <c r="AT276" i="2"/>
  <c r="BV52" i="21"/>
  <c r="BX84" i="21"/>
  <c r="BJ148" i="21"/>
  <c r="BH116" i="21"/>
  <c r="AL52" i="21"/>
  <c r="AP116" i="21"/>
  <c r="AA93" i="21"/>
  <c r="K126" i="21"/>
  <c r="AE158" i="21"/>
  <c r="CQ29" i="21"/>
  <c r="BI61" i="21"/>
  <c r="BM126" i="21"/>
  <c r="CG158" i="21"/>
  <c r="W29" i="21"/>
  <c r="CA61" i="21"/>
  <c r="CC93" i="21"/>
  <c r="BS443" i="2"/>
  <c r="AT443" i="2"/>
  <c r="AQ61" i="21"/>
  <c r="CS61" i="21"/>
  <c r="CU93" i="21"/>
  <c r="AO29" i="21"/>
  <c r="AS93" i="21"/>
  <c r="CE126" i="21"/>
  <c r="BG29" i="21"/>
  <c r="AC126" i="21"/>
  <c r="BS168" i="2"/>
  <c r="AS247" i="2"/>
  <c r="AR247" i="2" s="1"/>
  <c r="AT401" i="2"/>
  <c r="AR372" i="2"/>
  <c r="CH154" i="21" s="1"/>
  <c r="BS270" i="2"/>
  <c r="CN148" i="21"/>
  <c r="BV148" i="21"/>
  <c r="AL148" i="21"/>
  <c r="T148" i="21"/>
  <c r="CL116" i="21"/>
  <c r="BD148" i="21"/>
  <c r="BT116" i="21"/>
  <c r="BB116" i="21"/>
  <c r="AJ116" i="21"/>
  <c r="R116" i="21"/>
  <c r="CJ84" i="21"/>
  <c r="BR84" i="21"/>
  <c r="AH84" i="21"/>
  <c r="AZ84" i="21"/>
  <c r="P84" i="21"/>
  <c r="CH52" i="21"/>
  <c r="BP52" i="21"/>
  <c r="AX52" i="21"/>
  <c r="AF52" i="21"/>
  <c r="CF20" i="21"/>
  <c r="BN20" i="21"/>
  <c r="N52" i="21"/>
  <c r="L20" i="21"/>
  <c r="AD20" i="21"/>
  <c r="AV20" i="21"/>
  <c r="AW58" i="21"/>
  <c r="Q122" i="21"/>
  <c r="BU154" i="21"/>
  <c r="AI14" i="21"/>
  <c r="U78" i="21"/>
  <c r="BY110" i="21"/>
  <c r="BB14" i="21"/>
  <c r="V78" i="21"/>
  <c r="CR110" i="21"/>
  <c r="AJ16" i="21"/>
  <c r="BV48" i="21"/>
  <c r="BH112" i="21"/>
  <c r="AE51" i="21"/>
  <c r="CI83" i="21"/>
  <c r="BC147" i="21"/>
  <c r="AI19" i="21"/>
  <c r="BC51" i="21"/>
  <c r="AO115" i="21"/>
  <c r="CS147" i="21"/>
  <c r="AQ51" i="21"/>
  <c r="CU83" i="21"/>
  <c r="AW148" i="21"/>
  <c r="CL27" i="21"/>
  <c r="BH123" i="21"/>
  <c r="AR155" i="21"/>
  <c r="CT147" i="21"/>
  <c r="BJ147" i="21"/>
  <c r="CB147" i="21"/>
  <c r="Z147" i="21"/>
  <c r="CR115" i="21"/>
  <c r="AR147" i="21"/>
  <c r="BZ115" i="21"/>
  <c r="AP115" i="21"/>
  <c r="BH115" i="21"/>
  <c r="CP83" i="21"/>
  <c r="X115" i="21"/>
  <c r="BX83" i="21"/>
  <c r="AN83" i="21"/>
  <c r="V83" i="21"/>
  <c r="BF83" i="21"/>
  <c r="CN51" i="21"/>
  <c r="BV51" i="21"/>
  <c r="BD51" i="21"/>
  <c r="AL51" i="21"/>
  <c r="CL19" i="21"/>
  <c r="BT19" i="21"/>
  <c r="BB19" i="21"/>
  <c r="AJ19" i="21"/>
  <c r="T51" i="21"/>
  <c r="R19" i="21"/>
  <c r="CN155" i="21"/>
  <c r="BV155" i="21"/>
  <c r="BD155" i="21"/>
  <c r="AL155" i="21"/>
  <c r="T155" i="21"/>
  <c r="BT123" i="21"/>
  <c r="CL123" i="21"/>
  <c r="BB123" i="21"/>
  <c r="AJ123" i="21"/>
  <c r="R123" i="21"/>
  <c r="BR91" i="21"/>
  <c r="AH91" i="21"/>
  <c r="P91" i="21"/>
  <c r="CJ91" i="21"/>
  <c r="AZ91" i="21"/>
  <c r="BP59" i="21"/>
  <c r="AX59" i="21"/>
  <c r="AF59" i="21"/>
  <c r="CH59" i="21"/>
  <c r="N59" i="21"/>
  <c r="CF27" i="21"/>
  <c r="L27" i="21"/>
  <c r="AD27" i="21"/>
  <c r="AV27" i="21"/>
  <c r="BN27" i="21"/>
  <c r="CM161" i="21"/>
  <c r="BU161" i="21"/>
  <c r="BC161" i="21"/>
  <c r="AK161" i="21"/>
  <c r="S161" i="21"/>
  <c r="BS129" i="21"/>
  <c r="BA129" i="21"/>
  <c r="CK129" i="21"/>
  <c r="AI129" i="21"/>
  <c r="Q129" i="21"/>
  <c r="CI97" i="21"/>
  <c r="BQ97" i="21"/>
  <c r="AY97" i="21"/>
  <c r="AG97" i="21"/>
  <c r="CG65" i="21"/>
  <c r="M65" i="21"/>
  <c r="AE65" i="21"/>
  <c r="BO65" i="21"/>
  <c r="AW65" i="21"/>
  <c r="CE33" i="21"/>
  <c r="O97" i="21"/>
  <c r="BM33" i="21"/>
  <c r="AC33" i="21"/>
  <c r="AU33" i="21"/>
  <c r="K33" i="21"/>
  <c r="CG147" i="21"/>
  <c r="BO147" i="21"/>
  <c r="AE147" i="21"/>
  <c r="AW147" i="21"/>
  <c r="M147" i="21"/>
  <c r="CE115" i="21"/>
  <c r="BM115" i="21"/>
  <c r="AU115" i="21"/>
  <c r="AC115" i="21"/>
  <c r="K115" i="21"/>
  <c r="CU82" i="21"/>
  <c r="BK82" i="21"/>
  <c r="AS82" i="21"/>
  <c r="AA82" i="21"/>
  <c r="CC82" i="21"/>
  <c r="CA50" i="21"/>
  <c r="CS50" i="21"/>
  <c r="AQ50" i="21"/>
  <c r="Y50" i="21"/>
  <c r="BI50" i="21"/>
  <c r="CQ18" i="21"/>
  <c r="BG18" i="21"/>
  <c r="W18" i="21"/>
  <c r="AO18" i="21"/>
  <c r="BY18" i="21"/>
  <c r="CS143" i="21"/>
  <c r="CA143" i="21"/>
  <c r="BI143" i="21"/>
  <c r="AQ143" i="21"/>
  <c r="Y143" i="21"/>
  <c r="BY111" i="21"/>
  <c r="CQ111" i="21"/>
  <c r="BG111" i="21"/>
  <c r="AO111" i="21"/>
  <c r="W111" i="21"/>
  <c r="CO79" i="21"/>
  <c r="BW79" i="21"/>
  <c r="BE79" i="21"/>
  <c r="AM79" i="21"/>
  <c r="BU47" i="21"/>
  <c r="U79" i="21"/>
  <c r="BC47" i="21"/>
  <c r="CM47" i="21"/>
  <c r="AK47" i="21"/>
  <c r="S47" i="21"/>
  <c r="CK15" i="21"/>
  <c r="BA15" i="21"/>
  <c r="AI15" i="21"/>
  <c r="Q15" i="21"/>
  <c r="BS15" i="21"/>
  <c r="BS246" i="2"/>
  <c r="CH147" i="21"/>
  <c r="AX147" i="21"/>
  <c r="BP147" i="21"/>
  <c r="AF147" i="21"/>
  <c r="CF115" i="21"/>
  <c r="N147" i="21"/>
  <c r="AV115" i="21"/>
  <c r="AD115" i="21"/>
  <c r="BN115" i="21"/>
  <c r="L115" i="21"/>
  <c r="BL83" i="21"/>
  <c r="CD83" i="21"/>
  <c r="AT83" i="21"/>
  <c r="AB83" i="21"/>
  <c r="CT50" i="21"/>
  <c r="CB50" i="21"/>
  <c r="J83" i="21"/>
  <c r="BJ50" i="21"/>
  <c r="AR50" i="21"/>
  <c r="Z50" i="21"/>
  <c r="BZ18" i="21"/>
  <c r="CR18" i="21"/>
  <c r="BH18" i="21"/>
  <c r="X18" i="21"/>
  <c r="AP18" i="21"/>
  <c r="CS160" i="21"/>
  <c r="CA160" i="21"/>
  <c r="BI160" i="21"/>
  <c r="Y160" i="21"/>
  <c r="AQ160" i="21"/>
  <c r="BY128" i="21"/>
  <c r="BG128" i="21"/>
  <c r="CQ128" i="21"/>
  <c r="AO128" i="21"/>
  <c r="W128" i="21"/>
  <c r="CO96" i="21"/>
  <c r="BE96" i="21"/>
  <c r="AM96" i="21"/>
  <c r="U96" i="21"/>
  <c r="BW96" i="21"/>
  <c r="CM64" i="21"/>
  <c r="BU64" i="21"/>
  <c r="S64" i="21"/>
  <c r="BC64" i="21"/>
  <c r="AK64" i="21"/>
  <c r="CK32" i="21"/>
  <c r="BA32" i="21"/>
  <c r="AI32" i="21"/>
  <c r="Q32" i="21"/>
  <c r="BS32" i="21"/>
  <c r="BV143" i="21"/>
  <c r="CN143" i="21"/>
  <c r="BD143" i="21"/>
  <c r="AL143" i="21"/>
  <c r="T143" i="21"/>
  <c r="CL111" i="21"/>
  <c r="BT111" i="21"/>
  <c r="BB111" i="21"/>
  <c r="AJ111" i="21"/>
  <c r="R111" i="21"/>
  <c r="BR79" i="21"/>
  <c r="AZ79" i="21"/>
  <c r="AH79" i="21"/>
  <c r="CJ79" i="21"/>
  <c r="CH47" i="21"/>
  <c r="P79" i="21"/>
  <c r="N47" i="21"/>
  <c r="AX47" i="21"/>
  <c r="AF47" i="21"/>
  <c r="CF15" i="21"/>
  <c r="BP47" i="21"/>
  <c r="BN15" i="21"/>
  <c r="AV15" i="21"/>
  <c r="L15" i="21"/>
  <c r="AD15" i="21"/>
  <c r="BM26" i="21"/>
  <c r="BO58" i="21"/>
  <c r="BS122" i="21"/>
  <c r="CM154" i="21"/>
  <c r="BA14" i="21"/>
  <c r="AM78" i="21"/>
  <c r="CQ110" i="21"/>
  <c r="AL46" i="21"/>
  <c r="AN78" i="21"/>
  <c r="BJ142" i="21"/>
  <c r="BT16" i="21"/>
  <c r="CN48" i="21"/>
  <c r="BZ112" i="21"/>
  <c r="BO51" i="21"/>
  <c r="BQ83" i="21"/>
  <c r="BU147" i="21"/>
  <c r="BA19" i="21"/>
  <c r="BU51" i="21"/>
  <c r="BG115" i="21"/>
  <c r="W19" i="21"/>
  <c r="BI51" i="21"/>
  <c r="K116" i="21"/>
  <c r="CG148" i="21"/>
  <c r="AL59" i="21"/>
  <c r="BX91" i="21"/>
  <c r="BJ155" i="21"/>
  <c r="CI154" i="21"/>
  <c r="AG154" i="21"/>
  <c r="AY154" i="21"/>
  <c r="BQ154" i="21"/>
  <c r="CG122" i="21"/>
  <c r="O154" i="21"/>
  <c r="BO122" i="21"/>
  <c r="CE90" i="21"/>
  <c r="AE122" i="21"/>
  <c r="AW122" i="21"/>
  <c r="BM90" i="21"/>
  <c r="K90" i="21"/>
  <c r="CU57" i="21"/>
  <c r="M122" i="21"/>
  <c r="AU90" i="21"/>
  <c r="AC90" i="21"/>
  <c r="BK57" i="21"/>
  <c r="AS57" i="21"/>
  <c r="AA57" i="21"/>
  <c r="CS25" i="21"/>
  <c r="CC57" i="21"/>
  <c r="Y25" i="21"/>
  <c r="BI25" i="21"/>
  <c r="AQ25" i="21"/>
  <c r="CA25" i="21"/>
  <c r="AT413" i="2"/>
  <c r="CS161" i="21"/>
  <c r="CA161" i="21"/>
  <c r="BI161" i="21"/>
  <c r="AQ161" i="21"/>
  <c r="Y161" i="21"/>
  <c r="CQ129" i="21"/>
  <c r="BY129" i="21"/>
  <c r="BG129" i="21"/>
  <c r="AO129" i="21"/>
  <c r="W129" i="21"/>
  <c r="CO97" i="21"/>
  <c r="BW97" i="21"/>
  <c r="BE97" i="21"/>
  <c r="U97" i="21"/>
  <c r="BU65" i="21"/>
  <c r="AM97" i="21"/>
  <c r="BC65" i="21"/>
  <c r="CM65" i="21"/>
  <c r="S65" i="21"/>
  <c r="AK65" i="21"/>
  <c r="CK33" i="21"/>
  <c r="Q33" i="21"/>
  <c r="BA33" i="21"/>
  <c r="AI33" i="21"/>
  <c r="BS33" i="21"/>
  <c r="K26" i="21"/>
  <c r="CG58" i="21"/>
  <c r="AI122" i="21"/>
  <c r="CK14" i="21"/>
  <c r="BE78" i="21"/>
  <c r="Y142" i="21"/>
  <c r="CL14" i="21"/>
  <c r="BX78" i="21"/>
  <c r="AR142" i="21"/>
  <c r="R16" i="21"/>
  <c r="V80" i="21"/>
  <c r="Z144" i="21"/>
  <c r="CE19" i="21"/>
  <c r="AW51" i="21"/>
  <c r="Q115" i="21"/>
  <c r="CM147" i="21"/>
  <c r="Q19" i="21"/>
  <c r="CM51" i="21"/>
  <c r="BY115" i="21"/>
  <c r="BY19" i="21"/>
  <c r="AS83" i="21"/>
  <c r="BM116" i="21"/>
  <c r="CN59" i="21"/>
  <c r="X123" i="21"/>
  <c r="CB155" i="21"/>
  <c r="CN154" i="21"/>
  <c r="BV154" i="21"/>
  <c r="BD154" i="21"/>
  <c r="AL154" i="21"/>
  <c r="CL122" i="21"/>
  <c r="T154" i="21"/>
  <c r="BT122" i="21"/>
  <c r="AJ122" i="21"/>
  <c r="R122" i="21"/>
  <c r="BR90" i="21"/>
  <c r="BB122" i="21"/>
  <c r="CJ90" i="21"/>
  <c r="AH90" i="21"/>
  <c r="AZ90" i="21"/>
  <c r="P90" i="21"/>
  <c r="CH58" i="21"/>
  <c r="BP58" i="21"/>
  <c r="AX58" i="21"/>
  <c r="AF58" i="21"/>
  <c r="N58" i="21"/>
  <c r="CF26" i="21"/>
  <c r="BN26" i="21"/>
  <c r="AD26" i="21"/>
  <c r="L26" i="21"/>
  <c r="AV26" i="21"/>
  <c r="CM148" i="21"/>
  <c r="BC148" i="21"/>
  <c r="BU148" i="21"/>
  <c r="AK148" i="21"/>
  <c r="CK116" i="21"/>
  <c r="BS116" i="21"/>
  <c r="S148" i="21"/>
  <c r="BA116" i="21"/>
  <c r="AI116" i="21"/>
  <c r="Q116" i="21"/>
  <c r="BQ84" i="21"/>
  <c r="CI84" i="21"/>
  <c r="AY84" i="21"/>
  <c r="AG84" i="21"/>
  <c r="O84" i="21"/>
  <c r="BO52" i="21"/>
  <c r="AW52" i="21"/>
  <c r="CG52" i="21"/>
  <c r="AE52" i="21"/>
  <c r="M52" i="21"/>
  <c r="BM20" i="21"/>
  <c r="K20" i="21"/>
  <c r="AU20" i="21"/>
  <c r="CE20" i="21"/>
  <c r="AC20" i="21"/>
  <c r="M58" i="21"/>
  <c r="O90" i="21"/>
  <c r="BA122" i="21"/>
  <c r="S46" i="21"/>
  <c r="BW78" i="21"/>
  <c r="AQ142" i="21"/>
  <c r="T46" i="21"/>
  <c r="CP78" i="21"/>
  <c r="Z142" i="21"/>
  <c r="CL16" i="21"/>
  <c r="BF80" i="21"/>
  <c r="CR112" i="21"/>
  <c r="K19" i="21"/>
  <c r="O83" i="21"/>
  <c r="BA115" i="21"/>
  <c r="CK19" i="21"/>
  <c r="AM83" i="21"/>
  <c r="CQ115" i="21"/>
  <c r="AO19" i="21"/>
  <c r="CS51" i="21"/>
  <c r="AU116" i="21"/>
  <c r="R27" i="21"/>
  <c r="BD59" i="21"/>
  <c r="CP91" i="21"/>
  <c r="CT155" i="21"/>
  <c r="CM142" i="21"/>
  <c r="BU142" i="21"/>
  <c r="AK142" i="21"/>
  <c r="BC142" i="21"/>
  <c r="BS110" i="21"/>
  <c r="CK110" i="21"/>
  <c r="S142" i="21"/>
  <c r="BA110" i="21"/>
  <c r="AI110" i="21"/>
  <c r="Q110" i="21"/>
  <c r="CI78" i="21"/>
  <c r="BQ78" i="21"/>
  <c r="AG78" i="21"/>
  <c r="O78" i="21"/>
  <c r="AY78" i="21"/>
  <c r="BO46" i="21"/>
  <c r="AW46" i="21"/>
  <c r="AE46" i="21"/>
  <c r="CG46" i="21"/>
  <c r="CE14" i="21"/>
  <c r="BM14" i="21"/>
  <c r="M46" i="21"/>
  <c r="AC14" i="21"/>
  <c r="AU14" i="21"/>
  <c r="K14" i="21"/>
  <c r="L122" i="21"/>
  <c r="J90" i="21"/>
  <c r="CS150" i="21"/>
  <c r="CA150" i="21"/>
  <c r="BI150" i="21"/>
  <c r="AQ150" i="21"/>
  <c r="Y150" i="21"/>
  <c r="BY118" i="21"/>
  <c r="CQ118" i="21"/>
  <c r="BG118" i="21"/>
  <c r="W118" i="21"/>
  <c r="AO118" i="21"/>
  <c r="BW86" i="21"/>
  <c r="AM86" i="21"/>
  <c r="U86" i="21"/>
  <c r="CM54" i="21"/>
  <c r="CO86" i="21"/>
  <c r="BE86" i="21"/>
  <c r="BU54" i="21"/>
  <c r="BC54" i="21"/>
  <c r="S54" i="21"/>
  <c r="AK54" i="21"/>
  <c r="CK22" i="21"/>
  <c r="BS22" i="21"/>
  <c r="BA22" i="21"/>
  <c r="AI22" i="21"/>
  <c r="Q22" i="21"/>
  <c r="CE109" i="21"/>
  <c r="BM109" i="21"/>
  <c r="AU109" i="21"/>
  <c r="AC109" i="21"/>
  <c r="K109" i="21"/>
  <c r="CU76" i="21"/>
  <c r="CC76" i="21"/>
  <c r="BK76" i="21"/>
  <c r="AS76" i="21"/>
  <c r="AA76" i="21"/>
  <c r="CA44" i="21"/>
  <c r="AQ44" i="21"/>
  <c r="Y44" i="21"/>
  <c r="BI44" i="21"/>
  <c r="BY12" i="21"/>
  <c r="CQ12" i="21"/>
  <c r="BG12" i="21"/>
  <c r="CS44" i="21"/>
  <c r="AO12" i="21"/>
  <c r="W12" i="21"/>
  <c r="CS155" i="21"/>
  <c r="CA155" i="21"/>
  <c r="BI155" i="21"/>
  <c r="AQ155" i="21"/>
  <c r="Y155" i="21"/>
  <c r="CQ123" i="21"/>
  <c r="AO123" i="21"/>
  <c r="BG123" i="21"/>
  <c r="CO91" i="21"/>
  <c r="BY123" i="21"/>
  <c r="W123" i="21"/>
  <c r="BW91" i="21"/>
  <c r="BE91" i="21"/>
  <c r="U91" i="21"/>
  <c r="CM59" i="21"/>
  <c r="BU59" i="21"/>
  <c r="BC59" i="21"/>
  <c r="AM91" i="21"/>
  <c r="S59" i="21"/>
  <c r="AK59" i="21"/>
  <c r="BS27" i="21"/>
  <c r="CK27" i="21"/>
  <c r="Q27" i="21"/>
  <c r="BA27" i="21"/>
  <c r="AI27" i="21"/>
  <c r="CN147" i="21"/>
  <c r="BV147" i="21"/>
  <c r="BD147" i="21"/>
  <c r="AL147" i="21"/>
  <c r="T147" i="21"/>
  <c r="CL115" i="21"/>
  <c r="BT115" i="21"/>
  <c r="BB115" i="21"/>
  <c r="AJ115" i="21"/>
  <c r="R115" i="21"/>
  <c r="CJ83" i="21"/>
  <c r="AH83" i="21"/>
  <c r="P83" i="21"/>
  <c r="AZ83" i="21"/>
  <c r="BR83" i="21"/>
  <c r="CH51" i="21"/>
  <c r="BP51" i="21"/>
  <c r="AF51" i="21"/>
  <c r="AX51" i="21"/>
  <c r="CF19" i="21"/>
  <c r="AD19" i="21"/>
  <c r="L19" i="21"/>
  <c r="AV19" i="21"/>
  <c r="BN19" i="21"/>
  <c r="N51" i="21"/>
  <c r="CT154" i="21"/>
  <c r="CB154" i="21"/>
  <c r="BJ154" i="21"/>
  <c r="AR154" i="21"/>
  <c r="Z154" i="21"/>
  <c r="CR122" i="21"/>
  <c r="BZ122" i="21"/>
  <c r="BH122" i="21"/>
  <c r="AP122" i="21"/>
  <c r="CP90" i="21"/>
  <c r="X122" i="21"/>
  <c r="BX90" i="21"/>
  <c r="BF90" i="21"/>
  <c r="V90" i="21"/>
  <c r="AN90" i="21"/>
  <c r="BV58" i="21"/>
  <c r="BD58" i="21"/>
  <c r="AL58" i="21"/>
  <c r="CN58" i="21"/>
  <c r="T58" i="21"/>
  <c r="CL26" i="21"/>
  <c r="BT26" i="21"/>
  <c r="AJ26" i="21"/>
  <c r="BB26" i="21"/>
  <c r="R26" i="21"/>
  <c r="BS395" i="2"/>
  <c r="CM155" i="21"/>
  <c r="BU155" i="21"/>
  <c r="BC155" i="21"/>
  <c r="AK155" i="21"/>
  <c r="S155" i="21"/>
  <c r="CK123" i="21"/>
  <c r="BS123" i="21"/>
  <c r="BA123" i="21"/>
  <c r="AI123" i="21"/>
  <c r="Q123" i="21"/>
  <c r="BQ91" i="21"/>
  <c r="AY91" i="21"/>
  <c r="AG91" i="21"/>
  <c r="O91" i="21"/>
  <c r="CG59" i="21"/>
  <c r="CI91" i="21"/>
  <c r="AE59" i="21"/>
  <c r="BO59" i="21"/>
  <c r="CE27" i="21"/>
  <c r="AW59" i="21"/>
  <c r="M59" i="21"/>
  <c r="AC27" i="21"/>
  <c r="BM27" i="21"/>
  <c r="K27" i="21"/>
  <c r="AU27" i="21"/>
  <c r="AC26" i="21"/>
  <c r="AG90" i="21"/>
  <c r="CK122" i="21"/>
  <c r="AK46" i="21"/>
  <c r="W110" i="21"/>
  <c r="BI142" i="21"/>
  <c r="BD46" i="21"/>
  <c r="X110" i="21"/>
  <c r="CB142" i="21"/>
  <c r="AL48" i="21"/>
  <c r="BX80" i="21"/>
  <c r="AR144" i="21"/>
  <c r="AU19" i="21"/>
  <c r="CG51" i="21"/>
  <c r="BS115" i="21"/>
  <c r="BS19" i="21"/>
  <c r="BE83" i="21"/>
  <c r="Y147" i="21"/>
  <c r="BG19" i="21"/>
  <c r="AA83" i="21"/>
  <c r="CE116" i="21"/>
  <c r="T59" i="21"/>
  <c r="BV59" i="21"/>
  <c r="AP123" i="21"/>
  <c r="AU26" i="21"/>
  <c r="AY90" i="21"/>
  <c r="S154" i="21"/>
  <c r="BC46" i="21"/>
  <c r="CO78" i="21"/>
  <c r="CA142" i="21"/>
  <c r="BT14" i="21"/>
  <c r="BF78" i="21"/>
  <c r="AP110" i="21"/>
  <c r="CT142" i="21"/>
  <c r="AN80" i="21"/>
  <c r="AP112" i="21"/>
  <c r="BJ144" i="21"/>
  <c r="BM19" i="21"/>
  <c r="AG83" i="21"/>
  <c r="CK115" i="21"/>
  <c r="S51" i="21"/>
  <c r="BW83" i="21"/>
  <c r="AQ147" i="21"/>
  <c r="CA51" i="21"/>
  <c r="BK83" i="21"/>
  <c r="M148" i="21"/>
  <c r="AJ27" i="21"/>
  <c r="V91" i="21"/>
  <c r="BZ123" i="21"/>
  <c r="CE26" i="21"/>
  <c r="BQ90" i="21"/>
  <c r="AK154" i="21"/>
  <c r="BS14" i="21"/>
  <c r="BU46" i="21"/>
  <c r="AO110" i="21"/>
  <c r="CS142" i="21"/>
  <c r="R14" i="21"/>
  <c r="CN46" i="21"/>
  <c r="BH110" i="21"/>
  <c r="T48" i="21"/>
  <c r="CP80" i="21"/>
  <c r="CB144" i="21"/>
  <c r="AC19" i="21"/>
  <c r="AY83" i="21"/>
  <c r="S147" i="21"/>
  <c r="AK51" i="21"/>
  <c r="W115" i="21"/>
  <c r="BI147" i="21"/>
  <c r="CQ19" i="21"/>
  <c r="CC83" i="21"/>
  <c r="AE148" i="21"/>
  <c r="BB27" i="21"/>
  <c r="AN91" i="21"/>
  <c r="CR123" i="21"/>
  <c r="CM156" i="21"/>
  <c r="BC156" i="21"/>
  <c r="BU156" i="21"/>
  <c r="AK156" i="21"/>
  <c r="CK124" i="21"/>
  <c r="S156" i="21"/>
  <c r="BS124" i="21"/>
  <c r="BA124" i="21"/>
  <c r="AI124" i="21"/>
  <c r="Q124" i="21"/>
  <c r="BQ92" i="21"/>
  <c r="CI92" i="21"/>
  <c r="AY92" i="21"/>
  <c r="AG92" i="21"/>
  <c r="CG60" i="21"/>
  <c r="BO60" i="21"/>
  <c r="AW60" i="21"/>
  <c r="O92" i="21"/>
  <c r="M60" i="21"/>
  <c r="AC28" i="21"/>
  <c r="K28" i="21"/>
  <c r="CE28" i="21"/>
  <c r="AU28" i="21"/>
  <c r="AE60" i="21"/>
  <c r="BM28" i="21"/>
  <c r="AE58" i="21"/>
  <c r="CI90" i="21"/>
  <c r="BC154" i="21"/>
  <c r="Q14" i="21"/>
  <c r="CM46" i="21"/>
  <c r="BG110" i="21"/>
  <c r="AJ14" i="21"/>
  <c r="BV46" i="21"/>
  <c r="BZ110" i="21"/>
  <c r="BB16" i="21"/>
  <c r="BD48" i="21"/>
  <c r="X112" i="21"/>
  <c r="CT144" i="21"/>
  <c r="M51" i="21"/>
  <c r="AI115" i="21"/>
  <c r="AK147" i="21"/>
  <c r="U83" i="21"/>
  <c r="CO83" i="21"/>
  <c r="CA147" i="21"/>
  <c r="Y51" i="21"/>
  <c r="AC116" i="21"/>
  <c r="BO148" i="21"/>
  <c r="BT27" i="21"/>
  <c r="BF91" i="21"/>
  <c r="Z155" i="21"/>
  <c r="W10" i="2"/>
  <c r="W70" i="2"/>
  <c r="BS180" i="2"/>
  <c r="AT185" i="2"/>
  <c r="BS185" i="2"/>
  <c r="AT311" i="2"/>
  <c r="BS311" i="2"/>
  <c r="BS401" i="2"/>
  <c r="W28" i="2"/>
  <c r="BS373" i="2"/>
  <c r="W34" i="2"/>
  <c r="W82" i="2"/>
  <c r="BS257" i="2"/>
  <c r="BS204" i="2"/>
  <c r="BS377" i="2"/>
  <c r="W76" i="2"/>
  <c r="AT491" i="2"/>
  <c r="BS491" i="2"/>
  <c r="AT509" i="2"/>
  <c r="BS509" i="2"/>
  <c r="W100" i="2"/>
  <c r="AT258" i="2"/>
  <c r="BS258" i="2"/>
  <c r="AT384" i="2"/>
  <c r="BS384" i="2"/>
  <c r="AT137" i="2"/>
  <c r="BS137" i="2"/>
  <c r="W40" i="2"/>
  <c r="W88" i="2"/>
  <c r="AT269" i="2"/>
  <c r="BS269" i="2"/>
  <c r="AT378" i="2"/>
  <c r="BS378" i="2"/>
  <c r="BS251" i="2"/>
  <c r="W46" i="2"/>
  <c r="W94" i="2"/>
  <c r="AP240" i="2"/>
  <c r="BS252" i="2"/>
  <c r="BS167" i="2"/>
  <c r="BS263" i="2"/>
  <c r="W22" i="2"/>
  <c r="W58" i="2"/>
  <c r="AT161" i="2"/>
  <c r="BS161" i="2"/>
  <c r="AT396" i="2"/>
  <c r="BS396" i="2"/>
  <c r="BS413" i="2"/>
  <c r="BS503" i="2"/>
  <c r="W52" i="2"/>
  <c r="W16" i="2"/>
  <c r="W64" i="2"/>
  <c r="AT245" i="2"/>
  <c r="BS245" i="2"/>
  <c r="BS402" i="2"/>
  <c r="AT503" i="2"/>
  <c r="AQ228" i="2"/>
  <c r="AO229" i="2" s="1"/>
  <c r="AP228" i="2"/>
  <c r="AR229" i="2"/>
  <c r="AS230" i="2"/>
  <c r="AR230" i="2" s="1"/>
  <c r="AR264" i="2"/>
  <c r="AT264" i="2" s="1"/>
  <c r="AS265" i="2"/>
  <c r="AR265" i="2" s="1"/>
  <c r="AT265" i="2" s="1"/>
  <c r="AR504" i="2"/>
  <c r="AT504" i="2" s="1"/>
  <c r="AS505" i="2"/>
  <c r="AR414" i="2"/>
  <c r="AT414" i="2" s="1"/>
  <c r="AS415" i="2"/>
  <c r="AT395" i="2"/>
  <c r="AQ506" i="2"/>
  <c r="AP506" i="2"/>
  <c r="AQ416" i="2"/>
  <c r="AP416" i="2"/>
  <c r="AT373" i="2"/>
  <c r="AP271" i="2"/>
  <c r="AQ271" i="2"/>
  <c r="AT270" i="2"/>
  <c r="AT252" i="2"/>
  <c r="AT246" i="2"/>
  <c r="AQ247" i="2"/>
  <c r="AP247" i="2"/>
  <c r="AQ180" i="2"/>
  <c r="AT180" i="2"/>
  <c r="AK99" i="2"/>
  <c r="AH99" i="2"/>
  <c r="AK97" i="2"/>
  <c r="AH97" i="2"/>
  <c r="AK96" i="2"/>
  <c r="AH96" i="2"/>
  <c r="AK95" i="2"/>
  <c r="AH95" i="2"/>
  <c r="AV94" i="2"/>
  <c r="AW94" i="2" s="1"/>
  <c r="AK94" i="2"/>
  <c r="AH94" i="2"/>
  <c r="AE94" i="2"/>
  <c r="Z94" i="2"/>
  <c r="AA94" i="2" s="1"/>
  <c r="Y94" i="2"/>
  <c r="AK105" i="2"/>
  <c r="AH105" i="2"/>
  <c r="AK103" i="2"/>
  <c r="AH103" i="2"/>
  <c r="AK102" i="2"/>
  <c r="AH102" i="2"/>
  <c r="AK101" i="2"/>
  <c r="AH101" i="2"/>
  <c r="AV100" i="2"/>
  <c r="AW100" i="2" s="1"/>
  <c r="AK100" i="2"/>
  <c r="AH100" i="2"/>
  <c r="AE100" i="2"/>
  <c r="Z100" i="2"/>
  <c r="AI34" i="20" s="1"/>
  <c r="Y100" i="2"/>
  <c r="AK93" i="2"/>
  <c r="AH93" i="2"/>
  <c r="AK91" i="2"/>
  <c r="AH91" i="2"/>
  <c r="AK90" i="2"/>
  <c r="AH90" i="2"/>
  <c r="AK89" i="2"/>
  <c r="AH89" i="2"/>
  <c r="AV88" i="2"/>
  <c r="AW88" i="2" s="1"/>
  <c r="AK88" i="2"/>
  <c r="AH88" i="2"/>
  <c r="AE88" i="2"/>
  <c r="Z88" i="2"/>
  <c r="AA88" i="2" s="1"/>
  <c r="Y88" i="2"/>
  <c r="AK87" i="2"/>
  <c r="AH87" i="2"/>
  <c r="AK85" i="2"/>
  <c r="AH85" i="2"/>
  <c r="AK84" i="2"/>
  <c r="AH84" i="2"/>
  <c r="AK83" i="2"/>
  <c r="AH83" i="2"/>
  <c r="AV82" i="2"/>
  <c r="AW82" i="2" s="1"/>
  <c r="AK82" i="2"/>
  <c r="AH82" i="2"/>
  <c r="AE82" i="2"/>
  <c r="Z82" i="2"/>
  <c r="AA82" i="2" s="1"/>
  <c r="Y82" i="2"/>
  <c r="AK81" i="2"/>
  <c r="AH81" i="2"/>
  <c r="AK79" i="2"/>
  <c r="AH79" i="2"/>
  <c r="AK78" i="2"/>
  <c r="AH78" i="2"/>
  <c r="AK77" i="2"/>
  <c r="AH77" i="2"/>
  <c r="AV76" i="2"/>
  <c r="AW76" i="2" s="1"/>
  <c r="AK76" i="2"/>
  <c r="AH76" i="2"/>
  <c r="AE76" i="2"/>
  <c r="Z76" i="2"/>
  <c r="AA76" i="2" s="1"/>
  <c r="Y76" i="2"/>
  <c r="AK75" i="2"/>
  <c r="AH75" i="2"/>
  <c r="AK73" i="2"/>
  <c r="AH73" i="2"/>
  <c r="AK72" i="2"/>
  <c r="AH72" i="2"/>
  <c r="AK71" i="2"/>
  <c r="AH71" i="2"/>
  <c r="AV70" i="2"/>
  <c r="AW70" i="2" s="1"/>
  <c r="AK70" i="2"/>
  <c r="AH70" i="2"/>
  <c r="AE70" i="2"/>
  <c r="Z70" i="2"/>
  <c r="AA70" i="2" s="1"/>
  <c r="Y70" i="2"/>
  <c r="AK69" i="2"/>
  <c r="AH69" i="2"/>
  <c r="AK67" i="2"/>
  <c r="AH67" i="2"/>
  <c r="AK66" i="2"/>
  <c r="AH66" i="2"/>
  <c r="AK65" i="2"/>
  <c r="AH65" i="2"/>
  <c r="AV64" i="2"/>
  <c r="AW64" i="2" s="1"/>
  <c r="AK64" i="2"/>
  <c r="AH64" i="2"/>
  <c r="AE64" i="2"/>
  <c r="Z64" i="2"/>
  <c r="AA64" i="2" s="1"/>
  <c r="Y64" i="2"/>
  <c r="AK63" i="2"/>
  <c r="AH63" i="2"/>
  <c r="AK61" i="2"/>
  <c r="AH61" i="2"/>
  <c r="AK60" i="2"/>
  <c r="AH60" i="2"/>
  <c r="AK59" i="2"/>
  <c r="AH59" i="2"/>
  <c r="AV58" i="2"/>
  <c r="AW58" i="2" s="1"/>
  <c r="AK58" i="2"/>
  <c r="AH58" i="2"/>
  <c r="AE58" i="2"/>
  <c r="Z58" i="2"/>
  <c r="AA58" i="2" s="1"/>
  <c r="Y58" i="2"/>
  <c r="AK57" i="2"/>
  <c r="AH57" i="2"/>
  <c r="AK55" i="2"/>
  <c r="AH55" i="2"/>
  <c r="AK54" i="2"/>
  <c r="AH54" i="2"/>
  <c r="AK53" i="2"/>
  <c r="AH53" i="2"/>
  <c r="AV52" i="2"/>
  <c r="AW52" i="2" s="1"/>
  <c r="AK52" i="2"/>
  <c r="AH52" i="2"/>
  <c r="AE52" i="2"/>
  <c r="Z52" i="2"/>
  <c r="AA52" i="2" s="1"/>
  <c r="Y52" i="2"/>
  <c r="AK51" i="2"/>
  <c r="AH51" i="2"/>
  <c r="AK49" i="2"/>
  <c r="AH49" i="2"/>
  <c r="AK48" i="2"/>
  <c r="AH48" i="2"/>
  <c r="AK47" i="2"/>
  <c r="AH47" i="2"/>
  <c r="AV46" i="2"/>
  <c r="AW46" i="2" s="1"/>
  <c r="AK46" i="2"/>
  <c r="AH46" i="2"/>
  <c r="AE46" i="2"/>
  <c r="Z46" i="2"/>
  <c r="AA46" i="2" s="1"/>
  <c r="Y46" i="2"/>
  <c r="AK45" i="2"/>
  <c r="AH45" i="2"/>
  <c r="AK43" i="2"/>
  <c r="AH43" i="2"/>
  <c r="AK42" i="2"/>
  <c r="AH42" i="2"/>
  <c r="AK41" i="2"/>
  <c r="AH41" i="2"/>
  <c r="AV40" i="2"/>
  <c r="AW40" i="2" s="1"/>
  <c r="AK40" i="2"/>
  <c r="AH40" i="2"/>
  <c r="AE40" i="2"/>
  <c r="Z40" i="2"/>
  <c r="AA40" i="2" s="1"/>
  <c r="Y40" i="2"/>
  <c r="AK39" i="2"/>
  <c r="AH39" i="2"/>
  <c r="AK37" i="2"/>
  <c r="AH37" i="2"/>
  <c r="AK36" i="2"/>
  <c r="AH36" i="2"/>
  <c r="AK35" i="2"/>
  <c r="AH35" i="2"/>
  <c r="AV34" i="2"/>
  <c r="AW34" i="2" s="1"/>
  <c r="AK34" i="2"/>
  <c r="AH34" i="2"/>
  <c r="AE34" i="2"/>
  <c r="Z34" i="2"/>
  <c r="AA34" i="2" s="1"/>
  <c r="Y34" i="2"/>
  <c r="AK31" i="2"/>
  <c r="AH31" i="2"/>
  <c r="AK30" i="2"/>
  <c r="AH30" i="2"/>
  <c r="AK25" i="2"/>
  <c r="AH25" i="2"/>
  <c r="AK24" i="2"/>
  <c r="AH24" i="2"/>
  <c r="AK19" i="2"/>
  <c r="AH19" i="2"/>
  <c r="AK18" i="2"/>
  <c r="AH18" i="2"/>
  <c r="AK15" i="2"/>
  <c r="AH15" i="2"/>
  <c r="AK13" i="2"/>
  <c r="AH13" i="2"/>
  <c r="AO14" i="2" s="1"/>
  <c r="AP14" i="2" s="1"/>
  <c r="AK12" i="2"/>
  <c r="AH12" i="2"/>
  <c r="N154" i="21" l="1"/>
  <c r="BS372" i="2"/>
  <c r="X25" i="21"/>
  <c r="CR25" i="21"/>
  <c r="AV122" i="21"/>
  <c r="BH25" i="21"/>
  <c r="CF122" i="21"/>
  <c r="BJ57" i="21"/>
  <c r="AX154" i="21"/>
  <c r="AB90" i="21"/>
  <c r="AT372" i="2"/>
  <c r="AT90" i="21"/>
  <c r="L28" i="21"/>
  <c r="CL124" i="21"/>
  <c r="CF28" i="21"/>
  <c r="AL156" i="21"/>
  <c r="AR57" i="21"/>
  <c r="CT57" i="21"/>
  <c r="BN122" i="21"/>
  <c r="AF60" i="21"/>
  <c r="CN156" i="21"/>
  <c r="AX60" i="21"/>
  <c r="AT84" i="21"/>
  <c r="AZ92" i="21"/>
  <c r="BZ25" i="21"/>
  <c r="BL90" i="21"/>
  <c r="AF154" i="21"/>
  <c r="AH92" i="21"/>
  <c r="Z57" i="21"/>
  <c r="CD90" i="21"/>
  <c r="BP154" i="21"/>
  <c r="R124" i="21"/>
  <c r="AV28" i="21"/>
  <c r="BT124" i="21"/>
  <c r="AP25" i="21"/>
  <c r="CB57" i="21"/>
  <c r="AD122" i="21"/>
  <c r="BN28" i="21"/>
  <c r="CJ92" i="21"/>
  <c r="BV156" i="21"/>
  <c r="AD116" i="21"/>
  <c r="X19" i="21"/>
  <c r="CF116" i="21"/>
  <c r="CH60" i="21"/>
  <c r="AJ124" i="21"/>
  <c r="AP19" i="21"/>
  <c r="AX148" i="21"/>
  <c r="Z51" i="21"/>
  <c r="BP148" i="21"/>
  <c r="CT51" i="21"/>
  <c r="BS264" i="2"/>
  <c r="P92" i="21"/>
  <c r="T156" i="21"/>
  <c r="CB51" i="21"/>
  <c r="J84" i="21"/>
  <c r="AX65" i="21"/>
  <c r="R129" i="21"/>
  <c r="BV161" i="21"/>
  <c r="AS51" i="21"/>
  <c r="AC84" i="21"/>
  <c r="CG116" i="21"/>
  <c r="CO148" i="21"/>
  <c r="BW148" i="21"/>
  <c r="AM148" i="21"/>
  <c r="BE148" i="21"/>
  <c r="U148" i="21"/>
  <c r="BU116" i="21"/>
  <c r="CM116" i="21"/>
  <c r="BC116" i="21"/>
  <c r="AK116" i="21"/>
  <c r="S116" i="21"/>
  <c r="CK84" i="21"/>
  <c r="BS84" i="21"/>
  <c r="AI84" i="21"/>
  <c r="BA84" i="21"/>
  <c r="Q84" i="21"/>
  <c r="BQ52" i="21"/>
  <c r="CI52" i="21"/>
  <c r="AY52" i="21"/>
  <c r="O52" i="21"/>
  <c r="AG52" i="21"/>
  <c r="BO20" i="21"/>
  <c r="CG20" i="21"/>
  <c r="AE20" i="21"/>
  <c r="AW20" i="21"/>
  <c r="M20" i="21"/>
  <c r="CH146" i="21"/>
  <c r="AX146" i="21"/>
  <c r="BP146" i="21"/>
  <c r="AF146" i="21"/>
  <c r="N146" i="21"/>
  <c r="CF114" i="21"/>
  <c r="AV114" i="21"/>
  <c r="BN114" i="21"/>
  <c r="L114" i="21"/>
  <c r="AD114" i="21"/>
  <c r="CD82" i="21"/>
  <c r="BL82" i="21"/>
  <c r="CT49" i="21"/>
  <c r="AT82" i="21"/>
  <c r="AB82" i="21"/>
  <c r="CB49" i="21"/>
  <c r="J82" i="21"/>
  <c r="BJ49" i="21"/>
  <c r="AR49" i="21"/>
  <c r="BZ17" i="21"/>
  <c r="CR17" i="21"/>
  <c r="BH17" i="21"/>
  <c r="X17" i="21"/>
  <c r="Z49" i="21"/>
  <c r="AP17" i="21"/>
  <c r="AL33" i="20"/>
  <c r="AD28" i="21"/>
  <c r="BP60" i="21"/>
  <c r="BB124" i="21"/>
  <c r="BH19" i="21"/>
  <c r="BJ51" i="21"/>
  <c r="AV116" i="21"/>
  <c r="CH148" i="21"/>
  <c r="L33" i="21"/>
  <c r="BP65" i="21"/>
  <c r="AJ129" i="21"/>
  <c r="CN161" i="21"/>
  <c r="CS19" i="21"/>
  <c r="AU84" i="21"/>
  <c r="O148" i="21"/>
  <c r="CD84" i="21"/>
  <c r="AD33" i="21"/>
  <c r="P97" i="21"/>
  <c r="BB129" i="21"/>
  <c r="CA19" i="21"/>
  <c r="CE84" i="21"/>
  <c r="AG148" i="21"/>
  <c r="BN33" i="21"/>
  <c r="CH65" i="21"/>
  <c r="BT129" i="21"/>
  <c r="AA51" i="21"/>
  <c r="BM84" i="21"/>
  <c r="AY148" i="21"/>
  <c r="CR19" i="21"/>
  <c r="AB84" i="21"/>
  <c r="BN116" i="21"/>
  <c r="CF33" i="21"/>
  <c r="AH97" i="21"/>
  <c r="CL129" i="21"/>
  <c r="BK51" i="21"/>
  <c r="M116" i="21"/>
  <c r="BQ148" i="21"/>
  <c r="CI147" i="21"/>
  <c r="BQ147" i="21"/>
  <c r="AG147" i="21"/>
  <c r="AY147" i="21"/>
  <c r="CG115" i="21"/>
  <c r="O147" i="21"/>
  <c r="BO115" i="21"/>
  <c r="AW115" i="21"/>
  <c r="AE115" i="21"/>
  <c r="M115" i="21"/>
  <c r="BM83" i="21"/>
  <c r="CE83" i="21"/>
  <c r="AU83" i="21"/>
  <c r="AC83" i="21"/>
  <c r="K83" i="21"/>
  <c r="CU50" i="21"/>
  <c r="CC50" i="21"/>
  <c r="AS50" i="21"/>
  <c r="BK50" i="21"/>
  <c r="CA18" i="21"/>
  <c r="AA50" i="21"/>
  <c r="AQ18" i="21"/>
  <c r="CS18" i="21"/>
  <c r="BI18" i="21"/>
  <c r="Y18" i="21"/>
  <c r="N60" i="21"/>
  <c r="BR92" i="21"/>
  <c r="BD156" i="21"/>
  <c r="BZ19" i="21"/>
  <c r="L116" i="21"/>
  <c r="N148" i="21"/>
  <c r="N65" i="21"/>
  <c r="AZ97" i="21"/>
  <c r="T161" i="21"/>
  <c r="AQ19" i="21"/>
  <c r="K84" i="21"/>
  <c r="AE116" i="21"/>
  <c r="CI148" i="21"/>
  <c r="AV33" i="21"/>
  <c r="CJ97" i="21"/>
  <c r="AL161" i="21"/>
  <c r="BI19" i="21"/>
  <c r="CC51" i="21"/>
  <c r="AW116" i="21"/>
  <c r="CT146" i="21"/>
  <c r="CB146" i="21"/>
  <c r="BJ146" i="21"/>
  <c r="AR146" i="21"/>
  <c r="Z146" i="21"/>
  <c r="CR114" i="21"/>
  <c r="BZ114" i="21"/>
  <c r="AP114" i="21"/>
  <c r="BH114" i="21"/>
  <c r="CP82" i="21"/>
  <c r="X114" i="21"/>
  <c r="BX82" i="21"/>
  <c r="BF82" i="21"/>
  <c r="BV50" i="21"/>
  <c r="BD50" i="21"/>
  <c r="AN82" i="21"/>
  <c r="AL50" i="21"/>
  <c r="V82" i="21"/>
  <c r="T50" i="21"/>
  <c r="CL18" i="21"/>
  <c r="BT18" i="21"/>
  <c r="CN50" i="21"/>
  <c r="AJ18" i="21"/>
  <c r="BB18" i="21"/>
  <c r="R18" i="21"/>
  <c r="AR51" i="21"/>
  <c r="BL84" i="21"/>
  <c r="AF148" i="21"/>
  <c r="AF65" i="21"/>
  <c r="BR97" i="21"/>
  <c r="BD161" i="21"/>
  <c r="Y19" i="21"/>
  <c r="CU51" i="21"/>
  <c r="BO116" i="21"/>
  <c r="AT228" i="2"/>
  <c r="BS228" i="2"/>
  <c r="BG6" i="20"/>
  <c r="AC24" i="20"/>
  <c r="BG42" i="20"/>
  <c r="AW42" i="20"/>
  <c r="AU15" i="20"/>
  <c r="Q24" i="20"/>
  <c r="BE33" i="20"/>
  <c r="AB15" i="20"/>
  <c r="AB24" i="20"/>
  <c r="BF42" i="20"/>
  <c r="X7" i="20"/>
  <c r="AH25" i="20"/>
  <c r="AR43" i="20"/>
  <c r="BD6" i="20"/>
  <c r="BD15" i="20"/>
  <c r="P33" i="20"/>
  <c r="BA7" i="20"/>
  <c r="M43" i="20"/>
  <c r="AQ43" i="20"/>
  <c r="AS15" i="20"/>
  <c r="BC15" i="20"/>
  <c r="O42" i="20"/>
  <c r="Y33" i="20"/>
  <c r="AI7" i="20"/>
  <c r="O25" i="20"/>
  <c r="BC43" i="20"/>
  <c r="Y34" i="20"/>
  <c r="AO25" i="20"/>
  <c r="U25" i="20"/>
  <c r="AY25" i="20"/>
  <c r="AF7" i="20"/>
  <c r="AP25" i="20"/>
  <c r="AP43" i="20"/>
  <c r="AH6" i="20"/>
  <c r="N15" i="20"/>
  <c r="N33" i="20"/>
  <c r="BB33" i="20"/>
  <c r="J16" i="20"/>
  <c r="T25" i="20"/>
  <c r="J34" i="20"/>
  <c r="AC6" i="20"/>
  <c r="BG15" i="20"/>
  <c r="AC42" i="20"/>
  <c r="Q6" i="20"/>
  <c r="BE24" i="20"/>
  <c r="AU33" i="20"/>
  <c r="AL6" i="20"/>
  <c r="BF24" i="20"/>
  <c r="BF33" i="20"/>
  <c r="BB7" i="20"/>
  <c r="X25" i="20"/>
  <c r="AH43" i="20"/>
  <c r="P6" i="20"/>
  <c r="AT24" i="20"/>
  <c r="AT42" i="20"/>
  <c r="AG7" i="20"/>
  <c r="AG25" i="20"/>
  <c r="AG43" i="20"/>
  <c r="O15" i="20"/>
  <c r="AI15" i="20"/>
  <c r="AS42" i="20"/>
  <c r="O7" i="20"/>
  <c r="BC16" i="20"/>
  <c r="Y43" i="20"/>
  <c r="K7" i="20"/>
  <c r="AO7" i="20"/>
  <c r="AO43" i="20"/>
  <c r="L7" i="20"/>
  <c r="V25" i="20"/>
  <c r="AF43" i="20"/>
  <c r="X6" i="20"/>
  <c r="AR24" i="20"/>
  <c r="AR42" i="20"/>
  <c r="T7" i="20"/>
  <c r="AX43" i="20"/>
  <c r="AX34" i="20"/>
  <c r="AT271" i="2"/>
  <c r="BS271" i="2"/>
  <c r="AT247" i="2"/>
  <c r="BS247" i="2"/>
  <c r="AW6" i="20"/>
  <c r="AW15" i="20"/>
  <c r="S42" i="20"/>
  <c r="AK6" i="20"/>
  <c r="AK24" i="20"/>
  <c r="AK33" i="20"/>
  <c r="AV6" i="20"/>
  <c r="AL24" i="20"/>
  <c r="AV33" i="20"/>
  <c r="N16" i="20"/>
  <c r="N25" i="20"/>
  <c r="BB34" i="20"/>
  <c r="AJ6" i="20"/>
  <c r="AJ15" i="20"/>
  <c r="BD24" i="20"/>
  <c r="W7" i="20"/>
  <c r="W25" i="20"/>
  <c r="AG34" i="20"/>
  <c r="AI6" i="20"/>
  <c r="Y15" i="20"/>
  <c r="AS24" i="20"/>
  <c r="O16" i="20"/>
  <c r="AI16" i="20"/>
  <c r="O43" i="20"/>
  <c r="AE7" i="20"/>
  <c r="K25" i="20"/>
  <c r="U34" i="20"/>
  <c r="AZ16" i="20"/>
  <c r="L25" i="20"/>
  <c r="V43" i="20"/>
  <c r="N6" i="20"/>
  <c r="AH24" i="20"/>
  <c r="AH42" i="20"/>
  <c r="AD16" i="20"/>
  <c r="J43" i="20"/>
  <c r="AN34" i="20"/>
  <c r="AR16" i="20"/>
  <c r="BB25" i="20"/>
  <c r="AR34" i="20"/>
  <c r="AT6" i="20"/>
  <c r="AJ42" i="20"/>
  <c r="BD42" i="20"/>
  <c r="AQ16" i="20"/>
  <c r="M25" i="20"/>
  <c r="W43" i="20"/>
  <c r="BC6" i="20"/>
  <c r="AI24" i="20"/>
  <c r="AI42" i="20"/>
  <c r="Y16" i="20"/>
  <c r="AS25" i="20"/>
  <c r="BC25" i="20"/>
  <c r="AO16" i="20"/>
  <c r="AE25" i="20"/>
  <c r="AE43" i="20"/>
  <c r="AF16" i="20"/>
  <c r="AZ43" i="20"/>
  <c r="L43" i="20"/>
  <c r="BB6" i="20"/>
  <c r="X24" i="20"/>
  <c r="X42" i="20"/>
  <c r="J25" i="20"/>
  <c r="AX25" i="20"/>
  <c r="AD34" i="20"/>
  <c r="S6" i="20"/>
  <c r="AM15" i="20"/>
  <c r="S33" i="20"/>
  <c r="Q15" i="20"/>
  <c r="AK42" i="20"/>
  <c r="AA33" i="20"/>
  <c r="R15" i="20"/>
  <c r="AV24" i="20"/>
  <c r="BS414" i="2"/>
  <c r="AM6" i="20"/>
  <c r="AM24" i="20"/>
  <c r="BG33" i="20"/>
  <c r="AA6" i="20"/>
  <c r="BE15" i="20"/>
  <c r="AA42" i="20"/>
  <c r="AU42" i="20"/>
  <c r="R24" i="20"/>
  <c r="AL42" i="20"/>
  <c r="AB33" i="20"/>
  <c r="AT240" i="2"/>
  <c r="BS240" i="2"/>
  <c r="N34" i="20"/>
  <c r="BB43" i="20"/>
  <c r="AH34" i="20"/>
  <c r="P15" i="20"/>
  <c r="AJ24" i="20"/>
  <c r="BD33" i="20"/>
  <c r="AG16" i="20"/>
  <c r="BA43" i="20"/>
  <c r="AQ34" i="20"/>
  <c r="O6" i="20"/>
  <c r="O33" i="20"/>
  <c r="BC42" i="20"/>
  <c r="BC7" i="20"/>
  <c r="AI43" i="20"/>
  <c r="AS43" i="20"/>
  <c r="AE16" i="20"/>
  <c r="K34" i="20"/>
  <c r="K43" i="20"/>
  <c r="BS504" i="2"/>
  <c r="V16" i="20"/>
  <c r="V34" i="20"/>
  <c r="AF34" i="20"/>
  <c r="AR6" i="20"/>
  <c r="N42" i="20"/>
  <c r="BB42" i="20"/>
  <c r="AD7" i="20"/>
  <c r="AX7" i="20"/>
  <c r="AN25" i="20"/>
  <c r="T34" i="20"/>
  <c r="BS265" i="2"/>
  <c r="AC15" i="20"/>
  <c r="AW24" i="20"/>
  <c r="AW33" i="20"/>
  <c r="BE6" i="20"/>
  <c r="AA24" i="20"/>
  <c r="Q42" i="20"/>
  <c r="AB6" i="20"/>
  <c r="BF15" i="20"/>
  <c r="AB42" i="20"/>
  <c r="AV42" i="20"/>
  <c r="AR7" i="20"/>
  <c r="AH16" i="20"/>
  <c r="X43" i="20"/>
  <c r="X34" i="20"/>
  <c r="Z15" i="20"/>
  <c r="Z24" i="20"/>
  <c r="AT33" i="20"/>
  <c r="W16" i="20"/>
  <c r="BA16" i="20"/>
  <c r="W34" i="20"/>
  <c r="Y6" i="20"/>
  <c r="Y24" i="20"/>
  <c r="BC33" i="20"/>
  <c r="Y7" i="20"/>
  <c r="AI25" i="20"/>
  <c r="BC34" i="20"/>
  <c r="U16" i="20"/>
  <c r="U43" i="20"/>
  <c r="AY34" i="20"/>
  <c r="L16" i="20"/>
  <c r="AP16" i="20"/>
  <c r="AZ34" i="20"/>
  <c r="AR15" i="20"/>
  <c r="N24" i="20"/>
  <c r="AR33" i="20"/>
  <c r="T16" i="20"/>
  <c r="AX16" i="20"/>
  <c r="AN43" i="20"/>
  <c r="S15" i="20"/>
  <c r="BG24" i="20"/>
  <c r="AM33" i="20"/>
  <c r="AU6" i="20"/>
  <c r="AU24" i="20"/>
  <c r="Q33" i="20"/>
  <c r="R6" i="20"/>
  <c r="AL15" i="20"/>
  <c r="R42" i="20"/>
  <c r="N7" i="20"/>
  <c r="X16" i="20"/>
  <c r="N43" i="20"/>
  <c r="Z6" i="20"/>
  <c r="Z42" i="20"/>
  <c r="AJ33" i="20"/>
  <c r="M7" i="20"/>
  <c r="M16" i="20"/>
  <c r="BA25" i="20"/>
  <c r="BA34" i="20"/>
  <c r="AS6" i="20"/>
  <c r="BC24" i="20"/>
  <c r="AS33" i="20"/>
  <c r="AS7" i="20"/>
  <c r="O34" i="20"/>
  <c r="AS34" i="20"/>
  <c r="K16" i="20"/>
  <c r="AY43" i="20"/>
  <c r="AO34" i="20"/>
  <c r="AP7" i="20"/>
  <c r="AF25" i="20"/>
  <c r="AZ25" i="20"/>
  <c r="AP34" i="20"/>
  <c r="AH15" i="20"/>
  <c r="BB24" i="20"/>
  <c r="AH33" i="20"/>
  <c r="AN16" i="20"/>
  <c r="AN7" i="20"/>
  <c r="AD43" i="20"/>
  <c r="S24" i="20"/>
  <c r="AM42" i="20"/>
  <c r="AC33" i="20"/>
  <c r="AA15" i="20"/>
  <c r="AK15" i="20"/>
  <c r="BE42" i="20"/>
  <c r="BF6" i="20"/>
  <c r="AV15" i="20"/>
  <c r="R33" i="20"/>
  <c r="AH7" i="20"/>
  <c r="BB16" i="20"/>
  <c r="AR25" i="20"/>
  <c r="AT15" i="20"/>
  <c r="P24" i="20"/>
  <c r="P42" i="20"/>
  <c r="Z33" i="20"/>
  <c r="AQ7" i="20"/>
  <c r="AQ25" i="20"/>
  <c r="M34" i="20"/>
  <c r="Y42" i="20"/>
  <c r="O24" i="20"/>
  <c r="AI33" i="20"/>
  <c r="AS16" i="20"/>
  <c r="Y25" i="20"/>
  <c r="U7" i="20"/>
  <c r="AY7" i="20"/>
  <c r="AY16" i="20"/>
  <c r="AE34" i="20"/>
  <c r="V7" i="20"/>
  <c r="AZ7" i="20"/>
  <c r="L34" i="20"/>
  <c r="X15" i="20"/>
  <c r="BB15" i="20"/>
  <c r="X33" i="20"/>
  <c r="J7" i="20"/>
  <c r="AD25" i="20"/>
  <c r="T43" i="20"/>
  <c r="AQ229" i="2"/>
  <c r="AO230" i="2" s="1"/>
  <c r="AP229" i="2"/>
  <c r="AS506" i="2"/>
  <c r="AR506" i="2" s="1"/>
  <c r="AT506" i="2" s="1"/>
  <c r="AR505" i="2"/>
  <c r="AR415" i="2"/>
  <c r="AS416" i="2"/>
  <c r="AR416" i="2" s="1"/>
  <c r="AT416" i="2" s="1"/>
  <c r="AS105" i="2"/>
  <c r="AR105" i="2" s="1"/>
  <c r="AO25" i="2"/>
  <c r="AQ25" i="2" s="1"/>
  <c r="AS81" i="2"/>
  <c r="AR81" i="2" s="1"/>
  <c r="AS99" i="2"/>
  <c r="AR99" i="2" s="1"/>
  <c r="AO93" i="2"/>
  <c r="AS92" i="2"/>
  <c r="AR92" i="2" s="1"/>
  <c r="AO92" i="2"/>
  <c r="AS88" i="2"/>
  <c r="AR88" i="2" s="1"/>
  <c r="AO88" i="2"/>
  <c r="AS89" i="2"/>
  <c r="AR89" i="2" s="1"/>
  <c r="AO89" i="2"/>
  <c r="AS26" i="2"/>
  <c r="AR26" i="2" s="1"/>
  <c r="AO26" i="2"/>
  <c r="AS69" i="2"/>
  <c r="AR69" i="2" s="1"/>
  <c r="AS102" i="2"/>
  <c r="AR102" i="2" s="1"/>
  <c r="AO102" i="2"/>
  <c r="AS87" i="2"/>
  <c r="AR87" i="2" s="1"/>
  <c r="AS90" i="2"/>
  <c r="AR90" i="2" s="1"/>
  <c r="AO90" i="2"/>
  <c r="AS103" i="2"/>
  <c r="AR103" i="2" s="1"/>
  <c r="AO103" i="2"/>
  <c r="AO99" i="2"/>
  <c r="AS98" i="2"/>
  <c r="AR98" i="2" s="1"/>
  <c r="AO98" i="2"/>
  <c r="AS96" i="2"/>
  <c r="AR96" i="2" s="1"/>
  <c r="AO96" i="2"/>
  <c r="AS86" i="2"/>
  <c r="AR86" i="2" s="1"/>
  <c r="AO87" i="2"/>
  <c r="AO86" i="2"/>
  <c r="AS93" i="2"/>
  <c r="AR93" i="2" s="1"/>
  <c r="AO97" i="2"/>
  <c r="AS97" i="2"/>
  <c r="AR97" i="2" s="1"/>
  <c r="AS95" i="2"/>
  <c r="AR95" i="2" s="1"/>
  <c r="AO95" i="2"/>
  <c r="AS94" i="2"/>
  <c r="AR94" i="2" s="1"/>
  <c r="AO94" i="2"/>
  <c r="AO85" i="2"/>
  <c r="AS85" i="2"/>
  <c r="AR85" i="2" s="1"/>
  <c r="AO91" i="2"/>
  <c r="AS91" i="2"/>
  <c r="AR91" i="2" s="1"/>
  <c r="AO105" i="2"/>
  <c r="AS104" i="2"/>
  <c r="AR104" i="2" s="1"/>
  <c r="AO104" i="2"/>
  <c r="AO101" i="2"/>
  <c r="AO100" i="2"/>
  <c r="AS101" i="2"/>
  <c r="AR101" i="2" s="1"/>
  <c r="AO84" i="2"/>
  <c r="AS84" i="2"/>
  <c r="AR84" i="2" s="1"/>
  <c r="AS63" i="2"/>
  <c r="AR63" i="2" s="1"/>
  <c r="AS66" i="2"/>
  <c r="AR66" i="2" s="1"/>
  <c r="AO66" i="2"/>
  <c r="AS73" i="2"/>
  <c r="AR73" i="2" s="1"/>
  <c r="AO73" i="2"/>
  <c r="AO81" i="2"/>
  <c r="AS80" i="2"/>
  <c r="AR80" i="2" s="1"/>
  <c r="AO80" i="2"/>
  <c r="AS76" i="2"/>
  <c r="AR76" i="2" s="1"/>
  <c r="AO76" i="2"/>
  <c r="AS70" i="2"/>
  <c r="AR70" i="2" s="1"/>
  <c r="AS71" i="2"/>
  <c r="AR71" i="2" s="1"/>
  <c r="AO71" i="2"/>
  <c r="AO70" i="2"/>
  <c r="AS25" i="2"/>
  <c r="AR25" i="2" s="1"/>
  <c r="AS61" i="2"/>
  <c r="AR61" i="2" s="1"/>
  <c r="AO61" i="2"/>
  <c r="AO69" i="2"/>
  <c r="AS68" i="2"/>
  <c r="AR68" i="2" s="1"/>
  <c r="AO68" i="2"/>
  <c r="AS75" i="2"/>
  <c r="AR75" i="2" s="1"/>
  <c r="AO67" i="2"/>
  <c r="AS67" i="2"/>
  <c r="AR67" i="2" s="1"/>
  <c r="AS65" i="2"/>
  <c r="AR65" i="2" s="1"/>
  <c r="AO65" i="2"/>
  <c r="AS64" i="2"/>
  <c r="AR64" i="2" s="1"/>
  <c r="AO64" i="2"/>
  <c r="AS60" i="2"/>
  <c r="AR60" i="2" s="1"/>
  <c r="AO60" i="2"/>
  <c r="AS62" i="2"/>
  <c r="AR62" i="2" s="1"/>
  <c r="AO62" i="2"/>
  <c r="AO63" i="2"/>
  <c r="AO72" i="2"/>
  <c r="AS72" i="2"/>
  <c r="AR72" i="2" s="1"/>
  <c r="AO75" i="2"/>
  <c r="AS74" i="2"/>
  <c r="AR74" i="2" s="1"/>
  <c r="AO74" i="2"/>
  <c r="AS58" i="2"/>
  <c r="AR58" i="2" s="1"/>
  <c r="AO58" i="2"/>
  <c r="AS59" i="2"/>
  <c r="AR59" i="2" s="1"/>
  <c r="AO59" i="2"/>
  <c r="AO82" i="2"/>
  <c r="AS83" i="2"/>
  <c r="AR83" i="2" s="1"/>
  <c r="AO83" i="2"/>
  <c r="AS82" i="2"/>
  <c r="AR82" i="2" s="1"/>
  <c r="AO32" i="2"/>
  <c r="AS32" i="2"/>
  <c r="AR32" i="2" s="1"/>
  <c r="AS31" i="2"/>
  <c r="AR31" i="2" s="1"/>
  <c r="AO31" i="2"/>
  <c r="AO43" i="2"/>
  <c r="AS43" i="2"/>
  <c r="AR43" i="2" s="1"/>
  <c r="AS54" i="2"/>
  <c r="AR54" i="2" s="1"/>
  <c r="AO54" i="2"/>
  <c r="AO55" i="2"/>
  <c r="AS55" i="2"/>
  <c r="AR55" i="2" s="1"/>
  <c r="AS39" i="2"/>
  <c r="AR39" i="2" s="1"/>
  <c r="AO40" i="2"/>
  <c r="AS40" i="2"/>
  <c r="AR40" i="2" s="1"/>
  <c r="AO50" i="2"/>
  <c r="AO51" i="2"/>
  <c r="AS50" i="2"/>
  <c r="AR50" i="2" s="1"/>
  <c r="AS20" i="2"/>
  <c r="AR20" i="2" s="1"/>
  <c r="AO20" i="2"/>
  <c r="AS19" i="2"/>
  <c r="AR19" i="2" s="1"/>
  <c r="AO19" i="2"/>
  <c r="AO36" i="2"/>
  <c r="AS36" i="2"/>
  <c r="AR36" i="2" s="1"/>
  <c r="AS51" i="2"/>
  <c r="AR51" i="2" s="1"/>
  <c r="AO52" i="2"/>
  <c r="AS52" i="2"/>
  <c r="AR52" i="2" s="1"/>
  <c r="AO49" i="2"/>
  <c r="AS49" i="2"/>
  <c r="AR49" i="2" s="1"/>
  <c r="AO35" i="2"/>
  <c r="AS34" i="2"/>
  <c r="AR34" i="2" s="1"/>
  <c r="AO34" i="2"/>
  <c r="AS35" i="2"/>
  <c r="AR35" i="2" s="1"/>
  <c r="AS45" i="2"/>
  <c r="AR45" i="2" s="1"/>
  <c r="AS46" i="2"/>
  <c r="AR46" i="2" s="1"/>
  <c r="AO46" i="2"/>
  <c r="AS56" i="2"/>
  <c r="AR56" i="2" s="1"/>
  <c r="AO56" i="2"/>
  <c r="AO57" i="2"/>
  <c r="AS15" i="2"/>
  <c r="AS42" i="2"/>
  <c r="AR42" i="2" s="1"/>
  <c r="AO42" i="2"/>
  <c r="AS57" i="2"/>
  <c r="AR57" i="2" s="1"/>
  <c r="AO38" i="2"/>
  <c r="AS38" i="2"/>
  <c r="AR38" i="2" s="1"/>
  <c r="AO39" i="2"/>
  <c r="AO44" i="2"/>
  <c r="AO45" i="2"/>
  <c r="AS44" i="2"/>
  <c r="AR44" i="2" s="1"/>
  <c r="AO37" i="2"/>
  <c r="AS37" i="2"/>
  <c r="AR37" i="2" s="1"/>
  <c r="AO15" i="2"/>
  <c r="AP15" i="2" s="1"/>
  <c r="AS14" i="2"/>
  <c r="AR14" i="2" s="1"/>
  <c r="AF6" i="21" s="1"/>
  <c r="AB58" i="2"/>
  <c r="AB34" i="2"/>
  <c r="AB76" i="2"/>
  <c r="AB94" i="2"/>
  <c r="AB100" i="2"/>
  <c r="AB64" i="2"/>
  <c r="AB46" i="2"/>
  <c r="AA100" i="2"/>
  <c r="AS100" i="2" s="1"/>
  <c r="AR100" i="2" s="1"/>
  <c r="AB70" i="2"/>
  <c r="AB88" i="2"/>
  <c r="AB40" i="2"/>
  <c r="AB82" i="2"/>
  <c r="AB52" i="2"/>
  <c r="AV28" i="2"/>
  <c r="AW28" i="2" s="1"/>
  <c r="AV22" i="2"/>
  <c r="AW22" i="2" s="1"/>
  <c r="AV16" i="2"/>
  <c r="AW16" i="2" s="1"/>
  <c r="AV10" i="2"/>
  <c r="P65" i="21" l="1"/>
  <c r="R97" i="21"/>
  <c r="AN161" i="21"/>
  <c r="AH60" i="21"/>
  <c r="BB92" i="21"/>
  <c r="V156" i="21"/>
  <c r="BP6" i="21"/>
  <c r="AH65" i="21"/>
  <c r="AJ97" i="21"/>
  <c r="BX161" i="21"/>
  <c r="CH28" i="21"/>
  <c r="BT92" i="21"/>
  <c r="AN156" i="21"/>
  <c r="CH6" i="21"/>
  <c r="AZ65" i="21"/>
  <c r="AL129" i="21"/>
  <c r="BF161" i="21"/>
  <c r="R92" i="21"/>
  <c r="T124" i="21"/>
  <c r="BF156" i="21"/>
  <c r="N33" i="21"/>
  <c r="BR65" i="21"/>
  <c r="BD129" i="21"/>
  <c r="CP161" i="21"/>
  <c r="P60" i="21"/>
  <c r="CL92" i="21"/>
  <c r="BX156" i="21"/>
  <c r="BU124" i="21"/>
  <c r="BS92" i="21"/>
  <c r="CG28" i="21"/>
  <c r="CM124" i="21"/>
  <c r="CI60" i="21"/>
  <c r="AW28" i="21"/>
  <c r="BC124" i="21"/>
  <c r="Q92" i="21"/>
  <c r="AE28" i="21"/>
  <c r="CO156" i="21"/>
  <c r="AK124" i="21"/>
  <c r="BQ60" i="21"/>
  <c r="M28" i="21"/>
  <c r="BW156" i="21"/>
  <c r="S124" i="21"/>
  <c r="O60" i="21"/>
  <c r="AM156" i="21"/>
  <c r="AI92" i="21"/>
  <c r="AG60" i="21"/>
  <c r="BE156" i="21"/>
  <c r="CK92" i="21"/>
  <c r="AY60" i="21"/>
  <c r="U156" i="21"/>
  <c r="BA92" i="21"/>
  <c r="BO28" i="21"/>
  <c r="AF33" i="21"/>
  <c r="BB97" i="21"/>
  <c r="T129" i="21"/>
  <c r="AF28" i="21"/>
  <c r="AZ60" i="21"/>
  <c r="AL124" i="21"/>
  <c r="CP156" i="21"/>
  <c r="AM161" i="21"/>
  <c r="BA97" i="21"/>
  <c r="AG65" i="21"/>
  <c r="CM129" i="21"/>
  <c r="CK97" i="21"/>
  <c r="AE33" i="21"/>
  <c r="U161" i="21"/>
  <c r="AI97" i="21"/>
  <c r="M33" i="21"/>
  <c r="BU129" i="21"/>
  <c r="Q97" i="21"/>
  <c r="CG33" i="21"/>
  <c r="BC129" i="21"/>
  <c r="CI65" i="21"/>
  <c r="AW33" i="21"/>
  <c r="CO161" i="21"/>
  <c r="AK129" i="21"/>
  <c r="BQ65" i="21"/>
  <c r="BO33" i="21"/>
  <c r="BW161" i="21"/>
  <c r="S129" i="21"/>
  <c r="AY65" i="21"/>
  <c r="BE161" i="21"/>
  <c r="BS97" i="21"/>
  <c r="O65" i="21"/>
  <c r="AX33" i="21"/>
  <c r="CL97" i="21"/>
  <c r="CN129" i="21"/>
  <c r="N28" i="21"/>
  <c r="BR60" i="21"/>
  <c r="BD124" i="21"/>
  <c r="AX6" i="21"/>
  <c r="BP33" i="21"/>
  <c r="BT97" i="21"/>
  <c r="BV129" i="21"/>
  <c r="AX28" i="21"/>
  <c r="CJ60" i="21"/>
  <c r="BV124" i="21"/>
  <c r="N6" i="21"/>
  <c r="CI146" i="21"/>
  <c r="BQ146" i="21"/>
  <c r="AG146" i="21"/>
  <c r="CG114" i="21"/>
  <c r="AY146" i="21"/>
  <c r="O146" i="21"/>
  <c r="BO114" i="21"/>
  <c r="AW114" i="21"/>
  <c r="CE82" i="21"/>
  <c r="AE114" i="21"/>
  <c r="BM82" i="21"/>
  <c r="M114" i="21"/>
  <c r="AC82" i="21"/>
  <c r="K82" i="21"/>
  <c r="CU49" i="21"/>
  <c r="CC49" i="21"/>
  <c r="BK49" i="21"/>
  <c r="AA49" i="21"/>
  <c r="AU82" i="21"/>
  <c r="CS17" i="21"/>
  <c r="BI17" i="21"/>
  <c r="CA17" i="21"/>
  <c r="AQ17" i="21"/>
  <c r="Y17" i="21"/>
  <c r="AS49" i="21"/>
  <c r="CH33" i="21"/>
  <c r="CJ65" i="21"/>
  <c r="V161" i="21"/>
  <c r="BP28" i="21"/>
  <c r="AJ92" i="21"/>
  <c r="CN124" i="21"/>
  <c r="AT229" i="2"/>
  <c r="BS229" i="2"/>
  <c r="BS14" i="2"/>
  <c r="AT415" i="2"/>
  <c r="BS415" i="2"/>
  <c r="AT505" i="2"/>
  <c r="BS505" i="2"/>
  <c r="BS506" i="2"/>
  <c r="BS416" i="2"/>
  <c r="AQ230" i="2"/>
  <c r="AP230" i="2"/>
  <c r="AP25" i="2"/>
  <c r="AT25" i="2" s="1"/>
  <c r="AS77" i="2"/>
  <c r="AR77" i="2" s="1"/>
  <c r="AS47" i="2"/>
  <c r="AR47" i="2" s="1"/>
  <c r="AS41" i="2"/>
  <c r="AR41" i="2" s="1"/>
  <c r="AP89" i="2"/>
  <c r="AQ89" i="2"/>
  <c r="AP97" i="2"/>
  <c r="AQ97" i="2"/>
  <c r="AQ98" i="2"/>
  <c r="AP98" i="2"/>
  <c r="AQ88" i="2"/>
  <c r="AP88" i="2"/>
  <c r="AP85" i="2"/>
  <c r="AQ85" i="2"/>
  <c r="AQ101" i="2"/>
  <c r="AP101" i="2"/>
  <c r="AQ94" i="2"/>
  <c r="AP94" i="2"/>
  <c r="AQ87" i="2"/>
  <c r="AP87" i="2"/>
  <c r="AQ99" i="2"/>
  <c r="AP99" i="2"/>
  <c r="AQ92" i="2"/>
  <c r="AP92" i="2"/>
  <c r="AQ105" i="2"/>
  <c r="AP105" i="2"/>
  <c r="AQ90" i="2"/>
  <c r="AP90" i="2"/>
  <c r="AQ91" i="2"/>
  <c r="AP91" i="2"/>
  <c r="AQ100" i="2"/>
  <c r="AP100" i="2"/>
  <c r="AQ102" i="2"/>
  <c r="AP102" i="2"/>
  <c r="AQ86" i="2"/>
  <c r="AP86" i="2"/>
  <c r="AQ104" i="2"/>
  <c r="AP104" i="2"/>
  <c r="AP103" i="2"/>
  <c r="AQ103" i="2"/>
  <c r="AQ26" i="2"/>
  <c r="AP26" i="2"/>
  <c r="AQ95" i="2"/>
  <c r="AP95" i="2"/>
  <c r="AQ96" i="2"/>
  <c r="AP96" i="2"/>
  <c r="AQ93" i="2"/>
  <c r="AP93" i="2"/>
  <c r="AP81" i="2"/>
  <c r="AQ81" i="2"/>
  <c r="AQ58" i="2"/>
  <c r="AP58" i="2"/>
  <c r="AP72" i="2"/>
  <c r="AQ72" i="2"/>
  <c r="AQ65" i="2"/>
  <c r="AP65" i="2"/>
  <c r="AP73" i="2"/>
  <c r="AQ73" i="2"/>
  <c r="AP63" i="2"/>
  <c r="AQ63" i="2"/>
  <c r="AQ69" i="2"/>
  <c r="AP69" i="2"/>
  <c r="AQ76" i="2"/>
  <c r="AO77" i="2" s="1"/>
  <c r="AQ77" i="2" s="1"/>
  <c r="AO78" i="2" s="1"/>
  <c r="AP78" i="2" s="1"/>
  <c r="AP76" i="2"/>
  <c r="AP68" i="2"/>
  <c r="AQ68" i="2"/>
  <c r="AP74" i="2"/>
  <c r="AQ74" i="2"/>
  <c r="AQ62" i="2"/>
  <c r="AP62" i="2"/>
  <c r="AP61" i="2"/>
  <c r="AQ61" i="2"/>
  <c r="AP66" i="2"/>
  <c r="AQ66" i="2"/>
  <c r="AQ83" i="2"/>
  <c r="AP83" i="2"/>
  <c r="AP67" i="2"/>
  <c r="AQ67" i="2"/>
  <c r="AP75" i="2"/>
  <c r="AQ75" i="2"/>
  <c r="AQ60" i="2"/>
  <c r="AP60" i="2"/>
  <c r="AQ82" i="2"/>
  <c r="AP82" i="2"/>
  <c r="AQ70" i="2"/>
  <c r="AP70" i="2"/>
  <c r="AQ80" i="2"/>
  <c r="AP80" i="2"/>
  <c r="AQ59" i="2"/>
  <c r="AP59" i="2"/>
  <c r="AQ64" i="2"/>
  <c r="AP64" i="2"/>
  <c r="AQ71" i="2"/>
  <c r="AP71" i="2"/>
  <c r="AQ84" i="2"/>
  <c r="AP84" i="2"/>
  <c r="AS53" i="2"/>
  <c r="AR53" i="2" s="1"/>
  <c r="AQ45" i="2"/>
  <c r="AP45" i="2"/>
  <c r="AP31" i="2"/>
  <c r="AQ31" i="2"/>
  <c r="AP44" i="2"/>
  <c r="AQ44" i="2"/>
  <c r="AP43" i="2"/>
  <c r="AQ43" i="2"/>
  <c r="AQ39" i="2"/>
  <c r="AP39" i="2"/>
  <c r="AQ42" i="2"/>
  <c r="AP42" i="2"/>
  <c r="AQ46" i="2"/>
  <c r="AO47" i="2" s="1"/>
  <c r="AQ47" i="2" s="1"/>
  <c r="AO48" i="2" s="1"/>
  <c r="AQ48" i="2" s="1"/>
  <c r="AP46" i="2"/>
  <c r="AP49" i="2"/>
  <c r="AQ49" i="2"/>
  <c r="AQ36" i="2"/>
  <c r="AP36" i="2"/>
  <c r="AQ19" i="2"/>
  <c r="AP19" i="2"/>
  <c r="AQ51" i="2"/>
  <c r="AP51" i="2"/>
  <c r="AP55" i="2"/>
  <c r="AQ55" i="2"/>
  <c r="AQ38" i="2"/>
  <c r="AP38" i="2"/>
  <c r="AP50" i="2"/>
  <c r="AQ50" i="2"/>
  <c r="AQ54" i="2"/>
  <c r="AP54" i="2"/>
  <c r="AP32" i="2"/>
  <c r="AQ32" i="2"/>
  <c r="AP40" i="2"/>
  <c r="AQ40" i="2"/>
  <c r="AO41" i="2" s="1"/>
  <c r="AQ41" i="2" s="1"/>
  <c r="AQ57" i="2"/>
  <c r="AP57" i="2"/>
  <c r="AQ20" i="2"/>
  <c r="AP20" i="2"/>
  <c r="AQ52" i="2"/>
  <c r="AO53" i="2" s="1"/>
  <c r="AP52" i="2"/>
  <c r="AQ35" i="2"/>
  <c r="AP35" i="2"/>
  <c r="AP37" i="2"/>
  <c r="AQ37" i="2"/>
  <c r="AP56" i="2"/>
  <c r="AQ56" i="2"/>
  <c r="AQ34" i="2"/>
  <c r="AP34" i="2"/>
  <c r="AT14" i="2"/>
  <c r="AQ14" i="2"/>
  <c r="CJ74" i="21" l="1"/>
  <c r="BR74" i="21"/>
  <c r="AZ74" i="21"/>
  <c r="AH74" i="21"/>
  <c r="P74" i="21"/>
  <c r="CH42" i="21"/>
  <c r="BP42" i="21"/>
  <c r="AX42" i="21"/>
  <c r="AF42" i="21"/>
  <c r="N42" i="21"/>
  <c r="CF10" i="21"/>
  <c r="AV10" i="21"/>
  <c r="BN10" i="21"/>
  <c r="AD10" i="21"/>
  <c r="L10" i="21"/>
  <c r="CN6" i="21"/>
  <c r="BV6" i="21"/>
  <c r="AL6" i="21"/>
  <c r="BD6" i="21"/>
  <c r="T6" i="21"/>
  <c r="BO75" i="21"/>
  <c r="AE75" i="21"/>
  <c r="CG75" i="21"/>
  <c r="AW75" i="21"/>
  <c r="CE43" i="21"/>
  <c r="M75" i="21"/>
  <c r="BM43" i="21"/>
  <c r="AU43" i="21"/>
  <c r="AC43" i="21"/>
  <c r="K43" i="21"/>
  <c r="CC10" i="21"/>
  <c r="BK10" i="21"/>
  <c r="AS10" i="21"/>
  <c r="CU10" i="21"/>
  <c r="AA10" i="21"/>
  <c r="CS7" i="21"/>
  <c r="CA7" i="21"/>
  <c r="BI7" i="21"/>
  <c r="AQ7" i="21"/>
  <c r="Y7" i="21"/>
  <c r="CG41" i="21"/>
  <c r="AE41" i="21"/>
  <c r="M41" i="21"/>
  <c r="BO41" i="21"/>
  <c r="AW41" i="21"/>
  <c r="CE9" i="21"/>
  <c r="BM9" i="21"/>
  <c r="AC9" i="21"/>
  <c r="AU9" i="21"/>
  <c r="K9" i="21"/>
  <c r="BV40" i="21"/>
  <c r="CN40" i="21"/>
  <c r="BD40" i="21"/>
  <c r="T40" i="21"/>
  <c r="AL40" i="21"/>
  <c r="CL8" i="21"/>
  <c r="BT8" i="21"/>
  <c r="R8" i="21"/>
  <c r="AJ8" i="21"/>
  <c r="BB8" i="21"/>
  <c r="CP40" i="21"/>
  <c r="BF40" i="21"/>
  <c r="AN40" i="21"/>
  <c r="BX40" i="21"/>
  <c r="V40" i="21"/>
  <c r="CN8" i="21"/>
  <c r="BV8" i="21"/>
  <c r="T8" i="21"/>
  <c r="AL8" i="21"/>
  <c r="BD8" i="21"/>
  <c r="CL41" i="21"/>
  <c r="BT41" i="21"/>
  <c r="R41" i="21"/>
  <c r="BB41" i="21"/>
  <c r="AJ41" i="21"/>
  <c r="CJ9" i="21"/>
  <c r="P9" i="21"/>
  <c r="AH9" i="21"/>
  <c r="AZ9" i="21"/>
  <c r="BR9" i="21"/>
  <c r="BL75" i="21"/>
  <c r="CD75" i="21"/>
  <c r="AT75" i="21"/>
  <c r="AB75" i="21"/>
  <c r="J75" i="21"/>
  <c r="CT42" i="21"/>
  <c r="BJ42" i="21"/>
  <c r="AR42" i="21"/>
  <c r="Z42" i="21"/>
  <c r="BZ10" i="21"/>
  <c r="CB42" i="21"/>
  <c r="CR10" i="21"/>
  <c r="X10" i="21"/>
  <c r="AP10" i="21"/>
  <c r="BH10" i="21"/>
  <c r="CE75" i="21"/>
  <c r="BM75" i="21"/>
  <c r="AU75" i="21"/>
  <c r="AC75" i="21"/>
  <c r="CU42" i="21"/>
  <c r="CC42" i="21"/>
  <c r="K75" i="21"/>
  <c r="BK42" i="21"/>
  <c r="AA42" i="21"/>
  <c r="AS42" i="21"/>
  <c r="CA10" i="21"/>
  <c r="BI10" i="21"/>
  <c r="CS10" i="21"/>
  <c r="Y10" i="21"/>
  <c r="AQ10" i="21"/>
  <c r="CQ40" i="21"/>
  <c r="BY40" i="21"/>
  <c r="BG40" i="21"/>
  <c r="AO40" i="21"/>
  <c r="BW8" i="21"/>
  <c r="BE8" i="21"/>
  <c r="AM8" i="21"/>
  <c r="W40" i="21"/>
  <c r="CO8" i="21"/>
  <c r="U8" i="21"/>
  <c r="CM6" i="21"/>
  <c r="AK6" i="21"/>
  <c r="BC6" i="21"/>
  <c r="BU6" i="21"/>
  <c r="S6" i="21"/>
  <c r="BZ7" i="21"/>
  <c r="CR7" i="21"/>
  <c r="BH7" i="21"/>
  <c r="X7" i="21"/>
  <c r="AP7" i="21"/>
  <c r="CI41" i="21"/>
  <c r="BQ41" i="21"/>
  <c r="AY41" i="21"/>
  <c r="AG41" i="21"/>
  <c r="O41" i="21"/>
  <c r="CG9" i="21"/>
  <c r="AW9" i="21"/>
  <c r="AE9" i="21"/>
  <c r="BO9" i="21"/>
  <c r="M9" i="21"/>
  <c r="BV41" i="21"/>
  <c r="CN41" i="21"/>
  <c r="AL41" i="21"/>
  <c r="BD41" i="21"/>
  <c r="T41" i="21"/>
  <c r="CL9" i="21"/>
  <c r="BT9" i="21"/>
  <c r="R9" i="21"/>
  <c r="AJ9" i="21"/>
  <c r="BB9" i="21"/>
  <c r="CK74" i="21"/>
  <c r="BA74" i="21"/>
  <c r="AI74" i="21"/>
  <c r="Q74" i="21"/>
  <c r="BS74" i="21"/>
  <c r="BQ42" i="21"/>
  <c r="AY42" i="21"/>
  <c r="AG42" i="21"/>
  <c r="CI42" i="21"/>
  <c r="O42" i="21"/>
  <c r="CG10" i="21"/>
  <c r="BO10" i="21"/>
  <c r="M10" i="21"/>
  <c r="AE10" i="21"/>
  <c r="AW10" i="21"/>
  <c r="BT75" i="21"/>
  <c r="AJ75" i="21"/>
  <c r="BB75" i="21"/>
  <c r="CL75" i="21"/>
  <c r="CJ43" i="21"/>
  <c r="R75" i="21"/>
  <c r="P43" i="21"/>
  <c r="BR43" i="21"/>
  <c r="AZ43" i="21"/>
  <c r="AH43" i="21"/>
  <c r="CH11" i="21"/>
  <c r="BP11" i="21"/>
  <c r="N11" i="21"/>
  <c r="AX11" i="21"/>
  <c r="AF11" i="21"/>
  <c r="S7" i="21"/>
  <c r="BU7" i="21"/>
  <c r="BC7" i="21"/>
  <c r="CM7" i="21"/>
  <c r="AK7" i="21"/>
  <c r="CI74" i="21"/>
  <c r="BQ74" i="21"/>
  <c r="AY74" i="21"/>
  <c r="AG74" i="21"/>
  <c r="BO42" i="21"/>
  <c r="O74" i="21"/>
  <c r="AW42" i="21"/>
  <c r="CE10" i="21"/>
  <c r="CG42" i="21"/>
  <c r="AE42" i="21"/>
  <c r="BM10" i="21"/>
  <c r="AC10" i="21"/>
  <c r="AU10" i="21"/>
  <c r="M42" i="21"/>
  <c r="K10" i="21"/>
  <c r="CU74" i="21"/>
  <c r="AS74" i="21"/>
  <c r="AA74" i="21"/>
  <c r="BK74" i="21"/>
  <c r="CC74" i="21"/>
  <c r="CS42" i="21"/>
  <c r="AQ42" i="21"/>
  <c r="Y42" i="21"/>
  <c r="CA42" i="21"/>
  <c r="BI42" i="21"/>
  <c r="CQ10" i="21"/>
  <c r="AO10" i="21"/>
  <c r="W10" i="21"/>
  <c r="BY10" i="21"/>
  <c r="BG10" i="21"/>
  <c r="CL74" i="21"/>
  <c r="BT74" i="21"/>
  <c r="AJ74" i="21"/>
  <c r="BB74" i="21"/>
  <c r="BR42" i="21"/>
  <c r="CJ42" i="21"/>
  <c r="R74" i="21"/>
  <c r="P42" i="21"/>
  <c r="AH42" i="21"/>
  <c r="BP10" i="21"/>
  <c r="AZ42" i="21"/>
  <c r="AX10" i="21"/>
  <c r="N10" i="21"/>
  <c r="CH10" i="21"/>
  <c r="AF10" i="21"/>
  <c r="CP74" i="21"/>
  <c r="BX74" i="21"/>
  <c r="BF74" i="21"/>
  <c r="AN74" i="21"/>
  <c r="V74" i="21"/>
  <c r="CN42" i="21"/>
  <c r="BD42" i="21"/>
  <c r="AL42" i="21"/>
  <c r="BV42" i="21"/>
  <c r="T42" i="21"/>
  <c r="CL10" i="21"/>
  <c r="BT10" i="21"/>
  <c r="AJ10" i="21"/>
  <c r="BB10" i="21"/>
  <c r="R10" i="21"/>
  <c r="CM74" i="21"/>
  <c r="AK74" i="21"/>
  <c r="BC74" i="21"/>
  <c r="BU74" i="21"/>
  <c r="S74" i="21"/>
  <c r="CK42" i="21"/>
  <c r="BS42" i="21"/>
  <c r="AI42" i="21"/>
  <c r="Q42" i="21"/>
  <c r="CI10" i="21"/>
  <c r="BA42" i="21"/>
  <c r="AG10" i="21"/>
  <c r="O10" i="21"/>
  <c r="BQ10" i="21"/>
  <c r="AY10" i="21"/>
  <c r="BW74" i="21"/>
  <c r="BE74" i="21"/>
  <c r="CO74" i="21"/>
  <c r="AM74" i="21"/>
  <c r="CM42" i="21"/>
  <c r="U74" i="21"/>
  <c r="BU42" i="21"/>
  <c r="AK42" i="21"/>
  <c r="BC42" i="21"/>
  <c r="S42" i="21"/>
  <c r="BS10" i="21"/>
  <c r="BA10" i="21"/>
  <c r="CK10" i="21"/>
  <c r="AI10" i="21"/>
  <c r="Q10" i="21"/>
  <c r="BN74" i="21"/>
  <c r="CF74" i="21"/>
  <c r="AV74" i="21"/>
  <c r="AD74" i="21"/>
  <c r="L74" i="21"/>
  <c r="CD42" i="21"/>
  <c r="BL42" i="21"/>
  <c r="AT42" i="21"/>
  <c r="AB42" i="21"/>
  <c r="J42" i="21"/>
  <c r="CT9" i="21"/>
  <c r="Z9" i="21"/>
  <c r="BJ9" i="21"/>
  <c r="CB9" i="21"/>
  <c r="AR9" i="21"/>
  <c r="BG41" i="21"/>
  <c r="AO41" i="21"/>
  <c r="CQ41" i="21"/>
  <c r="BY41" i="21"/>
  <c r="W41" i="21"/>
  <c r="BW9" i="21"/>
  <c r="BE9" i="21"/>
  <c r="CO9" i="21"/>
  <c r="AM9" i="21"/>
  <c r="U9" i="21"/>
  <c r="J40" i="21"/>
  <c r="CD40" i="21"/>
  <c r="BL40" i="21"/>
  <c r="AT40" i="21"/>
  <c r="AB40" i="21"/>
  <c r="CB7" i="21"/>
  <c r="CT7" i="21"/>
  <c r="AR7" i="21"/>
  <c r="Z7" i="21"/>
  <c r="BJ7" i="21"/>
  <c r="BA41" i="21"/>
  <c r="CK41" i="21"/>
  <c r="BS41" i="21"/>
  <c r="AI41" i="21"/>
  <c r="Q41" i="21"/>
  <c r="CI9" i="21"/>
  <c r="AG9" i="21"/>
  <c r="O9" i="21"/>
  <c r="BQ9" i="21"/>
  <c r="AY9" i="21"/>
  <c r="CF41" i="21"/>
  <c r="BN41" i="21"/>
  <c r="AV41" i="21"/>
  <c r="BL9" i="21"/>
  <c r="AT9" i="21"/>
  <c r="AB9" i="21"/>
  <c r="AD41" i="21"/>
  <c r="J9" i="21"/>
  <c r="CD9" i="21"/>
  <c r="L41" i="21"/>
  <c r="CR40" i="21"/>
  <c r="BZ40" i="21"/>
  <c r="BH40" i="21"/>
  <c r="AP40" i="21"/>
  <c r="X40" i="21"/>
  <c r="BX8" i="21"/>
  <c r="BF8" i="21"/>
  <c r="AN8" i="21"/>
  <c r="CP8" i="21"/>
  <c r="V8" i="21"/>
  <c r="CK7" i="21"/>
  <c r="AI7" i="21"/>
  <c r="BS7" i="21"/>
  <c r="BA7" i="21"/>
  <c r="Q7" i="21"/>
  <c r="CN7" i="21"/>
  <c r="BV7" i="21"/>
  <c r="AL7" i="21"/>
  <c r="T7" i="21"/>
  <c r="BD7" i="21"/>
  <c r="CL7" i="21"/>
  <c r="BT7" i="21"/>
  <c r="BB7" i="21"/>
  <c r="R7" i="21"/>
  <c r="AJ7" i="21"/>
  <c r="BW7" i="21"/>
  <c r="CO7" i="21"/>
  <c r="U7" i="21"/>
  <c r="AM7" i="21"/>
  <c r="BE7" i="21"/>
  <c r="CE40" i="21"/>
  <c r="BM40" i="21"/>
  <c r="AU40" i="21"/>
  <c r="K40" i="21"/>
  <c r="CC7" i="21"/>
  <c r="AS7" i="21"/>
  <c r="AA7" i="21"/>
  <c r="AC40" i="21"/>
  <c r="CU7" i="21"/>
  <c r="BK7" i="21"/>
  <c r="CP41" i="21"/>
  <c r="BF41" i="21"/>
  <c r="BX41" i="21"/>
  <c r="AN41" i="21"/>
  <c r="BV9" i="21"/>
  <c r="BD9" i="21"/>
  <c r="AL9" i="21"/>
  <c r="V41" i="21"/>
  <c r="CN9" i="21"/>
  <c r="T9" i="21"/>
  <c r="BM41" i="21"/>
  <c r="CE41" i="21"/>
  <c r="AC41" i="21"/>
  <c r="K41" i="21"/>
  <c r="CC8" i="21"/>
  <c r="AA8" i="21"/>
  <c r="BK8" i="21"/>
  <c r="AU41" i="21"/>
  <c r="CU8" i="21"/>
  <c r="AS8" i="21"/>
  <c r="CN74" i="21"/>
  <c r="BV74" i="21"/>
  <c r="CL42" i="21"/>
  <c r="BD74" i="21"/>
  <c r="T74" i="21"/>
  <c r="AL74" i="21"/>
  <c r="BB42" i="21"/>
  <c r="R42" i="21"/>
  <c r="AJ42" i="21"/>
  <c r="BT42" i="21"/>
  <c r="CJ10" i="21"/>
  <c r="P10" i="21"/>
  <c r="BR10" i="21"/>
  <c r="AH10" i="21"/>
  <c r="AZ10" i="21"/>
  <c r="CR41" i="21"/>
  <c r="BZ41" i="21"/>
  <c r="BH41" i="21"/>
  <c r="X41" i="21"/>
  <c r="BX9" i="21"/>
  <c r="AP41" i="21"/>
  <c r="CP9" i="21"/>
  <c r="BF9" i="21"/>
  <c r="V9" i="21"/>
  <c r="AN9" i="21"/>
  <c r="CF40" i="21"/>
  <c r="BN40" i="21"/>
  <c r="AV40" i="21"/>
  <c r="AD40" i="21"/>
  <c r="L40" i="21"/>
  <c r="BL8" i="21"/>
  <c r="AT8" i="21"/>
  <c r="J8" i="21"/>
  <c r="CD8" i="21"/>
  <c r="AB8" i="21"/>
  <c r="CC40" i="21"/>
  <c r="AA40" i="21"/>
  <c r="BK40" i="21"/>
  <c r="CU40" i="21"/>
  <c r="CS8" i="21"/>
  <c r="AS40" i="21"/>
  <c r="AQ8" i="21"/>
  <c r="Y8" i="21"/>
  <c r="CA8" i="21"/>
  <c r="BI8" i="21"/>
  <c r="CM41" i="21"/>
  <c r="BU41" i="21"/>
  <c r="BC41" i="21"/>
  <c r="S41" i="21"/>
  <c r="BS9" i="21"/>
  <c r="Q9" i="21"/>
  <c r="BA9" i="21"/>
  <c r="CK9" i="21"/>
  <c r="AK41" i="21"/>
  <c r="AI9" i="21"/>
  <c r="CD41" i="21"/>
  <c r="BL41" i="21"/>
  <c r="AT41" i="21"/>
  <c r="AB41" i="21"/>
  <c r="CB8" i="21"/>
  <c r="J41" i="21"/>
  <c r="CT8" i="21"/>
  <c r="Z8" i="21"/>
  <c r="AR8" i="21"/>
  <c r="BJ8" i="21"/>
  <c r="CQ74" i="21"/>
  <c r="BY74" i="21"/>
  <c r="AO74" i="21"/>
  <c r="W74" i="21"/>
  <c r="BG74" i="21"/>
  <c r="CO42" i="21"/>
  <c r="BE42" i="21"/>
  <c r="BW42" i="21"/>
  <c r="AM42" i="21"/>
  <c r="BU10" i="21"/>
  <c r="BC10" i="21"/>
  <c r="AK10" i="21"/>
  <c r="CM10" i="21"/>
  <c r="U42" i="21"/>
  <c r="S10" i="21"/>
  <c r="BR40" i="21"/>
  <c r="AZ40" i="21"/>
  <c r="AH40" i="21"/>
  <c r="CJ40" i="21"/>
  <c r="P40" i="21"/>
  <c r="BP8" i="21"/>
  <c r="CH8" i="21"/>
  <c r="AF8" i="21"/>
  <c r="AX8" i="21"/>
  <c r="N8" i="21"/>
  <c r="M7" i="21"/>
  <c r="AW7" i="21"/>
  <c r="CG7" i="21"/>
  <c r="BO7" i="21"/>
  <c r="AE7" i="21"/>
  <c r="CH74" i="21"/>
  <c r="BP74" i="21"/>
  <c r="AX74" i="21"/>
  <c r="AF74" i="21"/>
  <c r="N74" i="21"/>
  <c r="CF42" i="21"/>
  <c r="BN42" i="21"/>
  <c r="L42" i="21"/>
  <c r="AV42" i="21"/>
  <c r="AD42" i="21"/>
  <c r="BL10" i="21"/>
  <c r="CD10" i="21"/>
  <c r="AT10" i="21"/>
  <c r="AB10" i="21"/>
  <c r="J10" i="21"/>
  <c r="BX7" i="21"/>
  <c r="BF7" i="21"/>
  <c r="AN7" i="21"/>
  <c r="V7" i="21"/>
  <c r="CP7" i="21"/>
  <c r="CS40" i="21"/>
  <c r="CA40" i="21"/>
  <c r="BI40" i="21"/>
  <c r="AQ40" i="21"/>
  <c r="Y40" i="21"/>
  <c r="BY8" i="21"/>
  <c r="CQ8" i="21"/>
  <c r="BG8" i="21"/>
  <c r="AO8" i="21"/>
  <c r="W8" i="21"/>
  <c r="CT40" i="21"/>
  <c r="CB40" i="21"/>
  <c r="BJ40" i="21"/>
  <c r="CR8" i="21"/>
  <c r="BZ8" i="21"/>
  <c r="AR40" i="21"/>
  <c r="Z40" i="21"/>
  <c r="BH8" i="21"/>
  <c r="X8" i="21"/>
  <c r="AP8" i="21"/>
  <c r="CT6" i="21"/>
  <c r="CB6" i="21"/>
  <c r="BJ6" i="21"/>
  <c r="AR6" i="21"/>
  <c r="Z6" i="21"/>
  <c r="AZ75" i="21"/>
  <c r="AH75" i="21"/>
  <c r="P75" i="21"/>
  <c r="CJ75" i="21"/>
  <c r="BR75" i="21"/>
  <c r="CH43" i="21"/>
  <c r="BP43" i="21"/>
  <c r="AF43" i="21"/>
  <c r="AX43" i="21"/>
  <c r="CF11" i="21"/>
  <c r="N43" i="21"/>
  <c r="BN11" i="21"/>
  <c r="AD11" i="21"/>
  <c r="L11" i="21"/>
  <c r="AV11" i="21"/>
  <c r="CM75" i="21"/>
  <c r="BU75" i="21"/>
  <c r="BC75" i="21"/>
  <c r="S75" i="21"/>
  <c r="AK75" i="21"/>
  <c r="CK43" i="21"/>
  <c r="BS43" i="21"/>
  <c r="BA43" i="21"/>
  <c r="Q43" i="21"/>
  <c r="AI43" i="21"/>
  <c r="AG11" i="21"/>
  <c r="AY11" i="21"/>
  <c r="BQ11" i="21"/>
  <c r="CI11" i="21"/>
  <c r="O11" i="21"/>
  <c r="CT74" i="21"/>
  <c r="CB74" i="21"/>
  <c r="AR74" i="21"/>
  <c r="BJ74" i="21"/>
  <c r="BZ42" i="21"/>
  <c r="Z74" i="21"/>
  <c r="CR42" i="21"/>
  <c r="BH42" i="21"/>
  <c r="X42" i="21"/>
  <c r="CP10" i="21"/>
  <c r="AP42" i="21"/>
  <c r="BF10" i="21"/>
  <c r="V10" i="21"/>
  <c r="AN10" i="21"/>
  <c r="BX10" i="21"/>
  <c r="CH7" i="21"/>
  <c r="N7" i="21"/>
  <c r="BP7" i="21"/>
  <c r="AF7" i="21"/>
  <c r="AX7" i="21"/>
  <c r="CK40" i="21"/>
  <c r="BS40" i="21"/>
  <c r="BA40" i="21"/>
  <c r="AI40" i="21"/>
  <c r="Q40" i="21"/>
  <c r="CI8" i="21"/>
  <c r="BQ8" i="21"/>
  <c r="AY8" i="21"/>
  <c r="AG8" i="21"/>
  <c r="O8" i="21"/>
  <c r="CJ7" i="21"/>
  <c r="BR7" i="21"/>
  <c r="AH7" i="21"/>
  <c r="P7" i="21"/>
  <c r="AZ7" i="21"/>
  <c r="CL40" i="21"/>
  <c r="BB40" i="21"/>
  <c r="R40" i="21"/>
  <c r="CJ8" i="21"/>
  <c r="AJ40" i="21"/>
  <c r="BT40" i="21"/>
  <c r="AH8" i="21"/>
  <c r="P8" i="21"/>
  <c r="AZ8" i="21"/>
  <c r="BR8" i="21"/>
  <c r="CH41" i="21"/>
  <c r="BP41" i="21"/>
  <c r="AF41" i="21"/>
  <c r="AX41" i="21"/>
  <c r="CF9" i="21"/>
  <c r="N41" i="21"/>
  <c r="BN9" i="21"/>
  <c r="AD9" i="21"/>
  <c r="AV9" i="21"/>
  <c r="L9" i="21"/>
  <c r="CJ41" i="21"/>
  <c r="BR41" i="21"/>
  <c r="AZ41" i="21"/>
  <c r="P41" i="21"/>
  <c r="AH41" i="21"/>
  <c r="BP9" i="21"/>
  <c r="AX9" i="21"/>
  <c r="AF9" i="21"/>
  <c r="N9" i="21"/>
  <c r="CH9" i="21"/>
  <c r="CO41" i="21"/>
  <c r="BE41" i="21"/>
  <c r="BW41" i="21"/>
  <c r="U41" i="21"/>
  <c r="BU9" i="21"/>
  <c r="CM9" i="21"/>
  <c r="AM41" i="21"/>
  <c r="BC9" i="21"/>
  <c r="AK9" i="21"/>
  <c r="S9" i="21"/>
  <c r="CG74" i="21"/>
  <c r="BO74" i="21"/>
  <c r="AE74" i="21"/>
  <c r="AW74" i="21"/>
  <c r="M74" i="21"/>
  <c r="BM42" i="21"/>
  <c r="AU42" i="21"/>
  <c r="AC42" i="21"/>
  <c r="CE42" i="21"/>
  <c r="K42" i="21"/>
  <c r="CC9" i="21"/>
  <c r="CU9" i="21"/>
  <c r="BK9" i="21"/>
  <c r="AS9" i="21"/>
  <c r="AA9" i="21"/>
  <c r="CF75" i="21"/>
  <c r="AV75" i="21"/>
  <c r="AD75" i="21"/>
  <c r="L75" i="21"/>
  <c r="BN75" i="21"/>
  <c r="CD43" i="21"/>
  <c r="BL43" i="21"/>
  <c r="AB43" i="21"/>
  <c r="CT10" i="21"/>
  <c r="J43" i="21"/>
  <c r="CB10" i="21"/>
  <c r="AR10" i="21"/>
  <c r="BJ10" i="21"/>
  <c r="Z10" i="21"/>
  <c r="AT43" i="21"/>
  <c r="CI40" i="21"/>
  <c r="BQ40" i="21"/>
  <c r="AY40" i="21"/>
  <c r="O40" i="21"/>
  <c r="AG40" i="21"/>
  <c r="AW8" i="21"/>
  <c r="CG8" i="21"/>
  <c r="BO8" i="21"/>
  <c r="AE8" i="21"/>
  <c r="M8" i="21"/>
  <c r="CS74" i="21"/>
  <c r="AQ74" i="21"/>
  <c r="Y74" i="21"/>
  <c r="CQ42" i="21"/>
  <c r="CA74" i="21"/>
  <c r="BY42" i="21"/>
  <c r="BI74" i="21"/>
  <c r="BG42" i="21"/>
  <c r="AO42" i="21"/>
  <c r="W42" i="21"/>
  <c r="BW10" i="21"/>
  <c r="CO10" i="21"/>
  <c r="BE10" i="21"/>
  <c r="AM10" i="21"/>
  <c r="U10" i="21"/>
  <c r="BP75" i="21"/>
  <c r="AX75" i="21"/>
  <c r="CH75" i="21"/>
  <c r="AF75" i="21"/>
  <c r="CF43" i="21"/>
  <c r="N75" i="21"/>
  <c r="BN43" i="21"/>
  <c r="CD11" i="21"/>
  <c r="AD43" i="21"/>
  <c r="AT11" i="21"/>
  <c r="BL11" i="21"/>
  <c r="AB11" i="21"/>
  <c r="L43" i="21"/>
  <c r="J11" i="21"/>
  <c r="AV43" i="21"/>
  <c r="BZ74" i="21"/>
  <c r="BH74" i="21"/>
  <c r="CR74" i="21"/>
  <c r="AP74" i="21"/>
  <c r="X74" i="21"/>
  <c r="BF42" i="21"/>
  <c r="AN42" i="21"/>
  <c r="CP42" i="21"/>
  <c r="BX42" i="21"/>
  <c r="V42" i="21"/>
  <c r="BV10" i="21"/>
  <c r="BD10" i="21"/>
  <c r="AL10" i="21"/>
  <c r="T10" i="21"/>
  <c r="CN10" i="21"/>
  <c r="BQ75" i="21"/>
  <c r="CI75" i="21"/>
  <c r="AY75" i="21"/>
  <c r="AG75" i="21"/>
  <c r="O75" i="21"/>
  <c r="CG43" i="21"/>
  <c r="BO43" i="21"/>
  <c r="AW43" i="21"/>
  <c r="AE43" i="21"/>
  <c r="CE11" i="21"/>
  <c r="AU11" i="21"/>
  <c r="K11" i="21"/>
  <c r="M43" i="21"/>
  <c r="AC11" i="21"/>
  <c r="BM11" i="21"/>
  <c r="CS6" i="21"/>
  <c r="BI6" i="21"/>
  <c r="CA6" i="21"/>
  <c r="AQ6" i="21"/>
  <c r="Y6" i="21"/>
  <c r="CO40" i="21"/>
  <c r="BW40" i="21"/>
  <c r="AM40" i="21"/>
  <c r="BE40" i="21"/>
  <c r="BU8" i="21"/>
  <c r="CM8" i="21"/>
  <c r="S8" i="21"/>
  <c r="U40" i="21"/>
  <c r="BC8" i="21"/>
  <c r="AK8" i="21"/>
  <c r="CK75" i="21"/>
  <c r="BS75" i="21"/>
  <c r="AI75" i="21"/>
  <c r="CI43" i="21"/>
  <c r="BA75" i="21"/>
  <c r="Q75" i="21"/>
  <c r="BQ43" i="21"/>
  <c r="AY43" i="21"/>
  <c r="AG43" i="21"/>
  <c r="O43" i="21"/>
  <c r="CG11" i="21"/>
  <c r="BO11" i="21"/>
  <c r="AW11" i="21"/>
  <c r="AE11" i="21"/>
  <c r="M11" i="21"/>
  <c r="CJ146" i="21"/>
  <c r="BR146" i="21"/>
  <c r="AZ146" i="21"/>
  <c r="P146" i="21"/>
  <c r="AH146" i="21"/>
  <c r="CH114" i="21"/>
  <c r="BP114" i="21"/>
  <c r="AX114" i="21"/>
  <c r="AF114" i="21"/>
  <c r="N114" i="21"/>
  <c r="BN82" i="21"/>
  <c r="AD82" i="21"/>
  <c r="CF82" i="21"/>
  <c r="AV82" i="21"/>
  <c r="CD50" i="21"/>
  <c r="L82" i="21"/>
  <c r="BL50" i="21"/>
  <c r="AT50" i="21"/>
  <c r="AB50" i="21"/>
  <c r="J50" i="21"/>
  <c r="CB17" i="21"/>
  <c r="CT17" i="21"/>
  <c r="Z17" i="21"/>
  <c r="AR17" i="21"/>
  <c r="BJ17" i="21"/>
  <c r="BS49" i="2"/>
  <c r="BS69" i="2"/>
  <c r="AT99" i="2"/>
  <c r="BS99" i="2"/>
  <c r="BS60" i="2"/>
  <c r="BS37" i="2"/>
  <c r="BS32" i="2"/>
  <c r="BS43" i="2"/>
  <c r="AT83" i="2"/>
  <c r="BS83" i="2"/>
  <c r="AT103" i="2"/>
  <c r="BS103" i="2"/>
  <c r="BS54" i="2"/>
  <c r="BS51" i="2"/>
  <c r="BS59" i="2"/>
  <c r="AT72" i="2"/>
  <c r="BS72" i="2"/>
  <c r="AT102" i="2"/>
  <c r="BS102" i="2"/>
  <c r="AT98" i="2"/>
  <c r="BS98" i="2"/>
  <c r="BS56" i="2"/>
  <c r="BS44" i="2"/>
  <c r="AT74" i="2"/>
  <c r="BS74" i="2"/>
  <c r="BS58" i="2"/>
  <c r="AT95" i="2"/>
  <c r="BS95" i="2"/>
  <c r="AT90" i="2"/>
  <c r="BS90" i="2"/>
  <c r="AT87" i="2"/>
  <c r="BS87" i="2"/>
  <c r="BS50" i="2"/>
  <c r="BS55" i="2"/>
  <c r="AT96" i="2"/>
  <c r="BS96" i="2"/>
  <c r="AT230" i="2"/>
  <c r="BS230" i="2"/>
  <c r="BS20" i="2"/>
  <c r="BS46" i="2"/>
  <c r="AT104" i="2"/>
  <c r="BS104" i="2"/>
  <c r="BS57" i="2"/>
  <c r="BS19" i="2"/>
  <c r="BS42" i="2"/>
  <c r="AT84" i="2"/>
  <c r="BS84" i="2"/>
  <c r="AT80" i="2"/>
  <c r="BS80" i="2"/>
  <c r="BS63" i="2"/>
  <c r="AT100" i="2"/>
  <c r="BS100" i="2"/>
  <c r="AT85" i="2"/>
  <c r="BS85" i="2"/>
  <c r="BS31" i="2"/>
  <c r="AT105" i="2"/>
  <c r="BS105" i="2"/>
  <c r="AT75" i="2"/>
  <c r="BS75" i="2"/>
  <c r="BS45" i="2"/>
  <c r="AT71" i="2"/>
  <c r="BS71" i="2"/>
  <c r="BS68" i="2"/>
  <c r="AT73" i="2"/>
  <c r="BS73" i="2"/>
  <c r="AT81" i="2"/>
  <c r="BS81" i="2"/>
  <c r="BS26" i="2"/>
  <c r="AT97" i="2"/>
  <c r="BS97" i="2"/>
  <c r="AS78" i="2"/>
  <c r="AR78" i="2" s="1"/>
  <c r="CB41" i="21" s="1"/>
  <c r="BS66" i="2"/>
  <c r="AT94" i="2"/>
  <c r="BS94" i="2"/>
  <c r="BS35" i="2"/>
  <c r="BS38" i="2"/>
  <c r="BS36" i="2"/>
  <c r="BS39" i="2"/>
  <c r="AT70" i="2"/>
  <c r="BS70" i="2"/>
  <c r="AT76" i="2"/>
  <c r="BS76" i="2"/>
  <c r="BS65" i="2"/>
  <c r="AT93" i="2"/>
  <c r="BS93" i="2"/>
  <c r="AT86" i="2"/>
  <c r="BS86" i="2"/>
  <c r="AT92" i="2"/>
  <c r="BS92" i="2"/>
  <c r="BS40" i="2"/>
  <c r="BS61" i="2"/>
  <c r="AT91" i="2"/>
  <c r="BS91" i="2"/>
  <c r="AT101" i="2"/>
  <c r="BS101" i="2"/>
  <c r="BS34" i="2"/>
  <c r="BS52" i="2"/>
  <c r="BS64" i="2"/>
  <c r="AT82" i="2"/>
  <c r="BS82" i="2"/>
  <c r="BS67" i="2"/>
  <c r="BS62" i="2"/>
  <c r="AT88" i="2"/>
  <c r="BS88" i="2"/>
  <c r="AT89" i="2"/>
  <c r="BS89" i="2"/>
  <c r="BS25" i="2"/>
  <c r="AP77" i="2"/>
  <c r="AQ78" i="2"/>
  <c r="AO79" i="2" s="1"/>
  <c r="AS48" i="2"/>
  <c r="AR48" i="2" s="1"/>
  <c r="AP47" i="2"/>
  <c r="AP48" i="2"/>
  <c r="AP41" i="2"/>
  <c r="AT26" i="2"/>
  <c r="AT65" i="2"/>
  <c r="AT67" i="2"/>
  <c r="AT62" i="2"/>
  <c r="AT64" i="2"/>
  <c r="AT61" i="2"/>
  <c r="AT59" i="2"/>
  <c r="AT60" i="2"/>
  <c r="AT69" i="2"/>
  <c r="AT58" i="2"/>
  <c r="AT63" i="2"/>
  <c r="AT66" i="2"/>
  <c r="AT68" i="2"/>
  <c r="AT50" i="2"/>
  <c r="AT38" i="2"/>
  <c r="AT42" i="2"/>
  <c r="AT40" i="2"/>
  <c r="AT52" i="2"/>
  <c r="AT36" i="2"/>
  <c r="AT39" i="2"/>
  <c r="AT32" i="2"/>
  <c r="AT54" i="2"/>
  <c r="AT51" i="2"/>
  <c r="AT49" i="2"/>
  <c r="AT43" i="2"/>
  <c r="AT37" i="2"/>
  <c r="AT44" i="2"/>
  <c r="AT35" i="2"/>
  <c r="AT31" i="2"/>
  <c r="AT56" i="2"/>
  <c r="AT57" i="2"/>
  <c r="AT19" i="2"/>
  <c r="AT20" i="2"/>
  <c r="AP53" i="2"/>
  <c r="AQ53" i="2"/>
  <c r="AT46" i="2"/>
  <c r="AT45" i="2"/>
  <c r="AT34" i="2"/>
  <c r="AT55" i="2"/>
  <c r="AT78" i="2" l="1"/>
  <c r="AS79" i="2"/>
  <c r="AR79" i="2" s="1"/>
  <c r="BS78" i="2"/>
  <c r="X9" i="21"/>
  <c r="CD74" i="21"/>
  <c r="CR9" i="21"/>
  <c r="BL74" i="21"/>
  <c r="BZ9" i="21"/>
  <c r="Z41" i="21"/>
  <c r="AR41" i="21"/>
  <c r="AB74" i="21"/>
  <c r="AT74" i="21"/>
  <c r="BH9" i="21"/>
  <c r="CT41" i="21"/>
  <c r="CH40" i="21"/>
  <c r="BP40" i="21"/>
  <c r="CF8" i="21"/>
  <c r="AF40" i="21"/>
  <c r="AX40" i="21"/>
  <c r="N40" i="21"/>
  <c r="L8" i="21"/>
  <c r="BN8" i="21"/>
  <c r="AD8" i="21"/>
  <c r="AV8" i="21"/>
  <c r="BO40" i="21"/>
  <c r="CG40" i="21"/>
  <c r="AE40" i="21"/>
  <c r="M40" i="21"/>
  <c r="AW40" i="21"/>
  <c r="CE8" i="21"/>
  <c r="BM8" i="21"/>
  <c r="K8" i="21"/>
  <c r="AC8" i="21"/>
  <c r="AU8" i="21"/>
  <c r="BJ41" i="21"/>
  <c r="J74" i="21"/>
  <c r="AP9" i="21"/>
  <c r="CM40" i="21"/>
  <c r="BU40" i="21"/>
  <c r="BC40" i="21"/>
  <c r="AK40" i="21"/>
  <c r="S40" i="21"/>
  <c r="AI8" i="21"/>
  <c r="BS8" i="21"/>
  <c r="Q8" i="21"/>
  <c r="BA8" i="21"/>
  <c r="CK8" i="21"/>
  <c r="CA41" i="21"/>
  <c r="BI41" i="21"/>
  <c r="CS41" i="21"/>
  <c r="AQ41" i="21"/>
  <c r="Y41" i="21"/>
  <c r="CQ9" i="21"/>
  <c r="BG9" i="21"/>
  <c r="AO9" i="21"/>
  <c r="BY9" i="21"/>
  <c r="W9" i="21"/>
  <c r="BY7" i="21"/>
  <c r="BG7" i="21"/>
  <c r="CQ7" i="21"/>
  <c r="AO7" i="21"/>
  <c r="W7" i="21"/>
  <c r="BS47" i="2"/>
  <c r="BS53" i="2"/>
  <c r="AT41" i="2"/>
  <c r="BS41" i="2"/>
  <c r="BS48" i="2"/>
  <c r="AT77" i="2"/>
  <c r="BS77" i="2"/>
  <c r="AT48" i="2"/>
  <c r="AP79" i="2"/>
  <c r="AQ79" i="2"/>
  <c r="AT47" i="2"/>
  <c r="AT53" i="2"/>
  <c r="CE74" i="21" l="1"/>
  <c r="BM74" i="21"/>
  <c r="K74" i="21"/>
  <c r="AU74" i="21"/>
  <c r="CU41" i="21"/>
  <c r="AC74" i="21"/>
  <c r="CC41" i="21"/>
  <c r="BK41" i="21"/>
  <c r="AS41" i="21"/>
  <c r="CA9" i="21"/>
  <c r="AQ9" i="21"/>
  <c r="Y9" i="21"/>
  <c r="AA41" i="21"/>
  <c r="CS9" i="21"/>
  <c r="BI9" i="21"/>
  <c r="AT79" i="2"/>
  <c r="BS79" i="2"/>
  <c r="Y10" i="2"/>
  <c r="Z10" i="2"/>
  <c r="AE10" i="2"/>
  <c r="AH10" i="2"/>
  <c r="AK10" i="2"/>
  <c r="AW10" i="2"/>
  <c r="AH11" i="2"/>
  <c r="AK11" i="2"/>
  <c r="AK33" i="2"/>
  <c r="AH33" i="2"/>
  <c r="AK29" i="2"/>
  <c r="AH29" i="2"/>
  <c r="AK28" i="2"/>
  <c r="AH28" i="2"/>
  <c r="AE28" i="2"/>
  <c r="Z28" i="2"/>
  <c r="Y28" i="2"/>
  <c r="AK27" i="2"/>
  <c r="AH27" i="2"/>
  <c r="AK23" i="2"/>
  <c r="AH23" i="2"/>
  <c r="AK22" i="2"/>
  <c r="AH22" i="2"/>
  <c r="AE22" i="2"/>
  <c r="Z22" i="2"/>
  <c r="Y22" i="2"/>
  <c r="AK21" i="2"/>
  <c r="AH21" i="2"/>
  <c r="AK17" i="2"/>
  <c r="AH17" i="2"/>
  <c r="AK16" i="2"/>
  <c r="AH16" i="2"/>
  <c r="AE16" i="2"/>
  <c r="Z16" i="2"/>
  <c r="Y16" i="2"/>
  <c r="AA16" i="2" l="1"/>
  <c r="AY33" i="20"/>
  <c r="AY24" i="20"/>
  <c r="AO15" i="20"/>
  <c r="AY42" i="20"/>
  <c r="K24" i="20"/>
  <c r="AO6" i="20"/>
  <c r="K33" i="20"/>
  <c r="U24" i="20"/>
  <c r="K15" i="20"/>
  <c r="U42" i="20"/>
  <c r="AY6" i="20"/>
  <c r="U6" i="20"/>
  <c r="AE42" i="20"/>
  <c r="AY15" i="20"/>
  <c r="K6" i="20"/>
  <c r="U33" i="20"/>
  <c r="AO42" i="20"/>
  <c r="AE24" i="20"/>
  <c r="AE6" i="20"/>
  <c r="AE33" i="20"/>
  <c r="AO24" i="20"/>
  <c r="AE15" i="20"/>
  <c r="AO33" i="20"/>
  <c r="K42" i="20"/>
  <c r="U15" i="20"/>
  <c r="AA10" i="2"/>
  <c r="J42" i="20"/>
  <c r="AD6" i="20"/>
  <c r="T6" i="20"/>
  <c r="AX42" i="20"/>
  <c r="AD42" i="20"/>
  <c r="AD24" i="20"/>
  <c r="T15" i="20"/>
  <c r="AD33" i="20"/>
  <c r="AN42" i="20"/>
  <c r="AN15" i="20"/>
  <c r="AN33" i="20"/>
  <c r="AN24" i="20"/>
  <c r="J15" i="20"/>
  <c r="AX33" i="20"/>
  <c r="AX24" i="20"/>
  <c r="AX6" i="20"/>
  <c r="T33" i="20"/>
  <c r="T24" i="20"/>
  <c r="AN6" i="20"/>
  <c r="T42" i="20"/>
  <c r="AD15" i="20"/>
  <c r="AX15" i="20"/>
  <c r="J33" i="20"/>
  <c r="J24" i="20"/>
  <c r="J6" i="20"/>
  <c r="AF33" i="20"/>
  <c r="AF42" i="20"/>
  <c r="L24" i="20"/>
  <c r="L6" i="20"/>
  <c r="AP33" i="20"/>
  <c r="AP42" i="20"/>
  <c r="L15" i="20"/>
  <c r="AZ33" i="20"/>
  <c r="AZ24" i="20"/>
  <c r="V15" i="20"/>
  <c r="V33" i="20"/>
  <c r="AZ15" i="20"/>
  <c r="V24" i="20"/>
  <c r="AZ42" i="20"/>
  <c r="AF24" i="20"/>
  <c r="AF15" i="20"/>
  <c r="L33" i="20"/>
  <c r="AP6" i="20"/>
  <c r="AP24" i="20"/>
  <c r="L42" i="20"/>
  <c r="AF6" i="20"/>
  <c r="AP15" i="20"/>
  <c r="V42" i="20"/>
  <c r="AZ6" i="20"/>
  <c r="V6" i="20"/>
  <c r="AA28" i="2"/>
  <c r="M42" i="20"/>
  <c r="M33" i="20"/>
  <c r="M6" i="20"/>
  <c r="W42" i="20"/>
  <c r="W24" i="20"/>
  <c r="W6" i="20"/>
  <c r="AG42" i="20"/>
  <c r="AQ24" i="20"/>
  <c r="AG24" i="20"/>
  <c r="W33" i="20"/>
  <c r="BA15" i="20"/>
  <c r="AG6" i="20"/>
  <c r="AQ33" i="20"/>
  <c r="AQ42" i="20"/>
  <c r="BA6" i="20"/>
  <c r="AQ6" i="20"/>
  <c r="BA33" i="20"/>
  <c r="AQ15" i="20"/>
  <c r="M15" i="20"/>
  <c r="AG33" i="20"/>
  <c r="BA24" i="20"/>
  <c r="W15" i="20"/>
  <c r="BA42" i="20"/>
  <c r="M24" i="20"/>
  <c r="AG15" i="20"/>
  <c r="AO23" i="2"/>
  <c r="AO22" i="2"/>
  <c r="AS24" i="2"/>
  <c r="AR24" i="2" s="1"/>
  <c r="AO24" i="2"/>
  <c r="AS27" i="2"/>
  <c r="AR27" i="2" s="1"/>
  <c r="AO27" i="2"/>
  <c r="AS21" i="2"/>
  <c r="AR21" i="2" s="1"/>
  <c r="AO21" i="2"/>
  <c r="AS28" i="2"/>
  <c r="AR28" i="2" s="1"/>
  <c r="AO28" i="2"/>
  <c r="AS30" i="2"/>
  <c r="AR30" i="2" s="1"/>
  <c r="AO30" i="2"/>
  <c r="AS33" i="2"/>
  <c r="AR33" i="2" s="1"/>
  <c r="AO33" i="2"/>
  <c r="AS16" i="2"/>
  <c r="AR16" i="2" s="1"/>
  <c r="AS17" i="2"/>
  <c r="AR17" i="2" s="1"/>
  <c r="AS23" i="2"/>
  <c r="AR23" i="2" s="1"/>
  <c r="AO16" i="2"/>
  <c r="AO10" i="2"/>
  <c r="AP10" i="2" s="1"/>
  <c r="AS10" i="2"/>
  <c r="AR10" i="2" s="1"/>
  <c r="AB10" i="2"/>
  <c r="AB22" i="2"/>
  <c r="AB28" i="2"/>
  <c r="AA22" i="2"/>
  <c r="AS22" i="2" s="1"/>
  <c r="AR22" i="2" s="1"/>
  <c r="AB16" i="2"/>
  <c r="BS10" i="2" l="1" a="1"/>
  <c r="BS10" i="2" s="1"/>
  <c r="BL6" i="21"/>
  <c r="CD6" i="21"/>
  <c r="AB6" i="21"/>
  <c r="J6" i="21"/>
  <c r="AT6" i="21"/>
  <c r="AS29" i="2"/>
  <c r="AR29" i="2" s="1"/>
  <c r="AQ24" i="2"/>
  <c r="AP24" i="2"/>
  <c r="AQ27" i="2"/>
  <c r="AP27" i="2"/>
  <c r="AQ22" i="2"/>
  <c r="AP22" i="2"/>
  <c r="AQ23" i="2"/>
  <c r="AP23" i="2"/>
  <c r="AS18" i="2"/>
  <c r="AR18" i="2" s="1"/>
  <c r="AQ16" i="2"/>
  <c r="AO17" i="2" s="1"/>
  <c r="AP16" i="2"/>
  <c r="AP33" i="2"/>
  <c r="AQ33" i="2"/>
  <c r="AQ21" i="2"/>
  <c r="AP21" i="2"/>
  <c r="AQ30" i="2"/>
  <c r="AP30" i="2"/>
  <c r="AP28" i="2"/>
  <c r="AQ28" i="2"/>
  <c r="AO29" i="2" s="1"/>
  <c r="AQ29" i="2" s="1"/>
  <c r="AS11" i="2"/>
  <c r="AT10" i="2"/>
  <c r="AQ10" i="2"/>
  <c r="AO11" i="2" s="1"/>
  <c r="AP11" i="2" s="1"/>
  <c r="BW6" i="21" l="1"/>
  <c r="CO6" i="21"/>
  <c r="BE6" i="21"/>
  <c r="U6" i="21"/>
  <c r="AM6" i="21"/>
  <c r="BY6" i="21"/>
  <c r="BG6" i="21"/>
  <c r="AO6" i="21"/>
  <c r="CQ6" i="21"/>
  <c r="W6" i="21"/>
  <c r="CP6" i="21"/>
  <c r="BX6" i="21"/>
  <c r="AN6" i="21"/>
  <c r="BF6" i="21"/>
  <c r="V6" i="21"/>
  <c r="CF7" i="21"/>
  <c r="AV7" i="21"/>
  <c r="BN7" i="21"/>
  <c r="L7" i="21"/>
  <c r="AD7" i="21"/>
  <c r="CI7" i="21"/>
  <c r="BQ7" i="21"/>
  <c r="AY7" i="21"/>
  <c r="AG7" i="21"/>
  <c r="O7" i="21"/>
  <c r="CU6" i="21"/>
  <c r="AS6" i="21"/>
  <c r="CC6" i="21"/>
  <c r="BK6" i="21"/>
  <c r="AA6" i="21"/>
  <c r="BR6" i="21"/>
  <c r="AZ6" i="21"/>
  <c r="P6" i="21"/>
  <c r="CJ6" i="21"/>
  <c r="AH6" i="21"/>
  <c r="AB7" i="21"/>
  <c r="CD7" i="21"/>
  <c r="AT7" i="21"/>
  <c r="J7" i="21"/>
  <c r="BL7" i="21"/>
  <c r="BH6" i="21"/>
  <c r="BZ6" i="21"/>
  <c r="AP6" i="21"/>
  <c r="X6" i="21"/>
  <c r="CR6" i="21"/>
  <c r="BS23" i="2"/>
  <c r="BS21" i="2"/>
  <c r="BS30" i="2"/>
  <c r="BS22" i="2"/>
  <c r="BS33" i="2"/>
  <c r="BS27" i="2"/>
  <c r="BS16" i="2"/>
  <c r="BS28" i="2"/>
  <c r="BS24" i="2"/>
  <c r="AP29" i="2"/>
  <c r="AT27" i="2"/>
  <c r="AT22" i="2"/>
  <c r="AT24" i="2"/>
  <c r="AT23" i="2"/>
  <c r="AT28" i="2"/>
  <c r="AT21" i="2"/>
  <c r="AT16" i="2"/>
  <c r="AT33" i="2"/>
  <c r="AT30" i="2"/>
  <c r="AP17" i="2"/>
  <c r="AQ17" i="2"/>
  <c r="AO18" i="2" s="1"/>
  <c r="AS12" i="2"/>
  <c r="AR11" i="2"/>
  <c r="CE6" i="21" s="1"/>
  <c r="BS11" i="2" l="1" a="1"/>
  <c r="BS11" i="2" s="1"/>
  <c r="CK6" i="21"/>
  <c r="AI6" i="21"/>
  <c r="BS6" i="21"/>
  <c r="Q6" i="21"/>
  <c r="BA6" i="21"/>
  <c r="CE7" i="21"/>
  <c r="BM7" i="21"/>
  <c r="AU7" i="21"/>
  <c r="AC7" i="21"/>
  <c r="K7" i="21"/>
  <c r="K6" i="21"/>
  <c r="AU6" i="21"/>
  <c r="AC6" i="21"/>
  <c r="AT29" i="2"/>
  <c r="BM6" i="21"/>
  <c r="BS29" i="2"/>
  <c r="BS17" i="2"/>
  <c r="AT17" i="2"/>
  <c r="AQ18" i="2"/>
  <c r="AP18" i="2"/>
  <c r="AT11" i="2"/>
  <c r="AQ11" i="2"/>
  <c r="AO12" i="2" s="1"/>
  <c r="AP12" i="2" s="1"/>
  <c r="AS13" i="2"/>
  <c r="AR12" i="2"/>
  <c r="BN6" i="21" l="1"/>
  <c r="CF6" i="21"/>
  <c r="AV6" i="21"/>
  <c r="L6" i="21"/>
  <c r="AD6" i="21"/>
  <c r="CL6" i="21"/>
  <c r="AJ6" i="21"/>
  <c r="BT6" i="21"/>
  <c r="BB6" i="21"/>
  <c r="R6" i="21"/>
  <c r="BS18" i="2"/>
  <c r="BS12" i="2"/>
  <c r="AT18" i="2"/>
  <c r="AT12" i="2"/>
  <c r="AR15" i="2"/>
  <c r="AR13" i="2"/>
  <c r="E120" i="7"/>
  <c r="E89" i="7"/>
  <c r="E57" i="7"/>
  <c r="E26" i="7"/>
  <c r="CI6" i="21" l="1"/>
  <c r="BQ6" i="21"/>
  <c r="AY6" i="21"/>
  <c r="O6" i="21"/>
  <c r="AG6" i="21"/>
  <c r="BS15" i="2"/>
  <c r="AQ12" i="2"/>
  <c r="AO13" i="2" s="1"/>
  <c r="AP13" i="2" s="1"/>
  <c r="CG6" i="21" l="1"/>
  <c r="BO6" i="21"/>
  <c r="AE6" i="21"/>
  <c r="AW6" i="21"/>
  <c r="M6" i="21"/>
  <c r="BS13" i="2"/>
  <c r="AT13" i="2"/>
  <c r="AQ13" i="2"/>
  <c r="AT15" i="2" l="1"/>
  <c r="AQ1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5" authorId="0" shapeId="0" xr:uid="{E41D39C8-9D6F-4BCD-9257-3263178D8BCF}">
      <text>
        <r>
          <rPr>
            <b/>
            <sz val="9"/>
            <color indexed="81"/>
            <rFont val="Tahoma"/>
            <family val="2"/>
          </rPr>
          <t>Escribir el número del consecutivo correspondiente al proceso.</t>
        </r>
      </text>
    </comment>
    <comment ref="B5" authorId="0" shapeId="0" xr:uid="{784A92DE-2B53-4AE1-82D7-E29D85F7DFC4}">
      <text>
        <r>
          <rPr>
            <b/>
            <sz val="9"/>
            <color indexed="81"/>
            <rFont val="Tahoma"/>
            <family val="2"/>
          </rPr>
          <t>Seleccionar el nombre del proceso de los riesgos a nombrar.</t>
        </r>
      </text>
    </comment>
    <comment ref="C5" authorId="0" shapeId="0" xr:uid="{BA1C1826-ED3F-4049-B890-C1568A3E7AD2}">
      <text>
        <r>
          <rPr>
            <b/>
            <sz val="9"/>
            <color indexed="81"/>
            <rFont val="Tahoma"/>
            <family val="2"/>
          </rPr>
          <t>Escribir el objetivo del proceso existente en la caracterización del proceso.</t>
        </r>
      </text>
    </comment>
    <comment ref="D5" authorId="0" shapeId="0" xr:uid="{063F7F57-C06A-40E4-A30A-F3465E6686BC}">
      <text>
        <r>
          <rPr>
            <b/>
            <sz val="9"/>
            <color indexed="81"/>
            <rFont val="Tahoma"/>
            <family val="2"/>
          </rPr>
          <t>Escribir el alcance del proceso.</t>
        </r>
      </text>
    </comment>
    <comment ref="E5" authorId="0" shapeId="0" xr:uid="{CA7F3F71-F20A-4F0D-846B-432556C44722}">
      <text>
        <r>
          <rPr>
            <b/>
            <sz val="9"/>
            <color indexed="81"/>
            <rFont val="Tahoma"/>
            <family val="2"/>
          </rPr>
          <t>Escribir el objetivo estratégico con el cual se relaciona el proceso al cual se le hace la identificación de los riesgos o el objetivo del proyecto  al cual se le quieren identificar los riesgos.</t>
        </r>
      </text>
    </comment>
    <comment ref="F5" authorId="0" shapeId="0" xr:uid="{051535BD-0E89-4C4D-91F3-6B514693DF0D}">
      <text>
        <r>
          <rPr>
            <b/>
            <sz val="9"/>
            <color indexed="81"/>
            <rFont val="Tahoma"/>
            <family val="2"/>
          </rPr>
          <t>Seleccionar la dependencia a cargo del proceso.</t>
        </r>
      </text>
    </comment>
    <comment ref="G5" authorId="0" shapeId="0" xr:uid="{5A740CC5-66CC-4A16-8B0A-9C3350B12827}">
      <text>
        <r>
          <rPr>
            <b/>
            <sz val="9"/>
            <color indexed="81"/>
            <rFont val="Tahoma"/>
            <family val="2"/>
          </rPr>
          <t>Escribir el número del consecutivo correspondiente al riesgo.</t>
        </r>
      </text>
    </comment>
    <comment ref="H5" authorId="0" shapeId="0" xr:uid="{F026A56E-4F2D-4417-A004-E7979A0A8C52}">
      <text>
        <r>
          <rPr>
            <b/>
            <sz val="9"/>
            <color indexed="81"/>
            <rFont val="Tahoma"/>
            <family val="2"/>
          </rPr>
          <t>Escribir el número del consecutivo correspondiente al riesgo.</t>
        </r>
      </text>
    </comment>
    <comment ref="I5" authorId="0" shapeId="0" xr:uid="{B66174E1-990F-41A3-931E-0EF486A716B7}">
      <text>
        <r>
          <rPr>
            <b/>
            <sz val="9"/>
            <color indexed="81"/>
            <rFont val="Tahoma"/>
            <family val="2"/>
          </rPr>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r>
      </text>
    </comment>
    <comment ref="J5" authorId="0" shapeId="0" xr:uid="{95D73430-3792-4E88-9679-F1556B587D94}">
      <text>
        <r>
          <rPr>
            <b/>
            <sz val="9"/>
            <color indexed="81"/>
            <rFont val="Tahoma"/>
            <family val="2"/>
          </rPr>
          <t>Seleccionar las consecuencias que puede ocasionar a la organización la materialización del riesgo, eligiendo:
- Económico
- Reputacional
- Económico y Reputacional
(¿Qué?)</t>
        </r>
      </text>
    </comment>
    <comment ref="K5" authorId="0" shapeId="0" xr:uid="{82B1A595-EAA0-4D7D-8519-E92DBCAF6DB6}">
      <text>
        <r>
          <rPr>
            <b/>
            <sz val="9"/>
            <color indexed="81"/>
            <rFont val="Tahoma"/>
            <family val="2"/>
          </rPr>
          <t>Escribir las circunstancias o situaciones más evidentes sobre las cuales se presenta el riesgo, las mismas no constituyen la causa principal o base para que se presente el riesgo.
(¿Cómo?)</t>
        </r>
      </text>
    </comment>
    <comment ref="L5" authorId="0" shapeId="0" xr:uid="{02122A44-0697-4ADF-A5C3-850AD0148B88}">
      <text>
        <r>
          <rPr>
            <b/>
            <sz val="9"/>
            <color indexed="81"/>
            <rFont val="Tahoma"/>
            <family val="2"/>
          </rPr>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r>
      </text>
    </comment>
    <comment ref="M5" authorId="0" shapeId="0" xr:uid="{824AAFC8-2F4E-419F-B7C2-CCC752C80DF4}">
      <text>
        <r>
          <rPr>
            <b/>
            <sz val="9"/>
            <color indexed="81"/>
            <rFont val="Tahoma"/>
            <family val="2"/>
          </rPr>
          <t>Escribir como se desarrolla el riesgo identificado, teniendo en cuenta las preguntas claves o fu forma de redacción:
Gestión: POSIBILIDAD DE  ¿Qué?, ¿Cómo? Y ¿Por qué?
NOTA: El ¿qué?, el ¿Cómo? Y el ¿Por qué? se responden y articulan cuando se contesta el Impacto, la causa inmediata y la causa raíz, el objetivo es unirlos para describir el riesgo de gestión anteponiendo "Posibilidad de....."
Corrupción: Acción u Omisión  + Uso del Poder + Desviación de la Gestión de la Gestión de lo Público + el Beneficio Privado.
Seguridad de la Información: "Pérdida de" +  (Confidencialidad/integridad/disponibilidad) + "debido a" +  (Amenaza(s) + Vulnerabilidad(es)) + "afectando" +  Activo(s) de información..
Ejemplo: Posibilidad de recibir o solicitar cualquier dádiva beneficio a nombre propio o de terceros con el fin de celebrar un contrato.</t>
        </r>
      </text>
    </comment>
    <comment ref="N5" authorId="0" shapeId="0" xr:uid="{62EA4F8A-E369-432D-9AB0-C49A04AA3EC6}">
      <text>
        <r>
          <rPr>
            <b/>
            <sz val="9"/>
            <color indexed="81"/>
            <rFont val="Tahoma"/>
            <family val="2"/>
          </rPr>
          <t>Seleccionar la tipología del riesgo, teniendo en cuenta las siguientes tipologías:
- Riesgo de Gestión.
- Riesgo de Corrupción.
- Riesgo de Seguridad de la Información.</t>
        </r>
      </text>
    </comment>
    <comment ref="O5" authorId="0" shapeId="0" xr:uid="{A11C64F9-6368-4CAB-85AE-70CCACFE38CB}">
      <text>
        <r>
          <rPr>
            <b/>
            <sz val="9"/>
            <color indexed="81"/>
            <rFont val="Tahoma"/>
            <family val="2"/>
          </rPr>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r>
      </text>
    </comment>
    <comment ref="P5" authorId="0" shapeId="0" xr:uid="{A1ABFF76-DD2D-4D95-99AA-CD9FADC83C18}">
      <text>
        <r>
          <rPr>
            <b/>
            <sz val="9"/>
            <color indexed="81"/>
            <rFont val="Tahoma"/>
            <family val="2"/>
          </rPr>
          <t>Defina el número de veces que se ejecuta la actividad que referencia el riesgo durante el año.
Ejemplo: Elaboración de la nómina, respuesta:  12 (se realiza una por mes).</t>
        </r>
      </text>
    </comment>
    <comment ref="AX5" authorId="0" shapeId="0" xr:uid="{BECA119E-6803-4D7B-97DA-0100E98BE0DC}">
      <text>
        <r>
          <rPr>
            <b/>
            <sz val="9"/>
            <color indexed="81"/>
            <rFont val="Tahoma"/>
            <family val="2"/>
          </rPr>
          <t>Establecer la opción de manejo entre:
- Reducir (mitigar)
- Reducir (Transferir o compartir)
- Aceptar
- Evitar</t>
        </r>
      </text>
    </comment>
    <comment ref="BG5" authorId="0" shapeId="0" xr:uid="{05AE7287-D9FD-46FC-997C-2A3C11685D9F}">
      <text>
        <r>
          <rPr>
            <b/>
            <sz val="9"/>
            <color indexed="81"/>
            <rFont val="Tahoma"/>
            <family val="2"/>
          </rPr>
          <t>Escribir la acción de contingencia a desarrollar si el riesgo se materializa.</t>
        </r>
      </text>
    </comment>
    <comment ref="BH5" authorId="0" shapeId="0" xr:uid="{2FBD10C9-D117-417B-A79E-EB1A1D258179}">
      <text>
        <r>
          <rPr>
            <b/>
            <sz val="9"/>
            <color indexed="81"/>
            <rFont val="Tahoma"/>
            <family val="2"/>
          </rPr>
          <t>Seleccione si el control fue eficaz (Si o No).</t>
        </r>
      </text>
    </comment>
    <comment ref="BI5" authorId="0" shapeId="0" xr:uid="{E2BA7973-751F-4204-AA6C-E322AF8EA8F2}">
      <text>
        <r>
          <rPr>
            <b/>
            <sz val="9"/>
            <color indexed="81"/>
            <rFont val="Tahoma"/>
            <family val="2"/>
          </rPr>
          <t>Describir las acciones realizadas en el periodo establecido para mejorar la prevención o control del riesgo.</t>
        </r>
      </text>
    </comment>
    <comment ref="BL5" authorId="0" shapeId="0" xr:uid="{33DFBA61-58FB-4648-97B2-12BFC73C00ED}">
      <text>
        <r>
          <rPr>
            <b/>
            <sz val="9"/>
            <color indexed="81"/>
            <rFont val="Tahoma"/>
            <family val="2"/>
          </rPr>
          <t>Escribir el nombre del(os) soporte(s) de evidencia resultado o producto de la actividad realizada.</t>
        </r>
      </text>
    </comment>
    <comment ref="BM5" authorId="0" shapeId="0" xr:uid="{E32929B4-CB83-487D-9256-43AEF6F51EB8}">
      <text>
        <r>
          <rPr>
            <b/>
            <sz val="9"/>
            <color indexed="81"/>
            <rFont val="Tahoma"/>
            <family val="2"/>
          </rPr>
          <t>Escribir la ubicación o link del(os) soporte(s) de evidencia resultado o producto de la actividad realizada (si aplica).</t>
        </r>
      </text>
    </comment>
    <comment ref="BN5" authorId="0" shapeId="0" xr:uid="{EA74C980-ACA3-4AF3-8D29-9AC46E333EB5}">
      <text>
        <r>
          <rPr>
            <b/>
            <sz val="9"/>
            <color indexed="81"/>
            <rFont val="Tahoma"/>
            <family val="2"/>
          </rPr>
          <t>Escribir las observaciones que crea necesario para aclarar las acciones desarrolladas.</t>
        </r>
      </text>
    </comment>
    <comment ref="Q6" authorId="0" shapeId="0" xr:uid="{251698EB-04FF-491C-8F79-982CA300EE1E}">
      <text>
        <r>
          <rPr>
            <b/>
            <sz val="9"/>
            <color indexed="81"/>
            <rFont val="Tahoma"/>
            <family val="2"/>
          </rPr>
          <t>Aplica para la clase de riesgo de seguridad de la Información; seleccionar el Riesgo inherente de seguridad de la Información que afecta: Confidencialidad, Integridad y Disponibilidad.</t>
        </r>
      </text>
    </comment>
    <comment ref="R6" authorId="0" shapeId="0" xr:uid="{3341B75E-26B1-42B5-94B1-A5B685AACC9C}">
      <text>
        <r>
          <rPr>
            <b/>
            <sz val="9"/>
            <color indexed="81"/>
            <rFont val="Tahoma"/>
            <family val="2"/>
          </rPr>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r>
      </text>
    </comment>
    <comment ref="S6" authorId="0" shapeId="0" xr:uid="{6BAD5C88-F52A-4A42-A0CA-46D7CEDAA3B1}">
      <text>
        <r>
          <rPr>
            <b/>
            <sz val="9"/>
            <color indexed="81"/>
            <rFont val="Tahoma"/>
            <family val="2"/>
          </rPr>
          <t>Escribir las amenazas establecidas en la hoja (ver Amenazas Seg. de la Información).</t>
        </r>
      </text>
    </comment>
    <comment ref="T6" authorId="0" shapeId="0" xr:uid="{45B11DD4-9347-4CB7-8EB3-B3B37A038DB4}">
      <text>
        <r>
          <rPr>
            <b/>
            <sz val="9"/>
            <color indexed="81"/>
            <rFont val="Tahoma"/>
            <family val="2"/>
          </rPr>
          <t>Escribir las vulnerabilidades establecidas en la hoja (ver Vulnerabilidades Seg. de la Información).</t>
        </r>
      </text>
    </comment>
    <comment ref="U6" authorId="0" shapeId="0" xr:uid="{7325BFA5-D47B-4EFD-84AF-ED34BF2DE546}">
      <text>
        <r>
          <rPr>
            <b/>
            <sz val="9"/>
            <color indexed="81"/>
            <rFont val="Tahoma"/>
            <family val="2"/>
          </rPr>
          <t>Escribir los controles identificados en el riesgo, indicando los cuatro códigos establecidos en la hoja Anexo A Seguridad de la Información (Anexo A Seg. Dig).</t>
        </r>
      </text>
    </comment>
    <comment ref="BO6" authorId="0" shapeId="0" xr:uid="{00318468-64C6-4ED2-A3A8-04602C497409}">
      <text>
        <r>
          <rPr>
            <b/>
            <sz val="9"/>
            <color indexed="81"/>
            <rFont val="Tahoma"/>
            <family val="2"/>
          </rPr>
          <t>Escribir si se materializó el riesgo (Si/No).</t>
        </r>
      </text>
    </comment>
    <comment ref="BP6" authorId="0" shapeId="0" xr:uid="{CD5D9B1C-C647-47A6-B2B1-FB2BCCA12238}">
      <text>
        <r>
          <rPr>
            <b/>
            <sz val="9"/>
            <color indexed="81"/>
            <rFont val="Tahoma"/>
            <family val="2"/>
          </rPr>
          <t>La respuesta es Si: Describir como se materializó el riesgo y sus características.
La respuesta es No: No Aplica.</t>
        </r>
      </text>
    </comment>
    <comment ref="BQ6" authorId="0" shapeId="0" xr:uid="{6EBB8EC6-E4A0-4154-886A-A13BAC75AC6F}">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H7" authorId="0" shapeId="0" xr:uid="{9D37E783-971C-48DE-BCC1-72B2AE2C5B79}">
      <text>
        <r>
          <rPr>
            <b/>
            <sz val="9"/>
            <color indexed="81"/>
            <rFont val="Tahoma"/>
            <family val="2"/>
          </rPr>
          <t>Esta casilla esta formulada para definir la afectación, al seleccionar el tipo de control</t>
        </r>
      </text>
    </comment>
    <comment ref="AI8" authorId="0" shapeId="0" xr:uid="{B63E26EB-2F8D-4336-9395-293488B493AF}">
      <text>
        <r>
          <rPr>
            <b/>
            <sz val="9"/>
            <color indexed="81"/>
            <rFont val="Tahoma"/>
            <family val="2"/>
          </rPr>
          <t>Seleccionar:
- Tipo de Control.
- Implementación.
- Calificación (esta casilla esta formulada para generar la calificación de la eficiencia).</t>
        </r>
      </text>
    </comment>
    <comment ref="AL8" authorId="0" shapeId="0" xr:uid="{88BA2030-70FC-4431-BDB8-3E1CC01F3CAF}">
      <text>
        <r>
          <rPr>
            <b/>
            <sz val="9"/>
            <color indexed="81"/>
            <rFont val="Tahoma"/>
            <family val="2"/>
          </rPr>
          <t>Seleccionar:
- Documentación
- Frecuencia
- Evidencia</t>
        </r>
      </text>
    </comment>
    <comment ref="V9" authorId="0" shapeId="0" xr:uid="{D0D55A71-6FE5-4A38-A352-F977814F66AD}">
      <text>
        <r>
          <rPr>
            <b/>
            <sz val="9"/>
            <color indexed="81"/>
            <rFont val="Tahoma"/>
            <family val="2"/>
          </rPr>
          <t>Esta casilla esta formulada para definir la probabilidad inherente.</t>
        </r>
      </text>
    </comment>
    <comment ref="W9" authorId="0" shapeId="0" xr:uid="{EF8B9A3B-A3D1-4AE4-8E02-C40317311619}">
      <text>
        <r>
          <rPr>
            <b/>
            <sz val="9"/>
            <color indexed="81"/>
            <rFont val="Tahoma"/>
            <family val="2"/>
          </rPr>
          <t>Esta casilla esta formulada para definir el porcentaje de la probabilidad inherente.</t>
        </r>
      </text>
    </comment>
    <comment ref="X9" authorId="0" shapeId="0" xr:uid="{E5FA86B6-96B2-4149-B728-E38638B09341}">
      <text>
        <r>
          <rPr>
            <b/>
            <sz val="9"/>
            <color indexed="81"/>
            <rFont val="Tahoma"/>
            <family val="2"/>
          </rPr>
          <t>Seleccionar el criterio del impacto inherente.</t>
        </r>
      </text>
    </comment>
    <comment ref="Y9" authorId="0" shapeId="0" xr:uid="{22DEE013-ED31-4A7D-BB20-D16BBC71C34A}">
      <text>
        <r>
          <rPr>
            <b/>
            <sz val="9"/>
            <color indexed="81"/>
            <rFont val="Tahoma"/>
            <family val="2"/>
          </rPr>
          <t>Esta casilla esta formulada para dar observación si el proceso esta correcto o erróneo.</t>
        </r>
      </text>
    </comment>
    <comment ref="Z9" authorId="0" shapeId="0" xr:uid="{291B0671-9E85-4852-83B1-77D6001C0543}">
      <text>
        <r>
          <rPr>
            <b/>
            <sz val="9"/>
            <color indexed="81"/>
            <rFont val="Tahoma"/>
            <family val="2"/>
          </rPr>
          <t>Esta casilla esta formulada para definir el impacto inherente.</t>
        </r>
      </text>
    </comment>
    <comment ref="AA9" authorId="0" shapeId="0" xr:uid="{266C3280-DBDA-4FF1-81A4-BD273E3F5C86}">
      <text>
        <r>
          <rPr>
            <b/>
            <sz val="9"/>
            <color indexed="81"/>
            <rFont val="Tahoma"/>
            <family val="2"/>
          </rPr>
          <t>Esta casilla esta formulada para definir el porcentaje del impacto inherente.</t>
        </r>
      </text>
    </comment>
    <comment ref="AB9" authorId="0" shapeId="0" xr:uid="{D89E93F4-35FC-47FA-9C1A-61B0AAC7E4ED}">
      <text>
        <r>
          <rPr>
            <b/>
            <sz val="9"/>
            <color indexed="81"/>
            <rFont val="Tahoma"/>
            <family val="2"/>
          </rPr>
          <t>Esta casilla esta formulada para definir la zona del riesgo inherente.</t>
        </r>
      </text>
    </comment>
    <comment ref="AC9" authorId="0" shapeId="0" xr:uid="{FEF47AA8-E90A-429B-88C7-8E4913CEB1DF}">
      <text>
        <r>
          <rPr>
            <b/>
            <sz val="9"/>
            <color indexed="81"/>
            <rFont val="Tahoma"/>
            <family val="2"/>
          </rPr>
          <t>Seleccionar la probabilidad del riesgo inherente, teniendo en cuenta si es:
1. Rara vez
2. Improbable . 
3. Posible 
4. Probable 
5. Casi Seguro
Lo anterior verificándolo con la tabla de Probabilidades anexa al formato.</t>
        </r>
      </text>
    </comment>
    <comment ref="AD9" authorId="0" shapeId="0" xr:uid="{1498C7A9-4930-438A-B1A8-D85DCBC9EE1C}">
      <text>
        <r>
          <rPr>
            <b/>
            <sz val="9"/>
            <color indexed="81"/>
            <rFont val="Tahoma"/>
            <family val="2"/>
          </rPr>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r>
      </text>
    </comment>
    <comment ref="AE9" authorId="0" shapeId="0" xr:uid="{451B3F5C-EA1C-49E0-9402-C9472C24F202}">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G9" authorId="0" shapeId="0" xr:uid="{B64788C9-388C-42B9-B0FC-6CFE912D4AA3}">
      <text>
        <r>
          <rPr>
            <b/>
            <sz val="9"/>
            <color indexed="81"/>
            <rFont val="Tahoma"/>
            <family val="2"/>
          </rPr>
          <t>Escribir claramente el control (evidenciable) que se aplica para el riesgo, aplicando la siguiente estructura en su redacción:
Responsable + Acción + Complemento.
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text>
    </comment>
    <comment ref="AI9" authorId="0" shapeId="0" xr:uid="{BDF8AB8B-9227-419B-A4E7-93361977F4A5}">
      <text>
        <r>
          <rPr>
            <b/>
            <sz val="9"/>
            <color indexed="81"/>
            <rFont val="Tahoma"/>
            <family val="2"/>
          </rPr>
          <t>*Controles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t>
        </r>
      </text>
    </comment>
    <comment ref="AK9" authorId="0" shapeId="0" xr:uid="{87E71602-6C7D-43B9-97F7-D6DE2E361227}">
      <text>
        <r>
          <rPr>
            <b/>
            <sz val="9"/>
            <color indexed="81"/>
            <rFont val="Tahoma"/>
            <family val="2"/>
          </rPr>
          <t>Esta casilla esta formulada.</t>
        </r>
      </text>
    </comment>
    <comment ref="AO9" authorId="0" shapeId="0" xr:uid="{EDE043E6-0DE3-46A9-83AE-0FB543CADB4D}">
      <text>
        <r>
          <rPr>
            <b/>
            <sz val="9"/>
            <color indexed="81"/>
            <rFont val="Tahoma"/>
            <family val="2"/>
          </rPr>
          <t>Esta casilla esta formulada para generar la probabilidad residual inicial.</t>
        </r>
      </text>
    </comment>
    <comment ref="AP9" authorId="0" shapeId="0" xr:uid="{4EB755C5-64D7-4F46-AF1F-A8C1E1C1FC25}">
      <text>
        <r>
          <rPr>
            <b/>
            <sz val="9"/>
            <color indexed="81"/>
            <rFont val="Tahoma"/>
            <family val="2"/>
          </rPr>
          <t>Esta casilla esta formulada para generar la probabilidad residual final.</t>
        </r>
      </text>
    </comment>
    <comment ref="AQ9" authorId="0" shapeId="0" xr:uid="{23C94C77-46CA-4253-84A8-B6745B97D041}">
      <text>
        <r>
          <rPr>
            <b/>
            <sz val="9"/>
            <color indexed="81"/>
            <rFont val="Tahoma"/>
            <family val="2"/>
          </rPr>
          <t>Esta casilla esta formulada para generar el porcentaje de la probabilidad final.</t>
        </r>
      </text>
    </comment>
    <comment ref="AR9" authorId="0" shapeId="0" xr:uid="{94ADA47D-66FF-45B8-B404-BCA16DD0A19D}">
      <text>
        <r>
          <rPr>
            <b/>
            <sz val="9"/>
            <color indexed="81"/>
            <rFont val="Tahoma"/>
            <family val="2"/>
          </rPr>
          <t>Esta casilla esta formulada para genera el impacto residual.</t>
        </r>
      </text>
    </comment>
    <comment ref="AS9" authorId="0" shapeId="0" xr:uid="{33FA95DC-004C-4059-82E0-A186C3DA763B}">
      <text>
        <r>
          <rPr>
            <b/>
            <sz val="9"/>
            <color indexed="81"/>
            <rFont val="Tahoma"/>
            <family val="2"/>
          </rPr>
          <t>Esta casilla esta formulada para generar el porcentaje del impacto residual.</t>
        </r>
      </text>
    </comment>
    <comment ref="AT9" authorId="0" shapeId="0" xr:uid="{BEA3A58D-57B3-4B98-B56C-4345AB105A6A}">
      <text>
        <r>
          <rPr>
            <b/>
            <sz val="9"/>
            <color indexed="81"/>
            <rFont val="Tahoma"/>
            <family val="2"/>
          </rPr>
          <t>Esta casilla esta formulada para generar la zona del riesgo residual.</t>
        </r>
      </text>
    </comment>
    <comment ref="AU9" authorId="0" shapeId="0" xr:uid="{3672041A-41F4-4862-AC12-4D2A0BBC4E68}">
      <text>
        <r>
          <rPr>
            <b/>
            <sz val="9"/>
            <color indexed="81"/>
            <rFont val="Tahoma"/>
            <family val="2"/>
          </rPr>
          <t>Escribir la probabilidad del riesgo residual, teniendo en cuenta si es:
1. Rara vez
2. Improbable . 
3. Posible 
4. Probable 
5. Casi Seguro
Lo anterior verificándolo con la tabla de Probabilidades anexa al formato.</t>
        </r>
      </text>
    </comment>
    <comment ref="AV9" authorId="0" shapeId="0" xr:uid="{2F0DB431-BB89-45E2-8DDF-FE3B0E9D7546}">
      <text>
        <r>
          <rPr>
            <b/>
            <sz val="9"/>
            <color indexed="81"/>
            <rFont val="Tahoma"/>
            <family val="2"/>
          </rPr>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r>
      </text>
    </comment>
    <comment ref="AW9" authorId="0" shapeId="0" xr:uid="{D9127F81-8BBA-4642-8F52-CA9FB4030B9B}">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Y9" authorId="0" shapeId="0" xr:uid="{5B1EC8FC-978C-4C85-BA09-BEF4EE5193A9}">
      <text>
        <r>
          <rPr>
            <b/>
            <sz val="9"/>
            <color indexed="81"/>
            <rFont val="Tahoma"/>
            <family val="2"/>
          </rPr>
          <t>Escribir las acciones a realizar para mejorar la prevención o control del riesgo.</t>
        </r>
      </text>
    </comment>
    <comment ref="AZ9" authorId="0" shapeId="0" xr:uid="{6B448B03-901D-4C3E-872C-06188D09040F}">
      <text>
        <r>
          <rPr>
            <b/>
            <sz val="9"/>
            <color indexed="81"/>
            <rFont val="Tahoma"/>
            <family val="2"/>
          </rPr>
          <t>Escribir el soporte de evidencia como resultado o producto de la actividad preventiva o de control.</t>
        </r>
      </text>
    </comment>
    <comment ref="BA9" authorId="0" shapeId="0" xr:uid="{BA0A76F2-DEE9-40B2-AE9E-A4E36CDCE4BC}">
      <text>
        <r>
          <rPr>
            <b/>
            <sz val="9"/>
            <color indexed="81"/>
            <rFont val="Tahoma"/>
            <family val="2"/>
          </rPr>
          <t>Escribir el responsable de la actividad a realizar.</t>
        </r>
      </text>
    </comment>
    <comment ref="BB9" authorId="0" shapeId="0" xr:uid="{50E0A5EE-00C5-440B-8267-D05ABCC0BA4E}">
      <text>
        <r>
          <rPr>
            <b/>
            <sz val="9"/>
            <color indexed="81"/>
            <rFont val="Tahoma"/>
            <family val="2"/>
          </rPr>
          <t>Escribir el periodo del seguimiento: mensual, trimestral, semestral o anual.</t>
        </r>
      </text>
    </comment>
    <comment ref="BC9" authorId="0" shapeId="0" xr:uid="{C4AB3186-24EF-41BA-9EED-D2BBE2B7E609}">
      <text>
        <r>
          <rPr>
            <b/>
            <sz val="9"/>
            <color indexed="81"/>
            <rFont val="Tahoma"/>
            <family val="2"/>
          </rPr>
          <t>Escribir la fecha de inicio de la actividad (DD/MM/AAA).</t>
        </r>
      </text>
    </comment>
    <comment ref="BD9" authorId="0" shapeId="0" xr:uid="{E51D266B-5A9A-4A73-95EF-885B056DC76C}">
      <text>
        <r>
          <rPr>
            <b/>
            <sz val="9"/>
            <color indexed="81"/>
            <rFont val="Tahoma"/>
            <family val="2"/>
          </rPr>
          <t>Escribir la fecha de terminación de la actividad (DD/MM/AAA).</t>
        </r>
      </text>
    </comment>
    <comment ref="BE9" authorId="0" shapeId="0" xr:uid="{508627EF-4BE7-48D5-A6E1-9409F9821F9B}">
      <text>
        <r>
          <rPr>
            <b/>
            <sz val="9"/>
            <color indexed="81"/>
            <rFont val="Tahoma"/>
            <family val="2"/>
          </rPr>
          <t>Establecer el nombre del indicador para la acción asociada a mejorar el control.</t>
        </r>
      </text>
    </comment>
    <comment ref="BF9" authorId="0" shapeId="0" xr:uid="{80B1CE9B-B5CC-4066-95EB-B9092F50CEB6}">
      <text>
        <r>
          <rPr>
            <b/>
            <sz val="9"/>
            <color indexed="81"/>
            <rFont val="Tahoma"/>
            <family val="2"/>
          </rPr>
          <t>Establecer la formula del indicador.</t>
        </r>
      </text>
    </comment>
    <comment ref="BJ9" authorId="0" shapeId="0" xr:uid="{AF1C5BD4-8052-4538-8AED-84EA7237C4C1}">
      <text>
        <r>
          <rPr>
            <b/>
            <sz val="9"/>
            <color indexed="81"/>
            <rFont val="Tahoma"/>
            <family val="2"/>
          </rPr>
          <t>Indique el resultado del indicador.</t>
        </r>
      </text>
    </comment>
    <comment ref="BK9" authorId="0" shapeId="0" xr:uid="{18A47010-C59A-44C8-AC41-42970A975749}">
      <text>
        <r>
          <rPr>
            <b/>
            <sz val="9"/>
            <color indexed="81"/>
            <rFont val="Tahoma"/>
            <family val="2"/>
          </rPr>
          <t>Indique la fecha de la medición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Jonathan Puerto Chaparro (OAP)</author>
  </authors>
  <commentList>
    <comment ref="A7" authorId="0" shapeId="0" xr:uid="{E9413107-E973-4E92-861B-1513948B1127}">
      <text>
        <r>
          <rPr>
            <sz val="7"/>
            <color indexed="81"/>
            <rFont val="Tahoma"/>
            <family val="2"/>
          </rPr>
          <t>POLÍTICOS: cambios de gobierno, legislación, políticas públicas, regulación. 
ECONÓMICOS  Y FINANCIEROS: disponibilidad de capital, liquidez, mercados 
financieros, desempleo, competencia.
SOCIALES Y CULTURALES : demografía, responsabilidad social, orden público.
TECNOLÓGICOS: avances en tecnología, acceso a sistemas de información 
externos, gobierno en línea.
AMBIENTALES: emisiones y residuos, energía, catástrofes naturales, 
desarrollo sostenible.
LEGALES Y REGLAMENTARIOS:  Normatividad externa (leyes, decretos, ordenanzas y acuerdos).</t>
        </r>
      </text>
    </comment>
    <comment ref="A18" authorId="0" shapeId="0" xr:uid="{C99EAB8B-032C-483A-A105-3EFA81DF46B2}">
      <text>
        <r>
          <rPr>
            <sz val="8"/>
            <color indexed="81"/>
            <rFont val="Tahoma"/>
            <family val="2"/>
          </rPr>
          <t>FINANCIEROS: presupuesto de funcionamiento, recursos de inversión, 
infraestructura, capacidad instalada.
PERSONAL: competencia del personal, disponibilidad del personal, seguridad 
y salud ocupacional.
PROCESOS: capacidad, diseño, ejecución, proveedores, entradas, salidas, 
gestión del conocimiento.
TECNOLOGÍA: integridad de datos, disponibilidad de datos y sistemas, 
desarrollo, producción, mantenimiento de sistemas de información.
ESTRATÉGICOS: direccionamiento estratégico, planeación institucional, 
liderazgo, trabajo en equipo.
COMUNICACIÓN INTERNA: canales utilizados y su efectividad, flujo de la 
información necesaria para el desarrollo de las operaciones.</t>
        </r>
      </text>
    </comment>
    <comment ref="A29" authorId="0" shapeId="0" xr:uid="{1366E8BA-CA6F-4666-8E30-B85A5F5E492B}">
      <text>
        <r>
          <rPr>
            <sz val="7"/>
            <color indexed="81"/>
            <rFont val="Calibri"/>
            <family val="2"/>
            <scheme val="minor"/>
          </rPr>
          <t>DISEÑO DEL PROCESO: claridad en la descripción del alcance y objetivo del proceso.
INTERACCIONES CON OTROS PROCESOS: relación precisa con otros procesos en cuanto a  insumos, proveedores, productos, usuarios o clientes.
TRANSVERSALIDAD: procesos que determinan lineamientos necesarios para el desarrollo de todos los procesos de la entidad.
PROCEDIMIENTOS ASOCIADOS: pertinencia en los procedimientos que desarrollan los procesos.
RESPONSABLES DEL PROCESO: grado de autoridad y responsabilidad de los funcionarios frente al proceso.
COMUNICACIÓN ENTRE LOS PROCESOS: efectividad en los flujos de información Determinados en la interacción de los procesos.
ACTIVOS DE SEGURIDAD DIGITAL DEL PROCESO: información, aplicaciones, hardware entre otros, que se deben proteger para garantizar el funcionamiento interno de cada proceso, como de cara al ciudadano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7" authorId="0" shapeId="0" xr:uid="{E265D4C0-817C-4B80-A44B-531241E647D1}">
      <text>
        <r>
          <rPr>
            <b/>
            <sz val="9"/>
            <color indexed="81"/>
            <rFont val="Tahoma"/>
            <family val="2"/>
          </rPr>
          <t>Autor:</t>
        </r>
        <r>
          <rPr>
            <sz val="9"/>
            <color indexed="81"/>
            <rFont val="Tahoma"/>
            <family val="2"/>
          </rPr>
          <t xml:space="preserve">
Número consecutivo único que identifica al activo en el inventario</t>
        </r>
      </text>
    </comment>
    <comment ref="D7" authorId="0" shapeId="0" xr:uid="{B7FF7EDC-E7DE-47F4-BB95-567696EDE2C5}">
      <text>
        <r>
          <rPr>
            <b/>
            <sz val="9"/>
            <color indexed="81"/>
            <rFont val="Tahoma"/>
            <family val="2"/>
          </rPr>
          <t>Autor:</t>
        </r>
        <r>
          <rPr>
            <sz val="9"/>
            <color indexed="81"/>
            <rFont val="Tahoma"/>
            <family val="2"/>
          </rPr>
          <t xml:space="preserve">
Término con que se da a conocer el nombre o asunto de la información</t>
        </r>
      </text>
    </comment>
    <comment ref="E7" authorId="0" shapeId="0" xr:uid="{411F9055-4C7F-426B-9F72-1C4413C89484}">
      <text>
        <r>
          <rPr>
            <b/>
            <sz val="9"/>
            <color indexed="81"/>
            <rFont val="Tahoma"/>
            <family val="2"/>
          </rPr>
          <t>Autor:</t>
        </r>
        <r>
          <rPr>
            <sz val="9"/>
            <color indexed="81"/>
            <rFont val="Tahoma"/>
            <family val="2"/>
          </rPr>
          <t xml:space="preserve">
Define brevemente de qué se trata la información</t>
        </r>
      </text>
    </comment>
    <comment ref="M7" authorId="0" shapeId="0" xr:uid="{5EC09812-BE7B-4F7C-87D9-AF50AC1E93B0}">
      <text>
        <r>
          <rPr>
            <b/>
            <sz val="9"/>
            <color indexed="81"/>
            <rFont val="Tahoma"/>
            <family val="2"/>
          </rPr>
          <t>Autor:</t>
        </r>
        <r>
          <rPr>
            <sz val="9"/>
            <color indexed="81"/>
            <rFont val="Tahoma"/>
            <family val="2"/>
          </rPr>
          <t xml:space="preserve">
Idioma, lengua o dialecto en que se encuentra el activo.</t>
        </r>
      </text>
    </comment>
    <comment ref="P7" authorId="0" shapeId="0" xr:uid="{9F4A6D09-710A-4877-9D97-FF59533C464E}">
      <text>
        <r>
          <rPr>
            <b/>
            <sz val="9"/>
            <color indexed="81"/>
            <rFont val="Tahoma"/>
            <family val="2"/>
          </rPr>
          <t>Autor:</t>
        </r>
        <r>
          <rPr>
            <sz val="9"/>
            <color indexed="81"/>
            <rFont val="Tahoma"/>
            <family val="2"/>
          </rPr>
          <t xml:space="preserve">
se refiere a aquella información que está a disposición inmediata para ser consultada o solicitada. Pero no se encuentra publicada.
</t>
        </r>
      </text>
    </comment>
    <comment ref="Q7" authorId="0" shapeId="0" xr:uid="{5461D34C-AB42-4FF1-B985-08351312C29F}">
      <text>
        <r>
          <rPr>
            <b/>
            <sz val="9"/>
            <color indexed="81"/>
            <rFont val="Tahoma"/>
            <family val="2"/>
          </rPr>
          <t>Autor:</t>
        </r>
        <r>
          <rPr>
            <sz val="9"/>
            <color indexed="81"/>
            <rFont val="Tahoma"/>
            <family val="2"/>
          </rPr>
          <t xml:space="preserve">
se refiere a aquella información de
libre acceso por medios virtuales o en medios físicos dispuestos para tal fin. No es necesaria su solicitud.</t>
        </r>
      </text>
    </comment>
    <comment ref="AB7" authorId="0" shapeId="0" xr:uid="{E27BC4FF-A0B8-4C0B-96EF-7F48146FAF84}">
      <text>
        <r>
          <rPr>
            <b/>
            <sz val="9"/>
            <color indexed="81"/>
            <rFont val="Tahoma"/>
            <family val="2"/>
          </rPr>
          <t>Autor:</t>
        </r>
        <r>
          <rPr>
            <sz val="9"/>
            <color indexed="81"/>
            <rFont val="Tahoma"/>
            <family val="2"/>
          </rPr>
          <t xml:space="preserve">
La identificación de la excepción, dentro de las previstas en los artículos 18 y 19 de la Ley 1712 de 2014</t>
        </r>
      </text>
    </comment>
    <comment ref="AE7" authorId="0" shapeId="0" xr:uid="{9E08F38B-0259-4E19-9156-3502F09C4DCC}">
      <text>
        <r>
          <rPr>
            <b/>
            <sz val="9"/>
            <color indexed="81"/>
            <rFont val="Tahoma"/>
            <family val="2"/>
          </rPr>
          <t>Autor:</t>
        </r>
        <r>
          <rPr>
            <sz val="9"/>
            <color indexed="81"/>
            <rFont val="Tahoma"/>
            <family val="2"/>
          </rPr>
          <t xml:space="preserve">
Indicar si la totalidad del documento es clasificado o reservado o si solo una parte corresponde a esta calificación</t>
        </r>
      </text>
    </comment>
    <comment ref="AC8" authorId="0" shapeId="0" xr:uid="{FE3F38A3-965F-490A-AB95-BE2B8F33087F}">
      <text>
        <r>
          <rPr>
            <b/>
            <sz val="9"/>
            <color indexed="81"/>
            <rFont val="Tahoma"/>
            <family val="2"/>
          </rPr>
          <t>Autor:</t>
        </r>
        <r>
          <rPr>
            <sz val="9"/>
            <color indexed="81"/>
            <rFont val="Tahoma"/>
            <family val="2"/>
          </rPr>
          <t xml:space="preserve">
El fundamento constitucional o legal que justifica la clasificación o la reserva, señalando expresamente la norma, artículo, inciso o párrafo que la ampara.</t>
        </r>
      </text>
    </comment>
    <comment ref="AD8" authorId="0" shapeId="0" xr:uid="{FEFA371B-F737-4D2C-8049-39715D96386E}">
      <text>
        <r>
          <rPr>
            <b/>
            <sz val="9"/>
            <color indexed="81"/>
            <rFont val="Tahoma"/>
            <family val="2"/>
          </rPr>
          <t>Autor:</t>
        </r>
        <r>
          <rPr>
            <sz val="9"/>
            <color indexed="81"/>
            <rFont val="Tahoma"/>
            <family val="2"/>
          </rPr>
          <t xml:space="preserve">
Explicar o justificar el por qué la información debe ser clasificada o reservada bajo el fundamento constitucional o legal nombrado en la casilla anterior.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<sst xmlns="http://schemas.openxmlformats.org/spreadsheetml/2006/main" count="4527" uniqueCount="1737">
  <si>
    <t>Objetivo del Proceso</t>
  </si>
  <si>
    <t>Probabilidad</t>
  </si>
  <si>
    <t>Impacto</t>
  </si>
  <si>
    <t>Zona del riesgo</t>
  </si>
  <si>
    <t>Descripción del control</t>
  </si>
  <si>
    <t>Controles</t>
  </si>
  <si>
    <t>BAJA</t>
  </si>
  <si>
    <t>MODERADA</t>
  </si>
  <si>
    <t>ALTA</t>
  </si>
  <si>
    <t>EXTREMA</t>
  </si>
  <si>
    <t>LISTADO ZONA DE RIESGO</t>
  </si>
  <si>
    <t>Mayor</t>
  </si>
  <si>
    <t>Moderado</t>
  </si>
  <si>
    <t>Menor</t>
  </si>
  <si>
    <t>Soporte</t>
  </si>
  <si>
    <t>Conciliaciones</t>
  </si>
  <si>
    <t>Acciones adelantadas</t>
  </si>
  <si>
    <t>Relacione el soporte de la ejecución de las acciones</t>
  </si>
  <si>
    <t>Observaciones</t>
  </si>
  <si>
    <t>MONITOREO Y REVISIÓN</t>
  </si>
  <si>
    <t>Nombre del Archivo que contiene la evidencia</t>
  </si>
  <si>
    <t>ITEMS</t>
  </si>
  <si>
    <t>INSTRUCCIONES</t>
  </si>
  <si>
    <t>MAPA DE RIESGOS</t>
  </si>
  <si>
    <t>Proceso</t>
  </si>
  <si>
    <t>Dependencia</t>
  </si>
  <si>
    <t>Clasificación del Riesgo</t>
  </si>
  <si>
    <t>Acción de contingencia ante posible materialización</t>
  </si>
  <si>
    <t>Opción de manejo</t>
  </si>
  <si>
    <t>Son todos los relacionados con la posibilidad de que por acción u omisión, mediante el uso indebido del poder, de los recursos o la información, se lesionen los Intereses de una entidad y en consecuencia del Estado, para la obtención de un beneficio particular.</t>
  </si>
  <si>
    <t>DESCRIPTOR</t>
  </si>
  <si>
    <t xml:space="preserve">TOTAL RESPUESTAS AFIRMATIVAS </t>
  </si>
  <si>
    <t>NO</t>
  </si>
  <si>
    <t>SI</t>
  </si>
  <si>
    <t>RESPUESTA</t>
  </si>
  <si>
    <t>SI EL RIESGO DE CORRUPCIÓN SE MATERIALIZA PODRÍA...</t>
  </si>
  <si>
    <t>No.</t>
  </si>
  <si>
    <t>IMPACTO CORRUPCIÓN</t>
  </si>
  <si>
    <t>Catastrófico</t>
  </si>
  <si>
    <t xml:space="preserve"> </t>
  </si>
  <si>
    <t>MODERADO</t>
  </si>
  <si>
    <t>EJEMPLOS DE TIPOS DE CONTROLES</t>
  </si>
  <si>
    <t>CONTROLES DE GESTIÓN</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</si>
  <si>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</si>
  <si>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</si>
  <si>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</si>
  <si>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</si>
  <si>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</si>
  <si>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</si>
  <si>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</si>
  <si>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</si>
  <si>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CONTROLES OPERATIVOS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</si>
  <si>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</si>
  <si>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</si>
  <si>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</si>
  <si>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</si>
  <si>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</si>
  <si>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</si>
  <si>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</si>
  <si>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</si>
  <si>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</si>
  <si>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</si>
  <si>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</si>
  <si>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</si>
  <si>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</si>
  <si>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CONTROLES LEGALES</t>
  </si>
  <si>
    <t>Normas claras y aplicadas</t>
  </si>
  <si>
    <t>Control de términos</t>
  </si>
  <si>
    <t>ZONA DE RIESGOS</t>
  </si>
  <si>
    <t>OPCIONES DE MANEJO DEL RIESGO</t>
  </si>
  <si>
    <t>El responsable del riesgo puede aceptar las posibles consecuencias, si éstas no afectan el logro de los objetivos del proceso y elabora planes de contingencia para su manejo.</t>
  </si>
  <si>
    <t xml:space="preserve">Tomar acciones para disminuir la probabilidad y el impacto a través de la formulación de Planes de Mejoramiento de tipo preventivo o correctivo y el fortalecimiento o implementación de controles o la inclusión de acciones en los Planes de Acción. </t>
  </si>
  <si>
    <t xml:space="preserve">Tomar las acciones encaminadas a prevenir su materialización, a través de la formulación de Planes de Mejoramiento de tipo preventivo o la inclusión de acciones en los Planes de acción. </t>
  </si>
  <si>
    <t>Se establecerán acciones a corto plazo acciones que reducen el efecto a través del traspaso de las pérdidas a otras organizaciones.</t>
  </si>
  <si>
    <t>Materialización del Riesgo</t>
  </si>
  <si>
    <t>Se materializó el riesgo
(Si/No)</t>
  </si>
  <si>
    <t>Acciones generadas en la materialización del riesgo</t>
  </si>
  <si>
    <t>Descripción de la materialización del riesgo</t>
  </si>
  <si>
    <t>LISTADO DE PROBABILIDAD</t>
  </si>
  <si>
    <t>Fecha de Inicio
(DD/MM/AAAA)</t>
  </si>
  <si>
    <t>Fecha de terminación
(DD/MM/AAAA)</t>
  </si>
  <si>
    <t>Fecha de Realización (DD/MM/AAAA):</t>
  </si>
  <si>
    <t>Versión</t>
  </si>
  <si>
    <t>Fecha de Realización (DD/MM/AAAA)</t>
  </si>
  <si>
    <t>Fecha de Inicio (DD/MM/AAAA)</t>
  </si>
  <si>
    <t>Fecha de terminación (DD/MM/AAAA)</t>
  </si>
  <si>
    <t>Son todos los relacionados con la 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</si>
  <si>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Confidencialidad</t>
  </si>
  <si>
    <t>Disponibilidad</t>
  </si>
  <si>
    <t>Confidencialidad y Disponibilidad</t>
  </si>
  <si>
    <t>Integridad y Disponibilidad</t>
  </si>
  <si>
    <t>Confidencialidad, Integridad y Disponibilidad</t>
  </si>
  <si>
    <t>Escribir las acciones a realizar para mejorar la prevención o control del riesgo.</t>
  </si>
  <si>
    <t>Escribir la acción de contingencia a desarrollar si el riesgo se materializa.</t>
  </si>
  <si>
    <t xml:space="preserve">Describir las acciones realizadas en el periodo establecido para mejorar la prevención o control del riesgo </t>
  </si>
  <si>
    <t>Escribir las observaciones que crea necesario para aclarar las acciones desarrolladas.</t>
  </si>
  <si>
    <t>Ubicación o link del Archivo que contiene la evidencia</t>
  </si>
  <si>
    <t>Escribir la ubicación o link del(os) soporte(s) de evidencia resultado o producto de la actividad realizada (si aplica).</t>
  </si>
  <si>
    <t>El Riesgo inherente afecta:</t>
  </si>
  <si>
    <t>Objetivo Estratégico</t>
  </si>
  <si>
    <t xml:space="preserve">Área responsable </t>
  </si>
  <si>
    <t>Escribir el  nombre del(os) soporte(s) de evidencia resultado o producto de la actividad realizada.</t>
  </si>
  <si>
    <t>La respuesta es Si: Describir como se materializó el riesgo y sus características.
La respuesta es No: No Aplica.</t>
  </si>
  <si>
    <t>Escribir la probabilidad del riesgo residual, teniendo en cuenta si es:
1. Rara vez
2. Improbable . 
3. Posible 
4. Probable 
5. Casi Seguro
Lo anterior verificándolo con la tabla de Probabilidades anexa al formato.</t>
  </si>
  <si>
    <t>Escribir si se materializó el riesgo (Si/No).</t>
  </si>
  <si>
    <t>Escribir el número de la versión del mapa de riesgos.</t>
  </si>
  <si>
    <t>Escribir el objetivo del proceso existente en la caracterización del proceso.</t>
  </si>
  <si>
    <t>Inventario General del Espacio Público y Bienes Fiscales</t>
  </si>
  <si>
    <t>Riesgo de Gestión.</t>
  </si>
  <si>
    <t>Riesgo de Corrupción.</t>
  </si>
  <si>
    <t>Estratégicos</t>
  </si>
  <si>
    <t>Financieros</t>
  </si>
  <si>
    <t>Corrupción</t>
  </si>
  <si>
    <t>Si</t>
  </si>
  <si>
    <t>No</t>
  </si>
  <si>
    <t>Escribir el responsable de la actividad a realizar.</t>
  </si>
  <si>
    <t>Escribir el soporte de evidencia como resultado o producto de la actividad preventiva o de control.</t>
  </si>
  <si>
    <t>Periodo del Seguimiento</t>
  </si>
  <si>
    <t>Hackeo o robo de cuenta de las redes sociales de la entidad.</t>
  </si>
  <si>
    <t>Integridad</t>
  </si>
  <si>
    <t>NOMBRE DEL RIESGO DE CORRUPCION</t>
  </si>
  <si>
    <r>
      <rPr>
        <b/>
        <sz val="11"/>
        <color theme="1"/>
        <rFont val="Calibri"/>
        <family val="2"/>
        <scheme val="minor"/>
      </rPr>
      <t xml:space="preserve">MODERADO </t>
    </r>
    <r>
      <rPr>
        <sz val="11"/>
        <color theme="1"/>
        <rFont val="Calibri"/>
        <family val="2"/>
        <scheme val="minor"/>
      </rPr>
      <t>Genera medianas consecuencias sobre la entidad</t>
    </r>
  </si>
  <si>
    <r>
      <rPr>
        <b/>
        <sz val="11"/>
        <color theme="1"/>
        <rFont val="Calibri"/>
        <family val="2"/>
        <scheme val="minor"/>
      </rPr>
      <t>MAYOR</t>
    </r>
    <r>
      <rPr>
        <sz val="11"/>
        <color theme="1"/>
        <rFont val="Calibri"/>
        <family val="2"/>
        <scheme val="minor"/>
      </rPr>
      <t xml:space="preserve"> Genera altas consecuencias sobre la entidad.</t>
    </r>
  </si>
  <si>
    <r>
      <rPr>
        <b/>
        <sz val="11"/>
        <color theme="1"/>
        <rFont val="Calibri"/>
        <family val="2"/>
        <scheme val="minor"/>
      </rPr>
      <t xml:space="preserve">CATASTRÓFICO </t>
    </r>
    <r>
      <rPr>
        <sz val="11"/>
        <color theme="1"/>
        <rFont val="Calibri"/>
        <family val="2"/>
        <scheme val="minor"/>
      </rPr>
      <t xml:space="preserve">  Genera consecuencias desastrosas para la entidad</t>
    </r>
  </si>
  <si>
    <r>
      <t>Responder afirmativamente de 1 a 5 pregunta(s) genera un impacto</t>
    </r>
    <r>
      <rPr>
        <b/>
        <sz val="10"/>
        <rFont val="Museo Sans 300"/>
        <family val="3"/>
      </rPr>
      <t xml:space="preserve"> Moderado - 3</t>
    </r>
    <r>
      <rPr>
        <sz val="11"/>
        <color theme="1"/>
        <rFont val="Museo Sans 300"/>
        <family val="3"/>
      </rPr>
      <t xml:space="preserve">.
Responder afirmativamente de 6 a 11 preguntas genera un impacto </t>
    </r>
    <r>
      <rPr>
        <b/>
        <sz val="10"/>
        <rFont val="Museo Sans 300"/>
        <family val="3"/>
      </rPr>
      <t>Mayor - 4</t>
    </r>
    <r>
      <rPr>
        <sz val="11"/>
        <color theme="1"/>
        <rFont val="Museo Sans 300"/>
        <family val="3"/>
      </rPr>
      <t xml:space="preserve">.
Responder afirmativamente de 12 a 19 preguntas genera un impacto </t>
    </r>
    <r>
      <rPr>
        <b/>
        <sz val="10"/>
        <rFont val="Museo Sans 300"/>
        <family val="3"/>
      </rPr>
      <t>Catastrófico- 5</t>
    </r>
    <r>
      <rPr>
        <sz val="11"/>
        <color theme="1"/>
        <rFont val="Museo Sans 300"/>
        <family val="3"/>
      </rPr>
      <t>.</t>
    </r>
  </si>
  <si>
    <t>Contexto_Externo</t>
  </si>
  <si>
    <t>Contexto_Interno</t>
  </si>
  <si>
    <t>Contexto_Proceso</t>
  </si>
  <si>
    <t xml:space="preserve">EJECUCIÓN </t>
  </si>
  <si>
    <t>Posibles desplazamientos de la probabilidad y del impacto de los riesgos.</t>
  </si>
  <si>
    <t>Políticos</t>
  </si>
  <si>
    <t>Diseño del proceso</t>
  </si>
  <si>
    <t>FUERTE</t>
  </si>
  <si>
    <t>SOLIDEZ DEL CONJUNTO DE LOS CONTROLES</t>
  </si>
  <si>
    <t>CONTROLES AYUDAN A DISMINUIR LA PROBABILIDAD</t>
  </si>
  <si>
    <t>CONTROLES AYUDAN A DISMINUIR impacto</t>
  </si>
  <si>
    <t>Económicos y financieros</t>
  </si>
  <si>
    <t>Interacciones con otros procesos</t>
  </si>
  <si>
    <t>Fuerte</t>
  </si>
  <si>
    <t>Directamente</t>
  </si>
  <si>
    <t>No Disminuye</t>
  </si>
  <si>
    <t>Indirectamente</t>
  </si>
  <si>
    <t>Sociales y culturales</t>
  </si>
  <si>
    <t>Procesos</t>
  </si>
  <si>
    <t>Transversalidad</t>
  </si>
  <si>
    <t xml:space="preserve">Tecnológicos </t>
  </si>
  <si>
    <t>Tecnología</t>
  </si>
  <si>
    <t>Procedimientos asociados</t>
  </si>
  <si>
    <t>Débil</t>
  </si>
  <si>
    <t>BAJA PROBABILIDAD</t>
  </si>
  <si>
    <t>BAJA IMPACTO</t>
  </si>
  <si>
    <t xml:space="preserve">Ambientales </t>
  </si>
  <si>
    <t>Responsables del proceso</t>
  </si>
  <si>
    <t>FUERTEdirectamente</t>
  </si>
  <si>
    <t>Confidencialidad e Integridad</t>
  </si>
  <si>
    <t>Legales y reglamentarios</t>
  </si>
  <si>
    <t>Comunicación interna</t>
  </si>
  <si>
    <t>Comunicación entre los procesos</t>
  </si>
  <si>
    <t>MODERADOdirectamente</t>
  </si>
  <si>
    <t>FUERTEindirectamente</t>
  </si>
  <si>
    <t>Activos de seguridad digital del proceso</t>
  </si>
  <si>
    <t>Sí</t>
  </si>
  <si>
    <t>FuerteFuerte</t>
  </si>
  <si>
    <t>FuerteModerado</t>
  </si>
  <si>
    <t>FuerteDébil</t>
  </si>
  <si>
    <t>ModeradoFuerte</t>
  </si>
  <si>
    <t>ModeradoModerado</t>
  </si>
  <si>
    <t>ModeradoDébil</t>
  </si>
  <si>
    <t>DébilFuerte</t>
  </si>
  <si>
    <t>DébilModerado</t>
  </si>
  <si>
    <t>DébilDébil</t>
  </si>
  <si>
    <t>S O L I D E Z I N D I V I D U A L
D E C A D A C O N T R O L
F U E R T E : 1 0 0
M O D E R A D O : 5 0
D É B I L : 0</t>
  </si>
  <si>
    <t>D E B E
E S TA B L E C E R
A C C I O N E S PA R A
FO R TA L E C E R E L
C O N T R O L
S Í / N O</t>
  </si>
  <si>
    <t>P E S O D E L
D I S E Ñ O
D E C A D A
C O N T R O L</t>
  </si>
  <si>
    <t>fuerte:
calificación
entre 96 y 100”</t>
  </si>
  <si>
    <t>moderado:
calificación
entre 86 y 95</t>
  </si>
  <si>
    <t>débil:
calificación entre
0 y 85</t>
  </si>
  <si>
    <t>VALORACIÓN DE RIESGOS</t>
  </si>
  <si>
    <t>IDENTIFICACIÓN DE RIESGOS</t>
  </si>
  <si>
    <t>Evaluación de riesgos</t>
  </si>
  <si>
    <t>Tiempo</t>
  </si>
  <si>
    <t>Criterios de Impacto para Riesgos de Seguridad Digital</t>
  </si>
  <si>
    <t>Nivel</t>
  </si>
  <si>
    <t>CATASTRÓFICO</t>
  </si>
  <si>
    <t>Afectación muy grave de la integridad de la información debido al interés particular de los empleados y terceros.</t>
  </si>
  <si>
    <t>Afectación muy grave de la disponibilidad de la información debido al interés particular de los empleados y terceros.</t>
  </si>
  <si>
    <t>Afectación muy grave de la confidencialidad de la información debido al interés particular de los empleados y terceros.</t>
  </si>
  <si>
    <t>Interrupción de las operaciones de la Entidad por más de cinco 5 días</t>
  </si>
  <si>
    <t>MAYOR</t>
  </si>
  <si>
    <t>Afectación importante del medio ambiente que requiere de 1 a 3 años de recuperación.</t>
  </si>
  <si>
    <t>Afectación grave de la integridad de la información debido al interés particular de los empleados y terceros.</t>
  </si>
  <si>
    <t>Afectación grave de la disponibilidad de la información debido al interés particular de los empleados y terceros.</t>
  </si>
  <si>
    <t>Afectación grave de la confidencialidad de la información debido al interés particular de los empleados y terceros.</t>
  </si>
  <si>
    <t>Interrupción de las operaciones de la Entidad entre 2 y 4 días</t>
  </si>
  <si>
    <t>Afectación leve del medio ambiente requiere de 3,1 a 1 año de recuperación.</t>
  </si>
  <si>
    <t>Afectación moderada de la integridad de la información debido al interés particular de los empleados y terceros.</t>
  </si>
  <si>
    <t>Afectación moderada de la disponibilidad de la información debido al interés particular de los empleados y terceros.</t>
  </si>
  <si>
    <t>Afectación moderada de la confidencialidad de la información debido al interés particular de los empleados y terceros.</t>
  </si>
  <si>
    <t>Interrupción de las operaciones de la Entidad por un (1) día.</t>
  </si>
  <si>
    <t>MENOR</t>
  </si>
  <si>
    <t>Afectación leve del medio ambiente requiere de 1 a 3 meses de recuperación.</t>
  </si>
  <si>
    <t>Interrupción de las operaciones de la Entidad hasta por 8 horas (1 jornada laboral)</t>
  </si>
  <si>
    <t>Afectación en un valor menor al 1% de la población.</t>
  </si>
  <si>
    <t>Afectación en un valor menor al 1% del presupuesto de seguridad de la información en la entidad.</t>
  </si>
  <si>
    <t>No hay afectación medioambiental.</t>
  </si>
  <si>
    <t>Sin afectación de la confidencialidad</t>
  </si>
  <si>
    <t>No hay interrupción de las operaciones de la entidad</t>
  </si>
  <si>
    <t>Valor del Impacto</t>
  </si>
  <si>
    <t>Impacto (Consecuencias) Cuantitativo</t>
  </si>
  <si>
    <t>Impacto (Consecuencias) Cualitativo</t>
  </si>
  <si>
    <t>Afectación en un valor ≥ 50% del presupuesto anual de la entidad</t>
  </si>
  <si>
    <t>Afectación en un valor ≥ 50% de la población.</t>
  </si>
  <si>
    <t>Afectación muy grave del medio ambiente que requiere  ≥ 3 años de recuperación.</t>
  </si>
  <si>
    <t>Afectación en un valor ≥ 20% e inferior al 50% de la población.</t>
  </si>
  <si>
    <t>Afectación en un valor ≥ 20% e inferior al 50% del presupuesto de la entidad.</t>
  </si>
  <si>
    <t>Afectación en un valor ≥ 10% y menor al 20% de la población.</t>
  </si>
  <si>
    <t>Afectación en un valor ≥ 10% y menor al 20% del presupuesto de seguridad de la información en la entidad.</t>
  </si>
  <si>
    <t>Afectación en un valor ≥ 1% y menor al 10%de la población.</t>
  </si>
  <si>
    <t>Afectación en un valor ≥ 1% y menor al 10%del presupuesto de seguridad de la información en la entidad.</t>
  </si>
  <si>
    <t>Afectación leve de la integridad.</t>
  </si>
  <si>
    <t>Afectación leve de la disponibilidad.</t>
  </si>
  <si>
    <t>Afectación leve de la confidencialidad</t>
  </si>
  <si>
    <t>Sin afectación de la integridad.</t>
  </si>
  <si>
    <t>Sin afectación de la disponibilidad.</t>
  </si>
  <si>
    <t>Elaboró:</t>
  </si>
  <si>
    <t>Revisó:</t>
  </si>
  <si>
    <t xml:space="preserve">Aprobó: </t>
  </si>
  <si>
    <t>Causa Inmediata</t>
  </si>
  <si>
    <t>Definición del Riesgo</t>
  </si>
  <si>
    <t>Tipo del Riesgo</t>
  </si>
  <si>
    <t>Frecuencia de la Actividad</t>
  </si>
  <si>
    <t>Muy Baja</t>
  </si>
  <si>
    <t>Baja</t>
  </si>
  <si>
    <t>Media</t>
  </si>
  <si>
    <t>Alta</t>
  </si>
  <si>
    <t>Muy Alta</t>
  </si>
  <si>
    <t>Descripción del control:
(Redacción: Responsable, Acción, Complemento)</t>
  </si>
  <si>
    <t>Implementación</t>
  </si>
  <si>
    <t>Indicador
(Nombre del Indicador)</t>
  </si>
  <si>
    <t>Indicador de monitoreo y Revisión</t>
  </si>
  <si>
    <t>Talento Humano</t>
  </si>
  <si>
    <t>Infraestructura</t>
  </si>
  <si>
    <t>Económico</t>
  </si>
  <si>
    <t>Reputacional</t>
  </si>
  <si>
    <t>Económico y Reputacional</t>
  </si>
  <si>
    <t>Ejecucion y Administracion de procesos</t>
  </si>
  <si>
    <t>Fraude Externo</t>
  </si>
  <si>
    <t>Fraude Interno</t>
  </si>
  <si>
    <t>Fallas Tecnologicas</t>
  </si>
  <si>
    <t>Relaciones Laborales</t>
  </si>
  <si>
    <t>Daños Activos Fisicos / eventos externos</t>
  </si>
  <si>
    <t>Seguridad Digital</t>
  </si>
  <si>
    <t>%</t>
  </si>
  <si>
    <t>La actividad que conlleva el riesgo se ejecuta de 3 a 24 veces por año.</t>
  </si>
  <si>
    <t>La actividad que conlleva el riesgo se ejecuta como máximos 2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</si>
  <si>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</si>
  <si>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</si>
  <si>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</si>
  <si>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Leve 20%</t>
  </si>
  <si>
    <t xml:space="preserve">Menor-40% </t>
  </si>
  <si>
    <t>Moderado 60%</t>
  </si>
  <si>
    <t>Mayor 80%</t>
  </si>
  <si>
    <t>Catastrófico 100%</t>
  </si>
  <si>
    <t xml:space="preserve">Afectación menor a 10 SMLMV </t>
  </si>
  <si>
    <t>El riesgo afecta la imagen de alguna área de la organización</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</si>
  <si>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</si>
  <si>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</si>
  <si>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</si>
  <si>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</si>
  <si>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</si>
  <si>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</si>
  <si>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</si>
  <si>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</si>
  <si>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Afectación Económica (o presupuestal)</t>
  </si>
  <si>
    <t>Pérdida Reputacional</t>
  </si>
  <si>
    <t>Tabla Criterios para definir el nivel de impacto</t>
  </si>
  <si>
    <t>Tabla Criterios para definir el nivel de probabilidad</t>
  </si>
  <si>
    <t>Matriz de Calor Inherente</t>
  </si>
  <si>
    <t>Muy Alta
100%</t>
  </si>
  <si>
    <t>Extremo</t>
  </si>
  <si>
    <t>Alta
80%</t>
  </si>
  <si>
    <t>Alto</t>
  </si>
  <si>
    <t>Media
60%</t>
  </si>
  <si>
    <t>Baja
40%</t>
  </si>
  <si>
    <t>Bajo</t>
  </si>
  <si>
    <t>Muy Baja
20%</t>
  </si>
  <si>
    <t>Leve
20%</t>
  </si>
  <si>
    <t>Menor
40%</t>
  </si>
  <si>
    <t>Moderado
60%</t>
  </si>
  <si>
    <t>Mayor
80%</t>
  </si>
  <si>
    <t>Catastrófico
100%</t>
  </si>
  <si>
    <t>Ejemplo: 
 - La actividad se real iza 120 veces al año, la probabilidad de ocurrencia del riesgo es media.</t>
  </si>
  <si>
    <t>Ejemplo: 
- La afectación económica se calcula en 500 SMLMV, el impacto del riesgo es mayor.</t>
  </si>
  <si>
    <t xml:space="preserve"> Matriz de Calor Residual</t>
  </si>
  <si>
    <t>Criterios de Impacto</t>
  </si>
  <si>
    <t>Afectación Económica (o presupuestal):</t>
  </si>
  <si>
    <t>Pérdida Reputacional:</t>
  </si>
  <si>
    <t>Observación de criterio</t>
  </si>
  <si>
    <t>❌</t>
  </si>
  <si>
    <t>✔</t>
  </si>
  <si>
    <t xml:space="preserve">• Afectación menor a 10 SMLMV </t>
  </si>
  <si>
    <t xml:space="preserve">• Entre 10 y 50 SMLMV </t>
  </si>
  <si>
    <t xml:space="preserve">• Entre 50 y 100 SMLMV </t>
  </si>
  <si>
    <t xml:space="preserve">• Entre 100 y 500 SMLMV </t>
  </si>
  <si>
    <t xml:space="preserve">• Mayor a 500 SMLMV </t>
  </si>
  <si>
    <t>• El riesgo afecta la imagen de alguna área de la organización</t>
  </si>
  <si>
    <t>• El riesgo afecta la imagen de la entidad internamente, de conocimiento general, nivel interno, de junta dircetiva y accionistas y/o de provedores</t>
  </si>
  <si>
    <t>• El riesgo afecta la imagen de la entidad con algunos usuarios de relevancia frente al logro de los objetivos</t>
  </si>
  <si>
    <t>• El riesgo afecta la imagen de de la entidad con efecto publicitario sostenido a nivel de sector administrativo, nivel departamental o municipal</t>
  </si>
  <si>
    <t>• El riesgo afecta la imagen de la entidad a nivel nacional, con efecto publicitarios sostenible a nivel país</t>
  </si>
  <si>
    <t>Leve</t>
  </si>
  <si>
    <t>Zona del riesgo Inherente</t>
  </si>
  <si>
    <t>IDENTIFICACIÓN DEL RIESGOS</t>
  </si>
  <si>
    <t>VALORACIÓN DEL RIESGO</t>
  </si>
  <si>
    <t>Preventivo</t>
  </si>
  <si>
    <t>Detectivo</t>
  </si>
  <si>
    <t>Correctivo</t>
  </si>
  <si>
    <t>Tipo de Control</t>
  </si>
  <si>
    <t>Atributos</t>
  </si>
  <si>
    <t>Manual</t>
  </si>
  <si>
    <t>Automático</t>
  </si>
  <si>
    <t>Calificación</t>
  </si>
  <si>
    <t>Documentación</t>
  </si>
  <si>
    <t>Documentado</t>
  </si>
  <si>
    <t>Sin Documentar</t>
  </si>
  <si>
    <t>Frecuencia</t>
  </si>
  <si>
    <t>Evidencia</t>
  </si>
  <si>
    <t>Continua</t>
  </si>
  <si>
    <t>Aleatoria</t>
  </si>
  <si>
    <t>Sin registro</t>
  </si>
  <si>
    <t>Con registro</t>
  </si>
  <si>
    <t>Eficiencia</t>
  </si>
  <si>
    <t>Informativos</t>
  </si>
  <si>
    <t>Evaluación de Riesgos</t>
  </si>
  <si>
    <t>Tipo de Riesgo</t>
  </si>
  <si>
    <t>Aceptar</t>
  </si>
  <si>
    <t>Evitar</t>
  </si>
  <si>
    <t>Reducir (mitigar)</t>
  </si>
  <si>
    <t>Reducir (Transferir o compartir)</t>
  </si>
  <si>
    <t>Análisis y Evaluación de Controles</t>
  </si>
  <si>
    <t>PLAN DE ACCIÓN</t>
  </si>
  <si>
    <t>Actividad</t>
  </si>
  <si>
    <t>Acción / Actividad</t>
  </si>
  <si>
    <t>Acciones asociadas a reducir el riesgo o mejorar el control (este ultimo para Riesgos de Corrupción)</t>
  </si>
  <si>
    <t>Análisis del Riesgo de Corrupción</t>
  </si>
  <si>
    <t>LISTADO DE IMPACTO</t>
  </si>
  <si>
    <t>Riesgo Inherente de gestión y seguridad Digital</t>
  </si>
  <si>
    <t>Riesgo inherente de Corrupción</t>
  </si>
  <si>
    <t>Rara vez</t>
  </si>
  <si>
    <t>Improbable</t>
  </si>
  <si>
    <t>Posible</t>
  </si>
  <si>
    <t>Probable</t>
  </si>
  <si>
    <t>Casi Seguro</t>
  </si>
  <si>
    <t>Menor (No es posible para R de Corrupció)</t>
  </si>
  <si>
    <r>
      <t xml:space="preserve">Impacto
</t>
    </r>
    <r>
      <rPr>
        <sz val="10"/>
        <color theme="1"/>
        <rFont val="Museo Sans 500"/>
        <family val="3"/>
      </rPr>
      <t>(no aplica insignificante y menor)</t>
    </r>
  </si>
  <si>
    <t>Probabilidad Inherente</t>
  </si>
  <si>
    <t>Criterios de Impacto Inherente</t>
  </si>
  <si>
    <t>Probabilidad Residual</t>
  </si>
  <si>
    <t>Impacto Residual</t>
  </si>
  <si>
    <t>Zona del riesgo Residual</t>
  </si>
  <si>
    <t>Impacto Inherente</t>
  </si>
  <si>
    <t>Afectación</t>
  </si>
  <si>
    <t>Tipo de Activo</t>
  </si>
  <si>
    <t>Hardware</t>
  </si>
  <si>
    <t>Software</t>
  </si>
  <si>
    <t>Red</t>
  </si>
  <si>
    <t>Información</t>
  </si>
  <si>
    <t>Personal</t>
  </si>
  <si>
    <t>Organización</t>
  </si>
  <si>
    <t>PROBABILIDAD</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</si>
  <si>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</si>
  <si>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</si>
  <si>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</si>
  <si>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</si>
  <si>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</si>
  <si>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</si>
  <si>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</si>
  <si>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podría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</si>
  <si>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</si>
  <si>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</si>
  <si>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</si>
  <si>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</si>
  <si>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</si>
  <si>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t>LEVE O INSIGNIFICANTE</t>
  </si>
  <si>
    <t>Leve o Insignificante (No es posible para R de Corrupció)</t>
  </si>
  <si>
    <t>IMPACTO</t>
  </si>
  <si>
    <t>Insignificante(1)</t>
  </si>
  <si>
    <t>Menor(2)</t>
  </si>
  <si>
    <t>Moderado(3)</t>
  </si>
  <si>
    <t>Mayor(4)</t>
  </si>
  <si>
    <t>Catastrófico(5)</t>
  </si>
  <si>
    <t>Casi Seguro (5)</t>
  </si>
  <si>
    <t>Calificación 5</t>
  </si>
  <si>
    <t>Calificación 10</t>
  </si>
  <si>
    <t>Calificación 15</t>
  </si>
  <si>
    <t xml:space="preserve">Calificación 20 </t>
  </si>
  <si>
    <t xml:space="preserve">Calificación 25 </t>
  </si>
  <si>
    <t>Zona de riesgo alta</t>
  </si>
  <si>
    <t>Zona de riesgo extrema</t>
  </si>
  <si>
    <t>Probable (4)</t>
  </si>
  <si>
    <t>Calificación 4</t>
  </si>
  <si>
    <t>Calificación 8</t>
  </si>
  <si>
    <t>Calificación 12</t>
  </si>
  <si>
    <t>Calificación 16</t>
  </si>
  <si>
    <t>Calificación 20</t>
  </si>
  <si>
    <t>Zona de riesgo moderada</t>
  </si>
  <si>
    <t>Posible (3)</t>
  </si>
  <si>
    <t>Calificación 3</t>
  </si>
  <si>
    <t>Calificación 6</t>
  </si>
  <si>
    <t>Calificación 9</t>
  </si>
  <si>
    <t>Zona de riesgo baja</t>
  </si>
  <si>
    <t>Improbable(2)</t>
  </si>
  <si>
    <t>Calificación 2</t>
  </si>
  <si>
    <t>Rara vez (1)</t>
  </si>
  <si>
    <t>Calificación1</t>
  </si>
  <si>
    <t>ACEPTAR</t>
  </si>
  <si>
    <t>EVITAR</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</si>
  <si>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</si>
  <si>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</si>
  <si>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</si>
  <si>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Errores en hardware, software, telecomunicaciones, interrupción de servicios básicos.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</si>
  <si>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</si>
  <si>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</si>
  <si>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Pérdida por daños o extravíos de los activos fijos por desastres naturales u otros riesgos/eventos externos como atentados, vandalismo, orden público.</t>
  </si>
  <si>
    <t>Usuarios, productos y practicas, organizacionales</t>
  </si>
  <si>
    <t>CLASIFICACIÓN DE LOS RIESGOS</t>
  </si>
  <si>
    <t>FACTORES</t>
  </si>
  <si>
    <t>Tabla Atributos de para el diseño del control</t>
  </si>
  <si>
    <t>Características</t>
  </si>
  <si>
    <t>Descripción</t>
  </si>
  <si>
    <t>Peso</t>
  </si>
  <si>
    <t>Atributos de Eficiencia</t>
  </si>
  <si>
    <t>Tipo</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</si>
  <si>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</si>
  <si>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</si>
  <si>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</si>
  <si>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</si>
  <si>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</si>
  <si>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t>*</t>
    </r>
    <r>
      <rPr>
        <b/>
        <sz val="12"/>
        <color theme="1"/>
        <rFont val="Arial Narrow"/>
        <family val="2"/>
      </rPr>
      <t>Atributos de</t>
    </r>
    <r>
      <rPr>
        <b/>
        <sz val="12"/>
        <color rgb="FFE46C0A"/>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</si>
  <si>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</si>
  <si>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</si>
  <si>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</si>
  <si>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</si>
  <si>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</si>
  <si>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</si>
  <si>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</si>
  <si>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</si>
  <si>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</si>
  <si>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46C0A"/>
        <rFont val="Arial Narrow"/>
        <family val="2"/>
      </rPr>
      <t>*Nota 1:</t>
    </r>
    <r>
      <rPr>
        <sz val="12"/>
        <color rgb="FF000000"/>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t>
    </r>
  </si>
  <si>
    <t>Afectación a la triada:
(Confidencialidad, Integridad y Disponibilidad)</t>
  </si>
  <si>
    <t>Activo de Información</t>
  </si>
  <si>
    <t>Amenazas Comunes de Seguridad Digital</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</si>
  <si>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</si>
  <si>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</si>
  <si>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</si>
  <si>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</si>
  <si>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</si>
  <si>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</si>
  <si>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</si>
  <si>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</si>
  <si>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</si>
  <si>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</si>
  <si>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</si>
  <si>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</si>
  <si>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</si>
  <si>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</si>
  <si>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</si>
  <si>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</si>
  <si>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</si>
  <si>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</si>
  <si>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</si>
  <si>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</si>
  <si>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</si>
  <si>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</si>
  <si>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Uso no autorizado del equipo</t>
  </si>
  <si>
    <t>Copia fraudulenta del software</t>
  </si>
  <si>
    <t>Compromiso de las funciones</t>
  </si>
  <si>
    <t>Error en el uso o abuso de derechos</t>
  </si>
  <si>
    <t>Falsificación de derechos</t>
  </si>
  <si>
    <t>Vulnerabilidades Comunes</t>
  </si>
  <si>
    <t>Vulnerabilidades</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</si>
  <si>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</si>
  <si>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</si>
  <si>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</si>
  <si>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</si>
  <si>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</si>
  <si>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</si>
  <si>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</si>
  <si>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</si>
  <si>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</si>
  <si>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</si>
  <si>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</si>
  <si>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</si>
  <si>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</si>
  <si>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</si>
  <si>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</si>
  <si>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</si>
  <si>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</si>
  <si>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</si>
  <si>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Líneas de comunicación sin protección</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</si>
  <si>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</si>
  <si>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</si>
  <si>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</si>
  <si>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</si>
  <si>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</si>
  <si>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</si>
  <si>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</si>
  <si>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</si>
  <si>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</si>
  <si>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</si>
  <si>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</si>
  <si>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</si>
  <si>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</si>
  <si>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</si>
  <si>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</si>
  <si>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</si>
  <si>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</si>
  <si>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</si>
  <si>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</si>
  <si>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Museo Sans Condensed"/>
      </rPr>
      <t>: ISO/IEC 27005:2009</t>
    </r>
  </si>
  <si>
    <r>
      <t>Fuente</t>
    </r>
    <r>
      <rPr>
        <sz val="10"/>
        <color theme="1"/>
        <rFont val="Museo Sans Condensed"/>
      </rPr>
      <t>: ISO/IEC 27005</t>
    </r>
  </si>
  <si>
    <t>A.5 Políticas de seguridad de la información</t>
  </si>
  <si>
    <t>A.5.1</t>
  </si>
  <si>
    <t>Directrices establecidas por la dirección para la seguridad de la información</t>
  </si>
  <si>
    <t>A.5.1.1</t>
  </si>
  <si>
    <t>A.5.1.2</t>
  </si>
  <si>
    <t>A.6 Organización de la seguridad de la información</t>
  </si>
  <si>
    <t>A.6.1</t>
  </si>
  <si>
    <t>Organización interna</t>
  </si>
  <si>
    <t>A.6.1.1</t>
  </si>
  <si>
    <t>A.6.1.2</t>
  </si>
  <si>
    <t>Separación de deberes</t>
  </si>
  <si>
    <t>A.6.1.3</t>
  </si>
  <si>
    <t>A.6.1.4</t>
  </si>
  <si>
    <t>Contacto con grupos de interés especial</t>
  </si>
  <si>
    <t>A.6.1.5</t>
  </si>
  <si>
    <t>A.6.2</t>
  </si>
  <si>
    <t>Dispositivos móviles y teletrabajo</t>
  </si>
  <si>
    <t>A.6.2.1</t>
  </si>
  <si>
    <t>Política para dispositivos móviles</t>
  </si>
  <si>
    <t>A.6.2.2</t>
  </si>
  <si>
    <t>Teletrabajo</t>
  </si>
  <si>
    <t>A.7 Seguridad de los recursos humanos</t>
  </si>
  <si>
    <t>A.7.1</t>
  </si>
  <si>
    <t>Antes de asumir el empleo</t>
  </si>
  <si>
    <t>A.7.1.1</t>
  </si>
  <si>
    <t>Selección</t>
  </si>
  <si>
    <t>A.7.1.2</t>
  </si>
  <si>
    <t>Términos y condiciones del empleo</t>
  </si>
  <si>
    <t>A.7.2</t>
  </si>
  <si>
    <t>Durante la ejecución del empleo</t>
  </si>
  <si>
    <t>A.7.2.1</t>
  </si>
  <si>
    <t>Responsabilidades de la dirección</t>
  </si>
  <si>
    <t>A.7.2.2</t>
  </si>
  <si>
    <t>A.7.2.3</t>
  </si>
  <si>
    <t>Proceso disciplinario</t>
  </si>
  <si>
    <t>A.7.3</t>
  </si>
  <si>
    <t>Terminación o cambio de empleo</t>
  </si>
  <si>
    <t>A.7.3.1</t>
  </si>
  <si>
    <t>Terminación o cambio de responsabilidades de empleo</t>
  </si>
  <si>
    <t>A.8 Gestión de activos</t>
  </si>
  <si>
    <t>A.8.1</t>
  </si>
  <si>
    <t>Responsabilidad por los activos</t>
  </si>
  <si>
    <t>A.8.1.1</t>
  </si>
  <si>
    <t>Inventario de activos</t>
  </si>
  <si>
    <t>A.8.1.2</t>
  </si>
  <si>
    <t>Propiedad de los activos</t>
  </si>
  <si>
    <t>A.8.1.3</t>
  </si>
  <si>
    <t>A.8.1.4</t>
  </si>
  <si>
    <t>Devolución de activos</t>
  </si>
  <si>
    <t>A.8.2</t>
  </si>
  <si>
    <t>A.8.2.1</t>
  </si>
  <si>
    <t>A.8.2.2</t>
  </si>
  <si>
    <t>A.8.2.3</t>
  </si>
  <si>
    <t>Manejo de activos</t>
  </si>
  <si>
    <t>A.8.3</t>
  </si>
  <si>
    <t>Manejo de Medios</t>
  </si>
  <si>
    <t>A.8.3.1</t>
  </si>
  <si>
    <t>A.8.3.2</t>
  </si>
  <si>
    <t>A.8.3.3</t>
  </si>
  <si>
    <t>A.9 Control de acceso</t>
  </si>
  <si>
    <t>A.9.1</t>
  </si>
  <si>
    <t>Requisitos del negocio para control de acceso</t>
  </si>
  <si>
    <t>A.9.1.1</t>
  </si>
  <si>
    <t>Política de control de acceso</t>
  </si>
  <si>
    <t>A.9.1.2</t>
  </si>
  <si>
    <t>Política sobre el uso de los servicios de red</t>
  </si>
  <si>
    <t>A.9.2</t>
  </si>
  <si>
    <t>Gestión de acceso de usuarios</t>
  </si>
  <si>
    <t>A.9.2.1</t>
  </si>
  <si>
    <t>Registro y  cancelación del registro de usuarios</t>
  </si>
  <si>
    <t>A.9.2.2</t>
  </si>
  <si>
    <t>Suministro de acceso de usuarios</t>
  </si>
  <si>
    <t>A.9.2.3</t>
  </si>
  <si>
    <t>A.9.2.4</t>
  </si>
  <si>
    <t>A.9.2.5</t>
  </si>
  <si>
    <t>A.9.2.6</t>
  </si>
  <si>
    <t>Retiro o ajuste de los derechos de acceso</t>
  </si>
  <si>
    <t>A.9.3</t>
  </si>
  <si>
    <t>Responsabilidades de los usuarios</t>
  </si>
  <si>
    <t>A.9.3.1</t>
  </si>
  <si>
    <t>Uso de la información de autenticación secreta</t>
  </si>
  <si>
    <t>A.9.4</t>
  </si>
  <si>
    <t>Control de acceso a sistemas y aplicaciones</t>
  </si>
  <si>
    <t>A.9.4.1</t>
  </si>
  <si>
    <t>Restricción de acceso Información</t>
  </si>
  <si>
    <t>A.9.4.2</t>
  </si>
  <si>
    <t>Procedimiento de ingreso seguro</t>
  </si>
  <si>
    <t>A.9.4.3</t>
  </si>
  <si>
    <t>A.9.4.4</t>
  </si>
  <si>
    <t>Uso de programas utilitarios privilegiados</t>
  </si>
  <si>
    <t>A.9.4.5</t>
  </si>
  <si>
    <t>A.10.1</t>
  </si>
  <si>
    <t>Controles criptográficos</t>
  </si>
  <si>
    <t>A.10.1.1</t>
  </si>
  <si>
    <t>Política sobre el uso de controles criptográficos</t>
  </si>
  <si>
    <t>A.10.1.2</t>
  </si>
  <si>
    <t>Gestión de llaves</t>
  </si>
  <si>
    <t>A.11 Seguridad física y del entorno</t>
  </si>
  <si>
    <t>A.11.1</t>
  </si>
  <si>
    <t>Áreas seguras</t>
  </si>
  <si>
    <t>A.11.1.1</t>
  </si>
  <si>
    <t>Perímetro de seguridad física</t>
  </si>
  <si>
    <t>A.11.1.2</t>
  </si>
  <si>
    <t>Controles físicos de entrada</t>
  </si>
  <si>
    <t>A.11.1.3</t>
  </si>
  <si>
    <t>A.11.1.4</t>
  </si>
  <si>
    <t>Protección contra amenazas externas y ambientales</t>
  </si>
  <si>
    <t>A.11.1.5</t>
  </si>
  <si>
    <t>Trabajo en áreas seguras</t>
  </si>
  <si>
    <t>A.11.1.6</t>
  </si>
  <si>
    <t>Áreas de despacho y carga</t>
  </si>
  <si>
    <t>A.11.2</t>
  </si>
  <si>
    <t>Equipos</t>
  </si>
  <si>
    <t>A.11.2.1</t>
  </si>
  <si>
    <t>A.11.2.2</t>
  </si>
  <si>
    <t>Servicios de suministro</t>
  </si>
  <si>
    <t>A.11.2.3</t>
  </si>
  <si>
    <t>Seguridad del cableado</t>
  </si>
  <si>
    <t>A.11.2.4</t>
  </si>
  <si>
    <t>A.11.2.5</t>
  </si>
  <si>
    <t>Retiro de activos</t>
  </si>
  <si>
    <t>A.11.2.6</t>
  </si>
  <si>
    <t>Seguridad de equipos y activos fuera de las instalaciones</t>
  </si>
  <si>
    <t>A.11.2.7</t>
  </si>
  <si>
    <t>Disposición segura o reutilización de equipos</t>
  </si>
  <si>
    <t>A.11.2.8</t>
  </si>
  <si>
    <t>A.11.2.9</t>
  </si>
  <si>
    <t>Política de escritorio limpio y pantalla limpia</t>
  </si>
  <si>
    <t>A.12.1</t>
  </si>
  <si>
    <t>Procedimientos operacionales y responsabilidades</t>
  </si>
  <si>
    <t>A.12.1.1</t>
  </si>
  <si>
    <t>A.12.1.2</t>
  </si>
  <si>
    <t>Gestión de cambios</t>
  </si>
  <si>
    <t>A.12.1.3</t>
  </si>
  <si>
    <t>Gestión de capacidad</t>
  </si>
  <si>
    <t>A.12.1.4</t>
  </si>
  <si>
    <t>A.12.2</t>
  </si>
  <si>
    <t>Protección contra códigos maliciosos</t>
  </si>
  <si>
    <t>A.12.2.1</t>
  </si>
  <si>
    <t>Controles contra códigos maliciosos</t>
  </si>
  <si>
    <t>A.12.3</t>
  </si>
  <si>
    <t>Copias de respaldo</t>
  </si>
  <si>
    <t>A.12.3.1</t>
  </si>
  <si>
    <t>Respaldo de información</t>
  </si>
  <si>
    <t>A.12.4</t>
  </si>
  <si>
    <t>Registro y seguimiento</t>
  </si>
  <si>
    <t>A.12.4.1</t>
  </si>
  <si>
    <t>Registro de eventos</t>
  </si>
  <si>
    <t>A.12.4.2</t>
  </si>
  <si>
    <t>Protección de la información de registro</t>
  </si>
  <si>
    <t>A.12.4.3</t>
  </si>
  <si>
    <t>A.12.4.4</t>
  </si>
  <si>
    <t>sincronización de relojes</t>
  </si>
  <si>
    <t>A.12.5</t>
  </si>
  <si>
    <t>Control de software operacional</t>
  </si>
  <si>
    <t>A.12.5.1</t>
  </si>
  <si>
    <t>A.12.6</t>
  </si>
  <si>
    <t>Gestión de la vulnerabilidad técnica</t>
  </si>
  <si>
    <t>A.12.6.1</t>
  </si>
  <si>
    <t>Gestión de las vulnerabilidades técnicas</t>
  </si>
  <si>
    <t>A.12.6.2</t>
  </si>
  <si>
    <t>A.12.7</t>
  </si>
  <si>
    <t>Consideraciones sobre auditorias de sistemas de información</t>
  </si>
  <si>
    <t>A.12.7.1</t>
  </si>
  <si>
    <t>Información controles de auditoría de sistemas</t>
  </si>
  <si>
    <t>A.13 Seguridad de las comunicaciones</t>
  </si>
  <si>
    <t>A.13.1</t>
  </si>
  <si>
    <t>Gestión de la seguridad de las redes</t>
  </si>
  <si>
    <t>A.13.1.1</t>
  </si>
  <si>
    <t>Controles de redes</t>
  </si>
  <si>
    <t>A.13.1.2</t>
  </si>
  <si>
    <t>Seguridad de los servicios de red</t>
  </si>
  <si>
    <t>A.13.1.3</t>
  </si>
  <si>
    <t>Separación en las redes</t>
  </si>
  <si>
    <t>A.13.2</t>
  </si>
  <si>
    <t>Transferencia de información</t>
  </si>
  <si>
    <t>A.13.2.1</t>
  </si>
  <si>
    <t>A.13.2.2</t>
  </si>
  <si>
    <t>A.13.2.3</t>
  </si>
  <si>
    <t>Mensajería electrónica</t>
  </si>
  <si>
    <t>A.13.2.4</t>
  </si>
  <si>
    <t>A.14 Adquisición, desarrollo y mantenimientos de sistemas</t>
  </si>
  <si>
    <t>A.14.1</t>
  </si>
  <si>
    <t>Requisitos de seguridad de los sistemas de información</t>
  </si>
  <si>
    <t>A.14.1.1</t>
  </si>
  <si>
    <t>A.14.1.2</t>
  </si>
  <si>
    <t>A.14.1.3</t>
  </si>
  <si>
    <t>A.14.2</t>
  </si>
  <si>
    <t>Seguridad en los procesos de desarrollo y soporte</t>
  </si>
  <si>
    <t>A.14.2.1</t>
  </si>
  <si>
    <t>Política de desarrollo seguro</t>
  </si>
  <si>
    <t>A.14.2.2</t>
  </si>
  <si>
    <t>A.14.2.3</t>
  </si>
  <si>
    <t>A.14.2.4</t>
  </si>
  <si>
    <t>A.14.2.5</t>
  </si>
  <si>
    <t>A.14.2.6</t>
  </si>
  <si>
    <t>Ambiente de desarrollo seguro</t>
  </si>
  <si>
    <t>A.14.2.7</t>
  </si>
  <si>
    <t>A.14.2.8</t>
  </si>
  <si>
    <t>A.14.2.9</t>
  </si>
  <si>
    <t>Prueba de aceptación de sistemas</t>
  </si>
  <si>
    <t>A.14.3</t>
  </si>
  <si>
    <t>Datos de prueba</t>
  </si>
  <si>
    <t>A.14.3.1</t>
  </si>
  <si>
    <t>Protección de datos de prueba</t>
  </si>
  <si>
    <t>A.15.1</t>
  </si>
  <si>
    <t>Seguridad de la información en las relaciones con los proveedores</t>
  </si>
  <si>
    <t>A.15.1.1</t>
  </si>
  <si>
    <t>A.15.1.2</t>
  </si>
  <si>
    <t>Tratamiento de la seguridad dentro de los acuerdos con proveedores</t>
  </si>
  <si>
    <t>A.15.1.3</t>
  </si>
  <si>
    <t>A.15.2</t>
  </si>
  <si>
    <t>Gestión de la prestación de servicios con los proveedores</t>
  </si>
  <si>
    <t>A.15.2.1</t>
  </si>
  <si>
    <t>A.15.2.2</t>
  </si>
  <si>
    <t>Gestión de cambios en  los servicios de proveedores</t>
  </si>
  <si>
    <t>A.16 Gestión de incidentes de seguridad de la información</t>
  </si>
  <si>
    <t>A.16.1</t>
  </si>
  <si>
    <t>Gestión de incidentes y mejoras en la seguridad de la información</t>
  </si>
  <si>
    <t>A.16.1.1</t>
  </si>
  <si>
    <t>Responsabilidad y procedimientos</t>
  </si>
  <si>
    <t>A.16.1.2</t>
  </si>
  <si>
    <t>A.16.1.3</t>
  </si>
  <si>
    <t>Reporte de debilidades de seguridad de la información</t>
  </si>
  <si>
    <t>A.16.1.4</t>
  </si>
  <si>
    <t>A.16.1.5</t>
  </si>
  <si>
    <t>Respuesta a incidentes de seguridad de la información</t>
  </si>
  <si>
    <t>A.16.1.6</t>
  </si>
  <si>
    <t>A.16.1.7</t>
  </si>
  <si>
    <t>Recolección de evidencia</t>
  </si>
  <si>
    <t>A. 17 Aspectos de seguridad de la información de la gestión de continuidad de negocio</t>
  </si>
  <si>
    <t>A.17.1</t>
  </si>
  <si>
    <t>A.17.1.1</t>
  </si>
  <si>
    <t>A.17.1.2</t>
  </si>
  <si>
    <t>Implementación de la continuidad de la seguridad de la información</t>
  </si>
  <si>
    <t>A.17.1.3</t>
  </si>
  <si>
    <t>A.17.2</t>
  </si>
  <si>
    <t>Redundancias</t>
  </si>
  <si>
    <t>A.17.2.1</t>
  </si>
  <si>
    <t>A. 18 Cumplimiento</t>
  </si>
  <si>
    <t>A.18.1</t>
  </si>
  <si>
    <t>Cumplimiento de requisitos legales y contractuales</t>
  </si>
  <si>
    <t>A.18.1.1</t>
  </si>
  <si>
    <t>A.18.1.2</t>
  </si>
  <si>
    <t>Derechos de propiedad intelectual</t>
  </si>
  <si>
    <t>A.18.1.3</t>
  </si>
  <si>
    <t>Protección de registros</t>
  </si>
  <si>
    <t>A.18.1.4</t>
  </si>
  <si>
    <t>Privacidad y protección de datos personales</t>
  </si>
  <si>
    <t>A.18.1.5</t>
  </si>
  <si>
    <t>A.18.2</t>
  </si>
  <si>
    <t>Revisiones de seguridad de la información</t>
  </si>
  <si>
    <t>A.18.2.1</t>
  </si>
  <si>
    <t>Revisión independiente de la seguridad de la información</t>
  </si>
  <si>
    <t>A.18.2.2</t>
  </si>
  <si>
    <t>Cumplimiento con las políticas y normas de seguridad</t>
  </si>
  <si>
    <t>A.18.2.3</t>
  </si>
  <si>
    <t>Tomado de ISO/IEC 27001:2013 Anexo A</t>
  </si>
  <si>
    <t>Políticas para la seguridad de la información</t>
  </si>
  <si>
    <t>Revisión de las políticas para seguridad de la información</t>
  </si>
  <si>
    <t>Roles y responsabilidades para la seguridad de información</t>
  </si>
  <si>
    <t>Contacto con las  autoridades</t>
  </si>
  <si>
    <t>Seguridad de la información en la gestión de proyectos</t>
  </si>
  <si>
    <t>Toma de conciencia, educación y formación en la seguridad de la información</t>
  </si>
  <si>
    <t>Clasificación de la información</t>
  </si>
  <si>
    <t>Uso aceptable de los activos</t>
  </si>
  <si>
    <t>Etiquetado de la información</t>
  </si>
  <si>
    <t>Gestión de removibles</t>
  </si>
  <si>
    <t>Disposición de los medios</t>
  </si>
  <si>
    <t>Transferencia de medios físicos</t>
  </si>
  <si>
    <t>Gestión de derechos de acceso privilegiado</t>
  </si>
  <si>
    <t>Gestión de información de autenticación secreta de usuarios</t>
  </si>
  <si>
    <t>Revisión de los derechos de acceso de usuarios</t>
  </si>
  <si>
    <t>Sistema de gestión de contraseñas</t>
  </si>
  <si>
    <t>Control de acceso a códigos fuente de programas</t>
  </si>
  <si>
    <t>A.10 Criptografía</t>
  </si>
  <si>
    <t>Seguridad de oficinas, recintos e instalaciones</t>
  </si>
  <si>
    <t>Ubicación y protección de los equipos</t>
  </si>
  <si>
    <t>Mantenimiento de equipos</t>
  </si>
  <si>
    <t>Equipos de usuario desatendidos</t>
  </si>
  <si>
    <t xml:space="preserve">	A.12 Seguridad de las operaciones</t>
  </si>
  <si>
    <t>Procedimientos de operación documentados</t>
  </si>
  <si>
    <t>Separación de los ambientes de desarrollo, pruebas y operación</t>
  </si>
  <si>
    <t>Registros del administrador y del operador</t>
  </si>
  <si>
    <t>Instalación de software en sistemas operativos</t>
  </si>
  <si>
    <t>Restricciones sobre la instalación de software</t>
  </si>
  <si>
    <t>Políticas y procedimientos de transferencia de información</t>
  </si>
  <si>
    <t>Acuerdos sobre transferencia de información</t>
  </si>
  <si>
    <t>Acuerdos de confidencialidad o de no divulgación</t>
  </si>
  <si>
    <t>Análisis y especificación de requisitos de seguridad de la información</t>
  </si>
  <si>
    <t>Seguridad de servicios de las aplicaciones en redes publicas</t>
  </si>
  <si>
    <t>Protección de transacciones de los servicios de las aplicaciones</t>
  </si>
  <si>
    <t>Procedimientos de control de cambios en sistemas</t>
  </si>
  <si>
    <t>Revisión técnica de las aplicaciones después de cambios en la plataforma de operación</t>
  </si>
  <si>
    <t>Restricciones en los cambios a los paquetes de software</t>
  </si>
  <si>
    <t>Principios de construcción de sistemas seguros</t>
  </si>
  <si>
    <t>Desarrollo contratado externamente</t>
  </si>
  <si>
    <t>Pruebas de seguridad de sistemas</t>
  </si>
  <si>
    <t xml:space="preserve">	A.15 Relación con los proveedores</t>
  </si>
  <si>
    <t>Política de seguridad de la información para las relaciones con proveedores</t>
  </si>
  <si>
    <t>Seguimiento y revisión de los servicios de los proveedores</t>
  </si>
  <si>
    <t>Reporte de eventos de seguridad de la información</t>
  </si>
  <si>
    <t>Evaluación de eventos de seguridad de la información y decisiones sobre ellos</t>
  </si>
  <si>
    <t>Aprendizaje obtenido de los incidentes de seguridad de la información</t>
  </si>
  <si>
    <t>Continuidad de seguridad de la información</t>
  </si>
  <si>
    <t>Planificación de la continuidad de la seguridad de la información</t>
  </si>
  <si>
    <t>Verificación, revisión y evaluación de la continuidad de la seguridad de la información</t>
  </si>
  <si>
    <t>Disponibilidad de instalaciones de procesamiento de información.</t>
  </si>
  <si>
    <t>Identificación de la legislación aplicable y de los requisitos contractuales</t>
  </si>
  <si>
    <t>Reglamentación de controles criptográficos</t>
  </si>
  <si>
    <t>Revisión del cumplimiento técnico</t>
  </si>
  <si>
    <t>Cadena de suministro de tecnología de información y comunicación</t>
  </si>
  <si>
    <t>Anexo A Controles Seguridad Digital</t>
  </si>
  <si>
    <t xml:space="preserve">DEPENDENCIA </t>
  </si>
  <si>
    <t>Descripción del Riesgo</t>
  </si>
  <si>
    <t>Ejecución y administración de procesos</t>
  </si>
  <si>
    <t>Fallas tecnológicas</t>
  </si>
  <si>
    <t>Usuarios, productos y prácticas, organizacionales</t>
  </si>
  <si>
    <t>Daños Activos físicos / eventos externos</t>
  </si>
  <si>
    <t>Establecer la opción de manejo entre:
- Reducir (mitigar)
- Reducir (Transferir o compartir)
- Aceptar
- Evitar</t>
  </si>
  <si>
    <t>Análisis del Riesgo Inherente de Gestión y Seguridad de Información</t>
  </si>
  <si>
    <t>En el caso de Seguridad de la Información</t>
  </si>
  <si>
    <t>Análisis del Riesgo Residual de Gestión y Seguridad de la Información</t>
  </si>
  <si>
    <t>Acción ante la materialización</t>
  </si>
  <si>
    <t>Análisis del Riesgo Inherente de Gestión y Seguridad de la Información</t>
  </si>
  <si>
    <t xml:space="preserve">Amenazas
(ver Amenazas Seg. de la Información) </t>
  </si>
  <si>
    <t>Vulnerabilidades
(ver Vulnerabilidades Seg. de la Información)</t>
  </si>
  <si>
    <t>Alcance</t>
  </si>
  <si>
    <t>Alcance del Proceso</t>
  </si>
  <si>
    <t>Escribir el alcance del proceso.</t>
  </si>
  <si>
    <t>Escribir las amenazas establecidas en la hoja (ver Amenazas Seg. de la Información).</t>
  </si>
  <si>
    <t>Escribir las vulnerabilidades establecidas en la hoja (ver Vulnerabilidades Seg. de la Información).</t>
  </si>
  <si>
    <t>Escribir la fecha en la cual se realizó la valoración de los riesgos.</t>
  </si>
  <si>
    <t>Seleccionar el nombre del proceso de los riesgos a nombrar.</t>
  </si>
  <si>
    <t>Escribir el objetivo estratégico con el cual se relaciona el proceso al cual se le hace la identificación de los riesgos o el objetivo del proyecto  al cual se le quieren identificar los riesgos.</t>
  </si>
  <si>
    <t>Seleccionar la dependencia a cargo del proceso.</t>
  </si>
  <si>
    <t>Seleccionar la tipología del riesgo, teniendo en cuenta las siguientes tipologías:
- Riesgo de Gestión.
- Riesgo de Corrupción.
- Riesgo de Seguridad de la Información.</t>
  </si>
  <si>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</si>
  <si>
    <t>Aplica para la clase de riesgo de seguridad de la Información; seleccionar el Riesgo inherente de seguridad de la Información que afecta: Confidencialidad, Integridad y Disponibilidad.</t>
  </si>
  <si>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</si>
  <si>
    <t>Esta casilla esta formulada para definir la probabilidad inherente.</t>
  </si>
  <si>
    <t>Esta casilla esta formulada para definir el porcentaje de la probabilidad inherente.</t>
  </si>
  <si>
    <t>Seleccionar el criterio del impacto inherente.</t>
  </si>
  <si>
    <t>Esta casilla esta formulada para definir el impacto inherente.</t>
  </si>
  <si>
    <t>Esta casilla esta formulada para definir el porcentaje del impacto inherente.</t>
  </si>
  <si>
    <t>Esta casilla esta formulada para definir la zona del riesgo inherente.</t>
  </si>
  <si>
    <t>Seleccionar la probabilidad del riesgo inherente, teniendo en cuenta si es:
1. Rara vez
2. Improbable . 
3. Posible 
4. Probable 
5. Casi Seguro
Lo anterior verificándolo con la tabla de Probabilidades anexa al formato.</t>
  </si>
  <si>
    <t>Esta casilla esta formulada para definir la afectación, al seleccionar el tipo de control</t>
  </si>
  <si>
    <t>Seleccionar:
- Documentación
- Frecuencia
- Evidencia</t>
  </si>
  <si>
    <t>Probabilidad Residual Final</t>
  </si>
  <si>
    <t>Esta casilla esta formulada para generar la probabilidad residual inicial.</t>
  </si>
  <si>
    <t>Esta casilla esta formulada para generar la probabilidad residual final.</t>
  </si>
  <si>
    <t>Esta casilla esta formulada para generar el porcentaje de la probabilidad final.</t>
  </si>
  <si>
    <t>Esta casilla esta formulada para genera el impacto residual.</t>
  </si>
  <si>
    <t>Esta casilla esta formulada para generar el porcentaje del impacto residual.</t>
  </si>
  <si>
    <t>Esta casilla esta formulada para generar la zona del riesgo residual.</t>
  </si>
  <si>
    <t>Establecer la formula del indicador.</t>
  </si>
  <si>
    <t>Escribir el periodo del seguimiento: mensual, trimestral, semestral o anual.</t>
  </si>
  <si>
    <t>Escribir la fecha de inicio de la actividad (DD/MM/AAA).</t>
  </si>
  <si>
    <t>Escribir la fecha de terminación de la actividad (DD/MM/AAA).</t>
  </si>
  <si>
    <t>Establecer el nombre del indicador para la acción asociada a mejorar el control.</t>
  </si>
  <si>
    <r>
      <t xml:space="preserve">Escribir las acciones realizadas una vez se identificó la materialización del riesgo </t>
    </r>
    <r>
      <rPr>
        <b/>
        <sz val="11"/>
        <color theme="1"/>
        <rFont val="Museo Sans 300"/>
        <family val="3"/>
      </rPr>
      <t>(acciones correctivas para subsanar el riesgo y de mejoramiento establecidas para evitar nuevamente la materialización de este).</t>
    </r>
  </si>
  <si>
    <t>Causa Raíz</t>
  </si>
  <si>
    <t>Esta casilla esta formulada para dar observación si el proceso esta correcto o erróneo.</t>
  </si>
  <si>
    <t>Estratégica para Combatir el Riesgo
NOTA: (Ningún riesgo de corrupción podrá ser aceptado).</t>
  </si>
  <si>
    <t>Métrica
(Formula)</t>
  </si>
  <si>
    <t>PROCESO</t>
  </si>
  <si>
    <t>LISTADO DE PROCESOS</t>
  </si>
  <si>
    <t>Gestión Documental</t>
  </si>
  <si>
    <t>Gestión Jurídica</t>
  </si>
  <si>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</si>
  <si>
    <t>Causa Inmediata
(¿Cómo?)</t>
  </si>
  <si>
    <t>Impacto
(¿Qué?)</t>
  </si>
  <si>
    <t>Seleccionar las consecuencias que puede ocasionar a la organización la materialización del riesgo, eligiendo:
- Económico
- Reputacional
- Económico y Reputacional
(¿Qué?)</t>
  </si>
  <si>
    <t>Escribir las circunstancias o situaciones más evidentes sobre las cuales se presenta el riesgo, las mismas no constituyen la causa principal o base para que se presente el riesgo.
(¿Cómo?)</t>
  </si>
  <si>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</si>
  <si>
    <t>Frecuencia con la cual se realiza la actividad que hace referencia el riesgo</t>
  </si>
  <si>
    <r>
      <t xml:space="preserve">Criterios de Impacto Inherente
</t>
    </r>
    <r>
      <rPr>
        <sz val="10"/>
        <color theme="1"/>
        <rFont val="Museo Sans 500"/>
        <family val="3"/>
      </rPr>
      <t>(Seleccione el impacto Económico o Reputacional)</t>
    </r>
  </si>
  <si>
    <r>
      <t>Afectación a la triada:</t>
    </r>
    <r>
      <rPr>
        <sz val="11"/>
        <color theme="1"/>
        <rFont val="Museo Sans 500"/>
        <family val="3"/>
      </rPr>
      <t xml:space="preserve">
(Confidencialidad, Integridad y Disponibilidad)</t>
    </r>
  </si>
  <si>
    <r>
      <t xml:space="preserve">Amenazas
</t>
    </r>
    <r>
      <rPr>
        <sz val="11"/>
        <color theme="1"/>
        <rFont val="Museo Sans 500"/>
        <family val="3"/>
      </rPr>
      <t xml:space="preserve">(ver Amenazas Seg. de la Información) </t>
    </r>
  </si>
  <si>
    <r>
      <t xml:space="preserve">Frecuencia con la cual se realiza la actividad que hace referencia el riesgo
</t>
    </r>
    <r>
      <rPr>
        <sz val="11"/>
        <color theme="1"/>
        <rFont val="Museo Sans 500"/>
        <family val="3"/>
      </rPr>
      <t>(Defina el # de veces que se ejecuta la actividad que referencia el riesgo durante el año)</t>
    </r>
  </si>
  <si>
    <r>
      <t xml:space="preserve">Defina el número de veces que se ejecuta la actividad que referencia el riesgo durante el año.
</t>
    </r>
    <r>
      <rPr>
        <b/>
        <sz val="11"/>
        <color theme="1"/>
        <rFont val="Museo Sans 300"/>
        <family val="3"/>
      </rPr>
      <t>Ejemplo: Elaboración de la nómina, respuesta:  12 (se realiza una por mes).</t>
    </r>
  </si>
  <si>
    <r>
      <t xml:space="preserve">Escribir claramente el control (evidenciable) que se aplica para el riesgo, aplicando la siguiente estructura en su redacción:
Responsable + Acción + Complemento.
</t>
    </r>
    <r>
      <rPr>
        <b/>
        <sz val="11"/>
        <color theme="1"/>
        <rFont val="Museo Sans 300"/>
        <family val="3"/>
      </rPr>
      <t>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</si>
  <si>
    <t>Anexo A SD (indicar A.X.X.X; 4 códigos) Seguridad de la Información</t>
  </si>
  <si>
    <t>Escribir los controles identificados en el riesgo, indicando los cuatro códigos establecidos en la hoja Anexo A Seguridad de la Información (Anexo A Seg. Dig).</t>
  </si>
  <si>
    <t>Esta casilla esta formulada, de la identificación de la probabilidad y el impacto del riesgo, establecer la zona de este en la tabla de Zona del Riesgo (Valoración del Riesgo) :
-	BAJA
-	MODERADA
-	ALTA
-	ESTREMA</t>
  </si>
  <si>
    <t>Esta casilla esa formulada, de la identificación de la probabilidad y el impacto del riesgo, establecer la zona de este en la tabla de Zona del Riesgo (Valoración del Riesgo) :
-	BAJA
-	MODERADA
-	ALTA
-	ESTREMA</t>
  </si>
  <si>
    <t xml:space="preserve">Eficacia de los controles
(si / no) </t>
  </si>
  <si>
    <t xml:space="preserve">Eficacia de los controles (si / no) </t>
  </si>
  <si>
    <t>Seleccione si el control fue eficaz (Si o No).</t>
  </si>
  <si>
    <t>FACTORES EXTERNOS</t>
  </si>
  <si>
    <t>FACTORES INTERNOS</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</si>
  <si>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</si>
  <si>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</si>
  <si>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</si>
  <si>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</si>
  <si>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</si>
  <si>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</si>
  <si>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</si>
  <si>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o servicios o los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</si>
  <si>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</si>
  <si>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</si>
  <si>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</si>
  <si>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</si>
  <si>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</si>
  <si>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 xml:space="preserve">¿Da lugar a procesos Penales? </t>
  </si>
  <si>
    <t>¿Genera pérdida de credibilidad del sector?</t>
  </si>
  <si>
    <t>¿Ocasiona lesiones físicas o pérdida de vidas humanas?</t>
  </si>
  <si>
    <t>¿Afecta la imagen regional?</t>
  </si>
  <si>
    <t>¿Afecta la imagen nacional?</t>
  </si>
  <si>
    <t>¿Genera daño ambiental?</t>
  </si>
  <si>
    <t>Riesgo de Seguridad de la Información.</t>
  </si>
  <si>
    <t>Probabilidad Residual Inicial</t>
  </si>
  <si>
    <t>Medición del Indicador</t>
  </si>
  <si>
    <t>Resultado del Indicador</t>
  </si>
  <si>
    <t>Fecha de medición</t>
  </si>
  <si>
    <t>Indique el resultado del indicador.</t>
  </si>
  <si>
    <t>Indique la fecha de la medición del indicador.</t>
  </si>
  <si>
    <t>Direccionamiento Estratégico</t>
  </si>
  <si>
    <t>Tablas de Retención Documental - TRD</t>
  </si>
  <si>
    <t>PROCESO: VERIFICACIÓN Y MEJORAMIENTO CONTINUO</t>
  </si>
  <si>
    <t>PROCEDIMIENTO Y/O DOCUMENTO: GUIA DE ADMINISTRACIÓN DEL RIESGO</t>
  </si>
  <si>
    <t>Versión:</t>
  </si>
  <si>
    <t>FECHA DE ACTUALIZACIÓN</t>
  </si>
  <si>
    <t>CONTEXTO EXTERNO</t>
  </si>
  <si>
    <t>OPORTUNIDADES</t>
  </si>
  <si>
    <t>AMENAZAS</t>
  </si>
  <si>
    <t>CONTEXTO INTERNO</t>
  </si>
  <si>
    <t>DEBILIDADES</t>
  </si>
  <si>
    <t>FORTALEZAS</t>
  </si>
  <si>
    <t>CONTEXTO DE PROCESO</t>
  </si>
  <si>
    <t>FACTORES DE PROCESO</t>
  </si>
  <si>
    <t>En el caso de Seguridad de la Información o Digital</t>
  </si>
  <si>
    <t>Anexo A SD (indicar A.X.X.X; 4 códigos)</t>
  </si>
  <si>
    <t>Atención a la Ciudadanía</t>
  </si>
  <si>
    <t>Administración y Gestión del Observatorio y la Política de Espacio Público de Bogotá</t>
  </si>
  <si>
    <t>Administración del Patrimonio Inmobiliario Distrital</t>
  </si>
  <si>
    <t>Defensa del Patrimonio Inmobiliario Distrital</t>
  </si>
  <si>
    <t>Gestión de la Tecnología y la Información</t>
  </si>
  <si>
    <t>Gestión de Recursos</t>
  </si>
  <si>
    <t>Gestión del Talento Humano</t>
  </si>
  <si>
    <t>Control Interno Disciplinario</t>
  </si>
  <si>
    <t>Verificación y Mejoramiento Continuo</t>
  </si>
  <si>
    <t>Evaluación y Control</t>
  </si>
  <si>
    <t>1.Contribuir al incremento del uso, goce y disfrute del patrimonio inmobiliario distrital y el espacio público, con acceso universal a la ciudadanía.</t>
  </si>
  <si>
    <t>Dirección</t>
  </si>
  <si>
    <t>2.Aumentar  la oferta cuantitativa, cualitativa y la equidad territorial del patrimonio inmobiliario distrital y el espacio público.</t>
  </si>
  <si>
    <t>Oficina Asesora Jurídica</t>
  </si>
  <si>
    <t>3.Mejorar la coordinación interinstitucional con todas las entidades que tienen competencia en materia de espacio público, así como la comunicación con los grupos de interés y de valor.</t>
  </si>
  <si>
    <t>Oficina Asesora de Planeación</t>
  </si>
  <si>
    <t xml:space="preserve">4.Fortalecer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</si>
  <si>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Oficina de Control Interno</t>
  </si>
  <si>
    <t>Oficina de Sistemas</t>
  </si>
  <si>
    <t>Subdirección de Registro Inmobiliario</t>
  </si>
  <si>
    <t>Subdirección de Administración Inmobiliaria</t>
  </si>
  <si>
    <t>Subdirección Administrativa, Financiera y de Control Disciplinario</t>
  </si>
  <si>
    <t>Direccionar la planificación y coordinar de manera integral la 
gestión de la entidad, garantizando el logro de compromisos 
distritales e institucionales.</t>
  </si>
  <si>
    <t>Inicia con el ejercicio de coherencia institucional de la entidad y
finaliza con la evaluación a la ejecución de las políticas,
estrategias, planes, programas y proyectos. Aplica a todos los
procesos de la Entidad.</t>
  </si>
  <si>
    <t xml:space="preserve">Tramitar oportuna y adecuadamente las solicitudes de los clientes y usuarios, velando por su
satisfacción. </t>
  </si>
  <si>
    <t>Inicia con la atención de una solicitudes de información, derechos de petición, quejas, reclamos,
sugerencias y/o felicitaciones, y finaliza con la entrega de la respuesta a los Usuarios y la medición del
nivel de satisfacción.</t>
  </si>
  <si>
    <t>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tecnológias articuladoras de información.</t>
  </si>
  <si>
    <t>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t>
  </si>
  <si>
    <t>Inicia con el ingreso de la información al censo de los elementos urbanos con carácter de uso público y finaliza con la incorporación o actualización de la información de lotes y/o construcciones en el Inventario general de espacio público y bienes fiscales.</t>
  </si>
  <si>
    <t>Inicia con la consulta en el Sistema de Información del Departamento Administrativo de la Defensoría de Espacio Público y finaliza con el seguimiento a los bienes inmuebles.</t>
  </si>
  <si>
    <t>Ejercer el manejo efectivo del Inventario General de espacio público y de bienes fiscales a cargo del Departamento Administrativo de la Defensoría de Espacio Público.</t>
  </si>
  <si>
    <t>Examinar, verificar,evaluar la eficiencia y eficacia del Sistema de Control Interno, por medio de la ejecución de las auditorías, constatando el cumplimiento de la normatividad vigente, la integridad, seguridad,protección de los recursos y bienes del patrimonio público.</t>
  </si>
  <si>
    <t>Mantener actualizada la información de las urbanizaciones predios y/o construcciones del inventario general del espacio público y bienes fiscales del Distrito Capital, asegurando la calidad y oportunidad de los datos cartográficos y alfanuméricos.</t>
  </si>
  <si>
    <t>Defender el Patrimonio Inmobiliario Distrital a cargo del Departamento Administrativo de la Defensoria del Espacio público.</t>
  </si>
  <si>
    <t xml:space="preserve">Garantizar la disponibilidad de las Tecnologías de la Información y Comunicaciones -TIC's, manteniendo la integridad y confidencialidad de la información. </t>
  </si>
  <si>
    <t>Suministrar oportunamente los bienes y/o servicios que la entidad requiere para cumplir su misión.</t>
  </si>
  <si>
    <t>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t>
  </si>
  <si>
    <t>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t>
  </si>
  <si>
    <t>Brindar acompañamiento a los diferentes procesos de la Entidad con el fin de fomentar el autocontrol, y determinar oportunidades de mejoramiento continuo a partir de las evaluaciones y seguimientos.</t>
  </si>
  <si>
    <t>Planificar, administrar y organizar la documentación producida por el Departamento Administrativo de la Defensoríadel Espacio Público, bajo las reglas y principios de la actividad archivística, gestionando la correspondencia y facilitando el acceso a los documentos por parte de los usuarios internos y externos, así como garantizando la preservación del patrimonio documental de la Entidad.</t>
  </si>
  <si>
    <t>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t>
  </si>
  <si>
    <t xml:space="preserve">Inicia con la identificación de los factores de riesgo del Patrimonio Inmobiliario Distrital a cargo del Departamento Administrativo de la Defensoría del Espacio Público (DADEP) y finaliza con la preservación del Patrimonio Inmobiliario Distrital. </t>
  </si>
  <si>
    <t xml:space="preserve">Disponer de herramientas tecnológicas que apoyen de manera eficiente y oportuna las labores misionales y estrategicas de la entidad. Según lo establecido en el Plan Operativo Anual de la entidad. </t>
  </si>
  <si>
    <t>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t>
  </si>
  <si>
    <t>El proceso inicia con la identificación de las necesidades de recursos y finaliza con la entrega del bien y/o servicio y su registro en los hechos financieros. Aplica a todos los procesos de la entidad.</t>
  </si>
  <si>
    <t>El proceso inicia con la identificación de necesidades de personal y finaliza con el seguimiento y evaluación de los mismos. Aplica a todos los procesos de la entidad.</t>
  </si>
  <si>
    <t>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t>
  </si>
  <si>
    <t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t>
  </si>
  <si>
    <t>Inicia con el diseño y aprobación del Plan Anual de Auditoría-PAA y finaliza con el cargue de las acciones del aplicativo acciones correctivas,preventivas y de mejora -CPM.</t>
  </si>
  <si>
    <t>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t>
  </si>
  <si>
    <t>CONTEXTO DE INSTITUCIONAL Y DE LOS PROCESOS</t>
  </si>
  <si>
    <t>Contexto de Institucional y de Los Procesos</t>
  </si>
  <si>
    <t>Desarrollar el contexto institucional y de los procesos generando el DOFA, identificando:
-Factores Externos.
-Factores Internos.
-Debilidades, Oportunidades, Fortalezas, Amenazas
-Causa Inmediata.
-Causa Raíz.</t>
  </si>
  <si>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</si>
  <si>
    <t>Seleccionar:
- Tipo de Control:
*Controles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
- Implementación: Automática o Manual.
- Calificación (esta casilla esta formulada para generar la calificación de la eficiencia).</t>
  </si>
  <si>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</si>
  <si>
    <t>Causa Raíz
(¿Por Qué?)</t>
  </si>
  <si>
    <r>
      <t xml:space="preserve">Descripción del Riesgo
Gestión: </t>
    </r>
    <r>
      <rPr>
        <sz val="11"/>
        <color theme="1"/>
        <rFont val="Museo Sans 500"/>
        <family val="3"/>
      </rPr>
      <t>POSIBILIDAD DE  ¿Qué?, ¿Cómo? Y ¿Por qué?</t>
    </r>
    <r>
      <rPr>
        <b/>
        <sz val="11"/>
        <color theme="1"/>
        <rFont val="Museo Sans 500"/>
        <family val="3"/>
      </rPr>
      <t xml:space="preserve">
Corrupción: </t>
    </r>
    <r>
      <rPr>
        <sz val="11"/>
        <color theme="1"/>
        <rFont val="Museo Sans 500"/>
        <family val="3"/>
      </rPr>
      <t>Acción u Omisión  + Uso del Poder + Desviación de la Gestión de la Gestión de lo Público + el Beneficio Privado.</t>
    </r>
    <r>
      <rPr>
        <b/>
        <sz val="11"/>
        <color theme="1"/>
        <rFont val="Museo Sans 500"/>
        <family val="3"/>
      </rPr>
      <t xml:space="preserve">
Seguridad de la Información:</t>
    </r>
    <r>
      <rPr>
        <sz val="11"/>
        <color theme="1"/>
        <rFont val="Museo Sans 500"/>
        <family val="3"/>
      </rPr>
      <t xml:space="preserve"> "Perdida de" +  (Confidencialidad/integridad/disponibilidad) + "debido a" +  (Amenaza(s) + Vulnerabilidad(es)) + "afectando" +  Activo(s) de información.</t>
    </r>
  </si>
  <si>
    <r>
      <t xml:space="preserve">Estrategia para Combatir el Riesgo
</t>
    </r>
    <r>
      <rPr>
        <b/>
        <sz val="9"/>
        <rFont val="Museo Sans 500"/>
        <family val="3"/>
      </rPr>
      <t>NOTA: (Ningún riesgo de corrupción podrá ser aceptado).</t>
    </r>
  </si>
  <si>
    <t>Identificación</t>
  </si>
  <si>
    <t>Descripción del activo de información</t>
  </si>
  <si>
    <t>Legalidad del activo de información</t>
  </si>
  <si>
    <t>ID</t>
  </si>
  <si>
    <t>Categoría
de información</t>
  </si>
  <si>
    <t>Nombre o título de la información</t>
  </si>
  <si>
    <t>Descripción
de la información</t>
  </si>
  <si>
    <t>Tipo de Origen</t>
  </si>
  <si>
    <t>Fecha de generación de la información</t>
  </si>
  <si>
    <t>Frecuencia de actualización</t>
  </si>
  <si>
    <t>Nombre del responsable de la producción de la información (área)</t>
  </si>
  <si>
    <t>Nombre del responsable de la información (área)</t>
  </si>
  <si>
    <t>Idioma</t>
  </si>
  <si>
    <t>Medio de conservación o soporte</t>
  </si>
  <si>
    <t>Formato</t>
  </si>
  <si>
    <t>Información Disponible</t>
  </si>
  <si>
    <t>Información Publicada</t>
  </si>
  <si>
    <t>Ubicación</t>
  </si>
  <si>
    <t>¿La información contiene datos personales?</t>
  </si>
  <si>
    <t>Objeto legítimo de la excepción (ley 1712)</t>
  </si>
  <si>
    <t xml:space="preserve">Fundamento de la exclusión </t>
  </si>
  <si>
    <t>Información específica con el carácter de reservada o clasificada</t>
  </si>
  <si>
    <t>¿Excepción total o parcial?</t>
  </si>
  <si>
    <t>Fecha de calificación</t>
  </si>
  <si>
    <t>Plazo de clasificación o reserva</t>
  </si>
  <si>
    <t>Cuenta con clasificación en TRD</t>
  </si>
  <si>
    <t>Serie / SubSerie</t>
  </si>
  <si>
    <t>Física</t>
  </si>
  <si>
    <t>Electrónica</t>
  </si>
  <si>
    <t>Triada de la información</t>
  </si>
  <si>
    <t>Constitucional o legal</t>
  </si>
  <si>
    <t>Jurídico</t>
  </si>
  <si>
    <t xml:space="preserve">Confidencialidad </t>
  </si>
  <si>
    <t xml:space="preserve">Integridad </t>
  </si>
  <si>
    <t xml:space="preserve">Disponibilidad </t>
  </si>
  <si>
    <t>Acciones no autorizadas</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</si>
  <si>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</si>
  <si>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Recorte en la asignación presupuestal de la Entidad.</t>
  </si>
  <si>
    <t>Incumplimiento de los objetivos establecidos en la plataforma estratégica de la Entidad.</t>
  </si>
  <si>
    <t>Incumplimiento de los objetivos y metas establecidas en los proyectos de inversión de la entidad</t>
  </si>
  <si>
    <t xml:space="preserve">Pérdida a nivel interno y externo de la credibilidad  e imagen institucional  </t>
  </si>
  <si>
    <t>Posibilidad de alterar o manipular información a nombre propio o de terceros con el fin de generar beneficio de la gestión de un proceso.</t>
  </si>
  <si>
    <t>1. Falta de integridad de los funcionarios. 
2. Intereses de particulares en los recursos públicos.</t>
  </si>
  <si>
    <t>Cuota presupuestal de la entidad insuficiente para cubrir todas las necesidades.</t>
  </si>
  <si>
    <t>Incumplimiento de la plataforma estratégica y de su plan de acción</t>
  </si>
  <si>
    <t>Incumplimiento de las metas y objetivos de los proyectos de inversión de la entidad.</t>
  </si>
  <si>
    <t>Bajo posicionamiento de la imagen de la entidad a nivel interno y externo generada por la deficiencia de los mecanismos de comunicación.</t>
  </si>
  <si>
    <t>Utilización de las cuentas de las redes sociales de la entidad por personas inescrupulosas.</t>
  </si>
  <si>
    <t>X</t>
  </si>
  <si>
    <t>Trimestral</t>
  </si>
  <si>
    <t>Correos electrónicos y/o actas de reuniones.</t>
  </si>
  <si>
    <t>Revisar y/o ajustar el Plan Anual de Adquisiciones, las metas de los proyectos de inversión, Planes de Acciones y Planes Operativos de los procesos de la entidad</t>
  </si>
  <si>
    <t>Revisar y/o ajustar los Planes Operativos para que se cumpla la Plataforma Estratégica</t>
  </si>
  <si>
    <t xml:space="preserve">Revisar y/o ajustar los objetivos y metas de los proyectos de inversión para que en el año se ejecuten </t>
  </si>
  <si>
    <t>Área de Comunicaciones</t>
  </si>
  <si>
    <t>Semestral</t>
  </si>
  <si>
    <t>Acta de reunión y/o piezas comunicativas de socialización de los documentos</t>
  </si>
  <si>
    <t>Implementación del manual de crisis.</t>
  </si>
  <si>
    <t>Informe de seguimiento</t>
  </si>
  <si>
    <t>Informar a Control Interno Disciplinario para su respectiva investigación.</t>
  </si>
  <si>
    <t>Número de actas de reuniones y/o piezas comunicativas de socialización de los documentos</t>
  </si>
  <si>
    <t>Número de Informes de seguimiento</t>
  </si>
  <si>
    <t>Número de correos electrónicos y/o actas de reuniones.</t>
  </si>
  <si>
    <t xml:space="preserve"> - Mejorar la coordinación interinstitucional con todas las entidades que tienen competencia en materia de espacio público, así como la comunicación con los grupos de interés y de valor.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</si>
  <si>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Obtención de beneficios por agilizar, demorar la respuesta ante una solicitud de servicio o trámite y/o manejo inadecuado de los datos personales para favorecer un particular o un tercero.</t>
  </si>
  <si>
    <t>Divulgar y/o sensibilizar el Código de integridad y la Política de protección de datos personales.</t>
  </si>
  <si>
    <t xml:space="preserve">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t>
  </si>
  <si>
    <t xml:space="preserve">Atención a la ciudadanía </t>
  </si>
  <si>
    <t>Divulgar y/o socializar: Código de integridad y la Política de protección de datos personales.</t>
  </si>
  <si>
    <t>Anual</t>
  </si>
  <si>
    <t>Divulgaciones y/o socializaciones realizadas</t>
  </si>
  <si>
    <t>Número de divulgaciones y/o socializaciones realizadas</t>
  </si>
  <si>
    <t>No disponer de los canales de atención para la ciudadanía</t>
  </si>
  <si>
    <t>No aplicar los criterios de calidez, amabilidad, oportunidad, efectividad, rapidez y confiabilidad a través de los canales de atención.</t>
  </si>
  <si>
    <t>Posibilidad de prestar servicios a través de procesos que no cumplan con las necesidades de la ciudadanía.</t>
  </si>
  <si>
    <t>Informar del evento al área responsable de las acciones disciplinarias para su indagación y realizar rotación de personal</t>
  </si>
  <si>
    <t>Personal disponible para atender los canales de atención</t>
  </si>
  <si>
    <t>Personal capacitado para atender cada canal de atención</t>
  </si>
  <si>
    <t>Protocolos de Atención a la Ciudadanía</t>
  </si>
  <si>
    <t xml:space="preserve">Actualizar el protocolo de Atención a la Ciudadanía para incluir el plan de contingencia para los canales de atención </t>
  </si>
  <si>
    <t>Solicitud a través de correo electrónico</t>
  </si>
  <si>
    <t>Protocolo actualizado con el plan de contingencia</t>
  </si>
  <si>
    <t>Aplicar el protocolo de atención a la ciudadanía</t>
  </si>
  <si>
    <t>Solicitud realizadas</t>
  </si>
  <si>
    <t>Protocolo actualizado</t>
  </si>
  <si>
    <t>Número de solicitud realizadas</t>
  </si>
  <si>
    <t>Número de protocolos actualizados</t>
  </si>
  <si>
    <t>Inducción y reinducción a los funcionarios del área de Atención a la Ciudadanía.</t>
  </si>
  <si>
    <t>Listados de asistencia a las jornadas de reinducción</t>
  </si>
  <si>
    <t>Reinducciones realizadas</t>
  </si>
  <si>
    <t>Número de reinducciones realizadas</t>
  </si>
  <si>
    <t>Realizar rotación de personal al Interior del equipo</t>
  </si>
  <si>
    <t>Acompañamiento a cada uno de los procesos de la entidad, de conformidad con las necesidades de los ciudadanos identificadas por Atención a la Ciudadanía</t>
  </si>
  <si>
    <t>Correos electrónicos y/o Actas de reunión relacionadas con mejoras de acuerdo con las necesidades de la ciudadanía</t>
  </si>
  <si>
    <t>Acompañamientos realizados</t>
  </si>
  <si>
    <t>Número de acompañamientos realizados</t>
  </si>
  <si>
    <t>Enlaces de los procesos, Luis Fernando Arango - Profesional Universitario y Alexander Oliveros Paredes - Contratista.</t>
  </si>
  <si>
    <t>Diana María Camargo - Jefe de la Oficina de Planeación.</t>
  </si>
  <si>
    <t>Falta de apropiación del Observatorio del Espacio Público por la comunidad u otras entidades para la toma de decisiones.</t>
  </si>
  <si>
    <t xml:space="preserve">Resultados inconsistentes producto de las investigaciones </t>
  </si>
  <si>
    <t>Direccionamiento o favorecimiento a terceros en los procesos de selección en los concursos y ponencias para eventos de los eventos del Grupo de Estudios sobre Espacio Público y de acuerdo a la temática del  evento.</t>
  </si>
  <si>
    <t>Gestión y documentos técnicos que no se apropien a nivel institucional y distrital.</t>
  </si>
  <si>
    <t>Información de los productos de investigación con inconsistencias.</t>
  </si>
  <si>
    <t>La falta de lineamientos en los procesos de selección para concursos y ponencias puede generar un posible favorecimiento a terceros derivado de concursos y ponencias en eventos del Grupo de Estudios sobre Espacio Público.</t>
  </si>
  <si>
    <t>1. Falta de lineamientos en los procesos de selección para concursos y ponencias.
2. Falta de articulación con las redes por el espacio público (Universidades, Entidades, Ciudades y Asociaciones y Gremios).</t>
  </si>
  <si>
    <t>Fichas de seguimiento y las actas de mesas técnicas.</t>
  </si>
  <si>
    <t>Formatos del procedimiento de investigación y Divulgación.</t>
  </si>
  <si>
    <t>Publicaciones registradas en le Cámara Colombiana del Libro.</t>
  </si>
  <si>
    <t>Publicaciones relacionadas con los eventos e investigaciones del Observatorio.</t>
  </si>
  <si>
    <t>Actualización sitio web del Observatorio mensualmente SRI.</t>
  </si>
  <si>
    <t>Seguimientos la ejecución presupuestal y al Plan de Plan Anual de Adquisiciones a través de los indicadores de gestión trimestrales e informes o seguimientos mensuales.</t>
  </si>
  <si>
    <t>Seguimiento a los planes operativos.</t>
  </si>
  <si>
    <t>Seguimiento y reporte de los proyectos de inversión.</t>
  </si>
  <si>
    <t>Cumplimiento del Plan Estratégico de Comunicaciones.</t>
  </si>
  <si>
    <t>Implementación del Manual para el Manejo de Crisis Comunicacional</t>
  </si>
  <si>
    <t>Acta de los comités institucionales donde se toman las decisiones y se realizan los seguimientos.</t>
  </si>
  <si>
    <t>Procedimiento de redes sociales.</t>
  </si>
  <si>
    <t xml:space="preserve">Diligenciar los formatos incluidos en el procedimiento de investigación y el de divulgación. </t>
  </si>
  <si>
    <t>Reportar el Informe Trimestral en la Página WEB en el sitio del Observatorio para todo el público que acceda a la información.</t>
  </si>
  <si>
    <t>Elaborar las publicaciones del Observatorio.</t>
  </si>
  <si>
    <t>Socializar a la alta dirección los seguimientos realizados a la ejecución presupuestal, Plan Anual de Adquisiciones e Indicadores de gestión presupuestales.</t>
  </si>
  <si>
    <t>Socializar los seguimientos y reportes de los avances de los proyectos de inversión.</t>
  </si>
  <si>
    <t>Socializar a los procesos de la entidad el Plan Estratégico de Comunicaciones y el Manual para el Manejo de Crisis Comunicacional.</t>
  </si>
  <si>
    <t>Realizar seguimiento del cumplimiento del Código de Integridad de la institución y realizar su socialización.</t>
  </si>
  <si>
    <t>Socializar a los procesos de la entidad el Procedimiento de Redes Sociales y el Manual para el Manejo de Crisis Comunicacional.</t>
  </si>
  <si>
    <t>Publicaciones</t>
  </si>
  <si>
    <t>Formatos diligenciados</t>
  </si>
  <si>
    <t>Informe publicado</t>
  </si>
  <si>
    <t>Publicaciones realizadas</t>
  </si>
  <si>
    <t>Número de publicaciones realizadas</t>
  </si>
  <si>
    <t>Revisar la metodología (Ver flujograma en el procedimiento de divulgación  y revisión de manuales) de publicación de la información, en su contenido y los métodos de publicación.</t>
  </si>
  <si>
    <t>Realizar un análisis que evalué cada propuesta de investigación y se tenga en cuenta la ficha técnica del proyecto, para que en el momento de ejecución se tenga clara la estructura metodológica</t>
  </si>
  <si>
    <t>Corrección del documento de investigación.</t>
  </si>
  <si>
    <t>Documento Informe de evaluación</t>
  </si>
  <si>
    <t>Análisis realizados</t>
  </si>
  <si>
    <t>Número de análisis realizados</t>
  </si>
  <si>
    <t>Corrección de la elección de los participantes a los eventos realizados.</t>
  </si>
  <si>
    <t>Documento con  los requisitos para la presentación de participantes y con los lineamientos para la elección de participantes en concursos y ponencias de los eventos del Grupo de Estudios sobre Espacio Público.</t>
  </si>
  <si>
    <t>Documento con  los requisitos para la presentación de participantes y lineamientos para la elección de participantes revisados y/o actualizados.</t>
  </si>
  <si>
    <t>Revisar y/o actualizar 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</si>
  <si>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</si>
  <si>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 </t>
  </si>
  <si>
    <t>Suministro de información del Espacio Público desactualizada, duplicada, incompleta, de baja calidad o errada.</t>
  </si>
  <si>
    <t>Incumplimiento en el reporte de información de las aprobaciones y/o modificaciones urbanísticas realizadas por las curadurías urbanas</t>
  </si>
  <si>
    <t>Incumplimiento por parte de los urbanizadores en cuanto a la escrituración y entrega de zonas de cesión obligatorias y gratuitas a la ciudad</t>
  </si>
  <si>
    <t>Inconsistencias en la información oficial sobre los predios que van hacer entregados por las otras entidades del orden distrital y del orden nacional</t>
  </si>
  <si>
    <t>Daño, perdida o alteración de la información y de los expedientes del proceso de inventario general en el SIDEP y el SIGDEP.</t>
  </si>
  <si>
    <t>Redes sociales institucionales</t>
  </si>
  <si>
    <t xml:space="preserve">Hackeo o robo de cuenta de las redes sociales </t>
  </si>
  <si>
    <t>Información del SIDEP, SIGDEP y expedientes físicos.</t>
  </si>
  <si>
    <t>Modificación no autorizada</t>
  </si>
  <si>
    <t>Factores internos o externos como falencias en  la aplicación de las políticas de gestión de la información, pueden ocasionar el daño, perdida y manipulación inadecuada de la información del SIDEP y el SIGDEP.</t>
  </si>
  <si>
    <t>1. Deficiencias en la aplicación de las políticas de gestión de la información.
2. Desconocimiento de la normatividad vigente para bienes de uso público y bienes fiscales.
3. Deficiencias en la implementación del proceso de Correspondencia</t>
  </si>
  <si>
    <t>Información del inventario de los predios del espacio público desactualizado o incompleta</t>
  </si>
  <si>
    <t>Ausencia del reporte de  información de las aprobaciones y/o modificaciones urbanísticas realizadas por las curadurías urbanas.</t>
  </si>
  <si>
    <t>Los urbanizadores no entregan las zonas de cesión a la Ciudad  y se pierde espacio público de la Ciudad.</t>
  </si>
  <si>
    <t>Información oficial inconsistente sobre los predios que van hacer entregados por las otras entidades del orden distrital y del orden nacional</t>
  </si>
  <si>
    <t>Factores internos como falencias en  la aplicación de las políticas de gestión de la información, pueden ocasionar la manipulación de información del proceso para favorecer un tercero</t>
  </si>
  <si>
    <t>Requerimientos técnicos para incorporar los predios de la 127-GUIIG-02 Guía Registro de Información Geográfica en el SIDEP.</t>
  </si>
  <si>
    <t>Solicitud a la Secretaria Distrital de Planeación de la información de licencias aprobadas por las Curadurías Urbanas.</t>
  </si>
  <si>
    <t>Seguimiento del informe suministrado por la Secretaria Distrital de Planeación de la información de licencias aprobadas por las Curadurías Urbanas.</t>
  </si>
  <si>
    <t>Lista de chequeo 127-FORIG-012 Formato Acta de Recibo Zonas de Cesión</t>
  </si>
  <si>
    <t>Seguimiento a la asignación de los casos de expedientes de predios derivados de las solicitudes realizadas a la SRI.</t>
  </si>
  <si>
    <t>Registros y seguimiento de la documentación prestada y custodiada.</t>
  </si>
  <si>
    <t>Manejo de roles y perfiles del SIDEP y el SIGDEP.</t>
  </si>
  <si>
    <t>Manual de usuario del SIDEP 2.0</t>
  </si>
  <si>
    <t>Corrección del inventario de predios del espacio público.</t>
  </si>
  <si>
    <t>Enviar a las entidades que hacen parte de la Ventanilla Única de la Construcción - VUC el informe de seguimiento con relación de casos que incumplan las especificaciones del Decreto 845/2019 para que estos realicen retroalimentación con las Curadurías Urbanas..</t>
  </si>
  <si>
    <t>Informar a la SDP y a la Alcaldía Local el incumplimiento de la entrega de la zona de sesión por parte del urbanizador para dar cumplimiento al Decreto 845/2019.</t>
  </si>
  <si>
    <t>Corrección del la información reportada en el SIDEP.</t>
  </si>
  <si>
    <t>Informar mediante memorando al área de Control Interno Disciplinario del evento presentado.</t>
  </si>
  <si>
    <t>Actualizar los roles y perfiles del SIDEP 2.0</t>
  </si>
  <si>
    <t>Actualizar los controles del proceso Inventario General del Espacio Público y Bienes Fiscales</t>
  </si>
  <si>
    <t>Revisar y/o actualizar los controles del 127-PRCIG-01-Procedimiento Consolidación del Inventario General de Espacio Público y Bienes Fiscales</t>
  </si>
  <si>
    <t>Documento revisado, actualizado, socializado y/o divulgado en el Sistema de Gestión</t>
  </si>
  <si>
    <t>Número de documentos revisados, actualizados, socializados y/o divulgados.</t>
  </si>
  <si>
    <t>Documento revisado, actualizado, socializados y/o divulgado.</t>
  </si>
  <si>
    <t>Realizar informe de seguimiento con relación de casos que incumplan las especificaciones del Decreto 845/2019.</t>
  </si>
  <si>
    <t>Informe</t>
  </si>
  <si>
    <t>Informes realizados</t>
  </si>
  <si>
    <t>Número de informes realizados</t>
  </si>
  <si>
    <t>Formato Acta de Recibo Zonas de Cesión con seguimiento</t>
  </si>
  <si>
    <t>Realizar seguimiento a los casos reportados por las Otras Entidades para incorporar en el Sistema de Información, que no cumplan con los requisitos, condiciones y anexos necesarios en el 127-FORIG-012 Formato Acta de Recibo Zonas de Cesión.</t>
  </si>
  <si>
    <t>Actas de socializaciones realizadas</t>
  </si>
  <si>
    <t>Número de actas de socializaciones realizadas</t>
  </si>
  <si>
    <t>Documentos actualizados y socializados.</t>
  </si>
  <si>
    <t>Acta y/o grabación de mesa de trabajo para la actualización de los perfiles.}</t>
  </si>
  <si>
    <t>Número de documentos actualizados y socializados.</t>
  </si>
  <si>
    <t>Actualizar los controles del proceso Inventario General del Espacio Público y Bienes Fiscales (donde se incluya los controles del SIGDEP).</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</si>
  <si>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</si>
  <si>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Daño o pérdida de los bienes administrados directa o indirectamente por el DADEP</t>
  </si>
  <si>
    <t>Desinterés de la comunidad (privados y públicos) en los modelos de administración de los predios a cargo del DADEP.</t>
  </si>
  <si>
    <t>Saneamiento de predios deficiente o sin gestión.</t>
  </si>
  <si>
    <t>Atrasos de cronogramas en el desarrollo de la revisión y evaluación de los proyectos.</t>
  </si>
  <si>
    <t>Posibilidad de recibir o solicitar beneficios por parte del supervisor o interventor para el no cumplimiento de los compromisos de un contrato y/o convenio con la Defensoría del Espacio Público.</t>
  </si>
  <si>
    <t>Posibilidad de recibir o solicitar beneficio para asignar o entregar bienes fiscales o de uso público,  sin el cumplimiento de los requisitos legales y lineamientos establecidos.</t>
  </si>
  <si>
    <t>Violación de la reserva de la información suministrada a terceros sin autorización.</t>
  </si>
  <si>
    <t>Daño, perdida o alteración de la información y de los expedientes del proceso de inventario general en el SIDEP</t>
  </si>
  <si>
    <t>Al no realizarse el seguimiento o control adecuado de los bienes administrados directa o indirectamente se puede presentar daños o perdidas (estructurales, vandalismo, invasión, derrumbe, etc.) de estos bienes.</t>
  </si>
  <si>
    <t>No contar con terceros para la correcta administración de los predios a cargo del DADEP.</t>
  </si>
  <si>
    <t xml:space="preserve">No se han adelantado los trámites legales para contar con la disponibilidad del 100% de los predios </t>
  </si>
  <si>
    <t>Demoras en la consolidación y entrega de la información del proyecto</t>
  </si>
  <si>
    <t>Aprovechamiento del espacio público o incumplimiento de las clausulas del contrato y/o convenio realizado entre el DADEP y las partes interesadas.</t>
  </si>
  <si>
    <t>Realizar entrega de predios a cargo del DADEP sin el cumplimiento de los requisitos y que den consecuencia un posible beneficio propio.</t>
  </si>
  <si>
    <t xml:space="preserve">Entrega de información confidencial a terceros </t>
  </si>
  <si>
    <t>Factores internos o externos como falencias en  la aplicación de las políticas de gestión de la información, pueden ocasionar el daño, perdida y manipulación inadecuada de la información del SIDEP.</t>
  </si>
  <si>
    <t>1. No se realizan los requerimientos de control.
2. Los anexos aportados no dan cuenta de la información presentada.
3. El contratista incumple con las obligaciones adquiridas mediante la suscripción del contrato o  convenio
4. Funciones del DADEP no tienen la funcionalidad efectiva para la mitigación del riesgo (funciones policivas).</t>
  </si>
  <si>
    <t>1. Bajos estándares en ejercicio del control.
2. Debilidad en la aplicación de los  procedimientos para la gestión misional de la entidad.
3.  incumplimiento en los requisitos para la entrega de bienes fiscales o de uso público.</t>
  </si>
  <si>
    <t>Información del SIDEP y expedientes físicos.</t>
  </si>
  <si>
    <t>Modificación
no autorizada</t>
  </si>
  <si>
    <t xml:space="preserve"> Informes de seguimiento o ejecución del contrato.</t>
  </si>
  <si>
    <t>Visitas o seguimientos a los bienes administrados directa e indirectamente.</t>
  </si>
  <si>
    <t>Acompañamiento a la comunidad para mantener el interés en los modelos de administración ofrecidos por la entidad</t>
  </si>
  <si>
    <t>Comunicación del subdirector en el cual se establezca si el predio esta disponible o no</t>
  </si>
  <si>
    <t>Cronogramas para los actores del desarrollo de los proyectos.</t>
  </si>
  <si>
    <t>Seguimiento cronogramas, que permite identificar posible cuellos de botella  en el cumplimiento de programas.</t>
  </si>
  <si>
    <t>Informes de seguimiento o ejecución del contrato.</t>
  </si>
  <si>
    <t>Visitas o seguimientos a los bienes administrados indirectamente.</t>
  </si>
  <si>
    <t>Guía de Administración de bienes de uso Público y bienes fiscales del Nivel Central</t>
  </si>
  <si>
    <t>Acuerdos de confidencialidad.</t>
  </si>
  <si>
    <t>Procedimientos para el manejo de la información en el proceso de la radicación.</t>
  </si>
  <si>
    <t>Procedimientos para el manejo de la documentación de los proyectos de APP.</t>
  </si>
  <si>
    <t>Manejo de roles y perfiles del SIDEP.</t>
  </si>
  <si>
    <t>Comunicación oficial de solicitud de disponibilidad predial</t>
  </si>
  <si>
    <t>Realizar el proceso de obtención de disponibilidad del predio</t>
  </si>
  <si>
    <t>Ajustar el cronograma</t>
  </si>
  <si>
    <t>Procedimiento Defensa Administrativa y Procedimiento Defensa Judicial.</t>
  </si>
  <si>
    <t>Cuatrimestral</t>
  </si>
  <si>
    <t>Realizar nuevo impulso procesal.</t>
  </si>
  <si>
    <t xml:space="preserve"> - Informar mediante memorando al área de Control Disciplinario el evento presentado.
 - Informar a la Oficina Asesora Jurídica para su proceso según corresponda.</t>
  </si>
  <si>
    <t>Informar mediante memorando al área de Control Disciplinario el evento presentado.</t>
  </si>
  <si>
    <t xml:space="preserve">Pérdida u ocupación indebida del espacio público. </t>
  </si>
  <si>
    <t>Dificultad en el acceso de acciones policivas o judiciales   de defensa y/o recuperación del espacio público.</t>
  </si>
  <si>
    <t>Posibilidad de recibir o solicitar beneficio por alterar, ocultar, manipular o dar información a terceros interesados en ocupar, invadir o aprovechar el espacio publico.</t>
  </si>
  <si>
    <t>Daño, perdida o alteración de la información y de los expedientes del proceso de inventario general en el SIDEP.</t>
  </si>
  <si>
    <t>Daño a la información</t>
  </si>
  <si>
    <t>Fuga de información</t>
  </si>
  <si>
    <t>Hurto de la información</t>
  </si>
  <si>
    <t xml:space="preserve">No disponibilidad de la información </t>
  </si>
  <si>
    <t>Perdida integridad de la información</t>
  </si>
  <si>
    <t xml:space="preserve">Daños ocasionados a los equipos de cómputo </t>
  </si>
  <si>
    <t>Interrupción de la Operación de la Plataforma Tecnológica.</t>
  </si>
  <si>
    <t>Accesibilidad a los sistemas de información alojados en la nube</t>
  </si>
  <si>
    <t>Ataques Ciberseguridad</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</si>
  <si>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</si>
  <si>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</si>
  <si>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Omisión en la respuesta, pronunciamiento oportuno, y atención de requerimientos efectuados dentro de los procesos judiciales en los que es parte la Entidad.</t>
  </si>
  <si>
    <t>Inadecuada formulación y elaboración del Plan Anual de Adquisiciones</t>
  </si>
  <si>
    <t>Indebida selección de contratistas y/o deficiente estructuración de procesos de selección, incluidos aquellos relacionados con proyectos de iniciativas público privadas.</t>
  </si>
  <si>
    <t>Deficiencias en la justificación de la necesidad que se pretende suplir con la contratación a realizar.</t>
  </si>
  <si>
    <t>Suscripción del contrato sin el lleno de requisitos.</t>
  </si>
  <si>
    <t>Incumplimiento de lo pactado en las obligaciones contractuales, por parte de los contratistas.</t>
  </si>
  <si>
    <t>Incumplimiento de los términos contractuales o legales para liquidar.</t>
  </si>
  <si>
    <t xml:space="preserve">Omitir por parte del abogado asignado, el deber de presentar ante los miembros del comité de conciliación las solicitudes realizadas a la entidad. </t>
  </si>
  <si>
    <t>Omitir por parte del secretario técnico del comité de conciliación, el deber de comunicar a los agentes del Ministerio Público la decisión de no formular acción de repetición.</t>
  </si>
  <si>
    <t xml:space="preserve">Posibilidad de recibir o solicitar beneficio por elaborar estudios y documentos previos, pliegos de condiciones o invitaciones con: sobrecostos, inexistencia de la necesidad, o con incumplimientos legales a un oferente y/o un tercero. </t>
  </si>
  <si>
    <t>Posibilidad recibir o solicitar beneficio por la filtración de la información de los procesos contractuales en beneficio propio o de un tercero.</t>
  </si>
  <si>
    <t xml:space="preserve">Seguridad de la información </t>
  </si>
  <si>
    <t>Incumplimiento de los programas presentes en el Sistema de Gestión Ambiental  - Plan Institucional de Gestión Ambiental (PIGA) y sus planes asociados.</t>
  </si>
  <si>
    <t>Incumplimiento en la ejecución de los programas del Sistema de Gestión Ambiental  - Plan Institucional de Gestión Ambiental (PIGA) y sus planes asociados (Planes como: PIGA, PAI, RESPEL, PIMS, PACA).</t>
  </si>
  <si>
    <t>Formulación y seguimiento de los planes de acción del Sistema de Gestión Ambiental.</t>
  </si>
  <si>
    <t>Socializar el cumplimiento de los planes de acción con el fin de sensibilizar a funcionarios y contratistas de la importancia del Sistema de Gestión Ambiental.</t>
  </si>
  <si>
    <t>Subdirección administrativa, financiera y de control disciplinario</t>
  </si>
  <si>
    <t>Piezas de comunicación en medios masivos de la Entidad (pantallas, intranet)</t>
  </si>
  <si>
    <t xml:space="preserve"> Realizar acciones de mejoramiento y/o reprogramación de las actividades  programadas en el plan de acción correspondiente.</t>
  </si>
  <si>
    <t>Pérdida o daño o uso inadecuado de los bienes muebles.</t>
  </si>
  <si>
    <t>Inventario desactualizado o que no refleje la realidad de las existencias de bienes muebles o intangibles de la entidad.</t>
  </si>
  <si>
    <t>No incorporación de todos los hechos económicos que afectan la estructura financiera de la entidad</t>
  </si>
  <si>
    <t>Daño, perdida o alteración de la información y de los sistemas LYMAY, SISCO, SAE-SAI, PREDIS, PAC, OPGET, SISCO.</t>
  </si>
  <si>
    <t>No cumplimiento a los parámetros y/o metodología establecida para la organización y manejo de los archivos.</t>
  </si>
  <si>
    <t>Contaminación de los funcionarios de la entidad  con posibles agentes patógenos</t>
  </si>
  <si>
    <t>Posibilidad de recibir o solicitar beneficio por el incumplimiento de la reserva en el manejo de la información documental en beneficio propio o de un particular.</t>
  </si>
  <si>
    <t>Daño, perdida o alteración de la información y de los sistemas ROYAL y ORFEO.</t>
  </si>
  <si>
    <t>Incumplimiento de las funciones propias de la entidad.</t>
  </si>
  <si>
    <t>Baja participación del personal de la entidad en las actividades de bienestar y capacitación de gestión.</t>
  </si>
  <si>
    <t>Ocurrencia de accidentes, incidentes de trabajo y posibles enfermedades laborales</t>
  </si>
  <si>
    <t>Posibilidad de recibir o solicitar beneficio por el nombramiento de una persona que no cumpla con los requisitos funcionales -comportamentales buscando beneficio propio o de un tercero.</t>
  </si>
  <si>
    <t>Liquidación y pago en la nómina de factores salariales sin el respectivo control dentro del proceso en beneficio propio o de un tercero.</t>
  </si>
  <si>
    <t>Daño, perdida o alteración de la información del aplicativo de nomina.</t>
  </si>
  <si>
    <t>Financiero</t>
  </si>
  <si>
    <t>Incumplimiento de las acciones y actividades de mejoramiento.</t>
  </si>
  <si>
    <t>Incorrecta evaluación a la efectividad de los controles de los procesos y procedimientos y de los mapas de riesgos</t>
  </si>
  <si>
    <t>Perdida de información de las acciones y actividades de mejoramiento en el aplicativo de acciones CPM.</t>
  </si>
  <si>
    <t>Pérdida de los principios de objetividad, imparcialidad y confidencialidad, incumpliendo lo preceptuado en los instrumentos de auditoría incluido el Código de ética del auditor.</t>
  </si>
  <si>
    <t>Incorrecto o limitado cumplimiento de los roles asignados a la OCI como asesoría y evaluación en relación con la gestión, riesgos y efectividad de controles del Sistema de Control Interno.</t>
  </si>
  <si>
    <t xml:space="preserve">Incumplimiento del Plan Anual de Auditoría. </t>
  </si>
  <si>
    <t>Posibilidad de recibir o solicitar para ocultar, limitar, modificar, manipular o alterar información respecto de hallazgos u observaciones a favor de terceros.</t>
  </si>
  <si>
    <t>Daño, perdida o alteración de la información del aplicativo MAP.</t>
  </si>
  <si>
    <t xml:space="preserve">Vencimiento de términos de los procesos disciplinarios </t>
  </si>
  <si>
    <t xml:space="preserve">Pérdida de Información de las actuaciones disciplinarias </t>
  </si>
  <si>
    <t>Gestión</t>
  </si>
  <si>
    <t>Ejecutar la Programación cuatrienal (4 años) de visitas directas a los bienes administrados.</t>
  </si>
  <si>
    <t>Realizar informes de visitas de seguimiento indirectas a los bienes administrados.</t>
  </si>
  <si>
    <t>Informe de cumplimiento de la Programación bienal (visitas realizadas directamente)</t>
  </si>
  <si>
    <t xml:space="preserve">Informes de Seguimiento cargados en SIDEP 2.0 (visitas realizadas directamente o indirectamente). </t>
  </si>
  <si>
    <t xml:space="preserve">Número de informes de seguimientos cargados en SIDEP 2.0 (visitas realizadas directamente o indirectamente). </t>
  </si>
  <si>
    <t>Iniciar acciones administrativas y/o penales para subsanar el daño realizado.</t>
  </si>
  <si>
    <t>Verificar la disponibilidad de los predios y revisar si los predios están cedidos bajo alguna modalidad de contratación.</t>
  </si>
  <si>
    <t>Comunicación interna del grupo SAI</t>
  </si>
  <si>
    <t>Realizar seguimiento a los cronogramas para prender alarmas oportuna , que eviten que se den atrasos en los cronogramas.</t>
  </si>
  <si>
    <t>Informes de seguimiento, Actas de reuniones, Cronogramas de seguimientos</t>
  </si>
  <si>
    <t>Socializar la Guía de Administración de bienes de uso Público y bienes fiscales del Nivel Central a las partes interesadas.</t>
  </si>
  <si>
    <t>Acta de socialización de la Guía de Administración de bienes de uso Público y bienes fiscales del Nivel Central</t>
  </si>
  <si>
    <t xml:space="preserve">Establecer controles y seguimiento en el cumplimiento de los procedimientos para el manejo de la información de los proyectos de APP </t>
  </si>
  <si>
    <t>Actas de reuniones, informes de seguimiento</t>
  </si>
  <si>
    <t>Acta y/o grabación de mesa de trabajo para la actualización de los perfiles.</t>
  </si>
  <si>
    <t>Documentos del proceso actualizados y socializados.</t>
  </si>
  <si>
    <t>Un Acta y/o grabación de la mesa de trabajo realizada.</t>
  </si>
  <si>
    <t>2 acción de mejora generadas por cada auditoría realizada</t>
  </si>
  <si>
    <t>Restaurar copias de respaldo en la nube
Accionar el PDR</t>
  </si>
  <si>
    <t>Restauración de los Backups de información</t>
  </si>
  <si>
    <t>Restaurar copias de seguridad recientes</t>
  </si>
  <si>
    <t>Bloqueo de contraseñas
Auditoria al activo afectado.
Gestión y documentación del incidente de seguridad</t>
  </si>
  <si>
    <t>Mantenimientos preventivos ejecutados/mantenimientos preventivos planeados = 100%</t>
  </si>
  <si>
    <t>Reemplazar el equipo haciendo uso de las condiciones de la contratación de alquiler de computadores</t>
  </si>
  <si>
    <t>Mensual</t>
  </si>
  <si>
    <t>Disponibilidad del 85%  en los servicios críticos de TI</t>
  </si>
  <si>
    <t>1. DRP
2. Backups</t>
  </si>
  <si>
    <t>1. Informes de monitoreo
2. Canal redundante</t>
  </si>
  <si>
    <t>Canales redundantes al 95%</t>
  </si>
  <si>
    <t>Activación de servicios alternos (hiperconvergencia)
Canal redundante</t>
  </si>
  <si>
    <t>1. Informes de monitoreo en línea.
2. Contratos de actualización y soporte  de firewalls y switches</t>
  </si>
  <si>
    <t xml:space="preserve">Cambio de contraseña mínimo 1 vez al mes </t>
  </si>
  <si>
    <t>Reporte ante entes de control
Restauración de los ambientes o información impactadas
Directorio Activo</t>
  </si>
  <si>
    <t>Documento informe del proceso de seguimiento.</t>
  </si>
  <si>
    <t>Realizar cambio de apoderado judicial.</t>
  </si>
  <si>
    <t>Actas y/o listados de asistencia</t>
  </si>
  <si>
    <t>Ajustar el PAA.</t>
  </si>
  <si>
    <t>Listas de chequeo en el SG.</t>
  </si>
  <si>
    <t>Solicitar la garantía única de cumplimiento y hacerla efectiva en caso que se configure alguno de los siniestros amparados por estos..</t>
  </si>
  <si>
    <t>Carpetas de contratación</t>
  </si>
  <si>
    <t>Realizar una adecuada revisión de los estudios previos para garantizar suficiencia y soporte en la justificación de la necesidad.</t>
  </si>
  <si>
    <t>Listas de chequeo revisadas.</t>
  </si>
  <si>
    <t>No firmar acta de inicio hasta que el contrato cumpla con todos los requisitos</t>
  </si>
  <si>
    <t>Actas de socializaciones o memorandos e instructivos socializados.</t>
  </si>
  <si>
    <t>Informar al área de Control Disciplinario del evento.</t>
  </si>
  <si>
    <t xml:space="preserve">Informar a los abogados asignados mediante memorando y/o reuniones de seguimiento, el deber de presentar ante los miembros del comité de conciliación las solicitudes de conciliación realizadas a la entidad. </t>
  </si>
  <si>
    <t>Actas de socializaciones o memorandos y procedimiento de conciliación socializado.</t>
  </si>
  <si>
    <t>Verificar la actividad desarrollada por el abogado asignado y determinar su incidencia dentro del proceso para subsanar o no la actividad desarrollada.</t>
  </si>
  <si>
    <t>Informar al Secretario del Comité de Conciliación mediante memorando y/o reuniones de seguimiento, el deber de comunicar a los agentes del Ministerio Público la decisión de no formular acción de repetición.</t>
  </si>
  <si>
    <t>Informar mediante memorando o correo electrónico a los Agentes del Ministerio Público a fin de dar cumplimiento.</t>
  </si>
  <si>
    <t>SECOP y carpeta del proceso.</t>
  </si>
  <si>
    <t>Informar a las autoridades competentes del evento presentado.</t>
  </si>
  <si>
    <t>Acta de socialización y/o piezas comunicativas</t>
  </si>
  <si>
    <t xml:space="preserve"> - Aplicar el Instructivo de Gestión de Recursos en el tema de Reporte de Siniestros.
- Informar por memorando a Control Disciplinario del evento.</t>
  </si>
  <si>
    <t>Informe de toma física de inventario.</t>
  </si>
  <si>
    <t xml:space="preserve"> - Realizar la toma física del inventario y se actualiza en el sistema de información.
- Informar por memorando a Control Disciplinario del evento.</t>
  </si>
  <si>
    <t>Conciliaciones mensuales realizadas</t>
  </si>
  <si>
    <t>Realizar las acciones del Instructivo Reglamento interno comité técnico de sostenibilidad contable según el caso o el hecho.</t>
  </si>
  <si>
    <t>Correo electrónico con la solicitud</t>
  </si>
  <si>
    <t xml:space="preserve"> - Solicitar a la Oficina de Sistemas la restauración de la información dañada, perdida o alterada mediante los Backup.
 - Informar mediante memorando al área de Control Disciplinario el evento presentado.</t>
  </si>
  <si>
    <t xml:space="preserve">Actas de seguimiento a la aplicación de las hojas de control. </t>
  </si>
  <si>
    <t>Una hoja de control del Sistema de Gestión del DADEP implementada</t>
  </si>
  <si>
    <t xml:space="preserve"> - Solicitud mediante correo electrónico de la  corrección del expedientes en cuanto a su organización y manejo.
 - Socialización de los parámetros y/o metodología establecida para la organización y manejo de los archivos.</t>
  </si>
  <si>
    <t>1. Listado de asistencia.
2. Documento elaborado y socializado.
3. Piezas comunicativas de socialización del protocolo.</t>
  </si>
  <si>
    <t>Socializaciones y/o piezas comunicativas realizadas</t>
  </si>
  <si>
    <t xml:space="preserve"> - Informar al Sistema de Seguridad y Salud en el Trabajo para el desarrollo del reporte en la ARL.</t>
  </si>
  <si>
    <t>Correo electrónico enviado</t>
  </si>
  <si>
    <t xml:space="preserve">Subdirección Administrativa, Financiera y de Control Disciplinario </t>
  </si>
  <si>
    <t xml:space="preserve">Correo Electrónico </t>
  </si>
  <si>
    <t xml:space="preserve"> Solicitar a la Oficina de Sistemas la restauración de la información dañada, perdida o alterada mediante los Backup.
 - Informar mediante memorando al área de Control Disciplinario el evento presentado.</t>
  </si>
  <si>
    <t>Manual de funciones con su resolución y Actas de socialización</t>
  </si>
  <si>
    <t xml:space="preserve"> - Informar mediante memorando al área de Control Disciplinario el evento presentado.</t>
  </si>
  <si>
    <t>Invitaciones realizadas.</t>
  </si>
  <si>
    <t xml:space="preserve"> - Ejecutar estrategias como correos electrónicos motivacionales para aumentar la participación, mostrando los beneficios de las actividades.</t>
  </si>
  <si>
    <t>Capacitaciones y/o socializaciones realizadas.</t>
  </si>
  <si>
    <t xml:space="preserve"> Reporte oportuno al SG-SST de la entidad y a la ARL.
Realización de socialización de acciones preventivas para la no ocurrencia (lecciones aprendidas).</t>
  </si>
  <si>
    <t>Listas de chequeo diligenciadas</t>
  </si>
  <si>
    <t>Documento de verificación de la nomina (Excel) y su visto bueno.</t>
  </si>
  <si>
    <t>Un Acta y/o grabación de la socialización.</t>
  </si>
  <si>
    <t xml:space="preserve"> - Restaurar la información dañada, perdida o alterada mediante los Backup.
 - Informar mediante memorando al área de Control Disciplinario el evento presentado.</t>
  </si>
  <si>
    <t>Grabaciones de mesas de trabajo y/o listados de asistencias.</t>
  </si>
  <si>
    <t>Crear una nueva acción y actividades de mejoramiento como resultados de un cierre de una acción no efectiva.</t>
  </si>
  <si>
    <t>Mapa de riesgos y documentos del Sistema de Gestión actualizados</t>
  </si>
  <si>
    <t>Correo electrónico a mesa de ayuda con la solicitud realizada</t>
  </si>
  <si>
    <t>Solicitar a través de mesa de ayuda la reinstauración de la información del aplicativo con los Backup realizados.</t>
  </si>
  <si>
    <t>semestral</t>
  </si>
  <si>
    <t>Corregir lo pertinente y dar traslado si es el caso a Disciplinarios.</t>
  </si>
  <si>
    <t xml:space="preserve"> Realizar CICCI extraordinario para la socialización del informe parametrizado del sistema de control interno. Los incumplimientos o afectaciones graves al cumplimiento de las funciones se verá reflejado tanto en la evaluación de desempeño como en la continuidad de los contratos.</t>
  </si>
  <si>
    <t>1. Realizar seguimiento al PAA en formato Excel y en reuniones de la OCI para establecer cumplimiento, avance y posibles afectaciones del mismo.
2. Realizar seguimiento a las labores asignadas en el PAA.
3. Realizar acercamiento a los temas y emitir para firma los respectivos memorando de apertura al iniciar la actividad exigiendo siempre la carta de representación.</t>
  </si>
  <si>
    <t>Actas  de reunión, memorandos y correos electrónicos de seguimiento, versiones del PAA.</t>
  </si>
  <si>
    <t xml:space="preserve"> Realizar CICCI extraordinario para poner en conocimiento los posibles incumplimientos y generar la nueva versión del PAA ajustada a la realidad.</t>
  </si>
  <si>
    <t>1. Socializar la aplicación y compromiso de los instrumentos de auditoría interna en reuniones internas.
2. Ejecutar el plan de auditorias para la vigencia del 2020.
3. Alimentar las observaciones provenientes de las Auditorias en el MAP
4. Actualizar los procesos y procedimientos de Auditoria bajo las Normas Internacionales de Auditoría.
5. Realizar seguimiento a la entrega de informes periódicos.
6. Publicar los planes de mejora e informes en la página web.</t>
  </si>
  <si>
    <t xml:space="preserve">1. Plan de auditorías, seguimientos, publicaciones.
2. Actas de reunión y correos electrónicos. </t>
  </si>
  <si>
    <t xml:space="preserve">Plan de auditorías, seguimientos, publicaciones, Actas de reunión y correos electrónicos. </t>
  </si>
  <si>
    <t>Corregir lo pertinente e iniciar el proceso Disciplinario.</t>
  </si>
  <si>
    <t xml:space="preserve"> - Adelantar la acción disciplinaria correspondiente y/o compulsar para que se adelanten los procesos judiciales correspondientes</t>
  </si>
  <si>
    <t>Capacitaciones realizadas / sobre capacitaciones programadas</t>
  </si>
  <si>
    <t xml:space="preserve"> - Adelantar la acción disciplinaria correspondiente </t>
  </si>
  <si>
    <t>Realizar una mesa de trabajo con la Oficina de Sistemas para proponer la creación de un Nivel de Seguridad exclusivo para CID en ORFEO</t>
  </si>
  <si>
    <t xml:space="preserve">Acta de reunión  </t>
  </si>
  <si>
    <t xml:space="preserve">Correos electrónicos  de solicitud 
</t>
  </si>
  <si>
    <t>Listado de asistencia y/o certificado</t>
  </si>
  <si>
    <t>Porcentaje de capacitaciones realizadas</t>
  </si>
  <si>
    <t>Actas o grabaciones de la mesas de trabajo realizadas</t>
  </si>
  <si>
    <t>Número de actas o grabaciones de la mesas de trabajo realizadas</t>
  </si>
  <si>
    <t>Escribir el número del consecutivo correspondiente al proceso.</t>
  </si>
  <si>
    <t>Ítem del proceso</t>
  </si>
  <si>
    <t>Ítem del Riesgo</t>
  </si>
  <si>
    <t>Escribir el número del consecutivo correspondiente al riesgo.</t>
  </si>
  <si>
    <t>Ítem del Proceso</t>
  </si>
  <si>
    <t>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</si>
  <si>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Instructivo Nómina</t>
  </si>
  <si>
    <t>Perfiles o  niveles de acceso para el ingreso sistema del personal autorizado para llevar a cabo el proceso y las verificaciones.</t>
  </si>
  <si>
    <t>Seguimiento y chequeo de la nomina.</t>
  </si>
  <si>
    <t>Apropiación u ocupación indebida del espacio público por parte terceros.</t>
  </si>
  <si>
    <t>El DADEP carece de funciones policivas o judiciales para la defensa y/o recuperación del espacio público.</t>
  </si>
  <si>
    <t>Situaciones presentadas en la dinámica del proceso como el inadecuado manejo de información relacionado con acciones de defensa, puede generar que información sea filtrada con el fin de favorecer a un tercero.</t>
  </si>
  <si>
    <t xml:space="preserve">1. Inadecuado manejo de información relacionado con acciones de defensa.
2. Bajos estándares en ejercicio del control.
3. Direccionamiento del proceso administrativo o judicial. </t>
  </si>
  <si>
    <t>Convenio interadministrativo 110-00129-34-0-2020 para el desarrollo de acciones del defensor del espacio público.</t>
  </si>
  <si>
    <t>Aplicación de mecanismos preventivos  y persuasivos (Procedimiento Defensa Preventiva y Persuasiva).</t>
  </si>
  <si>
    <t>Articulación con la entidades intervinientes en los operativos (policía,  alcaldías locales, personería, secretarías, IPES, entre otros)</t>
  </si>
  <si>
    <t>Código de integridad del DADEP.</t>
  </si>
  <si>
    <t>Clausula de confidencialidad para los contratistas con respecto a la información privilegiada de la cual se tiene acceso por la naturaleza o desarrollo de las actividades contractuales.</t>
  </si>
  <si>
    <t>Contenido técnico o jurídico de los documentos expedidos por el Área de Defensa verificados..</t>
  </si>
  <si>
    <t>Probabilidad de que las amenazas exploten vulnerabilidades de un activo de información o grupo de activos de información y por lo tanto causar un daño a la entidad</t>
  </si>
  <si>
    <t>Liberación deliberada o involuntaria de información confidencial o sensible, a un medio o a personas que no deberían conocerla</t>
  </si>
  <si>
    <t>Apoderamiento ilegítimo de la información custodiada por la entidad.</t>
  </si>
  <si>
    <t>Probabilidad de verse afectada la información que se encuentra a disposición de quienes deben acceder a ella, ya sean personas, procesos o aplicaciones.</t>
  </si>
  <si>
    <t>Probabilidad  que la información se sea inalterada ante accidentes o intentos maliciosos.</t>
  </si>
  <si>
    <t>Probabilidad que los equipos de computo se vean afectado por fallas o mal funcionamiento</t>
  </si>
  <si>
    <t>No operación de la plataforma tecnológica por diferentes aspecto que generen no operación de las actividades de la entidad.</t>
  </si>
  <si>
    <t>Posibilidad que tienen todas las personas de poder utilizar un objeto, visitar un lugar o acceder a un servicio, independientemente de sus capacidades técnicas, cognitivas o físicas.</t>
  </si>
  <si>
    <t>Probabilidad que se vea afectada la protección de activos de información, a través del tratamiento de amenazas que ponen en riesgo la información que es procesada, almacenada y transportada por los sistemas de información que se encuentran interconectados</t>
  </si>
  <si>
    <t>Información física o digital</t>
  </si>
  <si>
    <t>equipos de computo (PCs, impresoras, servidores on premise, escáneres, video Beam, plotter, pantallas)</t>
  </si>
  <si>
    <t xml:space="preserve">Servidores virtuales </t>
  </si>
  <si>
    <t>Servidores Cloud/on premise
Información digital</t>
  </si>
  <si>
    <t>Políticas de acceso a la información</t>
  </si>
  <si>
    <t>Logs de auditoria de aplicaciones, accesos</t>
  </si>
  <si>
    <t>Directorio activo</t>
  </si>
  <si>
    <t>Backups - DRP</t>
  </si>
  <si>
    <t>Auditoría al plan de Backup</t>
  </si>
  <si>
    <t>Se tienen políticas de dominio que restringen accesos a puertos USB, y unidades de CDROM.</t>
  </si>
  <si>
    <t>Se cuenta con un plan de sensibilización del MSPI.</t>
  </si>
  <si>
    <t>Clausulas contractuales  de confidencialidad de la información.</t>
  </si>
  <si>
    <t>Clausulas de contratos</t>
  </si>
  <si>
    <t>PRD - Plan de Recuperación Desastres</t>
  </si>
  <si>
    <t>Copias de seguridad</t>
  </si>
  <si>
    <t>La OS cuenta con un formato de solicitud de cambios  que permite dejar trazabilidad y formalidad de los cambios solicitados.</t>
  </si>
  <si>
    <t>Indicadores de mesa de ayuda</t>
  </si>
  <si>
    <t>Monitoreo de la red (ataques)</t>
  </si>
  <si>
    <t>Renovación de equipos de computo</t>
  </si>
  <si>
    <t>Se hace reaprovechamiento de partes de equipos para el mejoramiento de otros</t>
  </si>
  <si>
    <t>Mantenimiento preventivo a los equipos de computo</t>
  </si>
  <si>
    <t>Backups</t>
  </si>
  <si>
    <t>Doble canal en redundancia</t>
  </si>
  <si>
    <t>Firewall, VPN</t>
  </si>
  <si>
    <t>DRP</t>
  </si>
  <si>
    <t>Firewall, switches actualizados</t>
  </si>
  <si>
    <t>Sistemas de Monitoreo de red y servidores en la nube</t>
  </si>
  <si>
    <t>Antivirus</t>
  </si>
  <si>
    <t>Contrato Antivirus y antivirus</t>
  </si>
  <si>
    <t>Respuesta inoportuna o incompleta en el marco de la defensa jurídica de los intereses del DADEP.</t>
  </si>
  <si>
    <t>Plan Anual de Adquisiciones mal formulado.</t>
  </si>
  <si>
    <t>Selección de contratista no idóneo para la ejecución de objetos contractuales.</t>
  </si>
  <si>
    <t>Justificación insuficiente o inadecuada de la necesidad que se pretende satisfacer con la contratación.</t>
  </si>
  <si>
    <t>Contrato sin el lleno de los requisitos</t>
  </si>
  <si>
    <t>Incumplimiento de las obligaciones pactadas en el contrato.</t>
  </si>
  <si>
    <t>Pedida de competencia para liquidar el contrato</t>
  </si>
  <si>
    <t>Inobservancia a lo ordenado en el Decreto Único Reglamentario 1069 de 2015, 839 de 2018, 1167 de 2015 y la Resolución No. 197 de 2019 proferida por el DADEP.</t>
  </si>
  <si>
    <t>Inobservancia a lo ordenado en el Decreto Distrital 839 de 2018 y en la Resolución No. 197 de 2019 proferida por el DADEP.</t>
  </si>
  <si>
    <t>Falta de aplicación de los principios de planeación, transparencia y selección objetiva, sumado a los bajos estándares en el ejercicio del control, o la debilidad en la aplicación de los procedimientos para la gestión, lo cual conlleva a la elaboración de estudios y documentos previos, pliegos de condiciones o invitaciones para procesos de selección sin reunir el  lleno de los requisitos legalmente establecidos, con el fin de beneficiar a un oferente y/o a un tercero.</t>
  </si>
  <si>
    <t>Al existir una falencia en los controles establecidos por la Entidad se puede presentar la filtración de datos sensibles de las iniciativas sobre el modelo financiero, estudios y documentos contractuales antes de la etapa de licitación en beneficio propio de un tercero.</t>
  </si>
  <si>
    <t>Pérdida o daño o uso inadecuado de los bienes muebles por el control inadecuado.</t>
  </si>
  <si>
    <t>Inventario sin la actualización periódica generando el no reflejo de la realidad de las existencias de bienes muebles o intangibles de la entidad.</t>
  </si>
  <si>
    <t>Por la deficiencia de la articulación de las áreas se pueda generar hechos económicos que no se incorporen en los estados financieros.</t>
  </si>
  <si>
    <t>Factores internos o externos como falencias en  la aplicación de las políticas de gestión de la información, pueden ocasionar el daño, perdida y manipulación de la información y de los sistemas LYMAY, SISCO, SAE-SAI, PREDIS, PAC, OPGET, SISCO.</t>
  </si>
  <si>
    <t>Al tener una inadecuada gestión documental se generaría el no cumplimiento de los parámetros y/o metodologías establecidas para la organización y manejo de los archivos</t>
  </si>
  <si>
    <t>Al realizar la manipulación de los documentos del DADEP se puede presentar el riesgos de contaminación de los funcionarios por agentes patógenos.</t>
  </si>
  <si>
    <t>Los lineamientos y procesos de una entidad deben ser claros y de conocimiento a todos sus servidores, y para ello se debe involucrar los valores de cada uno de estos funcionarios, es por ello que la falencia en estos valores en conjunto con los de la entidad y el incumplimiento de la reserva en el manejo de la información genera el Uso inadecuado de información  reservada para beneficio propio o de un particular.</t>
  </si>
  <si>
    <t>Factores internos o externos como falencias en  la aplicación de las políticas de gestión de la información, pueden ocasionar el daño, perdida y manipulación de la información y de los sistemas ROYAL y ORFEO.</t>
  </si>
  <si>
    <t xml:space="preserve">Incumplimiento de las funciones propias de la entidad, por falta de personal de Planta que garantice la  continuidad de las labores </t>
  </si>
  <si>
    <t>Participación baja del personal de la entidad en las actividades de bienestar y capacitación de gestión.</t>
  </si>
  <si>
    <t>Generación de accidentes, incidentes de trabajo y posibles enfermedades laborales.</t>
  </si>
  <si>
    <t>La vinculación del personal a la entidad debe ser transparente y conforme a las directrices y condiciones establecidas por la Entidad, no obstante, por favorecer a un particular, vincular a alguien sin el perfil requerido hace que se presenten acuerdos entre funcionarios públicos para beneficiar a personas en particular a través de su nombramiento de manera directa para beneficio propio o de un tercero.</t>
  </si>
  <si>
    <t>Factores internos o externos como falencias en  la aplicación de las políticas de gestión de la información, pueden ocasionar el daño, perdida y manipulación de la información en el aplicativo de nomina..</t>
  </si>
  <si>
    <t>Incumplimiento de las acciones y actividades de mejoramiento en el aplicativo de acciones CPM</t>
  </si>
  <si>
    <t>Los controles existentes pueden ser no efectivos para la correcta verificación de los procesos y los riesgos.</t>
  </si>
  <si>
    <t>Posible perdida del historial de las acciones y actividades de mejoramiento reportadas en el aplicativo de acciones CPM.</t>
  </si>
  <si>
    <t>Generar desinformación,  e incumplir los instrumentos de auditoría, pasando sobre los procedimientos y viciando el contenido objetivo e imparcial de los informes.</t>
  </si>
  <si>
    <t>Hacer incurrir a la Alta dirección en toma equivocada de decisiones y desconocimiento por parte de todos los funcionarios y diferentes niveles jerárquicos de contenido y evaluación del informe parametrizado del sistema de control interno.</t>
  </si>
  <si>
    <t>Subutilizar las herramienta de planeación PAA e incumplir lo aprobado por el Comité Institucional de Coordinación de Control Interno por no realizar el seguimiento y control e incluso incurrir en incumplimientos normativos.</t>
  </si>
  <si>
    <t>Una errónea combinación de aspectos personales y otros institucionales determinan que se realice una adecuada aplicación de principios éticos propios y de la entidad y una adecuada implementación de controles de manera sistemática puede conllevar a Alterar los resultados obtenidos del ejercicio de auditorías internas en beneficio propio y de un tercero.</t>
  </si>
  <si>
    <t>Factores internos o externos como falencias en  la aplicación de las políticas de gestión de la información, pueden ocasionar el daño, perdida y manipulación de la información del aplicativo MAP.</t>
  </si>
  <si>
    <t>Liberación deliberada o involuntaria de información digital con reserva legal a un medio o a personas que no debe conocerla, o en una etapa que no corresponde.</t>
  </si>
  <si>
    <t>Incumplimiento a la normatividad vigente y aplicable al proceso Disciplinario,  lo cual puede generar irregularidades del proceso, nulidades, prescripción y/o caducidad.</t>
  </si>
  <si>
    <t xml:space="preserve">Falta de políticas claras o no aplicación de controles frente a los procesos disciplinarios y un uso inadecuado de la información producida al interior de cada proceso.  </t>
  </si>
  <si>
    <t>Daño o perdida de la información</t>
  </si>
  <si>
    <t>Fuga de la información</t>
  </si>
  <si>
    <t>Marcación de nivel de seguridad en Orfeo como Confidencial, para los casos requeridos de procesos disciplinarios.</t>
  </si>
  <si>
    <t xml:space="preserve">Aplicación de procedimiento ordinario y verbal, regulado por el marco constitucional y legal aplicable </t>
  </si>
  <si>
    <t>Realizar copias de seguridad o backups sobre la información contenida en las carpetas  para garantizar la integridad y conservación.</t>
  </si>
  <si>
    <t>Escaneo de expedientes disciplinarios físicos.</t>
  </si>
  <si>
    <t>Reportes del SIPROJ con el seguimiento al desarrollo de los procesos judiciales y extrajudiciales en mesas de trabajo periódicas.</t>
  </si>
  <si>
    <t>Guía para elaborar el Plan Anual de Adquisiciones Colombia Compra Eficiente.</t>
  </si>
  <si>
    <t>Listas de chequeo de contratación directa persona natural.</t>
  </si>
  <si>
    <t>Manual de contratación donde se establece parámetros y lineamientos para la adecuada sustentación de la necesidad.</t>
  </si>
  <si>
    <t>Manual de supervisión o interventoría según el caso.</t>
  </si>
  <si>
    <t>Informes de supervisión o interventoría</t>
  </si>
  <si>
    <t>Manual de contratación para la liquidación de los contratos</t>
  </si>
  <si>
    <t>Procedimiento del Comité de Conciliación</t>
  </si>
  <si>
    <t>Clausula de confidencialidad establecido para contratistas.</t>
  </si>
  <si>
    <t>Código de Integridad.</t>
  </si>
  <si>
    <t>Instructivo Gestión de Recursos Físicos.</t>
  </si>
  <si>
    <t>Asignación de Bienes a través del aplicativo SAI.</t>
  </si>
  <si>
    <t>Formato de Constancia entrega de bienes a cargo</t>
  </si>
  <si>
    <t>Actualización del inventario.</t>
  </si>
  <si>
    <t>Asignación y control del inventario de bienes muebles e intangibles en el aplicativo SAI y SAE.</t>
  </si>
  <si>
    <t>Formato Constancia Entrega de Elementos y Bienes a Cargo.</t>
  </si>
  <si>
    <t>Instructivo Gestión Financiera.</t>
  </si>
  <si>
    <t>Plan de Sostenibilidad Contable.</t>
  </si>
  <si>
    <t>Conciliaciones a los Estados Financieros con los diferentes módulos existentes en la Entidad.</t>
  </si>
  <si>
    <t>Manejo de roles y perfiles del LYMAY, SISCO, SAE-SAI, PREDIS, PAC, OPGET, SISCO.</t>
  </si>
  <si>
    <t>Manual o Instructivos de usuario del LYMAY, SISCO, SAE-SAI, PREDIS, PAC, OPGE y SISCO.</t>
  </si>
  <si>
    <t>Backus de los sistemas de información realizados por la Oficina de Sistemas.</t>
  </si>
  <si>
    <t>Instructivo de Archivo y Correspondencia del Sistema de Gestión del DADEP.</t>
  </si>
  <si>
    <t>Formato Hoja de  control para el manejo de contratos e historias laborales.</t>
  </si>
  <si>
    <t>Acta de legalización de transferencias.</t>
  </si>
  <si>
    <t>Protocolo de bioseguridad (manipulación de documentos del DADEP)</t>
  </si>
  <si>
    <t>Solicitud Préstamo de Expedientes</t>
  </si>
  <si>
    <t>Solicitud préstamo de expedientes archivo central.</t>
  </si>
  <si>
    <t>Control préstamo de expedientes archivo administrativo (gestión y central).</t>
  </si>
  <si>
    <t>Registro de entrega de Documentos APID</t>
  </si>
  <si>
    <t>Manejo de roles y perfiles del ROYAL y en el ORFEO.</t>
  </si>
  <si>
    <t>Manual o Instructivos de usuario del ROYAL y ORFEO.</t>
  </si>
  <si>
    <t>Manual de Funciones y competencias Laborales</t>
  </si>
  <si>
    <t>Plan Institucional de Capacitación y Plan de Bienestar e incentivos con su cronograma respectivo</t>
  </si>
  <si>
    <t>Registro del seguimiento y control de elementos de protección personal.</t>
  </si>
  <si>
    <t>Instructivo de Gestión del Talento Humano donde permitan prevenir la ocurrencia del riesgo, revisión periódica al ingreso del personal.</t>
  </si>
  <si>
    <t>Manejo de roles y perfiles del aplicativo PERNO (Nomina).</t>
  </si>
  <si>
    <t>Manual o Instructivos de usuario del aplicativo PERNO (Nomina).</t>
  </si>
  <si>
    <t>Monitoreo de las acciones de mejoramiento.</t>
  </si>
  <si>
    <t>Seguimiento trimestral a los mapas de riesgos</t>
  </si>
  <si>
    <t>Revisión de la documentación del Sistema de Gestión.</t>
  </si>
  <si>
    <t>Backup periódico al aplicativo de acciones CPM.</t>
  </si>
  <si>
    <t>Carta de compromiso firmada por parte de los auditores que evidencia la lectura y estricto cumplimiento de los instrumentos de auditoría interna, mantener debido cuidado y custodia de evidencias en la correspondiente carpeta digital en control priv y aplicar mecanismos de seguridad de la información como buck up.</t>
  </si>
  <si>
    <t>Prevenir fuga o divulgación no autorizada de información, en caso que se incumpla para iniciar responsabilidad disciplinaria.</t>
  </si>
  <si>
    <t>Sensibilizaciones realizadas a los servidores sobre la importancia que tienen los informes de control interno como base para toma de decisiones, orientadores de la gestión o como herramienta de alerta temprana.</t>
  </si>
  <si>
    <t>Verificaciones y evaluaciones de la calidad, veracidad y claridad de cada informe frente a los criterios establecidos efectuando los ajustes pertinentes.</t>
  </si>
  <si>
    <t>Seguimiento mensual al Plan Anual de Auditorias.</t>
  </si>
  <si>
    <t>Actualización de la planeación mediante la aprobación de las respectivas versiones del PAA en el marco del CICCI.</t>
  </si>
  <si>
    <t>Selección de personal idóneo con juicio profesional (experiencia y formación).</t>
  </si>
  <si>
    <t>Procesos y procedimientos establecidos Interiorización en la importancia en la aplicación de procesos y procedimientos establecidos.</t>
  </si>
  <si>
    <t>Código de ética del auditor interno con el fin de contribuir en la mejora de los procesos de la entidad para mejorar y evaluar la eficacia.</t>
  </si>
  <si>
    <t>Principios del auditor.</t>
  </si>
  <si>
    <t>Informes periódicos.</t>
  </si>
  <si>
    <t>Manejo de roles y perfiles del aplicativo MAP.</t>
  </si>
  <si>
    <t>Manual o Instructivos de usuario del aplicativo MAP.</t>
  </si>
  <si>
    <t>Información del LYMAY, SISCO, SAE-SAI, PREDIS, PAC, OPGET, SISCO.</t>
  </si>
  <si>
    <t>Información del ROYAL y ORFEO</t>
  </si>
  <si>
    <t>Información de PERNO (Nomina)</t>
  </si>
  <si>
    <t>Aplicativo de Acciones CPM</t>
  </si>
  <si>
    <t xml:space="preserve">Realizar el diseño, formulación y estructuración de la escuela de espacio público. </t>
  </si>
  <si>
    <t xml:space="preserve">Documento con el diseño, formulación y estructuración de la escuela de espacio público. </t>
  </si>
  <si>
    <t>Matriz de seguimiento</t>
  </si>
  <si>
    <t>Actas de reunión o piezas comunicativas socializando el código de integridad.</t>
  </si>
  <si>
    <t>Contratos de presentación de servicios profesionales para la creación del grupo de trabajo de calidad.</t>
  </si>
  <si>
    <t>Socializar el código de integridad a los funcionarios y contratistas.</t>
  </si>
  <si>
    <t>Realizar seguimiento cuatrimestral a las querellas policivas y actuaciones administrativas adelantadas por las alcaldías locales y  procesos judiciales.</t>
  </si>
  <si>
    <r>
      <t xml:space="preserve">Escribir como se desarrolla el riesgo identificado, teniendo en cuenta las preguntas claves o fu forma de redacción:
</t>
    </r>
    <r>
      <rPr>
        <b/>
        <sz val="11"/>
        <rFont val="Museo Sans 300"/>
        <family val="3"/>
      </rPr>
      <t>Gestión:</t>
    </r>
    <r>
      <rPr>
        <sz val="11"/>
        <rFont val="Museo Sans 300"/>
        <family val="3"/>
      </rPr>
      <t xml:space="preserve"> POSIBILIDAD DE  ¿Qué?, ¿Cómo? Y ¿Por qué?
NOTA: El ¿qué?, el ¿Cómo? Y el ¿Por qué? se responden y articulan cuando se contesta el Impacto, la causa inmediata y la causa raíz, el objetivo es unirlos para describir el riesgo de gestión anteponiendo "Posibilidad de....."
</t>
    </r>
    <r>
      <rPr>
        <b/>
        <sz val="11"/>
        <rFont val="Museo Sans 300"/>
        <family val="3"/>
      </rPr>
      <t>Ejemplo de Gestión:</t>
    </r>
    <r>
      <rPr>
        <sz val="11"/>
        <rFont val="Museo Sans 300"/>
        <family val="3"/>
      </rPr>
      <t xml:space="preserve"> Posibilidad de afectación económica por multa y sanciones del organismo de control debido a la adquisición de bienes y servicios fuera de los requerimientos normativos.
</t>
    </r>
    <r>
      <rPr>
        <b/>
        <sz val="11"/>
        <rFont val="Museo Sans 300"/>
        <family val="3"/>
      </rPr>
      <t>Corrupción</t>
    </r>
    <r>
      <rPr>
        <sz val="11"/>
        <rFont val="Museo Sans 300"/>
        <family val="3"/>
      </rPr>
      <t xml:space="preserve">: Acción u Omisión  + Uso del Poder + Desviación de la Gestión de la Gestión de lo Público + el Beneficio Privado.
</t>
    </r>
    <r>
      <rPr>
        <b/>
        <sz val="11"/>
        <rFont val="Museo Sans 300"/>
        <family val="3"/>
      </rPr>
      <t>Ejemplo de Corrupción:</t>
    </r>
    <r>
      <rPr>
        <sz val="11"/>
        <rFont val="Museo Sans 300"/>
        <family val="3"/>
      </rPr>
      <t xml:space="preserve"> Posibilidad de recibir o solicitar cualquier dádiva o beneficio a nombre propio o de terceros con el fin de celebrar un contrato.
</t>
    </r>
    <r>
      <rPr>
        <b/>
        <sz val="11"/>
        <rFont val="Museo Sans 300"/>
        <family val="3"/>
      </rPr>
      <t>Seguridad de la Información:</t>
    </r>
    <r>
      <rPr>
        <sz val="11"/>
        <rFont val="Museo Sans 300"/>
        <family val="3"/>
      </rPr>
      <t xml:space="preserve"> "Pérdida de" +  (Confidencialidad/integridad/disponibilidad) + "debido a" +  (Amenaza(s) + Vulnerabilidad(es)) + "afectando" +  Activo(s) de información.
</t>
    </r>
    <r>
      <rPr>
        <b/>
        <sz val="11"/>
        <rFont val="Museo Sans 300"/>
        <family val="3"/>
      </rPr>
      <t>Ejemplo de Seguridad de la Información:</t>
    </r>
    <r>
      <rPr>
        <sz val="11"/>
        <rFont val="Museo Sans 300"/>
        <family val="3"/>
      </rPr>
      <t xml:space="preserve"> Perdida de la Confidencialidad debido a falsificación de derechos, ausencia de registros de auditoría, falta de controles de acceso y validaciones afectando los sistemas de información de la ANE.</t>
    </r>
  </si>
  <si>
    <t>Socializar los seguimientos de los planes operativos a la alta dirección.</t>
  </si>
  <si>
    <t>1/09/2020</t>
  </si>
  <si>
    <t>31/12/2020</t>
  </si>
  <si>
    <t>Porcentaje de visitas realizadas</t>
  </si>
  <si>
    <t>(Número de visitas realizadas / Número de visitas programadas) x 100%</t>
  </si>
  <si>
    <t xml:space="preserve">Informes de seguimientos cargados en SIDEP 2.0 (visitas realizadas directamente o indirectamente). </t>
  </si>
  <si>
    <t xml:space="preserve">Revisar y/o actualizar el diseño, formulación y estructuración de la escuela de espacio público. </t>
  </si>
  <si>
    <t>Documentos revisado y actualizado</t>
  </si>
  <si>
    <t>Número de documentos revisados y actualizados</t>
  </si>
  <si>
    <t>Generar y documentar nuevos modelos de entrega en administración de predios a cargo del DADEP.</t>
  </si>
  <si>
    <t xml:space="preserve">Número de Comunicados realizados </t>
  </si>
  <si>
    <t>Número de informes de seguimiento y/o actas de reunión realizados</t>
  </si>
  <si>
    <t>Informes de seguimiento y/o actas de reunión realizados</t>
  </si>
  <si>
    <t>Realizar actividades propias de supervisión por medio del seguimiento al cumplimiento de las obligaciones contractuales.</t>
  </si>
  <si>
    <t>Informes de Seguimiento de supervisión del contrato y/o convenio e informes de del contratistas cargados en el SECOP I y II.</t>
  </si>
  <si>
    <t>1/01/2022</t>
  </si>
  <si>
    <t>31/12/2022</t>
  </si>
  <si>
    <t>Socializaciones realizadas</t>
  </si>
  <si>
    <t>Número de socializaciones realizadas</t>
  </si>
  <si>
    <t>Actas y/o grabaciones realizadas.</t>
  </si>
  <si>
    <t>Número  de actas y/o grabaciones realizadas.</t>
  </si>
  <si>
    <t>Documentos revisados y actualizados</t>
  </si>
  <si>
    <t>Número de matrices de seguimiento realizada</t>
  </si>
  <si>
    <t>Matrices de seguimiento realizada</t>
  </si>
  <si>
    <t>Actas o piezas comunicativas realizadas</t>
  </si>
  <si>
    <t>Número de actas o piezas comunicativas realizadas</t>
  </si>
  <si>
    <t>Contratos realizados</t>
  </si>
  <si>
    <t>Número de contratos realizados</t>
  </si>
  <si>
    <t>Mantener un grupo de trabajo de calidad para la revisión de los documentos producidos de la Subdirección Administrativa del Espacio Público.</t>
  </si>
  <si>
    <t>01/01/20022</t>
  </si>
  <si>
    <t>Número de actas y/o grabaciones realizadas.</t>
  </si>
  <si>
    <t>Número de documentos del proceso actualizados y socializados.</t>
  </si>
  <si>
    <t>01/01/2022</t>
  </si>
  <si>
    <t>Porcentaje de usuarios deshabilitados por retiro de la entidad</t>
  </si>
  <si>
    <t>(Número de usuarios deshabilitados por retiro de la entidad / Número de Usuarios retirados) *100</t>
  </si>
  <si>
    <t>Registro de usuarios deshabilitados</t>
  </si>
  <si>
    <t>Implementar las reglas de cambio de contraseña en el Directivo Activo y deshabitar  credenciales de acceso una vez el contratista finaliza contrato.</t>
  </si>
  <si>
    <t xml:space="preserve">Definir acciones de mejora según resultados de las auditorías
</t>
  </si>
  <si>
    <t>Informes de auditoria TI</t>
  </si>
  <si>
    <t>Asignar las carpetas públicas en nube para cada área.</t>
  </si>
  <si>
    <t>Realizar copias de respaldo de los servidores</t>
  </si>
  <si>
    <t>1. Políticas de dominio
2. Auditorias TI</t>
  </si>
  <si>
    <t>Número de copias realizadas</t>
  </si>
  <si>
    <t>Copias realizadas</t>
  </si>
  <si>
    <t>Auditorias realizadas</t>
  </si>
  <si>
    <t>Número de auditorias realizadas</t>
  </si>
  <si>
    <t>Contar con  nube para  ambientes productivos</t>
  </si>
  <si>
    <t>Realizar los Backups de los ambientes productivos y definir el PRD</t>
  </si>
  <si>
    <t>Contratos</t>
  </si>
  <si>
    <t xml:space="preserve">Aplicar el formato solicitud de cambio y actualizar el directorio Activo.
</t>
  </si>
  <si>
    <t>Formato de solicitud de cambio</t>
  </si>
  <si>
    <t>Directorio Activo</t>
  </si>
  <si>
    <t>Directorio realizado</t>
  </si>
  <si>
    <t>Número de directorios realizados</t>
  </si>
  <si>
    <t>Crear ambientes de pruebas y desarrollo, definiendo el proceso para control de cambios y realizar las pruebas en ambientes de prueba antes de desplegar en producción</t>
  </si>
  <si>
    <t>Pruebas realizadas</t>
  </si>
  <si>
    <t>Número de pruebas realizadas</t>
  </si>
  <si>
    <t>Gestionar la realización de mantenimientos preventivos y correctivos a los equipos de computo, y alquiler de computadores y realizar reemplazos de las partes de acuerdo a la disponibilidad de elementos  con que cuente la oficina de sistemas</t>
  </si>
  <si>
    <t>Estudios previos y ficha técnicas del proceso contractual</t>
  </si>
  <si>
    <t>Porcentaje de mantenimientos preventivos ejecutados</t>
  </si>
  <si>
    <t xml:space="preserve">Contar con ambiente de producción en la nube y Contar con un Canal de comunicaciones redundante
</t>
  </si>
  <si>
    <t>Contratos nube y ETB</t>
  </si>
  <si>
    <t xml:space="preserve">Monitorear los canales  y  reporte de incidentes con el proveedor, informes de seguimiento
</t>
  </si>
  <si>
    <t>Mantener los sistemas actualizados., Utilizar soluciones como  firewall o VPN, Mantener las contraseñas seguras, Sensibilizar a los funcionarios los lineamientos, Vigilar el correo electrónico, Copias de seguridad y  Subir a la nube.</t>
  </si>
  <si>
    <t>Realizar informe semestral del resultado del seguimiento aleatorio de procesos judiciales por apoderado.</t>
  </si>
  <si>
    <t>Número de  informes realizados.</t>
  </si>
  <si>
    <t>Realizar mesas de trabajo de revisiones del PAA</t>
  </si>
  <si>
    <t xml:space="preserve"> Acta y/o listado de asistencia</t>
  </si>
  <si>
    <t>Elaborar o actualizar las listas de chequeo de contratación.</t>
  </si>
  <si>
    <t>Realizar seguimiento al plan de contratación, y revisiones de los documentos precontractuales y contractuales.</t>
  </si>
  <si>
    <t>Revisar las listas de chequeo para la contratación.</t>
  </si>
  <si>
    <t>Socializar a los supervisores de contratos el Manual de supervisión o interventoría según el caso.</t>
  </si>
  <si>
    <t>Socializar los supervisores de contratos el Manual de contratación para la liquidación de los contratos</t>
  </si>
  <si>
    <t>Actas de comité y/o memorandos y/o procedimiento de conciliación.</t>
  </si>
  <si>
    <t>Actas de comité o memorandos y/o procedimiento de conciliación.</t>
  </si>
  <si>
    <t>Adelantar la gestión contractual  a través del SECOP II.</t>
  </si>
  <si>
    <t>Socializar el Plan anticorrupción.</t>
  </si>
  <si>
    <t>Realizar toma física de inventarios anual.</t>
  </si>
  <si>
    <t>Verificar mensuales de cada uno de los rubros de los Estados Financieros</t>
  </si>
  <si>
    <t>Conciliaciones (Archivo en EXCEL)</t>
  </si>
  <si>
    <t>Solicitar la actualización de roles y perfiles si se requiere (al presentar rotación de personal) para los aplicativos del proceso de Gestión de Recursos.</t>
  </si>
  <si>
    <t xml:space="preserve">Realizar seguimiento a la aplicación de la hoja de control para el manejo contratos e historias laborales, por parte de la Oficina Asesora Jurídica y Talento Humano. </t>
  </si>
  <si>
    <t>Socializar la forma de manipulación de documentos.</t>
  </si>
  <si>
    <t>Socializar los formatos para el control, seguimiento y préstamo de los expedientes establecidos en el Sistema de Gestión del DADEP.</t>
  </si>
  <si>
    <t xml:space="preserve">Correo electrónico </t>
  </si>
  <si>
    <t>Solicitar a la Oficina de Sistemas en caso de ser necesario, la actualización de roles, perfiles y otras necesidades que se requieran para el ROYAL y ORFEO.</t>
  </si>
  <si>
    <t>Correo Electrónico</t>
  </si>
  <si>
    <t>Mantener el manual de funciones actualizado y capacitar a los servidores públicos</t>
  </si>
  <si>
    <t>Invitaciones oportunas, focalizadas y agendadas a participar en las actividades generando compromiso con la entidad.</t>
  </si>
  <si>
    <t>Correos electrónicos, comunicaciones, actas, listado de asistencia  y o piezas de comunicación.</t>
  </si>
  <si>
    <t>Lista de chequeo de verificación de requisitos para posesión de cargo.</t>
  </si>
  <si>
    <t xml:space="preserve"> - Planillas de inventarios diligenciadas</t>
  </si>
  <si>
    <t xml:space="preserve">
 - Minuta de seguridad y vigilancia diligenciadas.</t>
  </si>
  <si>
    <t>Realizar revisiones al inventario de la Entidad.</t>
  </si>
  <si>
    <t>Aplicar los protocolos de seguridad y vigilancia.</t>
  </si>
  <si>
    <t xml:space="preserve"> Planillas de inventarios.</t>
  </si>
  <si>
    <t>Minuta de seguridad y vigilancia.</t>
  </si>
  <si>
    <t>Capacitaciones frecuentes del personal para interiorización de la responsabilidad con el SG_SST y  Elaboración, socialización e implementación del protocolo de bioseguridad para actividades presenciales.</t>
  </si>
  <si>
    <t xml:space="preserve"> - Actas y Comunicaciones
 - Registros de evidencia de socialización e implementación del protocolo, encuestas, y otros.</t>
  </si>
  <si>
    <t xml:space="preserve"> Socialización del aplicativo PERNO (Nomina) para un mejor desempeño de las funciones.</t>
  </si>
  <si>
    <t>Acta y/o grabación de la socialización realizada.</t>
  </si>
  <si>
    <t>Realizar mesas de trabajo para el mejoramiento del aplicativo de acciones CPM</t>
  </si>
  <si>
    <t>Actualización del mapa de riesgos y de los documentos del Sistema de Gestión.</t>
  </si>
  <si>
    <t>Solicitar a la Oficina de Sistemas la revisión periódicamente del correcto desarrollo de los Backup y su información..</t>
  </si>
  <si>
    <t>Capacitar en temas asociados, como Gerencia de Riesgo, Seguridad de la Información, Protección de datos, custodia y manejo de evidencias, con el fin de fortalecer los conocimientos y habilidades en el tema.</t>
  </si>
  <si>
    <t>Cartas Firmadas</t>
  </si>
  <si>
    <t>Acta de capacitación.</t>
  </si>
  <si>
    <t>Capacitaciones realizadas</t>
  </si>
  <si>
    <t>Número de capacitaciones realizadas</t>
  </si>
  <si>
    <t>Número de cartas Firmadas</t>
  </si>
  <si>
    <t>Socializar lineamientos de la Guía de Auditoría basada en riesgos de la Función Pública y demás temas pertinentes.</t>
  </si>
  <si>
    <t>Socializar el informe parametrizado del sistema de control interno de manera simultanea a la solicitud de publicación del mismo y con anterioridad a la realización del CICCI.</t>
  </si>
  <si>
    <t>Correos electrónicos</t>
  </si>
  <si>
    <t>Acta de reunión.</t>
  </si>
  <si>
    <t>Número de correos electrónicos</t>
  </si>
  <si>
    <t>Actas de reuniones</t>
  </si>
  <si>
    <t>Número de actas de reuniones.</t>
  </si>
  <si>
    <t xml:space="preserve">Verificar la suscripción de la carta de compromiso cada vez que se requiera (PC. revisión por parte de la abogada de la OCI). </t>
  </si>
  <si>
    <t>Actualización de roles y perfiles del aplicativo MAP.</t>
  </si>
  <si>
    <t>1. Deficiencias en la aplicación de los controles frente a los procesos y procedimientos definidos.
2. Uso inadecuado de los sistemas de información establecidos para la gestión de las peticiones.</t>
  </si>
  <si>
    <t>1. Bajos estándares en ejercicio del control.
2. Debilidad en la aplicación de los procedimientos para la gestión.</t>
  </si>
  <si>
    <t>1. Falta de controles sobre los expedientes de APP.
2. Problemas tecnológicos para salvaguardar la información.</t>
  </si>
  <si>
    <t>1. Insuficientes controles en procesos y procedimientos establecidos. 
2. Concentración de información de determinadas actividades o procesos en una persona.</t>
  </si>
  <si>
    <t>1. Intereses particulares.
2. Presiones de terceros para la vinculación del personal.
3. Incumplimiento del perfil requerido.</t>
  </si>
  <si>
    <t xml:space="preserve">1. No aplicación del Código de Ética de la OCI.
Intereses personales para favorecer a un tercero
2. Pago de favores e Influencia de poder, </t>
  </si>
  <si>
    <t>Posibilidad de recibir o solicitar cualquier dádiva o beneficio a nombre propio o de terceros con el fin de alterar o manipular información para generar beneficio de la gestión de un proceso.</t>
  </si>
  <si>
    <t>Posibilidad de recibir o solicitar cualquier dádiva o beneficio a nombre propio o de terceros con el fin de agilizar, demorar la respuesta ante una solicitud de servicio o trámite y/o manejo inadecuado de los datos personales.</t>
  </si>
  <si>
    <t>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t>
  </si>
  <si>
    <t>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t>
  </si>
  <si>
    <t>Posibilidad de recibir o solicitar cualquier dádiva o beneficio a nombre propio o de terceros con el fin de asignar o entregar bienes fiscales o de uso público,  sin el cumplimiento de los requisitos legales y lineamientos establecidos.</t>
  </si>
  <si>
    <t>Posibilidad de recibir o solicitar cualquier dádiva o beneficio a nombre propio o de terceros con el fin de por alterar, ocultar, manipular o dar información a terceros interesados en ocupar, invadir o aprovechar el espacio publico.</t>
  </si>
  <si>
    <t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t>
  </si>
  <si>
    <t>Posibilidad de recibir o solicitar cualquier dádiva o beneficio a nombre propio o de terceros con el fin de generar filtración de la información de los procesos contractuales en beneficio propio o de un tercero.</t>
  </si>
  <si>
    <t>Posibilidad de recibir o solicitar cualquier dádiva o beneficio a nombre propio o de terceros con el fin de generar el incumplimiento de la reserva en el manejo de la información documental en beneficio propio o de un particular.</t>
  </si>
  <si>
    <t>Posibilidad de recibir o solicitar cualquier dádiva o beneficio a nombre propio o de terceros con el fin de generar el nombramiento de una persona que no cumpla con los requisitos funcionales -comportamentales buscando beneficio propio o de un tercero.</t>
  </si>
  <si>
    <t>Posibilidad de recibir o solicitar cualquier dádiva o beneficio a nombre propio o de terceros con el fin de ocultar, limitar, modificar, manipular o alterar información respecto de hallazgos u observaciones a favor de terceros.</t>
  </si>
  <si>
    <t>Posibilidad de recibir dádivas o beneficios a
nombre propio o de terceros por
realizar trámites por fuera de los parámetros técnicos institucionales.</t>
  </si>
  <si>
    <t>Incumplimiento de los lineamientos técnicos en el desarrollo de la visita.</t>
  </si>
  <si>
    <t>El profesional asignado, el líder de equipo de trabajo, el Asesor de la subdirección y la Subdirección revisan las actas de recibo de entrega de zonas de cesión.</t>
  </si>
  <si>
    <t>Realizar una matriz de seguimiento de las actas de entrega o recibo de las zonas de sesión.</t>
  </si>
  <si>
    <t>Matriz de seguimiento y actas de recibo</t>
  </si>
  <si>
    <t>Número de matices de seguimientos realizadas.</t>
  </si>
  <si>
    <t>Informar mediante memorando al área de Control Interno Disciplinario del evento presentado y a los entes de control.</t>
  </si>
  <si>
    <t>Posibilidad de alteración de la información técnica de las zonas de sesión entregadas en el momento de la visita técnica</t>
  </si>
  <si>
    <t>• El riesgo afecta la imagen de la entidad internamente, de conocimiento general, nivel interno, de junta directiva y accionistas y/o de proveedores</t>
  </si>
  <si>
    <t>Posibilidad de recibir o solicitar cualquier dádiva o beneficio a nombre propio o de terceros con el fin de favorecer por parte del supervisor o interventor para el no cumplimiento de los compromisos de un contrato y/o convenio con la Defensoría del Espacio Público.</t>
  </si>
  <si>
    <t>Registro de entrega de Documentos Archivo.</t>
  </si>
  <si>
    <t xml:space="preserve">Realizar capacitaciones  al personal a cargo de los procesos disciplinarios. </t>
  </si>
  <si>
    <t>Violación de la reserva legal de las actuaciones disciplinarias a través de sistemas de información Orfeo y carpetas compartidas</t>
  </si>
  <si>
    <t xml:space="preserve">Solicitar a la Oficina de Sistemas realizar copias de seguridad o backups y la creación de la carpeta de CID en el servidor de la Entidad, con confidencialidad. 
</t>
  </si>
  <si>
    <t>Correos electrónicos de solicitud realizados</t>
  </si>
  <si>
    <t>Número de correos electrónicos de solicitud realizados</t>
  </si>
  <si>
    <t>Solicitar a la oficina de sistemas el mantenimiento periódico a los equipos de cómputo para prevenir fallas tecnológicas</t>
  </si>
  <si>
    <t>Programar periódicamente reinducciones al equipo de Atención a la Ciudadanía</t>
  </si>
  <si>
    <t>Acompañar a los procesos para cubrir las necesidades de la ciudadanía</t>
  </si>
  <si>
    <t xml:space="preserve"> Promover mejoras a  los procesos según las necesidades de la ciudadanía.</t>
  </si>
  <si>
    <t>Correos electrónicos, piezas informativas y/o actas de reunión</t>
  </si>
  <si>
    <t>Informes Publicados</t>
  </si>
  <si>
    <t>Número de informes Publicados</t>
  </si>
  <si>
    <t>Estudios previos revisados por el área contratante.</t>
  </si>
  <si>
    <t>Número de documentos revisados y/o actualizados</t>
  </si>
  <si>
    <t>Posibilidad de recibir dádivas o beneficios a
nombre propio o de terceros por realizar trámites por fuera de los parámetros técnicos institucionales (Riesgo de Tramites).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</si>
</sst>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40A]General"/>
    <numFmt numFmtId="165" formatCode="[$-240A]0%"/>
  </numFmts>
  <fonts count="103">
    <font>
      <sz val="11"/>
      <color theme="1"/>
      <name val="Calibri"/>
      <family val="2"/>
      <scheme val="minor"/>
    </font>
    <font>
      <sz val="8"/>
      <name val="Calibri"/>
      <family val="2"/>
      <scheme val="minor"/>
    </font>
    <font>
      <sz val="11"/>
      <color indexed="8"/>
      <name val="Calibri"/>
      <family val="2"/>
    </font>
    <font>
      <sz val="11"/>
      <color theme="1"/>
      <name val="Arial"/>
      <family val="2"/>
    </font>
    <font>
      <sz val="11"/>
      <color theme="1"/>
      <name val="Museo Sans 100"/>
      <family val="3"/>
    </font>
    <font>
      <b/>
      <sz val="11"/>
      <color theme="1"/>
      <name val="Museo Sans 100"/>
      <family val="3"/>
    </font>
    <font>
      <b/>
      <sz val="11"/>
      <name val="Museo Sans 100"/>
      <family val="3"/>
    </font>
    <font>
      <sz val="11"/>
      <color theme="1"/>
      <name val="Museo Sans 300"/>
      <family val="3"/>
    </font>
    <font>
      <b/>
      <sz val="11"/>
      <name val="Museo Sans 300"/>
      <family val="3"/>
    </font>
    <font>
      <b/>
      <sz val="11"/>
      <color theme="1"/>
      <name val="Museo Sans 300"/>
      <family val="3"/>
    </font>
    <font>
      <sz val="11"/>
      <name val="Museo Sans 300"/>
      <family val="3"/>
    </font>
    <font>
      <b/>
      <sz val="11"/>
      <color theme="1"/>
      <name val="Museo Sans Condensed"/>
    </font>
    <font>
      <b/>
      <sz val="11"/>
      <color theme="0"/>
      <name val="Museo Sans Condensed"/>
    </font>
    <font>
      <sz val="10"/>
      <color theme="1"/>
      <name val="Museo Sans 300"/>
      <family val="3"/>
    </font>
    <font>
      <b/>
      <u/>
      <sz val="11"/>
      <color theme="0"/>
      <name val="Museo Sans 300"/>
      <family val="3"/>
    </font>
    <font>
      <b/>
      <sz val="12"/>
      <color theme="1"/>
      <name val="Museo Sans Condensed"/>
    </font>
    <font>
      <b/>
      <sz val="16"/>
      <color theme="1"/>
      <name val="Museo Sans Condensed"/>
    </font>
    <font>
      <b/>
      <sz val="10"/>
      <color theme="1"/>
      <name val="Museo Sans 300"/>
      <family val="3"/>
    </font>
    <font>
      <sz val="10"/>
      <name val="Museo Sans 300"/>
      <family val="3"/>
    </font>
    <font>
      <b/>
      <sz val="14"/>
      <name val="Museo Sans 300"/>
      <family val="3"/>
    </font>
    <font>
      <b/>
      <sz val="11"/>
      <name val="Museo Sans Condensed"/>
    </font>
    <font>
      <b/>
      <sz val="10"/>
      <name val="Museo Sans 300"/>
      <family val="3"/>
    </font>
    <font>
      <b/>
      <sz val="11"/>
      <color theme="1"/>
      <name val="Calibri"/>
      <family val="2"/>
      <scheme val="minor"/>
    </font>
    <font>
      <b/>
      <sz val="10"/>
      <color rgb="FF000000"/>
      <name val="Museo Sans 300"/>
      <family val="3"/>
    </font>
    <font>
      <b/>
      <sz val="11"/>
      <color indexed="63"/>
      <name val="Calibri"/>
      <family val="2"/>
    </font>
    <font>
      <sz val="11"/>
      <color theme="0"/>
      <name val="Museo Sans 300"/>
      <family val="3"/>
    </font>
    <font>
      <b/>
      <sz val="11"/>
      <color theme="1"/>
      <name val="Museo Sans 500"/>
      <family val="3"/>
    </font>
    <font>
      <b/>
      <sz val="11"/>
      <name val="Museo Sans 500"/>
      <family val="3"/>
    </font>
    <font>
      <sz val="11"/>
      <color theme="1"/>
      <name val="Museo Sans 500"/>
      <family val="3"/>
    </font>
    <font>
      <b/>
      <sz val="10"/>
      <color theme="1"/>
      <name val="Museo Sans 500"/>
      <family val="3"/>
    </font>
    <font>
      <b/>
      <sz val="10"/>
      <name val="Museo Sans 500"/>
      <family val="3"/>
    </font>
    <font>
      <b/>
      <sz val="12"/>
      <color theme="0"/>
      <name val="Museo Sans 500"/>
      <family val="3"/>
    </font>
    <font>
      <b/>
      <sz val="9"/>
      <name val="Museo Sans 500"/>
      <family val="3"/>
    </font>
    <font>
      <b/>
      <sz val="12"/>
      <color theme="1"/>
      <name val="Museo Sans 500"/>
      <family val="3"/>
    </font>
    <font>
      <b/>
      <sz val="8"/>
      <name val="Museo Sans 300"/>
      <family val="3"/>
    </font>
    <font>
      <sz val="9"/>
      <color rgb="FF000000"/>
      <name val="Museo Sans 300"/>
      <family val="3"/>
    </font>
    <font>
      <sz val="7"/>
      <color rgb="FF000000"/>
      <name val="Museo Sans 300"/>
      <family val="3"/>
    </font>
    <font>
      <b/>
      <sz val="8.5"/>
      <color theme="1"/>
      <name val="Museo Sans 300"/>
      <family val="3"/>
    </font>
    <font>
      <b/>
      <sz val="7"/>
      <color rgb="FF000000"/>
      <name val="Museo Sans 300"/>
      <family val="3"/>
    </font>
    <font>
      <b/>
      <sz val="8"/>
      <color theme="1"/>
      <name val="Museo Sans 300"/>
      <family val="3"/>
    </font>
    <font>
      <b/>
      <sz val="11"/>
      <color theme="0"/>
      <name val="Museo Sans 500"/>
      <family val="3"/>
    </font>
    <font>
      <sz val="11"/>
      <color theme="1"/>
      <name val="Calibri"/>
      <family val="2"/>
      <scheme val="minor"/>
    </font>
    <font>
      <sz val="11"/>
      <color rgb="FF000000"/>
      <name val="Calibri"/>
      <family val="2"/>
    </font>
    <font>
      <sz val="11"/>
      <color theme="1"/>
      <name val="Museo Sans Condensed"/>
    </font>
    <font>
      <b/>
      <sz val="22"/>
      <color theme="1"/>
      <name val="Museo Sans Condensed"/>
    </font>
    <font>
      <b/>
      <sz val="40"/>
      <color rgb="FF000000"/>
      <name val="Museo Sans Condensed"/>
    </font>
    <font>
      <sz val="28"/>
      <color theme="1"/>
      <name val="Museo Sans Condensed"/>
    </font>
    <font>
      <b/>
      <sz val="28"/>
      <color rgb="FF000000"/>
      <name val="Museo Sans Condensed"/>
    </font>
    <font>
      <b/>
      <sz val="36"/>
      <color rgb="FF000000"/>
      <name val="Museo Sans Condensed"/>
    </font>
    <font>
      <b/>
      <sz val="10"/>
      <color theme="1"/>
      <name val="Museo Sans Condensed"/>
    </font>
    <font>
      <b/>
      <sz val="12"/>
      <color rgb="FF000000"/>
      <name val="Museo Sans Condensed"/>
    </font>
    <font>
      <sz val="10"/>
      <color theme="1"/>
      <name val="Arial"/>
      <family val="2"/>
    </font>
    <font>
      <sz val="11"/>
      <color rgb="FF030303"/>
      <name val="Arial"/>
      <family val="2"/>
    </font>
    <font>
      <b/>
      <sz val="14"/>
      <name val="Museo Sans 500"/>
      <family val="3"/>
    </font>
    <font>
      <sz val="10"/>
      <name val="Museo Sans 500"/>
      <family val="3"/>
    </font>
    <font>
      <b/>
      <sz val="12"/>
      <name val="Museo Sans 500"/>
      <family val="3"/>
    </font>
    <font>
      <b/>
      <sz val="11"/>
      <color rgb="FF000000"/>
      <name val="Museo Sans 500"/>
      <family val="3"/>
    </font>
    <font>
      <sz val="10"/>
      <color theme="1"/>
      <name val="Museo Sans 500"/>
      <family val="3"/>
    </font>
    <font>
      <b/>
      <sz val="11"/>
      <color rgb="FF000000"/>
      <name val="Museo Sans 300"/>
      <family val="3"/>
    </font>
    <font>
      <b/>
      <sz val="14"/>
      <color theme="1"/>
      <name val="Museo Sans Condensed"/>
    </font>
    <font>
      <sz val="10"/>
      <color theme="0"/>
      <name val="Museo Sans 300"/>
      <family val="3"/>
    </font>
    <font>
      <b/>
      <sz val="14"/>
      <color rgb="FF000000"/>
      <name val="Arial Narrow"/>
      <family val="2"/>
    </font>
    <font>
      <sz val="10"/>
      <color rgb="FF000000"/>
      <name val="Calibri"/>
      <family val="2"/>
    </font>
    <font>
      <sz val="12"/>
      <color rgb="FF000000"/>
      <name val="Calibri"/>
      <family val="2"/>
    </font>
    <font>
      <b/>
      <sz val="12"/>
      <color rgb="FF000000"/>
      <name val="Arial Narrow"/>
      <family val="2"/>
    </font>
    <font>
      <sz val="12"/>
      <color rgb="FF000000"/>
      <name val="Arial Narrow"/>
      <family val="2"/>
    </font>
    <font>
      <b/>
      <sz val="12"/>
      <color rgb="FFE46C0A"/>
      <name val="Arial Narrow"/>
      <family val="2"/>
    </font>
    <font>
      <b/>
      <sz val="12"/>
      <color theme="1"/>
      <name val="Arial Narrow"/>
      <family val="2"/>
    </font>
    <font>
      <b/>
      <sz val="9"/>
      <color rgb="FF000000"/>
      <name val="Arial Narrow"/>
      <family val="2"/>
    </font>
    <font>
      <sz val="12"/>
      <color theme="1"/>
      <name val="Museo Sans Condensed"/>
    </font>
    <font>
      <sz val="10"/>
      <color theme="1"/>
      <name val="Museo Sans Condensed"/>
    </font>
    <font>
      <sz val="9.5"/>
      <color theme="1"/>
      <name val="Museo Sans Condensed"/>
    </font>
    <font>
      <b/>
      <sz val="9"/>
      <color theme="1"/>
      <name val="Museo Sans Condensed"/>
    </font>
    <font>
      <sz val="9"/>
      <color theme="1"/>
      <name val="Museo Sans Condensed"/>
    </font>
    <font>
      <sz val="10"/>
      <name val="Arial"/>
      <family val="2"/>
    </font>
    <font>
      <b/>
      <sz val="9"/>
      <color indexed="81"/>
      <name val="Tahoma"/>
      <family val="2"/>
    </font>
    <font>
      <u/>
      <sz val="11"/>
      <color theme="10"/>
      <name val="Calibri"/>
      <family val="2"/>
      <scheme val="minor"/>
    </font>
    <font>
      <b/>
      <sz val="10"/>
      <color theme="1"/>
      <name val="Calibri"/>
      <family val="2"/>
      <scheme val="minor"/>
    </font>
    <font>
      <b/>
      <sz val="14"/>
      <color theme="1"/>
      <name val="Museo Sans 500"/>
      <family val="3"/>
    </font>
    <font>
      <b/>
      <sz val="10"/>
      <color rgb="FF000000"/>
      <name val="Calibri"/>
      <family val="2"/>
      <scheme val="minor"/>
    </font>
    <font>
      <b/>
      <sz val="9"/>
      <color rgb="FF000000"/>
      <name val="Calibri"/>
      <family val="2"/>
      <scheme val="minor"/>
    </font>
    <font>
      <sz val="9"/>
      <color theme="1"/>
      <name val="Calibri"/>
      <family val="2"/>
      <scheme val="minor"/>
    </font>
    <font>
      <b/>
      <sz val="9"/>
      <color theme="1"/>
      <name val="Calibri"/>
      <family val="2"/>
      <scheme val="minor"/>
    </font>
    <font>
      <sz val="7"/>
      <color indexed="81"/>
      <name val="Tahoma"/>
      <family val="2"/>
    </font>
    <font>
      <sz val="8"/>
      <color indexed="81"/>
      <name val="Tahoma"/>
      <family val="2"/>
    </font>
    <font>
      <sz val="7"/>
      <color indexed="81"/>
      <name val="Calibri"/>
      <family val="2"/>
      <scheme val="minor"/>
    </font>
    <font>
      <b/>
      <sz val="11"/>
      <color theme="0"/>
      <name val="Museo Sans 300"/>
      <family val="3"/>
    </font>
    <font>
      <b/>
      <sz val="20"/>
      <color rgb="FFEF0314"/>
      <name val="Museo Sans Condensed"/>
    </font>
    <font>
      <sz val="11"/>
      <color rgb="FF000000"/>
      <name val="Museo Sans Cond 500"/>
      <family val="3"/>
    </font>
    <font>
      <b/>
      <sz val="12"/>
      <color theme="1" tint="0.14999847407452621"/>
      <name val="Museo Sans Condensed"/>
    </font>
    <font>
      <sz val="22"/>
      <color theme="1"/>
      <name val="Calibri"/>
      <family val="2"/>
      <scheme val="minor"/>
    </font>
    <font>
      <b/>
      <sz val="16"/>
      <name val="Arial"/>
      <family val="2"/>
    </font>
    <font>
      <b/>
      <sz val="9"/>
      <name val="Arial"/>
      <family val="2"/>
    </font>
    <font>
      <sz val="9"/>
      <color indexed="81"/>
      <name val="Tahoma"/>
      <family val="2"/>
    </font>
    <font>
      <b/>
      <sz val="16"/>
      <color theme="0"/>
      <name val="Museo Sans Condensed"/>
    </font>
    <font>
      <sz val="11"/>
      <name val="Museo Sans 500"/>
      <family val="3"/>
    </font>
    <font>
      <b/>
      <sz val="10"/>
      <color rgb="FFFF0000"/>
      <name val="Museo Sans 500"/>
      <family val="3"/>
    </font>
    <font>
      <b/>
      <sz val="14"/>
      <color theme="0"/>
      <name val="Museo Sans 500"/>
      <family val="3"/>
    </font>
    <font>
      <b/>
      <sz val="20"/>
      <color rgb="FF000000"/>
      <name val="Museo Sans Condensed"/>
    </font>
    <font>
      <sz val="60"/>
      <color theme="1"/>
      <name val="Museo Sans Condensed"/>
    </font>
    <font>
      <b/>
      <sz val="60"/>
      <color theme="1"/>
      <name val="Museo Sans Condensed"/>
    </font>
    <font>
      <sz val="60"/>
      <color theme="1"/>
      <name val="Calibri"/>
      <family val="2"/>
      <scheme val="minor"/>
    </font>
    <font>
      <b/>
      <sz val="60"/>
      <color rgb="FF000000"/>
      <name val="Museo Sans Condensed"/>
    </font>
  </fonts>
  <fills count="43">
    <fill>
      <patternFill patternType="none"/>
    </fill>
    <fill>
      <patternFill patternType="gray125"/>
    </fill>
    <fill>
      <patternFill patternType="solid">
        <fgColor rgb="FF99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206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rgb="FF33CC33"/>
        <bgColor indexed="64"/>
      </patternFill>
    </fill>
    <fill>
      <patternFill patternType="solid">
        <fgColor rgb="FFD8D8D8"/>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22"/>
        <bgColor indexed="31"/>
      </patternFill>
    </fill>
    <fill>
      <patternFill patternType="solid">
        <fgColor theme="5" tint="0.79998168889431442"/>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6B0A"/>
        <bgColor indexed="64"/>
      </patternFill>
    </fill>
    <fill>
      <patternFill patternType="solid">
        <fgColor rgb="FF92D050"/>
        <bgColor indexed="64"/>
      </patternFill>
    </fill>
    <fill>
      <patternFill patternType="solid">
        <fgColor rgb="FF00CC00"/>
        <bgColor indexed="64"/>
      </patternFill>
    </fill>
    <fill>
      <patternFill patternType="solid">
        <fgColor rgb="FFFDEADA"/>
        <bgColor rgb="FFFDEADA"/>
      </patternFill>
    </fill>
    <fill>
      <patternFill patternType="solid">
        <fgColor rgb="FFFFFFFF"/>
        <bgColor rgb="FFFFFFFF"/>
      </patternFill>
    </fill>
    <fill>
      <patternFill patternType="solid">
        <fgColor theme="4" tint="0.79998168889431442"/>
        <bgColor indexed="64"/>
      </patternFill>
    </fill>
    <fill>
      <patternFill patternType="solid">
        <fgColor rgb="FFE2EFDA"/>
        <bgColor indexed="64"/>
      </patternFill>
    </fill>
    <fill>
      <patternFill patternType="solid">
        <fgColor theme="8" tint="0.39997558519241921"/>
        <bgColor indexed="64"/>
      </patternFill>
    </fill>
    <fill>
      <patternFill patternType="solid">
        <fgColor rgb="FFC6E0B4"/>
        <bgColor indexed="64"/>
      </patternFill>
    </fill>
    <fill>
      <patternFill patternType="solid">
        <fgColor rgb="FFFFE699"/>
        <bgColor indexed="64"/>
      </patternFill>
    </fill>
    <fill>
      <patternFill patternType="solid">
        <fgColor rgb="FFE3351F"/>
        <bgColor indexed="64"/>
      </patternFill>
    </fill>
    <fill>
      <patternFill patternType="solid">
        <fgColor rgb="FFF7B325"/>
        <bgColor indexed="64"/>
      </patternFill>
    </fill>
    <fill>
      <patternFill patternType="solid">
        <fgColor rgb="FFE4032E"/>
        <bgColor indexed="64"/>
      </patternFill>
    </fill>
    <fill>
      <patternFill patternType="solid">
        <fgColor rgb="FFFFFFFF"/>
        <bgColor rgb="FFF2F2F2"/>
      </patternFill>
    </fill>
  </fills>
  <borders count="8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style="medium">
        <color indexed="64"/>
      </left>
      <right/>
      <top/>
      <bottom/>
      <diagonal/>
    </border>
    <border>
      <left/>
      <right/>
      <top/>
      <bottom style="medium">
        <color indexed="64"/>
      </bottom>
      <diagonal/>
    </border>
    <border>
      <left style="medium">
        <color rgb="FFFFFFFF"/>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bottom style="thin">
        <color rgb="FFE46C0A"/>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ck">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s>
  <cellStyleXfs count="13">
    <xf numFmtId="0" fontId="0" fillId="0" borderId="0"/>
    <xf numFmtId="0" fontId="2" fillId="0" borderId="0"/>
    <xf numFmtId="0" fontId="24" fillId="24" borderId="39" applyNumberFormat="0" applyAlignment="0" applyProtection="0"/>
    <xf numFmtId="9" fontId="41" fillId="0" borderId="0" applyFont="0" applyFill="0" applyBorder="0" applyAlignment="0" applyProtection="0"/>
    <xf numFmtId="164" fontId="42" fillId="0" borderId="0"/>
    <xf numFmtId="0" fontId="51" fillId="0" borderId="0"/>
    <xf numFmtId="0" fontId="51" fillId="0" borderId="0"/>
    <xf numFmtId="0" fontId="51" fillId="0" borderId="0">
      <alignment horizontal="left"/>
    </xf>
    <xf numFmtId="0" fontId="51" fillId="0" borderId="0"/>
    <xf numFmtId="0" fontId="51" fillId="0" borderId="0"/>
    <xf numFmtId="0" fontId="42" fillId="0" borderId="0"/>
    <xf numFmtId="0" fontId="74" fillId="0" borderId="0"/>
    <xf numFmtId="0" fontId="76" fillId="0" borderId="0" applyNumberFormat="0" applyFill="0" applyBorder="0" applyAlignment="0" applyProtection="0"/>
  </cellStyleXfs>
  <cellXfs count="875">
    <xf numFmtId="0" fontId="0" fillId="0" borderId="0" xfId="0"/>
    <xf numFmtId="0" fontId="3" fillId="0" borderId="0" xfId="0" applyFont="1" applyAlignment="1">
      <alignment wrapText="1"/>
    </xf>
    <xf numFmtId="0" fontId="3" fillId="0" borderId="0" xfId="0" applyFont="1" applyAlignment="1">
      <alignment vertical="center" wrapText="1"/>
    </xf>
    <xf numFmtId="0" fontId="0" fillId="0" borderId="0" xfId="0" applyAlignment="1">
      <alignment horizontal="center" vertical="center" wrapText="1"/>
    </xf>
    <xf numFmtId="0" fontId="4" fillId="0" borderId="0" xfId="0" applyFont="1"/>
    <xf numFmtId="0" fontId="5" fillId="0" borderId="0" xfId="0" applyFont="1"/>
    <xf numFmtId="0" fontId="6" fillId="0" borderId="0" xfId="0" applyFont="1" applyAlignment="1">
      <alignment wrapText="1"/>
    </xf>
    <xf numFmtId="0" fontId="7" fillId="0" borderId="0" xfId="0" applyFont="1"/>
    <xf numFmtId="0" fontId="7" fillId="0" borderId="0" xfId="0" applyFont="1" applyAlignment="1">
      <alignment vertical="center" wrapText="1"/>
    </xf>
    <xf numFmtId="0" fontId="13" fillId="13" borderId="1" xfId="0" applyFont="1" applyFill="1" applyBorder="1" applyAlignment="1">
      <alignment horizontal="justify" vertical="center" wrapText="1"/>
    </xf>
    <xf numFmtId="0" fontId="17" fillId="16"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7" fillId="0" borderId="0" xfId="0" applyFont="1" applyAlignment="1">
      <alignment horizontal="center" vertical="center" wrapText="1"/>
    </xf>
    <xf numFmtId="0" fontId="17" fillId="4" borderId="36" xfId="0" applyFont="1" applyFill="1" applyBorder="1" applyAlignment="1">
      <alignment horizontal="center" vertical="center" wrapText="1"/>
    </xf>
    <xf numFmtId="0" fontId="13" fillId="4" borderId="37" xfId="0" applyFont="1" applyFill="1" applyBorder="1" applyAlignment="1">
      <alignment horizontal="justify" vertical="center" wrapText="1"/>
    </xf>
    <xf numFmtId="0" fontId="11" fillId="5" borderId="35"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1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7" fillId="0" borderId="0" xfId="0" applyFont="1" applyFill="1" applyAlignment="1">
      <alignment horizontal="center" vertical="center" wrapText="1"/>
    </xf>
    <xf numFmtId="0" fontId="9" fillId="0" borderId="0" xfId="0" applyFont="1" applyFill="1" applyAlignment="1">
      <alignment horizontal="center" vertical="center" wrapText="1"/>
    </xf>
    <xf numFmtId="0" fontId="17" fillId="0" borderId="0" xfId="0" applyFont="1" applyAlignment="1">
      <alignment horizontal="center" vertical="center" wrapText="1"/>
    </xf>
    <xf numFmtId="0" fontId="5" fillId="0" borderId="0" xfId="0" applyFont="1" applyAlignment="1">
      <alignment wrapText="1"/>
    </xf>
    <xf numFmtId="0" fontId="7" fillId="0" borderId="1" xfId="0" applyFont="1" applyBorder="1" applyAlignment="1">
      <alignment horizontal="center" vertical="center" wrapText="1"/>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0" borderId="1" xfId="0" applyFont="1" applyBorder="1" applyAlignment="1">
      <alignment horizontal="center" vertical="center" wrapText="1"/>
    </xf>
    <xf numFmtId="0" fontId="7" fillId="22" borderId="0" xfId="0" applyFont="1" applyFill="1" applyAlignment="1">
      <alignment horizontal="center" vertical="center" wrapText="1"/>
    </xf>
    <xf numFmtId="0" fontId="7" fillId="0" borderId="0" xfId="0" applyFont="1" applyAlignment="1">
      <alignment horizontal="center" vertical="center" wrapText="1"/>
    </xf>
    <xf numFmtId="0" fontId="25" fillId="7" borderId="0" xfId="0" applyFont="1" applyFill="1" applyAlignment="1">
      <alignment horizontal="center" vertical="center" wrapText="1"/>
    </xf>
    <xf numFmtId="0" fontId="7" fillId="19" borderId="0" xfId="0" applyFont="1" applyFill="1" applyAlignment="1">
      <alignment horizontal="center" vertical="center" wrapText="1"/>
    </xf>
    <xf numFmtId="0" fontId="34" fillId="27" borderId="3" xfId="0" applyFont="1" applyFill="1" applyBorder="1" applyAlignment="1">
      <alignment horizontal="center" vertical="center" wrapText="1"/>
    </xf>
    <xf numFmtId="0" fontId="34" fillId="27" borderId="1" xfId="0" applyFont="1" applyFill="1" applyBorder="1" applyAlignment="1">
      <alignment horizontal="center" vertical="center" wrapText="1"/>
    </xf>
    <xf numFmtId="0" fontId="36" fillId="4" borderId="31" xfId="0" applyFont="1" applyFill="1" applyBorder="1" applyAlignment="1">
      <alignment horizontal="left" vertical="center" wrapText="1" indent="1"/>
    </xf>
    <xf numFmtId="0" fontId="36" fillId="4" borderId="3" xfId="0" applyFont="1" applyFill="1" applyBorder="1" applyAlignment="1">
      <alignment horizontal="left" vertical="center" wrapText="1" indent="1"/>
    </xf>
    <xf numFmtId="0" fontId="36" fillId="4" borderId="38" xfId="0" applyFont="1" applyFill="1" applyBorder="1" applyAlignment="1">
      <alignment horizontal="left" vertical="center" wrapText="1" indent="1"/>
    </xf>
    <xf numFmtId="0" fontId="36" fillId="4" borderId="4" xfId="0" applyFont="1" applyFill="1" applyBorder="1" applyAlignment="1">
      <alignment horizontal="left" vertical="center" wrapText="1" indent="1"/>
    </xf>
    <xf numFmtId="0" fontId="37" fillId="4" borderId="38" xfId="0" applyFont="1" applyFill="1" applyBorder="1" applyAlignment="1">
      <alignment vertical="center" wrapText="1"/>
    </xf>
    <xf numFmtId="0" fontId="37" fillId="4" borderId="4" xfId="0" applyFont="1" applyFill="1" applyBorder="1" applyAlignment="1">
      <alignment vertical="center" wrapText="1"/>
    </xf>
    <xf numFmtId="0" fontId="36" fillId="4" borderId="7" xfId="0" applyFont="1" applyFill="1" applyBorder="1" applyAlignment="1">
      <alignment horizontal="left" vertical="center" wrapText="1" indent="1"/>
    </xf>
    <xf numFmtId="0" fontId="36" fillId="4" borderId="6" xfId="0" applyFont="1" applyFill="1" applyBorder="1" applyAlignment="1">
      <alignment horizontal="left" vertical="center" wrapText="1" indent="1"/>
    </xf>
    <xf numFmtId="0" fontId="7" fillId="4" borderId="4" xfId="0" applyFont="1" applyFill="1" applyBorder="1"/>
    <xf numFmtId="0" fontId="7" fillId="4" borderId="5" xfId="0" applyFont="1" applyFill="1" applyBorder="1"/>
    <xf numFmtId="0" fontId="36" fillId="4" borderId="16" xfId="0" applyFont="1" applyFill="1" applyBorder="1" applyAlignment="1">
      <alignment horizontal="left" vertical="center" wrapText="1" inden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center" wrapText="1"/>
    </xf>
    <xf numFmtId="0" fontId="7" fillId="28" borderId="0" xfId="0" applyFont="1" applyFill="1" applyAlignment="1">
      <alignment horizontal="center" vertical="center" wrapText="1"/>
    </xf>
    <xf numFmtId="0" fontId="7" fillId="0" borderId="0" xfId="0" applyFont="1" applyAlignment="1">
      <alignment horizontal="center" vertical="center" wrapText="1"/>
    </xf>
    <xf numFmtId="9" fontId="10" fillId="0" borderId="1" xfId="0" applyNumberFormat="1" applyFont="1" applyBorder="1" applyAlignment="1">
      <alignment horizontal="center" vertical="center" wrapText="1"/>
    </xf>
    <xf numFmtId="0" fontId="43" fillId="0" borderId="0" xfId="0" applyFont="1" applyAlignment="1">
      <alignment horizontal="center" vertical="center" wrapText="1"/>
    </xf>
    <xf numFmtId="0" fontId="43" fillId="4" borderId="0" xfId="0" applyFont="1" applyFill="1"/>
    <xf numFmtId="0" fontId="43" fillId="0" borderId="0" xfId="0" applyFont="1"/>
    <xf numFmtId="0" fontId="49" fillId="1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0" borderId="0" xfId="0" applyFont="1" applyAlignment="1">
      <alignment vertical="center" wrapText="1"/>
    </xf>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0" fontId="0" fillId="0" borderId="0" xfId="0" applyFont="1"/>
    <xf numFmtId="164" fontId="52" fillId="0" borderId="0" xfId="4" applyFont="1" applyAlignment="1">
      <alignment horizontal="center" vertical="center"/>
    </xf>
    <xf numFmtId="0" fontId="8" fillId="20" borderId="1" xfId="0" applyFont="1" applyFill="1" applyBorder="1" applyAlignment="1">
      <alignment horizontal="center" vertical="center" wrapText="1"/>
    </xf>
    <xf numFmtId="9" fontId="9" fillId="2" borderId="0" xfId="0" applyNumberFormat="1" applyFont="1" applyFill="1" applyBorder="1" applyAlignment="1">
      <alignment horizontal="center" vertical="center" wrapText="1"/>
    </xf>
    <xf numFmtId="9" fontId="9" fillId="15" borderId="0" xfId="0" applyNumberFormat="1" applyFont="1" applyFill="1" applyBorder="1" applyAlignment="1">
      <alignment horizontal="center" vertical="center" wrapText="1"/>
    </xf>
    <xf numFmtId="9" fontId="9" fillId="14" borderId="0" xfId="0" applyNumberFormat="1" applyFont="1" applyFill="1" applyBorder="1" applyAlignment="1">
      <alignment horizontal="center" vertical="center" wrapText="1"/>
    </xf>
    <xf numFmtId="9" fontId="9" fillId="9" borderId="0" xfId="0" applyNumberFormat="1" applyFont="1" applyFill="1" applyBorder="1" applyAlignment="1">
      <alignment horizontal="center" vertical="center" wrapText="1"/>
    </xf>
    <xf numFmtId="9" fontId="9" fillId="10" borderId="0" xfId="0" applyNumberFormat="1" applyFont="1" applyFill="1" applyBorder="1" applyAlignment="1">
      <alignment horizontal="center" vertical="center" wrapText="1"/>
    </xf>
    <xf numFmtId="0" fontId="7" fillId="0" borderId="0" xfId="0" applyFont="1" applyAlignment="1">
      <alignment horizontal="center" vertical="center" wrapText="1"/>
    </xf>
    <xf numFmtId="0" fontId="58" fillId="29" borderId="47" xfId="0" applyFont="1" applyFill="1" applyBorder="1" applyAlignment="1">
      <alignment horizontal="center" vertical="center" wrapText="1" readingOrder="1"/>
    </xf>
    <xf numFmtId="0" fontId="58" fillId="14" borderId="47" xfId="0" applyFont="1" applyFill="1" applyBorder="1" applyAlignment="1">
      <alignment horizontal="center" vertical="center" wrapText="1" readingOrder="1"/>
    </xf>
    <xf numFmtId="0" fontId="58" fillId="30" borderId="47" xfId="0" applyFont="1" applyFill="1" applyBorder="1" applyAlignment="1">
      <alignment horizontal="center" vertical="center" wrapText="1" readingOrder="1"/>
    </xf>
    <xf numFmtId="0" fontId="58" fillId="6" borderId="50" xfId="0" applyFont="1" applyFill="1" applyBorder="1" applyAlignment="1">
      <alignment horizontal="center" vertical="center" wrapText="1" readingOrder="1"/>
    </xf>
    <xf numFmtId="0" fontId="9" fillId="2" borderId="0"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14" borderId="0" xfId="0" applyFont="1" applyFill="1" applyBorder="1" applyAlignment="1">
      <alignment horizontal="center" vertical="center" wrapText="1"/>
    </xf>
    <xf numFmtId="0" fontId="9" fillId="9" borderId="0" xfId="0" applyFont="1" applyFill="1" applyBorder="1" applyAlignment="1">
      <alignment horizontal="center" vertical="center" wrapText="1"/>
    </xf>
    <xf numFmtId="0" fontId="9" fillId="10" borderId="0" xfId="0" applyFont="1" applyFill="1" applyBorder="1" applyAlignment="1">
      <alignment horizontal="center" vertical="center" wrapText="1"/>
    </xf>
    <xf numFmtId="0" fontId="9" fillId="21"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 fillId="20" borderId="2"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7" fillId="0" borderId="0" xfId="0" applyFont="1" applyAlignment="1">
      <alignment horizontal="center" vertical="center" wrapText="1"/>
    </xf>
    <xf numFmtId="0" fontId="17" fillId="0" borderId="1" xfId="0" applyFont="1" applyBorder="1" applyAlignment="1">
      <alignment horizontal="center" vertical="center" wrapText="1"/>
    </xf>
    <xf numFmtId="0" fontId="60" fillId="26" borderId="31" xfId="0" applyFont="1" applyFill="1" applyBorder="1" applyAlignment="1">
      <alignment horizontal="center" vertical="center" wrapText="1"/>
    </xf>
    <xf numFmtId="0" fontId="60" fillId="26" borderId="3" xfId="0" applyFont="1" applyFill="1" applyBorder="1" applyAlignment="1">
      <alignment horizontal="center" vertical="center" wrapText="1"/>
    </xf>
    <xf numFmtId="0" fontId="60" fillId="10" borderId="32" xfId="0" applyFont="1" applyFill="1" applyBorder="1" applyAlignment="1">
      <alignment horizontal="center" vertical="center" wrapText="1"/>
    </xf>
    <xf numFmtId="0" fontId="60" fillId="10" borderId="3" xfId="0" applyFont="1" applyFill="1" applyBorder="1" applyAlignment="1">
      <alignment horizontal="center" vertical="center" wrapText="1"/>
    </xf>
    <xf numFmtId="0" fontId="60" fillId="10" borderId="7" xfId="0" applyFont="1" applyFill="1" applyBorder="1" applyAlignment="1">
      <alignment horizontal="center" vertical="center" wrapText="1"/>
    </xf>
    <xf numFmtId="0" fontId="60" fillId="26" borderId="62" xfId="0" applyFont="1" applyFill="1" applyBorder="1" applyAlignment="1">
      <alignment horizontal="center" vertical="center" wrapText="1"/>
    </xf>
    <xf numFmtId="0" fontId="60" fillId="26" borderId="5" xfId="0" applyFont="1" applyFill="1" applyBorder="1" applyAlignment="1">
      <alignment horizontal="center" vertical="center" wrapText="1"/>
    </xf>
    <xf numFmtId="0" fontId="60" fillId="10" borderId="15" xfId="0" applyFont="1" applyFill="1" applyBorder="1" applyAlignment="1">
      <alignment horizontal="center" vertical="center" wrapText="1"/>
    </xf>
    <xf numFmtId="0" fontId="60" fillId="10" borderId="5" xfId="0" applyFont="1" applyFill="1" applyBorder="1" applyAlignment="1">
      <alignment horizontal="center" vertical="center" wrapText="1"/>
    </xf>
    <xf numFmtId="0" fontId="60" fillId="10" borderId="16" xfId="0" applyFont="1" applyFill="1" applyBorder="1" applyAlignment="1">
      <alignment horizontal="center" vertical="center" wrapText="1"/>
    </xf>
    <xf numFmtId="0" fontId="13" fillId="14" borderId="0" xfId="0" applyFont="1" applyFill="1" applyAlignment="1">
      <alignment horizontal="center" vertical="center" wrapText="1"/>
    </xf>
    <xf numFmtId="0" fontId="60" fillId="26" borderId="4" xfId="0" applyFont="1" applyFill="1" applyBorder="1" applyAlignment="1">
      <alignment horizontal="center" vertical="center" wrapText="1"/>
    </xf>
    <xf numFmtId="0" fontId="60" fillId="26" borderId="0" xfId="0" applyFont="1" applyFill="1" applyAlignment="1">
      <alignment horizontal="center" vertical="center" wrapText="1"/>
    </xf>
    <xf numFmtId="0" fontId="60" fillId="10" borderId="4" xfId="0" applyFont="1" applyFill="1" applyBorder="1" applyAlignment="1">
      <alignment horizontal="center" vertical="center" wrapText="1"/>
    </xf>
    <xf numFmtId="0" fontId="60" fillId="10" borderId="6" xfId="0" applyFont="1" applyFill="1" applyBorder="1" applyAlignment="1">
      <alignment horizontal="center" vertical="center" wrapText="1"/>
    </xf>
    <xf numFmtId="0" fontId="13" fillId="31" borderId="3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60" fillId="26" borderId="32" xfId="0" applyFont="1" applyFill="1" applyBorder="1" applyAlignment="1">
      <alignment horizontal="center" vertical="center" wrapText="1"/>
    </xf>
    <xf numFmtId="0" fontId="13" fillId="31" borderId="62"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60" fillId="26" borderId="15" xfId="0" applyFont="1" applyFill="1" applyBorder="1" applyAlignment="1">
      <alignment horizontal="center" vertical="center" wrapText="1"/>
    </xf>
    <xf numFmtId="0" fontId="13" fillId="31" borderId="0" xfId="0" applyFont="1" applyFill="1" applyAlignment="1">
      <alignment horizontal="center" vertical="center" wrapText="1"/>
    </xf>
    <xf numFmtId="0" fontId="13" fillId="31" borderId="4" xfId="0" applyFont="1" applyFill="1" applyBorder="1" applyAlignment="1">
      <alignment horizontal="center" vertical="center" wrapText="1"/>
    </xf>
    <xf numFmtId="0" fontId="13" fillId="31" borderId="3"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60" fillId="26" borderId="7"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60" fillId="26" borderId="16" xfId="0" applyFont="1" applyFill="1" applyBorder="1" applyAlignment="1">
      <alignment horizontal="center" vertical="center" wrapText="1"/>
    </xf>
    <xf numFmtId="0" fontId="7" fillId="20" borderId="0" xfId="0" applyFont="1" applyFill="1" applyAlignment="1">
      <alignment horizontal="center" vertical="center" wrapText="1"/>
    </xf>
    <xf numFmtId="164" fontId="62" fillId="33" borderId="0" xfId="4" applyFont="1" applyFill="1"/>
    <xf numFmtId="164" fontId="63" fillId="33" borderId="0" xfId="4" applyFont="1" applyFill="1"/>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5" fillId="33" borderId="67" xfId="4" applyFont="1" applyFill="1" applyBorder="1" applyAlignment="1">
      <alignment horizontal="justify" vertical="center" wrapText="1" readingOrder="1"/>
    </xf>
    <xf numFmtId="165" fontId="64" fillId="33" borderId="67" xfId="4" applyNumberFormat="1"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5" fillId="33" borderId="66" xfId="4" applyFont="1" applyFill="1" applyBorder="1" applyAlignment="1">
      <alignment horizontal="justify" vertical="center" wrapText="1" readingOrder="1"/>
    </xf>
    <xf numFmtId="165" fontId="64" fillId="33" borderId="66" xfId="4" applyNumberFormat="1" applyFont="1" applyFill="1" applyBorder="1" applyAlignment="1">
      <alignment horizontal="center" vertical="center" wrapText="1" readingOrder="1"/>
    </xf>
    <xf numFmtId="164" fontId="65" fillId="33" borderId="66" xfId="4" applyFont="1" applyFill="1" applyBorder="1" applyAlignment="1">
      <alignment horizontal="center" vertical="center" wrapText="1" readingOrder="1"/>
    </xf>
    <xf numFmtId="164" fontId="68" fillId="33" borderId="0" xfId="4" applyFont="1" applyFill="1"/>
    <xf numFmtId="0" fontId="51" fillId="0" borderId="0" xfId="9"/>
    <xf numFmtId="0" fontId="43" fillId="0" borderId="0" xfId="0" applyFont="1" applyAlignment="1">
      <alignment horizontal="center"/>
    </xf>
    <xf numFmtId="0" fontId="15" fillId="12" borderId="1" xfId="0" applyFont="1" applyFill="1" applyBorder="1" applyAlignment="1">
      <alignment horizontal="center" vertical="center" wrapText="1"/>
    </xf>
    <xf numFmtId="0" fontId="50" fillId="12" borderId="13" xfId="0" applyFont="1" applyFill="1" applyBorder="1" applyAlignment="1">
      <alignment horizontal="center" vertical="center" wrapText="1"/>
    </xf>
    <xf numFmtId="0" fontId="50" fillId="12" borderId="1" xfId="0" applyFont="1" applyFill="1" applyBorder="1" applyAlignment="1">
      <alignment horizontal="center" vertical="center" wrapText="1"/>
    </xf>
    <xf numFmtId="0" fontId="69" fillId="0" borderId="13" xfId="0" applyFont="1" applyBorder="1" applyAlignment="1">
      <alignment horizontal="center" vertical="center" wrapText="1"/>
    </xf>
    <xf numFmtId="0" fontId="69" fillId="0" borderId="1" xfId="0" applyFont="1" applyBorder="1" applyAlignment="1">
      <alignment horizontal="center" vertical="center" wrapText="1"/>
    </xf>
    <xf numFmtId="0" fontId="49" fillId="0" borderId="0" xfId="0" applyFont="1" applyAlignment="1">
      <alignment horizontal="center" vertical="center"/>
    </xf>
    <xf numFmtId="0" fontId="69" fillId="0" borderId="0" xfId="0" applyFont="1" applyAlignment="1">
      <alignment horizontal="center" vertical="center"/>
    </xf>
    <xf numFmtId="0" fontId="71" fillId="0" borderId="0" xfId="0" applyFont="1" applyAlignment="1">
      <alignment horizontal="center" vertical="center"/>
    </xf>
    <xf numFmtId="0" fontId="9" fillId="0" borderId="1" xfId="0" applyFont="1" applyBorder="1" applyAlignment="1">
      <alignment horizontal="center" vertical="center" wrapText="1"/>
    </xf>
    <xf numFmtId="0" fontId="9" fillId="20" borderId="1" xfId="0" applyFont="1" applyFill="1" applyBorder="1" applyAlignment="1">
      <alignment horizontal="center" vertical="center" wrapText="1"/>
    </xf>
    <xf numFmtId="0" fontId="7" fillId="0" borderId="0" xfId="0" applyFont="1" applyAlignment="1">
      <alignment horizontal="center" vertical="center" wrapText="1"/>
    </xf>
    <xf numFmtId="0" fontId="43" fillId="0" borderId="0" xfId="0" applyFont="1" applyAlignment="1">
      <alignment vertical="center"/>
    </xf>
    <xf numFmtId="0" fontId="72" fillId="0" borderId="70" xfId="0" applyFont="1" applyBorder="1" applyAlignment="1">
      <alignment vertical="center" wrapText="1"/>
    </xf>
    <xf numFmtId="0" fontId="72" fillId="0" borderId="69" xfId="0" applyFont="1" applyBorder="1" applyAlignment="1">
      <alignment vertical="center" wrapText="1"/>
    </xf>
    <xf numFmtId="0" fontId="73" fillId="0" borderId="71" xfId="0" applyFont="1" applyBorder="1" applyAlignment="1">
      <alignment vertical="center" wrapText="1"/>
    </xf>
    <xf numFmtId="0" fontId="73" fillId="0" borderId="0" xfId="0" applyFont="1" applyAlignment="1">
      <alignment vertical="center" wrapText="1"/>
    </xf>
    <xf numFmtId="0" fontId="73" fillId="0" borderId="70" xfId="0" applyFont="1" applyBorder="1" applyAlignment="1">
      <alignment vertical="center" wrapText="1"/>
    </xf>
    <xf numFmtId="0" fontId="73" fillId="0" borderId="0" xfId="0" applyFont="1" applyBorder="1" applyAlignment="1">
      <alignment vertical="center" wrapText="1"/>
    </xf>
    <xf numFmtId="0" fontId="73" fillId="0" borderId="69" xfId="0" applyFont="1" applyBorder="1" applyAlignment="1">
      <alignment vertical="center" wrapText="1"/>
    </xf>
    <xf numFmtId="0" fontId="72" fillId="0" borderId="0" xfId="0" applyFont="1" applyAlignment="1">
      <alignment vertical="center" wrapText="1"/>
    </xf>
    <xf numFmtId="0" fontId="73" fillId="0" borderId="72" xfId="0" applyFont="1" applyBorder="1" applyAlignment="1">
      <alignment vertical="center" wrapText="1"/>
    </xf>
    <xf numFmtId="0" fontId="70" fillId="0" borderId="0" xfId="0" applyFont="1" applyAlignment="1">
      <alignment vertical="center"/>
    </xf>
    <xf numFmtId="0" fontId="8" fillId="0"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5" fillId="0" borderId="0" xfId="0" applyFont="1" applyAlignment="1">
      <alignment horizontal="center"/>
    </xf>
    <xf numFmtId="0" fontId="9" fillId="25" borderId="1" xfId="0" applyFont="1" applyFill="1" applyBorder="1" applyAlignment="1">
      <alignment horizontal="center" vertical="center" wrapText="1"/>
    </xf>
    <xf numFmtId="164" fontId="56" fillId="17" borderId="1" xfId="4" applyFont="1" applyFill="1" applyBorder="1" applyAlignment="1" applyProtection="1">
      <alignment horizontal="center" vertical="center" textRotation="90" wrapText="1"/>
      <protection hidden="1"/>
    </xf>
    <xf numFmtId="0" fontId="8" fillId="20" borderId="1" xfId="0" applyFont="1" applyFill="1" applyBorder="1" applyAlignment="1">
      <alignment horizontal="center" vertical="center" wrapText="1"/>
    </xf>
    <xf numFmtId="0" fontId="8" fillId="0" borderId="0" xfId="0" applyFont="1" applyAlignment="1">
      <alignment horizontal="center" vertical="center" wrapText="1"/>
    </xf>
    <xf numFmtId="0" fontId="18" fillId="0" borderId="0" xfId="0" applyFont="1" applyAlignment="1">
      <alignment horizontal="center" vertical="center" wrapText="1"/>
    </xf>
    <xf numFmtId="0" fontId="21" fillId="0" borderId="0" xfId="0" applyFont="1" applyAlignment="1">
      <alignment horizontal="center" vertical="center" wrapText="1"/>
    </xf>
    <xf numFmtId="0" fontId="8" fillId="0" borderId="1"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8" fillId="0" borderId="0" xfId="0" applyFont="1" applyFill="1" applyAlignment="1">
      <alignment horizontal="center" vertical="center" wrapText="1"/>
    </xf>
    <xf numFmtId="0" fontId="29" fillId="0" borderId="3" xfId="0" applyFont="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7" fillId="4" borderId="32" xfId="1" applyFont="1" applyFill="1" applyBorder="1" applyAlignment="1" applyProtection="1">
      <alignment horizontal="center" vertical="center" wrapText="1"/>
      <protection locked="0"/>
    </xf>
    <xf numFmtId="0" fontId="28" fillId="0" borderId="0" xfId="0" applyFont="1" applyAlignment="1" applyProtection="1">
      <alignment wrapText="1"/>
      <protection locked="0"/>
    </xf>
    <xf numFmtId="0" fontId="26" fillId="0" borderId="0" xfId="0" applyFont="1" applyFill="1" applyProtection="1">
      <protection locked="0"/>
    </xf>
    <xf numFmtId="0" fontId="29" fillId="5" borderId="23" xfId="0" applyFont="1" applyFill="1" applyBorder="1" applyAlignment="1" applyProtection="1">
      <alignment horizontal="center" vertical="center" textRotation="90"/>
      <protection locked="0"/>
    </xf>
    <xf numFmtId="0" fontId="29" fillId="5" borderId="1" xfId="0" applyFont="1" applyFill="1" applyBorder="1" applyAlignment="1" applyProtection="1">
      <alignment horizontal="center" vertical="center" textRotation="90" wrapText="1"/>
      <protection locked="0"/>
    </xf>
    <xf numFmtId="0" fontId="29" fillId="5" borderId="1" xfId="0" applyFont="1" applyFill="1" applyBorder="1" applyAlignment="1" applyProtection="1">
      <alignment horizontal="center" vertical="center" textRotation="90"/>
      <protection locked="0"/>
    </xf>
    <xf numFmtId="0" fontId="30" fillId="5" borderId="22" xfId="0" applyFont="1" applyFill="1" applyBorder="1" applyAlignment="1" applyProtection="1">
      <alignment horizontal="center" vertical="center" textRotation="90" wrapText="1"/>
      <protection locked="0"/>
    </xf>
    <xf numFmtId="0" fontId="29" fillId="25" borderId="23" xfId="0" applyFont="1" applyFill="1" applyBorder="1" applyAlignment="1" applyProtection="1">
      <alignment horizontal="center" vertical="center" textRotation="90" wrapText="1"/>
      <protection locked="0"/>
    </xf>
    <xf numFmtId="0" fontId="29" fillId="25" borderId="1" xfId="0" applyFont="1" applyFill="1" applyBorder="1" applyAlignment="1" applyProtection="1">
      <alignment horizontal="center" vertical="center" textRotation="90" wrapText="1"/>
      <protection locked="0"/>
    </xf>
    <xf numFmtId="0" fontId="30" fillId="25" borderId="22" xfId="0" applyFont="1" applyFill="1" applyBorder="1" applyAlignment="1" applyProtection="1">
      <alignment horizontal="center" vertical="center" textRotation="90" wrapText="1"/>
      <protection locked="0"/>
    </xf>
    <xf numFmtId="0" fontId="30" fillId="5" borderId="57"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29" fillId="5" borderId="1" xfId="0" applyFont="1" applyFill="1" applyBorder="1" applyAlignment="1" applyProtection="1">
      <alignment vertical="center" textRotation="90" wrapText="1"/>
      <protection locked="0"/>
    </xf>
    <xf numFmtId="0" fontId="29" fillId="5" borderId="7" xfId="0" applyFont="1" applyFill="1" applyBorder="1" applyAlignment="1" applyProtection="1">
      <alignment vertical="center" textRotation="90" wrapText="1"/>
      <protection locked="0"/>
    </xf>
    <xf numFmtId="0" fontId="29" fillId="5" borderId="58" xfId="0" applyFont="1" applyFill="1" applyBorder="1" applyAlignment="1" applyProtection="1">
      <alignment vertical="center" textRotation="90" wrapText="1"/>
      <protection locked="0"/>
    </xf>
    <xf numFmtId="0" fontId="29" fillId="5" borderId="23" xfId="0" applyFont="1" applyFill="1" applyBorder="1" applyAlignment="1" applyProtection="1">
      <alignment vertical="center" textRotation="90" wrapText="1"/>
      <protection locked="0"/>
    </xf>
    <xf numFmtId="0" fontId="29" fillId="5" borderId="2" xfId="0" applyFont="1" applyFill="1" applyBorder="1" applyAlignment="1" applyProtection="1">
      <alignment horizontal="center" vertical="center" textRotation="90"/>
      <protection locked="0"/>
    </xf>
    <xf numFmtId="0" fontId="30" fillId="5" borderId="1"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protection locked="0"/>
    </xf>
    <xf numFmtId="0" fontId="33" fillId="0" borderId="0" xfId="0" applyFont="1" applyFill="1" applyAlignment="1" applyProtection="1">
      <alignment vertical="center"/>
      <protection locked="0"/>
    </xf>
    <xf numFmtId="0" fontId="30" fillId="0" borderId="23" xfId="0" applyFont="1" applyFill="1" applyBorder="1" applyAlignment="1" applyProtection="1">
      <alignment horizontal="center" vertical="center" textRotation="255" wrapText="1"/>
      <protection locked="0"/>
    </xf>
    <xf numFmtId="0" fontId="54" fillId="0" borderId="1" xfId="0" applyFont="1" applyFill="1" applyBorder="1" applyAlignment="1" applyProtection="1">
      <alignment horizontal="left" vertical="center" wrapText="1"/>
      <protection locked="0"/>
    </xf>
    <xf numFmtId="0" fontId="54" fillId="0" borderId="1" xfId="0" applyFont="1" applyBorder="1" applyAlignment="1" applyProtection="1">
      <alignment horizontal="center" vertical="center" wrapText="1"/>
      <protection locked="0"/>
    </xf>
    <xf numFmtId="14" fontId="54" fillId="0" borderId="1" xfId="0" applyNumberFormat="1" applyFont="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0" fontId="57" fillId="0" borderId="0" xfId="0" applyFont="1" applyAlignment="1" applyProtection="1">
      <alignment vertical="center"/>
      <protection locked="0"/>
    </xf>
    <xf numFmtId="0" fontId="28" fillId="0" borderId="0" xfId="0" applyFont="1" applyAlignment="1" applyProtection="1">
      <protection locked="0"/>
    </xf>
    <xf numFmtId="0" fontId="54" fillId="0" borderId="23" xfId="0" applyFont="1" applyBorder="1" applyAlignment="1" applyProtection="1">
      <alignment horizontal="center" vertical="center" wrapText="1"/>
      <protection locked="0"/>
    </xf>
    <xf numFmtId="0" fontId="26" fillId="0" borderId="0" xfId="0" applyFont="1" applyAlignment="1" applyProtection="1">
      <alignment vertical="center"/>
      <protection locked="0"/>
    </xf>
    <xf numFmtId="0" fontId="40" fillId="0" borderId="0" xfId="0" applyFont="1" applyAlignment="1" applyProtection="1">
      <alignment vertical="center"/>
      <protection locked="0"/>
    </xf>
    <xf numFmtId="0" fontId="29" fillId="0" borderId="0" xfId="0" applyFont="1" applyAlignment="1" applyProtection="1">
      <alignment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left" vertical="center"/>
      <protection locked="0"/>
    </xf>
    <xf numFmtId="0" fontId="29" fillId="0" borderId="0" xfId="0" applyFont="1" applyAlignment="1" applyProtection="1">
      <alignment horizontal="left" vertical="center" wrapText="1"/>
      <protection locked="0"/>
    </xf>
    <xf numFmtId="0" fontId="26" fillId="0" borderId="0" xfId="0" applyFont="1" applyProtection="1">
      <protection locked="0"/>
    </xf>
    <xf numFmtId="0" fontId="40" fillId="0" borderId="0" xfId="0" applyFont="1" applyProtection="1">
      <protection locked="0"/>
    </xf>
    <xf numFmtId="0" fontId="28" fillId="0" borderId="0" xfId="0" applyFont="1" applyProtection="1">
      <protection locked="0"/>
    </xf>
    <xf numFmtId="0" fontId="28" fillId="0" borderId="0" xfId="0" applyFont="1" applyAlignment="1" applyProtection="1">
      <alignment horizontal="center"/>
      <protection locked="0"/>
    </xf>
    <xf numFmtId="0" fontId="27" fillId="0" borderId="0" xfId="0" applyFont="1" applyProtection="1">
      <protection locked="0"/>
    </xf>
    <xf numFmtId="0" fontId="27" fillId="0" borderId="0" xfId="0" applyFont="1" applyAlignment="1" applyProtection="1">
      <alignment wrapText="1"/>
      <protection locked="0"/>
    </xf>
    <xf numFmtId="0" fontId="28" fillId="0" borderId="0" xfId="0" applyFont="1" applyAlignment="1" applyProtection="1">
      <alignment horizontal="left"/>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left" wrapText="1"/>
      <protection locked="0"/>
    </xf>
    <xf numFmtId="0" fontId="54" fillId="17" borderId="1" xfId="0" applyFont="1" applyFill="1" applyBorder="1" applyAlignment="1" applyProtection="1">
      <alignment horizontal="left" vertical="center" wrapText="1"/>
    </xf>
    <xf numFmtId="0" fontId="54" fillId="17" borderId="2" xfId="0" applyFont="1" applyFill="1" applyBorder="1" applyAlignment="1" applyProtection="1">
      <alignment horizontal="center" vertical="center" textRotation="90"/>
    </xf>
    <xf numFmtId="9" fontId="54" fillId="17" borderId="23" xfId="3" applyFont="1" applyFill="1" applyBorder="1" applyAlignment="1" applyProtection="1">
      <alignment horizontal="center" vertical="center" textRotation="90"/>
    </xf>
    <xf numFmtId="9" fontId="54" fillId="17" borderId="1"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0" fontId="30" fillId="17" borderId="22" xfId="0" applyFont="1" applyFill="1" applyBorder="1" applyAlignment="1" applyProtection="1">
      <alignment horizontal="center" vertical="center" textRotation="90" wrapText="1"/>
    </xf>
    <xf numFmtId="0" fontId="7" fillId="0" borderId="0" xfId="0" applyFont="1" applyAlignment="1">
      <alignment horizontal="center" vertical="center" wrapText="1"/>
    </xf>
    <xf numFmtId="0" fontId="26" fillId="0" borderId="0" xfId="0" applyFont="1" applyAlignment="1" applyProtection="1">
      <alignment wrapText="1"/>
      <protection locked="0"/>
    </xf>
    <xf numFmtId="0" fontId="40" fillId="0" borderId="0" xfId="0" applyFont="1" applyAlignment="1" applyProtection="1">
      <alignment wrapText="1"/>
      <protection locked="0"/>
    </xf>
    <xf numFmtId="0" fontId="28" fillId="0" borderId="0" xfId="0" applyFont="1" applyAlignment="1" applyProtection="1">
      <alignment horizontal="center" wrapText="1"/>
      <protection locked="0"/>
    </xf>
    <xf numFmtId="0" fontId="28" fillId="0" borderId="0" xfId="0" applyFont="1" applyAlignment="1" applyProtection="1">
      <alignment horizontal="center" vertical="center" wrapText="1"/>
      <protection locked="0"/>
    </xf>
    <xf numFmtId="0" fontId="0" fillId="0" borderId="0" xfId="0" applyAlignment="1">
      <alignment wrapText="1"/>
    </xf>
    <xf numFmtId="0" fontId="77" fillId="4" borderId="0" xfId="0" applyFont="1" applyFill="1" applyAlignment="1">
      <alignment horizontal="center" vertical="center" wrapText="1"/>
    </xf>
    <xf numFmtId="14" fontId="77" fillId="4" borderId="0" xfId="0" applyNumberFormat="1" applyFont="1" applyFill="1" applyAlignment="1">
      <alignment horizontal="center" vertical="center" wrapText="1"/>
    </xf>
    <xf numFmtId="0" fontId="79" fillId="36" borderId="1" xfId="0" applyFont="1" applyFill="1" applyBorder="1" applyAlignment="1">
      <alignment horizontal="center" vertical="center" wrapText="1"/>
    </xf>
    <xf numFmtId="0" fontId="77" fillId="36" borderId="1" xfId="0" applyFont="1" applyFill="1" applyBorder="1" applyAlignment="1">
      <alignment horizontal="center" vertical="center" wrapText="1"/>
    </xf>
    <xf numFmtId="0" fontId="80" fillId="0" borderId="1" xfId="0" applyFont="1" applyBorder="1" applyAlignment="1">
      <alignment horizontal="center" vertical="center" wrapText="1"/>
    </xf>
    <xf numFmtId="0" fontId="81" fillId="0" borderId="1" xfId="0" applyFont="1" applyBorder="1" applyAlignment="1">
      <alignment horizontal="justify" vertical="center" wrapText="1"/>
    </xf>
    <xf numFmtId="0" fontId="82" fillId="0" borderId="1" xfId="0" applyFont="1" applyBorder="1" applyAlignment="1">
      <alignment horizontal="center" vertical="center" wrapText="1"/>
    </xf>
    <xf numFmtId="0" fontId="79" fillId="37" borderId="1" xfId="0" applyFont="1" applyFill="1" applyBorder="1" applyAlignment="1">
      <alignment horizontal="center" vertical="center" wrapText="1"/>
    </xf>
    <xf numFmtId="0" fontId="80" fillId="0" borderId="32" xfId="0" applyFont="1" applyBorder="1" applyAlignment="1">
      <alignment horizontal="center" vertical="center" wrapText="1"/>
    </xf>
    <xf numFmtId="0" fontId="81" fillId="0" borderId="32" xfId="0" applyFont="1" applyBorder="1" applyAlignment="1">
      <alignment horizontal="justify" vertical="center" wrapText="1"/>
    </xf>
    <xf numFmtId="0" fontId="82" fillId="0" borderId="32" xfId="0" applyFont="1" applyBorder="1" applyAlignment="1">
      <alignment horizontal="center" vertical="center" wrapText="1"/>
    </xf>
    <xf numFmtId="0" fontId="79" fillId="22" borderId="1" xfId="0" applyFont="1" applyFill="1" applyBorder="1" applyAlignment="1">
      <alignment horizontal="center" vertical="center" wrapText="1"/>
    </xf>
    <xf numFmtId="0" fontId="77" fillId="22" borderId="1" xfId="0" applyFont="1" applyFill="1" applyBorder="1" applyAlignment="1">
      <alignment horizontal="center" vertical="center" wrapText="1"/>
    </xf>
    <xf numFmtId="0" fontId="86" fillId="6" borderId="0" xfId="0" applyFont="1" applyFill="1" applyAlignment="1">
      <alignment horizontal="center" vertical="center" wrapText="1"/>
    </xf>
    <xf numFmtId="0" fontId="86" fillId="39" borderId="0" xfId="0" applyFont="1" applyFill="1" applyAlignment="1">
      <alignment horizontal="center" vertical="center" wrapText="1"/>
    </xf>
    <xf numFmtId="0" fontId="86" fillId="40" borderId="0" xfId="0" applyFont="1" applyFill="1" applyAlignment="1">
      <alignment horizontal="center" vertical="center" wrapText="1"/>
    </xf>
    <xf numFmtId="0" fontId="86" fillId="41" borderId="0" xfId="0" applyFont="1" applyFill="1" applyAlignment="1">
      <alignment horizontal="center" vertical="center" wrapText="1"/>
    </xf>
    <xf numFmtId="0" fontId="0" fillId="4" borderId="0" xfId="0" applyFill="1"/>
    <xf numFmtId="0" fontId="87" fillId="0" borderId="0" xfId="0" applyFont="1" applyAlignment="1">
      <alignment vertical="center" wrapText="1"/>
    </xf>
    <xf numFmtId="0" fontId="88" fillId="4" borderId="0" xfId="0" applyFont="1" applyFill="1"/>
    <xf numFmtId="0" fontId="0" fillId="42" borderId="0" xfId="0" applyFill="1" applyProtection="1">
      <protection locked="0"/>
    </xf>
    <xf numFmtId="0" fontId="89" fillId="0" borderId="0" xfId="0" applyFont="1" applyAlignment="1">
      <alignment vertical="center" wrapText="1"/>
    </xf>
    <xf numFmtId="0" fontId="0" fillId="0" borderId="44" xfId="0" applyBorder="1"/>
    <xf numFmtId="0" fontId="0" fillId="0" borderId="45" xfId="0" applyBorder="1"/>
    <xf numFmtId="0" fontId="0" fillId="0" borderId="41" xfId="0" applyBorder="1"/>
    <xf numFmtId="0" fontId="92" fillId="17" borderId="1" xfId="0" applyFont="1" applyFill="1" applyBorder="1" applyAlignment="1">
      <alignment horizontal="center" vertical="center" wrapText="1"/>
    </xf>
    <xf numFmtId="0" fontId="92" fillId="17" borderId="11" xfId="0" applyFont="1" applyFill="1" applyBorder="1" applyAlignment="1">
      <alignment horizontal="center" vertical="center" wrapText="1"/>
    </xf>
    <xf numFmtId="0" fontId="92" fillId="14" borderId="11" xfId="0" applyFont="1" applyFill="1" applyBorder="1" applyAlignment="1">
      <alignment horizontal="center" vertical="center" wrapText="1"/>
    </xf>
    <xf numFmtId="0" fontId="0" fillId="0" borderId="5" xfId="0" applyBorder="1" applyAlignment="1">
      <alignment horizontal="center" vertical="center" wrapText="1"/>
    </xf>
    <xf numFmtId="14" fontId="0" fillId="0" borderId="5" xfId="0" applyNumberFormat="1" applyBorder="1" applyAlignment="1">
      <alignment horizontal="center" vertical="center" wrapText="1"/>
    </xf>
    <xf numFmtId="14" fontId="0" fillId="0" borderId="1" xfId="0" applyNumberFormat="1" applyBorder="1" applyAlignment="1">
      <alignment horizontal="center" vertical="center" wrapText="1"/>
    </xf>
    <xf numFmtId="0" fontId="76" fillId="0" borderId="5" xfId="12" applyBorder="1" applyAlignment="1">
      <alignment horizontal="center" vertical="center" wrapText="1"/>
    </xf>
    <xf numFmtId="0" fontId="0" fillId="0" borderId="1" xfId="0" applyBorder="1" applyAlignment="1">
      <alignment horizontal="center" vertical="center" wrapText="1"/>
    </xf>
    <xf numFmtId="3" fontId="0" fillId="0" borderId="1" xfId="0" applyNumberFormat="1" applyBorder="1" applyAlignment="1">
      <alignment horizontal="center" vertical="center" wrapText="1"/>
    </xf>
    <xf numFmtId="0" fontId="76" fillId="0" borderId="1" xfId="12" applyBorder="1" applyAlignment="1">
      <alignment horizontal="center" vertical="center" wrapText="1"/>
    </xf>
    <xf numFmtId="0" fontId="14" fillId="6" borderId="1" xfId="0" applyFont="1" applyFill="1" applyBorder="1" applyAlignment="1">
      <alignment horizontal="center" vertical="center" wrapText="1"/>
    </xf>
    <xf numFmtId="0" fontId="54" fillId="0" borderId="5" xfId="0" applyFont="1" applyBorder="1" applyAlignment="1" applyProtection="1">
      <alignment horizontal="center" vertical="center" wrapText="1"/>
      <protection locked="0"/>
    </xf>
    <xf numFmtId="9" fontId="29" fillId="17" borderId="5" xfId="3" applyFont="1" applyFill="1" applyBorder="1" applyAlignment="1" applyProtection="1">
      <alignment horizontal="center" vertical="center" textRotation="90"/>
    </xf>
    <xf numFmtId="0" fontId="54" fillId="0" borderId="34" xfId="0" applyFont="1" applyBorder="1" applyAlignment="1" applyProtection="1">
      <alignment horizontal="center" vertical="center" wrapText="1"/>
      <protection locked="0"/>
    </xf>
    <xf numFmtId="0" fontId="0" fillId="0" borderId="0" xfId="0" applyAlignment="1">
      <alignment horizontal="left" vertical="center" wrapText="1"/>
    </xf>
    <xf numFmtId="0" fontId="21" fillId="17" borderId="11" xfId="0" applyFont="1" applyFill="1" applyBorder="1" applyAlignment="1">
      <alignment horizontal="center" vertical="center" wrapText="1"/>
    </xf>
    <xf numFmtId="0" fontId="27" fillId="0" borderId="0" xfId="0" applyFont="1" applyAlignment="1" applyProtection="1">
      <alignment vertical="center"/>
      <protection locked="0"/>
    </xf>
    <xf numFmtId="0" fontId="95" fillId="0" borderId="0" xfId="0" applyFont="1" applyProtection="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21" fillId="17" borderId="11" xfId="0" applyFont="1" applyFill="1" applyBorder="1" applyAlignment="1">
      <alignment horizontal="center" vertical="center" wrapText="1"/>
    </xf>
    <xf numFmtId="14" fontId="29" fillId="4" borderId="3" xfId="1" applyNumberFormat="1" applyFont="1" applyFill="1" applyBorder="1" applyAlignment="1" applyProtection="1">
      <alignment vertical="center"/>
      <protection locked="0"/>
    </xf>
    <xf numFmtId="0" fontId="30" fillId="5" borderId="1"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47" fillId="29" borderId="44" xfId="0" applyFont="1" applyFill="1" applyBorder="1" applyAlignment="1" applyProtection="1">
      <alignment horizontal="center" vertical="center" readingOrder="1"/>
      <protection hidden="1"/>
    </xf>
    <xf numFmtId="0" fontId="47" fillId="29" borderId="45" xfId="0" applyFont="1" applyFill="1" applyBorder="1" applyAlignment="1" applyProtection="1">
      <alignment horizontal="center" vertical="center" readingOrder="1"/>
      <protection hidden="1"/>
    </xf>
    <xf numFmtId="0" fontId="47" fillId="29" borderId="41" xfId="0" applyFont="1" applyFill="1" applyBorder="1" applyAlignment="1" applyProtection="1">
      <alignment horizontal="center" vertical="center" readingOrder="1"/>
      <protection hidden="1"/>
    </xf>
    <xf numFmtId="0" fontId="47" fillId="29" borderId="0" xfId="0" applyFont="1" applyFill="1" applyBorder="1" applyAlignment="1" applyProtection="1">
      <alignment horizontal="center" vertical="center" readingOrder="1"/>
      <protection hidden="1"/>
    </xf>
    <xf numFmtId="0" fontId="47" fillId="29" borderId="46" xfId="0" applyFont="1" applyFill="1" applyBorder="1" applyAlignment="1" applyProtection="1">
      <alignment horizontal="center" vertical="center" readingOrder="1"/>
      <protection hidden="1"/>
    </xf>
    <xf numFmtId="0" fontId="47" fillId="29" borderId="36" xfId="0" applyFont="1" applyFill="1" applyBorder="1" applyAlignment="1" applyProtection="1">
      <alignment horizontal="center" vertical="center" readingOrder="1"/>
      <protection hidden="1"/>
    </xf>
    <xf numFmtId="0" fontId="47" fillId="6" borderId="44" xfId="0" applyFont="1" applyFill="1" applyBorder="1" applyAlignment="1" applyProtection="1">
      <alignment horizontal="center" readingOrder="1"/>
      <protection hidden="1"/>
    </xf>
    <xf numFmtId="0" fontId="47" fillId="6" borderId="45" xfId="0" applyFont="1" applyFill="1" applyBorder="1" applyAlignment="1" applyProtection="1">
      <alignment horizontal="center" readingOrder="1"/>
      <protection hidden="1"/>
    </xf>
    <xf numFmtId="0" fontId="47" fillId="6" borderId="41" xfId="0" applyFont="1" applyFill="1" applyBorder="1" applyAlignment="1" applyProtection="1">
      <alignment horizontal="center" readingOrder="1"/>
      <protection hidden="1"/>
    </xf>
    <xf numFmtId="0" fontId="47" fillId="6" borderId="0" xfId="0" applyFont="1" applyFill="1" applyBorder="1" applyAlignment="1" applyProtection="1">
      <alignment horizontal="center" readingOrder="1"/>
      <protection hidden="1"/>
    </xf>
    <xf numFmtId="0" fontId="47" fillId="6" borderId="46" xfId="0" applyFont="1" applyFill="1" applyBorder="1" applyAlignment="1" applyProtection="1">
      <alignment horizontal="center" readingOrder="1"/>
      <protection hidden="1"/>
    </xf>
    <xf numFmtId="0" fontId="47" fillId="6" borderId="36" xfId="0" applyFont="1" applyFill="1" applyBorder="1" applyAlignment="1" applyProtection="1">
      <alignment horizontal="center" readingOrder="1"/>
      <protection hidden="1"/>
    </xf>
    <xf numFmtId="0" fontId="47" fillId="29" borderId="0" xfId="0" applyFont="1" applyFill="1" applyAlignment="1" applyProtection="1">
      <alignment horizontal="center" vertical="center" readingOrder="1"/>
      <protection hidden="1"/>
    </xf>
    <xf numFmtId="0" fontId="47" fillId="6" borderId="0" xfId="0" applyFont="1" applyFill="1" applyAlignment="1" applyProtection="1">
      <alignment horizontal="center" readingOrder="1"/>
      <protection hidden="1"/>
    </xf>
    <xf numFmtId="0" fontId="47" fillId="29" borderId="52" xfId="0" applyFont="1" applyFill="1" applyBorder="1" applyAlignment="1" applyProtection="1">
      <alignment horizontal="center" vertical="center" readingOrder="1"/>
      <protection hidden="1"/>
    </xf>
    <xf numFmtId="0" fontId="47" fillId="29" borderId="42" xfId="0" applyFont="1" applyFill="1" applyBorder="1" applyAlignment="1" applyProtection="1">
      <alignment horizontal="center" vertical="center" readingOrder="1"/>
      <protection hidden="1"/>
    </xf>
    <xf numFmtId="0" fontId="47" fillId="29" borderId="37" xfId="0" applyFont="1" applyFill="1" applyBorder="1" applyAlignment="1" applyProtection="1">
      <alignment horizontal="center" vertical="center" readingOrder="1"/>
      <protection hidden="1"/>
    </xf>
    <xf numFmtId="0" fontId="47" fillId="6" borderId="42" xfId="0" applyFont="1" applyFill="1" applyBorder="1" applyAlignment="1" applyProtection="1">
      <alignment horizontal="center" readingOrder="1"/>
      <protection hidden="1"/>
    </xf>
    <xf numFmtId="0" fontId="47" fillId="6" borderId="37" xfId="0" applyFont="1" applyFill="1" applyBorder="1" applyAlignment="1" applyProtection="1">
      <alignment horizontal="center" readingOrder="1"/>
      <protection hidden="1"/>
    </xf>
    <xf numFmtId="0" fontId="47" fillId="14" borderId="44" xfId="0" applyFont="1" applyFill="1" applyBorder="1" applyAlignment="1" applyProtection="1">
      <alignment horizontal="center" readingOrder="1"/>
      <protection hidden="1"/>
    </xf>
    <xf numFmtId="0" fontId="47" fillId="14" borderId="45" xfId="0" applyFont="1" applyFill="1" applyBorder="1" applyAlignment="1" applyProtection="1">
      <alignment horizontal="center" readingOrder="1"/>
      <protection hidden="1"/>
    </xf>
    <xf numFmtId="0" fontId="47" fillId="14" borderId="41" xfId="0" applyFont="1" applyFill="1" applyBorder="1" applyAlignment="1" applyProtection="1">
      <alignment horizontal="center" readingOrder="1"/>
      <protection hidden="1"/>
    </xf>
    <xf numFmtId="0" fontId="47" fillId="14" borderId="0" xfId="0" applyFont="1" applyFill="1" applyBorder="1" applyAlignment="1" applyProtection="1">
      <alignment horizontal="center" readingOrder="1"/>
      <protection hidden="1"/>
    </xf>
    <xf numFmtId="0" fontId="47" fillId="14" borderId="46" xfId="0" applyFont="1" applyFill="1" applyBorder="1" applyAlignment="1" applyProtection="1">
      <alignment horizontal="center" readingOrder="1"/>
      <protection hidden="1"/>
    </xf>
    <xf numFmtId="0" fontId="47" fillId="14" borderId="36" xfId="0" applyFont="1" applyFill="1" applyBorder="1" applyAlignment="1" applyProtection="1">
      <alignment horizontal="center" readingOrder="1"/>
      <protection hidden="1"/>
    </xf>
    <xf numFmtId="0" fontId="47" fillId="6" borderId="52" xfId="0" applyFont="1" applyFill="1" applyBorder="1" applyAlignment="1" applyProtection="1">
      <alignment horizontal="center" readingOrder="1"/>
      <protection hidden="1"/>
    </xf>
    <xf numFmtId="0" fontId="47" fillId="14" borderId="0" xfId="0" applyFont="1" applyFill="1" applyAlignment="1" applyProtection="1">
      <alignment horizontal="center" readingOrder="1"/>
      <protection hidden="1"/>
    </xf>
    <xf numFmtId="0" fontId="47" fillId="14" borderId="52" xfId="0" applyFont="1" applyFill="1" applyBorder="1" applyAlignment="1" applyProtection="1">
      <alignment horizontal="center" readingOrder="1"/>
      <protection hidden="1"/>
    </xf>
    <xf numFmtId="0" fontId="47" fillId="14" borderId="42" xfId="0" applyFont="1" applyFill="1" applyBorder="1" applyAlignment="1" applyProtection="1">
      <alignment horizontal="center" readingOrder="1"/>
      <protection hidden="1"/>
    </xf>
    <xf numFmtId="0" fontId="47" fillId="14" borderId="37" xfId="0" applyFont="1" applyFill="1" applyBorder="1" applyAlignment="1" applyProtection="1">
      <alignment horizontal="center" readingOrder="1"/>
      <protection hidden="1"/>
    </xf>
    <xf numFmtId="0" fontId="47" fillId="30" borderId="44" xfId="0" applyFont="1" applyFill="1" applyBorder="1" applyAlignment="1" applyProtection="1">
      <alignment horizontal="center" readingOrder="1"/>
      <protection hidden="1"/>
    </xf>
    <xf numFmtId="0" fontId="47" fillId="30" borderId="45" xfId="0" applyFont="1" applyFill="1" applyBorder="1" applyAlignment="1" applyProtection="1">
      <alignment horizontal="center" readingOrder="1"/>
      <protection hidden="1"/>
    </xf>
    <xf numFmtId="0" fontId="47" fillId="30" borderId="41" xfId="0" applyFont="1" applyFill="1" applyBorder="1" applyAlignment="1" applyProtection="1">
      <alignment horizontal="center" readingOrder="1"/>
      <protection hidden="1"/>
    </xf>
    <xf numFmtId="0" fontId="47" fillId="30" borderId="0" xfId="0" applyFont="1" applyFill="1" applyBorder="1" applyAlignment="1" applyProtection="1">
      <alignment horizontal="center" readingOrder="1"/>
      <protection hidden="1"/>
    </xf>
    <xf numFmtId="0" fontId="47" fillId="30" borderId="46" xfId="0" applyFont="1" applyFill="1" applyBorder="1" applyAlignment="1" applyProtection="1">
      <alignment horizontal="center" readingOrder="1"/>
      <protection hidden="1"/>
    </xf>
    <xf numFmtId="0" fontId="47" fillId="30" borderId="36" xfId="0" applyFont="1" applyFill="1" applyBorder="1" applyAlignment="1" applyProtection="1">
      <alignment horizontal="center" readingOrder="1"/>
      <protection hidden="1"/>
    </xf>
    <xf numFmtId="0" fontId="47" fillId="30" borderId="0" xfId="0" applyFont="1" applyFill="1" applyAlignment="1" applyProtection="1">
      <alignment horizontal="center" readingOrder="1"/>
      <protection hidden="1"/>
    </xf>
    <xf numFmtId="0" fontId="47" fillId="30" borderId="52" xfId="0" applyFont="1" applyFill="1" applyBorder="1" applyAlignment="1" applyProtection="1">
      <alignment horizontal="center" readingOrder="1"/>
      <protection hidden="1"/>
    </xf>
    <xf numFmtId="0" fontId="47" fillId="30" borderId="42" xfId="0" applyFont="1" applyFill="1" applyBorder="1" applyAlignment="1" applyProtection="1">
      <alignment horizontal="center" readingOrder="1"/>
      <protection hidden="1"/>
    </xf>
    <xf numFmtId="0" fontId="47" fillId="30" borderId="37" xfId="0" applyFont="1" applyFill="1" applyBorder="1" applyAlignment="1" applyProtection="1">
      <alignment horizontal="center" readingOrder="1"/>
      <protection hidden="1"/>
    </xf>
    <xf numFmtId="49" fontId="54" fillId="0" borderId="1" xfId="0" applyNumberFormat="1"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textRotation="90" wrapText="1"/>
      <protection locked="0"/>
    </xf>
    <xf numFmtId="0" fontId="54" fillId="0" borderId="2" xfId="0" applyFont="1" applyFill="1" applyBorder="1" applyAlignment="1" applyProtection="1">
      <alignment horizontal="center" vertical="center" textRotation="90" wrapText="1"/>
      <protection locked="0"/>
    </xf>
    <xf numFmtId="0" fontId="54" fillId="0" borderId="22" xfId="0" applyFont="1" applyFill="1" applyBorder="1" applyAlignment="1" applyProtection="1">
      <alignment horizontal="center" vertical="center" textRotation="90" wrapText="1"/>
      <protection locked="0"/>
    </xf>
    <xf numFmtId="49" fontId="54" fillId="0" borderId="23" xfId="0" applyNumberFormat="1" applyFont="1" applyFill="1" applyBorder="1" applyAlignment="1" applyProtection="1">
      <alignment horizontal="left" vertical="center" wrapText="1"/>
      <protection locked="0"/>
    </xf>
    <xf numFmtId="14" fontId="28" fillId="0" borderId="0" xfId="0" applyNumberFormat="1" applyFont="1" applyAlignment="1" applyProtection="1">
      <alignment wrapText="1"/>
      <protection locked="0"/>
    </xf>
    <xf numFmtId="14" fontId="26" fillId="4" borderId="32" xfId="1" applyNumberFormat="1" applyFont="1" applyFill="1" applyBorder="1" applyAlignment="1" applyProtection="1">
      <alignment horizontal="center" vertical="center" wrapText="1"/>
      <protection locked="0"/>
    </xf>
    <xf numFmtId="14" fontId="30" fillId="5" borderId="1" xfId="0" applyNumberFormat="1" applyFont="1" applyFill="1" applyBorder="1" applyAlignment="1" applyProtection="1">
      <alignment horizontal="center" vertical="center" wrapText="1"/>
      <protection locked="0"/>
    </xf>
    <xf numFmtId="14" fontId="29" fillId="0" borderId="0" xfId="0" applyNumberFormat="1" applyFont="1" applyAlignment="1" applyProtection="1">
      <alignment horizontal="left" vertical="center"/>
      <protection locked="0"/>
    </xf>
    <xf numFmtId="14" fontId="28" fillId="0" borderId="0" xfId="0" applyNumberFormat="1" applyFont="1" applyAlignment="1" applyProtection="1">
      <alignment horizontal="left"/>
      <protection locked="0"/>
    </xf>
    <xf numFmtId="0" fontId="26" fillId="4" borderId="32" xfId="1" applyFont="1" applyFill="1" applyBorder="1" applyAlignment="1" applyProtection="1">
      <alignment horizontal="left" vertical="center" wrapText="1"/>
      <protection locked="0"/>
    </xf>
    <xf numFmtId="0" fontId="43" fillId="4" borderId="0" xfId="0" applyFont="1" applyFill="1" applyAlignment="1">
      <alignment horizontal="center"/>
    </xf>
    <xf numFmtId="0" fontId="98" fillId="29" borderId="44" xfId="0" applyFont="1" applyFill="1" applyBorder="1" applyAlignment="1" applyProtection="1">
      <alignment horizontal="left" vertical="center" readingOrder="1"/>
      <protection hidden="1"/>
    </xf>
    <xf numFmtId="0" fontId="98" fillId="29" borderId="45" xfId="0" applyFont="1" applyFill="1" applyBorder="1" applyAlignment="1" applyProtection="1">
      <alignment horizontal="left" vertical="center" readingOrder="1"/>
      <protection hidden="1"/>
    </xf>
    <xf numFmtId="0" fontId="98" fillId="29" borderId="46" xfId="0" applyFont="1" applyFill="1" applyBorder="1" applyAlignment="1" applyProtection="1">
      <alignment horizontal="left" vertical="center" readingOrder="1"/>
      <protection hidden="1"/>
    </xf>
    <xf numFmtId="0" fontId="98" fillId="6" borderId="45" xfId="0" applyFont="1" applyFill="1" applyBorder="1" applyAlignment="1" applyProtection="1">
      <alignment horizontal="left" vertical="center" readingOrder="1"/>
      <protection hidden="1"/>
    </xf>
    <xf numFmtId="0" fontId="98" fillId="6" borderId="46" xfId="0" applyFont="1" applyFill="1" applyBorder="1" applyAlignment="1" applyProtection="1">
      <alignment horizontal="left" vertical="center" readingOrder="1"/>
      <protection hidden="1"/>
    </xf>
    <xf numFmtId="0" fontId="98" fillId="29" borderId="41" xfId="0" applyFont="1" applyFill="1" applyBorder="1" applyAlignment="1" applyProtection="1">
      <alignment horizontal="left" vertical="center" readingOrder="1"/>
      <protection hidden="1"/>
    </xf>
    <xf numFmtId="0" fontId="98" fillId="29" borderId="0" xfId="0" applyFont="1" applyFill="1" applyBorder="1" applyAlignment="1" applyProtection="1">
      <alignment horizontal="left" vertical="center" readingOrder="1"/>
      <protection hidden="1"/>
    </xf>
    <xf numFmtId="0" fontId="98" fillId="29" borderId="36" xfId="0" applyFont="1" applyFill="1" applyBorder="1" applyAlignment="1" applyProtection="1">
      <alignment horizontal="left" vertical="center" readingOrder="1"/>
      <protection hidden="1"/>
    </xf>
    <xf numFmtId="0" fontId="98" fillId="6" borderId="0" xfId="0" applyFont="1" applyFill="1" applyBorder="1" applyAlignment="1" applyProtection="1">
      <alignment horizontal="left" vertical="center" readingOrder="1"/>
      <protection hidden="1"/>
    </xf>
    <xf numFmtId="0" fontId="98" fillId="6" borderId="36" xfId="0" applyFont="1" applyFill="1" applyBorder="1" applyAlignment="1" applyProtection="1">
      <alignment horizontal="left" vertical="center" readingOrder="1"/>
      <protection hidden="1"/>
    </xf>
    <xf numFmtId="0" fontId="98" fillId="29" borderId="52" xfId="0" applyFont="1" applyFill="1" applyBorder="1" applyAlignment="1" applyProtection="1">
      <alignment horizontal="left" vertical="center" readingOrder="1"/>
      <protection hidden="1"/>
    </xf>
    <xf numFmtId="0" fontId="98" fillId="29" borderId="42" xfId="0" applyFont="1" applyFill="1" applyBorder="1" applyAlignment="1" applyProtection="1">
      <alignment horizontal="left" vertical="center" readingOrder="1"/>
      <protection hidden="1"/>
    </xf>
    <xf numFmtId="0" fontId="98" fillId="29" borderId="37" xfId="0" applyFont="1" applyFill="1" applyBorder="1" applyAlignment="1" applyProtection="1">
      <alignment horizontal="left" vertical="center" readingOrder="1"/>
      <protection hidden="1"/>
    </xf>
    <xf numFmtId="0" fontId="98" fillId="6" borderId="42" xfId="0" applyFont="1" applyFill="1" applyBorder="1" applyAlignment="1" applyProtection="1">
      <alignment horizontal="left" vertical="center" readingOrder="1"/>
      <protection hidden="1"/>
    </xf>
    <xf numFmtId="0" fontId="98" fillId="6" borderId="37" xfId="0" applyFont="1" applyFill="1" applyBorder="1" applyAlignment="1" applyProtection="1">
      <alignment horizontal="left" vertical="center" readingOrder="1"/>
      <protection hidden="1"/>
    </xf>
    <xf numFmtId="0" fontId="98" fillId="14" borderId="44" xfId="0" applyFont="1" applyFill="1" applyBorder="1" applyAlignment="1" applyProtection="1">
      <alignment horizontal="left" vertical="center" readingOrder="1"/>
      <protection hidden="1"/>
    </xf>
    <xf numFmtId="0" fontId="98" fillId="14" borderId="45" xfId="0" applyFont="1" applyFill="1" applyBorder="1" applyAlignment="1" applyProtection="1">
      <alignment horizontal="left" vertical="center" readingOrder="1"/>
      <protection hidden="1"/>
    </xf>
    <xf numFmtId="0" fontId="98" fillId="14" borderId="46" xfId="0" applyFont="1" applyFill="1" applyBorder="1" applyAlignment="1" applyProtection="1">
      <alignment horizontal="left" vertical="center" readingOrder="1"/>
      <protection hidden="1"/>
    </xf>
    <xf numFmtId="0" fontId="98" fillId="14" borderId="41" xfId="0" applyFont="1" applyFill="1" applyBorder="1" applyAlignment="1" applyProtection="1">
      <alignment horizontal="left" vertical="center" readingOrder="1"/>
      <protection hidden="1"/>
    </xf>
    <xf numFmtId="0" fontId="98" fillId="14" borderId="0" xfId="0" applyFont="1" applyFill="1" applyBorder="1" applyAlignment="1" applyProtection="1">
      <alignment horizontal="left" vertical="center" readingOrder="1"/>
      <protection hidden="1"/>
    </xf>
    <xf numFmtId="0" fontId="98" fillId="14" borderId="36" xfId="0" applyFont="1" applyFill="1" applyBorder="1" applyAlignment="1" applyProtection="1">
      <alignment horizontal="left" vertical="center" readingOrder="1"/>
      <protection hidden="1"/>
    </xf>
    <xf numFmtId="0" fontId="98" fillId="14" borderId="52" xfId="0" applyFont="1" applyFill="1" applyBorder="1" applyAlignment="1" applyProtection="1">
      <alignment horizontal="left" vertical="center" readingOrder="1"/>
      <protection hidden="1"/>
    </xf>
    <xf numFmtId="0" fontId="98" fillId="14" borderId="42" xfId="0" applyFont="1" applyFill="1" applyBorder="1" applyAlignment="1" applyProtection="1">
      <alignment horizontal="left" vertical="center" readingOrder="1"/>
      <protection hidden="1"/>
    </xf>
    <xf numFmtId="0" fontId="98" fillId="14" borderId="37" xfId="0" applyFont="1" applyFill="1" applyBorder="1" applyAlignment="1" applyProtection="1">
      <alignment horizontal="left" vertical="center" readingOrder="1"/>
      <protection hidden="1"/>
    </xf>
    <xf numFmtId="0" fontId="98" fillId="30" borderId="44" xfId="0" applyFont="1" applyFill="1" applyBorder="1" applyAlignment="1" applyProtection="1">
      <alignment horizontal="left" vertical="center" readingOrder="1"/>
      <protection hidden="1"/>
    </xf>
    <xf numFmtId="0" fontId="98" fillId="30" borderId="45" xfId="0" applyFont="1" applyFill="1" applyBorder="1" applyAlignment="1" applyProtection="1">
      <alignment horizontal="left" vertical="center" readingOrder="1"/>
      <protection hidden="1"/>
    </xf>
    <xf numFmtId="0" fontId="98" fillId="30" borderId="46" xfId="0" applyFont="1" applyFill="1" applyBorder="1" applyAlignment="1" applyProtection="1">
      <alignment horizontal="left" vertical="center" readingOrder="1"/>
      <protection hidden="1"/>
    </xf>
    <xf numFmtId="0" fontId="98" fillId="30" borderId="41" xfId="0" applyFont="1" applyFill="1" applyBorder="1" applyAlignment="1" applyProtection="1">
      <alignment horizontal="left" vertical="center" readingOrder="1"/>
      <protection hidden="1"/>
    </xf>
    <xf numFmtId="0" fontId="98" fillId="30" borderId="0" xfId="0" applyFont="1" applyFill="1" applyBorder="1" applyAlignment="1" applyProtection="1">
      <alignment horizontal="left" vertical="center" readingOrder="1"/>
      <protection hidden="1"/>
    </xf>
    <xf numFmtId="0" fontId="98" fillId="30" borderId="36" xfId="0" applyFont="1" applyFill="1" applyBorder="1" applyAlignment="1" applyProtection="1">
      <alignment horizontal="left" vertical="center" readingOrder="1"/>
      <protection hidden="1"/>
    </xf>
    <xf numFmtId="0" fontId="98" fillId="30" borderId="52" xfId="0" applyFont="1" applyFill="1" applyBorder="1" applyAlignment="1" applyProtection="1">
      <alignment horizontal="left" vertical="center" readingOrder="1"/>
      <protection hidden="1"/>
    </xf>
    <xf numFmtId="0" fontId="98" fillId="30" borderId="42" xfId="0" applyFont="1" applyFill="1" applyBorder="1" applyAlignment="1" applyProtection="1">
      <alignment horizontal="left" vertical="center" readingOrder="1"/>
      <protection hidden="1"/>
    </xf>
    <xf numFmtId="0" fontId="98" fillId="30" borderId="37" xfId="0" applyFont="1" applyFill="1" applyBorder="1" applyAlignment="1" applyProtection="1">
      <alignment horizontal="left" vertical="center" readingOrder="1"/>
      <protection hidden="1"/>
    </xf>
    <xf numFmtId="0" fontId="53" fillId="0" borderId="1" xfId="0" applyFont="1" applyFill="1" applyBorder="1" applyAlignment="1" applyProtection="1">
      <alignment vertical="center" wrapText="1"/>
      <protection locked="0"/>
    </xf>
    <xf numFmtId="0" fontId="53" fillId="0" borderId="79" xfId="0" applyFont="1" applyFill="1" applyBorder="1" applyAlignment="1" applyProtection="1">
      <alignment vertical="center" wrapText="1"/>
      <protection locked="0"/>
    </xf>
    <xf numFmtId="0" fontId="53" fillId="0" borderId="4" xfId="0" applyFont="1" applyFill="1" applyBorder="1" applyAlignment="1" applyProtection="1">
      <alignment vertical="center" wrapText="1"/>
      <protection locked="0"/>
    </xf>
    <xf numFmtId="0" fontId="53" fillId="0" borderId="3" xfId="0" applyFont="1" applyFill="1" applyBorder="1" applyAlignment="1" applyProtection="1">
      <alignment vertical="center" wrapText="1"/>
      <protection locked="0"/>
    </xf>
    <xf numFmtId="0" fontId="99" fillId="4" borderId="0" xfId="0" applyFont="1" applyFill="1"/>
    <xf numFmtId="0" fontId="101" fillId="0" borderId="0" xfId="0" applyFont="1"/>
    <xf numFmtId="0" fontId="54" fillId="0" borderId="5"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9" fontId="29" fillId="17" borderId="5" xfId="3" applyFont="1" applyFill="1" applyBorder="1" applyAlignment="1" applyProtection="1">
      <alignment horizontal="center" vertical="center" textRotation="90"/>
    </xf>
    <xf numFmtId="0" fontId="7" fillId="0" borderId="1" xfId="0" applyFont="1" applyBorder="1" applyAlignment="1">
      <alignment horizontal="justify" vertical="center" wrapText="1"/>
    </xf>
    <xf numFmtId="0" fontId="5" fillId="0" borderId="1" xfId="0" applyFont="1" applyBorder="1" applyAlignment="1">
      <alignment horizontal="center" vertical="center"/>
    </xf>
    <xf numFmtId="0" fontId="8" fillId="0" borderId="7"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9" fillId="0" borderId="1" xfId="0" applyFont="1" applyBorder="1" applyAlignment="1">
      <alignment horizontal="center" vertical="center" wrapText="1"/>
    </xf>
    <xf numFmtId="0" fontId="8" fillId="0" borderId="1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7" fillId="25" borderId="1" xfId="0" applyFont="1" applyFill="1" applyBorder="1" applyAlignment="1">
      <alignment horizontal="justify" vertical="center" wrapText="1"/>
    </xf>
    <xf numFmtId="0" fontId="12" fillId="6" borderId="1" xfId="0" applyFont="1" applyFill="1" applyBorder="1" applyAlignment="1">
      <alignment horizontal="center" vertical="center" wrapText="1"/>
    </xf>
    <xf numFmtId="0" fontId="9" fillId="0" borderId="1" xfId="0" applyFont="1" applyBorder="1" applyAlignment="1">
      <alignment vertical="center" wrapText="1"/>
    </xf>
    <xf numFmtId="0" fontId="9" fillId="0" borderId="1" xfId="0" applyFont="1" applyBorder="1" applyAlignment="1">
      <alignment horizontal="left" vertical="center" wrapText="1"/>
    </xf>
    <xf numFmtId="0" fontId="9" fillId="11" borderId="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 xfId="0" applyFont="1" applyBorder="1" applyAlignment="1">
      <alignment horizontal="center" vertical="center" wrapText="1"/>
    </xf>
    <xf numFmtId="0" fontId="10" fillId="17" borderId="1" xfId="0" applyFont="1" applyFill="1" applyBorder="1" applyAlignment="1">
      <alignment horizontal="justify" vertical="center" wrapText="1"/>
    </xf>
    <xf numFmtId="0" fontId="10" fillId="0" borderId="1" xfId="0" applyFont="1" applyBorder="1" applyAlignment="1">
      <alignment horizontal="justify" vertical="center" wrapText="1"/>
    </xf>
    <xf numFmtId="0" fontId="5" fillId="17" borderId="1"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Fill="1" applyBorder="1" applyAlignment="1">
      <alignment horizontal="left" vertical="center" wrapText="1"/>
    </xf>
    <xf numFmtId="0" fontId="9" fillId="25" borderId="1" xfId="0" applyFont="1" applyFill="1" applyBorder="1" applyAlignment="1">
      <alignment horizontal="center" vertical="center" wrapText="1"/>
    </xf>
    <xf numFmtId="0" fontId="7" fillId="0" borderId="1" xfId="0" applyFont="1" applyFill="1" applyBorder="1" applyAlignment="1">
      <alignment horizontal="justify" vertical="top"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6" fillId="0" borderId="0" xfId="0" applyFont="1" applyAlignment="1">
      <alignment horizontal="center" wrapText="1"/>
    </xf>
    <xf numFmtId="0" fontId="8" fillId="25"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9" fontId="29" fillId="17" borderId="3" xfId="3" applyFont="1" applyFill="1" applyBorder="1" applyAlignment="1" applyProtection="1">
      <alignment horizontal="center" vertical="center" textRotation="90"/>
    </xf>
    <xf numFmtId="9" fontId="29" fillId="17" borderId="4"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9" fontId="54" fillId="17" borderId="3" xfId="3" applyFont="1" applyFill="1" applyBorder="1" applyAlignment="1" applyProtection="1">
      <alignment horizontal="center" vertical="center" textRotation="90"/>
    </xf>
    <xf numFmtId="9" fontId="54" fillId="17" borderId="4" xfId="3" applyFont="1" applyFill="1" applyBorder="1" applyAlignment="1" applyProtection="1">
      <alignment horizontal="center" vertical="center" textRotation="90"/>
    </xf>
    <xf numFmtId="9" fontId="54" fillId="17" borderId="5" xfId="3" applyFont="1" applyFill="1" applyBorder="1" applyAlignment="1" applyProtection="1">
      <alignment horizontal="center" vertical="center" textRotation="90"/>
    </xf>
    <xf numFmtId="0" fontId="30" fillId="17" borderId="20" xfId="0" applyFont="1" applyFill="1" applyBorder="1" applyAlignment="1" applyProtection="1">
      <alignment horizontal="center" vertical="center" textRotation="90" wrapText="1"/>
    </xf>
    <xf numFmtId="0" fontId="30" fillId="17" borderId="40" xfId="0" applyFont="1" applyFill="1" applyBorder="1" applyAlignment="1" applyProtection="1">
      <alignment horizontal="center" vertical="center" textRotation="90" wrapText="1"/>
    </xf>
    <xf numFmtId="0" fontId="30" fillId="17" borderId="34" xfId="0" applyFont="1" applyFill="1" applyBorder="1" applyAlignment="1" applyProtection="1">
      <alignment horizontal="center" vertical="center" textRotation="90" wrapText="1"/>
    </xf>
    <xf numFmtId="0" fontId="18" fillId="25" borderId="21" xfId="0" applyFont="1" applyFill="1" applyBorder="1" applyAlignment="1" applyProtection="1">
      <alignment horizontal="center" vertical="center" textRotation="90" wrapText="1"/>
      <protection locked="0"/>
    </xf>
    <xf numFmtId="0" fontId="18" fillId="25" borderId="57" xfId="0" applyFont="1" applyFill="1" applyBorder="1" applyAlignment="1" applyProtection="1">
      <alignment horizontal="center" vertical="center" textRotation="90" wrapText="1"/>
      <protection locked="0"/>
    </xf>
    <xf numFmtId="0" fontId="18" fillId="25" borderId="33" xfId="0" applyFont="1" applyFill="1" applyBorder="1" applyAlignment="1" applyProtection="1">
      <alignment horizontal="center" vertical="center" textRotation="90" wrapText="1"/>
      <protection locked="0"/>
    </xf>
    <xf numFmtId="0" fontId="18" fillId="25" borderId="3" xfId="0" applyFont="1" applyFill="1" applyBorder="1" applyAlignment="1" applyProtection="1">
      <alignment horizontal="center" vertical="center" textRotation="90" wrapText="1"/>
      <protection locked="0"/>
    </xf>
    <xf numFmtId="0" fontId="18" fillId="25" borderId="4" xfId="0" applyFont="1" applyFill="1" applyBorder="1" applyAlignment="1" applyProtection="1">
      <alignment horizontal="center" vertical="center" textRotation="90" wrapText="1"/>
      <protection locked="0"/>
    </xf>
    <xf numFmtId="0" fontId="18" fillId="25" borderId="5" xfId="0" applyFont="1" applyFill="1" applyBorder="1" applyAlignment="1" applyProtection="1">
      <alignment horizontal="center" vertical="center" textRotation="90" wrapText="1"/>
      <protection locked="0"/>
    </xf>
    <xf numFmtId="0" fontId="21" fillId="0" borderId="20" xfId="0" applyFont="1" applyBorder="1" applyAlignment="1" applyProtection="1">
      <alignment horizontal="center" vertical="center" textRotation="90" wrapText="1"/>
      <protection locked="0"/>
    </xf>
    <xf numFmtId="0" fontId="21" fillId="0" borderId="40" xfId="0" applyFont="1" applyBorder="1" applyAlignment="1" applyProtection="1">
      <alignment horizontal="center" vertical="center" textRotation="90" wrapText="1"/>
      <protection locked="0"/>
    </xf>
    <xf numFmtId="0" fontId="21" fillId="0" borderId="34" xfId="0" applyFont="1" applyBorder="1" applyAlignment="1" applyProtection="1">
      <alignment horizontal="center" vertical="center" textRotation="90" wrapText="1"/>
      <protection locked="0"/>
    </xf>
    <xf numFmtId="0" fontId="54" fillId="25" borderId="21" xfId="0" applyFont="1" applyFill="1" applyBorder="1" applyAlignment="1" applyProtection="1">
      <alignment horizontal="center" vertical="center" textRotation="90" wrapText="1"/>
      <protection locked="0"/>
    </xf>
    <xf numFmtId="0" fontId="54" fillId="25" borderId="57" xfId="0" applyFont="1" applyFill="1" applyBorder="1" applyAlignment="1" applyProtection="1">
      <alignment horizontal="center" vertical="center" textRotation="90" wrapText="1"/>
      <protection locked="0"/>
    </xf>
    <xf numFmtId="0" fontId="54" fillId="25" borderId="33" xfId="0" applyFont="1" applyFill="1" applyBorder="1" applyAlignment="1" applyProtection="1">
      <alignment horizontal="center" vertical="center" textRotation="90" wrapText="1"/>
      <protection locked="0"/>
    </xf>
    <xf numFmtId="0" fontId="54" fillId="25" borderId="3" xfId="0" applyFont="1" applyFill="1" applyBorder="1" applyAlignment="1" applyProtection="1">
      <alignment horizontal="center" vertical="center" textRotation="90" wrapText="1"/>
      <protection locked="0"/>
    </xf>
    <xf numFmtId="0" fontId="54" fillId="25" borderId="4" xfId="0" applyFont="1" applyFill="1" applyBorder="1" applyAlignment="1" applyProtection="1">
      <alignment horizontal="center" vertical="center" textRotation="90" wrapText="1"/>
      <protection locked="0"/>
    </xf>
    <xf numFmtId="0" fontId="54" fillId="25" borderId="5" xfId="0" applyFont="1" applyFill="1" applyBorder="1" applyAlignment="1" applyProtection="1">
      <alignment horizontal="center" vertical="center" textRotation="90" wrapText="1"/>
      <protection locked="0"/>
    </xf>
    <xf numFmtId="49" fontId="54" fillId="0" borderId="73" xfId="0" applyNumberFormat="1" applyFont="1" applyFill="1" applyBorder="1" applyAlignment="1" applyProtection="1">
      <alignment horizontal="center" vertical="center" wrapText="1"/>
      <protection locked="0"/>
    </xf>
    <xf numFmtId="49" fontId="54" fillId="0" borderId="74" xfId="0" applyNumberFormat="1" applyFont="1" applyFill="1" applyBorder="1" applyAlignment="1" applyProtection="1">
      <alignment horizontal="center" vertical="center" wrapText="1"/>
      <protection locked="0"/>
    </xf>
    <xf numFmtId="49" fontId="54" fillId="0" borderId="65" xfId="0" applyNumberFormat="1"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0" fontId="55" fillId="3" borderId="3"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20"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34" xfId="0" applyFont="1" applyFill="1" applyBorder="1" applyAlignment="1" applyProtection="1">
      <alignment horizontal="center" vertical="center" wrapText="1"/>
      <protection locked="0"/>
    </xf>
    <xf numFmtId="0" fontId="54" fillId="34" borderId="21" xfId="0" applyFont="1" applyFill="1" applyBorder="1" applyAlignment="1" applyProtection="1">
      <alignment horizontal="center" vertical="center" wrapText="1"/>
      <protection locked="0"/>
    </xf>
    <xf numFmtId="0" fontId="54" fillId="34" borderId="57" xfId="0" applyFont="1" applyFill="1" applyBorder="1" applyAlignment="1" applyProtection="1">
      <alignment horizontal="center" vertical="center" wrapText="1"/>
      <protection locked="0"/>
    </xf>
    <xf numFmtId="0" fontId="54" fillId="34" borderId="33" xfId="0" applyFont="1" applyFill="1" applyBorder="1" applyAlignment="1" applyProtection="1">
      <alignment horizontal="center" vertical="center" wrapText="1"/>
      <protection locked="0"/>
    </xf>
    <xf numFmtId="0" fontId="54" fillId="34" borderId="3" xfId="0" applyFont="1" applyFill="1" applyBorder="1" applyAlignment="1" applyProtection="1">
      <alignment horizontal="center" vertical="center" wrapText="1"/>
      <protection locked="0"/>
    </xf>
    <xf numFmtId="0" fontId="54" fillId="34" borderId="4" xfId="0" applyFont="1" applyFill="1" applyBorder="1" applyAlignment="1" applyProtection="1">
      <alignment horizontal="center" vertical="center" wrapText="1"/>
      <protection locked="0"/>
    </xf>
    <xf numFmtId="0" fontId="54" fillId="34" borderId="5" xfId="0" applyFont="1" applyFill="1" applyBorder="1" applyAlignment="1" applyProtection="1">
      <alignment horizontal="center" vertical="center" wrapText="1"/>
      <protection locked="0"/>
    </xf>
    <xf numFmtId="164" fontId="56" fillId="17" borderId="21" xfId="4" applyFont="1" applyFill="1" applyBorder="1" applyAlignment="1" applyProtection="1">
      <alignment horizontal="center" vertical="center" textRotation="90" wrapText="1"/>
      <protection hidden="1"/>
    </xf>
    <xf numFmtId="164" fontId="56" fillId="17" borderId="57" xfId="4" applyFont="1" applyFill="1" applyBorder="1" applyAlignment="1" applyProtection="1">
      <alignment horizontal="center" vertical="center" textRotation="90" wrapText="1"/>
      <protection hidden="1"/>
    </xf>
    <xf numFmtId="164" fontId="56" fillId="17" borderId="68" xfId="4" applyFont="1" applyFill="1" applyBorder="1" applyAlignment="1" applyProtection="1">
      <alignment horizontal="center" vertical="center" textRotation="90" wrapText="1"/>
      <protection hidden="1"/>
    </xf>
    <xf numFmtId="9" fontId="54" fillId="0" borderId="3" xfId="3" applyFont="1" applyFill="1" applyBorder="1" applyAlignment="1" applyProtection="1">
      <alignment horizontal="center" vertical="center" wrapText="1"/>
      <protection locked="0"/>
    </xf>
    <xf numFmtId="9" fontId="54" fillId="0" borderId="4" xfId="3" applyFont="1" applyFill="1" applyBorder="1" applyAlignment="1" applyProtection="1">
      <alignment horizontal="center" vertical="center" wrapText="1"/>
      <protection locked="0"/>
    </xf>
    <xf numFmtId="9" fontId="54" fillId="0" borderId="5" xfId="3" applyFont="1" applyFill="1" applyBorder="1" applyAlignment="1" applyProtection="1">
      <alignment horizontal="center" vertical="center" wrapText="1"/>
      <protection locked="0"/>
    </xf>
    <xf numFmtId="9" fontId="54" fillId="17" borderId="3" xfId="3" applyFont="1" applyFill="1" applyBorder="1" applyAlignment="1" applyProtection="1">
      <alignment horizontal="center" vertical="center" wrapText="1"/>
    </xf>
    <xf numFmtId="9" fontId="54" fillId="17" borderId="4" xfId="3" applyFont="1" applyFill="1" applyBorder="1" applyAlignment="1" applyProtection="1">
      <alignment horizontal="center" vertical="center" wrapText="1"/>
    </xf>
    <xf numFmtId="9" fontId="54" fillId="17" borderId="5" xfId="3"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protection locked="0"/>
    </xf>
    <xf numFmtId="0" fontId="53" fillId="0" borderId="3" xfId="0" applyFont="1" applyFill="1" applyBorder="1" applyAlignment="1" applyProtection="1">
      <alignment horizontal="center" vertical="center" wrapText="1"/>
      <protection locked="0"/>
    </xf>
    <xf numFmtId="0" fontId="53" fillId="0" borderId="4"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protection locked="0"/>
    </xf>
    <xf numFmtId="0" fontId="53" fillId="0" borderId="79" xfId="0"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left" vertical="center" wrapText="1"/>
      <protection locked="0"/>
    </xf>
    <xf numFmtId="49" fontId="54" fillId="0" borderId="57" xfId="0" applyNumberFormat="1" applyFont="1" applyFill="1" applyBorder="1" applyAlignment="1" applyProtection="1">
      <alignment horizontal="left" vertical="center" wrapText="1"/>
      <protection locked="0"/>
    </xf>
    <xf numFmtId="49" fontId="54" fillId="0" borderId="33" xfId="0" applyNumberFormat="1" applyFont="1" applyFill="1" applyBorder="1" applyAlignment="1" applyProtection="1">
      <alignment horizontal="left" vertical="center" wrapText="1"/>
      <protection locked="0"/>
    </xf>
    <xf numFmtId="49" fontId="54" fillId="0" borderId="3" xfId="0" applyNumberFormat="1" applyFont="1" applyFill="1" applyBorder="1" applyAlignment="1" applyProtection="1">
      <alignment horizontal="center" vertical="center" wrapText="1"/>
      <protection locked="0"/>
    </xf>
    <xf numFmtId="49" fontId="54" fillId="0" borderId="4" xfId="0" applyNumberFormat="1" applyFont="1" applyFill="1" applyBorder="1" applyAlignment="1" applyProtection="1">
      <alignment horizontal="center" vertical="center" wrapText="1"/>
      <protection locked="0"/>
    </xf>
    <xf numFmtId="49" fontId="54" fillId="0" borderId="5" xfId="0" applyNumberFormat="1" applyFont="1" applyFill="1" applyBorder="1" applyAlignment="1" applyProtection="1">
      <alignment horizontal="center" vertical="center" wrapText="1"/>
      <protection locked="0"/>
    </xf>
    <xf numFmtId="14" fontId="54" fillId="0" borderId="3" xfId="0" applyNumberFormat="1" applyFont="1" applyFill="1" applyBorder="1" applyAlignment="1" applyProtection="1">
      <alignment horizontal="center" vertical="center" wrapText="1"/>
      <protection locked="0"/>
    </xf>
    <xf numFmtId="14" fontId="54" fillId="0" borderId="4" xfId="0" applyNumberFormat="1" applyFont="1" applyFill="1" applyBorder="1" applyAlignment="1" applyProtection="1">
      <alignment horizontal="center" vertical="center" wrapText="1"/>
      <protection locked="0"/>
    </xf>
    <xf numFmtId="14" fontId="54" fillId="0" borderId="5" xfId="0" applyNumberFormat="1"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center" vertical="center" wrapText="1"/>
      <protection locked="0"/>
    </xf>
    <xf numFmtId="49" fontId="54" fillId="0" borderId="57" xfId="0" applyNumberFormat="1" applyFont="1" applyFill="1" applyBorder="1" applyAlignment="1" applyProtection="1">
      <alignment horizontal="center" vertical="center" wrapText="1"/>
      <protection locked="0"/>
    </xf>
    <xf numFmtId="49" fontId="54" fillId="0" borderId="33" xfId="0" applyNumberFormat="1" applyFont="1" applyFill="1" applyBorder="1" applyAlignment="1" applyProtection="1">
      <alignment horizontal="center" vertical="center" wrapText="1"/>
      <protection locked="0"/>
    </xf>
    <xf numFmtId="0" fontId="54" fillId="0" borderId="20" xfId="0" applyFont="1" applyBorder="1" applyAlignment="1" applyProtection="1">
      <alignment horizontal="center" vertical="center" wrapText="1"/>
      <protection locked="0"/>
    </xf>
    <xf numFmtId="0" fontId="54" fillId="0" borderId="40" xfId="0" applyFont="1" applyBorder="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49" fontId="54" fillId="0" borderId="80" xfId="0" applyNumberFormat="1" applyFont="1" applyFill="1" applyBorder="1" applyAlignment="1" applyProtection="1">
      <alignment horizontal="left" vertical="center" wrapText="1"/>
      <protection locked="0"/>
    </xf>
    <xf numFmtId="49" fontId="54" fillId="0" borderId="28" xfId="0" applyNumberFormat="1" applyFont="1" applyFill="1" applyBorder="1" applyAlignment="1" applyProtection="1">
      <alignment horizontal="left" vertical="center" wrapText="1"/>
      <protection locked="0"/>
    </xf>
    <xf numFmtId="49" fontId="54" fillId="0" borderId="1" xfId="0" applyNumberFormat="1" applyFont="1" applyFill="1" applyBorder="1" applyAlignment="1" applyProtection="1">
      <alignment horizontal="center" vertical="center" wrapText="1"/>
      <protection locked="0"/>
    </xf>
    <xf numFmtId="14" fontId="54" fillId="0" borderId="1" xfId="0" applyNumberFormat="1" applyFont="1" applyFill="1" applyBorder="1" applyAlignment="1" applyProtection="1">
      <alignment horizontal="center" vertical="center" wrapText="1"/>
      <protection locked="0"/>
    </xf>
    <xf numFmtId="0" fontId="55" fillId="0" borderId="3"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53" fillId="0" borderId="3" xfId="0" applyFont="1" applyFill="1" applyBorder="1" applyAlignment="1" applyProtection="1">
      <alignment horizontal="center" vertical="center" textRotation="90" wrapText="1"/>
      <protection locked="0"/>
    </xf>
    <xf numFmtId="0" fontId="53" fillId="0" borderId="4" xfId="0" applyFont="1" applyFill="1" applyBorder="1" applyAlignment="1" applyProtection="1">
      <alignment horizontal="center" vertical="center" textRotation="90" wrapText="1"/>
      <protection locked="0"/>
    </xf>
    <xf numFmtId="0" fontId="53" fillId="0" borderId="5" xfId="0" applyFont="1" applyFill="1" applyBorder="1" applyAlignment="1" applyProtection="1">
      <alignment horizontal="center" vertical="center" textRotation="90" wrapText="1"/>
      <protection locked="0"/>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5"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3" borderId="1" xfId="0" applyFont="1" applyFill="1" applyBorder="1" applyAlignment="1" applyProtection="1">
      <alignment horizontal="center" vertical="center" wrapText="1"/>
      <protection locked="0"/>
    </xf>
    <xf numFmtId="0" fontId="30" fillId="3" borderId="16" xfId="0" applyFont="1" applyFill="1" applyBorder="1" applyAlignment="1" applyProtection="1">
      <alignment horizontal="center" vertical="center" wrapText="1"/>
      <protection locked="0"/>
    </xf>
    <xf numFmtId="0" fontId="30" fillId="3" borderId="2" xfId="0" applyFont="1" applyFill="1" applyBorder="1" applyAlignment="1" applyProtection="1">
      <alignment horizontal="center" vertical="center" wrapText="1"/>
      <protection locked="0"/>
    </xf>
    <xf numFmtId="0" fontId="30" fillId="3" borderId="62" xfId="0" applyFont="1" applyFill="1" applyBorder="1" applyAlignment="1" applyProtection="1">
      <alignment horizontal="center" vertical="center" wrapText="1"/>
      <protection locked="0"/>
    </xf>
    <xf numFmtId="0" fontId="30" fillId="3" borderId="15" xfId="0" applyFont="1" applyFill="1" applyBorder="1" applyAlignment="1" applyProtection="1">
      <alignment horizontal="center" vertical="center" wrapText="1"/>
      <protection locked="0"/>
    </xf>
    <xf numFmtId="0" fontId="30" fillId="3" borderId="56"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40" xfId="0" applyFont="1" applyFill="1" applyBorder="1" applyAlignment="1" applyProtection="1">
      <alignment horizontal="center" vertical="center" wrapText="1"/>
      <protection locked="0"/>
    </xf>
    <xf numFmtId="0" fontId="30" fillId="3" borderId="34"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protection locked="0"/>
    </xf>
    <xf numFmtId="0" fontId="30" fillId="5" borderId="26"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0" fontId="30" fillId="5" borderId="40" xfId="0" applyFont="1" applyFill="1" applyBorder="1" applyAlignment="1" applyProtection="1">
      <alignment horizontal="center" vertical="center" wrapText="1"/>
      <protection locked="0"/>
    </xf>
    <xf numFmtId="0" fontId="30" fillId="5" borderId="34" xfId="0" applyFont="1" applyFill="1" applyBorder="1" applyAlignment="1" applyProtection="1">
      <alignment horizontal="center" vertical="center" wrapText="1"/>
      <protection locked="0"/>
    </xf>
    <xf numFmtId="0" fontId="30" fillId="5" borderId="33" xfId="0" applyFont="1" applyFill="1" applyBorder="1" applyAlignment="1" applyProtection="1">
      <alignment horizontal="center" vertical="center" wrapText="1"/>
      <protection locked="0"/>
    </xf>
    <xf numFmtId="0" fontId="30" fillId="5" borderId="5"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protection locked="0"/>
    </xf>
    <xf numFmtId="0" fontId="26" fillId="5" borderId="1" xfId="0" applyFont="1" applyFill="1" applyBorder="1" applyAlignment="1" applyProtection="1">
      <alignment horizontal="center" vertical="center" wrapText="1"/>
      <protection locked="0"/>
    </xf>
    <xf numFmtId="0" fontId="30" fillId="5" borderId="23" xfId="0"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protection locked="0"/>
    </xf>
    <xf numFmtId="0" fontId="30" fillId="3" borderId="33" xfId="0" applyFont="1" applyFill="1" applyBorder="1" applyAlignment="1" applyProtection="1">
      <alignment horizontal="center" vertical="center" wrapText="1"/>
      <protection locked="0"/>
    </xf>
    <xf numFmtId="0" fontId="30" fillId="3" borderId="23" xfId="0" applyFont="1" applyFill="1" applyBorder="1" applyAlignment="1" applyProtection="1">
      <alignment horizontal="center" vertical="center" wrapText="1"/>
      <protection locked="0"/>
    </xf>
    <xf numFmtId="0" fontId="30" fillId="3" borderId="27" xfId="0" applyFont="1" applyFill="1" applyBorder="1" applyAlignment="1" applyProtection="1">
      <alignment horizontal="center" vertical="center" wrapText="1"/>
      <protection locked="0"/>
    </xf>
    <xf numFmtId="0" fontId="30" fillId="3" borderId="26" xfId="0" applyFont="1" applyFill="1" applyBorder="1" applyAlignment="1" applyProtection="1">
      <alignment horizontal="center" vertical="center" wrapText="1"/>
      <protection locked="0"/>
    </xf>
    <xf numFmtId="0" fontId="30" fillId="3" borderId="25" xfId="0" applyFont="1" applyFill="1" applyBorder="1" applyAlignment="1" applyProtection="1">
      <alignment horizontal="center" vertical="center" wrapText="1"/>
      <protection locked="0"/>
    </xf>
    <xf numFmtId="0" fontId="30" fillId="3" borderId="38" xfId="0" applyFont="1" applyFill="1" applyBorder="1" applyAlignment="1" applyProtection="1">
      <alignment horizontal="center" vertical="center" wrapText="1"/>
      <protection locked="0"/>
    </xf>
    <xf numFmtId="0" fontId="30" fillId="3" borderId="6" xfId="0" applyFont="1" applyFill="1" applyBorder="1" applyAlignment="1" applyProtection="1">
      <alignment horizontal="center" vertical="center" wrapText="1"/>
      <protection locked="0"/>
    </xf>
    <xf numFmtId="0" fontId="30" fillId="5" borderId="27" xfId="0" applyFont="1" applyFill="1" applyBorder="1" applyAlignment="1" applyProtection="1">
      <alignment horizontal="center" vertical="center" wrapText="1"/>
      <protection locked="0"/>
    </xf>
    <xf numFmtId="0" fontId="30" fillId="5" borderId="26" xfId="0" applyFont="1" applyFill="1" applyBorder="1" applyAlignment="1" applyProtection="1">
      <alignment horizontal="center" vertical="center" wrapText="1"/>
      <protection locked="0"/>
    </xf>
    <xf numFmtId="0" fontId="30" fillId="5" borderId="25" xfId="0" applyFont="1" applyFill="1" applyBorder="1" applyAlignment="1" applyProtection="1">
      <alignment horizontal="center" vertical="center" wrapText="1"/>
      <protection locked="0"/>
    </xf>
    <xf numFmtId="0" fontId="30" fillId="5" borderId="63" xfId="0" applyFont="1" applyFill="1" applyBorder="1" applyAlignment="1" applyProtection="1">
      <alignment horizontal="center" vertical="center" wrapText="1"/>
      <protection locked="0"/>
    </xf>
    <xf numFmtId="0" fontId="30" fillId="5" borderId="64" xfId="0" applyFont="1" applyFill="1" applyBorder="1" applyAlignment="1" applyProtection="1">
      <alignment horizontal="center" vertical="center" wrapText="1"/>
      <protection locked="0"/>
    </xf>
    <xf numFmtId="0" fontId="30" fillId="5" borderId="44" xfId="0" applyFont="1" applyFill="1" applyBorder="1" applyAlignment="1" applyProtection="1">
      <alignment horizontal="center" vertical="center" wrapText="1"/>
      <protection locked="0"/>
    </xf>
    <xf numFmtId="0" fontId="30" fillId="5" borderId="45" xfId="0" applyFont="1" applyFill="1" applyBorder="1" applyAlignment="1" applyProtection="1">
      <alignment horizontal="center" vertical="center" wrapText="1"/>
      <protection locked="0"/>
    </xf>
    <xf numFmtId="0" fontId="30" fillId="5" borderId="46" xfId="0" applyFont="1" applyFill="1" applyBorder="1" applyAlignment="1" applyProtection="1">
      <alignment horizontal="center" vertical="center" wrapText="1"/>
      <protection locked="0"/>
    </xf>
    <xf numFmtId="0" fontId="30" fillId="5" borderId="41" xfId="0"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wrapText="1"/>
      <protection locked="0"/>
    </xf>
    <xf numFmtId="0" fontId="30" fillId="5" borderId="36" xfId="0" applyFont="1" applyFill="1" applyBorder="1" applyAlignment="1" applyProtection="1">
      <alignment horizontal="center" vertical="center" wrapText="1"/>
      <protection locked="0"/>
    </xf>
    <xf numFmtId="0" fontId="30" fillId="5" borderId="28" xfId="0" applyFont="1" applyFill="1" applyBorder="1" applyAlignment="1" applyProtection="1">
      <alignment horizontal="center" vertical="center" wrapText="1"/>
      <protection locked="0"/>
    </xf>
    <xf numFmtId="0" fontId="30" fillId="5" borderId="15" xfId="0" applyFont="1" applyFill="1" applyBorder="1" applyAlignment="1" applyProtection="1">
      <alignment horizontal="center" vertical="center" wrapText="1"/>
      <protection locked="0"/>
    </xf>
    <xf numFmtId="0" fontId="30" fillId="5" borderId="56" xfId="0" applyFont="1" applyFill="1" applyBorder="1" applyAlignment="1" applyProtection="1">
      <alignment horizontal="center" vertical="center" wrapText="1"/>
      <protection locked="0"/>
    </xf>
    <xf numFmtId="0" fontId="30" fillId="25" borderId="44" xfId="0" applyFont="1" applyFill="1" applyBorder="1" applyAlignment="1" applyProtection="1">
      <alignment horizontal="center" vertical="center" wrapText="1"/>
      <protection locked="0"/>
    </xf>
    <xf numFmtId="0" fontId="30" fillId="25" borderId="45" xfId="0" applyFont="1" applyFill="1" applyBorder="1" applyAlignment="1" applyProtection="1">
      <alignment horizontal="center" vertical="center" wrapText="1"/>
      <protection locked="0"/>
    </xf>
    <xf numFmtId="0" fontId="30" fillId="25" borderId="46" xfId="0" applyFont="1" applyFill="1" applyBorder="1" applyAlignment="1" applyProtection="1">
      <alignment horizontal="center" vertical="center" wrapText="1"/>
      <protection locked="0"/>
    </xf>
    <xf numFmtId="0" fontId="30" fillId="25" borderId="41" xfId="0" applyFont="1" applyFill="1" applyBorder="1" applyAlignment="1" applyProtection="1">
      <alignment horizontal="center" vertical="center" wrapText="1"/>
      <protection locked="0"/>
    </xf>
    <xf numFmtId="0" fontId="30" fillId="25" borderId="0" xfId="0" applyFont="1" applyFill="1" applyBorder="1" applyAlignment="1" applyProtection="1">
      <alignment horizontal="center" vertical="center" wrapText="1"/>
      <protection locked="0"/>
    </xf>
    <xf numFmtId="0" fontId="30" fillId="25" borderId="36" xfId="0" applyFont="1" applyFill="1" applyBorder="1" applyAlignment="1" applyProtection="1">
      <alignment horizontal="center" vertical="center" wrapText="1"/>
      <protection locked="0"/>
    </xf>
    <xf numFmtId="0" fontId="30" fillId="25" borderId="28" xfId="0" applyFont="1" applyFill="1" applyBorder="1" applyAlignment="1" applyProtection="1">
      <alignment horizontal="center" vertical="center" wrapText="1"/>
      <protection locked="0"/>
    </xf>
    <xf numFmtId="0" fontId="30" fillId="25" borderId="15" xfId="0" applyFont="1" applyFill="1" applyBorder="1" applyAlignment="1" applyProtection="1">
      <alignment horizontal="center" vertical="center" wrapText="1"/>
      <protection locked="0"/>
    </xf>
    <xf numFmtId="0" fontId="30" fillId="25" borderId="56" xfId="0" applyFont="1" applyFill="1" applyBorder="1" applyAlignment="1" applyProtection="1">
      <alignment horizontal="center" vertical="center" wrapText="1"/>
      <protection locked="0"/>
    </xf>
    <xf numFmtId="164" fontId="56" fillId="17" borderId="33" xfId="4" applyFont="1" applyFill="1" applyBorder="1" applyAlignment="1" applyProtection="1">
      <alignment horizontal="center" vertical="center" textRotation="90" wrapText="1"/>
      <protection hidden="1"/>
    </xf>
    <xf numFmtId="0" fontId="27" fillId="5" borderId="9" xfId="0" applyFont="1" applyFill="1" applyBorder="1" applyAlignment="1" applyProtection="1">
      <alignment horizontal="center" vertical="center" wrapText="1"/>
      <protection locked="0"/>
    </xf>
    <xf numFmtId="0" fontId="27" fillId="5" borderId="1" xfId="0" applyFont="1" applyFill="1" applyBorder="1" applyAlignment="1" applyProtection="1">
      <alignment horizontal="center" vertical="center"/>
      <protection locked="0"/>
    </xf>
    <xf numFmtId="0" fontId="27" fillId="5" borderId="11" xfId="0" applyFont="1" applyFill="1" applyBorder="1" applyAlignment="1" applyProtection="1">
      <alignment horizontal="center" vertical="center"/>
      <protection locked="0"/>
    </xf>
    <xf numFmtId="0" fontId="29" fillId="5" borderId="1" xfId="0" applyFont="1" applyFill="1" applyBorder="1" applyAlignment="1" applyProtection="1">
      <alignment horizontal="center" vertical="center" wrapText="1"/>
      <protection locked="0"/>
    </xf>
    <xf numFmtId="0" fontId="29" fillId="5" borderId="22" xfId="0" applyFont="1" applyFill="1" applyBorder="1" applyAlignment="1" applyProtection="1">
      <alignment horizontal="center" vertical="center" wrapText="1"/>
      <protection locked="0"/>
    </xf>
    <xf numFmtId="0" fontId="26" fillId="5" borderId="79"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protection locked="0"/>
    </xf>
    <xf numFmtId="0" fontId="26" fillId="5" borderId="76" xfId="0" applyFont="1" applyFill="1" applyBorder="1" applyAlignment="1" applyProtection="1">
      <alignment horizontal="center" vertical="center" wrapText="1"/>
      <protection locked="0"/>
    </xf>
    <xf numFmtId="0" fontId="31" fillId="6" borderId="79" xfId="0" applyFont="1" applyFill="1" applyBorder="1" applyAlignment="1" applyProtection="1">
      <alignment horizontal="center" vertical="center" wrapText="1"/>
      <protection locked="0"/>
    </xf>
    <xf numFmtId="0" fontId="31" fillId="6" borderId="4" xfId="0" applyFont="1" applyFill="1" applyBorder="1" applyAlignment="1" applyProtection="1">
      <alignment horizontal="center" vertical="center" wrapText="1"/>
      <protection locked="0"/>
    </xf>
    <xf numFmtId="0" fontId="31" fillId="6" borderId="76" xfId="0" applyFont="1" applyFill="1" applyBorder="1" applyAlignment="1" applyProtection="1">
      <alignment horizontal="center" vertical="center" wrapText="1"/>
      <protection locked="0"/>
    </xf>
    <xf numFmtId="0" fontId="26" fillId="5" borderId="9" xfId="0" applyFont="1" applyFill="1" applyBorder="1" applyAlignment="1" applyProtection="1">
      <alignment horizontal="center" vertical="center" textRotation="90" wrapText="1"/>
      <protection locked="0"/>
    </xf>
    <xf numFmtId="0" fontId="26" fillId="5" borderId="1" xfId="0" applyFont="1" applyFill="1" applyBorder="1" applyAlignment="1" applyProtection="1">
      <alignment horizontal="center" vertical="center" textRotation="90" wrapText="1"/>
      <protection locked="0"/>
    </xf>
    <xf numFmtId="0" fontId="26" fillId="5" borderId="11" xfId="0" applyFont="1" applyFill="1" applyBorder="1" applyAlignment="1" applyProtection="1">
      <alignment horizontal="center" vertical="center" textRotation="90" wrapText="1"/>
      <protection locked="0"/>
    </xf>
    <xf numFmtId="0" fontId="26" fillId="5" borderId="9" xfId="0" applyFont="1" applyFill="1" applyBorder="1" applyAlignment="1" applyProtection="1">
      <alignment horizontal="center" vertical="center" wrapText="1"/>
      <protection locked="0"/>
    </xf>
    <xf numFmtId="0" fontId="26" fillId="5" borderId="11" xfId="0" applyFont="1" applyFill="1" applyBorder="1" applyAlignment="1" applyProtection="1">
      <alignment horizontal="center" vertical="center" wrapText="1"/>
      <protection locked="0"/>
    </xf>
    <xf numFmtId="0" fontId="26" fillId="5" borderId="11" xfId="0" applyFont="1" applyFill="1" applyBorder="1" applyAlignment="1" applyProtection="1">
      <alignment horizontal="center" vertical="center"/>
      <protection locked="0"/>
    </xf>
    <xf numFmtId="0" fontId="26" fillId="38" borderId="59" xfId="0" applyFont="1" applyFill="1" applyBorder="1" applyAlignment="1" applyProtection="1">
      <alignment horizontal="center" vertical="center" wrapText="1"/>
      <protection locked="0"/>
    </xf>
    <xf numFmtId="0" fontId="26" fillId="38" borderId="60" xfId="0" applyFont="1" applyFill="1" applyBorder="1" applyAlignment="1" applyProtection="1">
      <alignment horizontal="center" vertical="center" wrapText="1"/>
      <protection locked="0"/>
    </xf>
    <xf numFmtId="0" fontId="26" fillId="38" borderId="61" xfId="0" applyFont="1" applyFill="1" applyBorder="1" applyAlignment="1" applyProtection="1">
      <alignment horizontal="center" vertical="center" wrapText="1"/>
      <protection locked="0"/>
    </xf>
    <xf numFmtId="0" fontId="26" fillId="38" borderId="57" xfId="0" applyFont="1" applyFill="1" applyBorder="1" applyAlignment="1" applyProtection="1">
      <alignment horizontal="center" vertical="center" textRotation="90" wrapText="1"/>
      <protection locked="0"/>
    </xf>
    <xf numFmtId="0" fontId="26" fillId="38" borderId="75" xfId="0" applyFont="1" applyFill="1" applyBorder="1" applyAlignment="1" applyProtection="1">
      <alignment horizontal="center" vertical="center" textRotation="90" wrapText="1"/>
      <protection locked="0"/>
    </xf>
    <xf numFmtId="0" fontId="26" fillId="38" borderId="4" xfId="0" applyFont="1" applyFill="1" applyBorder="1" applyAlignment="1" applyProtection="1">
      <alignment horizontal="center" vertical="center" textRotation="90" wrapText="1"/>
      <protection locked="0"/>
    </xf>
    <xf numFmtId="0" fontId="26" fillId="38" borderId="76" xfId="0" applyFont="1" applyFill="1" applyBorder="1" applyAlignment="1" applyProtection="1">
      <alignment horizontal="center" vertical="center" textRotation="90" wrapText="1"/>
      <protection locked="0"/>
    </xf>
    <xf numFmtId="0" fontId="26" fillId="5" borderId="23" xfId="0" applyFont="1" applyFill="1" applyBorder="1" applyAlignment="1" applyProtection="1">
      <alignment horizontal="center" vertical="center"/>
      <protection locked="0"/>
    </xf>
    <xf numFmtId="0" fontId="26" fillId="5" borderId="8"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protection locked="0"/>
    </xf>
    <xf numFmtId="0" fontId="26" fillId="5" borderId="3" xfId="0" applyFont="1" applyFill="1" applyBorder="1" applyAlignment="1" applyProtection="1">
      <alignment horizontal="center" vertical="center"/>
      <protection locked="0"/>
    </xf>
    <xf numFmtId="0" fontId="26" fillId="5" borderId="4" xfId="0" applyFont="1" applyFill="1" applyBorder="1" applyAlignment="1" applyProtection="1">
      <alignment horizontal="center" vertical="center"/>
      <protection locked="0"/>
    </xf>
    <xf numFmtId="0" fontId="26" fillId="5" borderId="5" xfId="0" applyFont="1" applyFill="1" applyBorder="1" applyAlignment="1" applyProtection="1">
      <alignment horizontal="center" vertical="center"/>
      <protection locked="0"/>
    </xf>
    <xf numFmtId="0" fontId="26" fillId="5" borderId="24" xfId="0" applyFont="1" applyFill="1" applyBorder="1" applyAlignment="1" applyProtection="1">
      <alignment horizontal="center" vertical="center" wrapText="1"/>
      <protection locked="0"/>
    </xf>
    <xf numFmtId="0" fontId="26" fillId="5" borderId="22" xfId="0" applyFont="1" applyFill="1" applyBorder="1" applyAlignment="1" applyProtection="1">
      <alignment horizontal="center" vertical="center"/>
      <protection locked="0"/>
    </xf>
    <xf numFmtId="0" fontId="26" fillId="5" borderId="12" xfId="0" applyFont="1" applyFill="1" applyBorder="1" applyAlignment="1" applyProtection="1">
      <alignment horizontal="center" vertical="center"/>
      <protection locked="0"/>
    </xf>
    <xf numFmtId="0" fontId="30" fillId="5" borderId="8"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center" vertical="center" wrapText="1"/>
      <protection locked="0"/>
    </xf>
    <xf numFmtId="0" fontId="30" fillId="5" borderId="24" xfId="0" applyFont="1" applyFill="1" applyBorder="1" applyAlignment="1" applyProtection="1">
      <alignment horizontal="center" vertical="center" wrapText="1"/>
      <protection locked="0"/>
    </xf>
    <xf numFmtId="0" fontId="30" fillId="5" borderId="22" xfId="0" applyFont="1" applyFill="1" applyBorder="1" applyAlignment="1" applyProtection="1">
      <alignment horizontal="center" vertical="center" wrapText="1"/>
      <protection locked="0"/>
    </xf>
    <xf numFmtId="0" fontId="26" fillId="38" borderId="40" xfId="0" applyFont="1" applyFill="1" applyBorder="1" applyAlignment="1" applyProtection="1">
      <alignment horizontal="center" vertical="center" textRotation="90" wrapText="1"/>
      <protection locked="0"/>
    </xf>
    <xf numFmtId="0" fontId="26" fillId="38" borderId="77" xfId="0" applyFont="1" applyFill="1" applyBorder="1" applyAlignment="1" applyProtection="1">
      <alignment horizontal="center" vertical="center" textRotation="90" wrapText="1"/>
      <protection locked="0"/>
    </xf>
    <xf numFmtId="0" fontId="31" fillId="6" borderId="3" xfId="1" applyFont="1" applyFill="1" applyBorder="1" applyAlignment="1" applyProtection="1">
      <alignment horizontal="left" vertical="center" wrapText="1" indent="1"/>
      <protection locked="0"/>
    </xf>
    <xf numFmtId="0" fontId="31" fillId="6" borderId="1" xfId="1" applyFont="1" applyFill="1" applyBorder="1" applyAlignment="1" applyProtection="1">
      <alignment horizontal="left" vertical="center" wrapText="1" indent="1"/>
      <protection locked="0"/>
    </xf>
    <xf numFmtId="0" fontId="54" fillId="0" borderId="22" xfId="0" applyFont="1" applyBorder="1" applyAlignment="1" applyProtection="1">
      <alignment horizontal="center" vertical="center" wrapText="1"/>
      <protection locked="0"/>
    </xf>
    <xf numFmtId="0" fontId="96" fillId="0" borderId="3" xfId="0" applyFont="1" applyFill="1" applyBorder="1" applyAlignment="1" applyProtection="1">
      <alignment horizontal="center" vertical="center" wrapText="1"/>
      <protection locked="0"/>
    </xf>
    <xf numFmtId="0" fontId="96" fillId="0" borderId="4" xfId="0" applyFont="1" applyFill="1" applyBorder="1" applyAlignment="1" applyProtection="1">
      <alignment horizontal="center" vertical="center" wrapText="1"/>
      <protection locked="0"/>
    </xf>
    <xf numFmtId="0" fontId="96" fillId="0" borderId="5" xfId="0" applyFont="1" applyFill="1" applyBorder="1" applyAlignment="1" applyProtection="1">
      <alignment horizontal="center" vertical="center" wrapText="1"/>
      <protection locked="0"/>
    </xf>
    <xf numFmtId="0" fontId="97" fillId="9" borderId="3" xfId="0" applyFont="1" applyFill="1" applyBorder="1" applyAlignment="1" applyProtection="1">
      <alignment horizontal="center" vertical="center" textRotation="90" wrapText="1"/>
      <protection locked="0"/>
    </xf>
    <xf numFmtId="0" fontId="97" fillId="9" borderId="4" xfId="0" applyFont="1" applyFill="1" applyBorder="1" applyAlignment="1" applyProtection="1">
      <alignment horizontal="center" vertical="center" textRotation="90" wrapText="1"/>
      <protection locked="0"/>
    </xf>
    <xf numFmtId="0" fontId="97" fillId="9" borderId="5" xfId="0" applyFont="1" applyFill="1" applyBorder="1" applyAlignment="1" applyProtection="1">
      <alignment horizontal="center" vertical="center" textRotation="90" wrapText="1"/>
      <protection locked="0"/>
    </xf>
    <xf numFmtId="0" fontId="97" fillId="10" borderId="3" xfId="0" applyFont="1" applyFill="1" applyBorder="1" applyAlignment="1" applyProtection="1">
      <alignment horizontal="center" vertical="center" textRotation="90" wrapText="1"/>
      <protection locked="0"/>
    </xf>
    <xf numFmtId="0" fontId="97" fillId="10" borderId="4" xfId="0" applyFont="1" applyFill="1" applyBorder="1" applyAlignment="1" applyProtection="1">
      <alignment horizontal="center" vertical="center" textRotation="90" wrapText="1"/>
      <protection locked="0"/>
    </xf>
    <xf numFmtId="0" fontId="97" fillId="10" borderId="5" xfId="0" applyFont="1" applyFill="1" applyBorder="1" applyAlignment="1" applyProtection="1">
      <alignment horizontal="center" vertical="center" textRotation="90" wrapText="1"/>
      <protection locked="0"/>
    </xf>
    <xf numFmtId="0" fontId="31" fillId="6" borderId="0" xfId="1" applyFont="1" applyFill="1" applyBorder="1" applyAlignment="1" applyProtection="1">
      <alignment horizontal="left" vertical="center" wrapText="1"/>
      <protection locked="0"/>
    </xf>
    <xf numFmtId="0" fontId="31" fillId="6" borderId="6" xfId="1" applyFont="1" applyFill="1" applyBorder="1" applyAlignment="1" applyProtection="1">
      <alignment horizontal="left" vertical="center" wrapText="1"/>
      <protection locked="0"/>
    </xf>
    <xf numFmtId="0" fontId="30" fillId="5" borderId="19" xfId="0" applyFont="1" applyFill="1" applyBorder="1" applyAlignment="1" applyProtection="1">
      <alignment horizontal="center" vertical="center" wrapText="1"/>
      <protection locked="0"/>
    </xf>
    <xf numFmtId="0" fontId="30" fillId="5" borderId="18" xfId="0" applyFont="1" applyFill="1" applyBorder="1" applyAlignment="1" applyProtection="1">
      <alignment horizontal="center" vertical="center" wrapText="1"/>
      <protection locked="0"/>
    </xf>
    <xf numFmtId="0" fontId="30" fillId="5" borderId="17" xfId="0" applyFont="1" applyFill="1" applyBorder="1" applyAlignment="1" applyProtection="1">
      <alignment horizontal="center" vertical="center" wrapText="1"/>
      <protection locked="0"/>
    </xf>
    <xf numFmtId="0" fontId="26" fillId="5" borderId="78" xfId="0" applyFont="1" applyFill="1" applyBorder="1" applyAlignment="1" applyProtection="1">
      <alignment horizontal="center" vertical="center" textRotation="90" wrapText="1"/>
      <protection locked="0"/>
    </xf>
    <xf numFmtId="0" fontId="26" fillId="5" borderId="57" xfId="0" applyFont="1" applyFill="1" applyBorder="1" applyAlignment="1" applyProtection="1">
      <alignment horizontal="center" vertical="center" textRotation="90" wrapText="1"/>
      <protection locked="0"/>
    </xf>
    <xf numFmtId="0" fontId="26" fillId="5" borderId="75" xfId="0" applyFont="1" applyFill="1" applyBorder="1" applyAlignment="1" applyProtection="1">
      <alignment horizontal="center" vertical="center" textRotation="90" wrapText="1"/>
      <protection locked="0"/>
    </xf>
    <xf numFmtId="0" fontId="29" fillId="5" borderId="3" xfId="1" applyFont="1" applyFill="1" applyBorder="1" applyAlignment="1" applyProtection="1">
      <alignment horizontal="center" vertical="center" wrapText="1"/>
      <protection locked="0"/>
    </xf>
    <xf numFmtId="0" fontId="53" fillId="14" borderId="1" xfId="0" applyFont="1" applyFill="1" applyBorder="1" applyAlignment="1" applyProtection="1">
      <alignment horizontal="center" vertical="center" wrapText="1"/>
      <protection locked="0"/>
    </xf>
    <xf numFmtId="0" fontId="97" fillId="6" borderId="4" xfId="0" applyFont="1" applyFill="1" applyBorder="1" applyAlignment="1" applyProtection="1">
      <alignment horizontal="center" vertical="center" wrapText="1"/>
      <protection locked="0"/>
    </xf>
    <xf numFmtId="0" fontId="97" fillId="6" borderId="5" xfId="0" applyFont="1" applyFill="1" applyBorder="1" applyAlignment="1" applyProtection="1">
      <alignment horizontal="center" vertical="center" wrapText="1"/>
      <protection locked="0"/>
    </xf>
    <xf numFmtId="0" fontId="97" fillId="6" borderId="3" xfId="0" applyFont="1" applyFill="1" applyBorder="1" applyAlignment="1" applyProtection="1">
      <alignment horizontal="center" vertical="center" wrapText="1"/>
      <protection locked="0"/>
    </xf>
    <xf numFmtId="0" fontId="97" fillId="39" borderId="3" xfId="0" applyFont="1" applyFill="1" applyBorder="1" applyAlignment="1" applyProtection="1">
      <alignment horizontal="center" vertical="center" wrapText="1"/>
      <protection locked="0"/>
    </xf>
    <xf numFmtId="0" fontId="97" fillId="39" borderId="4" xfId="0" applyFont="1" applyFill="1" applyBorder="1" applyAlignment="1" applyProtection="1">
      <alignment horizontal="center" vertical="center" wrapText="1"/>
      <protection locked="0"/>
    </xf>
    <xf numFmtId="0" fontId="97" fillId="39" borderId="5" xfId="0" applyFont="1" applyFill="1" applyBorder="1" applyAlignment="1" applyProtection="1">
      <alignment horizontal="center" vertical="center" wrapText="1"/>
      <protection locked="0"/>
    </xf>
    <xf numFmtId="0" fontId="97" fillId="9" borderId="3" xfId="0" applyFont="1" applyFill="1" applyBorder="1" applyAlignment="1" applyProtection="1">
      <alignment horizontal="center" vertical="center" wrapText="1"/>
      <protection locked="0"/>
    </xf>
    <xf numFmtId="0" fontId="97" fillId="9" borderId="4" xfId="0" applyFont="1" applyFill="1" applyBorder="1" applyAlignment="1" applyProtection="1">
      <alignment horizontal="center" vertical="center" wrapText="1"/>
      <protection locked="0"/>
    </xf>
    <xf numFmtId="0" fontId="97" fillId="9" borderId="5" xfId="0" applyFont="1" applyFill="1" applyBorder="1" applyAlignment="1" applyProtection="1">
      <alignment horizontal="center" vertical="center" wrapText="1"/>
      <protection locked="0"/>
    </xf>
    <xf numFmtId="0" fontId="97" fillId="10" borderId="3" xfId="0" applyFont="1" applyFill="1" applyBorder="1" applyAlignment="1" applyProtection="1">
      <alignment horizontal="center" vertical="center" wrapText="1"/>
      <protection locked="0"/>
    </xf>
    <xf numFmtId="0" fontId="97" fillId="10" borderId="4" xfId="0" applyFont="1" applyFill="1" applyBorder="1" applyAlignment="1" applyProtection="1">
      <alignment horizontal="center" vertical="center" wrapText="1"/>
      <protection locked="0"/>
    </xf>
    <xf numFmtId="0" fontId="97" fillId="10" borderId="5" xfId="0" applyFont="1" applyFill="1" applyBorder="1" applyAlignment="1" applyProtection="1">
      <alignment horizontal="center" vertical="center" wrapText="1"/>
      <protection locked="0"/>
    </xf>
    <xf numFmtId="0" fontId="29" fillId="5" borderId="38" xfId="1" applyFont="1" applyFill="1" applyBorder="1" applyAlignment="1" applyProtection="1">
      <alignment horizontal="center" vertical="center"/>
      <protection locked="0"/>
    </xf>
    <xf numFmtId="0" fontId="29" fillId="5" borderId="0" xfId="1" applyFont="1" applyFill="1" applyBorder="1" applyAlignment="1" applyProtection="1">
      <alignment horizontal="center" vertical="center"/>
      <protection locked="0"/>
    </xf>
    <xf numFmtId="0" fontId="29" fillId="5" borderId="6" xfId="1" applyFont="1" applyFill="1" applyBorder="1" applyAlignment="1" applyProtection="1">
      <alignment horizontal="center" vertical="center"/>
      <protection locked="0"/>
    </xf>
    <xf numFmtId="49" fontId="54" fillId="0" borderId="7" xfId="0" applyNumberFormat="1" applyFont="1" applyFill="1" applyBorder="1" applyAlignment="1" applyProtection="1">
      <alignment horizontal="center" vertical="center" wrapText="1"/>
      <protection locked="0"/>
    </xf>
    <xf numFmtId="49" fontId="54" fillId="0" borderId="16" xfId="0" applyNumberFormat="1" applyFont="1" applyFill="1" applyBorder="1" applyAlignment="1" applyProtection="1">
      <alignment horizontal="center" vertical="center" wrapText="1"/>
      <protection locked="0"/>
    </xf>
    <xf numFmtId="0" fontId="0" fillId="0" borderId="0" xfId="0" applyAlignment="1">
      <alignment horizontal="left" vertical="center" wrapText="1"/>
    </xf>
    <xf numFmtId="0" fontId="7" fillId="0" borderId="3" xfId="0" applyFont="1" applyBorder="1" applyAlignment="1">
      <alignment horizontal="left" vertical="center" wrapText="1"/>
    </xf>
    <xf numFmtId="0" fontId="9" fillId="17" borderId="19" xfId="0" applyFont="1" applyFill="1" applyBorder="1" applyAlignment="1">
      <alignment horizontal="center" vertical="center" wrapText="1"/>
    </xf>
    <xf numFmtId="0" fontId="9" fillId="17"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7" fillId="0" borderId="0" xfId="0" applyFont="1" applyAlignment="1">
      <alignment horizontal="left" vertical="center" wrapText="1"/>
    </xf>
    <xf numFmtId="0" fontId="21" fillId="17" borderId="8" xfId="0" applyFont="1" applyFill="1" applyBorder="1" applyAlignment="1">
      <alignment horizontal="center" vertical="center" wrapText="1"/>
    </xf>
    <xf numFmtId="0" fontId="21" fillId="17" borderId="10" xfId="0" applyFont="1" applyFill="1" applyBorder="1" applyAlignment="1">
      <alignment horizontal="center" vertical="center" wrapText="1"/>
    </xf>
    <xf numFmtId="0" fontId="21" fillId="17" borderId="9" xfId="0" applyFont="1" applyFill="1" applyBorder="1" applyAlignment="1">
      <alignment horizontal="center" vertical="center" wrapText="1"/>
    </xf>
    <xf numFmtId="0" fontId="21" fillId="17" borderId="11" xfId="0" applyFont="1" applyFill="1" applyBorder="1" applyAlignment="1">
      <alignment horizontal="center" vertical="center" wrapText="1"/>
    </xf>
    <xf numFmtId="0" fontId="21" fillId="17" borderId="24" xfId="0" applyFont="1" applyFill="1" applyBorder="1" applyAlignment="1">
      <alignment horizontal="center" vertical="center" wrapText="1"/>
    </xf>
    <xf numFmtId="0" fontId="7" fillId="0" borderId="9" xfId="0" applyFont="1" applyBorder="1" applyAlignment="1">
      <alignment horizontal="left" vertical="center" wrapText="1"/>
    </xf>
    <xf numFmtId="0" fontId="9" fillId="0" borderId="42" xfId="0" applyFont="1" applyBorder="1" applyAlignment="1">
      <alignment horizontal="center" vertical="center" wrapText="1"/>
    </xf>
    <xf numFmtId="0" fontId="19" fillId="17" borderId="27"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17" borderId="25" xfId="0" applyFont="1" applyFill="1" applyBorder="1" applyAlignment="1">
      <alignment horizontal="center" vertical="center" wrapText="1"/>
    </xf>
    <xf numFmtId="0" fontId="23" fillId="17" borderId="8" xfId="0" applyFont="1" applyFill="1" applyBorder="1" applyAlignment="1">
      <alignment horizontal="center" vertical="center" wrapText="1"/>
    </xf>
    <xf numFmtId="0" fontId="23" fillId="17" borderId="9" xfId="0" applyFont="1" applyFill="1" applyBorder="1" applyAlignment="1">
      <alignment horizontal="center" vertical="center" wrapText="1"/>
    </xf>
    <xf numFmtId="0" fontId="23" fillId="17" borderId="24"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7" fillId="0" borderId="0" xfId="0" applyFont="1" applyAlignment="1">
      <alignment horizontal="center" vertical="center" wrapText="1"/>
    </xf>
    <xf numFmtId="0" fontId="7" fillId="22" borderId="0" xfId="0" applyFont="1" applyFill="1" applyAlignment="1">
      <alignment horizontal="center" vertical="center" wrapText="1"/>
    </xf>
    <xf numFmtId="0" fontId="8" fillId="20"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7" fillId="23" borderId="0" xfId="0" applyFont="1" applyFill="1" applyAlignment="1">
      <alignment horizontal="center" vertical="center" wrapText="1"/>
    </xf>
    <xf numFmtId="0" fontId="9" fillId="20" borderId="13"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7" fillId="20" borderId="15" xfId="0" applyFont="1" applyFill="1" applyBorder="1" applyAlignment="1">
      <alignment horizontal="center" vertical="center" wrapText="1"/>
    </xf>
    <xf numFmtId="0" fontId="44" fillId="0" borderId="0" xfId="0" applyFont="1" applyAlignment="1">
      <alignment horizontal="center" vertical="center" wrapText="1"/>
    </xf>
    <xf numFmtId="0" fontId="45" fillId="12" borderId="0" xfId="0" applyFont="1" applyFill="1" applyAlignment="1">
      <alignment horizontal="center" vertical="center" wrapText="1" readingOrder="1"/>
    </xf>
    <xf numFmtId="0" fontId="45" fillId="12" borderId="0" xfId="0" applyFont="1" applyFill="1" applyAlignment="1">
      <alignment horizontal="center" vertical="center" textRotation="90" wrapText="1" readingOrder="1"/>
    </xf>
    <xf numFmtId="0" fontId="45" fillId="12" borderId="36" xfId="0" applyFont="1" applyFill="1" applyBorder="1" applyAlignment="1">
      <alignment horizontal="center" vertical="center" textRotation="90" wrapText="1" readingOrder="1"/>
    </xf>
    <xf numFmtId="0" fontId="46" fillId="0" borderId="44" xfId="0" applyFont="1" applyBorder="1" applyAlignment="1">
      <alignment horizontal="center" vertical="center" wrapText="1"/>
    </xf>
    <xf numFmtId="0" fontId="46" fillId="0" borderId="45" xfId="0" applyFont="1" applyBorder="1" applyAlignment="1">
      <alignment horizontal="center" vertical="center"/>
    </xf>
    <xf numFmtId="0" fontId="46" fillId="0" borderId="46" xfId="0" applyFont="1" applyBorder="1" applyAlignment="1">
      <alignment horizontal="center" vertical="center"/>
    </xf>
    <xf numFmtId="0" fontId="46" fillId="0" borderId="41" xfId="0" applyFont="1" applyBorder="1" applyAlignment="1">
      <alignment horizontal="center" vertical="center"/>
    </xf>
    <xf numFmtId="0" fontId="46" fillId="0" borderId="0" xfId="0" applyFont="1" applyAlignment="1">
      <alignment horizontal="center" vertical="center"/>
    </xf>
    <xf numFmtId="0" fontId="46" fillId="0" borderId="36" xfId="0" applyFont="1" applyBorder="1" applyAlignment="1">
      <alignment horizontal="center" vertical="center"/>
    </xf>
    <xf numFmtId="0" fontId="46" fillId="0" borderId="52" xfId="0" applyFont="1" applyBorder="1" applyAlignment="1">
      <alignment horizontal="center" vertical="center"/>
    </xf>
    <xf numFmtId="0" fontId="46" fillId="0" borderId="42" xfId="0" applyFont="1" applyBorder="1" applyAlignment="1">
      <alignment horizontal="center" vertical="center"/>
    </xf>
    <xf numFmtId="0" fontId="46" fillId="0" borderId="37" xfId="0" applyFont="1" applyBorder="1" applyAlignment="1">
      <alignment horizontal="center" vertical="center"/>
    </xf>
    <xf numFmtId="0" fontId="48" fillId="6" borderId="47" xfId="0" applyFont="1" applyFill="1" applyBorder="1" applyAlignment="1">
      <alignment horizontal="center" vertical="center" wrapText="1" readingOrder="1"/>
    </xf>
    <xf numFmtId="0" fontId="48" fillId="6" borderId="48" xfId="0" applyFont="1" applyFill="1" applyBorder="1" applyAlignment="1">
      <alignment horizontal="center" vertical="center" wrapText="1" readingOrder="1"/>
    </xf>
    <xf numFmtId="0" fontId="48" fillId="6" borderId="49" xfId="0" applyFont="1" applyFill="1" applyBorder="1" applyAlignment="1">
      <alignment horizontal="center" vertical="center" wrapText="1" readingOrder="1"/>
    </xf>
    <xf numFmtId="0" fontId="48" fillId="6" borderId="50" xfId="0" applyFont="1" applyFill="1" applyBorder="1" applyAlignment="1">
      <alignment horizontal="center" vertical="center" wrapText="1" readingOrder="1"/>
    </xf>
    <xf numFmtId="0" fontId="48" fillId="6" borderId="0" xfId="0" applyFont="1" applyFill="1" applyAlignment="1">
      <alignment horizontal="center" vertical="center" wrapText="1" readingOrder="1"/>
    </xf>
    <xf numFmtId="0" fontId="48" fillId="6" borderId="51" xfId="0" applyFont="1" applyFill="1" applyBorder="1" applyAlignment="1">
      <alignment horizontal="center" vertical="center" wrapText="1" readingOrder="1"/>
    </xf>
    <xf numFmtId="0" fontId="48" fillId="6" borderId="53" xfId="0" applyFont="1" applyFill="1" applyBorder="1" applyAlignment="1">
      <alignment horizontal="center" vertical="center" wrapText="1" readingOrder="1"/>
    </xf>
    <xf numFmtId="0" fontId="48" fillId="6" borderId="54" xfId="0" applyFont="1" applyFill="1" applyBorder="1" applyAlignment="1">
      <alignment horizontal="center" vertical="center" wrapText="1" readingOrder="1"/>
    </xf>
    <xf numFmtId="0" fontId="48" fillId="6" borderId="55" xfId="0" applyFont="1" applyFill="1" applyBorder="1" applyAlignment="1">
      <alignment horizontal="center" vertical="center" wrapText="1" readingOrder="1"/>
    </xf>
    <xf numFmtId="0" fontId="48" fillId="29" borderId="47" xfId="0" applyFont="1" applyFill="1" applyBorder="1" applyAlignment="1">
      <alignment horizontal="center" vertical="center" wrapText="1" readingOrder="1"/>
    </xf>
    <xf numFmtId="0" fontId="48" fillId="29" borderId="48" xfId="0" applyFont="1" applyFill="1" applyBorder="1" applyAlignment="1">
      <alignment horizontal="center" vertical="center" wrapText="1" readingOrder="1"/>
    </xf>
    <xf numFmtId="0" fontId="48" fillId="29" borderId="49" xfId="0" applyFont="1" applyFill="1" applyBorder="1" applyAlignment="1">
      <alignment horizontal="center" vertical="center" wrapText="1" readingOrder="1"/>
    </xf>
    <xf numFmtId="0" fontId="48" fillId="29" borderId="50" xfId="0" applyFont="1" applyFill="1" applyBorder="1" applyAlignment="1">
      <alignment horizontal="center" vertical="center" wrapText="1" readingOrder="1"/>
    </xf>
    <xf numFmtId="0" fontId="48" fillId="29" borderId="0" xfId="0" applyFont="1" applyFill="1" applyAlignment="1">
      <alignment horizontal="center" vertical="center" wrapText="1" readingOrder="1"/>
    </xf>
    <xf numFmtId="0" fontId="48" fillId="29" borderId="51" xfId="0" applyFont="1" applyFill="1" applyBorder="1" applyAlignment="1">
      <alignment horizontal="center" vertical="center" wrapText="1" readingOrder="1"/>
    </xf>
    <xf numFmtId="0" fontId="48" fillId="29" borderId="53" xfId="0" applyFont="1" applyFill="1" applyBorder="1" applyAlignment="1">
      <alignment horizontal="center" vertical="center" wrapText="1" readingOrder="1"/>
    </xf>
    <xf numFmtId="0" fontId="48" fillId="29" borderId="54" xfId="0" applyFont="1" applyFill="1" applyBorder="1" applyAlignment="1">
      <alignment horizontal="center" vertical="center" wrapText="1" readingOrder="1"/>
    </xf>
    <xf numFmtId="0" fontId="48" fillId="29" borderId="55" xfId="0" applyFont="1" applyFill="1" applyBorder="1" applyAlignment="1">
      <alignment horizontal="center" vertical="center" wrapText="1" readingOrder="1"/>
    </xf>
    <xf numFmtId="0" fontId="48" fillId="14" borderId="47" xfId="0" applyFont="1" applyFill="1" applyBorder="1" applyAlignment="1">
      <alignment horizontal="center" vertical="center" wrapText="1" readingOrder="1"/>
    </xf>
    <xf numFmtId="0" fontId="48" fillId="14" borderId="48" xfId="0" applyFont="1" applyFill="1" applyBorder="1" applyAlignment="1">
      <alignment horizontal="center" vertical="center" wrapText="1" readingOrder="1"/>
    </xf>
    <xf numFmtId="0" fontId="48" fillId="14" borderId="49" xfId="0" applyFont="1" applyFill="1" applyBorder="1" applyAlignment="1">
      <alignment horizontal="center" vertical="center" wrapText="1" readingOrder="1"/>
    </xf>
    <xf numFmtId="0" fontId="48" fillId="14" borderId="50" xfId="0" applyFont="1" applyFill="1" applyBorder="1" applyAlignment="1">
      <alignment horizontal="center" vertical="center" wrapText="1" readingOrder="1"/>
    </xf>
    <xf numFmtId="0" fontId="48" fillId="14" borderId="0" xfId="0" applyFont="1" applyFill="1" applyAlignment="1">
      <alignment horizontal="center" vertical="center" wrapText="1" readingOrder="1"/>
    </xf>
    <xf numFmtId="0" fontId="48" fillId="14" borderId="51" xfId="0" applyFont="1" applyFill="1" applyBorder="1" applyAlignment="1">
      <alignment horizontal="center" vertical="center" wrapText="1" readingOrder="1"/>
    </xf>
    <xf numFmtId="0" fontId="48" fillId="14" borderId="53" xfId="0" applyFont="1" applyFill="1" applyBorder="1" applyAlignment="1">
      <alignment horizontal="center" vertical="center" wrapText="1" readingOrder="1"/>
    </xf>
    <xf numFmtId="0" fontId="48" fillId="14" borderId="54" xfId="0" applyFont="1" applyFill="1" applyBorder="1" applyAlignment="1">
      <alignment horizontal="center" vertical="center" wrapText="1" readingOrder="1"/>
    </xf>
    <xf numFmtId="0" fontId="48" fillId="14" borderId="55" xfId="0" applyFont="1" applyFill="1" applyBorder="1" applyAlignment="1">
      <alignment horizontal="center" vertical="center" wrapText="1" readingOrder="1"/>
    </xf>
    <xf numFmtId="0" fontId="48" fillId="30" borderId="47" xfId="0" applyFont="1" applyFill="1" applyBorder="1" applyAlignment="1">
      <alignment horizontal="center" vertical="center" wrapText="1" readingOrder="1"/>
    </xf>
    <xf numFmtId="0" fontId="48" fillId="30" borderId="48" xfId="0" applyFont="1" applyFill="1" applyBorder="1" applyAlignment="1">
      <alignment horizontal="center" vertical="center" wrapText="1" readingOrder="1"/>
    </xf>
    <xf numFmtId="0" fontId="48" fillId="30" borderId="49" xfId="0" applyFont="1" applyFill="1" applyBorder="1" applyAlignment="1">
      <alignment horizontal="center" vertical="center" wrapText="1" readingOrder="1"/>
    </xf>
    <xf numFmtId="0" fontId="48" fillId="30" borderId="50" xfId="0" applyFont="1" applyFill="1" applyBorder="1" applyAlignment="1">
      <alignment horizontal="center" vertical="center" wrapText="1" readingOrder="1"/>
    </xf>
    <xf numFmtId="0" fontId="48" fillId="30" borderId="0" xfId="0" applyFont="1" applyFill="1" applyAlignment="1">
      <alignment horizontal="center" vertical="center" wrapText="1" readingOrder="1"/>
    </xf>
    <xf numFmtId="0" fontId="48" fillId="30" borderId="51" xfId="0" applyFont="1" applyFill="1" applyBorder="1" applyAlignment="1">
      <alignment horizontal="center" vertical="center" wrapText="1" readingOrder="1"/>
    </xf>
    <xf numFmtId="0" fontId="48" fillId="30" borderId="53" xfId="0" applyFont="1" applyFill="1" applyBorder="1" applyAlignment="1">
      <alignment horizontal="center" vertical="center" wrapText="1" readingOrder="1"/>
    </xf>
    <xf numFmtId="0" fontId="48" fillId="30" borderId="54" xfId="0" applyFont="1" applyFill="1" applyBorder="1" applyAlignment="1">
      <alignment horizontal="center" vertical="center" wrapText="1" readingOrder="1"/>
    </xf>
    <xf numFmtId="0" fontId="48" fillId="30" borderId="55" xfId="0" applyFont="1" applyFill="1" applyBorder="1" applyAlignment="1">
      <alignment horizontal="center" vertical="center" wrapText="1" readingOrder="1"/>
    </xf>
    <xf numFmtId="0" fontId="46" fillId="0" borderId="45" xfId="0" applyFont="1" applyBorder="1" applyAlignment="1">
      <alignment horizontal="center" vertical="center" wrapText="1"/>
    </xf>
    <xf numFmtId="0" fontId="102" fillId="30" borderId="48" xfId="0" applyFont="1" applyFill="1" applyBorder="1" applyAlignment="1">
      <alignment horizontal="center" vertical="center" wrapText="1" readingOrder="1"/>
    </xf>
    <xf numFmtId="0" fontId="102" fillId="30" borderId="0" xfId="0" applyFont="1" applyFill="1" applyBorder="1" applyAlignment="1">
      <alignment horizontal="center" vertical="center" wrapText="1" readingOrder="1"/>
    </xf>
    <xf numFmtId="0" fontId="100" fillId="0" borderId="44" xfId="0" applyFont="1" applyBorder="1" applyAlignment="1">
      <alignment horizontal="center" vertical="center" wrapText="1"/>
    </xf>
    <xf numFmtId="0" fontId="100" fillId="0" borderId="45" xfId="0" applyFont="1" applyBorder="1" applyAlignment="1">
      <alignment horizontal="center" vertical="center" wrapText="1"/>
    </xf>
    <xf numFmtId="0" fontId="100" fillId="0" borderId="46" xfId="0" applyFont="1" applyBorder="1" applyAlignment="1">
      <alignment horizontal="center" vertical="center" wrapText="1"/>
    </xf>
    <xf numFmtId="0" fontId="100" fillId="0" borderId="41" xfId="0" applyFont="1" applyBorder="1" applyAlignment="1">
      <alignment horizontal="center" vertical="center" wrapText="1"/>
    </xf>
    <xf numFmtId="0" fontId="100" fillId="0" borderId="0" xfId="0" applyFont="1" applyBorder="1" applyAlignment="1">
      <alignment horizontal="center" vertical="center" wrapText="1"/>
    </xf>
    <xf numFmtId="0" fontId="100" fillId="0" borderId="36" xfId="0" applyFont="1" applyBorder="1" applyAlignment="1">
      <alignment horizontal="center" vertical="center" wrapText="1"/>
    </xf>
    <xf numFmtId="0" fontId="100" fillId="0" borderId="52" xfId="0" applyFont="1" applyBorder="1" applyAlignment="1">
      <alignment horizontal="center" vertical="center" wrapText="1"/>
    </xf>
    <xf numFmtId="0" fontId="100" fillId="0" borderId="42" xfId="0" applyFont="1" applyBorder="1" applyAlignment="1">
      <alignment horizontal="center" vertical="center" wrapText="1"/>
    </xf>
    <xf numFmtId="0" fontId="100" fillId="0" borderId="37" xfId="0" applyFont="1" applyBorder="1" applyAlignment="1">
      <alignment horizontal="center" vertical="center" wrapText="1"/>
    </xf>
    <xf numFmtId="0" fontId="102" fillId="6" borderId="47" xfId="0" applyFont="1" applyFill="1" applyBorder="1" applyAlignment="1">
      <alignment horizontal="center" vertical="center" wrapText="1" readingOrder="1"/>
    </xf>
    <xf numFmtId="0" fontId="102" fillId="6" borderId="48" xfId="0" applyFont="1" applyFill="1" applyBorder="1" applyAlignment="1">
      <alignment horizontal="center" vertical="center" wrapText="1" readingOrder="1"/>
    </xf>
    <xf numFmtId="0" fontId="102" fillId="6" borderId="49" xfId="0" applyFont="1" applyFill="1" applyBorder="1" applyAlignment="1">
      <alignment horizontal="center" vertical="center" wrapText="1" readingOrder="1"/>
    </xf>
    <xf numFmtId="0" fontId="102" fillId="6" borderId="50" xfId="0" applyFont="1" applyFill="1" applyBorder="1" applyAlignment="1">
      <alignment horizontal="center" vertical="center" wrapText="1" readingOrder="1"/>
    </xf>
    <xf numFmtId="0" fontId="102" fillId="6" borderId="0" xfId="0" applyFont="1" applyFill="1" applyBorder="1" applyAlignment="1">
      <alignment horizontal="center" vertical="center" wrapText="1" readingOrder="1"/>
    </xf>
    <xf numFmtId="0" fontId="102" fillId="6" borderId="51" xfId="0" applyFont="1" applyFill="1" applyBorder="1" applyAlignment="1">
      <alignment horizontal="center" vertical="center" wrapText="1" readingOrder="1"/>
    </xf>
    <xf numFmtId="0" fontId="102" fillId="6" borderId="53" xfId="0" applyFont="1" applyFill="1" applyBorder="1" applyAlignment="1">
      <alignment horizontal="center" vertical="center" wrapText="1" readingOrder="1"/>
    </xf>
    <xf numFmtId="0" fontId="102" fillId="6" borderId="54" xfId="0" applyFont="1" applyFill="1" applyBorder="1" applyAlignment="1">
      <alignment horizontal="center" vertical="center" wrapText="1" readingOrder="1"/>
    </xf>
    <xf numFmtId="0" fontId="102" fillId="6" borderId="55" xfId="0" applyFont="1" applyFill="1" applyBorder="1" applyAlignment="1">
      <alignment horizontal="center" vertical="center" wrapText="1" readingOrder="1"/>
    </xf>
    <xf numFmtId="0" fontId="102" fillId="14" borderId="50" xfId="0" applyFont="1" applyFill="1" applyBorder="1" applyAlignment="1">
      <alignment horizontal="center" vertical="center" wrapText="1" readingOrder="1"/>
    </xf>
    <xf numFmtId="0" fontId="102" fillId="14" borderId="0" xfId="0" applyFont="1" applyFill="1" applyBorder="1" applyAlignment="1">
      <alignment horizontal="center" vertical="center" wrapText="1" readingOrder="1"/>
    </xf>
    <xf numFmtId="0" fontId="102" fillId="14" borderId="51" xfId="0" applyFont="1" applyFill="1" applyBorder="1" applyAlignment="1">
      <alignment horizontal="center" vertical="center" wrapText="1" readingOrder="1"/>
    </xf>
    <xf numFmtId="0" fontId="102" fillId="14" borderId="53" xfId="0" applyFont="1" applyFill="1" applyBorder="1" applyAlignment="1">
      <alignment horizontal="center" vertical="center" wrapText="1" readingOrder="1"/>
    </xf>
    <xf numFmtId="0" fontId="102" fillId="14" borderId="54" xfId="0" applyFont="1" applyFill="1" applyBorder="1" applyAlignment="1">
      <alignment horizontal="center" vertical="center" wrapText="1" readingOrder="1"/>
    </xf>
    <xf numFmtId="0" fontId="102" fillId="14" borderId="55" xfId="0" applyFont="1" applyFill="1" applyBorder="1" applyAlignment="1">
      <alignment horizontal="center" vertical="center" wrapText="1" readingOrder="1"/>
    </xf>
    <xf numFmtId="0" fontId="102" fillId="29" borderId="47" xfId="0" applyFont="1" applyFill="1" applyBorder="1" applyAlignment="1">
      <alignment horizontal="center" vertical="center" wrapText="1" readingOrder="1"/>
    </xf>
    <xf numFmtId="0" fontId="102" fillId="29" borderId="48" xfId="0" applyFont="1" applyFill="1" applyBorder="1" applyAlignment="1">
      <alignment horizontal="center" vertical="center" wrapText="1" readingOrder="1"/>
    </xf>
    <xf numFmtId="0" fontId="102" fillId="29" borderId="49" xfId="0" applyFont="1" applyFill="1" applyBorder="1" applyAlignment="1">
      <alignment horizontal="center" vertical="center" wrapText="1" readingOrder="1"/>
    </xf>
    <xf numFmtId="0" fontId="102" fillId="29" borderId="50" xfId="0" applyFont="1" applyFill="1" applyBorder="1" applyAlignment="1">
      <alignment horizontal="center" vertical="center" wrapText="1" readingOrder="1"/>
    </xf>
    <xf numFmtId="0" fontId="102" fillId="29" borderId="0" xfId="0" applyFont="1" applyFill="1" applyBorder="1" applyAlignment="1">
      <alignment horizontal="center" vertical="center" wrapText="1" readingOrder="1"/>
    </xf>
    <xf numFmtId="0" fontId="102" fillId="29" borderId="51" xfId="0" applyFont="1" applyFill="1" applyBorder="1" applyAlignment="1">
      <alignment horizontal="center" vertical="center" wrapText="1" readingOrder="1"/>
    </xf>
    <xf numFmtId="0" fontId="100" fillId="0" borderId="0" xfId="0" applyFont="1" applyAlignment="1">
      <alignment horizontal="left" vertical="center" wrapText="1"/>
    </xf>
    <xf numFmtId="0" fontId="102" fillId="12" borderId="0" xfId="0" applyFont="1" applyFill="1" applyAlignment="1">
      <alignment horizontal="center" vertical="center" wrapText="1" readingOrder="1"/>
    </xf>
    <xf numFmtId="0" fontId="102" fillId="12" borderId="0" xfId="0" applyFont="1" applyFill="1" applyAlignment="1">
      <alignment horizontal="center" vertical="center" textRotation="90" wrapText="1" readingOrder="1"/>
    </xf>
    <xf numFmtId="0" fontId="102" fillId="12" borderId="36" xfId="0" applyFont="1" applyFill="1" applyBorder="1" applyAlignment="1">
      <alignment horizontal="center" vertical="center" textRotation="90" wrapText="1" readingOrder="1"/>
    </xf>
    <xf numFmtId="0" fontId="22" fillId="20" borderId="1" xfId="0" applyFont="1" applyFill="1" applyBorder="1" applyAlignment="1">
      <alignment horizontal="center" wrapText="1"/>
    </xf>
    <xf numFmtId="0" fontId="22" fillId="25" borderId="1" xfId="0" applyFont="1" applyFill="1" applyBorder="1" applyAlignment="1">
      <alignment horizontal="center" wrapText="1"/>
    </xf>
    <xf numFmtId="0" fontId="0" fillId="0" borderId="0" xfId="0" applyAlignment="1">
      <alignment horizontal="center" wrapText="1"/>
    </xf>
    <xf numFmtId="0" fontId="77" fillId="35" borderId="1" xfId="0" applyFont="1" applyFill="1" applyBorder="1" applyAlignment="1">
      <alignment horizontal="center" vertical="center" wrapText="1"/>
    </xf>
    <xf numFmtId="14" fontId="77" fillId="13" borderId="1" xfId="0" applyNumberFormat="1" applyFont="1" applyFill="1" applyBorder="1" applyAlignment="1">
      <alignment horizontal="center" vertical="center" wrapText="1"/>
    </xf>
    <xf numFmtId="0" fontId="77" fillId="0" borderId="1" xfId="0" applyFont="1" applyBorder="1" applyAlignment="1">
      <alignment horizontal="center" vertical="center" wrapText="1"/>
    </xf>
    <xf numFmtId="0" fontId="22" fillId="34" borderId="1" xfId="0" applyFont="1" applyFill="1" applyBorder="1" applyAlignment="1">
      <alignment horizontal="center" wrapText="1"/>
    </xf>
    <xf numFmtId="0" fontId="20" fillId="0" borderId="0" xfId="0" applyFont="1" applyAlignment="1">
      <alignment horizontal="center"/>
    </xf>
    <xf numFmtId="0" fontId="20" fillId="0" borderId="15" xfId="0" applyFont="1" applyBorder="1" applyAlignment="1">
      <alignment horizontal="center"/>
    </xf>
    <xf numFmtId="0" fontId="0" fillId="0" borderId="45" xfId="0" applyBorder="1" applyAlignment="1">
      <alignment horizontal="center" vertical="center"/>
    </xf>
    <xf numFmtId="0" fontId="0" fillId="0" borderId="0" xfId="0" applyAlignment="1">
      <alignment horizontal="center" vertical="center"/>
    </xf>
    <xf numFmtId="0" fontId="91" fillId="17" borderId="8" xfId="0" applyFont="1" applyFill="1" applyBorder="1" applyAlignment="1">
      <alignment horizontal="center" vertical="center" wrapText="1"/>
    </xf>
    <xf numFmtId="0" fontId="91" fillId="17" borderId="9" xfId="0" applyFont="1" applyFill="1" applyBorder="1" applyAlignment="1">
      <alignment horizontal="center" vertical="center" wrapText="1"/>
    </xf>
    <xf numFmtId="0" fontId="92" fillId="17" borderId="9" xfId="0" applyFont="1" applyFill="1" applyBorder="1" applyAlignment="1">
      <alignment horizontal="center" vertical="center" wrapText="1"/>
    </xf>
    <xf numFmtId="0" fontId="92" fillId="17" borderId="1" xfId="0" applyFont="1" applyFill="1" applyBorder="1" applyAlignment="1">
      <alignment horizontal="center" vertical="center" wrapText="1"/>
    </xf>
    <xf numFmtId="0" fontId="91" fillId="17" borderId="24" xfId="0" applyFont="1" applyFill="1" applyBorder="1" applyAlignment="1">
      <alignment horizontal="center" vertical="center" wrapText="1"/>
    </xf>
    <xf numFmtId="0" fontId="92" fillId="17" borderId="23" xfId="0" applyFont="1" applyFill="1" applyBorder="1" applyAlignment="1">
      <alignment horizontal="center" vertical="center" wrapText="1"/>
    </xf>
    <xf numFmtId="0" fontId="92" fillId="17" borderId="10" xfId="0" applyFont="1" applyFill="1" applyBorder="1" applyAlignment="1">
      <alignment horizontal="center" vertical="center" wrapText="1"/>
    </xf>
    <xf numFmtId="0" fontId="92" fillId="17" borderId="11" xfId="0" applyFont="1" applyFill="1" applyBorder="1" applyAlignment="1">
      <alignment horizontal="center" vertical="center" wrapText="1"/>
    </xf>
    <xf numFmtId="0" fontId="90" fillId="0" borderId="44" xfId="0" applyFont="1" applyBorder="1" applyAlignment="1">
      <alignment horizontal="center" vertical="center"/>
    </xf>
    <xf numFmtId="0" fontId="90" fillId="0" borderId="45" xfId="0" applyFont="1" applyBorder="1" applyAlignment="1">
      <alignment horizontal="center" vertical="center"/>
    </xf>
    <xf numFmtId="0" fontId="90" fillId="0" borderId="41" xfId="0" applyFont="1" applyBorder="1" applyAlignment="1">
      <alignment horizontal="center" vertical="center"/>
    </xf>
    <xf numFmtId="0" fontId="90" fillId="0" borderId="0" xfId="0" applyFont="1" applyAlignment="1">
      <alignment horizontal="center" vertical="center"/>
    </xf>
    <xf numFmtId="0" fontId="92" fillId="17" borderId="22" xfId="0" applyFont="1" applyFill="1" applyBorder="1" applyAlignment="1">
      <alignment horizontal="center" vertical="center" wrapText="1"/>
    </xf>
    <xf numFmtId="0" fontId="92" fillId="17" borderId="12" xfId="0" applyFont="1" applyFill="1" applyBorder="1" applyAlignment="1">
      <alignment horizontal="center" vertical="center" wrapText="1"/>
    </xf>
    <xf numFmtId="0" fontId="92" fillId="17" borderId="1" xfId="0" applyFont="1" applyFill="1" applyBorder="1" applyAlignment="1">
      <alignment horizontal="center" vertical="center"/>
    </xf>
    <xf numFmtId="0" fontId="92" fillId="17" borderId="1" xfId="0" applyFont="1" applyFill="1" applyBorder="1" applyAlignment="1">
      <alignment horizontal="center" vertical="top" wrapText="1"/>
    </xf>
    <xf numFmtId="0" fontId="92" fillId="17" borderId="11" xfId="0" applyFont="1" applyFill="1" applyBorder="1" applyAlignment="1">
      <alignment horizontal="center" vertical="top" wrapText="1"/>
    </xf>
    <xf numFmtId="0" fontId="69" fillId="0" borderId="1" xfId="0" applyFont="1" applyBorder="1" applyAlignment="1">
      <alignment horizontal="center" vertical="center" wrapText="1"/>
    </xf>
    <xf numFmtId="0" fontId="15" fillId="0" borderId="0" xfId="0" applyFont="1" applyAlignment="1">
      <alignment horizontal="center" vertical="center"/>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5" fillId="0" borderId="1" xfId="0" applyFont="1" applyBorder="1" applyAlignment="1">
      <alignment horizontal="center" vertical="center"/>
    </xf>
    <xf numFmtId="0" fontId="69" fillId="0" borderId="3" xfId="0" applyFont="1" applyBorder="1" applyAlignment="1">
      <alignment horizontal="center" vertical="center" wrapText="1"/>
    </xf>
    <xf numFmtId="0" fontId="69" fillId="0" borderId="5" xfId="0" applyFont="1" applyBorder="1" applyAlignment="1">
      <alignment horizontal="center" vertical="center" wrapText="1"/>
    </xf>
    <xf numFmtId="0" fontId="72" fillId="0" borderId="69" xfId="0" applyFont="1" applyBorder="1" applyAlignment="1">
      <alignment horizontal="center" vertical="center" wrapText="1"/>
    </xf>
    <xf numFmtId="0" fontId="11" fillId="0" borderId="70" xfId="0" applyFont="1" applyBorder="1" applyAlignment="1">
      <alignment horizontal="center" vertical="center"/>
    </xf>
    <xf numFmtId="0" fontId="72" fillId="0" borderId="71" xfId="0" applyFont="1" applyBorder="1" applyAlignment="1">
      <alignment vertical="center" wrapText="1"/>
    </xf>
    <xf numFmtId="0" fontId="72" fillId="0" borderId="70" xfId="0" applyFont="1" applyBorder="1" applyAlignment="1">
      <alignment vertical="center" wrapText="1"/>
    </xf>
    <xf numFmtId="0" fontId="11" fillId="0" borderId="0" xfId="0" applyFont="1" applyAlignment="1">
      <alignment horizontal="left" vertical="center" wrapText="1"/>
    </xf>
    <xf numFmtId="0" fontId="16" fillId="16" borderId="1" xfId="0" applyFont="1" applyFill="1" applyBorder="1" applyAlignment="1">
      <alignment horizontal="center" vertical="center" wrapText="1"/>
    </xf>
    <xf numFmtId="0" fontId="9" fillId="0" borderId="0" xfId="0" applyFont="1" applyAlignment="1">
      <alignment horizontal="left" vertical="center" wrapText="1"/>
    </xf>
    <xf numFmtId="0" fontId="38" fillId="4" borderId="32" xfId="0" applyFont="1" applyFill="1" applyBorder="1" applyAlignment="1">
      <alignment horizontal="center" vertical="center" wrapText="1"/>
    </xf>
    <xf numFmtId="0" fontId="38" fillId="4" borderId="0" xfId="0" applyFont="1" applyFill="1" applyBorder="1" applyAlignment="1">
      <alignment horizontal="center" vertical="center" wrapText="1"/>
    </xf>
    <xf numFmtId="0" fontId="38" fillId="4" borderId="15"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39" fillId="15" borderId="1" xfId="0" applyFont="1" applyFill="1" applyBorder="1" applyAlignment="1">
      <alignment horizontal="center" vertical="center" wrapText="1"/>
    </xf>
    <xf numFmtId="0" fontId="35" fillId="4" borderId="32" xfId="0" applyFont="1" applyFill="1" applyBorder="1" applyAlignment="1">
      <alignment horizontal="center" vertical="center" wrapText="1"/>
    </xf>
    <xf numFmtId="0" fontId="35" fillId="4" borderId="0" xfId="0" applyFont="1" applyFill="1" applyBorder="1" applyAlignment="1">
      <alignment horizontal="center" vertical="center" wrapText="1"/>
    </xf>
    <xf numFmtId="0" fontId="35" fillId="4" borderId="15" xfId="0" applyFont="1" applyFill="1" applyBorder="1" applyAlignment="1">
      <alignment horizontal="center" vertical="center" wrapText="1"/>
    </xf>
    <xf numFmtId="0" fontId="34" fillId="27" borderId="43" xfId="0" applyFont="1" applyFill="1" applyBorder="1" applyAlignment="1">
      <alignment horizontal="center" vertical="center" wrapText="1"/>
    </xf>
    <xf numFmtId="0" fontId="34" fillId="27" borderId="15"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9" fillId="9" borderId="1" xfId="0" applyFont="1" applyFill="1" applyBorder="1" applyAlignment="1">
      <alignment horizontal="center" vertical="center" wrapText="1"/>
    </xf>
    <xf numFmtId="0" fontId="39" fillId="14" borderId="1" xfId="0" applyFont="1" applyFill="1" applyBorder="1" applyAlignment="1">
      <alignment horizontal="center" vertical="center" wrapText="1"/>
    </xf>
    <xf numFmtId="164" fontId="65" fillId="33" borderId="0" xfId="4" applyFont="1" applyFill="1" applyAlignment="1">
      <alignment horizontal="justify" vertical="center" wrapText="1"/>
    </xf>
    <xf numFmtId="164" fontId="61" fillId="32" borderId="66" xfId="4" applyFont="1" applyFill="1" applyBorder="1" applyAlignment="1">
      <alignment horizontal="center" vertical="center" wrapText="1" readingOrder="1"/>
    </xf>
    <xf numFmtId="164" fontId="64" fillId="32" borderId="66" xfId="4" applyFont="1" applyFill="1" applyBorder="1" applyAlignment="1">
      <alignment horizontal="center" vertical="center" wrapText="1" readingOrder="1"/>
    </xf>
    <xf numFmtId="164" fontId="64" fillId="33" borderId="67" xfId="4"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6" fillId="33" borderId="66" xfId="4" applyFont="1" applyFill="1" applyBorder="1" applyAlignment="1">
      <alignment horizontal="center" vertical="center" wrapText="1" readingOrder="1"/>
    </xf>
    <xf numFmtId="0" fontId="17"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59" fillId="17" borderId="1" xfId="0" applyFont="1" applyFill="1" applyBorder="1" applyAlignment="1">
      <alignment horizontal="center" vertical="center" wrapText="1"/>
    </xf>
    <xf numFmtId="0" fontId="94" fillId="6" borderId="3"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24" xfId="0" applyFont="1" applyBorder="1" applyAlignment="1">
      <alignment horizontal="left" vertical="center" wrapText="1"/>
    </xf>
    <xf numFmtId="0" fontId="7" fillId="0" borderId="22"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9" fillId="0" borderId="33" xfId="0" applyFont="1" applyBorder="1" applyAlignment="1">
      <alignment horizontal="center" vertical="center" wrapText="1"/>
    </xf>
    <xf numFmtId="0" fontId="7" fillId="0" borderId="5" xfId="0" applyFont="1" applyBorder="1" applyAlignment="1">
      <alignment horizontal="left" vertical="center" wrapText="1"/>
    </xf>
    <xf numFmtId="0" fontId="7" fillId="0" borderId="34" xfId="0" applyFont="1" applyBorder="1" applyAlignment="1">
      <alignment horizontal="lef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7" fillId="5" borderId="9"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15" fillId="15" borderId="30" xfId="0" applyFont="1" applyFill="1" applyBorder="1" applyAlignment="1">
      <alignment horizontal="center" vertical="center" wrapText="1"/>
    </xf>
    <xf numFmtId="0" fontId="15" fillId="15" borderId="29"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26" borderId="30"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29" xfId="0" applyFont="1" applyFill="1" applyBorder="1" applyAlignment="1">
      <alignment horizontal="center" vertical="center" wrapText="1"/>
    </xf>
    <xf numFmtId="0" fontId="78" fillId="6" borderId="38" xfId="0" applyFont="1" applyFill="1" applyBorder="1" applyAlignment="1" applyProtection="1">
      <alignment horizontal="center" vertical="center" wrapText="1"/>
      <protection locked="0"/>
    </xf>
    <xf numFmtId="0" fontId="78" fillId="6" borderId="0" xfId="0" applyFont="1" applyFill="1" applyBorder="1" applyAlignment="1" applyProtection="1">
      <alignment horizontal="center" vertical="center" wrapText="1"/>
      <protection locked="0"/>
    </xf>
  </cellXfs>
  <cellStyles count="13">
    <cellStyle name="Campo de la tabla dinámica" xfId="5" xr:uid="{6E200603-1AB5-47C5-8583-F47A96226AE5}"/>
    <cellStyle name="Categoría de la tabla dinámica" xfId="7" xr:uid="{96C47650-F6B3-4711-8DB2-B6010837438E}"/>
    <cellStyle name="Esquina de la tabla dinámica" xfId="6" xr:uid="{6E7CB090-2424-406E-93B1-08FCD8121210}"/>
    <cellStyle name="Excel Built-in Normal" xfId="4" xr:uid="{A5529F81-A5E5-49E6-A1CA-0115EBD23604}"/>
    <cellStyle name="Hipervínculo" xfId="12" builtinId="8"/>
    <cellStyle name="Normal" xfId="0" builtinId="0"/>
    <cellStyle name="Normal 2" xfId="1" xr:uid="{7C4FD659-D8BD-47B1-9B51-09A7350A7457}"/>
    <cellStyle name="Normal 2 2" xfId="10" xr:uid="{32F9F25C-D365-401B-90B3-0156DCB690C1}"/>
    <cellStyle name="Normal 2 2 2" xfId="11" xr:uid="{6E3D627A-388E-43F5-B396-0B08E8FE4C85}"/>
    <cellStyle name="Normal 3" xfId="9" xr:uid="{4C36091C-5264-4328-9A9D-C1AF3FB1E47E}"/>
    <cellStyle name="Porcentaje" xfId="3" builtinId="5"/>
    <cellStyle name="Salida 2" xfId="2" xr:uid="{16F59F74-F590-4F93-9A5D-8316189732DB}"/>
    <cellStyle name="Valor de la tabla dinámica" xfId="8" xr:uid="{B5A23D71-13C3-402B-9F23-16AF00857048}"/>
  </cellStyles>
  <dxfs count="18053">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s>
  <tableStyles count="0" defaultTableStyle="TableStyleMedium2" defaultPivotStyle="PivotStyleLight16"/>
  <colors>
    <mruColors>
      <color rgb="FFE3351F"/>
      <color rgb="FFFF3300"/>
      <color rgb="FFFFFFFF"/>
      <color rgb="FFFF0000"/>
      <color rgb="FF92D050"/>
      <color rgb="FFFFE699"/>
      <color rgb="FFC65911"/>
      <color rgb="FFA9D08E"/>
      <color rgb="FF00B0F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300181</xdr:colOff>
      <xdr:row>0</xdr:row>
      <xdr:rowOff>89647</xdr:rowOff>
    </xdr:from>
    <xdr:to>
      <xdr:col>10</xdr:col>
      <xdr:colOff>1434353</xdr:colOff>
      <xdr:row>1</xdr:row>
      <xdr:rowOff>291353</xdr:rowOff>
    </xdr:to>
    <xdr:sp macro="" textlink="">
      <xdr:nvSpPr>
        <xdr:cNvPr id="4" name="1 Rectángulo redondeado">
          <a:extLst>
            <a:ext uri="{FF2B5EF4-FFF2-40B4-BE49-F238E27FC236}">
              <a16:creationId xmlns:a16="http://schemas.microsoft.com/office/drawing/2014/main" id="{25DE3C31-9F73-4C05-B238-29552F4A692E}"/>
            </a:ext>
          </a:extLst>
        </xdr:cNvPr>
        <xdr:cNvSpPr/>
      </xdr:nvSpPr>
      <xdr:spPr>
        <a:xfrm>
          <a:off x="1309831" y="89647"/>
          <a:ext cx="8506522"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INSTRUCCIONES</a:t>
          </a: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67235</xdr:colOff>
      <xdr:row>0</xdr:row>
      <xdr:rowOff>61323</xdr:rowOff>
    </xdr:from>
    <xdr:to>
      <xdr:col>1</xdr:col>
      <xdr:colOff>230910</xdr:colOff>
      <xdr:row>1</xdr:row>
      <xdr:rowOff>301084</xdr:rowOff>
    </xdr:to>
    <xdr:pic>
      <xdr:nvPicPr>
        <xdr:cNvPr id="5" name="Imagen 4" descr="Descripción: Descripción: Descripción: PROCEDIMIENTO-03.png">
          <a:extLst>
            <a:ext uri="{FF2B5EF4-FFF2-40B4-BE49-F238E27FC236}">
              <a16:creationId xmlns:a16="http://schemas.microsoft.com/office/drawing/2014/main" id="{B28E0E5A-BCC4-49F4-B4BF-09915A5A3A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67235" y="61323"/>
          <a:ext cx="1173325" cy="938261"/>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57727</xdr:colOff>
      <xdr:row>0</xdr:row>
      <xdr:rowOff>62547</xdr:rowOff>
    </xdr:from>
    <xdr:to>
      <xdr:col>21</xdr:col>
      <xdr:colOff>0</xdr:colOff>
      <xdr:row>0</xdr:row>
      <xdr:rowOff>963706</xdr:rowOff>
    </xdr:to>
    <xdr:sp macro="" textlink="">
      <xdr:nvSpPr>
        <xdr:cNvPr id="3" name="1 Rectángulo redondeado">
          <a:extLst>
            <a:ext uri="{FF2B5EF4-FFF2-40B4-BE49-F238E27FC236}">
              <a16:creationId xmlns:a16="http://schemas.microsoft.com/office/drawing/2014/main" id="{9F018891-C60D-4AAD-B821-2BE4657A8535}"/>
            </a:ext>
          </a:extLst>
        </xdr:cNvPr>
        <xdr:cNvSpPr/>
      </xdr:nvSpPr>
      <xdr:spPr>
        <a:xfrm>
          <a:off x="1443182" y="62547"/>
          <a:ext cx="17722273" cy="901159"/>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2800"/>
            </a:lnSpc>
          </a:pPr>
          <a:r>
            <a:rPr lang="es-CO" sz="2400" b="1">
              <a:solidFill>
                <a:srgbClr val="C00000"/>
              </a:solidFill>
              <a:latin typeface="Museo Sans Condensed" panose="02000000000000000000" pitchFamily="2" charset="0"/>
            </a:rPr>
            <a:t>FORMATO </a:t>
          </a:r>
        </a:p>
        <a:p>
          <a:pPr algn="ctr">
            <a:lnSpc>
              <a:spcPts val="2800"/>
            </a:lnSpc>
          </a:pPr>
          <a:r>
            <a:rPr lang="es-CO" sz="2800" b="1">
              <a:solidFill>
                <a:srgbClr val="C00000"/>
              </a:solidFill>
              <a:latin typeface="Museo Sans Condensed" panose="02000000000000000000" pitchFamily="2" charset="0"/>
            </a:rPr>
            <a:t>MAPA D</a:t>
          </a:r>
          <a:r>
            <a:rPr lang="es-CO" sz="2800" b="1" baseline="0">
              <a:solidFill>
                <a:srgbClr val="C00000"/>
              </a:solidFill>
              <a:latin typeface="Museo Sans Condensed" panose="02000000000000000000" pitchFamily="2" charset="0"/>
            </a:rPr>
            <a:t>E RIESGOS INSTITUCIONALES</a:t>
          </a:r>
          <a:endParaRPr lang="es-CO" sz="2800" b="1">
            <a:solidFill>
              <a:srgbClr val="C00000"/>
            </a:solidFill>
            <a:latin typeface="Museo Sans Condensed" panose="02000000000000000000" pitchFamily="2" charset="0"/>
          </a:endParaRPr>
        </a:p>
      </xdr:txBody>
    </xdr:sp>
    <xdr:clientData/>
  </xdr:twoCellAnchor>
  <xdr:twoCellAnchor editAs="oneCell">
    <xdr:from>
      <xdr:col>0</xdr:col>
      <xdr:colOff>190500</xdr:colOff>
      <xdr:row>0</xdr:row>
      <xdr:rowOff>87128</xdr:rowOff>
    </xdr:from>
    <xdr:to>
      <xdr:col>2</xdr:col>
      <xdr:colOff>152808</xdr:colOff>
      <xdr:row>0</xdr:row>
      <xdr:rowOff>942653</xdr:rowOff>
    </xdr:to>
    <xdr:pic>
      <xdr:nvPicPr>
        <xdr:cNvPr id="4" name="Imagen 3" descr="Descripción: Descripción: Descripción: PROCEDIMIENTO-03.png">
          <a:extLst>
            <a:ext uri="{FF2B5EF4-FFF2-40B4-BE49-F238E27FC236}">
              <a16:creationId xmlns:a16="http://schemas.microsoft.com/office/drawing/2014/main" id="{53AD6E7B-A44B-4287-B6E9-31FEE1BC5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90500" y="87128"/>
          <a:ext cx="1082217" cy="855525"/>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twoCellAnchor>
    <xdr:from>
      <xdr:col>22</xdr:col>
      <xdr:colOff>217715</xdr:colOff>
      <xdr:row>0</xdr:row>
      <xdr:rowOff>84312</xdr:rowOff>
    </xdr:from>
    <xdr:to>
      <xdr:col>29</xdr:col>
      <xdr:colOff>26143</xdr:colOff>
      <xdr:row>0</xdr:row>
      <xdr:rowOff>913550</xdr:rowOff>
    </xdr:to>
    <xdr:grpSp>
      <xdr:nvGrpSpPr>
        <xdr:cNvPr id="5" name="Grupo 4">
          <a:extLst>
            <a:ext uri="{FF2B5EF4-FFF2-40B4-BE49-F238E27FC236}">
              <a16:creationId xmlns:a16="http://schemas.microsoft.com/office/drawing/2014/main" id="{FDE96BFE-AC86-41C9-8405-0182565235AF}"/>
            </a:ext>
          </a:extLst>
        </xdr:cNvPr>
        <xdr:cNvGrpSpPr/>
      </xdr:nvGrpSpPr>
      <xdr:grpSpPr>
        <a:xfrm>
          <a:off x="23442840" y="84312"/>
          <a:ext cx="2808803" cy="829238"/>
          <a:chOff x="9062958" y="257305"/>
          <a:chExt cx="1924210" cy="437565"/>
        </a:xfrm>
      </xdr:grpSpPr>
      <xdr:sp macro="" textlink="">
        <xdr:nvSpPr>
          <xdr:cNvPr id="6" name="CuadroTexto 5">
            <a:extLst>
              <a:ext uri="{FF2B5EF4-FFF2-40B4-BE49-F238E27FC236}">
                <a16:creationId xmlns:a16="http://schemas.microsoft.com/office/drawing/2014/main" id="{07D8D33E-75D9-472A-8AC6-A93F08B4270B}"/>
              </a:ext>
            </a:extLst>
          </xdr:cNvPr>
          <xdr:cNvSpPr txBox="1"/>
        </xdr:nvSpPr>
        <xdr:spPr>
          <a:xfrm>
            <a:off x="9062958" y="257305"/>
            <a:ext cx="957342"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Código: </a:t>
            </a:r>
          </a:p>
        </xdr:txBody>
      </xdr:sp>
      <xdr:sp macro="" textlink="">
        <xdr:nvSpPr>
          <xdr:cNvPr id="7" name="CuadroTexto 6">
            <a:extLst>
              <a:ext uri="{FF2B5EF4-FFF2-40B4-BE49-F238E27FC236}">
                <a16:creationId xmlns:a16="http://schemas.microsoft.com/office/drawing/2014/main" id="{12C658A4-D7C3-444A-8E35-3D4176257357}"/>
              </a:ext>
            </a:extLst>
          </xdr:cNvPr>
          <xdr:cNvSpPr txBox="1"/>
        </xdr:nvSpPr>
        <xdr:spPr>
          <a:xfrm>
            <a:off x="9062960" y="398224"/>
            <a:ext cx="957342"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Versión: </a:t>
            </a:r>
          </a:p>
        </xdr:txBody>
      </xdr:sp>
      <xdr:sp macro="" textlink="">
        <xdr:nvSpPr>
          <xdr:cNvPr id="8" name="CuadroTexto 7">
            <a:extLst>
              <a:ext uri="{FF2B5EF4-FFF2-40B4-BE49-F238E27FC236}">
                <a16:creationId xmlns:a16="http://schemas.microsoft.com/office/drawing/2014/main" id="{E0CAEBA8-79FC-4F7F-A179-707B6F503DBC}"/>
              </a:ext>
            </a:extLst>
          </xdr:cNvPr>
          <xdr:cNvSpPr txBox="1"/>
        </xdr:nvSpPr>
        <xdr:spPr>
          <a:xfrm>
            <a:off x="9062960" y="547308"/>
            <a:ext cx="957342" cy="1469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Vigente desde: </a:t>
            </a:r>
          </a:p>
        </xdr:txBody>
      </xdr:sp>
      <xdr:sp macro="" textlink="">
        <xdr:nvSpPr>
          <xdr:cNvPr id="9" name="CuadroTexto 8">
            <a:extLst>
              <a:ext uri="{FF2B5EF4-FFF2-40B4-BE49-F238E27FC236}">
                <a16:creationId xmlns:a16="http://schemas.microsoft.com/office/drawing/2014/main" id="{33710394-F2D6-437A-AF95-778D9E69345B}"/>
              </a:ext>
            </a:extLst>
          </xdr:cNvPr>
          <xdr:cNvSpPr txBox="1"/>
        </xdr:nvSpPr>
        <xdr:spPr>
          <a:xfrm>
            <a:off x="10020301" y="257305"/>
            <a:ext cx="966867"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127-FORVM-13</a:t>
            </a:r>
          </a:p>
        </xdr:txBody>
      </xdr:sp>
      <xdr:sp macro="" textlink="">
        <xdr:nvSpPr>
          <xdr:cNvPr id="10" name="CuadroTexto 9">
            <a:extLst>
              <a:ext uri="{FF2B5EF4-FFF2-40B4-BE49-F238E27FC236}">
                <a16:creationId xmlns:a16="http://schemas.microsoft.com/office/drawing/2014/main" id="{100F9FD9-662B-4EA6-AECE-BDA849DB0766}"/>
              </a:ext>
            </a:extLst>
          </xdr:cNvPr>
          <xdr:cNvSpPr txBox="1"/>
        </xdr:nvSpPr>
        <xdr:spPr>
          <a:xfrm>
            <a:off x="10020299" y="398223"/>
            <a:ext cx="966868"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a:t>
            </a:r>
          </a:p>
        </xdr:txBody>
      </xdr:sp>
      <xdr:sp macro="" textlink="">
        <xdr:nvSpPr>
          <xdr:cNvPr id="11" name="CuadroTexto 10">
            <a:extLst>
              <a:ext uri="{FF2B5EF4-FFF2-40B4-BE49-F238E27FC236}">
                <a16:creationId xmlns:a16="http://schemas.microsoft.com/office/drawing/2014/main" id="{5564F785-4210-4021-AB9A-2904FC4DC700}"/>
              </a:ext>
            </a:extLst>
          </xdr:cNvPr>
          <xdr:cNvSpPr txBox="1"/>
        </xdr:nvSpPr>
        <xdr:spPr>
          <a:xfrm>
            <a:off x="10020299" y="548688"/>
            <a:ext cx="966868" cy="1461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22/10/2021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556657</xdr:colOff>
      <xdr:row>8</xdr:row>
      <xdr:rowOff>357908</xdr:rowOff>
    </xdr:from>
    <xdr:to>
      <xdr:col>19</xdr:col>
      <xdr:colOff>683459</xdr:colOff>
      <xdr:row>10</xdr:row>
      <xdr:rowOff>1585790</xdr:rowOff>
    </xdr:to>
    <xdr:pic>
      <xdr:nvPicPr>
        <xdr:cNvPr id="2" name="Imagen 1">
          <a:extLst>
            <a:ext uri="{FF2B5EF4-FFF2-40B4-BE49-F238E27FC236}">
              <a16:creationId xmlns:a16="http://schemas.microsoft.com/office/drawing/2014/main" id="{15325F7F-AD54-4350-B3E5-B9DB9BE7D6AE}"/>
            </a:ext>
          </a:extLst>
        </xdr:cNvPr>
        <xdr:cNvPicPr>
          <a:picLocks noChangeAspect="1"/>
        </xdr:cNvPicPr>
      </xdr:nvPicPr>
      <xdr:blipFill>
        <a:blip xmlns:r="http://schemas.openxmlformats.org/officeDocument/2006/relationships" r:embed="rId1"/>
        <a:stretch>
          <a:fillRect/>
        </a:stretch>
      </xdr:blipFill>
      <xdr:spPr>
        <a:xfrm>
          <a:off x="11536384" y="9594272"/>
          <a:ext cx="5114438" cy="43913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1061356</xdr:colOff>
      <xdr:row>0</xdr:row>
      <xdr:rowOff>71505</xdr:rowOff>
    </xdr:from>
    <xdr:to>
      <xdr:col>7</xdr:col>
      <xdr:colOff>2676071</xdr:colOff>
      <xdr:row>1</xdr:row>
      <xdr:rowOff>273211</xdr:rowOff>
    </xdr:to>
    <xdr:sp macro="" textlink="">
      <xdr:nvSpPr>
        <xdr:cNvPr id="2" name="1 Rectángulo redondeado">
          <a:extLst>
            <a:ext uri="{FF2B5EF4-FFF2-40B4-BE49-F238E27FC236}">
              <a16:creationId xmlns:a16="http://schemas.microsoft.com/office/drawing/2014/main" id="{7BF19667-56D1-40D7-905F-32339CD2C9CB}"/>
            </a:ext>
          </a:extLst>
        </xdr:cNvPr>
        <xdr:cNvSpPr/>
      </xdr:nvSpPr>
      <xdr:spPr>
        <a:xfrm>
          <a:off x="1340756" y="71505"/>
          <a:ext cx="9177565"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CONTEXTO</a:t>
          </a:r>
          <a:r>
            <a:rPr lang="es-CO" sz="2000" b="1" baseline="0">
              <a:solidFill>
                <a:srgbClr val="C00000"/>
              </a:solidFill>
              <a:latin typeface="Museo Sans Condensed" panose="02000000000000000000" pitchFamily="2" charset="0"/>
            </a:rPr>
            <a:t> DE INSTITUCIONAL Y DE LOS PROCESOS</a:t>
          </a:r>
          <a:endParaRPr lang="es-CO" sz="2000" b="1">
            <a:solidFill>
              <a:srgbClr val="C00000"/>
            </a:solidFill>
            <a:latin typeface="Museo Sans Condensed" panose="02000000000000000000" pitchFamily="2" charset="0"/>
          </a:endParaRP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INSTITUCIONALES</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167021</xdr:colOff>
      <xdr:row>0</xdr:row>
      <xdr:rowOff>27214</xdr:rowOff>
    </xdr:from>
    <xdr:to>
      <xdr:col>1</xdr:col>
      <xdr:colOff>861786</xdr:colOff>
      <xdr:row>1</xdr:row>
      <xdr:rowOff>263071</xdr:rowOff>
    </xdr:to>
    <xdr:pic>
      <xdr:nvPicPr>
        <xdr:cNvPr id="3" name="Imagen 2" descr="Descripción: Descripción: Descripción: PROCEDIMIENTO-03.png">
          <a:extLst>
            <a:ext uri="{FF2B5EF4-FFF2-40B4-BE49-F238E27FC236}">
              <a16:creationId xmlns:a16="http://schemas.microsoft.com/office/drawing/2014/main" id="{84372BE6-69AE-4889-BD57-03D5B040E35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67021" y="27214"/>
          <a:ext cx="974165" cy="934357"/>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29</xdr:col>
      <xdr:colOff>0</xdr:colOff>
      <xdr:row>21</xdr:row>
      <xdr:rowOff>0</xdr:rowOff>
    </xdr:from>
    <xdr:to>
      <xdr:col>29</xdr:col>
      <xdr:colOff>660400</xdr:colOff>
      <xdr:row>23</xdr:row>
      <xdr:rowOff>152399</xdr:rowOff>
    </xdr:to>
    <xdr:sp macro="" textlink="">
      <xdr:nvSpPr>
        <xdr:cNvPr id="3" name="CommandButton1" hidden="1">
          <a:extLst>
            <a:ext uri="{63B3BB69-23CF-44E3-9099-C40C66FF867C}">
              <a14:compatExt xmlns:a14="http://schemas.microsoft.com/office/drawing/2010/main" spid="_x0000_s61441"/>
            </a:ext>
            <a:ext uri="{FF2B5EF4-FFF2-40B4-BE49-F238E27FC236}">
              <a16:creationId xmlns:a16="http://schemas.microsoft.com/office/drawing/2014/main" id="{EF167917-0C35-4894-8825-41C941EC6C13}"/>
            </a:ext>
          </a:extLst>
        </xdr:cNvPr>
        <xdr:cNvSpPr/>
      </xdr:nvSpPr>
      <xdr:spPr bwMode="auto">
        <a:xfrm>
          <a:off x="33629600" y="217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22</xdr:row>
      <xdr:rowOff>0</xdr:rowOff>
    </xdr:from>
    <xdr:ext cx="660400" cy="317500"/>
    <xdr:sp macro="" textlink="">
      <xdr:nvSpPr>
        <xdr:cNvPr id="4" name="CommandButton1" hidden="1">
          <a:extLst>
            <a:ext uri="{63B3BB69-23CF-44E3-9099-C40C66FF867C}">
              <a14:compatExt xmlns:a14="http://schemas.microsoft.com/office/drawing/2010/main" spid="_x0000_s61441"/>
            </a:ext>
            <a:ext uri="{FF2B5EF4-FFF2-40B4-BE49-F238E27FC236}">
              <a16:creationId xmlns:a16="http://schemas.microsoft.com/office/drawing/2014/main" id="{BA702D45-5007-4E18-95DB-4108BC8E1CF8}"/>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22</xdr:row>
      <xdr:rowOff>0</xdr:rowOff>
    </xdr:from>
    <xdr:ext cx="660400" cy="317500"/>
    <xdr:sp macro="" textlink="">
      <xdr:nvSpPr>
        <xdr:cNvPr id="5" name="CommandButton1" hidden="1">
          <a:extLst>
            <a:ext uri="{63B3BB69-23CF-44E3-9099-C40C66FF867C}">
              <a14:compatExt xmlns:a14="http://schemas.microsoft.com/office/drawing/2010/main" spid="_x0000_s61441"/>
            </a:ext>
            <a:ext uri="{FF2B5EF4-FFF2-40B4-BE49-F238E27FC236}">
              <a16:creationId xmlns:a16="http://schemas.microsoft.com/office/drawing/2014/main" id="{A9445CD1-E693-4795-8770-6E1FBBCC9E8A}"/>
            </a:ext>
          </a:extLst>
        </xdr:cNvPr>
        <xdr:cNvSpPr/>
      </xdr:nvSpPr>
      <xdr:spPr bwMode="auto">
        <a:xfrm>
          <a:off x="33629600" y="229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32</xdr:row>
      <xdr:rowOff>0</xdr:rowOff>
    </xdr:from>
    <xdr:to>
      <xdr:col>29</xdr:col>
      <xdr:colOff>660400</xdr:colOff>
      <xdr:row>33</xdr:row>
      <xdr:rowOff>139700</xdr:rowOff>
    </xdr:to>
    <xdr:sp macro="" textlink="">
      <xdr:nvSpPr>
        <xdr:cNvPr id="6" name="CommandButton1" hidden="1">
          <a:extLst>
            <a:ext uri="{63B3BB69-23CF-44E3-9099-C40C66FF867C}">
              <a14:compatExt xmlns:a14="http://schemas.microsoft.com/office/drawing/2010/main" spid="_x0000_s61441"/>
            </a:ext>
            <a:ext uri="{FF2B5EF4-FFF2-40B4-BE49-F238E27FC236}">
              <a16:creationId xmlns:a16="http://schemas.microsoft.com/office/drawing/2014/main" id="{07CB7B40-FD8A-456F-9C9C-7B8A11C2ED66}"/>
            </a:ext>
          </a:extLst>
        </xdr:cNvPr>
        <xdr:cNvSpPr/>
      </xdr:nvSpPr>
      <xdr:spPr bwMode="auto">
        <a:xfrm>
          <a:off x="33629600" y="3434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33</xdr:row>
      <xdr:rowOff>0</xdr:rowOff>
    </xdr:from>
    <xdr:ext cx="660400" cy="317500"/>
    <xdr:sp macro="" textlink="">
      <xdr:nvSpPr>
        <xdr:cNvPr id="7" name="CommandButton1" hidden="1">
          <a:extLst>
            <a:ext uri="{63B3BB69-23CF-44E3-9099-C40C66FF867C}">
              <a14:compatExt xmlns:a14="http://schemas.microsoft.com/office/drawing/2010/main" spid="_x0000_s61441"/>
            </a:ext>
            <a:ext uri="{FF2B5EF4-FFF2-40B4-BE49-F238E27FC236}">
              <a16:creationId xmlns:a16="http://schemas.microsoft.com/office/drawing/2014/main" id="{974A17FD-F52C-42D7-A388-6DA50351616B}"/>
            </a:ext>
          </a:extLst>
        </xdr:cNvPr>
        <xdr:cNvSpPr/>
      </xdr:nvSpPr>
      <xdr:spPr bwMode="auto">
        <a:xfrm>
          <a:off x="33629600" y="3549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42</xdr:row>
      <xdr:rowOff>0</xdr:rowOff>
    </xdr:from>
    <xdr:to>
      <xdr:col>29</xdr:col>
      <xdr:colOff>660400</xdr:colOff>
      <xdr:row>51</xdr:row>
      <xdr:rowOff>1</xdr:rowOff>
    </xdr:to>
    <xdr:sp macro="" textlink="">
      <xdr:nvSpPr>
        <xdr:cNvPr id="8" name="CommandButton1" hidden="1">
          <a:extLst>
            <a:ext uri="{63B3BB69-23CF-44E3-9099-C40C66FF867C}">
              <a14:compatExt xmlns:a14="http://schemas.microsoft.com/office/drawing/2010/main" spid="_x0000_s61441"/>
            </a:ext>
            <a:ext uri="{FF2B5EF4-FFF2-40B4-BE49-F238E27FC236}">
              <a16:creationId xmlns:a16="http://schemas.microsoft.com/office/drawing/2014/main" id="{7B815238-3D7D-4847-A827-DCF4528721C7}"/>
            </a:ext>
          </a:extLst>
        </xdr:cNvPr>
        <xdr:cNvSpPr/>
      </xdr:nvSpPr>
      <xdr:spPr bwMode="auto">
        <a:xfrm>
          <a:off x="33629600" y="4577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43</xdr:row>
      <xdr:rowOff>0</xdr:rowOff>
    </xdr:from>
    <xdr:ext cx="660400" cy="317500"/>
    <xdr:sp macro="" textlink="">
      <xdr:nvSpPr>
        <xdr:cNvPr id="9" name="CommandButton1" hidden="1">
          <a:extLst>
            <a:ext uri="{63B3BB69-23CF-44E3-9099-C40C66FF867C}">
              <a14:compatExt xmlns:a14="http://schemas.microsoft.com/office/drawing/2010/main" spid="_x0000_s61441"/>
            </a:ext>
            <a:ext uri="{FF2B5EF4-FFF2-40B4-BE49-F238E27FC236}">
              <a16:creationId xmlns:a16="http://schemas.microsoft.com/office/drawing/2014/main" id="{6FC8C472-3B53-44AC-A715-03A97F4376E7}"/>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43</xdr:row>
      <xdr:rowOff>0</xdr:rowOff>
    </xdr:from>
    <xdr:ext cx="660400" cy="317500"/>
    <xdr:sp macro="" textlink="">
      <xdr:nvSpPr>
        <xdr:cNvPr id="10" name="CommandButton1" hidden="1">
          <a:extLst>
            <a:ext uri="{63B3BB69-23CF-44E3-9099-C40C66FF867C}">
              <a14:compatExt xmlns:a14="http://schemas.microsoft.com/office/drawing/2010/main" spid="_x0000_s61441"/>
            </a:ext>
            <a:ext uri="{FF2B5EF4-FFF2-40B4-BE49-F238E27FC236}">
              <a16:creationId xmlns:a16="http://schemas.microsoft.com/office/drawing/2014/main" id="{D9BD9B29-A552-4E83-9410-E19ACFC71F35}"/>
            </a:ext>
          </a:extLst>
        </xdr:cNvPr>
        <xdr:cNvSpPr/>
      </xdr:nvSpPr>
      <xdr:spPr bwMode="auto">
        <a:xfrm>
          <a:off x="33629600" y="4692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56</xdr:row>
      <xdr:rowOff>0</xdr:rowOff>
    </xdr:from>
    <xdr:to>
      <xdr:col>29</xdr:col>
      <xdr:colOff>660400</xdr:colOff>
      <xdr:row>57</xdr:row>
      <xdr:rowOff>127001</xdr:rowOff>
    </xdr:to>
    <xdr:sp macro="" textlink="">
      <xdr:nvSpPr>
        <xdr:cNvPr id="11" name="CommandButton1" hidden="1">
          <a:extLst>
            <a:ext uri="{63B3BB69-23CF-44E3-9099-C40C66FF867C}">
              <a14:compatExt xmlns:a14="http://schemas.microsoft.com/office/drawing/2010/main" spid="_x0000_s61441"/>
            </a:ext>
            <a:ext uri="{FF2B5EF4-FFF2-40B4-BE49-F238E27FC236}">
              <a16:creationId xmlns:a16="http://schemas.microsoft.com/office/drawing/2014/main" id="{ED8FD4EF-31C9-4A18-90EA-5875A74E0713}"/>
            </a:ext>
          </a:extLst>
        </xdr:cNvPr>
        <xdr:cNvSpPr/>
      </xdr:nvSpPr>
      <xdr:spPr bwMode="auto">
        <a:xfrm>
          <a:off x="33629600" y="6177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57</xdr:row>
      <xdr:rowOff>0</xdr:rowOff>
    </xdr:from>
    <xdr:ext cx="660400" cy="317500"/>
    <xdr:sp macro="" textlink="">
      <xdr:nvSpPr>
        <xdr:cNvPr id="12" name="CommandButton1" hidden="1">
          <a:extLst>
            <a:ext uri="{63B3BB69-23CF-44E3-9099-C40C66FF867C}">
              <a14:compatExt xmlns:a14="http://schemas.microsoft.com/office/drawing/2010/main" spid="_x0000_s61441"/>
            </a:ext>
            <a:ext uri="{FF2B5EF4-FFF2-40B4-BE49-F238E27FC236}">
              <a16:creationId xmlns:a16="http://schemas.microsoft.com/office/drawing/2014/main" id="{A83CAE1B-896F-4C60-A380-6B29DD0FD1CA}"/>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57</xdr:row>
      <xdr:rowOff>0</xdr:rowOff>
    </xdr:from>
    <xdr:ext cx="660400" cy="317500"/>
    <xdr:sp macro="" textlink="">
      <xdr:nvSpPr>
        <xdr:cNvPr id="13" name="CommandButton1" hidden="1">
          <a:extLst>
            <a:ext uri="{63B3BB69-23CF-44E3-9099-C40C66FF867C}">
              <a14:compatExt xmlns:a14="http://schemas.microsoft.com/office/drawing/2010/main" spid="_x0000_s61441"/>
            </a:ext>
            <a:ext uri="{FF2B5EF4-FFF2-40B4-BE49-F238E27FC236}">
              <a16:creationId xmlns:a16="http://schemas.microsoft.com/office/drawing/2014/main" id="{5ECDD318-C396-4E7E-B55F-8C3B86B6B506}"/>
            </a:ext>
          </a:extLst>
        </xdr:cNvPr>
        <xdr:cNvSpPr/>
      </xdr:nvSpPr>
      <xdr:spPr bwMode="auto">
        <a:xfrm>
          <a:off x="33629600" y="6292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90</xdr:row>
      <xdr:rowOff>0</xdr:rowOff>
    </xdr:from>
    <xdr:to>
      <xdr:col>29</xdr:col>
      <xdr:colOff>660400</xdr:colOff>
      <xdr:row>91</xdr:row>
      <xdr:rowOff>127000</xdr:rowOff>
    </xdr:to>
    <xdr:sp macro="" textlink="">
      <xdr:nvSpPr>
        <xdr:cNvPr id="14" name="CommandButton1" hidden="1">
          <a:extLst>
            <a:ext uri="{63B3BB69-23CF-44E3-9099-C40C66FF867C}">
              <a14:compatExt xmlns:a14="http://schemas.microsoft.com/office/drawing/2010/main" spid="_x0000_s61441"/>
            </a:ext>
            <a:ext uri="{FF2B5EF4-FFF2-40B4-BE49-F238E27FC236}">
              <a16:creationId xmlns:a16="http://schemas.microsoft.com/office/drawing/2014/main" id="{2A63919E-B27F-4F34-955A-97ACBA7AB873}"/>
            </a:ext>
          </a:extLst>
        </xdr:cNvPr>
        <xdr:cNvSpPr/>
      </xdr:nvSpPr>
      <xdr:spPr bwMode="auto">
        <a:xfrm>
          <a:off x="33629600" y="100641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91</xdr:row>
      <xdr:rowOff>0</xdr:rowOff>
    </xdr:from>
    <xdr:ext cx="660400" cy="317500"/>
    <xdr:sp macro="" textlink="">
      <xdr:nvSpPr>
        <xdr:cNvPr id="15" name="CommandButton1" hidden="1">
          <a:extLst>
            <a:ext uri="{63B3BB69-23CF-44E3-9099-C40C66FF867C}">
              <a14:compatExt xmlns:a14="http://schemas.microsoft.com/office/drawing/2010/main" spid="_x0000_s61441"/>
            </a:ext>
            <a:ext uri="{FF2B5EF4-FFF2-40B4-BE49-F238E27FC236}">
              <a16:creationId xmlns:a16="http://schemas.microsoft.com/office/drawing/2014/main" id="{E5A84522-B649-4693-B6AD-66C745199F53}"/>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91</xdr:row>
      <xdr:rowOff>0</xdr:rowOff>
    </xdr:from>
    <xdr:ext cx="660400" cy="317500"/>
    <xdr:sp macro="" textlink="">
      <xdr:nvSpPr>
        <xdr:cNvPr id="16" name="CommandButton1" hidden="1">
          <a:extLst>
            <a:ext uri="{63B3BB69-23CF-44E3-9099-C40C66FF867C}">
              <a14:compatExt xmlns:a14="http://schemas.microsoft.com/office/drawing/2010/main" spid="_x0000_s61441"/>
            </a:ext>
            <a:ext uri="{FF2B5EF4-FFF2-40B4-BE49-F238E27FC236}">
              <a16:creationId xmlns:a16="http://schemas.microsoft.com/office/drawing/2014/main" id="{4AB0E9F1-B767-4B61-8B00-4735229FEA61}"/>
            </a:ext>
          </a:extLst>
        </xdr:cNvPr>
        <xdr:cNvSpPr/>
      </xdr:nvSpPr>
      <xdr:spPr bwMode="auto">
        <a:xfrm>
          <a:off x="33629600" y="101784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108</xdr:row>
      <xdr:rowOff>0</xdr:rowOff>
    </xdr:from>
    <xdr:ext cx="660400" cy="1270000"/>
    <xdr:sp macro="" textlink="">
      <xdr:nvSpPr>
        <xdr:cNvPr id="17" name="CommandButton1" hidden="1">
          <a:extLst>
            <a:ext uri="{63B3BB69-23CF-44E3-9099-C40C66FF867C}">
              <a14:compatExt xmlns:a14="http://schemas.microsoft.com/office/drawing/2010/main" spid="_x0000_s61441"/>
            </a:ext>
            <a:ext uri="{FF2B5EF4-FFF2-40B4-BE49-F238E27FC236}">
              <a16:creationId xmlns:a16="http://schemas.microsoft.com/office/drawing/2014/main" id="{00456C8B-B54E-4AC8-88CC-1109134C7A2B}"/>
            </a:ext>
          </a:extLst>
        </xdr:cNvPr>
        <xdr:cNvSpPr/>
      </xdr:nvSpPr>
      <xdr:spPr bwMode="auto">
        <a:xfrm>
          <a:off x="33629600" y="12121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8" name="CommandButton1" hidden="1">
          <a:extLst>
            <a:ext uri="{63B3BB69-23CF-44E3-9099-C40C66FF867C}">
              <a14:compatExt xmlns:a14="http://schemas.microsoft.com/office/drawing/2010/main" spid="_x0000_s61441"/>
            </a:ext>
            <a:ext uri="{FF2B5EF4-FFF2-40B4-BE49-F238E27FC236}">
              <a16:creationId xmlns:a16="http://schemas.microsoft.com/office/drawing/2014/main" id="{D6B0CDE3-AA25-4B42-87AB-7DD806761FD6}"/>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109</xdr:row>
      <xdr:rowOff>0</xdr:rowOff>
    </xdr:from>
    <xdr:ext cx="660400" cy="317500"/>
    <xdr:sp macro="" textlink="">
      <xdr:nvSpPr>
        <xdr:cNvPr id="19" name="CommandButton1" hidden="1">
          <a:extLst>
            <a:ext uri="{63B3BB69-23CF-44E3-9099-C40C66FF867C}">
              <a14:compatExt xmlns:a14="http://schemas.microsoft.com/office/drawing/2010/main" spid="_x0000_s61441"/>
            </a:ext>
            <a:ext uri="{FF2B5EF4-FFF2-40B4-BE49-F238E27FC236}">
              <a16:creationId xmlns:a16="http://schemas.microsoft.com/office/drawing/2014/main" id="{84698021-56E7-46C5-A703-EC0534827F03}"/>
            </a:ext>
          </a:extLst>
        </xdr:cNvPr>
        <xdr:cNvSpPr/>
      </xdr:nvSpPr>
      <xdr:spPr bwMode="auto">
        <a:xfrm>
          <a:off x="33629600" y="12235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121</xdr:row>
      <xdr:rowOff>0</xdr:rowOff>
    </xdr:from>
    <xdr:to>
      <xdr:col>29</xdr:col>
      <xdr:colOff>660400</xdr:colOff>
      <xdr:row>122</xdr:row>
      <xdr:rowOff>127000</xdr:rowOff>
    </xdr:to>
    <xdr:sp macro="" textlink="">
      <xdr:nvSpPr>
        <xdr:cNvPr id="20" name="CommandButton1" hidden="1">
          <a:extLst>
            <a:ext uri="{63B3BB69-23CF-44E3-9099-C40C66FF867C}">
              <a14:compatExt xmlns:a14="http://schemas.microsoft.com/office/drawing/2010/main" spid="_x0000_s61441"/>
            </a:ext>
            <a:ext uri="{FF2B5EF4-FFF2-40B4-BE49-F238E27FC236}">
              <a16:creationId xmlns:a16="http://schemas.microsoft.com/office/drawing/2014/main" id="{0F11EFF6-36EB-49D4-B8FC-2627150B61EE}"/>
            </a:ext>
          </a:extLst>
        </xdr:cNvPr>
        <xdr:cNvSpPr/>
      </xdr:nvSpPr>
      <xdr:spPr bwMode="auto">
        <a:xfrm>
          <a:off x="33629600" y="136074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122</xdr:row>
      <xdr:rowOff>0</xdr:rowOff>
    </xdr:from>
    <xdr:ext cx="660400" cy="317500"/>
    <xdr:sp macro="" textlink="">
      <xdr:nvSpPr>
        <xdr:cNvPr id="21" name="CommandButton1" hidden="1">
          <a:extLst>
            <a:ext uri="{63B3BB69-23CF-44E3-9099-C40C66FF867C}">
              <a14:compatExt xmlns:a14="http://schemas.microsoft.com/office/drawing/2010/main" spid="_x0000_s61441"/>
            </a:ext>
            <a:ext uri="{FF2B5EF4-FFF2-40B4-BE49-F238E27FC236}">
              <a16:creationId xmlns:a16="http://schemas.microsoft.com/office/drawing/2014/main" id="{A2A15708-1799-4152-9CAE-F7DC4D9E9B64}"/>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122</xdr:row>
      <xdr:rowOff>0</xdr:rowOff>
    </xdr:from>
    <xdr:ext cx="660400" cy="317500"/>
    <xdr:sp macro="" textlink="">
      <xdr:nvSpPr>
        <xdr:cNvPr id="22" name="CommandButton1" hidden="1">
          <a:extLst>
            <a:ext uri="{63B3BB69-23CF-44E3-9099-C40C66FF867C}">
              <a14:compatExt xmlns:a14="http://schemas.microsoft.com/office/drawing/2010/main" spid="_x0000_s61441"/>
            </a:ext>
            <a:ext uri="{FF2B5EF4-FFF2-40B4-BE49-F238E27FC236}">
              <a16:creationId xmlns:a16="http://schemas.microsoft.com/office/drawing/2014/main" id="{E620FD2B-EC59-47B8-8530-927B3A7EC3E1}"/>
            </a:ext>
          </a:extLst>
        </xdr:cNvPr>
        <xdr:cNvSpPr/>
      </xdr:nvSpPr>
      <xdr:spPr bwMode="auto">
        <a:xfrm>
          <a:off x="33629600" y="137217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128</xdr:row>
      <xdr:rowOff>0</xdr:rowOff>
    </xdr:from>
    <xdr:to>
      <xdr:col>29</xdr:col>
      <xdr:colOff>660400</xdr:colOff>
      <xdr:row>129</xdr:row>
      <xdr:rowOff>126999</xdr:rowOff>
    </xdr:to>
    <xdr:sp macro="" textlink="">
      <xdr:nvSpPr>
        <xdr:cNvPr id="23" name="CommandButton1" hidden="1">
          <a:extLst>
            <a:ext uri="{63B3BB69-23CF-44E3-9099-C40C66FF867C}">
              <a14:compatExt xmlns:a14="http://schemas.microsoft.com/office/drawing/2010/main" spid="_x0000_s61441"/>
            </a:ext>
            <a:ext uri="{FF2B5EF4-FFF2-40B4-BE49-F238E27FC236}">
              <a16:creationId xmlns:a16="http://schemas.microsoft.com/office/drawing/2014/main" id="{6497961D-7722-47FE-8F09-03BD1C4C7C5A}"/>
            </a:ext>
          </a:extLst>
        </xdr:cNvPr>
        <xdr:cNvSpPr/>
      </xdr:nvSpPr>
      <xdr:spPr bwMode="auto">
        <a:xfrm>
          <a:off x="33629600" y="144075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129</xdr:row>
      <xdr:rowOff>0</xdr:rowOff>
    </xdr:from>
    <xdr:ext cx="660400" cy="317500"/>
    <xdr:sp macro="" textlink="">
      <xdr:nvSpPr>
        <xdr:cNvPr id="24" name="CommandButton1" hidden="1">
          <a:extLst>
            <a:ext uri="{63B3BB69-23CF-44E3-9099-C40C66FF867C}">
              <a14:compatExt xmlns:a14="http://schemas.microsoft.com/office/drawing/2010/main" spid="_x0000_s61441"/>
            </a:ext>
            <a:ext uri="{FF2B5EF4-FFF2-40B4-BE49-F238E27FC236}">
              <a16:creationId xmlns:a16="http://schemas.microsoft.com/office/drawing/2014/main" id="{8F702E5C-5664-4B88-A810-443F71FEEDE5}"/>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129</xdr:row>
      <xdr:rowOff>0</xdr:rowOff>
    </xdr:from>
    <xdr:ext cx="660400" cy="317500"/>
    <xdr:sp macro="" textlink="">
      <xdr:nvSpPr>
        <xdr:cNvPr id="25" name="CommandButton1" hidden="1">
          <a:extLst>
            <a:ext uri="{63B3BB69-23CF-44E3-9099-C40C66FF867C}">
              <a14:compatExt xmlns:a14="http://schemas.microsoft.com/office/drawing/2010/main" spid="_x0000_s61441"/>
            </a:ext>
            <a:ext uri="{FF2B5EF4-FFF2-40B4-BE49-F238E27FC236}">
              <a16:creationId xmlns:a16="http://schemas.microsoft.com/office/drawing/2014/main" id="{5EDE8E81-720E-4DAF-BDF7-3069DE993E78}"/>
            </a:ext>
          </a:extLst>
        </xdr:cNvPr>
        <xdr:cNvSpPr/>
      </xdr:nvSpPr>
      <xdr:spPr bwMode="auto">
        <a:xfrm>
          <a:off x="33629600" y="145218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152</xdr:row>
      <xdr:rowOff>0</xdr:rowOff>
    </xdr:from>
    <xdr:to>
      <xdr:col>29</xdr:col>
      <xdr:colOff>660400</xdr:colOff>
      <xdr:row>153</xdr:row>
      <xdr:rowOff>127001</xdr:rowOff>
    </xdr:to>
    <xdr:sp macro="" textlink="">
      <xdr:nvSpPr>
        <xdr:cNvPr id="26" name="CommandButton1" hidden="1">
          <a:extLst>
            <a:ext uri="{63B3BB69-23CF-44E3-9099-C40C66FF867C}">
              <a14:compatExt xmlns:a14="http://schemas.microsoft.com/office/drawing/2010/main" spid="_x0000_s61441"/>
            </a:ext>
            <a:ext uri="{FF2B5EF4-FFF2-40B4-BE49-F238E27FC236}">
              <a16:creationId xmlns:a16="http://schemas.microsoft.com/office/drawing/2014/main" id="{D47F2E5B-E1AE-479D-BD10-DAF315D8678F}"/>
            </a:ext>
          </a:extLst>
        </xdr:cNvPr>
        <xdr:cNvSpPr/>
      </xdr:nvSpPr>
      <xdr:spPr bwMode="auto">
        <a:xfrm>
          <a:off x="33629600" y="171507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153</xdr:row>
      <xdr:rowOff>0</xdr:rowOff>
    </xdr:from>
    <xdr:ext cx="660400" cy="317500"/>
    <xdr:sp macro="" textlink="">
      <xdr:nvSpPr>
        <xdr:cNvPr id="27" name="CommandButton1" hidden="1">
          <a:extLst>
            <a:ext uri="{63B3BB69-23CF-44E3-9099-C40C66FF867C}">
              <a14:compatExt xmlns:a14="http://schemas.microsoft.com/office/drawing/2010/main" spid="_x0000_s61441"/>
            </a:ext>
            <a:ext uri="{FF2B5EF4-FFF2-40B4-BE49-F238E27FC236}">
              <a16:creationId xmlns:a16="http://schemas.microsoft.com/office/drawing/2014/main" id="{05F31C9B-CDF2-4EA4-9139-2BE04A508C3D}"/>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153</xdr:row>
      <xdr:rowOff>0</xdr:rowOff>
    </xdr:from>
    <xdr:ext cx="660400" cy="317500"/>
    <xdr:sp macro="" textlink="">
      <xdr:nvSpPr>
        <xdr:cNvPr id="28" name="CommandButton1" hidden="1">
          <a:extLst>
            <a:ext uri="{63B3BB69-23CF-44E3-9099-C40C66FF867C}">
              <a14:compatExt xmlns:a14="http://schemas.microsoft.com/office/drawing/2010/main" spid="_x0000_s61441"/>
            </a:ext>
            <a:ext uri="{FF2B5EF4-FFF2-40B4-BE49-F238E27FC236}">
              <a16:creationId xmlns:a16="http://schemas.microsoft.com/office/drawing/2014/main" id="{35E66AA4-6117-4900-A7C3-35C4AF84451F}"/>
            </a:ext>
          </a:extLst>
        </xdr:cNvPr>
        <xdr:cNvSpPr/>
      </xdr:nvSpPr>
      <xdr:spPr bwMode="auto">
        <a:xfrm>
          <a:off x="33629600" y="172650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177</xdr:row>
      <xdr:rowOff>0</xdr:rowOff>
    </xdr:from>
    <xdr:to>
      <xdr:col>29</xdr:col>
      <xdr:colOff>660400</xdr:colOff>
      <xdr:row>178</xdr:row>
      <xdr:rowOff>127001</xdr:rowOff>
    </xdr:to>
    <xdr:sp macro="" textlink="">
      <xdr:nvSpPr>
        <xdr:cNvPr id="29" name="CommandButton1" hidden="1">
          <a:extLst>
            <a:ext uri="{63B3BB69-23CF-44E3-9099-C40C66FF867C}">
              <a14:compatExt xmlns:a14="http://schemas.microsoft.com/office/drawing/2010/main" spid="_x0000_s61441"/>
            </a:ext>
            <a:ext uri="{FF2B5EF4-FFF2-40B4-BE49-F238E27FC236}">
              <a16:creationId xmlns:a16="http://schemas.microsoft.com/office/drawing/2014/main" id="{70822E5C-A0BE-422B-A257-CE747C0098C9}"/>
            </a:ext>
          </a:extLst>
        </xdr:cNvPr>
        <xdr:cNvSpPr/>
      </xdr:nvSpPr>
      <xdr:spPr bwMode="auto">
        <a:xfrm>
          <a:off x="33629600" y="200082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178</xdr:row>
      <xdr:rowOff>0</xdr:rowOff>
    </xdr:from>
    <xdr:ext cx="660400" cy="317500"/>
    <xdr:sp macro="" textlink="">
      <xdr:nvSpPr>
        <xdr:cNvPr id="30" name="CommandButton1" hidden="1">
          <a:extLst>
            <a:ext uri="{63B3BB69-23CF-44E3-9099-C40C66FF867C}">
              <a14:compatExt xmlns:a14="http://schemas.microsoft.com/office/drawing/2010/main" spid="_x0000_s61441"/>
            </a:ext>
            <a:ext uri="{FF2B5EF4-FFF2-40B4-BE49-F238E27FC236}">
              <a16:creationId xmlns:a16="http://schemas.microsoft.com/office/drawing/2014/main" id="{9A6CA17E-B9B5-4E70-96C7-9F47E2305CE8}"/>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178</xdr:row>
      <xdr:rowOff>0</xdr:rowOff>
    </xdr:from>
    <xdr:ext cx="660400" cy="317500"/>
    <xdr:sp macro="" textlink="">
      <xdr:nvSpPr>
        <xdr:cNvPr id="31" name="CommandButton1" hidden="1">
          <a:extLst>
            <a:ext uri="{63B3BB69-23CF-44E3-9099-C40C66FF867C}">
              <a14:compatExt xmlns:a14="http://schemas.microsoft.com/office/drawing/2010/main" spid="_x0000_s61441"/>
            </a:ext>
            <a:ext uri="{FF2B5EF4-FFF2-40B4-BE49-F238E27FC236}">
              <a16:creationId xmlns:a16="http://schemas.microsoft.com/office/drawing/2014/main" id="{3B8C52F1-5592-4122-9DF8-BBA57A2732EF}"/>
            </a:ext>
          </a:extLst>
        </xdr:cNvPr>
        <xdr:cNvSpPr/>
      </xdr:nvSpPr>
      <xdr:spPr bwMode="auto">
        <a:xfrm>
          <a:off x="33629600" y="201225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29</xdr:col>
      <xdr:colOff>0</xdr:colOff>
      <xdr:row>236</xdr:row>
      <xdr:rowOff>0</xdr:rowOff>
    </xdr:from>
    <xdr:to>
      <xdr:col>29</xdr:col>
      <xdr:colOff>660400</xdr:colOff>
      <xdr:row>237</xdr:row>
      <xdr:rowOff>127001</xdr:rowOff>
    </xdr:to>
    <xdr:sp macro="" textlink="">
      <xdr:nvSpPr>
        <xdr:cNvPr id="32" name="CommandButton1" hidden="1">
          <a:extLst>
            <a:ext uri="{63B3BB69-23CF-44E3-9099-C40C66FF867C}">
              <a14:compatExt xmlns:a14="http://schemas.microsoft.com/office/drawing/2010/main" spid="_x0000_s61441"/>
            </a:ext>
            <a:ext uri="{FF2B5EF4-FFF2-40B4-BE49-F238E27FC236}">
              <a16:creationId xmlns:a16="http://schemas.microsoft.com/office/drawing/2014/main" id="{AA340324-6114-490B-922A-CACE047F86CF}"/>
            </a:ext>
          </a:extLst>
        </xdr:cNvPr>
        <xdr:cNvSpPr/>
      </xdr:nvSpPr>
      <xdr:spPr bwMode="auto">
        <a:xfrm>
          <a:off x="33629600" y="267519150"/>
          <a:ext cx="660400" cy="12700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29</xdr:col>
      <xdr:colOff>0</xdr:colOff>
      <xdr:row>237</xdr:row>
      <xdr:rowOff>0</xdr:rowOff>
    </xdr:from>
    <xdr:ext cx="660400" cy="317500"/>
    <xdr:sp macro="" textlink="">
      <xdr:nvSpPr>
        <xdr:cNvPr id="33" name="CommandButton1" hidden="1">
          <a:extLst>
            <a:ext uri="{63B3BB69-23CF-44E3-9099-C40C66FF867C}">
              <a14:compatExt xmlns:a14="http://schemas.microsoft.com/office/drawing/2010/main" spid="_x0000_s61441"/>
            </a:ext>
            <a:ext uri="{FF2B5EF4-FFF2-40B4-BE49-F238E27FC236}">
              <a16:creationId xmlns:a16="http://schemas.microsoft.com/office/drawing/2014/main" id="{DC8E4484-E33C-4272-B7C3-167CF367DA28}"/>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29</xdr:col>
      <xdr:colOff>0</xdr:colOff>
      <xdr:row>237</xdr:row>
      <xdr:rowOff>0</xdr:rowOff>
    </xdr:from>
    <xdr:ext cx="660400" cy="317500"/>
    <xdr:sp macro="" textlink="">
      <xdr:nvSpPr>
        <xdr:cNvPr id="34" name="CommandButton1" hidden="1">
          <a:extLst>
            <a:ext uri="{63B3BB69-23CF-44E3-9099-C40C66FF867C}">
              <a14:compatExt xmlns:a14="http://schemas.microsoft.com/office/drawing/2010/main" spid="_x0000_s61441"/>
            </a:ext>
            <a:ext uri="{FF2B5EF4-FFF2-40B4-BE49-F238E27FC236}">
              <a16:creationId xmlns:a16="http://schemas.microsoft.com/office/drawing/2014/main" id="{9158C311-C3EC-4AEF-8295-CA54C74DBF93}"/>
            </a:ext>
          </a:extLst>
        </xdr:cNvPr>
        <xdr:cNvSpPr/>
      </xdr:nvSpPr>
      <xdr:spPr bwMode="auto">
        <a:xfrm>
          <a:off x="33629600" y="268662150"/>
          <a:ext cx="660400" cy="317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twoCellAnchor editAs="oneCell">
    <xdr:from>
      <xdr:col>0</xdr:col>
      <xdr:colOff>86904</xdr:colOff>
      <xdr:row>0</xdr:row>
      <xdr:rowOff>136481</xdr:rowOff>
    </xdr:from>
    <xdr:to>
      <xdr:col>0</xdr:col>
      <xdr:colOff>689429</xdr:colOff>
      <xdr:row>1</xdr:row>
      <xdr:rowOff>318379</xdr:rowOff>
    </xdr:to>
    <xdr:pic>
      <xdr:nvPicPr>
        <xdr:cNvPr id="35" name="Imagen 34">
          <a:extLst>
            <a:ext uri="{FF2B5EF4-FFF2-40B4-BE49-F238E27FC236}">
              <a16:creationId xmlns:a16="http://schemas.microsoft.com/office/drawing/2014/main" id="{FED822E1-038A-4086-A540-C83B30B1F66F}"/>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6904" y="136481"/>
          <a:ext cx="602525" cy="508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921995</xdr:colOff>
      <xdr:row>0</xdr:row>
      <xdr:rowOff>52295</xdr:rowOff>
    </xdr:from>
    <xdr:to>
      <xdr:col>8</xdr:col>
      <xdr:colOff>540995</xdr:colOff>
      <xdr:row>2</xdr:row>
      <xdr:rowOff>232212</xdr:rowOff>
    </xdr:to>
    <xdr:sp macro="" textlink="">
      <xdr:nvSpPr>
        <xdr:cNvPr id="36" name="AutoShape 3">
          <a:extLst>
            <a:ext uri="{FF2B5EF4-FFF2-40B4-BE49-F238E27FC236}">
              <a16:creationId xmlns:a16="http://schemas.microsoft.com/office/drawing/2014/main" id="{A3567A52-DEFD-45EB-ADBD-EF88B3DA620B}"/>
            </a:ext>
          </a:extLst>
        </xdr:cNvPr>
        <xdr:cNvSpPr>
          <a:spLocks noChangeArrowheads="1"/>
        </xdr:cNvSpPr>
      </xdr:nvSpPr>
      <xdr:spPr bwMode="auto">
        <a:xfrm>
          <a:off x="801345" y="52295"/>
          <a:ext cx="11353800" cy="795867"/>
        </a:xfrm>
        <a:prstGeom prst="roundRect">
          <a:avLst>
            <a:gd name="adj" fmla="val 16667"/>
          </a:avLst>
        </a:prstGeom>
        <a:solidFill>
          <a:srgbClr val="FFFFFF"/>
        </a:solidFill>
        <a:ln w="31750">
          <a:solidFill>
            <a:srgbClr val="F20000"/>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2000" b="1" i="0" u="none" strike="noStrike" baseline="0">
              <a:solidFill>
                <a:srgbClr val="EF0314"/>
              </a:solidFill>
              <a:latin typeface="Museo Sans Condensed" panose="02000000000000000000" pitchFamily="2" charset="0"/>
              <a:ea typeface="+mn-ea"/>
              <a:cs typeface="+mn-cs"/>
            </a:rPr>
            <a:t>Proceso GESTIÓN DE LA TECNOLOGÍA Y LA INFORMACIÓN</a:t>
          </a:r>
        </a:p>
        <a:p>
          <a:pPr marL="0" marR="0" indent="0" algn="ctr" defTabSz="914400" rtl="0" eaLnBrk="1" fontAlgn="auto" latinLnBrk="0" hangingPunct="1">
            <a:lnSpc>
              <a:spcPct val="100000"/>
            </a:lnSpc>
            <a:spcBef>
              <a:spcPts val="0"/>
            </a:spcBef>
            <a:spcAft>
              <a:spcPts val="0"/>
            </a:spcAft>
            <a:buClrTx/>
            <a:buSzTx/>
            <a:buFontTx/>
            <a:buNone/>
            <a:tabLst/>
            <a:defRPr sz="1000"/>
          </a:pPr>
          <a:endParaRPr lang="es-CO" sz="300" b="1" i="0" u="none" strike="noStrike" baseline="0">
            <a:solidFill>
              <a:srgbClr val="AC1925"/>
            </a:solidFill>
            <a:latin typeface="Museo Sans Condensed" panose="02000000000000000000" pitchFamily="2"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ysClr val="windowText" lastClr="000000"/>
              </a:solidFill>
              <a:latin typeface="Museo Sans Condensed" panose="02000000000000000000" pitchFamily="2" charset="0"/>
              <a:ea typeface="+mn-ea"/>
              <a:cs typeface="+mn-cs"/>
            </a:rPr>
            <a:t>Formato registro, actualización y valoración de Activos de Información </a:t>
          </a:r>
        </a:p>
      </xdr:txBody>
    </xdr:sp>
    <xdr:clientData/>
  </xdr:twoCellAnchor>
  <xdr:twoCellAnchor>
    <xdr:from>
      <xdr:col>8</xdr:col>
      <xdr:colOff>646200</xdr:colOff>
      <xdr:row>0</xdr:row>
      <xdr:rowOff>39842</xdr:rowOff>
    </xdr:from>
    <xdr:to>
      <xdr:col>11</xdr:col>
      <xdr:colOff>398969</xdr:colOff>
      <xdr:row>2</xdr:row>
      <xdr:rowOff>188744</xdr:rowOff>
    </xdr:to>
    <xdr:grpSp>
      <xdr:nvGrpSpPr>
        <xdr:cNvPr id="37" name="Grupo 36">
          <a:extLst>
            <a:ext uri="{FF2B5EF4-FFF2-40B4-BE49-F238E27FC236}">
              <a16:creationId xmlns:a16="http://schemas.microsoft.com/office/drawing/2014/main" id="{0CA5268C-0E20-4978-8AC1-32E84DDD8862}"/>
            </a:ext>
          </a:extLst>
        </xdr:cNvPr>
        <xdr:cNvGrpSpPr/>
      </xdr:nvGrpSpPr>
      <xdr:grpSpPr>
        <a:xfrm>
          <a:off x="12266700" y="39842"/>
          <a:ext cx="3943769" cy="802045"/>
          <a:chOff x="9336447" y="257305"/>
          <a:chExt cx="1423043" cy="459404"/>
        </a:xfrm>
      </xdr:grpSpPr>
      <xdr:sp macro="" textlink="">
        <xdr:nvSpPr>
          <xdr:cNvPr id="38" name="CuadroTexto 37">
            <a:extLst>
              <a:ext uri="{FF2B5EF4-FFF2-40B4-BE49-F238E27FC236}">
                <a16:creationId xmlns:a16="http://schemas.microsoft.com/office/drawing/2014/main" id="{A8E2B988-F53D-48CE-AE49-9263CAAABF86}"/>
              </a:ext>
            </a:extLst>
          </xdr:cNvPr>
          <xdr:cNvSpPr txBox="1"/>
        </xdr:nvSpPr>
        <xdr:spPr>
          <a:xfrm>
            <a:off x="9336447" y="257305"/>
            <a:ext cx="68385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Código: </a:t>
            </a:r>
          </a:p>
        </xdr:txBody>
      </xdr:sp>
      <xdr:sp macro="" textlink="">
        <xdr:nvSpPr>
          <xdr:cNvPr id="39" name="CuadroTexto 38">
            <a:extLst>
              <a:ext uri="{FF2B5EF4-FFF2-40B4-BE49-F238E27FC236}">
                <a16:creationId xmlns:a16="http://schemas.microsoft.com/office/drawing/2014/main" id="{A88EC70B-9496-4325-9D05-872D74ECFE45}"/>
              </a:ext>
            </a:extLst>
          </xdr:cNvPr>
          <xdr:cNvSpPr txBox="1"/>
        </xdr:nvSpPr>
        <xdr:spPr>
          <a:xfrm>
            <a:off x="9336450" y="398224"/>
            <a:ext cx="683855"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Versión: </a:t>
            </a:r>
          </a:p>
        </xdr:txBody>
      </xdr:sp>
      <xdr:sp macro="" textlink="">
        <xdr:nvSpPr>
          <xdr:cNvPr id="40" name="CuadroTexto 39">
            <a:extLst>
              <a:ext uri="{FF2B5EF4-FFF2-40B4-BE49-F238E27FC236}">
                <a16:creationId xmlns:a16="http://schemas.microsoft.com/office/drawing/2014/main" id="{276C066E-ED68-47C2-AB11-D87181DE5B7A}"/>
              </a:ext>
            </a:extLst>
          </xdr:cNvPr>
          <xdr:cNvSpPr txBox="1"/>
        </xdr:nvSpPr>
        <xdr:spPr>
          <a:xfrm>
            <a:off x="9336450" y="547308"/>
            <a:ext cx="683855" cy="1689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b="0">
                <a:latin typeface="Museo Sans 300" panose="02000000000000000000" pitchFamily="50" charset="0"/>
              </a:rPr>
              <a:t>Vigente desde: </a:t>
            </a:r>
          </a:p>
        </xdr:txBody>
      </xdr:sp>
      <xdr:sp macro="" textlink="">
        <xdr:nvSpPr>
          <xdr:cNvPr id="41" name="CuadroTexto 40">
            <a:extLst>
              <a:ext uri="{FF2B5EF4-FFF2-40B4-BE49-F238E27FC236}">
                <a16:creationId xmlns:a16="http://schemas.microsoft.com/office/drawing/2014/main" id="{45F71228-62E8-4054-82D4-B8D0B352E275}"/>
              </a:ext>
            </a:extLst>
          </xdr:cNvPr>
          <xdr:cNvSpPr txBox="1"/>
        </xdr:nvSpPr>
        <xdr:spPr>
          <a:xfrm>
            <a:off x="10020300" y="257305"/>
            <a:ext cx="739184"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XXXXXXX</a:t>
            </a:r>
          </a:p>
        </xdr:txBody>
      </xdr:sp>
      <xdr:sp macro="" textlink="">
        <xdr:nvSpPr>
          <xdr:cNvPr id="42" name="CuadroTexto 41">
            <a:extLst>
              <a:ext uri="{FF2B5EF4-FFF2-40B4-BE49-F238E27FC236}">
                <a16:creationId xmlns:a16="http://schemas.microsoft.com/office/drawing/2014/main" id="{4BD87815-CCD9-4654-9C27-11DD2F5A7E9C}"/>
              </a:ext>
            </a:extLst>
          </xdr:cNvPr>
          <xdr:cNvSpPr txBox="1"/>
        </xdr:nvSpPr>
        <xdr:spPr>
          <a:xfrm>
            <a:off x="10020303" y="398223"/>
            <a:ext cx="739184"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1</a:t>
            </a:r>
          </a:p>
        </xdr:txBody>
      </xdr:sp>
      <xdr:sp macro="" textlink="">
        <xdr:nvSpPr>
          <xdr:cNvPr id="43" name="CuadroTexto 42">
            <a:extLst>
              <a:ext uri="{FF2B5EF4-FFF2-40B4-BE49-F238E27FC236}">
                <a16:creationId xmlns:a16="http://schemas.microsoft.com/office/drawing/2014/main" id="{757C4A7F-D606-4AF3-BF97-5B32B35126DD}"/>
              </a:ext>
            </a:extLst>
          </xdr:cNvPr>
          <xdr:cNvSpPr txBox="1"/>
        </xdr:nvSpPr>
        <xdr:spPr>
          <a:xfrm>
            <a:off x="10020306" y="548687"/>
            <a:ext cx="739184" cy="1680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0">
                <a:latin typeface="Museo Sans 300" panose="02000000000000000000" pitchFamily="50" charset="0"/>
              </a:rPr>
              <a:t>XX/XX/2021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depbta-my.sharepoint.com/personal/aoliveros_dadep_gov_co/Documents/DADEP%20Alexander/Administraci&#243;n%20de%20Riesgos%20DADEP%202020/MR%20URT/Mapa%20de%20Riesgos%20U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PROCESO"/>
      <sheetName val="Listas Nuevas"/>
      <sheetName val="Mapa de Riesgos"/>
      <sheetName val="Hoja2"/>
      <sheetName val="MATRIZ DE CALIFICACIÓN"/>
      <sheetName val="Impacto Corrupcion"/>
      <sheetName val="Evaluación Diseño Control"/>
      <sheetName val="Autoseguimientos"/>
      <sheetName val="Hoja1"/>
      <sheetName val="Evalua Control"/>
    </sheetNames>
    <sheetDataSet>
      <sheetData sheetId="0"/>
      <sheetData sheetId="1">
        <row r="2">
          <cell r="A2" t="str">
            <v>Políticos</v>
          </cell>
          <cell r="B2" t="str">
            <v>Financieros</v>
          </cell>
          <cell r="C2" t="str">
            <v>Diseño del proceso</v>
          </cell>
          <cell r="E2" t="str">
            <v>Riesgo_Estratégico</v>
          </cell>
          <cell r="L2" t="str">
            <v>5. Se espera que el evento ocurra en la mayoría de las circunstancias
Orientador (Más de 1 vez al año)</v>
          </cell>
          <cell r="P2" t="str">
            <v>PREVENTIVOS</v>
          </cell>
          <cell r="R2" t="str">
            <v>Nivel Central</v>
          </cell>
          <cell r="T2" t="str">
            <v>FUERTE</v>
          </cell>
        </row>
        <row r="3">
          <cell r="A3" t="str">
            <v>Económicos y financieros</v>
          </cell>
          <cell r="B3" t="str">
            <v>Personal</v>
          </cell>
          <cell r="C3" t="str">
            <v>Interacciones con otros procesos</v>
          </cell>
          <cell r="E3" t="str">
            <v>Riesgo_Gerencial</v>
          </cell>
          <cell r="L3" t="str">
            <v>4. El evento probablemente ocurrirá en la mayoría de las circunstancias
Orientador (Al menos de 1 vez en el último año)</v>
          </cell>
          <cell r="P3" t="str">
            <v>DETECTIVOS</v>
          </cell>
          <cell r="R3" t="str">
            <v>Nivel Territorial</v>
          </cell>
          <cell r="T3" t="str">
            <v>MODERADO</v>
          </cell>
          <cell r="AM3" t="str">
            <v>Confidencialidad</v>
          </cell>
          <cell r="AR3" t="str">
            <v>ARTICULACIÓN INTERINSTITUCIONAL</v>
          </cell>
        </row>
        <row r="4">
          <cell r="A4" t="str">
            <v>Sociales y culturales</v>
          </cell>
          <cell r="B4" t="str">
            <v>Procesos</v>
          </cell>
          <cell r="C4" t="str">
            <v>Transversalidad</v>
          </cell>
          <cell r="E4" t="str">
            <v>Riesgo_Operativo</v>
          </cell>
          <cell r="L4" t="str">
            <v>3. El evento podría ocurrir en algún momento
Orientador (Al menos de 1 vez en los últimos 2 años)</v>
          </cell>
          <cell r="R4" t="str">
            <v>Nivel Central y Territorial</v>
          </cell>
          <cell r="T4" t="str">
            <v>DÉBIL</v>
          </cell>
          <cell r="AM4" t="str">
            <v>Integridad</v>
          </cell>
          <cell r="AR4" t="str">
            <v>ATENCIÓN A LA CIUDADANÍA</v>
          </cell>
        </row>
        <row r="5">
          <cell r="A5" t="str">
            <v xml:space="preserve">Tecnológicos </v>
          </cell>
          <cell r="B5" t="str">
            <v>Tecnología</v>
          </cell>
          <cell r="C5" t="str">
            <v>Procedimientos asociados</v>
          </cell>
          <cell r="E5" t="str">
            <v>Riesgo_Financiero</v>
          </cell>
          <cell r="L5" t="str">
            <v>2. El evento puede ocurrir en algún momento
Orientador
(Al menos de 1 vez en los últimos 5 años)</v>
          </cell>
          <cell r="AM5" t="str">
            <v>Disponibilidad</v>
          </cell>
          <cell r="AR5" t="str">
            <v>CARACTERIZACIONES Y REGISTRO 
(GESTIÓN DE RESTITUCIÓN DE DERECHOS ÉTNICOS TERRITORIALES)</v>
          </cell>
        </row>
        <row r="6">
          <cell r="A6" t="str">
            <v xml:space="preserve">Ambientales </v>
          </cell>
          <cell r="B6" t="str">
            <v>Estratégicos</v>
          </cell>
          <cell r="C6" t="str">
            <v>Responsables del proceso</v>
          </cell>
          <cell r="E6" t="str">
            <v>Riesgo_de_Tecnologico</v>
          </cell>
          <cell r="L6" t="str">
            <v>1. El evento puede ocurrir solo en circunstancias excepcionales.
Orientador (No se ha presentado en los últimos 5 años)</v>
          </cell>
          <cell r="AM6" t="str">
            <v>Confidencialidad e Integridad</v>
          </cell>
          <cell r="AR6" t="str">
            <v>CONTROL Y EVALUACION IDEPENDIENTE</v>
          </cell>
        </row>
        <row r="7">
          <cell r="A7" t="str">
            <v>Legales y reglamentarios</v>
          </cell>
          <cell r="B7" t="str">
            <v>Comunicación interna</v>
          </cell>
          <cell r="C7" t="str">
            <v>Comunicación entre los procesos</v>
          </cell>
          <cell r="E7" t="str">
            <v xml:space="preserve">Riesgo_de_Cumplimiento </v>
          </cell>
          <cell r="AM7" t="str">
            <v>Confidencialidad y Disponibilidad</v>
          </cell>
          <cell r="AR7" t="str">
            <v>DIRECCIONAMIENTO ESTRATÉGICO</v>
          </cell>
        </row>
        <row r="8">
          <cell r="C8" t="str">
            <v>Activos de seguridad digital del proceso</v>
          </cell>
          <cell r="E8" t="str">
            <v>Riesgo_de_Imagen_o_Reputacional</v>
          </cell>
          <cell r="AM8" t="str">
            <v>Integridad y Disponibilidad</v>
          </cell>
          <cell r="AR8" t="str">
            <v>ETAPA JUDICIAL 
(GESTIÓN DE RESTITUCIÓN DE DERECHOS ÉTNICOS TERRITORIALES)</v>
          </cell>
        </row>
        <row r="9">
          <cell r="E9" t="str">
            <v>Riesgo_Legal</v>
          </cell>
          <cell r="AM9" t="str">
            <v>Confidencialidad, Integridad y Disponibilidad</v>
          </cell>
          <cell r="AR9" t="str">
            <v>ETAPA JUDICIAL 
(GESTIÓN DE RESTITUCIÓN LEY 1448)</v>
          </cell>
        </row>
        <row r="10">
          <cell r="E10" t="str">
            <v>Riesgo_de_Corrupción</v>
          </cell>
          <cell r="H10" t="str">
            <v>3. Moderado</v>
          </cell>
          <cell r="I10" t="str">
            <v>4. Mayor</v>
          </cell>
          <cell r="J10" t="str">
            <v>5. Catastrófico</v>
          </cell>
          <cell r="AR10" t="str">
            <v>GESTIÓN CONTRACTUAL</v>
          </cell>
        </row>
        <row r="11">
          <cell r="E11" t="str">
            <v>Riesgo_Seguridad_Digital</v>
          </cell>
          <cell r="F11" t="str">
            <v>5. Catastrófico</v>
          </cell>
          <cell r="G11" t="str">
            <v>4. Mayor</v>
          </cell>
          <cell r="H11" t="str">
            <v>3. Moderado</v>
          </cell>
          <cell r="I11" t="str">
            <v>2. Menor</v>
          </cell>
          <cell r="J11" t="str">
            <v>1.  Insignificante</v>
          </cell>
          <cell r="AR11" t="str">
            <v>GESTIÓN DE COMUNICACIONES</v>
          </cell>
        </row>
        <row r="12">
          <cell r="AR12" t="str">
            <v>GESTIÓN DOCUMENTAL</v>
          </cell>
        </row>
        <row r="13">
          <cell r="AR13" t="str">
            <v>GESTIÓN FINANCIERA</v>
          </cell>
        </row>
        <row r="14">
          <cell r="AR14" t="str">
            <v>GESTIÓN JURÍDICA</v>
          </cell>
        </row>
        <row r="15">
          <cell r="AR15" t="str">
            <v>GESTIÓN LOGÍSTICA Y DE RECURSOS FÍSICOS</v>
          </cell>
        </row>
        <row r="16">
          <cell r="AR16" t="str">
            <v>GESTION POSFALLO</v>
          </cell>
        </row>
        <row r="17">
          <cell r="AR17" t="str">
            <v>GESTIÓN TALENTO HUMANO</v>
          </cell>
        </row>
        <row r="18">
          <cell r="AR18" t="str">
            <v>GESTIÓN DE TIC</v>
          </cell>
        </row>
        <row r="19">
          <cell r="AR19" t="str">
            <v>MEDIDAS DE PREVENCIÓN 
(GESTIÓN DE RESTITUCIÓN DE DERECHOS ÉTNICOS TERRITORIALES)</v>
          </cell>
        </row>
        <row r="20">
          <cell r="AR20" t="str">
            <v>MEJORAMIENTO CONTINUO</v>
          </cell>
        </row>
        <row r="21">
          <cell r="AR21" t="str">
            <v>PREVENCIÓN Y GESTIÓN DE SEGURIDAD</v>
          </cell>
        </row>
        <row r="22">
          <cell r="AR22" t="str">
            <v>REGISTRO 
(GESTIÓN DE RESTITUCIÓN LEY 1448)</v>
          </cell>
        </row>
        <row r="23">
          <cell r="AR23" t="str">
            <v>RUPTA</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FECE8-2331-49A7-82EE-73576EC70716}">
  <dimension ref="A1:K75"/>
  <sheetViews>
    <sheetView showGridLines="0" view="pageBreakPreview" zoomScale="70" zoomScaleNormal="55" zoomScaleSheetLayoutView="70" workbookViewId="0">
      <pane ySplit="3" topLeftCell="A4" activePane="bottomLeft" state="frozenSplit"/>
      <selection pane="bottomLeft" activeCell="E21" sqref="E21:K21"/>
    </sheetView>
  </sheetViews>
  <sheetFormatPr baseColWidth="10" defaultColWidth="10.81640625" defaultRowHeight="14.5"/>
  <cols>
    <col min="1" max="1" width="14.453125" style="37" customWidth="1"/>
    <col min="2" max="2" width="10" style="37" customWidth="1"/>
    <col min="3" max="3" width="14.453125" style="5" customWidth="1"/>
    <col min="4" max="4" width="16.1796875" style="172" customWidth="1"/>
    <col min="5" max="10" width="10.81640625" style="5"/>
    <col min="11" max="11" width="25.54296875" style="5" customWidth="1"/>
    <col min="12" max="16384" width="10.81640625" style="5"/>
  </cols>
  <sheetData>
    <row r="1" spans="1:11" s="6" customFormat="1" ht="55" customHeight="1">
      <c r="A1" s="432"/>
      <c r="B1" s="432"/>
      <c r="C1" s="432"/>
      <c r="D1" s="432"/>
      <c r="E1" s="432"/>
      <c r="F1" s="432"/>
      <c r="G1" s="432"/>
      <c r="H1" s="432"/>
      <c r="I1" s="432"/>
      <c r="J1" s="432"/>
      <c r="K1" s="432"/>
    </row>
    <row r="2" spans="1:11" s="6" customFormat="1" ht="30" customHeight="1">
      <c r="A2" s="432"/>
      <c r="B2" s="432"/>
      <c r="C2" s="432"/>
      <c r="D2" s="432"/>
      <c r="E2" s="432"/>
      <c r="F2" s="432"/>
      <c r="G2" s="432"/>
      <c r="H2" s="432"/>
      <c r="I2" s="432"/>
      <c r="J2" s="432"/>
      <c r="K2" s="432"/>
    </row>
    <row r="3" spans="1:11" ht="19.5" customHeight="1">
      <c r="A3" s="406" t="s">
        <v>21</v>
      </c>
      <c r="B3" s="406"/>
      <c r="C3" s="406"/>
      <c r="D3" s="406"/>
      <c r="E3" s="406" t="s">
        <v>22</v>
      </c>
      <c r="F3" s="406"/>
      <c r="G3" s="406"/>
      <c r="H3" s="406"/>
      <c r="I3" s="406"/>
      <c r="J3" s="406"/>
      <c r="K3" s="406"/>
    </row>
    <row r="4" spans="1:11" ht="19.5" customHeight="1">
      <c r="A4" s="410" t="s">
        <v>1005</v>
      </c>
      <c r="B4" s="411"/>
      <c r="C4" s="411"/>
      <c r="D4" s="411"/>
      <c r="E4" s="411"/>
      <c r="F4" s="411"/>
      <c r="G4" s="411"/>
      <c r="H4" s="411"/>
      <c r="I4" s="411"/>
      <c r="J4" s="411"/>
      <c r="K4" s="412"/>
    </row>
    <row r="5" spans="1:11" ht="95.5" customHeight="1">
      <c r="A5" s="408" t="s">
        <v>1006</v>
      </c>
      <c r="B5" s="408"/>
      <c r="C5" s="408"/>
      <c r="D5" s="408"/>
      <c r="E5" s="394" t="s">
        <v>1007</v>
      </c>
      <c r="F5" s="394"/>
      <c r="G5" s="394"/>
      <c r="H5" s="394"/>
      <c r="I5" s="394"/>
      <c r="J5" s="394"/>
      <c r="K5" s="394"/>
    </row>
    <row r="6" spans="1:11" ht="14.5" customHeight="1">
      <c r="A6" s="410" t="s">
        <v>23</v>
      </c>
      <c r="B6" s="411"/>
      <c r="C6" s="411"/>
      <c r="D6" s="411"/>
      <c r="E6" s="411"/>
      <c r="F6" s="411"/>
      <c r="G6" s="411"/>
      <c r="H6" s="411"/>
      <c r="I6" s="411"/>
      <c r="J6" s="411"/>
      <c r="K6" s="412"/>
    </row>
    <row r="7" spans="1:11" s="4" customFormat="1">
      <c r="A7" s="408" t="s">
        <v>82</v>
      </c>
      <c r="B7" s="408"/>
      <c r="C7" s="408"/>
      <c r="D7" s="408"/>
      <c r="E7" s="394" t="s">
        <v>105</v>
      </c>
      <c r="F7" s="394"/>
      <c r="G7" s="394"/>
      <c r="H7" s="394"/>
      <c r="I7" s="394"/>
      <c r="J7" s="394"/>
      <c r="K7" s="394"/>
    </row>
    <row r="8" spans="1:11" s="4" customFormat="1">
      <c r="A8" s="408" t="s">
        <v>83</v>
      </c>
      <c r="B8" s="408"/>
      <c r="C8" s="408"/>
      <c r="D8" s="408"/>
      <c r="E8" s="394" t="s">
        <v>853</v>
      </c>
      <c r="F8" s="394"/>
      <c r="G8" s="394"/>
      <c r="H8" s="394"/>
      <c r="I8" s="394"/>
      <c r="J8" s="394"/>
      <c r="K8" s="394"/>
    </row>
    <row r="9" spans="1:11">
      <c r="A9" s="409" t="s">
        <v>178</v>
      </c>
      <c r="B9" s="409"/>
      <c r="C9" s="409"/>
      <c r="D9" s="409"/>
      <c r="E9" s="409"/>
      <c r="F9" s="409"/>
      <c r="G9" s="409"/>
      <c r="H9" s="409"/>
      <c r="I9" s="409"/>
      <c r="J9" s="409"/>
      <c r="K9" s="409"/>
    </row>
    <row r="10" spans="1:11" s="4" customFormat="1">
      <c r="A10" s="407" t="s">
        <v>1411</v>
      </c>
      <c r="B10" s="407"/>
      <c r="C10" s="407"/>
      <c r="D10" s="407"/>
      <c r="E10" s="394" t="s">
        <v>1410</v>
      </c>
      <c r="F10" s="394"/>
      <c r="G10" s="394"/>
      <c r="H10" s="394"/>
      <c r="I10" s="394"/>
      <c r="J10" s="394"/>
      <c r="K10" s="394"/>
    </row>
    <row r="11" spans="1:11" s="4" customFormat="1">
      <c r="A11" s="407" t="s">
        <v>24</v>
      </c>
      <c r="B11" s="407"/>
      <c r="C11" s="407"/>
      <c r="D11" s="407"/>
      <c r="E11" s="394" t="s">
        <v>854</v>
      </c>
      <c r="F11" s="394"/>
      <c r="G11" s="394"/>
      <c r="H11" s="394"/>
      <c r="I11" s="394"/>
      <c r="J11" s="394"/>
      <c r="K11" s="394"/>
    </row>
    <row r="12" spans="1:11" s="4" customFormat="1">
      <c r="A12" s="407" t="s">
        <v>0</v>
      </c>
      <c r="B12" s="407"/>
      <c r="C12" s="407"/>
      <c r="D12" s="407"/>
      <c r="E12" s="394" t="s">
        <v>106</v>
      </c>
      <c r="F12" s="394"/>
      <c r="G12" s="394"/>
      <c r="H12" s="394"/>
      <c r="I12" s="394"/>
      <c r="J12" s="394"/>
      <c r="K12" s="394"/>
    </row>
    <row r="13" spans="1:11" s="4" customFormat="1" ht="22" customHeight="1">
      <c r="A13" s="408" t="s">
        <v>849</v>
      </c>
      <c r="B13" s="408"/>
      <c r="C13" s="408"/>
      <c r="D13" s="408"/>
      <c r="E13" s="394" t="s">
        <v>850</v>
      </c>
      <c r="F13" s="394"/>
      <c r="G13" s="394"/>
      <c r="H13" s="394"/>
      <c r="I13" s="394"/>
      <c r="J13" s="394"/>
      <c r="K13" s="394"/>
    </row>
    <row r="14" spans="1:11" s="4" customFormat="1" ht="43.5" customHeight="1">
      <c r="A14" s="408" t="s">
        <v>99</v>
      </c>
      <c r="B14" s="408"/>
      <c r="C14" s="408"/>
      <c r="D14" s="408"/>
      <c r="E14" s="394" t="s">
        <v>855</v>
      </c>
      <c r="F14" s="394"/>
      <c r="G14" s="394"/>
      <c r="H14" s="394"/>
      <c r="I14" s="394"/>
      <c r="J14" s="394"/>
      <c r="K14" s="394"/>
    </row>
    <row r="15" spans="1:11" s="4" customFormat="1">
      <c r="A15" s="407" t="s">
        <v>25</v>
      </c>
      <c r="B15" s="407"/>
      <c r="C15" s="407"/>
      <c r="D15" s="407"/>
      <c r="E15" s="394" t="s">
        <v>856</v>
      </c>
      <c r="F15" s="394"/>
      <c r="G15" s="394"/>
      <c r="H15" s="394"/>
      <c r="I15" s="394"/>
      <c r="J15" s="394"/>
      <c r="K15" s="394"/>
    </row>
    <row r="16" spans="1:11" s="4" customFormat="1">
      <c r="A16" s="407" t="s">
        <v>1412</v>
      </c>
      <c r="B16" s="407"/>
      <c r="C16" s="407"/>
      <c r="D16" s="407"/>
      <c r="E16" s="394" t="s">
        <v>1413</v>
      </c>
      <c r="F16" s="394"/>
      <c r="G16" s="394"/>
      <c r="H16" s="394"/>
      <c r="I16" s="394"/>
      <c r="J16" s="394"/>
      <c r="K16" s="394"/>
    </row>
    <row r="17" spans="1:11" s="4" customFormat="1" ht="154.5" customHeight="1">
      <c r="A17" s="407" t="s">
        <v>228</v>
      </c>
      <c r="B17" s="407"/>
      <c r="C17" s="407"/>
      <c r="D17" s="407"/>
      <c r="E17" s="394" t="s">
        <v>891</v>
      </c>
      <c r="F17" s="394"/>
      <c r="G17" s="394"/>
      <c r="H17" s="394"/>
      <c r="I17" s="394"/>
      <c r="J17" s="394"/>
      <c r="K17" s="394"/>
    </row>
    <row r="18" spans="1:11" s="4" customFormat="1" ht="90.65" customHeight="1">
      <c r="A18" s="407" t="s">
        <v>2</v>
      </c>
      <c r="B18" s="407"/>
      <c r="C18" s="407"/>
      <c r="D18" s="407"/>
      <c r="E18" s="394" t="s">
        <v>894</v>
      </c>
      <c r="F18" s="394"/>
      <c r="G18" s="394"/>
      <c r="H18" s="394"/>
      <c r="I18" s="394"/>
      <c r="J18" s="394"/>
      <c r="K18" s="394"/>
    </row>
    <row r="19" spans="1:11" s="4" customFormat="1" ht="45.65" customHeight="1">
      <c r="A19" s="407" t="s">
        <v>227</v>
      </c>
      <c r="B19" s="407"/>
      <c r="C19" s="407"/>
      <c r="D19" s="407"/>
      <c r="E19" s="394" t="s">
        <v>895</v>
      </c>
      <c r="F19" s="394"/>
      <c r="G19" s="394"/>
      <c r="H19" s="394"/>
      <c r="I19" s="394"/>
      <c r="J19" s="394"/>
      <c r="K19" s="394"/>
    </row>
    <row r="20" spans="1:11" s="4" customFormat="1" ht="76" customHeight="1">
      <c r="A20" s="407" t="s">
        <v>883</v>
      </c>
      <c r="B20" s="407"/>
      <c r="C20" s="407"/>
      <c r="D20" s="407"/>
      <c r="E20" s="394" t="s">
        <v>896</v>
      </c>
      <c r="F20" s="394"/>
      <c r="G20" s="394"/>
      <c r="H20" s="394"/>
      <c r="I20" s="394"/>
      <c r="J20" s="394"/>
      <c r="K20" s="394"/>
    </row>
    <row r="21" spans="1:11" s="4" customFormat="1" ht="265" customHeight="1">
      <c r="A21" s="407" t="s">
        <v>835</v>
      </c>
      <c r="B21" s="407"/>
      <c r="C21" s="407"/>
      <c r="D21" s="407"/>
      <c r="E21" s="422" t="s">
        <v>1574</v>
      </c>
      <c r="F21" s="422"/>
      <c r="G21" s="422"/>
      <c r="H21" s="422"/>
      <c r="I21" s="422"/>
      <c r="J21" s="422"/>
      <c r="K21" s="422"/>
    </row>
    <row r="22" spans="1:11" s="4" customFormat="1" ht="61" customHeight="1">
      <c r="A22" s="407" t="s">
        <v>229</v>
      </c>
      <c r="B22" s="407"/>
      <c r="C22" s="407"/>
      <c r="D22" s="407"/>
      <c r="E22" s="394" t="s">
        <v>857</v>
      </c>
      <c r="F22" s="394"/>
      <c r="G22" s="394"/>
      <c r="H22" s="394"/>
      <c r="I22" s="394"/>
      <c r="J22" s="394"/>
      <c r="K22" s="394"/>
    </row>
    <row r="23" spans="1:11" s="4" customFormat="1" ht="155.5" customHeight="1">
      <c r="A23" s="407" t="s">
        <v>26</v>
      </c>
      <c r="B23" s="407"/>
      <c r="C23" s="407"/>
      <c r="D23" s="407"/>
      <c r="E23" s="394" t="s">
        <v>858</v>
      </c>
      <c r="F23" s="394"/>
      <c r="G23" s="394"/>
      <c r="H23" s="394"/>
      <c r="I23" s="394"/>
      <c r="J23" s="394"/>
      <c r="K23" s="394"/>
    </row>
    <row r="24" spans="1:11" s="4" customFormat="1" ht="72.650000000000006" customHeight="1">
      <c r="A24" s="407" t="s">
        <v>897</v>
      </c>
      <c r="B24" s="407"/>
      <c r="C24" s="407"/>
      <c r="D24" s="407"/>
      <c r="E24" s="394" t="s">
        <v>902</v>
      </c>
      <c r="F24" s="394"/>
      <c r="G24" s="394"/>
      <c r="H24" s="394"/>
      <c r="I24" s="394"/>
      <c r="J24" s="394"/>
      <c r="K24" s="394"/>
    </row>
    <row r="25" spans="1:11" s="4" customFormat="1" ht="45.65" customHeight="1">
      <c r="A25" s="423" t="s">
        <v>842</v>
      </c>
      <c r="B25" s="424" t="s">
        <v>449</v>
      </c>
      <c r="C25" s="424"/>
      <c r="D25" s="424"/>
      <c r="E25" s="421" t="s">
        <v>859</v>
      </c>
      <c r="F25" s="421"/>
      <c r="G25" s="421"/>
      <c r="H25" s="421"/>
      <c r="I25" s="421"/>
      <c r="J25" s="421"/>
      <c r="K25" s="421"/>
    </row>
    <row r="26" spans="1:11" s="4" customFormat="1" ht="58.5" customHeight="1">
      <c r="A26" s="423"/>
      <c r="B26" s="424" t="s">
        <v>450</v>
      </c>
      <c r="C26" s="424"/>
      <c r="D26" s="424"/>
      <c r="E26" s="421" t="s">
        <v>860</v>
      </c>
      <c r="F26" s="421"/>
      <c r="G26" s="421"/>
      <c r="H26" s="421"/>
      <c r="I26" s="421"/>
      <c r="J26" s="421"/>
      <c r="K26" s="421"/>
    </row>
    <row r="27" spans="1:11" s="4" customFormat="1" ht="35.5" customHeight="1">
      <c r="A27" s="423"/>
      <c r="B27" s="424" t="s">
        <v>846</v>
      </c>
      <c r="C27" s="424"/>
      <c r="D27" s="424"/>
      <c r="E27" s="421" t="s">
        <v>851</v>
      </c>
      <c r="F27" s="421"/>
      <c r="G27" s="421"/>
      <c r="H27" s="421"/>
      <c r="I27" s="421"/>
      <c r="J27" s="421"/>
      <c r="K27" s="421"/>
    </row>
    <row r="28" spans="1:11" s="4" customFormat="1" ht="52.5" customHeight="1">
      <c r="A28" s="423"/>
      <c r="B28" s="424" t="s">
        <v>847</v>
      </c>
      <c r="C28" s="424"/>
      <c r="D28" s="424"/>
      <c r="E28" s="421" t="s">
        <v>852</v>
      </c>
      <c r="F28" s="421"/>
      <c r="G28" s="421"/>
      <c r="H28" s="421"/>
      <c r="I28" s="421"/>
      <c r="J28" s="421"/>
      <c r="K28" s="421"/>
    </row>
    <row r="29" spans="1:11">
      <c r="A29" s="409" t="s">
        <v>177</v>
      </c>
      <c r="B29" s="409"/>
      <c r="C29" s="409"/>
      <c r="D29" s="409"/>
      <c r="E29" s="409"/>
      <c r="F29" s="409"/>
      <c r="G29" s="409"/>
      <c r="H29" s="409"/>
      <c r="I29" s="409"/>
      <c r="J29" s="409"/>
      <c r="K29" s="409"/>
    </row>
    <row r="30" spans="1:11" s="4" customFormat="1" ht="37" customHeight="1">
      <c r="A30" s="426" t="s">
        <v>333</v>
      </c>
      <c r="B30" s="434" t="s">
        <v>845</v>
      </c>
      <c r="C30" s="434"/>
      <c r="D30" s="156" t="s">
        <v>355</v>
      </c>
      <c r="E30" s="394" t="s">
        <v>861</v>
      </c>
      <c r="F30" s="394"/>
      <c r="G30" s="394"/>
      <c r="H30" s="394"/>
      <c r="I30" s="394"/>
      <c r="J30" s="394"/>
      <c r="K30" s="394"/>
    </row>
    <row r="31" spans="1:11" s="4" customFormat="1" ht="37" customHeight="1">
      <c r="A31" s="426"/>
      <c r="B31" s="434"/>
      <c r="C31" s="434"/>
      <c r="D31" s="156" t="s">
        <v>252</v>
      </c>
      <c r="E31" s="394" t="s">
        <v>862</v>
      </c>
      <c r="F31" s="394"/>
      <c r="G31" s="394"/>
      <c r="H31" s="394"/>
      <c r="I31" s="394"/>
      <c r="J31" s="394"/>
      <c r="K31" s="394"/>
    </row>
    <row r="32" spans="1:11" s="4" customFormat="1" ht="42.65" customHeight="1">
      <c r="A32" s="426"/>
      <c r="B32" s="434"/>
      <c r="C32" s="434"/>
      <c r="D32" s="156" t="s">
        <v>356</v>
      </c>
      <c r="E32" s="394" t="s">
        <v>863</v>
      </c>
      <c r="F32" s="394"/>
      <c r="G32" s="394"/>
      <c r="H32" s="394"/>
      <c r="I32" s="394"/>
      <c r="J32" s="394"/>
      <c r="K32" s="394"/>
    </row>
    <row r="33" spans="1:11" s="4" customFormat="1" ht="37" customHeight="1">
      <c r="A33" s="426"/>
      <c r="B33" s="434"/>
      <c r="C33" s="434"/>
      <c r="D33" s="156" t="s">
        <v>297</v>
      </c>
      <c r="E33" s="394" t="s">
        <v>884</v>
      </c>
      <c r="F33" s="394"/>
      <c r="G33" s="394"/>
      <c r="H33" s="394"/>
      <c r="I33" s="394"/>
      <c r="J33" s="394"/>
      <c r="K33" s="394"/>
    </row>
    <row r="34" spans="1:11" s="4" customFormat="1" ht="37" customHeight="1">
      <c r="A34" s="426"/>
      <c r="B34" s="434"/>
      <c r="C34" s="434"/>
      <c r="D34" s="156" t="s">
        <v>360</v>
      </c>
      <c r="E34" s="394" t="s">
        <v>864</v>
      </c>
      <c r="F34" s="394"/>
      <c r="G34" s="394"/>
      <c r="H34" s="394"/>
      <c r="I34" s="394"/>
      <c r="J34" s="394"/>
      <c r="K34" s="394"/>
    </row>
    <row r="35" spans="1:11" s="4" customFormat="1" ht="37" customHeight="1">
      <c r="A35" s="426"/>
      <c r="B35" s="434"/>
      <c r="C35" s="434"/>
      <c r="D35" s="156" t="s">
        <v>252</v>
      </c>
      <c r="E35" s="394" t="s">
        <v>865</v>
      </c>
      <c r="F35" s="394"/>
      <c r="G35" s="394"/>
      <c r="H35" s="394"/>
      <c r="I35" s="394"/>
      <c r="J35" s="394"/>
      <c r="K35" s="394"/>
    </row>
    <row r="36" spans="1:11" s="4" customFormat="1" ht="37" customHeight="1">
      <c r="A36" s="426"/>
      <c r="B36" s="434"/>
      <c r="C36" s="434"/>
      <c r="D36" s="156" t="s">
        <v>311</v>
      </c>
      <c r="E36" s="394" t="s">
        <v>866</v>
      </c>
      <c r="F36" s="394"/>
      <c r="G36" s="394"/>
      <c r="H36" s="394"/>
      <c r="I36" s="394"/>
      <c r="J36" s="394"/>
      <c r="K36" s="394"/>
    </row>
    <row r="37" spans="1:11" s="4" customFormat="1" ht="104.5" customHeight="1">
      <c r="A37" s="426"/>
      <c r="B37" s="428" t="s">
        <v>344</v>
      </c>
      <c r="C37" s="428"/>
      <c r="D37" s="173" t="s">
        <v>1</v>
      </c>
      <c r="E37" s="405" t="s">
        <v>867</v>
      </c>
      <c r="F37" s="405"/>
      <c r="G37" s="405"/>
      <c r="H37" s="405"/>
      <c r="I37" s="405"/>
      <c r="J37" s="405"/>
      <c r="K37" s="405"/>
    </row>
    <row r="38" spans="1:11" s="4" customFormat="1" ht="169.5" customHeight="1">
      <c r="A38" s="426"/>
      <c r="B38" s="428"/>
      <c r="C38" s="428"/>
      <c r="D38" s="173" t="s">
        <v>2</v>
      </c>
      <c r="E38" s="405" t="s">
        <v>1008</v>
      </c>
      <c r="F38" s="405"/>
      <c r="G38" s="405"/>
      <c r="H38" s="405"/>
      <c r="I38" s="405"/>
      <c r="J38" s="405"/>
      <c r="K38" s="405"/>
    </row>
    <row r="39" spans="1:11" s="4" customFormat="1" ht="89.5" customHeight="1">
      <c r="A39" s="426"/>
      <c r="B39" s="428"/>
      <c r="C39" s="428"/>
      <c r="D39" s="173" t="s">
        <v>3</v>
      </c>
      <c r="E39" s="405" t="s">
        <v>907</v>
      </c>
      <c r="F39" s="405"/>
      <c r="G39" s="405"/>
      <c r="H39" s="405"/>
      <c r="I39" s="405"/>
      <c r="J39" s="405"/>
      <c r="K39" s="405"/>
    </row>
    <row r="40" spans="1:11" s="4" customFormat="1" ht="89.5" customHeight="1">
      <c r="A40" s="402" t="s">
        <v>179</v>
      </c>
      <c r="B40" s="402" t="s">
        <v>339</v>
      </c>
      <c r="C40" s="430" t="s">
        <v>5</v>
      </c>
      <c r="D40" s="179" t="s">
        <v>904</v>
      </c>
      <c r="E40" s="394" t="s">
        <v>905</v>
      </c>
      <c r="F40" s="394"/>
      <c r="G40" s="394"/>
      <c r="H40" s="394"/>
      <c r="I40" s="394"/>
      <c r="J40" s="394"/>
      <c r="K40" s="394"/>
    </row>
    <row r="41" spans="1:11" s="4" customFormat="1" ht="130.5" customHeight="1">
      <c r="A41" s="403"/>
      <c r="B41" s="403"/>
      <c r="C41" s="431"/>
      <c r="D41" s="170" t="s">
        <v>4</v>
      </c>
      <c r="E41" s="394" t="s">
        <v>903</v>
      </c>
      <c r="F41" s="394"/>
      <c r="G41" s="394"/>
      <c r="H41" s="394"/>
      <c r="I41" s="394"/>
      <c r="J41" s="394"/>
      <c r="K41" s="394"/>
    </row>
    <row r="42" spans="1:11" s="4" customFormat="1">
      <c r="A42" s="403"/>
      <c r="B42" s="403"/>
      <c r="C42" s="413" t="s">
        <v>361</v>
      </c>
      <c r="D42" s="413"/>
      <c r="E42" s="429" t="s">
        <v>868</v>
      </c>
      <c r="F42" s="429"/>
      <c r="G42" s="429"/>
      <c r="H42" s="429"/>
      <c r="I42" s="429"/>
      <c r="J42" s="429"/>
      <c r="K42" s="429"/>
    </row>
    <row r="43" spans="1:11" s="4" customFormat="1" ht="168.65" customHeight="1">
      <c r="A43" s="403"/>
      <c r="B43" s="403"/>
      <c r="C43" s="413" t="s">
        <v>318</v>
      </c>
      <c r="D43" s="170" t="s">
        <v>331</v>
      </c>
      <c r="E43" s="429" t="s">
        <v>1009</v>
      </c>
      <c r="F43" s="429"/>
      <c r="G43" s="429"/>
      <c r="H43" s="429"/>
      <c r="I43" s="429"/>
      <c r="J43" s="429"/>
      <c r="K43" s="429"/>
    </row>
    <row r="44" spans="1:11" s="4" customFormat="1" ht="61.5" customHeight="1">
      <c r="A44" s="403"/>
      <c r="B44" s="404"/>
      <c r="C44" s="413"/>
      <c r="D44" s="170" t="s">
        <v>332</v>
      </c>
      <c r="E44" s="429" t="s">
        <v>869</v>
      </c>
      <c r="F44" s="429"/>
      <c r="G44" s="429"/>
      <c r="H44" s="429"/>
      <c r="I44" s="429"/>
      <c r="J44" s="429"/>
      <c r="K44" s="429"/>
    </row>
    <row r="45" spans="1:11" s="4" customFormat="1" ht="29.15" customHeight="1">
      <c r="A45" s="403"/>
      <c r="B45" s="413" t="s">
        <v>843</v>
      </c>
      <c r="C45" s="413"/>
      <c r="D45" s="170" t="s">
        <v>357</v>
      </c>
      <c r="E45" s="429" t="s">
        <v>871</v>
      </c>
      <c r="F45" s="429"/>
      <c r="G45" s="429"/>
      <c r="H45" s="429"/>
      <c r="I45" s="429"/>
      <c r="J45" s="429"/>
      <c r="K45" s="429"/>
    </row>
    <row r="46" spans="1:11" s="4" customFormat="1" ht="29">
      <c r="A46" s="403"/>
      <c r="B46" s="413"/>
      <c r="C46" s="413"/>
      <c r="D46" s="170" t="s">
        <v>870</v>
      </c>
      <c r="E46" s="429" t="s">
        <v>872</v>
      </c>
      <c r="F46" s="429"/>
      <c r="G46" s="429"/>
      <c r="H46" s="429"/>
      <c r="I46" s="429"/>
      <c r="J46" s="429"/>
      <c r="K46" s="429"/>
    </row>
    <row r="47" spans="1:11" s="4" customFormat="1">
      <c r="A47" s="403"/>
      <c r="B47" s="413"/>
      <c r="C47" s="413"/>
      <c r="D47" s="170" t="s">
        <v>252</v>
      </c>
      <c r="E47" s="429" t="s">
        <v>873</v>
      </c>
      <c r="F47" s="429"/>
      <c r="G47" s="429"/>
      <c r="H47" s="429"/>
      <c r="I47" s="429"/>
      <c r="J47" s="429"/>
      <c r="K47" s="429"/>
    </row>
    <row r="48" spans="1:11" s="4" customFormat="1" ht="29">
      <c r="A48" s="403"/>
      <c r="B48" s="413"/>
      <c r="C48" s="413"/>
      <c r="D48" s="170" t="s">
        <v>358</v>
      </c>
      <c r="E48" s="429" t="s">
        <v>874</v>
      </c>
      <c r="F48" s="429"/>
      <c r="G48" s="429"/>
      <c r="H48" s="429"/>
      <c r="I48" s="429"/>
      <c r="J48" s="429"/>
      <c r="K48" s="429"/>
    </row>
    <row r="49" spans="1:11" s="4" customFormat="1">
      <c r="A49" s="403"/>
      <c r="B49" s="413"/>
      <c r="C49" s="413"/>
      <c r="D49" s="170" t="s">
        <v>252</v>
      </c>
      <c r="E49" s="429" t="s">
        <v>875</v>
      </c>
      <c r="F49" s="429"/>
      <c r="G49" s="429"/>
      <c r="H49" s="429"/>
      <c r="I49" s="429"/>
      <c r="J49" s="429"/>
      <c r="K49" s="429"/>
    </row>
    <row r="50" spans="1:11" s="4" customFormat="1" ht="29">
      <c r="A50" s="403"/>
      <c r="B50" s="413"/>
      <c r="C50" s="413"/>
      <c r="D50" s="170" t="s">
        <v>359</v>
      </c>
      <c r="E50" s="429" t="s">
        <v>876</v>
      </c>
      <c r="F50" s="429"/>
      <c r="G50" s="429"/>
      <c r="H50" s="429"/>
      <c r="I50" s="429"/>
      <c r="J50" s="429"/>
      <c r="K50" s="429"/>
    </row>
    <row r="51" spans="1:11" s="4" customFormat="1" ht="109.5" customHeight="1">
      <c r="A51" s="403"/>
      <c r="B51" s="433" t="s">
        <v>344</v>
      </c>
      <c r="C51" s="433"/>
      <c r="D51" s="171" t="s">
        <v>1</v>
      </c>
      <c r="E51" s="405" t="s">
        <v>103</v>
      </c>
      <c r="F51" s="405"/>
      <c r="G51" s="405"/>
      <c r="H51" s="405"/>
      <c r="I51" s="405"/>
      <c r="J51" s="405"/>
      <c r="K51" s="405"/>
    </row>
    <row r="52" spans="1:11" s="4" customFormat="1" ht="131.5" customHeight="1">
      <c r="A52" s="403"/>
      <c r="B52" s="433"/>
      <c r="C52" s="433"/>
      <c r="D52" s="171" t="s">
        <v>2</v>
      </c>
      <c r="E52" s="405" t="s">
        <v>1010</v>
      </c>
      <c r="F52" s="405"/>
      <c r="G52" s="405"/>
      <c r="H52" s="405"/>
      <c r="I52" s="405"/>
      <c r="J52" s="405"/>
      <c r="K52" s="405"/>
    </row>
    <row r="53" spans="1:11" s="4" customFormat="1" ht="94" customHeight="1">
      <c r="A53" s="404"/>
      <c r="B53" s="433"/>
      <c r="C53" s="433"/>
      <c r="D53" s="173" t="s">
        <v>3</v>
      </c>
      <c r="E53" s="405" t="s">
        <v>906</v>
      </c>
      <c r="F53" s="405"/>
      <c r="G53" s="405"/>
      <c r="H53" s="405"/>
      <c r="I53" s="405"/>
      <c r="J53" s="405"/>
      <c r="K53" s="405"/>
    </row>
    <row r="54" spans="1:11" s="4" customFormat="1" ht="76" customHeight="1">
      <c r="A54" s="427" t="s">
        <v>885</v>
      </c>
      <c r="B54" s="427"/>
      <c r="C54" s="427"/>
      <c r="D54" s="427"/>
      <c r="E54" s="422" t="s">
        <v>840</v>
      </c>
      <c r="F54" s="422"/>
      <c r="G54" s="422"/>
      <c r="H54" s="422"/>
      <c r="I54" s="422"/>
      <c r="J54" s="422"/>
      <c r="K54" s="422"/>
    </row>
    <row r="55" spans="1:11">
      <c r="A55" s="425" t="s">
        <v>340</v>
      </c>
      <c r="B55" s="425"/>
      <c r="C55" s="425"/>
      <c r="D55" s="425"/>
      <c r="E55" s="425"/>
      <c r="F55" s="425"/>
      <c r="G55" s="425"/>
      <c r="H55" s="425"/>
      <c r="I55" s="425"/>
      <c r="J55" s="425"/>
      <c r="K55" s="425"/>
    </row>
    <row r="56" spans="1:11" s="4" customFormat="1" ht="35.5" customHeight="1">
      <c r="A56" s="396" t="s">
        <v>343</v>
      </c>
      <c r="B56" s="402" t="s">
        <v>342</v>
      </c>
      <c r="C56" s="400" t="s">
        <v>341</v>
      </c>
      <c r="D56" s="401"/>
      <c r="E56" s="394" t="s">
        <v>92</v>
      </c>
      <c r="F56" s="394"/>
      <c r="G56" s="394"/>
      <c r="H56" s="394"/>
      <c r="I56" s="394"/>
      <c r="J56" s="394"/>
      <c r="K56" s="394"/>
    </row>
    <row r="57" spans="1:11" s="4" customFormat="1" ht="35.5" customHeight="1">
      <c r="A57" s="397"/>
      <c r="B57" s="403"/>
      <c r="C57" s="400" t="s">
        <v>14</v>
      </c>
      <c r="D57" s="401"/>
      <c r="E57" s="394" t="s">
        <v>116</v>
      </c>
      <c r="F57" s="394"/>
      <c r="G57" s="394"/>
      <c r="H57" s="394"/>
      <c r="I57" s="394"/>
      <c r="J57" s="394"/>
      <c r="K57" s="394"/>
    </row>
    <row r="58" spans="1:11" s="4" customFormat="1" ht="35.5" customHeight="1">
      <c r="A58" s="397"/>
      <c r="B58" s="404"/>
      <c r="C58" s="400" t="s">
        <v>100</v>
      </c>
      <c r="D58" s="401"/>
      <c r="E58" s="394" t="s">
        <v>115</v>
      </c>
      <c r="F58" s="394"/>
      <c r="G58" s="394"/>
      <c r="H58" s="394"/>
      <c r="I58" s="394"/>
      <c r="J58" s="394"/>
      <c r="K58" s="394"/>
    </row>
    <row r="59" spans="1:11" s="4" customFormat="1" ht="35.5" customHeight="1">
      <c r="A59" s="397"/>
      <c r="B59" s="395" t="s">
        <v>180</v>
      </c>
      <c r="C59" s="400" t="s">
        <v>117</v>
      </c>
      <c r="D59" s="401"/>
      <c r="E59" s="394" t="s">
        <v>878</v>
      </c>
      <c r="F59" s="394"/>
      <c r="G59" s="394"/>
      <c r="H59" s="394"/>
      <c r="I59" s="394"/>
      <c r="J59" s="394"/>
      <c r="K59" s="394"/>
    </row>
    <row r="60" spans="1:11" s="4" customFormat="1" ht="35.5" customHeight="1">
      <c r="A60" s="397"/>
      <c r="B60" s="395"/>
      <c r="C60" s="400" t="s">
        <v>84</v>
      </c>
      <c r="D60" s="401"/>
      <c r="E60" s="394" t="s">
        <v>879</v>
      </c>
      <c r="F60" s="394"/>
      <c r="G60" s="394"/>
      <c r="H60" s="394"/>
      <c r="I60" s="394"/>
      <c r="J60" s="394"/>
      <c r="K60" s="394"/>
    </row>
    <row r="61" spans="1:11" s="4" customFormat="1" ht="35.5" customHeight="1">
      <c r="A61" s="397"/>
      <c r="B61" s="395"/>
      <c r="C61" s="400" t="s">
        <v>85</v>
      </c>
      <c r="D61" s="401"/>
      <c r="E61" s="394" t="s">
        <v>880</v>
      </c>
      <c r="F61" s="394"/>
      <c r="G61" s="394"/>
      <c r="H61" s="394"/>
      <c r="I61" s="394"/>
      <c r="J61" s="394"/>
      <c r="K61" s="394"/>
    </row>
    <row r="62" spans="1:11" s="4" customFormat="1" ht="48" customHeight="1">
      <c r="A62" s="397"/>
      <c r="B62" s="399" t="s">
        <v>239</v>
      </c>
      <c r="C62" s="400" t="s">
        <v>238</v>
      </c>
      <c r="D62" s="401"/>
      <c r="E62" s="394" t="s">
        <v>881</v>
      </c>
      <c r="F62" s="394"/>
      <c r="G62" s="394"/>
      <c r="H62" s="394"/>
      <c r="I62" s="394"/>
      <c r="J62" s="394"/>
      <c r="K62" s="394"/>
    </row>
    <row r="63" spans="1:11" s="4" customFormat="1" ht="48" customHeight="1">
      <c r="A63" s="398"/>
      <c r="B63" s="399"/>
      <c r="C63" s="400" t="s">
        <v>886</v>
      </c>
      <c r="D63" s="401"/>
      <c r="E63" s="394" t="s">
        <v>877</v>
      </c>
      <c r="F63" s="394"/>
      <c r="G63" s="394"/>
      <c r="H63" s="394"/>
      <c r="I63" s="394"/>
      <c r="J63" s="394"/>
      <c r="K63" s="394"/>
    </row>
    <row r="64" spans="1:11" s="4" customFormat="1" ht="30" customHeight="1">
      <c r="A64" s="399" t="s">
        <v>27</v>
      </c>
      <c r="B64" s="399"/>
      <c r="C64" s="399"/>
      <c r="D64" s="399"/>
      <c r="E64" s="394" t="s">
        <v>93</v>
      </c>
      <c r="F64" s="394"/>
      <c r="G64" s="394"/>
      <c r="H64" s="394"/>
      <c r="I64" s="394"/>
      <c r="J64" s="394"/>
      <c r="K64" s="394"/>
    </row>
    <row r="65" spans="1:11">
      <c r="A65" s="414" t="s">
        <v>19</v>
      </c>
      <c r="B65" s="414"/>
      <c r="C65" s="414"/>
      <c r="D65" s="414"/>
      <c r="E65" s="414"/>
      <c r="F65" s="414"/>
      <c r="G65" s="414"/>
      <c r="H65" s="414"/>
      <c r="I65" s="414"/>
      <c r="J65" s="414"/>
      <c r="K65" s="414"/>
    </row>
    <row r="66" spans="1:11">
      <c r="A66" s="408" t="s">
        <v>909</v>
      </c>
      <c r="B66" s="408"/>
      <c r="C66" s="408"/>
      <c r="D66" s="408"/>
      <c r="E66" s="415" t="s">
        <v>910</v>
      </c>
      <c r="F66" s="415"/>
      <c r="G66" s="415"/>
      <c r="H66" s="415"/>
      <c r="I66" s="415"/>
      <c r="J66" s="415"/>
      <c r="K66" s="415"/>
    </row>
    <row r="67" spans="1:11" s="4" customFormat="1" ht="33" customHeight="1">
      <c r="A67" s="408" t="s">
        <v>16</v>
      </c>
      <c r="B67" s="408"/>
      <c r="C67" s="408"/>
      <c r="D67" s="408"/>
      <c r="E67" s="415" t="s">
        <v>94</v>
      </c>
      <c r="F67" s="415"/>
      <c r="G67" s="415"/>
      <c r="H67" s="415"/>
      <c r="I67" s="415"/>
      <c r="J67" s="415"/>
      <c r="K67" s="415"/>
    </row>
    <row r="68" spans="1:11" s="4" customFormat="1" ht="33" customHeight="1">
      <c r="A68" s="416" t="s">
        <v>934</v>
      </c>
      <c r="B68" s="418" t="s">
        <v>935</v>
      </c>
      <c r="C68" s="419"/>
      <c r="D68" s="420"/>
      <c r="E68" s="415" t="s">
        <v>937</v>
      </c>
      <c r="F68" s="415"/>
      <c r="G68" s="415"/>
      <c r="H68" s="415"/>
      <c r="I68" s="415"/>
      <c r="J68" s="415"/>
      <c r="K68" s="415"/>
    </row>
    <row r="69" spans="1:11" s="4" customFormat="1" ht="33" customHeight="1">
      <c r="A69" s="417"/>
      <c r="B69" s="418" t="s">
        <v>936</v>
      </c>
      <c r="C69" s="419"/>
      <c r="D69" s="420"/>
      <c r="E69" s="415" t="s">
        <v>938</v>
      </c>
      <c r="F69" s="415"/>
      <c r="G69" s="415"/>
      <c r="H69" s="415"/>
      <c r="I69" s="415"/>
      <c r="J69" s="415"/>
      <c r="K69" s="415"/>
    </row>
    <row r="70" spans="1:11" s="4" customFormat="1" ht="29.15" customHeight="1">
      <c r="A70" s="407" t="s">
        <v>17</v>
      </c>
      <c r="B70" s="407"/>
      <c r="C70" s="407"/>
      <c r="D70" s="407"/>
      <c r="E70" s="394" t="s">
        <v>101</v>
      </c>
      <c r="F70" s="394"/>
      <c r="G70" s="394"/>
      <c r="H70" s="394"/>
      <c r="I70" s="394"/>
      <c r="J70" s="394"/>
      <c r="K70" s="394"/>
    </row>
    <row r="71" spans="1:11" s="4" customFormat="1" ht="49.5" customHeight="1">
      <c r="A71" s="407" t="s">
        <v>96</v>
      </c>
      <c r="B71" s="407"/>
      <c r="C71" s="407"/>
      <c r="D71" s="407"/>
      <c r="E71" s="394" t="s">
        <v>97</v>
      </c>
      <c r="F71" s="394"/>
      <c r="G71" s="394"/>
      <c r="H71" s="394"/>
      <c r="I71" s="394"/>
      <c r="J71" s="394"/>
      <c r="K71" s="394"/>
    </row>
    <row r="72" spans="1:11" s="4" customFormat="1">
      <c r="A72" s="407" t="s">
        <v>18</v>
      </c>
      <c r="B72" s="407"/>
      <c r="C72" s="407"/>
      <c r="D72" s="407"/>
      <c r="E72" s="394" t="s">
        <v>95</v>
      </c>
      <c r="F72" s="394"/>
      <c r="G72" s="394"/>
      <c r="H72" s="394"/>
      <c r="I72" s="394"/>
      <c r="J72" s="394"/>
      <c r="K72" s="394"/>
    </row>
    <row r="73" spans="1:11" s="4" customFormat="1" ht="31" customHeight="1">
      <c r="A73" s="413" t="s">
        <v>74</v>
      </c>
      <c r="B73" s="413" t="s">
        <v>75</v>
      </c>
      <c r="C73" s="413"/>
      <c r="D73" s="413"/>
      <c r="E73" s="394" t="s">
        <v>104</v>
      </c>
      <c r="F73" s="394"/>
      <c r="G73" s="394"/>
      <c r="H73" s="394"/>
      <c r="I73" s="394"/>
      <c r="J73" s="394"/>
      <c r="K73" s="394"/>
    </row>
    <row r="74" spans="1:11" s="4" customFormat="1" ht="31" customHeight="1">
      <c r="A74" s="413"/>
      <c r="B74" s="413" t="s">
        <v>77</v>
      </c>
      <c r="C74" s="413"/>
      <c r="D74" s="413"/>
      <c r="E74" s="394" t="s">
        <v>102</v>
      </c>
      <c r="F74" s="394"/>
      <c r="G74" s="394"/>
      <c r="H74" s="394"/>
      <c r="I74" s="394"/>
      <c r="J74" s="394"/>
      <c r="K74" s="394"/>
    </row>
    <row r="75" spans="1:11" s="4" customFormat="1" ht="54.65" customHeight="1">
      <c r="A75" s="413"/>
      <c r="B75" s="413" t="s">
        <v>76</v>
      </c>
      <c r="C75" s="413"/>
      <c r="D75" s="413"/>
      <c r="E75" s="394" t="s">
        <v>882</v>
      </c>
      <c r="F75" s="394"/>
      <c r="G75" s="394"/>
      <c r="H75" s="394"/>
      <c r="I75" s="394"/>
      <c r="J75" s="394"/>
      <c r="K75" s="394"/>
    </row>
  </sheetData>
  <mergeCells count="134">
    <mergeCell ref="A16:D16"/>
    <mergeCell ref="E16:K16"/>
    <mergeCell ref="A4:K4"/>
    <mergeCell ref="A5:D5"/>
    <mergeCell ref="E5:K5"/>
    <mergeCell ref="A1:K2"/>
    <mergeCell ref="E50:K50"/>
    <mergeCell ref="B45:C50"/>
    <mergeCell ref="B51:C53"/>
    <mergeCell ref="C43:C44"/>
    <mergeCell ref="E40:K40"/>
    <mergeCell ref="C42:D42"/>
    <mergeCell ref="E30:K30"/>
    <mergeCell ref="E27:K27"/>
    <mergeCell ref="B28:D28"/>
    <mergeCell ref="B30:C36"/>
    <mergeCell ref="A29:K29"/>
    <mergeCell ref="B27:D27"/>
    <mergeCell ref="E32:K32"/>
    <mergeCell ref="E33:K33"/>
    <mergeCell ref="E34:K34"/>
    <mergeCell ref="E19:K19"/>
    <mergeCell ref="A13:D13"/>
    <mergeCell ref="E13:K13"/>
    <mergeCell ref="A55:K55"/>
    <mergeCell ref="A30:A39"/>
    <mergeCell ref="E31:K31"/>
    <mergeCell ref="E36:K36"/>
    <mergeCell ref="E35:K35"/>
    <mergeCell ref="E39:K39"/>
    <mergeCell ref="E37:K37"/>
    <mergeCell ref="E38:K38"/>
    <mergeCell ref="E54:K54"/>
    <mergeCell ref="A54:D54"/>
    <mergeCell ref="E41:K41"/>
    <mergeCell ref="E52:K52"/>
    <mergeCell ref="B37:C39"/>
    <mergeCell ref="E42:K42"/>
    <mergeCell ref="E43:K43"/>
    <mergeCell ref="E44:K44"/>
    <mergeCell ref="E47:K47"/>
    <mergeCell ref="E48:K48"/>
    <mergeCell ref="E45:K45"/>
    <mergeCell ref="E46:K46"/>
    <mergeCell ref="E49:K49"/>
    <mergeCell ref="A40:A53"/>
    <mergeCell ref="B40:B44"/>
    <mergeCell ref="C40:C41"/>
    <mergeCell ref="A22:D22"/>
    <mergeCell ref="E22:K22"/>
    <mergeCell ref="E25:K25"/>
    <mergeCell ref="A17:D17"/>
    <mergeCell ref="A21:D21"/>
    <mergeCell ref="E21:K21"/>
    <mergeCell ref="A20:D20"/>
    <mergeCell ref="E20:K20"/>
    <mergeCell ref="A23:D23"/>
    <mergeCell ref="E23:K23"/>
    <mergeCell ref="A24:D24"/>
    <mergeCell ref="E24:K24"/>
    <mergeCell ref="A18:D18"/>
    <mergeCell ref="E18:K18"/>
    <mergeCell ref="A19:D19"/>
    <mergeCell ref="A25:A28"/>
    <mergeCell ref="E28:K28"/>
    <mergeCell ref="B25:D25"/>
    <mergeCell ref="B26:D26"/>
    <mergeCell ref="E26:K26"/>
    <mergeCell ref="E17:K17"/>
    <mergeCell ref="E75:K75"/>
    <mergeCell ref="A73:A75"/>
    <mergeCell ref="A71:D71"/>
    <mergeCell ref="E71:K71"/>
    <mergeCell ref="A65:K65"/>
    <mergeCell ref="A67:D67"/>
    <mergeCell ref="E67:K67"/>
    <mergeCell ref="A70:D70"/>
    <mergeCell ref="E70:K70"/>
    <mergeCell ref="A72:D72"/>
    <mergeCell ref="E72:K72"/>
    <mergeCell ref="E74:K74"/>
    <mergeCell ref="E73:K73"/>
    <mergeCell ref="B73:D73"/>
    <mergeCell ref="B74:D74"/>
    <mergeCell ref="B75:D75"/>
    <mergeCell ref="A66:D66"/>
    <mergeCell ref="E66:K66"/>
    <mergeCell ref="E68:K68"/>
    <mergeCell ref="A68:A69"/>
    <mergeCell ref="B68:D68"/>
    <mergeCell ref="B69:D69"/>
    <mergeCell ref="E69:K69"/>
    <mergeCell ref="E64:K64"/>
    <mergeCell ref="C59:D59"/>
    <mergeCell ref="A64:D64"/>
    <mergeCell ref="E60:K60"/>
    <mergeCell ref="E51:K51"/>
    <mergeCell ref="A3:D3"/>
    <mergeCell ref="E3:K3"/>
    <mergeCell ref="A15:D15"/>
    <mergeCell ref="E15:K15"/>
    <mergeCell ref="A8:D8"/>
    <mergeCell ref="E8:K8"/>
    <mergeCell ref="A12:D12"/>
    <mergeCell ref="E12:K12"/>
    <mergeCell ref="A7:D7"/>
    <mergeCell ref="E7:K7"/>
    <mergeCell ref="A10:D10"/>
    <mergeCell ref="E10:K10"/>
    <mergeCell ref="A9:K9"/>
    <mergeCell ref="A6:K6"/>
    <mergeCell ref="A14:D14"/>
    <mergeCell ref="E14:K14"/>
    <mergeCell ref="A11:D11"/>
    <mergeCell ref="E11:K11"/>
    <mergeCell ref="E53:K53"/>
    <mergeCell ref="E63:K63"/>
    <mergeCell ref="B59:B61"/>
    <mergeCell ref="E61:K61"/>
    <mergeCell ref="E59:K59"/>
    <mergeCell ref="E57:K57"/>
    <mergeCell ref="E58:K58"/>
    <mergeCell ref="A56:A63"/>
    <mergeCell ref="B62:B63"/>
    <mergeCell ref="C62:D62"/>
    <mergeCell ref="C63:D63"/>
    <mergeCell ref="E56:K56"/>
    <mergeCell ref="C56:D56"/>
    <mergeCell ref="E62:K62"/>
    <mergeCell ref="B56:B58"/>
    <mergeCell ref="C57:D57"/>
    <mergeCell ref="C58:D58"/>
    <mergeCell ref="C60:D60"/>
    <mergeCell ref="C61:D61"/>
  </mergeCells>
  <printOptions horizontalCentered="1"/>
  <pageMargins left="0.39370078740157483" right="0.39370078740157483" top="0.39370078740157483" bottom="0.39370078740157483" header="0" footer="0"/>
  <pageSetup scale="45" orientation="portrait" r:id="rId1"/>
  <rowBreaks count="2" manualBreakCount="2">
    <brk id="28" max="9" man="1"/>
    <brk id="5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8C3D-7619-45DA-9525-AE6FBBC00D24}">
  <dimension ref="A1:B167"/>
  <sheetViews>
    <sheetView view="pageBreakPreview" zoomScale="130" zoomScaleNormal="85" zoomScaleSheetLayoutView="130" workbookViewId="0">
      <selection activeCell="A167" sqref="A167"/>
    </sheetView>
  </sheetViews>
  <sheetFormatPr baseColWidth="10" defaultColWidth="10.81640625" defaultRowHeight="14.5"/>
  <cols>
    <col min="1" max="1" width="10.81640625" style="159"/>
    <col min="2" max="2" width="63.54296875" style="159" customWidth="1"/>
    <col min="3" max="16384" width="10.81640625" style="159"/>
  </cols>
  <sheetData>
    <row r="1" spans="1:2" ht="15" thickBot="1">
      <c r="A1" s="808" t="s">
        <v>833</v>
      </c>
      <c r="B1" s="808"/>
    </row>
    <row r="2" spans="1:2" ht="15" thickBot="1">
      <c r="A2" s="807" t="s">
        <v>521</v>
      </c>
      <c r="B2" s="807"/>
    </row>
    <row r="3" spans="1:2" ht="15" thickBot="1">
      <c r="A3" s="160" t="s">
        <v>522</v>
      </c>
      <c r="B3" s="161" t="s">
        <v>523</v>
      </c>
    </row>
    <row r="4" spans="1:2">
      <c r="A4" s="162" t="s">
        <v>524</v>
      </c>
      <c r="B4" s="163" t="s">
        <v>779</v>
      </c>
    </row>
    <row r="5" spans="1:2" ht="15" thickBot="1">
      <c r="A5" s="163" t="s">
        <v>525</v>
      </c>
      <c r="B5" s="163" t="s">
        <v>780</v>
      </c>
    </row>
    <row r="6" spans="1:2" ht="15" thickBot="1">
      <c r="A6" s="807" t="s">
        <v>526</v>
      </c>
      <c r="B6" s="807"/>
    </row>
    <row r="7" spans="1:2" ht="15" thickBot="1">
      <c r="A7" s="160" t="s">
        <v>527</v>
      </c>
      <c r="B7" s="161" t="s">
        <v>528</v>
      </c>
    </row>
    <row r="8" spans="1:2">
      <c r="A8" s="162" t="s">
        <v>529</v>
      </c>
      <c r="B8" s="162" t="s">
        <v>781</v>
      </c>
    </row>
    <row r="9" spans="1:2">
      <c r="A9" s="163" t="s">
        <v>530</v>
      </c>
      <c r="B9" s="163" t="s">
        <v>531</v>
      </c>
    </row>
    <row r="10" spans="1:2">
      <c r="A10" s="163" t="s">
        <v>532</v>
      </c>
      <c r="B10" s="163" t="s">
        <v>782</v>
      </c>
    </row>
    <row r="11" spans="1:2">
      <c r="A11" s="163" t="s">
        <v>533</v>
      </c>
      <c r="B11" s="163" t="s">
        <v>534</v>
      </c>
    </row>
    <row r="12" spans="1:2" ht="15" thickBot="1">
      <c r="A12" s="163" t="s">
        <v>535</v>
      </c>
      <c r="B12" s="163" t="s">
        <v>783</v>
      </c>
    </row>
    <row r="13" spans="1:2" ht="15" thickBot="1">
      <c r="A13" s="161" t="s">
        <v>536</v>
      </c>
      <c r="B13" s="161" t="s">
        <v>537</v>
      </c>
    </row>
    <row r="14" spans="1:2">
      <c r="A14" s="163" t="s">
        <v>538</v>
      </c>
      <c r="B14" s="162" t="s">
        <v>539</v>
      </c>
    </row>
    <row r="15" spans="1:2" ht="15" thickBot="1">
      <c r="A15" s="164" t="s">
        <v>540</v>
      </c>
      <c r="B15" s="164" t="s">
        <v>541</v>
      </c>
    </row>
    <row r="16" spans="1:2" ht="15" thickBot="1">
      <c r="A16" s="807" t="s">
        <v>542</v>
      </c>
      <c r="B16" s="807"/>
    </row>
    <row r="17" spans="1:2" ht="15" thickBot="1">
      <c r="A17" s="160" t="s">
        <v>543</v>
      </c>
      <c r="B17" s="161" t="s">
        <v>544</v>
      </c>
    </row>
    <row r="18" spans="1:2">
      <c r="A18" s="162" t="s">
        <v>545</v>
      </c>
      <c r="B18" s="162" t="s">
        <v>546</v>
      </c>
    </row>
    <row r="19" spans="1:2" ht="15" thickBot="1">
      <c r="A19" s="163" t="s">
        <v>547</v>
      </c>
      <c r="B19" s="163" t="s">
        <v>548</v>
      </c>
    </row>
    <row r="20" spans="1:2" ht="15" thickBot="1">
      <c r="A20" s="161" t="s">
        <v>549</v>
      </c>
      <c r="B20" s="161" t="s">
        <v>550</v>
      </c>
    </row>
    <row r="21" spans="1:2">
      <c r="A21" s="162" t="s">
        <v>551</v>
      </c>
      <c r="B21" s="162" t="s">
        <v>552</v>
      </c>
    </row>
    <row r="22" spans="1:2">
      <c r="A22" s="163" t="s">
        <v>553</v>
      </c>
      <c r="B22" s="163" t="s">
        <v>784</v>
      </c>
    </row>
    <row r="23" spans="1:2" ht="15" thickBot="1">
      <c r="A23" s="163" t="s">
        <v>554</v>
      </c>
      <c r="B23" s="163" t="s">
        <v>555</v>
      </c>
    </row>
    <row r="24" spans="1:2" ht="15" thickBot="1">
      <c r="A24" s="161" t="s">
        <v>556</v>
      </c>
      <c r="B24" s="161" t="s">
        <v>557</v>
      </c>
    </row>
    <row r="25" spans="1:2" ht="15" thickBot="1">
      <c r="A25" s="162" t="s">
        <v>558</v>
      </c>
      <c r="B25" s="162" t="s">
        <v>559</v>
      </c>
    </row>
    <row r="26" spans="1:2" ht="15" thickBot="1">
      <c r="A26" s="807" t="s">
        <v>560</v>
      </c>
      <c r="B26" s="807"/>
    </row>
    <row r="27" spans="1:2" ht="15" thickBot="1">
      <c r="A27" s="160" t="s">
        <v>561</v>
      </c>
      <c r="B27" s="161" t="s">
        <v>562</v>
      </c>
    </row>
    <row r="28" spans="1:2">
      <c r="A28" s="162" t="s">
        <v>563</v>
      </c>
      <c r="B28" s="162" t="s">
        <v>564</v>
      </c>
    </row>
    <row r="29" spans="1:2">
      <c r="A29" s="163" t="s">
        <v>565</v>
      </c>
      <c r="B29" s="163" t="s">
        <v>566</v>
      </c>
    </row>
    <row r="30" spans="1:2">
      <c r="A30" s="163" t="s">
        <v>567</v>
      </c>
      <c r="B30" s="163" t="s">
        <v>786</v>
      </c>
    </row>
    <row r="31" spans="1:2" ht="15" thickBot="1">
      <c r="A31" s="163" t="s">
        <v>568</v>
      </c>
      <c r="B31" s="163" t="s">
        <v>569</v>
      </c>
    </row>
    <row r="32" spans="1:2" ht="15" thickBot="1">
      <c r="A32" s="161" t="s">
        <v>570</v>
      </c>
      <c r="B32" s="161" t="s">
        <v>785</v>
      </c>
    </row>
    <row r="33" spans="1:2">
      <c r="A33" s="162" t="s">
        <v>571</v>
      </c>
      <c r="B33" s="162" t="s">
        <v>785</v>
      </c>
    </row>
    <row r="34" spans="1:2">
      <c r="A34" s="163" t="s">
        <v>572</v>
      </c>
      <c r="B34" s="163" t="s">
        <v>787</v>
      </c>
    </row>
    <row r="35" spans="1:2" ht="15" thickBot="1">
      <c r="A35" s="164" t="s">
        <v>573</v>
      </c>
      <c r="B35" s="164" t="s">
        <v>574</v>
      </c>
    </row>
    <row r="36" spans="1:2" ht="15" thickBot="1">
      <c r="A36" s="160" t="s">
        <v>575</v>
      </c>
      <c r="B36" s="161" t="s">
        <v>576</v>
      </c>
    </row>
    <row r="37" spans="1:2">
      <c r="A37" s="162" t="s">
        <v>577</v>
      </c>
      <c r="B37" s="162" t="s">
        <v>788</v>
      </c>
    </row>
    <row r="38" spans="1:2">
      <c r="A38" s="163" t="s">
        <v>578</v>
      </c>
      <c r="B38" s="163" t="s">
        <v>789</v>
      </c>
    </row>
    <row r="39" spans="1:2" ht="15" thickBot="1">
      <c r="A39" s="163" t="s">
        <v>579</v>
      </c>
      <c r="B39" s="163" t="s">
        <v>790</v>
      </c>
    </row>
    <row r="40" spans="1:2" ht="15" thickBot="1">
      <c r="A40" s="807" t="s">
        <v>580</v>
      </c>
      <c r="B40" s="807"/>
    </row>
    <row r="41" spans="1:2" ht="15" thickBot="1">
      <c r="A41" s="160" t="s">
        <v>581</v>
      </c>
      <c r="B41" s="161" t="s">
        <v>582</v>
      </c>
    </row>
    <row r="42" spans="1:2">
      <c r="A42" s="163" t="s">
        <v>583</v>
      </c>
      <c r="B42" s="162" t="s">
        <v>584</v>
      </c>
    </row>
    <row r="43" spans="1:2" ht="15" thickBot="1">
      <c r="A43" s="164" t="s">
        <v>585</v>
      </c>
      <c r="B43" s="164" t="s">
        <v>586</v>
      </c>
    </row>
    <row r="44" spans="1:2" ht="15" thickBot="1">
      <c r="A44" s="160" t="s">
        <v>587</v>
      </c>
      <c r="B44" s="161" t="s">
        <v>588</v>
      </c>
    </row>
    <row r="45" spans="1:2">
      <c r="A45" s="163" t="s">
        <v>589</v>
      </c>
      <c r="B45" s="162" t="s">
        <v>590</v>
      </c>
    </row>
    <row r="46" spans="1:2">
      <c r="A46" s="163" t="s">
        <v>591</v>
      </c>
      <c r="B46" s="163" t="s">
        <v>592</v>
      </c>
    </row>
    <row r="47" spans="1:2">
      <c r="A47" s="163" t="s">
        <v>593</v>
      </c>
      <c r="B47" s="163" t="s">
        <v>791</v>
      </c>
    </row>
    <row r="48" spans="1:2">
      <c r="A48" s="163" t="s">
        <v>594</v>
      </c>
      <c r="B48" s="163" t="s">
        <v>792</v>
      </c>
    </row>
    <row r="49" spans="1:2">
      <c r="A49" s="163" t="s">
        <v>595</v>
      </c>
      <c r="B49" s="163" t="s">
        <v>793</v>
      </c>
    </row>
    <row r="50" spans="1:2" ht="15" thickBot="1">
      <c r="A50" s="163" t="s">
        <v>596</v>
      </c>
      <c r="B50" s="163" t="s">
        <v>597</v>
      </c>
    </row>
    <row r="51" spans="1:2" ht="15" thickBot="1">
      <c r="A51" s="161" t="s">
        <v>598</v>
      </c>
      <c r="B51" s="161" t="s">
        <v>599</v>
      </c>
    </row>
    <row r="52" spans="1:2" ht="15" thickBot="1">
      <c r="A52" s="162" t="s">
        <v>600</v>
      </c>
      <c r="B52" s="162" t="s">
        <v>601</v>
      </c>
    </row>
    <row r="53" spans="1:2" ht="15" thickBot="1">
      <c r="A53" s="161" t="s">
        <v>602</v>
      </c>
      <c r="B53" s="161" t="s">
        <v>603</v>
      </c>
    </row>
    <row r="54" spans="1:2">
      <c r="A54" s="162" t="s">
        <v>604</v>
      </c>
      <c r="B54" s="162" t="s">
        <v>605</v>
      </c>
    </row>
    <row r="55" spans="1:2">
      <c r="A55" s="163" t="s">
        <v>606</v>
      </c>
      <c r="B55" s="163" t="s">
        <v>607</v>
      </c>
    </row>
    <row r="56" spans="1:2">
      <c r="A56" s="163" t="s">
        <v>608</v>
      </c>
      <c r="B56" s="163" t="s">
        <v>794</v>
      </c>
    </row>
    <row r="57" spans="1:2">
      <c r="A57" s="163" t="s">
        <v>609</v>
      </c>
      <c r="B57" s="163" t="s">
        <v>610</v>
      </c>
    </row>
    <row r="58" spans="1:2" ht="15" thickBot="1">
      <c r="A58" s="163" t="s">
        <v>611</v>
      </c>
      <c r="B58" s="163" t="s">
        <v>795</v>
      </c>
    </row>
    <row r="59" spans="1:2" ht="15" thickBot="1">
      <c r="A59" s="807" t="s">
        <v>796</v>
      </c>
      <c r="B59" s="807"/>
    </row>
    <row r="60" spans="1:2" ht="15" thickBot="1">
      <c r="A60" s="160" t="s">
        <v>612</v>
      </c>
      <c r="B60" s="160" t="s">
        <v>613</v>
      </c>
    </row>
    <row r="61" spans="1:2">
      <c r="A61" s="163" t="s">
        <v>614</v>
      </c>
      <c r="B61" s="163" t="s">
        <v>615</v>
      </c>
    </row>
    <row r="62" spans="1:2" ht="15" thickBot="1">
      <c r="A62" s="163" t="s">
        <v>616</v>
      </c>
      <c r="B62" s="163" t="s">
        <v>617</v>
      </c>
    </row>
    <row r="63" spans="1:2" ht="15" thickBot="1">
      <c r="A63" s="807" t="s">
        <v>618</v>
      </c>
      <c r="B63" s="807"/>
    </row>
    <row r="64" spans="1:2">
      <c r="A64" s="160" t="s">
        <v>619</v>
      </c>
      <c r="B64" s="160" t="s">
        <v>620</v>
      </c>
    </row>
    <row r="65" spans="1:2">
      <c r="A65" s="162" t="s">
        <v>621</v>
      </c>
      <c r="B65" s="162" t="s">
        <v>622</v>
      </c>
    </row>
    <row r="66" spans="1:2">
      <c r="A66" s="163" t="s">
        <v>623</v>
      </c>
      <c r="B66" s="163" t="s">
        <v>624</v>
      </c>
    </row>
    <row r="67" spans="1:2">
      <c r="A67" s="163" t="s">
        <v>625</v>
      </c>
      <c r="B67" s="163" t="s">
        <v>797</v>
      </c>
    </row>
    <row r="68" spans="1:2">
      <c r="A68" s="163" t="s">
        <v>626</v>
      </c>
      <c r="B68" s="163" t="s">
        <v>627</v>
      </c>
    </row>
    <row r="69" spans="1:2">
      <c r="A69" s="163" t="s">
        <v>628</v>
      </c>
      <c r="B69" s="163" t="s">
        <v>629</v>
      </c>
    </row>
    <row r="70" spans="1:2" ht="15" thickBot="1">
      <c r="A70" s="163" t="s">
        <v>630</v>
      </c>
      <c r="B70" s="163" t="s">
        <v>631</v>
      </c>
    </row>
    <row r="71" spans="1:2" ht="15" thickBot="1">
      <c r="A71" s="161" t="s">
        <v>632</v>
      </c>
      <c r="B71" s="161" t="s">
        <v>633</v>
      </c>
    </row>
    <row r="72" spans="1:2">
      <c r="A72" s="162" t="s">
        <v>634</v>
      </c>
      <c r="B72" s="162" t="s">
        <v>798</v>
      </c>
    </row>
    <row r="73" spans="1:2">
      <c r="A73" s="163" t="s">
        <v>635</v>
      </c>
      <c r="B73" s="163" t="s">
        <v>636</v>
      </c>
    </row>
    <row r="74" spans="1:2">
      <c r="A74" s="163" t="s">
        <v>637</v>
      </c>
      <c r="B74" s="163" t="s">
        <v>638</v>
      </c>
    </row>
    <row r="75" spans="1:2">
      <c r="A75" s="163" t="s">
        <v>639</v>
      </c>
      <c r="B75" s="163" t="s">
        <v>799</v>
      </c>
    </row>
    <row r="76" spans="1:2">
      <c r="A76" s="163" t="s">
        <v>640</v>
      </c>
      <c r="B76" s="163" t="s">
        <v>641</v>
      </c>
    </row>
    <row r="77" spans="1:2">
      <c r="A77" s="163" t="s">
        <v>642</v>
      </c>
      <c r="B77" s="163" t="s">
        <v>643</v>
      </c>
    </row>
    <row r="78" spans="1:2">
      <c r="A78" s="163" t="s">
        <v>644</v>
      </c>
      <c r="B78" s="163" t="s">
        <v>645</v>
      </c>
    </row>
    <row r="79" spans="1:2">
      <c r="A79" s="163" t="s">
        <v>646</v>
      </c>
      <c r="B79" s="163" t="s">
        <v>800</v>
      </c>
    </row>
    <row r="80" spans="1:2" ht="15" thickBot="1">
      <c r="A80" s="163" t="s">
        <v>647</v>
      </c>
      <c r="B80" s="163" t="s">
        <v>648</v>
      </c>
    </row>
    <row r="81" spans="1:2" ht="15" thickBot="1">
      <c r="A81" s="807" t="s">
        <v>801</v>
      </c>
      <c r="B81" s="807"/>
    </row>
    <row r="82" spans="1:2" ht="15" thickBot="1">
      <c r="A82" s="160" t="s">
        <v>649</v>
      </c>
      <c r="B82" s="160" t="s">
        <v>650</v>
      </c>
    </row>
    <row r="83" spans="1:2">
      <c r="A83" s="162" t="s">
        <v>651</v>
      </c>
      <c r="B83" s="163" t="s">
        <v>802</v>
      </c>
    </row>
    <row r="84" spans="1:2">
      <c r="A84" s="163" t="s">
        <v>652</v>
      </c>
      <c r="B84" s="163" t="s">
        <v>653</v>
      </c>
    </row>
    <row r="85" spans="1:2">
      <c r="A85" s="163" t="s">
        <v>654</v>
      </c>
      <c r="B85" s="163" t="s">
        <v>655</v>
      </c>
    </row>
    <row r="86" spans="1:2" ht="15" thickBot="1">
      <c r="A86" s="163" t="s">
        <v>656</v>
      </c>
      <c r="B86" s="163" t="s">
        <v>803</v>
      </c>
    </row>
    <row r="87" spans="1:2" ht="15" thickBot="1">
      <c r="A87" s="161" t="s">
        <v>657</v>
      </c>
      <c r="B87" s="161" t="s">
        <v>658</v>
      </c>
    </row>
    <row r="88" spans="1:2" ht="15" thickBot="1">
      <c r="A88" s="162" t="s">
        <v>659</v>
      </c>
      <c r="B88" s="162" t="s">
        <v>660</v>
      </c>
    </row>
    <row r="89" spans="1:2" ht="15" thickBot="1">
      <c r="A89" s="161" t="s">
        <v>661</v>
      </c>
      <c r="B89" s="161" t="s">
        <v>662</v>
      </c>
    </row>
    <row r="90" spans="1:2" ht="15" thickBot="1">
      <c r="A90" s="162" t="s">
        <v>663</v>
      </c>
      <c r="B90" s="162" t="s">
        <v>664</v>
      </c>
    </row>
    <row r="91" spans="1:2" ht="15" thickBot="1">
      <c r="A91" s="161" t="s">
        <v>665</v>
      </c>
      <c r="B91" s="161" t="s">
        <v>666</v>
      </c>
    </row>
    <row r="92" spans="1:2">
      <c r="A92" s="162" t="s">
        <v>667</v>
      </c>
      <c r="B92" s="162" t="s">
        <v>668</v>
      </c>
    </row>
    <row r="93" spans="1:2">
      <c r="A93" s="163" t="s">
        <v>669</v>
      </c>
      <c r="B93" s="163" t="s">
        <v>670</v>
      </c>
    </row>
    <row r="94" spans="1:2">
      <c r="A94" s="163" t="s">
        <v>671</v>
      </c>
      <c r="B94" s="163" t="s">
        <v>804</v>
      </c>
    </row>
    <row r="95" spans="1:2" ht="15" thickBot="1">
      <c r="A95" s="163" t="s">
        <v>672</v>
      </c>
      <c r="B95" s="163" t="s">
        <v>673</v>
      </c>
    </row>
    <row r="96" spans="1:2" ht="15" thickBot="1">
      <c r="A96" s="161" t="s">
        <v>674</v>
      </c>
      <c r="B96" s="161" t="s">
        <v>675</v>
      </c>
    </row>
    <row r="97" spans="1:2" ht="15" thickBot="1">
      <c r="A97" s="162" t="s">
        <v>676</v>
      </c>
      <c r="B97" s="163" t="s">
        <v>805</v>
      </c>
    </row>
    <row r="98" spans="1:2" ht="15" thickBot="1">
      <c r="A98" s="161" t="s">
        <v>677</v>
      </c>
      <c r="B98" s="161" t="s">
        <v>678</v>
      </c>
    </row>
    <row r="99" spans="1:2">
      <c r="A99" s="162" t="s">
        <v>679</v>
      </c>
      <c r="B99" s="162" t="s">
        <v>680</v>
      </c>
    </row>
    <row r="100" spans="1:2" ht="15" thickBot="1">
      <c r="A100" s="163" t="s">
        <v>681</v>
      </c>
      <c r="B100" s="163" t="s">
        <v>806</v>
      </c>
    </row>
    <row r="101" spans="1:2" ht="15" thickBot="1">
      <c r="A101" s="161" t="s">
        <v>682</v>
      </c>
      <c r="B101" s="161" t="s">
        <v>683</v>
      </c>
    </row>
    <row r="102" spans="1:2" ht="15" thickBot="1">
      <c r="A102" s="162" t="s">
        <v>684</v>
      </c>
      <c r="B102" s="162" t="s">
        <v>685</v>
      </c>
    </row>
    <row r="103" spans="1:2" ht="15" thickBot="1">
      <c r="A103" s="807" t="s">
        <v>686</v>
      </c>
      <c r="B103" s="807"/>
    </row>
    <row r="104" spans="1:2" ht="15" thickBot="1">
      <c r="A104" s="160" t="s">
        <v>687</v>
      </c>
      <c r="B104" s="160" t="s">
        <v>688</v>
      </c>
    </row>
    <row r="105" spans="1:2">
      <c r="A105" s="162" t="s">
        <v>689</v>
      </c>
      <c r="B105" s="162" t="s">
        <v>690</v>
      </c>
    </row>
    <row r="106" spans="1:2">
      <c r="A106" s="163" t="s">
        <v>691</v>
      </c>
      <c r="B106" s="163" t="s">
        <v>692</v>
      </c>
    </row>
    <row r="107" spans="1:2" ht="15" thickBot="1">
      <c r="A107" s="163" t="s">
        <v>693</v>
      </c>
      <c r="B107" s="163" t="s">
        <v>694</v>
      </c>
    </row>
    <row r="108" spans="1:2" ht="15" thickBot="1">
      <c r="A108" s="161" t="s">
        <v>695</v>
      </c>
      <c r="B108" s="161" t="s">
        <v>696</v>
      </c>
    </row>
    <row r="109" spans="1:2">
      <c r="A109" s="162" t="s">
        <v>697</v>
      </c>
      <c r="B109" s="163" t="s">
        <v>807</v>
      </c>
    </row>
    <row r="110" spans="1:2">
      <c r="A110" s="163" t="s">
        <v>698</v>
      </c>
      <c r="B110" s="163" t="s">
        <v>808</v>
      </c>
    </row>
    <row r="111" spans="1:2">
      <c r="A111" s="163" t="s">
        <v>699</v>
      </c>
      <c r="B111" s="163" t="s">
        <v>700</v>
      </c>
    </row>
    <row r="112" spans="1:2" ht="15" thickBot="1">
      <c r="A112" s="164" t="s">
        <v>701</v>
      </c>
      <c r="B112" s="164" t="s">
        <v>809</v>
      </c>
    </row>
    <row r="113" spans="1:2" ht="15" thickBot="1">
      <c r="A113" s="807" t="s">
        <v>702</v>
      </c>
      <c r="B113" s="807"/>
    </row>
    <row r="114" spans="1:2" ht="15" thickBot="1">
      <c r="A114" s="160" t="s">
        <v>703</v>
      </c>
      <c r="B114" s="160" t="s">
        <v>704</v>
      </c>
    </row>
    <row r="115" spans="1:2">
      <c r="A115" s="162" t="s">
        <v>705</v>
      </c>
      <c r="B115" s="163" t="s">
        <v>810</v>
      </c>
    </row>
    <row r="116" spans="1:2">
      <c r="A116" s="163" t="s">
        <v>706</v>
      </c>
      <c r="B116" s="163" t="s">
        <v>811</v>
      </c>
    </row>
    <row r="117" spans="1:2">
      <c r="A117" s="163" t="s">
        <v>707</v>
      </c>
      <c r="B117" s="163" t="s">
        <v>812</v>
      </c>
    </row>
    <row r="118" spans="1:2" ht="15" thickBot="1">
      <c r="A118" s="160" t="s">
        <v>708</v>
      </c>
      <c r="B118" s="160" t="s">
        <v>709</v>
      </c>
    </row>
    <row r="119" spans="1:2">
      <c r="A119" s="163" t="s">
        <v>710</v>
      </c>
      <c r="B119" s="163" t="s">
        <v>711</v>
      </c>
    </row>
    <row r="120" spans="1:2">
      <c r="A120" s="163" t="s">
        <v>712</v>
      </c>
      <c r="B120" s="163" t="s">
        <v>813</v>
      </c>
    </row>
    <row r="121" spans="1:2">
      <c r="A121" s="163" t="s">
        <v>713</v>
      </c>
      <c r="B121" s="163" t="s">
        <v>814</v>
      </c>
    </row>
    <row r="122" spans="1:2">
      <c r="A122" s="163" t="s">
        <v>714</v>
      </c>
      <c r="B122" s="163" t="s">
        <v>815</v>
      </c>
    </row>
    <row r="123" spans="1:2">
      <c r="A123" s="163" t="s">
        <v>715</v>
      </c>
      <c r="B123" s="163" t="s">
        <v>816</v>
      </c>
    </row>
    <row r="124" spans="1:2">
      <c r="A124" s="163" t="s">
        <v>716</v>
      </c>
      <c r="B124" s="163" t="s">
        <v>717</v>
      </c>
    </row>
    <row r="125" spans="1:2">
      <c r="A125" s="163" t="s">
        <v>718</v>
      </c>
      <c r="B125" s="163" t="s">
        <v>817</v>
      </c>
    </row>
    <row r="126" spans="1:2">
      <c r="A126" s="163" t="s">
        <v>719</v>
      </c>
      <c r="B126" s="163" t="s">
        <v>818</v>
      </c>
    </row>
    <row r="127" spans="1:2">
      <c r="A127" s="163" t="s">
        <v>720</v>
      </c>
      <c r="B127" s="163" t="s">
        <v>721</v>
      </c>
    </row>
    <row r="128" spans="1:2" ht="15" thickBot="1">
      <c r="A128" s="161" t="s">
        <v>722</v>
      </c>
      <c r="B128" s="161" t="s">
        <v>723</v>
      </c>
    </row>
    <row r="129" spans="1:2" ht="15" thickBot="1">
      <c r="A129" s="164" t="s">
        <v>724</v>
      </c>
      <c r="B129" s="164" t="s">
        <v>725</v>
      </c>
    </row>
    <row r="130" spans="1:2" ht="15" thickBot="1">
      <c r="A130" s="807" t="s">
        <v>819</v>
      </c>
      <c r="B130" s="807"/>
    </row>
    <row r="131" spans="1:2" ht="15" thickBot="1">
      <c r="A131" s="160" t="s">
        <v>726</v>
      </c>
      <c r="B131" s="160" t="s">
        <v>727</v>
      </c>
    </row>
    <row r="132" spans="1:2">
      <c r="A132" s="162" t="s">
        <v>728</v>
      </c>
      <c r="B132" s="163" t="s">
        <v>820</v>
      </c>
    </row>
    <row r="133" spans="1:2">
      <c r="A133" s="163" t="s">
        <v>729</v>
      </c>
      <c r="B133" s="163" t="s">
        <v>730</v>
      </c>
    </row>
    <row r="134" spans="1:2" ht="15" thickBot="1">
      <c r="A134" s="165" t="s">
        <v>731</v>
      </c>
      <c r="B134" s="164" t="s">
        <v>832</v>
      </c>
    </row>
    <row r="135" spans="1:2" ht="15" thickBot="1">
      <c r="A135" s="161" t="s">
        <v>732</v>
      </c>
      <c r="B135" s="160" t="s">
        <v>733</v>
      </c>
    </row>
    <row r="136" spans="1:2">
      <c r="A136" s="162" t="s">
        <v>734</v>
      </c>
      <c r="B136" s="163" t="s">
        <v>821</v>
      </c>
    </row>
    <row r="137" spans="1:2" ht="15" thickBot="1">
      <c r="A137" s="163" t="s">
        <v>735</v>
      </c>
      <c r="B137" s="163" t="s">
        <v>736</v>
      </c>
    </row>
    <row r="138" spans="1:2" ht="15" thickBot="1">
      <c r="A138" s="807" t="s">
        <v>737</v>
      </c>
      <c r="B138" s="807"/>
    </row>
    <row r="139" spans="1:2" ht="15" thickBot="1">
      <c r="A139" s="160" t="s">
        <v>738</v>
      </c>
      <c r="B139" s="160" t="s">
        <v>739</v>
      </c>
    </row>
    <row r="140" spans="1:2">
      <c r="A140" s="162" t="s">
        <v>740</v>
      </c>
      <c r="B140" s="162" t="s">
        <v>741</v>
      </c>
    </row>
    <row r="141" spans="1:2">
      <c r="A141" s="163" t="s">
        <v>742</v>
      </c>
      <c r="B141" s="163" t="s">
        <v>822</v>
      </c>
    </row>
    <row r="142" spans="1:2">
      <c r="A142" s="163" t="s">
        <v>743</v>
      </c>
      <c r="B142" s="163" t="s">
        <v>744</v>
      </c>
    </row>
    <row r="143" spans="1:2">
      <c r="A143" s="163" t="s">
        <v>745</v>
      </c>
      <c r="B143" s="163" t="s">
        <v>823</v>
      </c>
    </row>
    <row r="144" spans="1:2">
      <c r="A144" s="163" t="s">
        <v>746</v>
      </c>
      <c r="B144" s="163" t="s">
        <v>747</v>
      </c>
    </row>
    <row r="145" spans="1:2">
      <c r="A145" s="163" t="s">
        <v>748</v>
      </c>
      <c r="B145" s="163" t="s">
        <v>824</v>
      </c>
    </row>
    <row r="146" spans="1:2" ht="15" thickBot="1">
      <c r="A146" s="163" t="s">
        <v>749</v>
      </c>
      <c r="B146" s="163" t="s">
        <v>750</v>
      </c>
    </row>
    <row r="147" spans="1:2" ht="15" thickBot="1">
      <c r="A147" s="166"/>
      <c r="B147" s="166"/>
    </row>
    <row r="148" spans="1:2" ht="15" thickBot="1">
      <c r="A148" s="807" t="s">
        <v>751</v>
      </c>
      <c r="B148" s="807"/>
    </row>
    <row r="149" spans="1:2">
      <c r="A149" s="809" t="s">
        <v>752</v>
      </c>
      <c r="B149" s="167" t="s">
        <v>825</v>
      </c>
    </row>
    <row r="150" spans="1:2" ht="15" thickBot="1">
      <c r="A150" s="810"/>
      <c r="B150" s="160"/>
    </row>
    <row r="151" spans="1:2">
      <c r="A151" s="162" t="s">
        <v>753</v>
      </c>
      <c r="B151" s="163" t="s">
        <v>826</v>
      </c>
    </row>
    <row r="152" spans="1:2">
      <c r="A152" s="163" t="s">
        <v>754</v>
      </c>
      <c r="B152" s="163" t="s">
        <v>755</v>
      </c>
    </row>
    <row r="153" spans="1:2" ht="15" thickBot="1">
      <c r="A153" s="163" t="s">
        <v>756</v>
      </c>
      <c r="B153" s="163" t="s">
        <v>827</v>
      </c>
    </row>
    <row r="154" spans="1:2" ht="15" thickBot="1">
      <c r="A154" s="161" t="s">
        <v>757</v>
      </c>
      <c r="B154" s="161" t="s">
        <v>758</v>
      </c>
    </row>
    <row r="155" spans="1:2" ht="15" thickBot="1">
      <c r="A155" s="162" t="s">
        <v>759</v>
      </c>
      <c r="B155" s="163" t="s">
        <v>828</v>
      </c>
    </row>
    <row r="156" spans="1:2" ht="15" thickBot="1">
      <c r="A156" s="807" t="s">
        <v>760</v>
      </c>
      <c r="B156" s="807"/>
    </row>
    <row r="157" spans="1:2" ht="15" thickBot="1">
      <c r="A157" s="160" t="s">
        <v>761</v>
      </c>
      <c r="B157" s="160" t="s">
        <v>762</v>
      </c>
    </row>
    <row r="158" spans="1:2">
      <c r="A158" s="162" t="s">
        <v>763</v>
      </c>
      <c r="B158" s="163" t="s">
        <v>829</v>
      </c>
    </row>
    <row r="159" spans="1:2">
      <c r="A159" s="163" t="s">
        <v>764</v>
      </c>
      <c r="B159" s="163" t="s">
        <v>765</v>
      </c>
    </row>
    <row r="160" spans="1:2">
      <c r="A160" s="163" t="s">
        <v>766</v>
      </c>
      <c r="B160" s="163" t="s">
        <v>767</v>
      </c>
    </row>
    <row r="161" spans="1:2">
      <c r="A161" s="163" t="s">
        <v>768</v>
      </c>
      <c r="B161" s="163" t="s">
        <v>769</v>
      </c>
    </row>
    <row r="162" spans="1:2" ht="15" thickBot="1">
      <c r="A162" s="163" t="s">
        <v>770</v>
      </c>
      <c r="B162" s="163" t="s">
        <v>830</v>
      </c>
    </row>
    <row r="163" spans="1:2" ht="15" thickBot="1">
      <c r="A163" s="161" t="s">
        <v>771</v>
      </c>
      <c r="B163" s="161" t="s">
        <v>772</v>
      </c>
    </row>
    <row r="164" spans="1:2">
      <c r="A164" s="162" t="s">
        <v>773</v>
      </c>
      <c r="B164" s="162" t="s">
        <v>774</v>
      </c>
    </row>
    <row r="165" spans="1:2">
      <c r="A165" s="165" t="s">
        <v>775</v>
      </c>
      <c r="B165" s="165" t="s">
        <v>776</v>
      </c>
    </row>
    <row r="166" spans="1:2" ht="15" thickBot="1">
      <c r="A166" s="168" t="s">
        <v>777</v>
      </c>
      <c r="B166" s="168" t="s">
        <v>831</v>
      </c>
    </row>
    <row r="167" spans="1:2" ht="15" thickTop="1">
      <c r="A167" s="169" t="s">
        <v>778</v>
      </c>
    </row>
  </sheetData>
  <mergeCells count="16">
    <mergeCell ref="A130:B130"/>
    <mergeCell ref="A156:B156"/>
    <mergeCell ref="A1:B1"/>
    <mergeCell ref="A148:B148"/>
    <mergeCell ref="A149:A150"/>
    <mergeCell ref="A138:B138"/>
    <mergeCell ref="A113:B113"/>
    <mergeCell ref="A103:B103"/>
    <mergeCell ref="A81:B81"/>
    <mergeCell ref="A63:B63"/>
    <mergeCell ref="A59:B59"/>
    <mergeCell ref="A40:B40"/>
    <mergeCell ref="A26:B26"/>
    <mergeCell ref="A16:B16"/>
    <mergeCell ref="A6:B6"/>
    <mergeCell ref="A2:B2"/>
  </mergeCells>
  <phoneticPr fontId="1" type="noConversion"/>
  <pageMargins left="0.7" right="0.7" top="0.75" bottom="0.75" header="0.3" footer="0.3"/>
  <pageSetup scale="94" orientation="portrait" r:id="rId1"/>
  <rowBreaks count="3" manualBreakCount="3">
    <brk id="39" max="16383" man="1"/>
    <brk id="80" max="16383" man="1"/>
    <brk id="12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C37A-253A-42E1-B3B7-EEB2AD7126CC}">
  <sheetPr>
    <pageSetUpPr fitToPage="1"/>
  </sheetPr>
  <dimension ref="B1:D10"/>
  <sheetViews>
    <sheetView showGridLines="0" view="pageBreakPreview" zoomScale="85" zoomScaleNormal="85" zoomScaleSheetLayoutView="85" workbookViewId="0">
      <selection activeCell="D8" sqref="D8"/>
    </sheetView>
  </sheetViews>
  <sheetFormatPr baseColWidth="10" defaultColWidth="11.453125" defaultRowHeight="14"/>
  <cols>
    <col min="1" max="1" width="2.1796875" style="75" customWidth="1"/>
    <col min="2" max="2" width="21.7265625" style="75" customWidth="1"/>
    <col min="3" max="3" width="35.81640625" style="75" customWidth="1"/>
    <col min="4" max="4" width="41.453125" style="75" customWidth="1"/>
    <col min="5" max="5" width="1.81640625" style="75" customWidth="1"/>
    <col min="6" max="6" width="11.453125" style="75" customWidth="1"/>
    <col min="7" max="16384" width="11.453125" style="75"/>
  </cols>
  <sheetData>
    <row r="1" spans="2:4" ht="10.5" customHeight="1">
      <c r="B1" s="812" t="s">
        <v>276</v>
      </c>
      <c r="C1" s="812"/>
      <c r="D1" s="812"/>
    </row>
    <row r="2" spans="2:4" ht="19.5" customHeight="1">
      <c r="B2" s="812"/>
      <c r="C2" s="812"/>
      <c r="D2" s="812"/>
    </row>
    <row r="3" spans="2:4" ht="15.75" customHeight="1">
      <c r="B3" s="69" t="s">
        <v>30</v>
      </c>
      <c r="C3" s="69" t="s">
        <v>230</v>
      </c>
      <c r="D3" s="69" t="s">
        <v>1</v>
      </c>
    </row>
    <row r="4" spans="2:4" ht="57" customHeight="1">
      <c r="B4" s="70" t="s">
        <v>231</v>
      </c>
      <c r="C4" s="76" t="s">
        <v>254</v>
      </c>
      <c r="D4" s="77">
        <v>0.2</v>
      </c>
    </row>
    <row r="5" spans="2:4" ht="57" customHeight="1">
      <c r="B5" s="71" t="s">
        <v>232</v>
      </c>
      <c r="C5" s="76" t="s">
        <v>253</v>
      </c>
      <c r="D5" s="77">
        <v>0.4</v>
      </c>
    </row>
    <row r="6" spans="2:4" ht="57" customHeight="1">
      <c r="B6" s="72" t="s">
        <v>233</v>
      </c>
      <c r="C6" s="76" t="s">
        <v>255</v>
      </c>
      <c r="D6" s="77">
        <v>0.6</v>
      </c>
    </row>
    <row r="7" spans="2:4" ht="57" customHeight="1">
      <c r="B7" s="73" t="s">
        <v>234</v>
      </c>
      <c r="C7" s="76" t="s">
        <v>256</v>
      </c>
      <c r="D7" s="77">
        <v>0.8</v>
      </c>
    </row>
    <row r="8" spans="2:4" ht="57" customHeight="1">
      <c r="B8" s="74" t="s">
        <v>235</v>
      </c>
      <c r="C8" s="76" t="s">
        <v>257</v>
      </c>
      <c r="D8" s="77">
        <v>1</v>
      </c>
    </row>
    <row r="10" spans="2:4" ht="30" customHeight="1">
      <c r="B10" s="811" t="s">
        <v>291</v>
      </c>
      <c r="C10" s="811"/>
      <c r="D10" s="811"/>
    </row>
  </sheetData>
  <mergeCells count="2">
    <mergeCell ref="B10:D10"/>
    <mergeCell ref="B1:D2"/>
  </mergeCells>
  <printOptions horizontalCentered="1"/>
  <pageMargins left="0.25" right="0.25"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3051-E627-4C39-8FEF-F66994A228DD}">
  <sheetPr>
    <pageSetUpPr fitToPage="1"/>
  </sheetPr>
  <dimension ref="B1:D546"/>
  <sheetViews>
    <sheetView showGridLines="0" view="pageBreakPreview" zoomScale="85" zoomScaleNormal="85" zoomScaleSheetLayoutView="85" workbookViewId="0">
      <selection activeCell="B4" sqref="B4"/>
    </sheetView>
  </sheetViews>
  <sheetFormatPr baseColWidth="10" defaultColWidth="11.453125" defaultRowHeight="14.5"/>
  <cols>
    <col min="1" max="1" width="1.54296875" style="8" customWidth="1"/>
    <col min="2" max="2" width="17" style="8" customWidth="1"/>
    <col min="3" max="3" width="50.81640625" style="8" customWidth="1"/>
    <col min="4" max="4" width="52.1796875" style="8" customWidth="1"/>
    <col min="5" max="5" width="1.453125" style="8" customWidth="1"/>
    <col min="6" max="6" width="13.1796875" style="8" customWidth="1"/>
    <col min="7" max="10" width="11.453125" style="8"/>
    <col min="11" max="11" width="11.453125" style="8" customWidth="1"/>
    <col min="12" max="16384" width="11.453125" style="8"/>
  </cols>
  <sheetData>
    <row r="1" spans="2:4">
      <c r="B1" s="812" t="s">
        <v>275</v>
      </c>
      <c r="C1" s="812"/>
      <c r="D1" s="812"/>
    </row>
    <row r="2" spans="2:4">
      <c r="B2" s="812"/>
      <c r="C2" s="812"/>
      <c r="D2" s="812"/>
    </row>
    <row r="3" spans="2:4">
      <c r="B3" s="10" t="s">
        <v>30</v>
      </c>
      <c r="C3" s="10" t="s">
        <v>273</v>
      </c>
      <c r="D3" s="10" t="s">
        <v>274</v>
      </c>
    </row>
    <row r="4" spans="2:4" ht="29">
      <c r="B4" s="13" t="s">
        <v>258</v>
      </c>
      <c r="C4" s="31" t="s">
        <v>263</v>
      </c>
      <c r="D4" s="65" t="s">
        <v>264</v>
      </c>
    </row>
    <row r="5" spans="2:4" ht="43.5">
      <c r="B5" s="11" t="s">
        <v>259</v>
      </c>
      <c r="C5" s="31" t="s">
        <v>265</v>
      </c>
      <c r="D5" s="65" t="s">
        <v>266</v>
      </c>
    </row>
    <row r="6" spans="2:4" ht="29">
      <c r="B6" s="14" t="s">
        <v>260</v>
      </c>
      <c r="C6" s="31" t="s">
        <v>267</v>
      </c>
      <c r="D6" s="65" t="s">
        <v>268</v>
      </c>
    </row>
    <row r="7" spans="2:4" ht="43.5">
      <c r="B7" s="15" t="s">
        <v>261</v>
      </c>
      <c r="C7" s="31" t="s">
        <v>269</v>
      </c>
      <c r="D7" s="65" t="s">
        <v>270</v>
      </c>
    </row>
    <row r="8" spans="2:4" ht="29">
      <c r="B8" s="16" t="s">
        <v>262</v>
      </c>
      <c r="C8" s="31" t="s">
        <v>271</v>
      </c>
      <c r="D8" s="65" t="s">
        <v>272</v>
      </c>
    </row>
    <row r="10" spans="2:4" ht="53.5" customHeight="1">
      <c r="B10" s="813" t="s">
        <v>292</v>
      </c>
      <c r="C10" s="813"/>
      <c r="D10" s="813"/>
    </row>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78" customFormat="1"/>
    <row r="338" s="78" customFormat="1"/>
    <row r="339" s="78" customFormat="1"/>
    <row r="340" s="78" customFormat="1"/>
    <row r="341" s="78" customFormat="1"/>
    <row r="342" s="78" customFormat="1"/>
    <row r="343" s="78" customFormat="1"/>
    <row r="344" s="78" customFormat="1"/>
    <row r="345" s="78" customFormat="1"/>
    <row r="346" s="78" customFormat="1"/>
    <row r="347" s="78" customFormat="1"/>
    <row r="348" s="78" customFormat="1"/>
    <row r="349" s="78" customFormat="1"/>
    <row r="350" s="78" customFormat="1"/>
    <row r="351" s="78" customFormat="1"/>
    <row r="352" s="78" customFormat="1"/>
    <row r="353" s="78" customFormat="1"/>
    <row r="354" s="78" customFormat="1"/>
    <row r="355" s="78" customFormat="1"/>
    <row r="356" s="78" customFormat="1"/>
    <row r="357" s="78" customFormat="1"/>
    <row r="358" s="78" customFormat="1"/>
    <row r="359" s="78" customFormat="1"/>
    <row r="360" s="78" customFormat="1"/>
    <row r="361" s="78" customFormat="1"/>
    <row r="362" s="78" customFormat="1"/>
    <row r="363" s="78" customFormat="1"/>
    <row r="364" s="78" customFormat="1"/>
    <row r="365" s="78" customFormat="1"/>
    <row r="366" s="78" customFormat="1"/>
    <row r="367" s="78" customFormat="1"/>
    <row r="368" s="78" customFormat="1"/>
    <row r="369" s="78" customFormat="1"/>
    <row r="370" s="78" customFormat="1"/>
    <row r="371" s="78" customFormat="1"/>
    <row r="372" s="78" customFormat="1"/>
    <row r="373" s="78" customFormat="1"/>
    <row r="374" s="78" customFormat="1"/>
    <row r="375" s="78" customFormat="1"/>
    <row r="376" s="78" customFormat="1"/>
    <row r="377" s="78" customFormat="1"/>
    <row r="378" s="78" customFormat="1"/>
    <row r="379" s="78" customFormat="1"/>
    <row r="380" s="78" customFormat="1"/>
    <row r="381" s="78" customFormat="1"/>
    <row r="382" s="78" customFormat="1"/>
    <row r="383" s="78" customFormat="1"/>
    <row r="384" s="78" customFormat="1"/>
    <row r="385" s="78" customFormat="1"/>
    <row r="386" s="78" customFormat="1"/>
    <row r="387" s="78" customFormat="1"/>
    <row r="388" s="78" customFormat="1"/>
    <row r="389" s="78" customFormat="1"/>
    <row r="390" s="78" customFormat="1"/>
    <row r="391" s="78" customFormat="1"/>
    <row r="392" s="78" customFormat="1"/>
    <row r="393" s="78" customFormat="1"/>
    <row r="394" s="78" customFormat="1"/>
    <row r="395" s="78" customFormat="1"/>
    <row r="396" s="78" customFormat="1"/>
    <row r="397" s="78" customFormat="1"/>
    <row r="398" s="78" customFormat="1"/>
    <row r="399" s="78" customFormat="1"/>
    <row r="400" s="78" customFormat="1"/>
    <row r="401" s="78" customFormat="1"/>
    <row r="402" s="78" customFormat="1"/>
    <row r="403" s="78" customFormat="1"/>
    <row r="404" s="78" customFormat="1"/>
    <row r="405" s="78" customFormat="1"/>
    <row r="406" s="78" customFormat="1"/>
    <row r="407" s="78" customFormat="1"/>
    <row r="408" s="78" customFormat="1"/>
    <row r="409" s="78" customFormat="1"/>
    <row r="410" s="78" customFormat="1"/>
    <row r="411" s="78" customFormat="1"/>
    <row r="412" s="78" customFormat="1"/>
    <row r="413" s="78" customFormat="1"/>
    <row r="414" s="78" customFormat="1"/>
    <row r="415" s="78" customFormat="1"/>
    <row r="416" s="78" customFormat="1"/>
    <row r="417" s="78" customFormat="1"/>
    <row r="418" s="78" customFormat="1"/>
    <row r="419" s="78" customFormat="1"/>
    <row r="420" s="78" customFormat="1"/>
    <row r="421" s="78" customFormat="1"/>
    <row r="422" s="78" customFormat="1"/>
    <row r="423" s="78" customFormat="1"/>
    <row r="424" s="78" customFormat="1"/>
    <row r="425" s="78" customFormat="1"/>
    <row r="426" s="78" customFormat="1"/>
    <row r="427" s="78" customFormat="1"/>
    <row r="428" s="78" customFormat="1"/>
    <row r="429" s="78" customFormat="1"/>
    <row r="430" s="78" customFormat="1"/>
    <row r="431" s="78" customFormat="1"/>
    <row r="432" s="78" customFormat="1"/>
    <row r="433" s="78" customFormat="1"/>
    <row r="434" s="78" customFormat="1"/>
    <row r="435" s="78" customFormat="1"/>
    <row r="436" s="78" customFormat="1"/>
    <row r="437" s="78" customFormat="1"/>
    <row r="438" s="78" customFormat="1"/>
    <row r="439" s="78" customFormat="1"/>
    <row r="440" s="78" customFormat="1"/>
    <row r="441" s="78" customFormat="1"/>
    <row r="442" s="78" customFormat="1"/>
    <row r="443" s="78" customFormat="1"/>
    <row r="444" s="78" customFormat="1"/>
    <row r="445" s="78" customFormat="1"/>
    <row r="446" s="78" customFormat="1"/>
    <row r="447" s="78" customFormat="1"/>
    <row r="448" s="78" customFormat="1"/>
    <row r="449" s="78" customFormat="1"/>
    <row r="450" s="78" customFormat="1"/>
    <row r="451" s="78" customFormat="1"/>
    <row r="452" s="78" customFormat="1"/>
    <row r="453" s="78" customFormat="1"/>
    <row r="454" s="78" customFormat="1"/>
    <row r="455" s="78" customFormat="1"/>
    <row r="456" s="78" customFormat="1"/>
    <row r="457" s="78" customFormat="1"/>
    <row r="458" s="78" customFormat="1"/>
    <row r="459" s="78" customFormat="1"/>
    <row r="460" s="78" customFormat="1"/>
    <row r="461" s="78" customFormat="1"/>
    <row r="462" s="78" customFormat="1"/>
    <row r="463" s="78" customFormat="1"/>
    <row r="464" s="78" customFormat="1"/>
    <row r="465" s="78" customFormat="1"/>
    <row r="466" s="78" customFormat="1"/>
    <row r="467" s="78" customFormat="1"/>
    <row r="468" s="78" customFormat="1"/>
    <row r="469" s="78" customFormat="1"/>
    <row r="470" s="78" customFormat="1"/>
    <row r="471" s="78" customFormat="1"/>
    <row r="472" s="78" customFormat="1"/>
    <row r="473" s="78" customFormat="1"/>
    <row r="474" s="78" customFormat="1"/>
    <row r="475" s="78" customFormat="1"/>
    <row r="476" s="78" customFormat="1"/>
    <row r="477" s="78" customFormat="1"/>
    <row r="478" s="78" customFormat="1"/>
    <row r="479" s="78" customFormat="1"/>
    <row r="480" s="78" customFormat="1"/>
    <row r="481" s="78" customFormat="1"/>
    <row r="482" s="78" customFormat="1"/>
    <row r="483" s="78" customFormat="1"/>
    <row r="484" s="78" customFormat="1"/>
    <row r="485" s="78" customFormat="1"/>
    <row r="486" s="78" customFormat="1"/>
    <row r="487" s="78" customFormat="1"/>
    <row r="488" s="78" customFormat="1"/>
    <row r="489" s="78" customFormat="1"/>
    <row r="490" s="78" customFormat="1"/>
    <row r="491" s="78" customFormat="1"/>
    <row r="492" s="78" customFormat="1"/>
    <row r="493" s="78" customFormat="1"/>
    <row r="494" s="78" customFormat="1"/>
    <row r="495" s="78" customFormat="1"/>
    <row r="496" s="78" customFormat="1"/>
    <row r="497" s="78" customFormat="1"/>
    <row r="498" s="78" customFormat="1"/>
    <row r="499" s="78" customFormat="1"/>
    <row r="500" s="78" customFormat="1"/>
    <row r="501" s="78" customFormat="1"/>
    <row r="502" s="78" customFormat="1"/>
    <row r="503" s="78" customFormat="1"/>
    <row r="504" s="78" customFormat="1"/>
    <row r="505" s="78" customFormat="1"/>
    <row r="506" s="78" customFormat="1"/>
    <row r="507" s="78" customFormat="1"/>
    <row r="508" s="78" customFormat="1"/>
    <row r="509" s="78" customFormat="1"/>
    <row r="510" s="78" customFormat="1"/>
    <row r="511" s="78" customFormat="1"/>
    <row r="512" s="78" customFormat="1"/>
    <row r="513" s="78" customFormat="1"/>
    <row r="514" s="78" customFormat="1"/>
    <row r="515" s="78" customFormat="1"/>
    <row r="516" s="78" customFormat="1"/>
    <row r="517" s="78" customFormat="1"/>
    <row r="518" s="78" customFormat="1"/>
    <row r="519" s="78" customFormat="1"/>
    <row r="520" s="78" customFormat="1"/>
    <row r="521" s="78" customFormat="1"/>
    <row r="522" s="78" customFormat="1"/>
    <row r="523" s="78" customFormat="1"/>
    <row r="524" s="78" customFormat="1"/>
    <row r="525" s="78" customFormat="1"/>
    <row r="526" s="78" customFormat="1"/>
    <row r="527" s="78" customFormat="1"/>
    <row r="528" s="78" customFormat="1"/>
    <row r="529" s="78" customFormat="1"/>
    <row r="530" s="78" customFormat="1"/>
    <row r="531" s="78" customFormat="1"/>
    <row r="532" s="78" customFormat="1"/>
    <row r="533" s="78" customFormat="1"/>
    <row r="534" s="78" customFormat="1"/>
    <row r="535" s="78" customFormat="1"/>
    <row r="536" s="78" customFormat="1"/>
    <row r="537" s="78" customFormat="1"/>
    <row r="538" s="78" customFormat="1"/>
    <row r="539" s="78" customFormat="1"/>
    <row r="540" s="78" customFormat="1"/>
    <row r="541" s="78" customFormat="1"/>
    <row r="542" s="78" customFormat="1"/>
    <row r="543" s="78" customFormat="1"/>
    <row r="544" s="78" customFormat="1"/>
    <row r="545" s="78" customFormat="1"/>
    <row r="546" s="78" customFormat="1"/>
  </sheetData>
  <mergeCells count="2">
    <mergeCell ref="B10:D10"/>
    <mergeCell ref="B1:D2"/>
  </mergeCells>
  <dataValidations count="1">
    <dataValidation type="list" allowBlank="1" showInputMessage="1" showErrorMessage="1" sqref="G210" xr:uid="{8AE4607C-67CF-4CA1-9009-804F6D3472F0}">
      <formula1>$F$210:$F$221</formula1>
    </dataValidation>
  </dataValidations>
  <printOptions horizontalCentered="1"/>
  <pageMargins left="0.70866141732283472" right="0.70866141732283472" top="0.74803149606299213" bottom="0.74803149606299213" header="0.31496062992125984" footer="0.31496062992125984"/>
  <pageSetup scale="7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7D9D-2074-4B45-9412-9376E9A64CCC}">
  <dimension ref="A1:D22"/>
  <sheetViews>
    <sheetView view="pageBreakPreview" zoomScale="60" zoomScaleNormal="115" workbookViewId="0">
      <selection activeCell="A3" sqref="A3:A6"/>
    </sheetView>
  </sheetViews>
  <sheetFormatPr baseColWidth="10" defaultColWidth="10.81640625" defaultRowHeight="14.5"/>
  <cols>
    <col min="1" max="1" width="14.7265625" style="7" customWidth="1"/>
    <col min="2" max="2" width="12.81640625" style="7" bestFit="1" customWidth="1"/>
    <col min="3" max="4" width="35.26953125" style="7" customWidth="1"/>
    <col min="5" max="16384" width="10.81640625" style="7"/>
  </cols>
  <sheetData>
    <row r="1" spans="1:4" ht="15" customHeight="1">
      <c r="A1" s="822" t="s">
        <v>181</v>
      </c>
      <c r="B1" s="823"/>
      <c r="C1" s="823"/>
      <c r="D1" s="823"/>
    </row>
    <row r="2" spans="1:4" ht="21">
      <c r="A2" s="47" t="s">
        <v>182</v>
      </c>
      <c r="B2" s="48" t="s">
        <v>207</v>
      </c>
      <c r="C2" s="47" t="s">
        <v>208</v>
      </c>
      <c r="D2" s="47" t="s">
        <v>209</v>
      </c>
    </row>
    <row r="3" spans="1:4" ht="31" customHeight="1">
      <c r="A3" s="824" t="s">
        <v>183</v>
      </c>
      <c r="B3" s="825">
        <v>5</v>
      </c>
      <c r="C3" s="49" t="s">
        <v>211</v>
      </c>
      <c r="D3" s="50" t="s">
        <v>184</v>
      </c>
    </row>
    <row r="4" spans="1:4" ht="31" customHeight="1">
      <c r="A4" s="824"/>
      <c r="B4" s="825"/>
      <c r="C4" s="51" t="s">
        <v>210</v>
      </c>
      <c r="D4" s="52" t="s">
        <v>185</v>
      </c>
    </row>
    <row r="5" spans="1:4" ht="31" customHeight="1">
      <c r="A5" s="824"/>
      <c r="B5" s="825"/>
      <c r="C5" s="51" t="s">
        <v>212</v>
      </c>
      <c r="D5" s="52" t="s">
        <v>186</v>
      </c>
    </row>
    <row r="6" spans="1:4" ht="31" customHeight="1">
      <c r="A6" s="824"/>
      <c r="B6" s="825"/>
      <c r="C6" s="53"/>
      <c r="D6" s="52" t="s">
        <v>187</v>
      </c>
    </row>
    <row r="7" spans="1:4" ht="31" customHeight="1">
      <c r="A7" s="826" t="s">
        <v>188</v>
      </c>
      <c r="B7" s="819">
        <v>4</v>
      </c>
      <c r="C7" s="50" t="s">
        <v>213</v>
      </c>
      <c r="D7" s="50" t="s">
        <v>190</v>
      </c>
    </row>
    <row r="8" spans="1:4" ht="31" customHeight="1">
      <c r="A8" s="826"/>
      <c r="B8" s="820"/>
      <c r="C8" s="52" t="s">
        <v>214</v>
      </c>
      <c r="D8" s="52" t="s">
        <v>191</v>
      </c>
    </row>
    <row r="9" spans="1:4" ht="31" customHeight="1">
      <c r="A9" s="826"/>
      <c r="B9" s="820"/>
      <c r="C9" s="52" t="s">
        <v>189</v>
      </c>
      <c r="D9" s="52" t="s">
        <v>192</v>
      </c>
    </row>
    <row r="10" spans="1:4" ht="31" customHeight="1">
      <c r="A10" s="826"/>
      <c r="B10" s="821"/>
      <c r="C10" s="54"/>
      <c r="D10" s="52" t="s">
        <v>193</v>
      </c>
    </row>
    <row r="11" spans="1:4" ht="31" customHeight="1">
      <c r="A11" s="827" t="s">
        <v>40</v>
      </c>
      <c r="B11" s="819">
        <v>3</v>
      </c>
      <c r="C11" s="49" t="s">
        <v>215</v>
      </c>
      <c r="D11" s="50" t="s">
        <v>195</v>
      </c>
    </row>
    <row r="12" spans="1:4" ht="31" customHeight="1">
      <c r="A12" s="827"/>
      <c r="B12" s="820"/>
      <c r="C12" s="51" t="s">
        <v>216</v>
      </c>
      <c r="D12" s="52" t="s">
        <v>196</v>
      </c>
    </row>
    <row r="13" spans="1:4" ht="31" customHeight="1">
      <c r="A13" s="827"/>
      <c r="B13" s="820"/>
      <c r="C13" s="51" t="s">
        <v>194</v>
      </c>
      <c r="D13" s="52" t="s">
        <v>197</v>
      </c>
    </row>
    <row r="14" spans="1:4" ht="31" customHeight="1">
      <c r="A14" s="827"/>
      <c r="B14" s="821"/>
      <c r="C14" s="53"/>
      <c r="D14" s="52" t="s">
        <v>198</v>
      </c>
    </row>
    <row r="15" spans="1:4" ht="31" customHeight="1">
      <c r="A15" s="817" t="s">
        <v>199</v>
      </c>
      <c r="B15" s="814">
        <v>2</v>
      </c>
      <c r="C15" s="50" t="s">
        <v>217</v>
      </c>
      <c r="D15" s="55" t="s">
        <v>219</v>
      </c>
    </row>
    <row r="16" spans="1:4" ht="31" customHeight="1">
      <c r="A16" s="817"/>
      <c r="B16" s="815"/>
      <c r="C16" s="52" t="s">
        <v>218</v>
      </c>
      <c r="D16" s="56" t="s">
        <v>220</v>
      </c>
    </row>
    <row r="17" spans="1:4" ht="31" customHeight="1">
      <c r="A17" s="817"/>
      <c r="B17" s="815"/>
      <c r="C17" s="52" t="s">
        <v>200</v>
      </c>
      <c r="D17" s="56" t="s">
        <v>221</v>
      </c>
    </row>
    <row r="18" spans="1:4" ht="31" customHeight="1">
      <c r="A18" s="817"/>
      <c r="B18" s="816"/>
      <c r="C18" s="57"/>
      <c r="D18" s="56" t="s">
        <v>201</v>
      </c>
    </row>
    <row r="19" spans="1:4" ht="31" customHeight="1">
      <c r="A19" s="818" t="s">
        <v>383</v>
      </c>
      <c r="B19" s="819">
        <v>1</v>
      </c>
      <c r="C19" s="50" t="s">
        <v>202</v>
      </c>
      <c r="D19" s="55" t="s">
        <v>222</v>
      </c>
    </row>
    <row r="20" spans="1:4" ht="31" customHeight="1">
      <c r="A20" s="818"/>
      <c r="B20" s="820"/>
      <c r="C20" s="52" t="s">
        <v>203</v>
      </c>
      <c r="D20" s="56" t="s">
        <v>223</v>
      </c>
    </row>
    <row r="21" spans="1:4" ht="31" customHeight="1">
      <c r="A21" s="818"/>
      <c r="B21" s="820"/>
      <c r="C21" s="52" t="s">
        <v>204</v>
      </c>
      <c r="D21" s="56" t="s">
        <v>205</v>
      </c>
    </row>
    <row r="22" spans="1:4" ht="31" customHeight="1">
      <c r="A22" s="818"/>
      <c r="B22" s="821"/>
      <c r="C22" s="58"/>
      <c r="D22" s="59" t="s">
        <v>206</v>
      </c>
    </row>
  </sheetData>
  <mergeCells count="11">
    <mergeCell ref="B15:B18"/>
    <mergeCell ref="A15:A18"/>
    <mergeCell ref="A19:A22"/>
    <mergeCell ref="B19:B22"/>
    <mergeCell ref="A1:D1"/>
    <mergeCell ref="A3:A6"/>
    <mergeCell ref="B3:B6"/>
    <mergeCell ref="B7:B10"/>
    <mergeCell ref="A7:A10"/>
    <mergeCell ref="A11:A14"/>
    <mergeCell ref="B11:B14"/>
  </mergeCells>
  <pageMargins left="0.7" right="0.7" top="0.75" bottom="0.75" header="0.3" footer="0.3"/>
  <pageSetup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F76F-BE61-4AEA-8539-7D106D3E68B3}">
  <sheetPr>
    <pageSetUpPr fitToPage="1"/>
  </sheetPr>
  <dimension ref="B1:E8"/>
  <sheetViews>
    <sheetView showGridLines="0" view="pageBreakPreview" zoomScale="85" zoomScaleNormal="85" zoomScaleSheetLayoutView="85" workbookViewId="0">
      <selection activeCell="D21" sqref="D21"/>
    </sheetView>
  </sheetViews>
  <sheetFormatPr baseColWidth="10" defaultColWidth="11.453125" defaultRowHeight="14.5"/>
  <cols>
    <col min="1" max="1" width="2.1796875" style="8" customWidth="1"/>
    <col min="2" max="2" width="9.26953125" style="8" customWidth="1"/>
    <col min="3" max="3" width="21.7265625" style="8" customWidth="1"/>
    <col min="4" max="4" width="35.81640625" style="8" customWidth="1"/>
    <col min="5" max="5" width="41.453125" style="8" customWidth="1"/>
    <col min="6" max="6" width="1.81640625" style="8" customWidth="1"/>
    <col min="7" max="7" width="11.453125" style="8" customWidth="1"/>
    <col min="8" max="16384" width="11.453125" style="8"/>
  </cols>
  <sheetData>
    <row r="1" spans="2:5" ht="10.5" customHeight="1"/>
    <row r="2" spans="2:5" ht="19.5" customHeight="1">
      <c r="B2" s="812" t="s">
        <v>369</v>
      </c>
      <c r="C2" s="812"/>
      <c r="D2" s="812"/>
      <c r="E2" s="812"/>
    </row>
    <row r="3" spans="2:5" ht="15.75" customHeight="1">
      <c r="B3" s="10" t="s">
        <v>370</v>
      </c>
      <c r="C3" s="10" t="s">
        <v>30</v>
      </c>
      <c r="D3" s="10" t="s">
        <v>371</v>
      </c>
      <c r="E3" s="10" t="s">
        <v>372</v>
      </c>
    </row>
    <row r="4" spans="2:5" ht="57" customHeight="1">
      <c r="B4" s="102">
        <v>5</v>
      </c>
      <c r="C4" s="16" t="s">
        <v>352</v>
      </c>
      <c r="D4" s="100" t="s">
        <v>373</v>
      </c>
      <c r="E4" s="100" t="s">
        <v>374</v>
      </c>
    </row>
    <row r="5" spans="2:5" ht="57" customHeight="1">
      <c r="B5" s="102">
        <v>4</v>
      </c>
      <c r="C5" s="15" t="s">
        <v>351</v>
      </c>
      <c r="D5" s="100" t="s">
        <v>375</v>
      </c>
      <c r="E5" s="100" t="s">
        <v>376</v>
      </c>
    </row>
    <row r="6" spans="2:5" ht="57" customHeight="1">
      <c r="B6" s="102">
        <v>3</v>
      </c>
      <c r="C6" s="14" t="s">
        <v>350</v>
      </c>
      <c r="D6" s="100" t="s">
        <v>377</v>
      </c>
      <c r="E6" s="100" t="s">
        <v>378</v>
      </c>
    </row>
    <row r="7" spans="2:5" ht="57" customHeight="1">
      <c r="B7" s="102">
        <v>2</v>
      </c>
      <c r="C7" s="13" t="s">
        <v>349</v>
      </c>
      <c r="D7" s="100" t="s">
        <v>379</v>
      </c>
      <c r="E7" s="100" t="s">
        <v>380</v>
      </c>
    </row>
    <row r="8" spans="2:5" ht="57" customHeight="1">
      <c r="B8" s="102">
        <v>1</v>
      </c>
      <c r="C8" s="11" t="s">
        <v>348</v>
      </c>
      <c r="D8" s="100" t="s">
        <v>381</v>
      </c>
      <c r="E8" s="100" t="s">
        <v>382</v>
      </c>
    </row>
  </sheetData>
  <mergeCells count="1">
    <mergeCell ref="B2:E2"/>
  </mergeCells>
  <printOptions horizontalCentered="1"/>
  <pageMargins left="0.25" right="0.25"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1AA66-E66E-43E2-897D-4FBB6EEB6471}">
  <dimension ref="A1:AMJ16"/>
  <sheetViews>
    <sheetView view="pageBreakPreview" zoomScale="60" zoomScaleNormal="70" workbookViewId="0">
      <selection activeCell="E7" sqref="E7"/>
    </sheetView>
  </sheetViews>
  <sheetFormatPr baseColWidth="10" defaultColWidth="10.81640625" defaultRowHeight="27" customHeight="1"/>
  <cols>
    <col min="1" max="1" width="4.26953125" style="135" customWidth="1"/>
    <col min="2" max="2" width="14.453125" style="135" customWidth="1"/>
    <col min="3" max="3" width="17.26953125" style="135" customWidth="1"/>
    <col min="4" max="4" width="14.453125" style="135" customWidth="1"/>
    <col min="5" max="5" width="46.7265625" style="135" customWidth="1"/>
    <col min="6" max="1024" width="14.453125" style="135" customWidth="1"/>
    <col min="1025" max="16384" width="10.81640625" style="146"/>
  </cols>
  <sheetData>
    <row r="1" spans="2:6" ht="24" customHeight="1">
      <c r="B1" s="829" t="s">
        <v>427</v>
      </c>
      <c r="C1" s="829"/>
      <c r="D1" s="829"/>
      <c r="E1" s="829"/>
      <c r="F1" s="829"/>
    </row>
    <row r="2" spans="2:6" ht="15.5">
      <c r="B2" s="136"/>
      <c r="C2" s="136"/>
      <c r="D2" s="136"/>
      <c r="E2" s="136"/>
      <c r="F2" s="136"/>
    </row>
    <row r="3" spans="2:6" ht="16" customHeight="1">
      <c r="B3" s="830" t="s">
        <v>428</v>
      </c>
      <c r="C3" s="830"/>
      <c r="D3" s="830"/>
      <c r="E3" s="137" t="s">
        <v>429</v>
      </c>
      <c r="F3" s="137" t="s">
        <v>430</v>
      </c>
    </row>
    <row r="4" spans="2:6" ht="31">
      <c r="B4" s="831" t="s">
        <v>431</v>
      </c>
      <c r="C4" s="831" t="s">
        <v>432</v>
      </c>
      <c r="D4" s="138" t="s">
        <v>314</v>
      </c>
      <c r="E4" s="139" t="s">
        <v>433</v>
      </c>
      <c r="F4" s="140">
        <v>0.25</v>
      </c>
    </row>
    <row r="5" spans="2:6" ht="46.5">
      <c r="B5" s="831"/>
      <c r="C5" s="831"/>
      <c r="D5" s="141" t="s">
        <v>315</v>
      </c>
      <c r="E5" s="142" t="s">
        <v>434</v>
      </c>
      <c r="F5" s="143">
        <v>0.15</v>
      </c>
    </row>
    <row r="6" spans="2:6" ht="46.5">
      <c r="B6" s="831"/>
      <c r="C6" s="831"/>
      <c r="D6" s="141" t="s">
        <v>316</v>
      </c>
      <c r="E6" s="142" t="s">
        <v>435</v>
      </c>
      <c r="F6" s="143">
        <v>0.1</v>
      </c>
    </row>
    <row r="7" spans="2:6" ht="62">
      <c r="B7" s="831"/>
      <c r="C7" s="832" t="s">
        <v>237</v>
      </c>
      <c r="D7" s="141" t="s">
        <v>320</v>
      </c>
      <c r="E7" s="142" t="s">
        <v>436</v>
      </c>
      <c r="F7" s="143">
        <v>0.25</v>
      </c>
    </row>
    <row r="8" spans="2:6" ht="31">
      <c r="B8" s="831"/>
      <c r="C8" s="832"/>
      <c r="D8" s="141" t="s">
        <v>319</v>
      </c>
      <c r="E8" s="142" t="s">
        <v>437</v>
      </c>
      <c r="F8" s="143">
        <v>0.15</v>
      </c>
    </row>
    <row r="9" spans="2:6" ht="46.5">
      <c r="B9" s="833" t="s">
        <v>438</v>
      </c>
      <c r="C9" s="832" t="s">
        <v>322</v>
      </c>
      <c r="D9" s="141" t="s">
        <v>323</v>
      </c>
      <c r="E9" s="142" t="s">
        <v>439</v>
      </c>
      <c r="F9" s="144" t="s">
        <v>440</v>
      </c>
    </row>
    <row r="10" spans="2:6" ht="46.5">
      <c r="B10" s="833"/>
      <c r="C10" s="832"/>
      <c r="D10" s="141" t="s">
        <v>324</v>
      </c>
      <c r="E10" s="142" t="s">
        <v>441</v>
      </c>
      <c r="F10" s="144" t="s">
        <v>440</v>
      </c>
    </row>
    <row r="11" spans="2:6" ht="46.5">
      <c r="B11" s="833"/>
      <c r="C11" s="832" t="s">
        <v>325</v>
      </c>
      <c r="D11" s="141" t="s">
        <v>327</v>
      </c>
      <c r="E11" s="142" t="s">
        <v>442</v>
      </c>
      <c r="F11" s="144" t="s">
        <v>440</v>
      </c>
    </row>
    <row r="12" spans="2:6" ht="46.5">
      <c r="B12" s="833"/>
      <c r="C12" s="832"/>
      <c r="D12" s="141" t="s">
        <v>328</v>
      </c>
      <c r="E12" s="142" t="s">
        <v>443</v>
      </c>
      <c r="F12" s="144" t="s">
        <v>440</v>
      </c>
    </row>
    <row r="13" spans="2:6" ht="31">
      <c r="B13" s="833"/>
      <c r="C13" s="832" t="s">
        <v>326</v>
      </c>
      <c r="D13" s="141" t="s">
        <v>444</v>
      </c>
      <c r="E13" s="142" t="s">
        <v>445</v>
      </c>
      <c r="F13" s="144" t="s">
        <v>440</v>
      </c>
    </row>
    <row r="14" spans="2:6" ht="15.5">
      <c r="B14" s="833"/>
      <c r="C14" s="832"/>
      <c r="D14" s="141" t="s">
        <v>446</v>
      </c>
      <c r="E14" s="142" t="s">
        <v>447</v>
      </c>
      <c r="F14" s="144" t="s">
        <v>440</v>
      </c>
    </row>
    <row r="15" spans="2:6" ht="49.5" customHeight="1">
      <c r="B15" s="828" t="s">
        <v>448</v>
      </c>
      <c r="C15" s="828"/>
      <c r="D15" s="828"/>
      <c r="E15" s="828"/>
      <c r="F15" s="828"/>
    </row>
    <row r="16" spans="2:6" ht="27" customHeight="1">
      <c r="B16" s="145"/>
    </row>
  </sheetData>
  <mergeCells count="10">
    <mergeCell ref="B15:F15"/>
    <mergeCell ref="B1:F1"/>
    <mergeCell ref="B3:D3"/>
    <mergeCell ref="B4:B8"/>
    <mergeCell ref="C4:C6"/>
    <mergeCell ref="C7:C8"/>
    <mergeCell ref="B9:B14"/>
    <mergeCell ref="C9:C10"/>
    <mergeCell ref="C11:C12"/>
    <mergeCell ref="C13:C14"/>
  </mergeCells>
  <pageMargins left="0.70000000000000007" right="0.70000000000000007" top="1.1437007874015745" bottom="1.1437007874015745" header="0.74999999999999989" footer="0.74999999999999989"/>
  <pageSetup scale="74" fitToWidth="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698D-F262-490C-955C-3B3DF9E7E085}">
  <sheetPr>
    <pageSetUpPr fitToPage="1"/>
  </sheetPr>
  <dimension ref="A1:G14"/>
  <sheetViews>
    <sheetView showGridLines="0" view="pageBreakPreview" zoomScale="70" zoomScaleNormal="85" zoomScaleSheetLayoutView="70" workbookViewId="0">
      <selection activeCell="E5" sqref="E5"/>
    </sheetView>
  </sheetViews>
  <sheetFormatPr baseColWidth="10" defaultColWidth="11.453125" defaultRowHeight="14.5"/>
  <cols>
    <col min="1" max="1" width="1.81640625" style="103" customWidth="1"/>
    <col min="2" max="2" width="17.453125" style="103" customWidth="1"/>
    <col min="3" max="7" width="16" style="103" customWidth="1"/>
    <col min="8" max="8" width="1.54296875" style="103" customWidth="1"/>
    <col min="9" max="9" width="2" style="103" customWidth="1"/>
    <col min="10" max="16384" width="11.453125" style="103"/>
  </cols>
  <sheetData>
    <row r="1" spans="1:7" ht="9.75" customHeight="1"/>
    <row r="2" spans="1:7" ht="27" customHeight="1">
      <c r="B2" s="835" t="s">
        <v>369</v>
      </c>
      <c r="C2" s="836" t="s">
        <v>385</v>
      </c>
      <c r="D2" s="836"/>
      <c r="E2" s="836"/>
      <c r="F2" s="836"/>
      <c r="G2" s="836"/>
    </row>
    <row r="3" spans="1:7" ht="27" customHeight="1">
      <c r="B3" s="835"/>
      <c r="C3" s="104" t="s">
        <v>386</v>
      </c>
      <c r="D3" s="104" t="s">
        <v>387</v>
      </c>
      <c r="E3" s="104" t="s">
        <v>388</v>
      </c>
      <c r="F3" s="104" t="s">
        <v>389</v>
      </c>
      <c r="G3" s="104" t="s">
        <v>390</v>
      </c>
    </row>
    <row r="4" spans="1:7" ht="31.5" customHeight="1">
      <c r="B4" s="834" t="s">
        <v>391</v>
      </c>
      <c r="C4" s="105" t="s">
        <v>392</v>
      </c>
      <c r="D4" s="106" t="s">
        <v>393</v>
      </c>
      <c r="E4" s="107" t="s">
        <v>394</v>
      </c>
      <c r="F4" s="108" t="s">
        <v>395</v>
      </c>
      <c r="G4" s="109" t="s">
        <v>396</v>
      </c>
    </row>
    <row r="5" spans="1:7" ht="31.5" customHeight="1">
      <c r="B5" s="834"/>
      <c r="C5" s="110" t="s">
        <v>397</v>
      </c>
      <c r="D5" s="111" t="s">
        <v>397</v>
      </c>
      <c r="E5" s="112" t="s">
        <v>398</v>
      </c>
      <c r="F5" s="113" t="s">
        <v>398</v>
      </c>
      <c r="G5" s="114" t="s">
        <v>398</v>
      </c>
    </row>
    <row r="6" spans="1:7" ht="31.5" customHeight="1">
      <c r="B6" s="834" t="s">
        <v>399</v>
      </c>
      <c r="C6" s="115" t="s">
        <v>400</v>
      </c>
      <c r="D6" s="116" t="s">
        <v>401</v>
      </c>
      <c r="E6" s="117" t="s">
        <v>402</v>
      </c>
      <c r="F6" s="118" t="s">
        <v>403</v>
      </c>
      <c r="G6" s="119" t="s">
        <v>404</v>
      </c>
    </row>
    <row r="7" spans="1:7" ht="31.5" customHeight="1">
      <c r="B7" s="834"/>
      <c r="C7" s="115" t="s">
        <v>405</v>
      </c>
      <c r="D7" s="116" t="s">
        <v>397</v>
      </c>
      <c r="E7" s="117" t="s">
        <v>397</v>
      </c>
      <c r="F7" s="118" t="s">
        <v>398</v>
      </c>
      <c r="G7" s="119" t="s">
        <v>398</v>
      </c>
    </row>
    <row r="8" spans="1:7" ht="31.5" customHeight="1">
      <c r="B8" s="834" t="s">
        <v>406</v>
      </c>
      <c r="C8" s="120" t="s">
        <v>407</v>
      </c>
      <c r="D8" s="121" t="s">
        <v>408</v>
      </c>
      <c r="E8" s="122" t="s">
        <v>409</v>
      </c>
      <c r="F8" s="108" t="s">
        <v>402</v>
      </c>
      <c r="G8" s="109" t="s">
        <v>394</v>
      </c>
    </row>
    <row r="9" spans="1:7" ht="31.5" customHeight="1">
      <c r="B9" s="834"/>
      <c r="C9" s="123" t="s">
        <v>410</v>
      </c>
      <c r="D9" s="124" t="s">
        <v>405</v>
      </c>
      <c r="E9" s="125" t="s">
        <v>397</v>
      </c>
      <c r="F9" s="113" t="s">
        <v>398</v>
      </c>
      <c r="G9" s="114" t="s">
        <v>398</v>
      </c>
    </row>
    <row r="10" spans="1:7" ht="31.5" customHeight="1">
      <c r="B10" s="834" t="s">
        <v>411</v>
      </c>
      <c r="C10" s="126" t="s">
        <v>412</v>
      </c>
      <c r="D10" s="127" t="s">
        <v>400</v>
      </c>
      <c r="E10" s="115" t="s">
        <v>408</v>
      </c>
      <c r="F10" s="116" t="s">
        <v>401</v>
      </c>
      <c r="G10" s="119" t="s">
        <v>393</v>
      </c>
    </row>
    <row r="11" spans="1:7" ht="31.5" customHeight="1">
      <c r="B11" s="834"/>
      <c r="C11" s="126" t="s">
        <v>410</v>
      </c>
      <c r="D11" s="127" t="s">
        <v>410</v>
      </c>
      <c r="E11" s="115" t="s">
        <v>405</v>
      </c>
      <c r="F11" s="116" t="s">
        <v>397</v>
      </c>
      <c r="G11" s="119" t="s">
        <v>398</v>
      </c>
    </row>
    <row r="12" spans="1:7" ht="31.5" customHeight="1">
      <c r="A12" s="103" t="s">
        <v>39</v>
      </c>
      <c r="B12" s="834" t="s">
        <v>413</v>
      </c>
      <c r="C12" s="120" t="s">
        <v>414</v>
      </c>
      <c r="D12" s="128" t="s">
        <v>412</v>
      </c>
      <c r="E12" s="129" t="s">
        <v>407</v>
      </c>
      <c r="F12" s="106" t="s">
        <v>400</v>
      </c>
      <c r="G12" s="130" t="s">
        <v>392</v>
      </c>
    </row>
    <row r="13" spans="1:7" ht="31.5" customHeight="1">
      <c r="B13" s="834"/>
      <c r="C13" s="123" t="s">
        <v>410</v>
      </c>
      <c r="D13" s="131" t="s">
        <v>410</v>
      </c>
      <c r="E13" s="132" t="s">
        <v>405</v>
      </c>
      <c r="F13" s="111" t="s">
        <v>397</v>
      </c>
      <c r="G13" s="133" t="s">
        <v>397</v>
      </c>
    </row>
    <row r="14" spans="1:7" ht="8.25" customHeight="1"/>
  </sheetData>
  <mergeCells count="7">
    <mergeCell ref="B12:B13"/>
    <mergeCell ref="B2:B3"/>
    <mergeCell ref="C2:G2"/>
    <mergeCell ref="B4:B5"/>
    <mergeCell ref="B6:B7"/>
    <mergeCell ref="B8:B9"/>
    <mergeCell ref="B10:B11"/>
  </mergeCells>
  <printOptions horizontalCentered="1"/>
  <pageMargins left="0.25" right="0.25"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D2EE-C6DE-4476-8A07-1D92A10A8A5F}">
  <sheetPr>
    <pageSetUpPr fitToPage="1"/>
  </sheetPr>
  <dimension ref="B1:C11"/>
  <sheetViews>
    <sheetView showGridLines="0" view="pageBreakPreview" zoomScale="70" zoomScaleNormal="100" zoomScaleSheetLayoutView="70" workbookViewId="0">
      <selection activeCell="C5" sqref="C5"/>
    </sheetView>
  </sheetViews>
  <sheetFormatPr baseColWidth="10" defaultColWidth="11.453125" defaultRowHeight="14"/>
  <cols>
    <col min="1" max="1" width="1.7265625" style="1" customWidth="1"/>
    <col min="2" max="2" width="27.453125" style="1" customWidth="1"/>
    <col min="3" max="3" width="92.7265625" style="1" customWidth="1"/>
    <col min="4" max="4" width="1.54296875" style="1" customWidth="1"/>
    <col min="5" max="6" width="11.54296875" style="1" customWidth="1"/>
    <col min="7" max="16384" width="11.453125" style="1"/>
  </cols>
  <sheetData>
    <row r="1" spans="2:3" ht="8.25" customHeight="1"/>
    <row r="2" spans="2:3" ht="15.75" customHeight="1">
      <c r="B2" s="837" t="s">
        <v>425</v>
      </c>
      <c r="C2" s="837"/>
    </row>
    <row r="3" spans="2:3" ht="45.75" customHeight="1">
      <c r="B3" s="281" t="s">
        <v>245</v>
      </c>
      <c r="C3" s="9" t="s">
        <v>417</v>
      </c>
    </row>
    <row r="4" spans="2:3" ht="45.75" customHeight="1">
      <c r="B4" s="281" t="s">
        <v>246</v>
      </c>
      <c r="C4" s="9" t="s">
        <v>418</v>
      </c>
    </row>
    <row r="5" spans="2:3" ht="68.5" customHeight="1">
      <c r="B5" s="281" t="s">
        <v>247</v>
      </c>
      <c r="C5" s="9" t="s">
        <v>419</v>
      </c>
    </row>
    <row r="6" spans="2:3" ht="45.75" customHeight="1">
      <c r="B6" s="281" t="s">
        <v>248</v>
      </c>
      <c r="C6" s="9" t="s">
        <v>420</v>
      </c>
    </row>
    <row r="7" spans="2:3" ht="45.75" customHeight="1">
      <c r="B7" s="281" t="s">
        <v>249</v>
      </c>
      <c r="C7" s="9" t="s">
        <v>421</v>
      </c>
    </row>
    <row r="8" spans="2:3" ht="45.75" customHeight="1">
      <c r="B8" s="281" t="s">
        <v>424</v>
      </c>
      <c r="C8" s="9" t="s">
        <v>422</v>
      </c>
    </row>
    <row r="9" spans="2:3" ht="45.75" customHeight="1">
      <c r="B9" s="281" t="s">
        <v>250</v>
      </c>
      <c r="C9" s="9" t="s">
        <v>423</v>
      </c>
    </row>
    <row r="10" spans="2:3" ht="45.75" customHeight="1">
      <c r="B10" s="281" t="s">
        <v>112</v>
      </c>
      <c r="C10" s="9" t="s">
        <v>29</v>
      </c>
    </row>
    <row r="11" spans="2:3" ht="52">
      <c r="B11" s="281" t="s">
        <v>251</v>
      </c>
      <c r="C11" s="9" t="s">
        <v>86</v>
      </c>
    </row>
  </sheetData>
  <mergeCells count="1">
    <mergeCell ref="B2:C2"/>
  </mergeCells>
  <printOptions horizontalCentered="1"/>
  <pageMargins left="0.70866141732283472" right="0.70866141732283472" top="0.74803149606299213" bottom="0.74803149606299213" header="0.31496062992125984" footer="0.31496062992125984"/>
  <pageSetup scale="9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FECF-120F-4B6E-9D54-C1FE4183018C}">
  <sheetPr>
    <pageSetUpPr fitToPage="1"/>
  </sheetPr>
  <dimension ref="A1:F27"/>
  <sheetViews>
    <sheetView showGridLines="0" view="pageBreakPreview" zoomScale="70" zoomScaleNormal="100" zoomScaleSheetLayoutView="70" workbookViewId="0">
      <selection activeCell="H11" sqref="H11"/>
    </sheetView>
  </sheetViews>
  <sheetFormatPr baseColWidth="10" defaultColWidth="11.453125" defaultRowHeight="14.5"/>
  <cols>
    <col min="1" max="1" width="2.1796875" style="8" customWidth="1"/>
    <col min="2" max="2" width="11.453125" style="8"/>
    <col min="3" max="3" width="9.453125" style="8" customWidth="1"/>
    <col min="4" max="4" width="36.453125" style="8" customWidth="1"/>
    <col min="5" max="6" width="13.81640625" style="8" customWidth="1"/>
    <col min="7" max="7" width="1.81640625" style="2" customWidth="1"/>
    <col min="8" max="16384" width="11.453125" style="2"/>
  </cols>
  <sheetData>
    <row r="1" spans="2:6" ht="8.25" customHeight="1" thickBot="1"/>
    <row r="2" spans="2:6" ht="18.75" customHeight="1" thickBot="1">
      <c r="B2" s="840" t="s">
        <v>41</v>
      </c>
      <c r="C2" s="841"/>
      <c r="D2" s="841"/>
      <c r="E2" s="841"/>
      <c r="F2" s="842"/>
    </row>
    <row r="3" spans="2:6" ht="18.75" customHeight="1">
      <c r="B3" s="843" t="s">
        <v>42</v>
      </c>
      <c r="C3" s="844"/>
      <c r="D3" s="664" t="s">
        <v>43</v>
      </c>
      <c r="E3" s="664"/>
      <c r="F3" s="848"/>
    </row>
    <row r="4" spans="2:6" ht="18.75" customHeight="1">
      <c r="B4" s="845"/>
      <c r="C4" s="399"/>
      <c r="D4" s="415" t="s">
        <v>44</v>
      </c>
      <c r="E4" s="415"/>
      <c r="F4" s="849"/>
    </row>
    <row r="5" spans="2:6" ht="18.75" customHeight="1">
      <c r="B5" s="845"/>
      <c r="C5" s="399"/>
      <c r="D5" s="415" t="s">
        <v>45</v>
      </c>
      <c r="E5" s="415"/>
      <c r="F5" s="849"/>
    </row>
    <row r="6" spans="2:6" ht="18.75" customHeight="1">
      <c r="B6" s="845"/>
      <c r="C6" s="399"/>
      <c r="D6" s="415" t="s">
        <v>46</v>
      </c>
      <c r="E6" s="415"/>
      <c r="F6" s="849"/>
    </row>
    <row r="7" spans="2:6" ht="18.75" customHeight="1">
      <c r="B7" s="845"/>
      <c r="C7" s="399"/>
      <c r="D7" s="415" t="s">
        <v>47</v>
      </c>
      <c r="E7" s="415"/>
      <c r="F7" s="849"/>
    </row>
    <row r="8" spans="2:6" ht="18.75" customHeight="1">
      <c r="B8" s="845"/>
      <c r="C8" s="399"/>
      <c r="D8" s="415" t="s">
        <v>48</v>
      </c>
      <c r="E8" s="415"/>
      <c r="F8" s="849"/>
    </row>
    <row r="9" spans="2:6" ht="18.75" customHeight="1">
      <c r="B9" s="845"/>
      <c r="C9" s="399"/>
      <c r="D9" s="415" t="s">
        <v>49</v>
      </c>
      <c r="E9" s="415"/>
      <c r="F9" s="849"/>
    </row>
    <row r="10" spans="2:6" ht="18.75" customHeight="1" thickBot="1">
      <c r="B10" s="846"/>
      <c r="C10" s="847"/>
      <c r="D10" s="850" t="s">
        <v>50</v>
      </c>
      <c r="E10" s="850"/>
      <c r="F10" s="851"/>
    </row>
    <row r="11" spans="2:6" ht="18.75" customHeight="1">
      <c r="B11" s="857" t="s">
        <v>51</v>
      </c>
      <c r="C11" s="858"/>
      <c r="D11" s="863" t="s">
        <v>15</v>
      </c>
      <c r="E11" s="863"/>
      <c r="F11" s="864"/>
    </row>
    <row r="12" spans="2:6" ht="18.75" customHeight="1">
      <c r="B12" s="859"/>
      <c r="C12" s="860"/>
      <c r="D12" s="838" t="s">
        <v>52</v>
      </c>
      <c r="E12" s="838"/>
      <c r="F12" s="839"/>
    </row>
    <row r="13" spans="2:6" ht="18.75" customHeight="1">
      <c r="B13" s="859"/>
      <c r="C13" s="860"/>
      <c r="D13" s="838" t="s">
        <v>53</v>
      </c>
      <c r="E13" s="838"/>
      <c r="F13" s="839"/>
    </row>
    <row r="14" spans="2:6" ht="18.75" customHeight="1">
      <c r="B14" s="859"/>
      <c r="C14" s="860"/>
      <c r="D14" s="838" t="s">
        <v>54</v>
      </c>
      <c r="E14" s="838"/>
      <c r="F14" s="839"/>
    </row>
    <row r="15" spans="2:6" ht="18.75" customHeight="1">
      <c r="B15" s="859"/>
      <c r="C15" s="860"/>
      <c r="D15" s="838" t="s">
        <v>55</v>
      </c>
      <c r="E15" s="838"/>
      <c r="F15" s="839"/>
    </row>
    <row r="16" spans="2:6" ht="18.75" customHeight="1">
      <c r="B16" s="859"/>
      <c r="C16" s="860"/>
      <c r="D16" s="838" t="s">
        <v>56</v>
      </c>
      <c r="E16" s="838"/>
      <c r="F16" s="839"/>
    </row>
    <row r="17" spans="2:6" ht="18.75" customHeight="1">
      <c r="B17" s="859"/>
      <c r="C17" s="860"/>
      <c r="D17" s="838" t="s">
        <v>57</v>
      </c>
      <c r="E17" s="838"/>
      <c r="F17" s="839"/>
    </row>
    <row r="18" spans="2:6" ht="18.75" customHeight="1">
      <c r="B18" s="859"/>
      <c r="C18" s="860"/>
      <c r="D18" s="838" t="s">
        <v>58</v>
      </c>
      <c r="E18" s="838"/>
      <c r="F18" s="839"/>
    </row>
    <row r="19" spans="2:6" ht="18.75" customHeight="1">
      <c r="B19" s="859"/>
      <c r="C19" s="860"/>
      <c r="D19" s="838" t="s">
        <v>59</v>
      </c>
      <c r="E19" s="838"/>
      <c r="F19" s="839"/>
    </row>
    <row r="20" spans="2:6" ht="18.75" customHeight="1">
      <c r="B20" s="859"/>
      <c r="C20" s="860"/>
      <c r="D20" s="838" t="s">
        <v>60</v>
      </c>
      <c r="E20" s="838"/>
      <c r="F20" s="839"/>
    </row>
    <row r="21" spans="2:6" ht="18.75" customHeight="1">
      <c r="B21" s="859"/>
      <c r="C21" s="860"/>
      <c r="D21" s="838" t="s">
        <v>61</v>
      </c>
      <c r="E21" s="838"/>
      <c r="F21" s="839"/>
    </row>
    <row r="22" spans="2:6" ht="18.75" customHeight="1">
      <c r="B22" s="859"/>
      <c r="C22" s="860"/>
      <c r="D22" s="838" t="s">
        <v>62</v>
      </c>
      <c r="E22" s="838"/>
      <c r="F22" s="839"/>
    </row>
    <row r="23" spans="2:6" ht="18.75" customHeight="1">
      <c r="B23" s="859"/>
      <c r="C23" s="860"/>
      <c r="D23" s="838" t="s">
        <v>63</v>
      </c>
      <c r="E23" s="838"/>
      <c r="F23" s="839"/>
    </row>
    <row r="24" spans="2:6" ht="18.75" customHeight="1" thickBot="1">
      <c r="B24" s="861"/>
      <c r="C24" s="862"/>
      <c r="D24" s="852" t="s">
        <v>64</v>
      </c>
      <c r="E24" s="852"/>
      <c r="F24" s="853"/>
    </row>
    <row r="25" spans="2:6" ht="18.75" customHeight="1">
      <c r="B25" s="854" t="s">
        <v>65</v>
      </c>
      <c r="C25" s="417"/>
      <c r="D25" s="855" t="s">
        <v>66</v>
      </c>
      <c r="E25" s="855"/>
      <c r="F25" s="856"/>
    </row>
    <row r="26" spans="2:6" ht="18.75" customHeight="1" thickBot="1">
      <c r="B26" s="846"/>
      <c r="C26" s="847"/>
      <c r="D26" s="850" t="s">
        <v>67</v>
      </c>
      <c r="E26" s="850"/>
      <c r="F26" s="851"/>
    </row>
    <row r="27" spans="2:6" ht="7.5" customHeight="1"/>
  </sheetData>
  <mergeCells count="28">
    <mergeCell ref="D23:F23"/>
    <mergeCell ref="D24:F24"/>
    <mergeCell ref="B25:C26"/>
    <mergeCell ref="D25:F25"/>
    <mergeCell ref="D26:F26"/>
    <mergeCell ref="B11:C24"/>
    <mergeCell ref="D11:F11"/>
    <mergeCell ref="D12:F12"/>
    <mergeCell ref="D13:F13"/>
    <mergeCell ref="D14:F14"/>
    <mergeCell ref="D15:F15"/>
    <mergeCell ref="D16:F16"/>
    <mergeCell ref="D17:F17"/>
    <mergeCell ref="D18:F18"/>
    <mergeCell ref="D19:F19"/>
    <mergeCell ref="D20:F20"/>
    <mergeCell ref="D21:F21"/>
    <mergeCell ref="D22:F22"/>
    <mergeCell ref="B2:F2"/>
    <mergeCell ref="B3:C10"/>
    <mergeCell ref="D3:F3"/>
    <mergeCell ref="D4:F4"/>
    <mergeCell ref="D5:F5"/>
    <mergeCell ref="D6:F6"/>
    <mergeCell ref="D7:F7"/>
    <mergeCell ref="D8:F8"/>
    <mergeCell ref="D9:F9"/>
    <mergeCell ref="D10:F10"/>
  </mergeCells>
  <printOptions horizontalCentered="1"/>
  <pageMargins left="0.25" right="0.25"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AC23B-BC27-4567-A040-EA547D3CC251}">
  <sheetPr>
    <pageSetUpPr fitToPage="1"/>
  </sheetPr>
  <dimension ref="A1:C11"/>
  <sheetViews>
    <sheetView showGridLines="0" view="pageBreakPreview" zoomScaleNormal="100" zoomScaleSheetLayoutView="100" workbookViewId="0">
      <selection activeCell="C8" sqref="C8"/>
    </sheetView>
  </sheetViews>
  <sheetFormatPr baseColWidth="10" defaultColWidth="11.453125" defaultRowHeight="14.5"/>
  <cols>
    <col min="1" max="1" width="1.81640625" style="17" customWidth="1"/>
    <col min="2" max="2" width="17.453125" style="17" customWidth="1"/>
    <col min="3" max="3" width="73.54296875" style="17" customWidth="1"/>
    <col min="4" max="4" width="1.54296875" style="3" customWidth="1"/>
    <col min="5" max="5" width="12.54296875" style="3" customWidth="1"/>
    <col min="6" max="16384" width="11.453125" style="3"/>
  </cols>
  <sheetData>
    <row r="1" spans="2:3" ht="9.75" customHeight="1" thickBot="1"/>
    <row r="2" spans="2:3" ht="16" thickBot="1">
      <c r="B2" s="20" t="s">
        <v>68</v>
      </c>
      <c r="C2" s="21" t="s">
        <v>69</v>
      </c>
    </row>
    <row r="3" spans="2:3" ht="18" customHeight="1">
      <c r="B3" s="865" t="s">
        <v>6</v>
      </c>
      <c r="C3" s="18" t="s">
        <v>415</v>
      </c>
    </row>
    <row r="4" spans="2:3" ht="43.5" customHeight="1" thickBot="1">
      <c r="B4" s="866"/>
      <c r="C4" s="19" t="s">
        <v>70</v>
      </c>
    </row>
    <row r="5" spans="2:3">
      <c r="B5" s="867" t="s">
        <v>7</v>
      </c>
      <c r="C5" s="18" t="s">
        <v>337</v>
      </c>
    </row>
    <row r="6" spans="2:3" ht="58.5" customHeight="1" thickBot="1">
      <c r="B6" s="868"/>
      <c r="C6" s="19" t="s">
        <v>71</v>
      </c>
    </row>
    <row r="7" spans="2:3">
      <c r="B7" s="869" t="s">
        <v>8</v>
      </c>
      <c r="C7" s="18" t="s">
        <v>416</v>
      </c>
    </row>
    <row r="8" spans="2:3" ht="57.75" customHeight="1" thickBot="1">
      <c r="B8" s="870"/>
      <c r="C8" s="19" t="s">
        <v>72</v>
      </c>
    </row>
    <row r="9" spans="2:3">
      <c r="B9" s="871" t="s">
        <v>9</v>
      </c>
      <c r="C9" s="18" t="s">
        <v>338</v>
      </c>
    </row>
    <row r="10" spans="2:3" ht="38.25" customHeight="1" thickBot="1">
      <c r="B10" s="872"/>
      <c r="C10" s="19" t="s">
        <v>73</v>
      </c>
    </row>
    <row r="11" spans="2:3" ht="8.25" customHeight="1"/>
  </sheetData>
  <mergeCells count="4">
    <mergeCell ref="B3:B4"/>
    <mergeCell ref="B5:B6"/>
    <mergeCell ref="B7:B8"/>
    <mergeCell ref="B9:B10"/>
  </mergeCells>
  <printOptions horizontalCentered="1"/>
  <pageMargins left="0.23622047244094491" right="0.23622047244094491" top="0.74803149606299213" bottom="0.74803149606299213" header="0.31496062992125984" footer="0.31496062992125984"/>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CK688"/>
  <sheetViews>
    <sheetView showGridLines="0" tabSelected="1" view="pageBreakPreview" topLeftCell="A7" zoomScale="40" zoomScaleNormal="70" zoomScaleSheetLayoutView="40" workbookViewId="0">
      <pane ySplit="780" activePane="bottomLeft"/>
      <selection activeCell="P5" sqref="P5:P9"/>
      <selection pane="bottomLeft" activeCell="AF230" sqref="A226:XFD230"/>
    </sheetView>
  </sheetViews>
  <sheetFormatPr baseColWidth="10" defaultColWidth="11.1796875" defaultRowHeight="14.5"/>
  <cols>
    <col min="1" max="1" width="6.26953125" style="227" customWidth="1"/>
    <col min="2" max="2" width="9.7265625" style="226" customWidth="1"/>
    <col min="3" max="6" width="13.81640625" style="227" customWidth="1"/>
    <col min="7" max="7" width="7.90625" style="227" customWidth="1"/>
    <col min="8" max="8" width="7.54296875" style="225" hidden="1" customWidth="1"/>
    <col min="9" max="9" width="39.6328125" style="288" customWidth="1"/>
    <col min="10" max="10" width="12.453125" style="227" customWidth="1"/>
    <col min="11" max="11" width="33.90625" style="227" customWidth="1"/>
    <col min="12" max="12" width="39" style="227" customWidth="1"/>
    <col min="13" max="13" width="43" style="227" customWidth="1"/>
    <col min="14" max="14" width="11.1796875" style="227" customWidth="1"/>
    <col min="15" max="15" width="11.1796875" style="227"/>
    <col min="16" max="16" width="10.453125" style="228" customWidth="1"/>
    <col min="17" max="21" width="9.81640625" style="227" customWidth="1"/>
    <col min="22" max="23" width="3.453125" style="227" customWidth="1"/>
    <col min="24" max="24" width="19.26953125" style="227" customWidth="1"/>
    <col min="25" max="27" width="3.453125" style="227" customWidth="1"/>
    <col min="28" max="28" width="3.7265625" style="229" customWidth="1"/>
    <col min="29" max="30" width="6.453125" style="230" customWidth="1"/>
    <col min="31" max="31" width="4.1796875" style="229" customWidth="1"/>
    <col min="32" max="32" width="4.7265625" style="229" customWidth="1"/>
    <col min="33" max="33" width="35" style="227" customWidth="1"/>
    <col min="34" max="34" width="15.81640625" style="227" customWidth="1"/>
    <col min="35" max="36" width="4.1796875" style="185" customWidth="1"/>
    <col min="37" max="37" width="4.1796875" style="227" customWidth="1"/>
    <col min="38" max="39" width="4.1796875" style="185" customWidth="1"/>
    <col min="40" max="40" width="5.7265625" style="185" customWidth="1"/>
    <col min="41" max="41" width="4.1796875" style="227" customWidth="1"/>
    <col min="42" max="45" width="3.453125" style="227" customWidth="1"/>
    <col min="46" max="46" width="3.7265625" style="229" customWidth="1"/>
    <col min="47" max="48" width="6.453125" style="185" customWidth="1"/>
    <col min="49" max="49" width="4.1796875" style="227" customWidth="1"/>
    <col min="50" max="50" width="11.81640625" style="228" customWidth="1"/>
    <col min="51" max="51" width="31.54296875" style="231" customWidth="1"/>
    <col min="52" max="52" width="22.1796875" style="228" customWidth="1"/>
    <col min="53" max="54" width="16.54296875" style="231" customWidth="1"/>
    <col min="55" max="56" width="16.54296875" style="348" customWidth="1"/>
    <col min="57" max="57" width="21.1796875" style="228" customWidth="1"/>
    <col min="58" max="58" width="21.7265625" style="232" customWidth="1"/>
    <col min="59" max="59" width="20.7265625" style="231" customWidth="1"/>
    <col min="60" max="60" width="16.54296875" style="231" customWidth="1"/>
    <col min="61" max="63" width="16.54296875" style="185" customWidth="1"/>
    <col min="64" max="64" width="16.54296875" style="233" customWidth="1"/>
    <col min="65" max="65" width="16.54296875" style="228" customWidth="1"/>
    <col min="66" max="66" width="19.81640625" style="231" customWidth="1"/>
    <col min="67" max="69" width="16.54296875" style="228" customWidth="1"/>
    <col min="70" max="16384" width="11.1796875" style="227"/>
  </cols>
  <sheetData>
    <row r="1" spans="1:89" s="185" customFormat="1" ht="82.5" customHeight="1">
      <c r="B1" s="242"/>
      <c r="H1" s="241"/>
      <c r="O1" s="243"/>
      <c r="AB1" s="230"/>
      <c r="AC1" s="230"/>
      <c r="AD1" s="230"/>
      <c r="AE1" s="230"/>
      <c r="AF1" s="230"/>
      <c r="AS1" s="230"/>
      <c r="AY1" s="233"/>
      <c r="AZ1" s="243"/>
      <c r="BC1" s="344"/>
      <c r="BD1" s="344"/>
      <c r="BE1" s="244"/>
      <c r="BF1" s="243"/>
    </row>
    <row r="2" spans="1:89" s="241" customFormat="1" ht="17.25" customHeight="1">
      <c r="A2" s="626" t="s">
        <v>941</v>
      </c>
      <c r="B2" s="626"/>
      <c r="C2" s="626"/>
      <c r="D2" s="626"/>
      <c r="E2" s="626"/>
      <c r="F2" s="626"/>
      <c r="G2" s="626"/>
      <c r="H2" s="626"/>
      <c r="I2" s="626"/>
      <c r="J2" s="626"/>
      <c r="K2" s="626"/>
      <c r="L2" s="626"/>
      <c r="M2" s="626"/>
      <c r="N2" s="626"/>
      <c r="O2" s="626"/>
      <c r="P2" s="627"/>
      <c r="Q2" s="614" t="s">
        <v>942</v>
      </c>
      <c r="R2" s="614"/>
      <c r="S2" s="614"/>
      <c r="T2" s="614"/>
      <c r="U2" s="614"/>
      <c r="V2" s="615"/>
      <c r="W2" s="615"/>
      <c r="X2" s="615"/>
      <c r="Y2" s="615"/>
      <c r="Z2" s="615"/>
      <c r="AA2" s="615"/>
      <c r="AB2" s="615"/>
      <c r="AC2" s="615"/>
      <c r="AD2" s="615"/>
      <c r="AE2" s="615"/>
      <c r="AF2" s="615"/>
      <c r="AG2" s="615"/>
      <c r="AH2" s="615"/>
      <c r="AI2" s="615"/>
      <c r="AJ2" s="615"/>
      <c r="AK2" s="615"/>
      <c r="AL2" s="615"/>
      <c r="AM2" s="615"/>
      <c r="AN2" s="615"/>
      <c r="AO2" s="615"/>
      <c r="AP2" s="615"/>
      <c r="AQ2" s="615"/>
      <c r="AR2" s="615"/>
      <c r="AS2" s="615"/>
      <c r="AT2" s="615"/>
      <c r="AU2" s="615"/>
      <c r="AV2" s="615"/>
      <c r="AW2" s="615"/>
      <c r="AX2" s="615"/>
      <c r="AY2" s="615"/>
      <c r="AZ2" s="873"/>
      <c r="BA2" s="874"/>
      <c r="BB2" s="874"/>
      <c r="BC2" s="874"/>
      <c r="BD2" s="874"/>
      <c r="BE2" s="874"/>
      <c r="BF2" s="874"/>
      <c r="BG2" s="874"/>
      <c r="BH2" s="874"/>
      <c r="BI2" s="874"/>
      <c r="BJ2" s="874"/>
      <c r="BK2" s="874"/>
      <c r="BL2" s="874"/>
      <c r="BM2" s="874"/>
      <c r="BN2" s="874"/>
      <c r="BO2" s="874"/>
      <c r="BP2" s="874"/>
      <c r="BQ2" s="874"/>
    </row>
    <row r="3" spans="1:89" s="185" customFormat="1" ht="14.25" customHeight="1" thickBot="1">
      <c r="A3" s="634" t="s">
        <v>943</v>
      </c>
      <c r="B3" s="634"/>
      <c r="C3" s="182">
        <v>2</v>
      </c>
      <c r="D3" s="648" t="s">
        <v>81</v>
      </c>
      <c r="E3" s="649"/>
      <c r="F3" s="649"/>
      <c r="G3" s="649"/>
      <c r="H3" s="650"/>
      <c r="I3" s="296">
        <v>44683</v>
      </c>
      <c r="J3" s="183"/>
      <c r="K3" s="183"/>
      <c r="L3" s="183"/>
      <c r="M3" s="183"/>
      <c r="N3" s="183"/>
      <c r="O3" s="183"/>
      <c r="P3" s="183"/>
      <c r="Q3" s="183"/>
      <c r="R3" s="183"/>
      <c r="S3" s="183"/>
      <c r="T3" s="183"/>
      <c r="U3" s="183"/>
      <c r="V3" s="183"/>
      <c r="W3" s="183"/>
      <c r="X3" s="183"/>
      <c r="Y3" s="183"/>
      <c r="Z3" s="183"/>
      <c r="AA3" s="183"/>
      <c r="AB3" s="184"/>
      <c r="AC3" s="184"/>
      <c r="AD3" s="184"/>
      <c r="AE3" s="184"/>
      <c r="AF3" s="184"/>
      <c r="AG3" s="183"/>
      <c r="AH3" s="183"/>
      <c r="AI3" s="183"/>
      <c r="AJ3" s="183"/>
      <c r="AK3" s="183"/>
      <c r="AL3" s="183"/>
      <c r="AM3" s="183"/>
      <c r="AN3" s="183"/>
      <c r="AO3" s="183"/>
      <c r="AP3" s="183"/>
      <c r="AQ3" s="183"/>
      <c r="AR3" s="183"/>
      <c r="AS3" s="184"/>
      <c r="AT3" s="183"/>
      <c r="AU3" s="183"/>
      <c r="AV3" s="183"/>
      <c r="AW3" s="183"/>
      <c r="AX3" s="183"/>
      <c r="AY3" s="349"/>
      <c r="AZ3" s="183"/>
      <c r="BA3" s="183"/>
      <c r="BB3" s="183"/>
      <c r="BC3" s="345"/>
      <c r="BD3" s="345"/>
      <c r="BE3" s="183"/>
      <c r="BF3" s="183"/>
      <c r="BG3" s="183"/>
      <c r="BH3" s="183"/>
      <c r="BI3" s="183"/>
      <c r="BJ3" s="183"/>
      <c r="BK3" s="183"/>
      <c r="BL3" s="183"/>
      <c r="BM3" s="183"/>
    </row>
    <row r="4" spans="1:89" s="186" customFormat="1" ht="14.5" customHeight="1" thickBot="1">
      <c r="A4" s="628" t="s">
        <v>312</v>
      </c>
      <c r="B4" s="629"/>
      <c r="C4" s="629"/>
      <c r="D4" s="629"/>
      <c r="E4" s="629"/>
      <c r="F4" s="629"/>
      <c r="G4" s="629"/>
      <c r="H4" s="629"/>
      <c r="I4" s="629"/>
      <c r="J4" s="629"/>
      <c r="K4" s="629"/>
      <c r="L4" s="629"/>
      <c r="M4" s="629"/>
      <c r="N4" s="629"/>
      <c r="O4" s="629"/>
      <c r="P4" s="629"/>
      <c r="Q4" s="629"/>
      <c r="R4" s="629"/>
      <c r="S4" s="629"/>
      <c r="T4" s="629"/>
      <c r="U4" s="630"/>
      <c r="V4" s="550" t="s">
        <v>313</v>
      </c>
      <c r="W4" s="551"/>
      <c r="X4" s="551"/>
      <c r="Y4" s="551"/>
      <c r="Z4" s="551"/>
      <c r="AA4" s="551"/>
      <c r="AB4" s="551"/>
      <c r="AC4" s="551"/>
      <c r="AD4" s="551"/>
      <c r="AE4" s="551"/>
      <c r="AF4" s="551"/>
      <c r="AG4" s="551"/>
      <c r="AH4" s="551"/>
      <c r="AI4" s="551"/>
      <c r="AJ4" s="551"/>
      <c r="AK4" s="551"/>
      <c r="AL4" s="551"/>
      <c r="AM4" s="551"/>
      <c r="AN4" s="551"/>
      <c r="AO4" s="551"/>
      <c r="AP4" s="551"/>
      <c r="AQ4" s="551"/>
      <c r="AR4" s="551"/>
      <c r="AS4" s="551"/>
      <c r="AT4" s="551"/>
      <c r="AU4" s="551"/>
      <c r="AV4" s="551"/>
      <c r="AW4" s="551"/>
      <c r="AX4" s="552"/>
      <c r="AY4" s="532" t="s">
        <v>340</v>
      </c>
      <c r="AZ4" s="533"/>
      <c r="BA4" s="533"/>
      <c r="BB4" s="533"/>
      <c r="BC4" s="533"/>
      <c r="BD4" s="533"/>
      <c r="BE4" s="533"/>
      <c r="BF4" s="533"/>
      <c r="BG4" s="534"/>
      <c r="BH4" s="545" t="s">
        <v>19</v>
      </c>
      <c r="BI4" s="546"/>
      <c r="BJ4" s="546"/>
      <c r="BK4" s="546"/>
      <c r="BL4" s="546"/>
      <c r="BM4" s="546"/>
      <c r="BN4" s="546"/>
      <c r="BO4" s="546"/>
      <c r="BP4" s="546"/>
      <c r="BQ4" s="547"/>
    </row>
    <row r="5" spans="1:89" s="186" customFormat="1" ht="31" customHeight="1" thickBot="1">
      <c r="A5" s="631" t="s">
        <v>1414</v>
      </c>
      <c r="B5" s="574" t="s">
        <v>24</v>
      </c>
      <c r="C5" s="588" t="s">
        <v>0</v>
      </c>
      <c r="D5" s="579" t="s">
        <v>848</v>
      </c>
      <c r="E5" s="579" t="s">
        <v>99</v>
      </c>
      <c r="F5" s="588" t="s">
        <v>25</v>
      </c>
      <c r="G5" s="585" t="s">
        <v>1412</v>
      </c>
      <c r="H5" s="585" t="s">
        <v>1412</v>
      </c>
      <c r="I5" s="582" t="s">
        <v>228</v>
      </c>
      <c r="J5" s="579" t="s">
        <v>893</v>
      </c>
      <c r="K5" s="579" t="s">
        <v>892</v>
      </c>
      <c r="L5" s="579" t="s">
        <v>1011</v>
      </c>
      <c r="M5" s="588" t="s">
        <v>1012</v>
      </c>
      <c r="N5" s="588" t="s">
        <v>229</v>
      </c>
      <c r="O5" s="588" t="s">
        <v>26</v>
      </c>
      <c r="P5" s="605" t="s">
        <v>901</v>
      </c>
      <c r="Q5" s="591" t="s">
        <v>953</v>
      </c>
      <c r="R5" s="592"/>
      <c r="S5" s="592"/>
      <c r="T5" s="592"/>
      <c r="U5" s="593"/>
      <c r="V5" s="555" t="s">
        <v>333</v>
      </c>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7"/>
      <c r="AX5" s="553" t="s">
        <v>1013</v>
      </c>
      <c r="AY5" s="537" t="s">
        <v>343</v>
      </c>
      <c r="AZ5" s="538"/>
      <c r="BA5" s="538"/>
      <c r="BB5" s="538"/>
      <c r="BC5" s="538"/>
      <c r="BD5" s="538"/>
      <c r="BE5" s="538"/>
      <c r="BF5" s="538"/>
      <c r="BG5" s="535" t="s">
        <v>844</v>
      </c>
      <c r="BH5" s="543" t="s">
        <v>908</v>
      </c>
      <c r="BI5" s="524" t="s">
        <v>16</v>
      </c>
      <c r="BJ5" s="548" t="s">
        <v>934</v>
      </c>
      <c r="BK5" s="549"/>
      <c r="BL5" s="522" t="s">
        <v>17</v>
      </c>
      <c r="BM5" s="529" t="s">
        <v>20</v>
      </c>
      <c r="BN5" s="522" t="s">
        <v>18</v>
      </c>
      <c r="BO5" s="526" t="s">
        <v>74</v>
      </c>
      <c r="BP5" s="527"/>
      <c r="BQ5" s="528"/>
    </row>
    <row r="6" spans="1:89" s="186" customFormat="1" ht="14.5" customHeight="1">
      <c r="A6" s="632"/>
      <c r="B6" s="575"/>
      <c r="C6" s="539"/>
      <c r="D6" s="580"/>
      <c r="E6" s="580"/>
      <c r="F6" s="540"/>
      <c r="G6" s="586"/>
      <c r="H6" s="586"/>
      <c r="I6" s="583"/>
      <c r="J6" s="580"/>
      <c r="K6" s="580"/>
      <c r="L6" s="580"/>
      <c r="M6" s="539"/>
      <c r="N6" s="539"/>
      <c r="O6" s="539"/>
      <c r="P6" s="606"/>
      <c r="Q6" s="594" t="s">
        <v>899</v>
      </c>
      <c r="R6" s="596" t="s">
        <v>450</v>
      </c>
      <c r="S6" s="596" t="s">
        <v>900</v>
      </c>
      <c r="T6" s="596" t="s">
        <v>847</v>
      </c>
      <c r="U6" s="612" t="s">
        <v>954</v>
      </c>
      <c r="V6" s="608" t="s">
        <v>841</v>
      </c>
      <c r="W6" s="609"/>
      <c r="X6" s="609"/>
      <c r="Y6" s="609"/>
      <c r="Z6" s="609"/>
      <c r="AA6" s="609"/>
      <c r="AB6" s="610"/>
      <c r="AC6" s="564" t="s">
        <v>344</v>
      </c>
      <c r="AD6" s="565"/>
      <c r="AE6" s="566"/>
      <c r="AF6" s="599" t="s">
        <v>339</v>
      </c>
      <c r="AG6" s="600"/>
      <c r="AH6" s="600"/>
      <c r="AI6" s="600"/>
      <c r="AJ6" s="600"/>
      <c r="AK6" s="600"/>
      <c r="AL6" s="600"/>
      <c r="AM6" s="600"/>
      <c r="AN6" s="601"/>
      <c r="AO6" s="555" t="s">
        <v>843</v>
      </c>
      <c r="AP6" s="556"/>
      <c r="AQ6" s="556"/>
      <c r="AR6" s="556"/>
      <c r="AS6" s="556"/>
      <c r="AT6" s="557"/>
      <c r="AU6" s="564" t="s">
        <v>344</v>
      </c>
      <c r="AV6" s="565"/>
      <c r="AW6" s="566"/>
      <c r="AX6" s="554"/>
      <c r="AY6" s="541" t="s">
        <v>342</v>
      </c>
      <c r="AZ6" s="542"/>
      <c r="BA6" s="542"/>
      <c r="BB6" s="539" t="s">
        <v>180</v>
      </c>
      <c r="BC6" s="539"/>
      <c r="BD6" s="539"/>
      <c r="BE6" s="540" t="s">
        <v>239</v>
      </c>
      <c r="BF6" s="540"/>
      <c r="BG6" s="535"/>
      <c r="BH6" s="544"/>
      <c r="BI6" s="525"/>
      <c r="BJ6" s="548"/>
      <c r="BK6" s="549"/>
      <c r="BL6" s="523"/>
      <c r="BM6" s="529"/>
      <c r="BN6" s="523"/>
      <c r="BO6" s="529" t="s">
        <v>75</v>
      </c>
      <c r="BP6" s="529" t="s">
        <v>77</v>
      </c>
      <c r="BQ6" s="530" t="s">
        <v>76</v>
      </c>
    </row>
    <row r="7" spans="1:89" s="186" customFormat="1" ht="14.5" customHeight="1">
      <c r="A7" s="632"/>
      <c r="B7" s="575"/>
      <c r="C7" s="539"/>
      <c r="D7" s="580"/>
      <c r="E7" s="580"/>
      <c r="F7" s="540"/>
      <c r="G7" s="586"/>
      <c r="H7" s="586"/>
      <c r="I7" s="583"/>
      <c r="J7" s="580"/>
      <c r="K7" s="580"/>
      <c r="L7" s="580"/>
      <c r="M7" s="539"/>
      <c r="N7" s="539"/>
      <c r="O7" s="539"/>
      <c r="P7" s="606"/>
      <c r="Q7" s="594"/>
      <c r="R7" s="596"/>
      <c r="S7" s="596"/>
      <c r="T7" s="596"/>
      <c r="U7" s="612"/>
      <c r="V7" s="541"/>
      <c r="W7" s="542"/>
      <c r="X7" s="542"/>
      <c r="Y7" s="542"/>
      <c r="Z7" s="542"/>
      <c r="AA7" s="542"/>
      <c r="AB7" s="611"/>
      <c r="AC7" s="567"/>
      <c r="AD7" s="568"/>
      <c r="AE7" s="569"/>
      <c r="AF7" s="598" t="s">
        <v>5</v>
      </c>
      <c r="AG7" s="539"/>
      <c r="AH7" s="602" t="s">
        <v>361</v>
      </c>
      <c r="AI7" s="577" t="s">
        <v>318</v>
      </c>
      <c r="AJ7" s="577"/>
      <c r="AK7" s="577"/>
      <c r="AL7" s="577"/>
      <c r="AM7" s="577"/>
      <c r="AN7" s="578"/>
      <c r="AO7" s="558"/>
      <c r="AP7" s="559"/>
      <c r="AQ7" s="559"/>
      <c r="AR7" s="559"/>
      <c r="AS7" s="559"/>
      <c r="AT7" s="560"/>
      <c r="AU7" s="567"/>
      <c r="AV7" s="568"/>
      <c r="AW7" s="569"/>
      <c r="AX7" s="554"/>
      <c r="AY7" s="541"/>
      <c r="AZ7" s="542"/>
      <c r="BA7" s="542"/>
      <c r="BB7" s="539"/>
      <c r="BC7" s="539"/>
      <c r="BD7" s="539"/>
      <c r="BE7" s="540"/>
      <c r="BF7" s="540"/>
      <c r="BG7" s="535"/>
      <c r="BH7" s="544"/>
      <c r="BI7" s="525"/>
      <c r="BJ7" s="548"/>
      <c r="BK7" s="549"/>
      <c r="BL7" s="523"/>
      <c r="BM7" s="529"/>
      <c r="BN7" s="523"/>
      <c r="BO7" s="529"/>
      <c r="BP7" s="529"/>
      <c r="BQ7" s="530"/>
    </row>
    <row r="8" spans="1:89" s="186" customFormat="1" ht="25.5" customHeight="1">
      <c r="A8" s="632"/>
      <c r="B8" s="575"/>
      <c r="C8" s="539"/>
      <c r="D8" s="580"/>
      <c r="E8" s="580"/>
      <c r="F8" s="540"/>
      <c r="G8" s="586"/>
      <c r="H8" s="586"/>
      <c r="I8" s="583"/>
      <c r="J8" s="580"/>
      <c r="K8" s="580"/>
      <c r="L8" s="580"/>
      <c r="M8" s="539"/>
      <c r="N8" s="539"/>
      <c r="O8" s="539"/>
      <c r="P8" s="606"/>
      <c r="Q8" s="594"/>
      <c r="R8" s="596"/>
      <c r="S8" s="596"/>
      <c r="T8" s="596"/>
      <c r="U8" s="612"/>
      <c r="V8" s="541"/>
      <c r="W8" s="542"/>
      <c r="X8" s="542"/>
      <c r="Y8" s="542"/>
      <c r="Z8" s="542"/>
      <c r="AA8" s="542"/>
      <c r="AB8" s="611"/>
      <c r="AC8" s="570"/>
      <c r="AD8" s="571"/>
      <c r="AE8" s="572"/>
      <c r="AF8" s="598"/>
      <c r="AG8" s="539"/>
      <c r="AH8" s="603"/>
      <c r="AI8" s="577" t="s">
        <v>331</v>
      </c>
      <c r="AJ8" s="577"/>
      <c r="AK8" s="577"/>
      <c r="AL8" s="577" t="s">
        <v>332</v>
      </c>
      <c r="AM8" s="577"/>
      <c r="AN8" s="578"/>
      <c r="AO8" s="561"/>
      <c r="AP8" s="562"/>
      <c r="AQ8" s="562"/>
      <c r="AR8" s="562"/>
      <c r="AS8" s="562"/>
      <c r="AT8" s="563"/>
      <c r="AU8" s="570"/>
      <c r="AV8" s="571"/>
      <c r="AW8" s="572"/>
      <c r="AX8" s="554"/>
      <c r="AY8" s="541"/>
      <c r="AZ8" s="542"/>
      <c r="BA8" s="542"/>
      <c r="BB8" s="539"/>
      <c r="BC8" s="539"/>
      <c r="BD8" s="539"/>
      <c r="BE8" s="540"/>
      <c r="BF8" s="540"/>
      <c r="BG8" s="535"/>
      <c r="BH8" s="544"/>
      <c r="BI8" s="525"/>
      <c r="BJ8" s="526"/>
      <c r="BK8" s="524"/>
      <c r="BL8" s="523"/>
      <c r="BM8" s="529"/>
      <c r="BN8" s="523"/>
      <c r="BO8" s="529"/>
      <c r="BP8" s="529"/>
      <c r="BQ8" s="530"/>
    </row>
    <row r="9" spans="1:89" s="204" customFormat="1" ht="43" customHeight="1" thickBot="1">
      <c r="A9" s="633"/>
      <c r="B9" s="576"/>
      <c r="C9" s="590"/>
      <c r="D9" s="581"/>
      <c r="E9" s="581"/>
      <c r="F9" s="589"/>
      <c r="G9" s="587"/>
      <c r="H9" s="587"/>
      <c r="I9" s="584"/>
      <c r="J9" s="581"/>
      <c r="K9" s="581"/>
      <c r="L9" s="581"/>
      <c r="M9" s="590"/>
      <c r="N9" s="590"/>
      <c r="O9" s="590"/>
      <c r="P9" s="607"/>
      <c r="Q9" s="595"/>
      <c r="R9" s="597"/>
      <c r="S9" s="597"/>
      <c r="T9" s="597"/>
      <c r="U9" s="613"/>
      <c r="V9" s="187" t="s">
        <v>355</v>
      </c>
      <c r="W9" s="188" t="s">
        <v>252</v>
      </c>
      <c r="X9" s="188" t="s">
        <v>898</v>
      </c>
      <c r="Y9" s="189" t="s">
        <v>297</v>
      </c>
      <c r="Z9" s="189" t="s">
        <v>360</v>
      </c>
      <c r="AA9" s="189" t="s">
        <v>252</v>
      </c>
      <c r="AB9" s="190" t="s">
        <v>311</v>
      </c>
      <c r="AC9" s="191" t="s">
        <v>1</v>
      </c>
      <c r="AD9" s="192" t="s">
        <v>354</v>
      </c>
      <c r="AE9" s="193" t="s">
        <v>3</v>
      </c>
      <c r="AF9" s="194" t="s">
        <v>36</v>
      </c>
      <c r="AG9" s="195" t="s">
        <v>236</v>
      </c>
      <c r="AH9" s="604"/>
      <c r="AI9" s="196" t="s">
        <v>317</v>
      </c>
      <c r="AJ9" s="196" t="s">
        <v>237</v>
      </c>
      <c r="AK9" s="197" t="s">
        <v>321</v>
      </c>
      <c r="AL9" s="197" t="s">
        <v>322</v>
      </c>
      <c r="AM9" s="197" t="s">
        <v>325</v>
      </c>
      <c r="AN9" s="198" t="s">
        <v>326</v>
      </c>
      <c r="AO9" s="199" t="s">
        <v>933</v>
      </c>
      <c r="AP9" s="200" t="s">
        <v>870</v>
      </c>
      <c r="AQ9" s="188" t="s">
        <v>252</v>
      </c>
      <c r="AR9" s="189" t="s">
        <v>358</v>
      </c>
      <c r="AS9" s="189" t="s">
        <v>252</v>
      </c>
      <c r="AT9" s="190" t="s">
        <v>359</v>
      </c>
      <c r="AU9" s="191" t="s">
        <v>1</v>
      </c>
      <c r="AV9" s="192" t="s">
        <v>354</v>
      </c>
      <c r="AW9" s="193" t="s">
        <v>3</v>
      </c>
      <c r="AX9" s="554"/>
      <c r="AY9" s="298" t="s">
        <v>341</v>
      </c>
      <c r="AZ9" s="297" t="s">
        <v>14</v>
      </c>
      <c r="BA9" s="201" t="s">
        <v>100</v>
      </c>
      <c r="BB9" s="201" t="s">
        <v>117</v>
      </c>
      <c r="BC9" s="346" t="s">
        <v>79</v>
      </c>
      <c r="BD9" s="346" t="s">
        <v>80</v>
      </c>
      <c r="BE9" s="202" t="s">
        <v>238</v>
      </c>
      <c r="BF9" s="202" t="s">
        <v>886</v>
      </c>
      <c r="BG9" s="536"/>
      <c r="BH9" s="544"/>
      <c r="BI9" s="525"/>
      <c r="BJ9" s="203" t="s">
        <v>935</v>
      </c>
      <c r="BK9" s="203" t="s">
        <v>936</v>
      </c>
      <c r="BL9" s="523"/>
      <c r="BM9" s="522"/>
      <c r="BN9" s="523"/>
      <c r="BO9" s="522"/>
      <c r="BP9" s="522"/>
      <c r="BQ9" s="531"/>
    </row>
    <row r="10" spans="1:89" s="214" customFormat="1" ht="103" customHeight="1">
      <c r="A10" s="636">
        <v>1</v>
      </c>
      <c r="B10" s="517" t="s">
        <v>939</v>
      </c>
      <c r="C10" s="520" t="str">
        <f>IFERROR((VLOOKUP($B10,'Listados Datos'!$D$3:$E$16,2,FALSE))," ")</f>
        <v>Direccionar la planificación y coordinar de manera integral la 
gestión de la entidad, garantizando el logro de compromisos 
distritales e institucionales.</v>
      </c>
      <c r="D10" s="520" t="str">
        <f>IFERROR((VLOOKUP($B10,'Listados Datos'!$D$3:$F$16,3,FALSE))," ")</f>
        <v>Inicia con el ejercicio de coherencia institucional de la entidad y
finaliza con la evaluación a la ejecución de las políticas,
estrategias, planes, programas y proyectos. Aplica a todos los
procesos de la Entidad.</v>
      </c>
      <c r="E10" s="469" t="s">
        <v>1050</v>
      </c>
      <c r="F10" s="463" t="s">
        <v>966</v>
      </c>
      <c r="G10" s="493">
        <v>1</v>
      </c>
      <c r="H10" s="385">
        <f>+G10</f>
        <v>1</v>
      </c>
      <c r="I10" s="466" t="s">
        <v>1051</v>
      </c>
      <c r="J10" s="463" t="s">
        <v>244</v>
      </c>
      <c r="K10" s="463" t="s">
        <v>1051</v>
      </c>
      <c r="L10" s="463" t="s">
        <v>1057</v>
      </c>
      <c r="M10" s="469" t="str">
        <f>+CONCATENATE("Posibilidad de afectación ", J10, " por ", K10," debido a ", L10)</f>
        <v>Posibilidad de afectación Económico y Reputacional por Recorte en la asignación presupuestal de la Entidad. debido a Cuota presupuestal de la entidad insuficiente para cubrir todas las necesidades.</v>
      </c>
      <c r="N10" s="469" t="s">
        <v>108</v>
      </c>
      <c r="O10" s="469" t="s">
        <v>836</v>
      </c>
      <c r="P10" s="472">
        <v>12</v>
      </c>
      <c r="Q10" s="475"/>
      <c r="R10" s="478"/>
      <c r="S10" s="478"/>
      <c r="T10" s="478"/>
      <c r="U10" s="478"/>
      <c r="V10" s="480" t="str">
        <f>IF(ISBLANK(AC10),(IF(P10&lt;=0,"",IF(P10&lt;=2,"Muy Baja",IF(P10&lt;=24,"Baja",IF(P10&lt;=500,"Media",IF(P10&lt;=5000,"Alta","Muy Alta"))))))," ")</f>
        <v>Baja</v>
      </c>
      <c r="W10" s="438">
        <f>IF(ISBLANK(AC10),(IF(V10="","",IF(V10="Muy Baja",20%,IF(V10="Baja",40%,IF(V10="Media",60%,IF(V10="Alta",80%,IF(V10="Muy Alta",100%,0)))))))," ")</f>
        <v>0.4</v>
      </c>
      <c r="X10" s="483" t="s">
        <v>1719</v>
      </c>
      <c r="Y10" s="486" t="str">
        <f>IF(X10&gt;0,IF(NOT(ISERROR(MATCH(X10,'Listados Datos'!$N$3:$N$4,0))),'Listados Datos'!$N$6&amp;"Por favor no seleccionar este criterios de impacto (Afectación Económica o presupuestal y/o Pérdida Reputacional)",'Listados Datos'!$N$7),"")</f>
        <v>✔</v>
      </c>
      <c r="Z10" s="435" t="str">
        <f>IF(OR(X10='Listados Datos'!$R$3,X10='Listados Datos'!$S$3),"Leve",IF(OR(X10='Listados Datos'!$R$4,X10='Listados Datos'!$S$4),"Menor",IF(OR(X10='Listados Datos'!$R$5,X10='Listados Datos'!$S$5),"Moderado",IF(OR(X10='Listados Datos'!$R$6,X10='Listados Datos'!$S$6),"Mayor",IF(OR(X10='Listados Datos'!$R$7,X10='Listados Datos'!$S$7),"Catastrófico","")))))</f>
        <v/>
      </c>
      <c r="AA10" s="438" t="str">
        <f>IF(Z10="","",IF(Z10="Leve",20%,IF(Z10="Menor",40%,IF(Z10="Moderado",60%,IF(Z10="Mayor",80%,IF(Z10="Catastrófico",100%,0))))))</f>
        <v/>
      </c>
      <c r="AB10" s="441" t="str">
        <f>IF(OR(AND(V10="Muy Baja",Z10="Leve"),AND(V10="Muy Baja",Z10="Menor"),AND(V10="Baja",Z10="Leve")),"Bajo",IF(OR(AND(V10="Muy baja",Z10="Moderado"),AND(V10="Baja",Z10="Menor"),AND(V10="Baja",Z10="Moderado"),AND(V10="Media",Z10="Leve"),AND(V10="Media",Z10="Menor"),AND(V10="Media",Z10="Moderado"),AND(V10="Alta",Z10="Leve"),AND(V10="Alta",Z10="Menor")),"Moderado",IF(OR(AND(V10="Muy Baja",Z10="Mayor"),AND(V10="Baja",Z10="Mayor"),AND(V10="Media",Z10="Mayor"),AND(V10="Alta",Z10="Moderado"),AND(V10="Alta",Z10="Mayor"),AND(V10="Muy Alta",Z10="Leve"),AND(V10="Muy Alta",Z10="Menor"),AND(V10="Muy Alta",Z10="Moderado"),AND(V10="Muy Alta",Z10="Mayor")),"Alto",IF(OR(AND(V10="Muy Baja",Z10="Catastrófico"),AND(V10="Baja",Z10="Catastrófico"),AND(V10="Media",Z10="Catastrófico"),AND(V10="Alta",Z10="Catastrófico"),AND(V10="Muy Alta",Z10="Catastrófico")),"Extremo",""))))</f>
        <v/>
      </c>
      <c r="AC10" s="444"/>
      <c r="AD10" s="447"/>
      <c r="AE10" s="450" t="str">
        <f t="shared" ref="AE10" si="0">IF(AND(AC10="Rara Vez",AD10="Insignificante"),("BAJA"),IF(AND(AC10="Rara Vez",AD10="Menor"),("BAJA"),IF(AND(AC10="Rara Vez",AD10="Moderado"),("MODERADA"),IF(AND(AC10="Rara Vez",AD10="Mayor"),("ALTA"),IF(AND(AC10="Improbable",AD10="Insignificante"),("BAJA"),IF(AND(AC10="Improbable",AD10="Menor"),("BAJA"),IF(AND(AC10="Improbable",AD10="Moderado"),("MODERADA"),IF(AND(AC10="Improbable",AD10="Mayor"),("ALTA"),IF(AND(AC10="Posible",AD10="Insignificante"),("BAJA"),IF(AND(AC10="Posible",AD10="Menor"),("MODERADA"),IF(AND(AC10="Posible",AD10="Moderado"),("ALTA"),IF(AND(AC10="Posible",AD10="Mayor"),("EXTREMA"),IF(AND(AC10="Probable",AD10="Insignificante"),("MODERADA"),IF(AND(AC10="Probable",AD10="Menor"),("ALTA"),IF(AND(AC10="Probable",AD10="Moderado"),("ALTA"),IF(AND(AC10="Probable",AD10="Mayor"),("EXTREMA"),IF(AND(AC10="Casi Seguro",AD10="Insignificante"),("ALTA"),IF(AND(AC10="Casi Seguro",AD10="Menor"),("ALTA"),IF(AND(AC10="Casi Seguro",AD10="Moderado"),("EXTREMA"),IF(AND(AC10="Casi Seguro",AD10="Mayor"),("EXTREMA"),IF(AD10="Catastrófico","EXTREMA","VALORAR")))))))))))))))))))))</f>
        <v>VALORAR</v>
      </c>
      <c r="AF10" s="205">
        <v>1</v>
      </c>
      <c r="AG10" s="206" t="s">
        <v>1124</v>
      </c>
      <c r="AH10" s="234" t="str">
        <f t="shared" ref="AH10:AH33" si="1">IF(OR(AI10="Preventivo",AI10="Detectivo"),"Probabilidad",IF(AI10="Correctivo","Impacto",""))</f>
        <v>Probabilidad</v>
      </c>
      <c r="AI10" s="340" t="s">
        <v>314</v>
      </c>
      <c r="AJ10" s="340" t="s">
        <v>319</v>
      </c>
      <c r="AK10" s="235" t="str">
        <f t="shared" ref="AK10" si="2">IF(AND(AI10="Preventivo",AJ10="Automático"),"50%",IF(AND(AI10="Preventivo",AJ10="Manual"),"40%",IF(AND(AI10="Detectivo",AJ10="Automático"),"40%",IF(AND(AI10="Detectivo",AJ10="Manual"),"30%",IF(AND(AI10="Correctivo",AJ10="Automático"),"35%",IF(AND(AI10="Correctivo",AJ10="Manual"),"25%",""))))))</f>
        <v>40%</v>
      </c>
      <c r="AL10" s="341" t="s">
        <v>323</v>
      </c>
      <c r="AM10" s="341" t="s">
        <v>327</v>
      </c>
      <c r="AN10" s="342" t="s">
        <v>330</v>
      </c>
      <c r="AO10" s="236">
        <f>IF(ISBLANK(AD10),(IFERROR(IF(AH10="Probabilidad",(W10-(+W10*AK10)),IF(AH10="Impacto",W10,"")),""))," ")</f>
        <v>0.24</v>
      </c>
      <c r="AP10" s="174" t="str">
        <f>IF(ISBLANK(AD10), (IFERROR(IF(AO10="","",IF(AO10&lt;=0.2,"Muy Baja",IF(AO10&lt;=0.4,"Baja",IF(AO10&lt;=0.6,"Media",IF(AO10&lt;=0.8,"Alta","Muy Alta"))))),""))," ")</f>
        <v>Baja</v>
      </c>
      <c r="AQ10" s="237">
        <f t="shared" ref="AQ10:AQ11" si="3">+AO10</f>
        <v>0.24</v>
      </c>
      <c r="AR10" s="238" t="str">
        <f t="shared" ref="AR10" si="4">IFERROR(IF(AS10="","",IF(AS10&lt;=0.2,"Leve",IF(AS10&lt;=0.4,"Menor",IF(AS10&lt;=0.6,"Moderado",IF(AS10&lt;=0.8,"Mayor","Catastrófico"))))),"")</f>
        <v/>
      </c>
      <c r="AS10" s="237" t="str">
        <f>IFERROR(IF(AH10="Impacto",(AA10-(+AA10*AK10)),IF(AH10="Probabilidad",AA10,"")),"")</f>
        <v/>
      </c>
      <c r="AT10" s="239" t="str">
        <f t="shared" ref="AT10" si="5">IFERROR(IF(OR(AND(AP10="Muy Baja",AR10="Leve"),AND(AP10="Muy Baja",AR10="Menor"),AND(AP10="Baja",AR10="Leve")),"Bajo",IF(OR(AND(AP10="Muy baja",AR10="Moderado"),AND(AP10="Baja",AR10="Menor"),AND(AP10="Baja",AR10="Moderado"),AND(AP10="Media",AR10="Leve"),AND(AP10="Media",AR10="Menor"),AND(AP10="Media",AR10="Moderado"),AND(AP10="Alta",AR10="Leve"),AND(AP10="Alta",AR10="Menor")),"Moderado",IF(OR(AND(AP10="Muy Baja",AR10="Mayor"),AND(AP10="Baja",AR10="Mayor"),AND(AP10="Media",AR10="Mayor"),AND(AP10="Alta",AR10="Moderado"),AND(AP10="Alta",AR10="Mayor"),AND(AP10="Muy Alta",AR10="Leve"),AND(AP10="Muy Alta",AR10="Menor"),AND(AP10="Muy Alta",AR10="Moderado"),AND(AP10="Muy Alta",AR10="Mayor")),"Alto",IF(OR(AND(AP10="Muy Baja",AR10="Catastrófico"),AND(AP10="Baja",AR10="Catastrófico"),AND(AP10="Media",AR10="Catastrófico"),AND(AP10="Alta",AR10="Catastrófico"),AND(AP10="Muy Alta",AR10="Catastrófico")),"Extremo","")))),"")</f>
        <v/>
      </c>
      <c r="AU10" s="453"/>
      <c r="AV10" s="456" t="str">
        <f>IF(ISBLANK(AD10), " ", AD10)</f>
        <v xml:space="preserve"> </v>
      </c>
      <c r="AW10" s="450" t="str">
        <f t="shared" ref="AW10" si="6">IF(AND(AU10="Rara Vez",AV10="Insignificante"),("BAJA"),IF(AND(AU10="Rara Vez",AV10="Menor"),("BAJA"),IF(AND(AU10="Rara Vez",AV10="Moderado"),("MODERADA"),IF(AND(AU10="Rara Vez",AV10="Mayor"),("ALTA"),IF(AND(AU10="Improbable",AV10="Insignificante"),("BAJA"),IF(AND(AU10="Improbable",AV10="Menor"),("BAJA"),IF(AND(AU10="Improbable",AV10="Moderado"),("MODERADA"),IF(AND(AU10="Improbable",AV10="Mayor"),("ALTA"),IF(AND(AU10="Posible",AV10="Insignificante"),("BAJA"),IF(AND(AU10="Posible",AV10="Menor"),("MODERADA"),IF(AND(AU10="Posible",AV10="Moderado"),("ALTA"),IF(AND(AU10="Posible",AV10="Mayor"),("EXTREMA"),IF(AND(AU10="Probable",AV10="Insignificante"),("MODERADA"),IF(AND(AU10="Probable",AV10="Menor"),("ALTA"),IF(AND(AU10="Probable",AV10="Moderado"),("ALTA"),IF(AND(AU10="Probable",AV10="Mayor"),("EXTREMA"),IF(AND(AU10="Casi Seguro",AV10="Insignificante"),("ALTA"),IF(AND(AU10="Casi Seguro",AV10="Menor"),("ALTA"),IF(AND(AU10="Casi Seguro",AV10="Moderado"),("EXTREMA"),IF(AND(AU10="Casi Seguro",AV10="Mayor"),("EXTREMA"),IF(AV10="Catastrófico","EXTREMA","VALORAR")))))))))))))))))))))</f>
        <v>VALORAR</v>
      </c>
      <c r="AX10" s="459" t="s">
        <v>337</v>
      </c>
      <c r="AY10" s="343" t="s">
        <v>1134</v>
      </c>
      <c r="AZ10" s="209" t="s">
        <v>1064</v>
      </c>
      <c r="BA10" s="207" t="s">
        <v>970</v>
      </c>
      <c r="BB10" s="207" t="s">
        <v>1063</v>
      </c>
      <c r="BC10" s="208">
        <v>44562</v>
      </c>
      <c r="BD10" s="208">
        <v>44926</v>
      </c>
      <c r="BE10" s="208" t="s">
        <v>1064</v>
      </c>
      <c r="BF10" s="209" t="s">
        <v>1076</v>
      </c>
      <c r="BG10" s="506" t="s">
        <v>1065</v>
      </c>
      <c r="BH10" s="210"/>
      <c r="BI10" s="210"/>
      <c r="BJ10" s="210"/>
      <c r="BK10" s="210"/>
      <c r="BL10" s="207"/>
      <c r="BM10" s="207"/>
      <c r="BN10" s="207"/>
      <c r="BO10" s="211"/>
      <c r="BP10" s="211"/>
      <c r="BQ10" s="212"/>
      <c r="BR10" s="213"/>
      <c r="BS10" s="213" t="str" cm="1">
        <f t="array" ref="BS10">IF(AND('MAPA DE RIESGOS'!$AP10="Muy Alta",'MAPA DE RIESGOS'!$AR10="Leve"),CONCATENATE("R",'MAPA DE RIESGOS'!$H10:$H15,"C",'MAPA DE RIESGOS'!$AF10),"")</f>
        <v/>
      </c>
      <c r="BT10" s="213"/>
      <c r="BU10" s="213"/>
      <c r="BV10" s="213"/>
      <c r="BW10" s="213"/>
      <c r="BX10" s="213"/>
      <c r="BY10" s="213"/>
      <c r="BZ10" s="213"/>
      <c r="CA10" s="213"/>
      <c r="CB10" s="213"/>
      <c r="CC10" s="213"/>
      <c r="CD10" s="213"/>
      <c r="CE10" s="213"/>
      <c r="CF10" s="213"/>
      <c r="CG10" s="213"/>
      <c r="CH10" s="213"/>
      <c r="CI10" s="213"/>
      <c r="CJ10" s="213"/>
      <c r="CK10" s="213"/>
    </row>
    <row r="11" spans="1:89" s="214" customFormat="1" ht="28.5" hidden="1" customHeight="1">
      <c r="A11" s="636"/>
      <c r="B11" s="517"/>
      <c r="C11" s="520"/>
      <c r="D11" s="520"/>
      <c r="E11" s="469"/>
      <c r="F11" s="463"/>
      <c r="G11" s="491"/>
      <c r="H11" s="386">
        <v>1</v>
      </c>
      <c r="I11" s="466"/>
      <c r="J11" s="463"/>
      <c r="K11" s="463"/>
      <c r="L11" s="463"/>
      <c r="M11" s="469"/>
      <c r="N11" s="469"/>
      <c r="O11" s="469"/>
      <c r="P11" s="472"/>
      <c r="Q11" s="475"/>
      <c r="R11" s="478"/>
      <c r="S11" s="478"/>
      <c r="T11" s="478"/>
      <c r="U11" s="478"/>
      <c r="V11" s="481"/>
      <c r="W11" s="439"/>
      <c r="X11" s="484"/>
      <c r="Y11" s="487"/>
      <c r="Z11" s="436"/>
      <c r="AA11" s="439"/>
      <c r="AB11" s="442"/>
      <c r="AC11" s="445"/>
      <c r="AD11" s="448"/>
      <c r="AE11" s="451"/>
      <c r="AF11" s="205">
        <v>2</v>
      </c>
      <c r="AG11" s="206"/>
      <c r="AH11" s="234" t="str">
        <f t="shared" si="1"/>
        <v/>
      </c>
      <c r="AI11" s="340"/>
      <c r="AJ11" s="340"/>
      <c r="AK11" s="235" t="str">
        <f t="shared" ref="AK11:AK12" si="7">IF(AND(AI11="Preventivo",AJ11="Automático"),"50%",IF(AND(AI11="Preventivo",AJ11="Manual"),"40%",IF(AND(AI11="Detectivo",AJ11="Automático"),"40%",IF(AND(AI11="Detectivo",AJ11="Manual"),"30%",IF(AND(AI11="Correctivo",AJ11="Automático"),"35%",IF(AND(AI11="Correctivo",AJ11="Manual"),"25%",""))))))</f>
        <v/>
      </c>
      <c r="AL11" s="341"/>
      <c r="AM11" s="341"/>
      <c r="AN11" s="342"/>
      <c r="AO11" s="236" t="str">
        <f>IF(ISBLANK(AD10),(IFERROR(IF(AND(AH10="Probabilidad",AH11="Probabilidad"),(AQ10-(+AQ10*AK11)),IF(AH11="Probabilidad",(W10-(+W10*AK11)),IF(AH11="Impacto",AQ10,""))),""))," ")</f>
        <v/>
      </c>
      <c r="AP11" s="174" t="str">
        <f>IF(ISBLANK(AD10),(IFERROR(IF(AO11="","",IF(AO11&lt;=0.2,"Muy Baja",IF(AO11&lt;=0.4,"Baja",IF(AO11&lt;=0.6,"Media",IF(AO11&lt;=0.8,"Alta","Muy Alta"))))),""))," ")</f>
        <v/>
      </c>
      <c r="AQ11" s="237" t="str">
        <f t="shared" si="3"/>
        <v/>
      </c>
      <c r="AR11" s="238" t="str">
        <f t="shared" ref="AR11:AR12" si="8">IFERROR(IF(AS11="","",IF(AS11&lt;=0.2,"Leve",IF(AS11&lt;=0.4,"Menor",IF(AS11&lt;=0.6,"Moderado",IF(AS11&lt;=0.8,"Mayor","Catastrófico"))))),"")</f>
        <v/>
      </c>
      <c r="AS11" s="237" t="str">
        <f>IFERROR(IF(AND(AH10="Impacto",AH11="Impacto"),(AS10-(+AS10*AK11)),IF(AH11="Impacto",(AA10-(+AA10*AK11)),IF(AH11="Probabilidad",AS10,""))),"")</f>
        <v/>
      </c>
      <c r="AT11" s="239" t="str">
        <f t="shared" ref="AT11:AT12" si="9">IFERROR(IF(OR(AND(AP11="Muy Baja",AR11="Leve"),AND(AP11="Muy Baja",AR11="Menor"),AND(AP11="Baja",AR11="Leve")),"Bajo",IF(OR(AND(AP11="Muy baja",AR11="Moderado"),AND(AP11="Baja",AR11="Menor"),AND(AP11="Baja",AR11="Moderado"),AND(AP11="Media",AR11="Leve"),AND(AP11="Media",AR11="Menor"),AND(AP11="Media",AR11="Moderado"),AND(AP11="Alta",AR11="Leve"),AND(AP11="Alta",AR11="Menor")),"Moderado",IF(OR(AND(AP11="Muy Baja",AR11="Mayor"),AND(AP11="Baja",AR11="Mayor"),AND(AP11="Media",AR11="Mayor"),AND(AP11="Alta",AR11="Moderado"),AND(AP11="Alta",AR11="Mayor"),AND(AP11="Muy Alta",AR11="Leve"),AND(AP11="Muy Alta",AR11="Menor"),AND(AP11="Muy Alta",AR11="Moderado"),AND(AP11="Muy Alta",AR11="Mayor")),"Alto",IF(OR(AND(AP11="Muy Baja",AR11="Catastrófico"),AND(AP11="Baja",AR11="Catastrófico"),AND(AP11="Media",AR11="Catastrófico"),AND(AP11="Alta",AR11="Catastrófico"),AND(AP11="Muy Alta",AR11="Catastrófico")),"Extremo","")))),"")</f>
        <v/>
      </c>
      <c r="AU11" s="454"/>
      <c r="AV11" s="457"/>
      <c r="AW11" s="451"/>
      <c r="AX11" s="460"/>
      <c r="AY11" s="343"/>
      <c r="AZ11" s="209"/>
      <c r="BA11" s="207"/>
      <c r="BB11" s="207"/>
      <c r="BC11" s="208"/>
      <c r="BD11" s="208"/>
      <c r="BE11" s="208"/>
      <c r="BF11" s="209"/>
      <c r="BG11" s="507"/>
      <c r="BH11" s="210"/>
      <c r="BI11" s="210"/>
      <c r="BJ11" s="210"/>
      <c r="BK11" s="210"/>
      <c r="BL11" s="207"/>
      <c r="BM11" s="207"/>
      <c r="BN11" s="207"/>
      <c r="BO11" s="211"/>
      <c r="BP11" s="211"/>
      <c r="BQ11" s="212"/>
      <c r="BR11" s="213"/>
      <c r="BS11" s="213" t="str" cm="1">
        <f t="array" ref="BS11">IF(AND('MAPA DE RIESGOS'!$AP11="Muy Alta",'MAPA DE RIESGOS'!$AR11="Leve"),CONCATENATE("R",'MAPA DE RIESGOS'!$H11:$H16,"C",'MAPA DE RIESGOS'!$AF11),"")</f>
        <v/>
      </c>
      <c r="BT11" s="213"/>
      <c r="BU11" s="213"/>
      <c r="BV11" s="213"/>
      <c r="BW11" s="213"/>
      <c r="BX11" s="213"/>
      <c r="BY11" s="213"/>
      <c r="BZ11" s="213"/>
      <c r="CA11" s="213"/>
      <c r="CB11" s="213"/>
      <c r="CC11" s="213"/>
      <c r="CD11" s="213"/>
      <c r="CE11" s="213"/>
      <c r="CF11" s="213"/>
      <c r="CG11" s="213"/>
      <c r="CH11" s="213"/>
      <c r="CI11" s="213"/>
      <c r="CJ11" s="213"/>
      <c r="CK11" s="213"/>
    </row>
    <row r="12" spans="1:89" s="214" customFormat="1" ht="28.5" hidden="1" customHeight="1">
      <c r="A12" s="636"/>
      <c r="B12" s="517"/>
      <c r="C12" s="520"/>
      <c r="D12" s="520"/>
      <c r="E12" s="469"/>
      <c r="F12" s="463"/>
      <c r="G12" s="491"/>
      <c r="H12" s="386">
        <v>1</v>
      </c>
      <c r="I12" s="466"/>
      <c r="J12" s="463"/>
      <c r="K12" s="463"/>
      <c r="L12" s="463"/>
      <c r="M12" s="469"/>
      <c r="N12" s="469"/>
      <c r="O12" s="469"/>
      <c r="P12" s="472"/>
      <c r="Q12" s="475"/>
      <c r="R12" s="478"/>
      <c r="S12" s="478"/>
      <c r="T12" s="478"/>
      <c r="U12" s="478"/>
      <c r="V12" s="481"/>
      <c r="W12" s="439"/>
      <c r="X12" s="484"/>
      <c r="Y12" s="487"/>
      <c r="Z12" s="436"/>
      <c r="AA12" s="439"/>
      <c r="AB12" s="442"/>
      <c r="AC12" s="445"/>
      <c r="AD12" s="448"/>
      <c r="AE12" s="451"/>
      <c r="AF12" s="205">
        <v>3</v>
      </c>
      <c r="AG12" s="206"/>
      <c r="AH12" s="234" t="str">
        <f t="shared" ref="AH12" si="10">IF(OR(AI12="Preventivo",AI12="Detectivo"),"Probabilidad",IF(AI12="Correctivo","Impacto",""))</f>
        <v/>
      </c>
      <c r="AI12" s="340"/>
      <c r="AJ12" s="340"/>
      <c r="AK12" s="235" t="str">
        <f t="shared" si="7"/>
        <v/>
      </c>
      <c r="AL12" s="341"/>
      <c r="AM12" s="341"/>
      <c r="AN12" s="342"/>
      <c r="AO12" s="236" t="str">
        <f>IF(ISBLANK(AD10),(IFERROR(IF(AND(AH11="Probabilidad",AH12="Probabilidad"),(AQ11-(+AQ11*AK12)),IF(AND(AH11="Impacto",AH12="Probabilidad"),(AQ10-(+AQ10*AK12)),IF(AH12="Impacto",AQ11,""))),""))," ")</f>
        <v/>
      </c>
      <c r="AP12" s="174" t="str">
        <f>IF(ISBLANK(AD10),(IFERROR(IF(AO12="","",IF(AO12&lt;=0.2,"Muy Baja",IF(AO12&lt;=0.4,"Baja",IF(AO12&lt;=0.6,"Media",IF(AO12&lt;=0.8,"Alta","Muy Alta"))))),""))," ")</f>
        <v/>
      </c>
      <c r="AQ12" s="237" t="str">
        <f t="shared" ref="AQ12" si="11">+AO12</f>
        <v/>
      </c>
      <c r="AR12" s="238" t="str">
        <f t="shared" si="8"/>
        <v/>
      </c>
      <c r="AS12" s="237" t="str">
        <f>IFERROR(IF(AND(AH11="Impacto",AH12="Impacto"),(AS11-(+AS11*AK12)),IF(AND(AH11="Probabilidad",AH12="Impacto"),(AS10-(+AS10*AK12)),IF(AH12="Probabilidad",AS11,""))),"")</f>
        <v/>
      </c>
      <c r="AT12" s="239" t="str">
        <f t="shared" si="9"/>
        <v/>
      </c>
      <c r="AU12" s="454"/>
      <c r="AV12" s="457"/>
      <c r="AW12" s="451"/>
      <c r="AX12" s="460"/>
      <c r="AY12" s="343"/>
      <c r="AZ12" s="209"/>
      <c r="BA12" s="207"/>
      <c r="BB12" s="207"/>
      <c r="BC12" s="208"/>
      <c r="BD12" s="208"/>
      <c r="BE12" s="208"/>
      <c r="BF12" s="209"/>
      <c r="BG12" s="507"/>
      <c r="BH12" s="210"/>
      <c r="BI12" s="210"/>
      <c r="BJ12" s="210"/>
      <c r="BK12" s="210"/>
      <c r="BL12" s="207"/>
      <c r="BM12" s="207"/>
      <c r="BN12" s="207"/>
      <c r="BO12" s="211"/>
      <c r="BP12" s="211"/>
      <c r="BQ12" s="212"/>
      <c r="BR12" s="213"/>
      <c r="BS12" s="213" t="str">
        <f>IF(AND('MAPA DE RIESGOS'!$AP12="Muy Alta",'MAPA DE RIESGOS'!$AR12="Leve"),CONCATENATE("R",'MAPA DE RIESGOS'!$H12,"C",'MAPA DE RIESGOS'!$AF12),"")</f>
        <v/>
      </c>
      <c r="BT12" s="213"/>
      <c r="BU12" s="213"/>
      <c r="BV12" s="213"/>
      <c r="BW12" s="213"/>
      <c r="BX12" s="213"/>
      <c r="BY12" s="213"/>
      <c r="BZ12" s="213"/>
      <c r="CA12" s="213"/>
      <c r="CB12" s="213"/>
      <c r="CC12" s="213"/>
      <c r="CD12" s="213"/>
      <c r="CE12" s="213"/>
      <c r="CF12" s="213"/>
      <c r="CG12" s="213"/>
      <c r="CH12" s="213"/>
      <c r="CI12" s="213"/>
      <c r="CJ12" s="213"/>
      <c r="CK12" s="213"/>
    </row>
    <row r="13" spans="1:89" s="214" customFormat="1" ht="28.5" hidden="1" customHeight="1">
      <c r="A13" s="636"/>
      <c r="B13" s="517"/>
      <c r="C13" s="520"/>
      <c r="D13" s="520"/>
      <c r="E13" s="469"/>
      <c r="F13" s="463"/>
      <c r="G13" s="491"/>
      <c r="H13" s="386">
        <v>1</v>
      </c>
      <c r="I13" s="466"/>
      <c r="J13" s="463"/>
      <c r="K13" s="463"/>
      <c r="L13" s="463"/>
      <c r="M13" s="469"/>
      <c r="N13" s="469"/>
      <c r="O13" s="469"/>
      <c r="P13" s="472"/>
      <c r="Q13" s="475"/>
      <c r="R13" s="478"/>
      <c r="S13" s="478"/>
      <c r="T13" s="478"/>
      <c r="U13" s="478"/>
      <c r="V13" s="481"/>
      <c r="W13" s="439"/>
      <c r="X13" s="484"/>
      <c r="Y13" s="487"/>
      <c r="Z13" s="436"/>
      <c r="AA13" s="439"/>
      <c r="AB13" s="442"/>
      <c r="AC13" s="445"/>
      <c r="AD13" s="448"/>
      <c r="AE13" s="451"/>
      <c r="AF13" s="205">
        <v>4</v>
      </c>
      <c r="AG13" s="206"/>
      <c r="AH13" s="234" t="str">
        <f t="shared" ref="AH13:AH15" si="12">IF(OR(AI13="Preventivo",AI13="Detectivo"),"Probabilidad",IF(AI13="Correctivo","Impacto",""))</f>
        <v/>
      </c>
      <c r="AI13" s="340"/>
      <c r="AJ13" s="340"/>
      <c r="AK13" s="235" t="str">
        <f t="shared" ref="AK13:AK15" si="13">IF(AND(AI13="Preventivo",AJ13="Automático"),"50%",IF(AND(AI13="Preventivo",AJ13="Manual"),"40%",IF(AND(AI13="Detectivo",AJ13="Automático"),"40%",IF(AND(AI13="Detectivo",AJ13="Manual"),"30%",IF(AND(AI13="Correctivo",AJ13="Automático"),"35%",IF(AND(AI13="Correctivo",AJ13="Manual"),"25%",""))))))</f>
        <v/>
      </c>
      <c r="AL13" s="341"/>
      <c r="AM13" s="341"/>
      <c r="AN13" s="342"/>
      <c r="AO13" s="236" t="str">
        <f>IF(ISBLANK(AD10),(IFERROR(IF(AND(AH12="Probabilidad",AH13="Probabilidad"),(AQ12-(+AQ12*AK13)),IF(AND(AH12="Impacto",AH13="Probabilidad"),(AQ11-(+AQ11*AK13)),IF(AH13="Impacto",AQ12,""))),""))," ")</f>
        <v/>
      </c>
      <c r="AP13" s="174" t="str">
        <f>IF(ISBLANK(AD10),(IFERROR(IF(AO13="","",IF(AO13&lt;=0.2,"Muy Baja",IF(AO13&lt;=0.4,"Baja",IF(AO13&lt;=0.6,"Media",IF(AO13&lt;=0.8,"Alta","Muy Alta"))))),""))," ")</f>
        <v/>
      </c>
      <c r="AQ13" s="237" t="str">
        <f t="shared" ref="AQ13:AQ18" si="14">+AO13</f>
        <v/>
      </c>
      <c r="AR13" s="238" t="str">
        <f t="shared" ref="AR13:AR18" si="15">IFERROR(IF(AS13="","",IF(AS13&lt;=0.2,"Leve",IF(AS13&lt;=0.4,"Menor",IF(AS13&lt;=0.6,"Moderado",IF(AS13&lt;=0.8,"Mayor","Catastrófico"))))),"")</f>
        <v/>
      </c>
      <c r="AS13" s="237" t="str">
        <f>IFERROR(IF(AND(AH12="Impacto",AH13="Impacto"),(AS12-(+AS12*AK13)),IF(AND(AH12="Probabilidad",AH13="Impacto"),(AS11-(+AS11*AK13)),IF(AH13="Probabilidad",AS12,""))),"")</f>
        <v/>
      </c>
      <c r="AT13" s="239" t="str">
        <f t="shared" ref="AT13:AT18" si="16">IFERROR(IF(OR(AND(AP13="Muy Baja",AR13="Leve"),AND(AP13="Muy Baja",AR13="Menor"),AND(AP13="Baja",AR13="Leve")),"Bajo",IF(OR(AND(AP13="Muy baja",AR13="Moderado"),AND(AP13="Baja",AR13="Menor"),AND(AP13="Baja",AR13="Moderado"),AND(AP13="Media",AR13="Leve"),AND(AP13="Media",AR13="Menor"),AND(AP13="Media",AR13="Moderado"),AND(AP13="Alta",AR13="Leve"),AND(AP13="Alta",AR13="Menor")),"Moderado",IF(OR(AND(AP13="Muy Baja",AR13="Mayor"),AND(AP13="Baja",AR13="Mayor"),AND(AP13="Media",AR13="Mayor"),AND(AP13="Alta",AR13="Moderado"),AND(AP13="Alta",AR13="Mayor"),AND(AP13="Muy Alta",AR13="Leve"),AND(AP13="Muy Alta",AR13="Menor"),AND(AP13="Muy Alta",AR13="Moderado"),AND(AP13="Muy Alta",AR13="Mayor")),"Alto",IF(OR(AND(AP13="Muy Baja",AR13="Catastrófico"),AND(AP13="Baja",AR13="Catastrófico"),AND(AP13="Media",AR13="Catastrófico"),AND(AP13="Alta",AR13="Catastrófico"),AND(AP13="Muy Alta",AR13="Catastrófico")),"Extremo","")))),"")</f>
        <v/>
      </c>
      <c r="AU13" s="454"/>
      <c r="AV13" s="457"/>
      <c r="AW13" s="451"/>
      <c r="AX13" s="460"/>
      <c r="AY13" s="343"/>
      <c r="AZ13" s="209"/>
      <c r="BA13" s="207"/>
      <c r="BB13" s="207"/>
      <c r="BC13" s="208"/>
      <c r="BD13" s="208"/>
      <c r="BE13" s="208"/>
      <c r="BF13" s="209"/>
      <c r="BG13" s="507"/>
      <c r="BH13" s="210"/>
      <c r="BI13" s="210"/>
      <c r="BJ13" s="210"/>
      <c r="BK13" s="210"/>
      <c r="BL13" s="207"/>
      <c r="BM13" s="207"/>
      <c r="BN13" s="207"/>
      <c r="BO13" s="211"/>
      <c r="BP13" s="211"/>
      <c r="BQ13" s="212"/>
      <c r="BR13" s="213"/>
      <c r="BS13" s="213" t="str">
        <f>IF(AND('MAPA DE RIESGOS'!$AP13="Muy Alta",'MAPA DE RIESGOS'!$AR13="Leve"),CONCATENATE("R",'MAPA DE RIESGOS'!$H13,"C",'MAPA DE RIESGOS'!$AF13),"")</f>
        <v/>
      </c>
      <c r="BT13" s="213"/>
      <c r="BU13" s="213"/>
      <c r="BV13" s="213"/>
      <c r="BW13" s="213"/>
      <c r="BX13" s="213"/>
      <c r="BY13" s="213"/>
      <c r="BZ13" s="213"/>
      <c r="CA13" s="213"/>
      <c r="CB13" s="213"/>
      <c r="CC13" s="213"/>
      <c r="CD13" s="213"/>
      <c r="CE13" s="213"/>
      <c r="CF13" s="213"/>
      <c r="CG13" s="213"/>
      <c r="CH13" s="213"/>
      <c r="CI13" s="213"/>
      <c r="CJ13" s="213"/>
      <c r="CK13" s="213"/>
    </row>
    <row r="14" spans="1:89" s="214" customFormat="1" ht="28.5" hidden="1" customHeight="1">
      <c r="A14" s="636"/>
      <c r="B14" s="517"/>
      <c r="C14" s="520"/>
      <c r="D14" s="520"/>
      <c r="E14" s="469"/>
      <c r="F14" s="463"/>
      <c r="G14" s="491"/>
      <c r="H14" s="386">
        <v>1</v>
      </c>
      <c r="I14" s="466"/>
      <c r="J14" s="463"/>
      <c r="K14" s="463"/>
      <c r="L14" s="463"/>
      <c r="M14" s="469"/>
      <c r="N14" s="469"/>
      <c r="O14" s="469"/>
      <c r="P14" s="472"/>
      <c r="Q14" s="475"/>
      <c r="R14" s="478"/>
      <c r="S14" s="478"/>
      <c r="T14" s="478"/>
      <c r="U14" s="478"/>
      <c r="V14" s="481"/>
      <c r="W14" s="439"/>
      <c r="X14" s="484"/>
      <c r="Y14" s="487"/>
      <c r="Z14" s="436"/>
      <c r="AA14" s="439"/>
      <c r="AB14" s="442"/>
      <c r="AC14" s="445"/>
      <c r="AD14" s="448"/>
      <c r="AE14" s="451"/>
      <c r="AF14" s="205">
        <v>5</v>
      </c>
      <c r="AG14" s="206"/>
      <c r="AH14" s="234" t="str">
        <f t="shared" ref="AH14" si="17">IF(OR(AI14="Preventivo",AI14="Detectivo"),"Probabilidad",IF(AI14="Correctivo","Impacto",""))</f>
        <v/>
      </c>
      <c r="AI14" s="340"/>
      <c r="AJ14" s="340"/>
      <c r="AK14" s="235" t="str">
        <f t="shared" ref="AK14" si="18">IF(AND(AI14="Preventivo",AJ14="Automático"),"50%",IF(AND(AI14="Preventivo",AJ14="Manual"),"40%",IF(AND(AI14="Detectivo",AJ14="Automático"),"40%",IF(AND(AI14="Detectivo",AJ14="Manual"),"30%",IF(AND(AI14="Correctivo",AJ14="Automático"),"35%",IF(AND(AI14="Correctivo",AJ14="Manual"),"25%",""))))))</f>
        <v/>
      </c>
      <c r="AL14" s="341"/>
      <c r="AM14" s="341"/>
      <c r="AN14" s="342"/>
      <c r="AO14" s="236" t="str">
        <f>IF(ISBLANK(AD10),(IFERROR(IF(AND(AH13="Probabilidad",AH14="Probabilidad"),(AQ13-(+AQ13*AK14)),IF(AND(AH13="Impacto",AH14="Probabilidad"),(AQ12-(+AQ12*AK14)),IF(AH14="Impacto",AQ13,""))),""))," ")</f>
        <v/>
      </c>
      <c r="AP14" s="174" t="str">
        <f>IF(ISBLANK(AD10),(IFERROR(IF(AO14="","",IF(AO14&lt;=0.2,"Muy Baja",IF(AO14&lt;=0.4,"Baja",IF(AO14&lt;=0.6,"Media",IF(AO14&lt;=0.8,"Alta","Muy Alta"))))),""))," ")</f>
        <v/>
      </c>
      <c r="AQ14" s="237" t="str">
        <f t="shared" ref="AQ14" si="19">+AO14</f>
        <v/>
      </c>
      <c r="AR14" s="238" t="str">
        <f t="shared" ref="AR14" si="20">IFERROR(IF(AS14="","",IF(AS14&lt;=0.2,"Leve",IF(AS14&lt;=0.4,"Menor",IF(AS14&lt;=0.6,"Moderado",IF(AS14&lt;=0.8,"Mayor","Catastrófico"))))),"")</f>
        <v/>
      </c>
      <c r="AS14" s="237" t="str">
        <f>IFERROR(IF(AND(AH13="Impacto",AH14="Impacto"),(AS13-(+AS13*AK14)),IF(AND(AH13="Probabilidad",AH14="Impacto"),(AS12-(+AS12*AK14)),IF(AH14="Probabilidad",AS13,""))),"")</f>
        <v/>
      </c>
      <c r="AT14" s="239" t="str">
        <f t="shared" ref="AT14" si="21">IFERROR(IF(OR(AND(AP14="Muy Baja",AR14="Leve"),AND(AP14="Muy Baja",AR14="Menor"),AND(AP14="Baja",AR14="Leve")),"Bajo",IF(OR(AND(AP14="Muy baja",AR14="Moderado"),AND(AP14="Baja",AR14="Menor"),AND(AP14="Baja",AR14="Moderado"),AND(AP14="Media",AR14="Leve"),AND(AP14="Media",AR14="Menor"),AND(AP14="Media",AR14="Moderado"),AND(AP14="Alta",AR14="Leve"),AND(AP14="Alta",AR14="Menor")),"Moderado",IF(OR(AND(AP14="Muy Baja",AR14="Mayor"),AND(AP14="Baja",AR14="Mayor"),AND(AP14="Media",AR14="Mayor"),AND(AP14="Alta",AR14="Moderado"),AND(AP14="Alta",AR14="Mayor"),AND(AP14="Muy Alta",AR14="Leve"),AND(AP14="Muy Alta",AR14="Menor"),AND(AP14="Muy Alta",AR14="Moderado"),AND(AP14="Muy Alta",AR14="Mayor")),"Alto",IF(OR(AND(AP14="Muy Baja",AR14="Catastrófico"),AND(AP14="Baja",AR14="Catastrófico"),AND(AP14="Media",AR14="Catastrófico"),AND(AP14="Alta",AR14="Catastrófico"),AND(AP14="Muy Alta",AR14="Catastrófico")),"Extremo","")))),"")</f>
        <v/>
      </c>
      <c r="AU14" s="454"/>
      <c r="AV14" s="457"/>
      <c r="AW14" s="451"/>
      <c r="AX14" s="460"/>
      <c r="AY14" s="343"/>
      <c r="AZ14" s="209"/>
      <c r="BA14" s="207"/>
      <c r="BB14" s="207"/>
      <c r="BC14" s="208"/>
      <c r="BD14" s="208"/>
      <c r="BE14" s="208"/>
      <c r="BF14" s="209"/>
      <c r="BG14" s="507"/>
      <c r="BH14" s="210"/>
      <c r="BI14" s="210"/>
      <c r="BJ14" s="210"/>
      <c r="BK14" s="210"/>
      <c r="BL14" s="207"/>
      <c r="BM14" s="207"/>
      <c r="BN14" s="207"/>
      <c r="BO14" s="211"/>
      <c r="BP14" s="211"/>
      <c r="BQ14" s="212"/>
      <c r="BR14" s="213"/>
      <c r="BS14" s="213" t="str">
        <f>IF(AND('MAPA DE RIESGOS'!$AP14="Muy Alta",'MAPA DE RIESGOS'!$AR14="Leve"),CONCATENATE("R",'MAPA DE RIESGOS'!$H14,"C",'MAPA DE RIESGOS'!$AF14),"")</f>
        <v/>
      </c>
      <c r="BT14" s="213"/>
      <c r="BU14" s="213"/>
      <c r="BV14" s="213"/>
      <c r="BW14" s="213"/>
      <c r="BX14" s="213"/>
      <c r="BY14" s="213"/>
      <c r="BZ14" s="213"/>
      <c r="CA14" s="213"/>
      <c r="CB14" s="213"/>
      <c r="CC14" s="213"/>
      <c r="CD14" s="213"/>
      <c r="CE14" s="213"/>
      <c r="CF14" s="213"/>
      <c r="CG14" s="213"/>
      <c r="CH14" s="213"/>
      <c r="CI14" s="213"/>
      <c r="CJ14" s="213"/>
      <c r="CK14" s="213"/>
    </row>
    <row r="15" spans="1:89" s="214" customFormat="1" ht="28.5" hidden="1" customHeight="1">
      <c r="A15" s="636"/>
      <c r="B15" s="517"/>
      <c r="C15" s="520"/>
      <c r="D15" s="520"/>
      <c r="E15" s="469"/>
      <c r="F15" s="463"/>
      <c r="G15" s="492"/>
      <c r="H15" s="386">
        <v>1</v>
      </c>
      <c r="I15" s="467"/>
      <c r="J15" s="464"/>
      <c r="K15" s="464"/>
      <c r="L15" s="464"/>
      <c r="M15" s="470"/>
      <c r="N15" s="470"/>
      <c r="O15" s="470"/>
      <c r="P15" s="473"/>
      <c r="Q15" s="476"/>
      <c r="R15" s="479"/>
      <c r="S15" s="479"/>
      <c r="T15" s="479"/>
      <c r="U15" s="479"/>
      <c r="V15" s="573"/>
      <c r="W15" s="440"/>
      <c r="X15" s="485"/>
      <c r="Y15" s="488"/>
      <c r="Z15" s="437"/>
      <c r="AA15" s="440"/>
      <c r="AB15" s="443"/>
      <c r="AC15" s="446"/>
      <c r="AD15" s="449"/>
      <c r="AE15" s="452"/>
      <c r="AF15" s="205">
        <v>6</v>
      </c>
      <c r="AG15" s="206"/>
      <c r="AH15" s="234" t="str">
        <f t="shared" si="12"/>
        <v/>
      </c>
      <c r="AI15" s="340"/>
      <c r="AJ15" s="340"/>
      <c r="AK15" s="235" t="str">
        <f t="shared" si="13"/>
        <v/>
      </c>
      <c r="AL15" s="341"/>
      <c r="AM15" s="341"/>
      <c r="AN15" s="342"/>
      <c r="AO15" s="236" t="str">
        <f>IF(ISBLANK(AD10),(IFERROR(IF(AND(AH13="Probabilidad",AH15="Probabilidad"),(AQ13-(+AQ13*AK15)),IF(AND(AH13="Impacto",AH15="Probabilidad"),(AQ12-(+AQ12*AK15)),IF(AH15="Impacto",AQ13,""))),""))," ")</f>
        <v/>
      </c>
      <c r="AP15" s="174" t="str">
        <f>IF(ISBLANK(AD10),(IFERROR(IF(AO15="","",IF(AO15&lt;=0.2,"Muy Baja",IF(AO15&lt;=0.4,"Baja",IF(AO15&lt;=0.6,"Media",IF(AO15&lt;=0.8,"Alta","Muy Alta"))))),"")), " ")</f>
        <v/>
      </c>
      <c r="AQ15" s="237" t="str">
        <f t="shared" si="14"/>
        <v/>
      </c>
      <c r="AR15" s="238" t="str">
        <f t="shared" si="15"/>
        <v/>
      </c>
      <c r="AS15" s="237" t="str">
        <f>IFERROR(IF(AND(AH14="Impacto",AH15="Impacto"),(AS13-(+AS14*AK15)),IF(AND(AH13="Probabilidad",AH15="Impacto"),(AS12-(+AS12*AK15)),IF(AH15="Probabilidad",AS13,""))),"")</f>
        <v/>
      </c>
      <c r="AT15" s="239" t="str">
        <f t="shared" si="16"/>
        <v/>
      </c>
      <c r="AU15" s="455"/>
      <c r="AV15" s="458"/>
      <c r="AW15" s="452"/>
      <c r="AX15" s="461"/>
      <c r="AY15" s="343"/>
      <c r="AZ15" s="209"/>
      <c r="BA15" s="207"/>
      <c r="BB15" s="207"/>
      <c r="BC15" s="208"/>
      <c r="BD15" s="208"/>
      <c r="BE15" s="208"/>
      <c r="BF15" s="209"/>
      <c r="BG15" s="508"/>
      <c r="BH15" s="210"/>
      <c r="BI15" s="210"/>
      <c r="BJ15" s="210"/>
      <c r="BK15" s="210"/>
      <c r="BL15" s="207"/>
      <c r="BM15" s="207"/>
      <c r="BN15" s="207"/>
      <c r="BO15" s="211"/>
      <c r="BP15" s="211"/>
      <c r="BQ15" s="212"/>
      <c r="BR15" s="213"/>
      <c r="BS15" s="213" t="str">
        <f>IF(AND('MAPA DE RIESGOS'!$AP15="Muy Alta",'MAPA DE RIESGOS'!$AR15="Leve"),CONCATENATE("R",'MAPA DE RIESGOS'!$H15,"C",'MAPA DE RIESGOS'!$AF15),"")</f>
        <v/>
      </c>
      <c r="BT15" s="213"/>
      <c r="BU15" s="213"/>
      <c r="BV15" s="213"/>
      <c r="BW15" s="213"/>
      <c r="BX15" s="213"/>
      <c r="BY15" s="213"/>
      <c r="BZ15" s="213"/>
      <c r="CA15" s="213"/>
      <c r="CB15" s="213"/>
      <c r="CC15" s="213"/>
      <c r="CD15" s="213"/>
      <c r="CE15" s="213"/>
      <c r="CF15" s="213"/>
      <c r="CG15" s="213"/>
      <c r="CH15" s="213"/>
      <c r="CI15" s="213"/>
      <c r="CJ15" s="213"/>
      <c r="CK15" s="213"/>
    </row>
    <row r="16" spans="1:89" s="214" customFormat="1" ht="102" customHeight="1">
      <c r="A16" s="636"/>
      <c r="B16" s="517"/>
      <c r="C16" s="520"/>
      <c r="D16" s="520" t="str">
        <f>IFERROR((VLOOKUP($B16,'Listados Datos'!$D$3:$F$16,3,FALSE))," ")</f>
        <v xml:space="preserve"> </v>
      </c>
      <c r="E16" s="469"/>
      <c r="F16" s="463"/>
      <c r="G16" s="489">
        <v>2</v>
      </c>
      <c r="H16" s="384">
        <v>2</v>
      </c>
      <c r="I16" s="465" t="s">
        <v>1052</v>
      </c>
      <c r="J16" s="462" t="s">
        <v>243</v>
      </c>
      <c r="K16" s="462" t="s">
        <v>1052</v>
      </c>
      <c r="L16" s="462" t="s">
        <v>1058</v>
      </c>
      <c r="M16" s="468" t="str">
        <f t="shared" ref="M16" si="22">+CONCATENATE("Posibilidad de afectación ", J16, " por ", K16," debido a ", L16)</f>
        <v>Posibilidad de afectación Reputacional por Incumplimiento de los objetivos establecidos en la plataforma estratégica de la Entidad. debido a Incumplimiento de la plataforma estratégica y de su plan de acción</v>
      </c>
      <c r="N16" s="468" t="s">
        <v>108</v>
      </c>
      <c r="O16" s="468" t="s">
        <v>836</v>
      </c>
      <c r="P16" s="471">
        <v>12</v>
      </c>
      <c r="Q16" s="474"/>
      <c r="R16" s="477"/>
      <c r="S16" s="477"/>
      <c r="T16" s="477"/>
      <c r="U16" s="477"/>
      <c r="V16" s="480" t="str">
        <f>IF(ISBLANK(AC16),(IF(P16&lt;=0,"",IF(P16&lt;=2,"Muy Baja",IF(P16&lt;=24,"Baja",IF(P16&lt;=500,"Media",IF(P16&lt;=5000,"Alta","Muy Alta"))))))," ")</f>
        <v>Baja</v>
      </c>
      <c r="W16" s="438">
        <f>IF(ISBLANK(AC16),(IF(V16="","",IF(V16="Muy Baja",20%,IF(V16="Baja",40%,IF(V16="Media",60%,IF(V16="Alta",80%,IF(V16="Muy Alta",100%,0)))))))," ")</f>
        <v>0.4</v>
      </c>
      <c r="X16" s="483" t="s">
        <v>1719</v>
      </c>
      <c r="Y16" s="486" t="str">
        <f>IF(X16&gt;0,IF(NOT(ISERROR(MATCH(X16,'Listados Datos'!$N$3:$N$4,0))),'Listados Datos'!$N$6&amp;"Por favor no seleccionar este criterios de impacto (Afectación Económica o presupuestal y/o Pérdida Reputacional)",'Listados Datos'!$N$7),"")</f>
        <v>✔</v>
      </c>
      <c r="Z16" s="435" t="str">
        <f>IF(OR(X16='Listados Datos'!$R$3,X16='Listados Datos'!$S$3),"Leve",IF(OR(X16='Listados Datos'!$R$4,X16='Listados Datos'!$S$4),"Menor",IF(OR(X16='Listados Datos'!$R$5,X16='Listados Datos'!$S$5),"Moderado",IF(OR(X16='Listados Datos'!$R$6,X16='Listados Datos'!$S$6),"Mayor",IF(OR(X16='Listados Datos'!$R$7,X16='Listados Datos'!$S$7),"Catastrófico","")))))</f>
        <v/>
      </c>
      <c r="AA16" s="438" t="str">
        <f>IF(Z16="","",IF(Z16="Leve",20%,IF(Z16="Menor",40%,IF(Z16="Moderado",60%,IF(Z16="Mayor",80%,IF(Z16="Catastrófico",100%,0))))))</f>
        <v/>
      </c>
      <c r="AB16" s="441" t="str">
        <f>IF(OR(AND(V16="Muy Baja",Z16="Leve"),AND(V16="Muy Baja",Z16="Menor"),AND(V16="Baja",Z16="Leve")),"Bajo",IF(OR(AND(V16="Muy baja",Z16="Moderado"),AND(V16="Baja",Z16="Menor"),AND(V16="Baja",Z16="Moderado"),AND(V16="Media",Z16="Leve"),AND(V16="Media",Z16="Menor"),AND(V16="Media",Z16="Moderado"),AND(V16="Alta",Z16="Leve"),AND(V16="Alta",Z16="Menor")),"Moderado",IF(OR(AND(V16="Muy Baja",Z16="Mayor"),AND(V16="Baja",Z16="Mayor"),AND(V16="Media",Z16="Mayor"),AND(V16="Alta",Z16="Moderado"),AND(V16="Alta",Z16="Mayor"),AND(V16="Muy Alta",Z16="Leve"),AND(V16="Muy Alta",Z16="Menor"),AND(V16="Muy Alta",Z16="Moderado"),AND(V16="Muy Alta",Z16="Mayor")),"Alto",IF(OR(AND(V16="Muy Baja",Z16="Catastrófico"),AND(V16="Baja",Z16="Catastrófico"),AND(V16="Media",Z16="Catastrófico"),AND(V16="Alta",Z16="Catastrófico"),AND(V16="Muy Alta",Z16="Catastrófico")),"Extremo",""))))</f>
        <v/>
      </c>
      <c r="AC16" s="444"/>
      <c r="AD16" s="447"/>
      <c r="AE16" s="450" t="str">
        <f t="shared" ref="AE16" si="23">IF(AND(AC16="Rara Vez",AD16="Insignificante"),("BAJA"),IF(AND(AC16="Rara Vez",AD16="Menor"),("BAJA"),IF(AND(AC16="Rara Vez",AD16="Moderado"),("MODERADA"),IF(AND(AC16="Rara Vez",AD16="Mayor"),("ALTA"),IF(AND(AC16="Improbable",AD16="Insignificante"),("BAJA"),IF(AND(AC16="Improbable",AD16="Menor"),("BAJA"),IF(AND(AC16="Improbable",AD16="Moderado"),("MODERADA"),IF(AND(AC16="Improbable",AD16="Mayor"),("ALTA"),IF(AND(AC16="Posible",AD16="Insignificante"),("BAJA"),IF(AND(AC16="Posible",AD16="Menor"),("MODERADA"),IF(AND(AC16="Posible",AD16="Moderado"),("ALTA"),IF(AND(AC16="Posible",AD16="Mayor"),("EXTREMA"),IF(AND(AC16="Probable",AD16="Insignificante"),("MODERADA"),IF(AND(AC16="Probable",AD16="Menor"),("ALTA"),IF(AND(AC16="Probable",AD16="Moderado"),("ALTA"),IF(AND(AC16="Probable",AD16="Mayor"),("EXTREMA"),IF(AND(AC16="Casi Seguro",AD16="Insignificante"),("ALTA"),IF(AND(AC16="Casi Seguro",AD16="Menor"),("ALTA"),IF(AND(AC16="Casi Seguro",AD16="Moderado"),("EXTREMA"),IF(AND(AC16="Casi Seguro",AD16="Mayor"),("EXTREMA"),IF(AD16="Catastrófico","EXTREMA","VALORAR")))))))))))))))))))))</f>
        <v>VALORAR</v>
      </c>
      <c r="AF16" s="205">
        <v>1</v>
      </c>
      <c r="AG16" s="206" t="s">
        <v>1125</v>
      </c>
      <c r="AH16" s="234" t="str">
        <f t="shared" si="1"/>
        <v>Probabilidad</v>
      </c>
      <c r="AI16" s="340" t="s">
        <v>314</v>
      </c>
      <c r="AJ16" s="340" t="s">
        <v>319</v>
      </c>
      <c r="AK16" s="235" t="str">
        <f t="shared" ref="AK16:AK17" si="24">IF(AND(AI16="Preventivo",AJ16="Automático"),"50%",IF(AND(AI16="Preventivo",AJ16="Manual"),"40%",IF(AND(AI16="Detectivo",AJ16="Automático"),"40%",IF(AND(AI16="Detectivo",AJ16="Manual"),"30%",IF(AND(AI16="Correctivo",AJ16="Automático"),"35%",IF(AND(AI16="Correctivo",AJ16="Manual"),"25%",""))))))</f>
        <v>40%</v>
      </c>
      <c r="AL16" s="341" t="s">
        <v>323</v>
      </c>
      <c r="AM16" s="341" t="s">
        <v>327</v>
      </c>
      <c r="AN16" s="342" t="s">
        <v>330</v>
      </c>
      <c r="AO16" s="236">
        <f>IF(ISBLANK(AD16),(IFERROR(IF(AH16="Probabilidad",(W16-(+W16*AK16)),IF(AH16="Impacto",W16,"")),""))," ")</f>
        <v>0.24</v>
      </c>
      <c r="AP16" s="174" t="str">
        <f>IF(ISBLANK(AD16), (IFERROR(IF(AO16="","",IF(AO16&lt;=0.2,"Muy Baja",IF(AO16&lt;=0.4,"Baja",IF(AO16&lt;=0.6,"Media",IF(AO16&lt;=0.8,"Alta","Muy Alta"))))),""))," ")</f>
        <v>Baja</v>
      </c>
      <c r="AQ16" s="237">
        <f t="shared" si="14"/>
        <v>0.24</v>
      </c>
      <c r="AR16" s="238" t="str">
        <f t="shared" si="15"/>
        <v/>
      </c>
      <c r="AS16" s="237" t="str">
        <f>IFERROR(IF(AH16="Impacto",(AA16-(+AA16*AK16)),IF(AH16="Probabilidad",AA16,"")),"")</f>
        <v/>
      </c>
      <c r="AT16" s="239" t="str">
        <f t="shared" si="16"/>
        <v/>
      </c>
      <c r="AU16" s="453"/>
      <c r="AV16" s="456" t="str">
        <f>IF(ISBLANK(AD16), " ", AD16)</f>
        <v xml:space="preserve"> </v>
      </c>
      <c r="AW16" s="450" t="str">
        <f t="shared" ref="AW16" si="25">IF(AND(AU16="Rara Vez",AV16="Insignificante"),("BAJA"),IF(AND(AU16="Rara Vez",AV16="Menor"),("BAJA"),IF(AND(AU16="Rara Vez",AV16="Moderado"),("MODERADA"),IF(AND(AU16="Rara Vez",AV16="Mayor"),("ALTA"),IF(AND(AU16="Improbable",AV16="Insignificante"),("BAJA"),IF(AND(AU16="Improbable",AV16="Menor"),("BAJA"),IF(AND(AU16="Improbable",AV16="Moderado"),("MODERADA"),IF(AND(AU16="Improbable",AV16="Mayor"),("ALTA"),IF(AND(AU16="Posible",AV16="Insignificante"),("BAJA"),IF(AND(AU16="Posible",AV16="Menor"),("MODERADA"),IF(AND(AU16="Posible",AV16="Moderado"),("ALTA"),IF(AND(AU16="Posible",AV16="Mayor"),("EXTREMA"),IF(AND(AU16="Probable",AV16="Insignificante"),("MODERADA"),IF(AND(AU16="Probable",AV16="Menor"),("ALTA"),IF(AND(AU16="Probable",AV16="Moderado"),("ALTA"),IF(AND(AU16="Probable",AV16="Mayor"),("EXTREMA"),IF(AND(AU16="Casi Seguro",AV16="Insignificante"),("ALTA"),IF(AND(AU16="Casi Seguro",AV16="Menor"),("ALTA"),IF(AND(AU16="Casi Seguro",AV16="Moderado"),("EXTREMA"),IF(AND(AU16="Casi Seguro",AV16="Mayor"),("EXTREMA"),IF(AV16="Catastrófico","EXTREMA","VALORAR")))))))))))))))))))))</f>
        <v>VALORAR</v>
      </c>
      <c r="AX16" s="459" t="s">
        <v>337</v>
      </c>
      <c r="AY16" s="343" t="s">
        <v>1575</v>
      </c>
      <c r="AZ16" s="209" t="s">
        <v>1064</v>
      </c>
      <c r="BA16" s="207" t="s">
        <v>970</v>
      </c>
      <c r="BB16" s="207" t="s">
        <v>1063</v>
      </c>
      <c r="BC16" s="208">
        <v>44562</v>
      </c>
      <c r="BD16" s="208">
        <v>44926</v>
      </c>
      <c r="BE16" s="208" t="s">
        <v>1064</v>
      </c>
      <c r="BF16" s="209" t="s">
        <v>1076</v>
      </c>
      <c r="BG16" s="506" t="s">
        <v>1066</v>
      </c>
      <c r="BH16" s="215"/>
      <c r="BI16" s="210"/>
      <c r="BJ16" s="210"/>
      <c r="BK16" s="210"/>
      <c r="BL16" s="207"/>
      <c r="BM16" s="207"/>
      <c r="BN16" s="207"/>
      <c r="BO16" s="211"/>
      <c r="BP16" s="211"/>
      <c r="BQ16" s="212"/>
      <c r="BR16" s="213"/>
      <c r="BS16" s="213" t="str">
        <f>IF(AND('MAPA DE RIESGOS'!$AP16="Muy Alta",'MAPA DE RIESGOS'!$AR16="Leve"),CONCATENATE("R",'MAPA DE RIESGOS'!$H16,"C",'MAPA DE RIESGOS'!$AF16),"")</f>
        <v/>
      </c>
      <c r="BT16" s="213"/>
      <c r="BU16" s="213"/>
      <c r="BV16" s="213"/>
      <c r="BW16" s="213"/>
      <c r="BX16" s="213"/>
      <c r="BY16" s="213"/>
      <c r="BZ16" s="213"/>
      <c r="CA16" s="213"/>
      <c r="CB16" s="213"/>
      <c r="CC16" s="213"/>
      <c r="CD16" s="213"/>
      <c r="CE16" s="213"/>
      <c r="CF16" s="213"/>
      <c r="CG16" s="213"/>
      <c r="CH16" s="213"/>
      <c r="CI16" s="213"/>
      <c r="CJ16" s="213"/>
      <c r="CK16" s="213"/>
    </row>
    <row r="17" spans="1:89" s="214" customFormat="1" ht="28.5" hidden="1" customHeight="1">
      <c r="A17" s="636"/>
      <c r="B17" s="517"/>
      <c r="C17" s="520"/>
      <c r="D17" s="520"/>
      <c r="E17" s="469"/>
      <c r="F17" s="463"/>
      <c r="G17" s="489"/>
      <c r="H17" s="384">
        <v>2</v>
      </c>
      <c r="I17" s="466"/>
      <c r="J17" s="463"/>
      <c r="K17" s="463"/>
      <c r="L17" s="463"/>
      <c r="M17" s="469"/>
      <c r="N17" s="469"/>
      <c r="O17" s="469"/>
      <c r="P17" s="472"/>
      <c r="Q17" s="475"/>
      <c r="R17" s="478"/>
      <c r="S17" s="478"/>
      <c r="T17" s="478"/>
      <c r="U17" s="478"/>
      <c r="V17" s="481"/>
      <c r="W17" s="439"/>
      <c r="X17" s="484"/>
      <c r="Y17" s="487"/>
      <c r="Z17" s="436"/>
      <c r="AA17" s="439"/>
      <c r="AB17" s="442"/>
      <c r="AC17" s="445"/>
      <c r="AD17" s="448"/>
      <c r="AE17" s="451"/>
      <c r="AF17" s="205">
        <v>2</v>
      </c>
      <c r="AG17" s="206"/>
      <c r="AH17" s="234" t="str">
        <f t="shared" si="1"/>
        <v/>
      </c>
      <c r="AI17" s="340"/>
      <c r="AJ17" s="340"/>
      <c r="AK17" s="235" t="str">
        <f t="shared" si="24"/>
        <v/>
      </c>
      <c r="AL17" s="341"/>
      <c r="AM17" s="341"/>
      <c r="AN17" s="342"/>
      <c r="AO17" s="236" t="str">
        <f>IF(ISBLANK(AD16),(IFERROR(IF(AND(AH16="Probabilidad",AH17="Probabilidad"),(AQ16-(+AQ16*AK17)),IF(AH17="Probabilidad",(W16-(+W16*AK17)),IF(AH17="Impacto",AQ16,""))),""))," ")</f>
        <v/>
      </c>
      <c r="AP17" s="174" t="str">
        <f>IF(ISBLANK(AD16),(IFERROR(IF(AO17="","",IF(AO17&lt;=0.2,"Muy Baja",IF(AO17&lt;=0.4,"Baja",IF(AO17&lt;=0.6,"Media",IF(AO17&lt;=0.8,"Alta","Muy Alta"))))),""))," ")</f>
        <v/>
      </c>
      <c r="AQ17" s="237" t="str">
        <f t="shared" si="14"/>
        <v/>
      </c>
      <c r="AR17" s="238" t="str">
        <f t="shared" si="15"/>
        <v/>
      </c>
      <c r="AS17" s="237" t="str">
        <f>IFERROR(IF(AND(AH16="Impacto",AH17="Impacto"),(AS16-(+AS16*AK17)),IF(AH17="Impacto",(AA16-(+AA16*AK17)),IF(AH17="Probabilidad",AS16,""))),"")</f>
        <v/>
      </c>
      <c r="AT17" s="239" t="str">
        <f t="shared" si="16"/>
        <v/>
      </c>
      <c r="AU17" s="454"/>
      <c r="AV17" s="457"/>
      <c r="AW17" s="451"/>
      <c r="AX17" s="460"/>
      <c r="AY17" s="343"/>
      <c r="AZ17" s="209"/>
      <c r="BA17" s="207"/>
      <c r="BB17" s="207"/>
      <c r="BC17" s="208"/>
      <c r="BD17" s="208"/>
      <c r="BE17" s="208"/>
      <c r="BF17" s="209"/>
      <c r="BG17" s="507"/>
      <c r="BH17" s="215"/>
      <c r="BI17" s="210"/>
      <c r="BJ17" s="210"/>
      <c r="BK17" s="210"/>
      <c r="BL17" s="207"/>
      <c r="BM17" s="207"/>
      <c r="BN17" s="207"/>
      <c r="BO17" s="211"/>
      <c r="BP17" s="211"/>
      <c r="BQ17" s="212"/>
      <c r="BR17" s="213"/>
      <c r="BS17" s="213" t="str">
        <f>IF(AND('MAPA DE RIESGOS'!$AP17="Muy Alta",'MAPA DE RIESGOS'!$AR17="Leve"),CONCATENATE("R",'MAPA DE RIESGOS'!$H17,"C",'MAPA DE RIESGOS'!$AF17),"")</f>
        <v/>
      </c>
      <c r="BT17" s="213"/>
      <c r="BU17" s="213"/>
      <c r="BV17" s="213"/>
      <c r="BW17" s="213"/>
      <c r="BX17" s="213"/>
      <c r="BY17" s="213"/>
      <c r="BZ17" s="213"/>
      <c r="CA17" s="213"/>
      <c r="CB17" s="213"/>
      <c r="CC17" s="213"/>
      <c r="CD17" s="213"/>
      <c r="CE17" s="213"/>
      <c r="CF17" s="213"/>
      <c r="CG17" s="213"/>
      <c r="CH17" s="213"/>
      <c r="CI17" s="213"/>
      <c r="CJ17" s="213"/>
      <c r="CK17" s="213"/>
    </row>
    <row r="18" spans="1:89" s="214" customFormat="1" ht="28.5" hidden="1" customHeight="1">
      <c r="A18" s="636"/>
      <c r="B18" s="517"/>
      <c r="C18" s="520"/>
      <c r="D18" s="520"/>
      <c r="E18" s="469"/>
      <c r="F18" s="463"/>
      <c r="G18" s="489"/>
      <c r="H18" s="384">
        <v>2</v>
      </c>
      <c r="I18" s="466"/>
      <c r="J18" s="463"/>
      <c r="K18" s="463"/>
      <c r="L18" s="463"/>
      <c r="M18" s="469"/>
      <c r="N18" s="469"/>
      <c r="O18" s="469"/>
      <c r="P18" s="472"/>
      <c r="Q18" s="475"/>
      <c r="R18" s="478"/>
      <c r="S18" s="478"/>
      <c r="T18" s="478"/>
      <c r="U18" s="478"/>
      <c r="V18" s="481"/>
      <c r="W18" s="439"/>
      <c r="X18" s="484"/>
      <c r="Y18" s="487"/>
      <c r="Z18" s="436"/>
      <c r="AA18" s="439"/>
      <c r="AB18" s="442"/>
      <c r="AC18" s="445"/>
      <c r="AD18" s="448"/>
      <c r="AE18" s="451"/>
      <c r="AF18" s="205">
        <v>3</v>
      </c>
      <c r="AG18" s="206"/>
      <c r="AH18" s="234" t="str">
        <f t="shared" ref="AH18:AH19" si="26">IF(OR(AI18="Preventivo",AI18="Detectivo"),"Probabilidad",IF(AI18="Correctivo","Impacto",""))</f>
        <v/>
      </c>
      <c r="AI18" s="340"/>
      <c r="AJ18" s="340"/>
      <c r="AK18" s="235" t="str">
        <f t="shared" ref="AK18:AK19" si="27">IF(AND(AI18="Preventivo",AJ18="Automático"),"50%",IF(AND(AI18="Preventivo",AJ18="Manual"),"40%",IF(AND(AI18="Detectivo",AJ18="Automático"),"40%",IF(AND(AI18="Detectivo",AJ18="Manual"),"30%",IF(AND(AI18="Correctivo",AJ18="Automático"),"35%",IF(AND(AI18="Correctivo",AJ18="Manual"),"25%",""))))))</f>
        <v/>
      </c>
      <c r="AL18" s="341"/>
      <c r="AM18" s="341"/>
      <c r="AN18" s="342"/>
      <c r="AO18" s="236" t="str">
        <f>IF(ISBLANK(AD16),(IFERROR(IF(AND(AH17="Probabilidad",AH18="Probabilidad"),(AQ17-(+AQ17*AK18)),IF(AND(AH17="Impacto",AH18="Probabilidad"),(AQ16-(+AQ16*AK18)),IF(AH18="Impacto",AQ17,""))),""))," ")</f>
        <v/>
      </c>
      <c r="AP18" s="174" t="str">
        <f>IF(ISBLANK(AD16),(IFERROR(IF(AO18="","",IF(AO18&lt;=0.2,"Muy Baja",IF(AO18&lt;=0.4,"Baja",IF(AO18&lt;=0.6,"Media",IF(AO18&lt;=0.8,"Alta","Muy Alta"))))),""))," ")</f>
        <v/>
      </c>
      <c r="AQ18" s="237" t="str">
        <f t="shared" si="14"/>
        <v/>
      </c>
      <c r="AR18" s="238" t="str">
        <f t="shared" si="15"/>
        <v/>
      </c>
      <c r="AS18" s="237" t="str">
        <f>IFERROR(IF(AND(AH17="Impacto",AH18="Impacto"),(AS17-(+AS17*AK18)),IF(AND(AH17="Probabilidad",AH18="Impacto"),(AS16-(+AS16*AK18)),IF(AH18="Probabilidad",AS17,""))),"")</f>
        <v/>
      </c>
      <c r="AT18" s="239" t="str">
        <f t="shared" si="16"/>
        <v/>
      </c>
      <c r="AU18" s="454"/>
      <c r="AV18" s="457"/>
      <c r="AW18" s="451"/>
      <c r="AX18" s="460"/>
      <c r="AY18" s="343"/>
      <c r="AZ18" s="209"/>
      <c r="BA18" s="207"/>
      <c r="BB18" s="207"/>
      <c r="BC18" s="208"/>
      <c r="BD18" s="208"/>
      <c r="BE18" s="208"/>
      <c r="BF18" s="209"/>
      <c r="BG18" s="507"/>
      <c r="BH18" s="215"/>
      <c r="BI18" s="210"/>
      <c r="BJ18" s="210"/>
      <c r="BK18" s="210"/>
      <c r="BL18" s="207"/>
      <c r="BM18" s="207"/>
      <c r="BN18" s="207"/>
      <c r="BO18" s="211"/>
      <c r="BP18" s="211"/>
      <c r="BQ18" s="212"/>
      <c r="BR18" s="213"/>
      <c r="BS18" s="213" t="str">
        <f>IF(AND('MAPA DE RIESGOS'!$AP18="Muy Alta",'MAPA DE RIESGOS'!$AR18="Leve"),CONCATENATE("R",'MAPA DE RIESGOS'!$H18,"C",'MAPA DE RIESGOS'!$AF18),"")</f>
        <v/>
      </c>
      <c r="BT18" s="213"/>
      <c r="BU18" s="213"/>
      <c r="BV18" s="213"/>
      <c r="BW18" s="213"/>
      <c r="BX18" s="213"/>
      <c r="BY18" s="213"/>
      <c r="BZ18" s="213"/>
      <c r="CA18" s="213"/>
      <c r="CB18" s="213"/>
      <c r="CC18" s="213"/>
      <c r="CD18" s="213"/>
      <c r="CE18" s="213"/>
      <c r="CF18" s="213"/>
      <c r="CG18" s="213"/>
      <c r="CH18" s="213"/>
      <c r="CI18" s="213"/>
      <c r="CJ18" s="213"/>
      <c r="CK18" s="213"/>
    </row>
    <row r="19" spans="1:89" s="214" customFormat="1" ht="28.5" hidden="1" customHeight="1">
      <c r="A19" s="636"/>
      <c r="B19" s="517"/>
      <c r="C19" s="520"/>
      <c r="D19" s="520"/>
      <c r="E19" s="469"/>
      <c r="F19" s="463"/>
      <c r="G19" s="489"/>
      <c r="H19" s="384">
        <v>2</v>
      </c>
      <c r="I19" s="466"/>
      <c r="J19" s="463"/>
      <c r="K19" s="463"/>
      <c r="L19" s="463"/>
      <c r="M19" s="469"/>
      <c r="N19" s="469"/>
      <c r="O19" s="469"/>
      <c r="P19" s="472"/>
      <c r="Q19" s="475"/>
      <c r="R19" s="478"/>
      <c r="S19" s="478"/>
      <c r="T19" s="478"/>
      <c r="U19" s="478"/>
      <c r="V19" s="481"/>
      <c r="W19" s="439"/>
      <c r="X19" s="484"/>
      <c r="Y19" s="487"/>
      <c r="Z19" s="436"/>
      <c r="AA19" s="439"/>
      <c r="AB19" s="442"/>
      <c r="AC19" s="445"/>
      <c r="AD19" s="448"/>
      <c r="AE19" s="451"/>
      <c r="AF19" s="205">
        <v>4</v>
      </c>
      <c r="AG19" s="206"/>
      <c r="AH19" s="234" t="str">
        <f t="shared" si="26"/>
        <v/>
      </c>
      <c r="AI19" s="340"/>
      <c r="AJ19" s="340"/>
      <c r="AK19" s="235" t="str">
        <f t="shared" si="27"/>
        <v/>
      </c>
      <c r="AL19" s="341"/>
      <c r="AM19" s="341"/>
      <c r="AN19" s="342"/>
      <c r="AO19" s="236" t="str">
        <f>IF(ISBLANK(AD16),(IFERROR(IF(AND(AH18="Probabilidad",AH19="Probabilidad"),(AQ18-(+AQ18*AK19)),IF(AND(AH18="Impacto",AH19="Probabilidad"),(AQ17-(+AQ17*AK19)),IF(AH19="Impacto",AQ18,""))),""))," ")</f>
        <v/>
      </c>
      <c r="AP19" s="174" t="str">
        <f>IF(ISBLANK(AD16),(IFERROR(IF(AO19="","",IF(AO19&lt;=0.2,"Muy Baja",IF(AO19&lt;=0.4,"Baja",IF(AO19&lt;=0.6,"Media",IF(AO19&lt;=0.8,"Alta","Muy Alta"))))),""))," ")</f>
        <v/>
      </c>
      <c r="AQ19" s="237" t="str">
        <f t="shared" ref="AQ19:AQ57" si="28">+AO19</f>
        <v/>
      </c>
      <c r="AR19" s="238" t="str">
        <f t="shared" ref="AR19:AR57" si="29">IFERROR(IF(AS19="","",IF(AS19&lt;=0.2,"Leve",IF(AS19&lt;=0.4,"Menor",IF(AS19&lt;=0.6,"Moderado",IF(AS19&lt;=0.8,"Mayor","Catastrófico"))))),"")</f>
        <v/>
      </c>
      <c r="AS19" s="237" t="str">
        <f>IFERROR(IF(AND(AH18="Impacto",AH19="Impacto"),(AS18-(+AS18*AK19)),IF(AND(AH18="Probabilidad",AH19="Impacto"),(AS17-(+AS17*AK19)),IF(AH19="Probabilidad",AS18,""))),"")</f>
        <v/>
      </c>
      <c r="AT19" s="239" t="str">
        <f t="shared" ref="AT19:AT57" si="30">IFERROR(IF(OR(AND(AP19="Muy Baja",AR19="Leve"),AND(AP19="Muy Baja",AR19="Menor"),AND(AP19="Baja",AR19="Leve")),"Bajo",IF(OR(AND(AP19="Muy baja",AR19="Moderado"),AND(AP19="Baja",AR19="Menor"),AND(AP19="Baja",AR19="Moderado"),AND(AP19="Media",AR19="Leve"),AND(AP19="Media",AR19="Menor"),AND(AP19="Media",AR19="Moderado"),AND(AP19="Alta",AR19="Leve"),AND(AP19="Alta",AR19="Menor")),"Moderado",IF(OR(AND(AP19="Muy Baja",AR19="Mayor"),AND(AP19="Baja",AR19="Mayor"),AND(AP19="Media",AR19="Mayor"),AND(AP19="Alta",AR19="Moderado"),AND(AP19="Alta",AR19="Mayor"),AND(AP19="Muy Alta",AR19="Leve"),AND(AP19="Muy Alta",AR19="Menor"),AND(AP19="Muy Alta",AR19="Moderado"),AND(AP19="Muy Alta",AR19="Mayor")),"Alto",IF(OR(AND(AP19="Muy Baja",AR19="Catastrófico"),AND(AP19="Baja",AR19="Catastrófico"),AND(AP19="Media",AR19="Catastrófico"),AND(AP19="Alta",AR19="Catastrófico"),AND(AP19="Muy Alta",AR19="Catastrófico")),"Extremo","")))),"")</f>
        <v/>
      </c>
      <c r="AU19" s="454"/>
      <c r="AV19" s="457"/>
      <c r="AW19" s="451"/>
      <c r="AX19" s="460"/>
      <c r="AY19" s="343"/>
      <c r="AZ19" s="209"/>
      <c r="BA19" s="207"/>
      <c r="BB19" s="207"/>
      <c r="BC19" s="208"/>
      <c r="BD19" s="208"/>
      <c r="BE19" s="208"/>
      <c r="BF19" s="209"/>
      <c r="BG19" s="507"/>
      <c r="BH19" s="215"/>
      <c r="BI19" s="210"/>
      <c r="BJ19" s="210"/>
      <c r="BK19" s="210"/>
      <c r="BL19" s="207"/>
      <c r="BM19" s="207"/>
      <c r="BN19" s="207"/>
      <c r="BO19" s="211"/>
      <c r="BP19" s="211"/>
      <c r="BQ19" s="212"/>
      <c r="BR19" s="213"/>
      <c r="BS19" s="213" t="str">
        <f>IF(AND('MAPA DE RIESGOS'!$AP19="Muy Alta",'MAPA DE RIESGOS'!$AR19="Leve"),CONCATENATE("R",'MAPA DE RIESGOS'!$H19,"C",'MAPA DE RIESGOS'!$AF19),"")</f>
        <v/>
      </c>
      <c r="BT19" s="213"/>
      <c r="BU19" s="213"/>
      <c r="BV19" s="213"/>
      <c r="BW19" s="213"/>
      <c r="BX19" s="213"/>
      <c r="BY19" s="213"/>
      <c r="BZ19" s="213"/>
      <c r="CA19" s="213"/>
      <c r="CB19" s="213"/>
      <c r="CC19" s="213"/>
      <c r="CD19" s="213"/>
      <c r="CE19" s="213"/>
      <c r="CF19" s="213"/>
      <c r="CG19" s="213"/>
      <c r="CH19" s="213"/>
      <c r="CI19" s="213"/>
      <c r="CJ19" s="213"/>
      <c r="CK19" s="213"/>
    </row>
    <row r="20" spans="1:89" s="214" customFormat="1" ht="28.5" hidden="1" customHeight="1">
      <c r="A20" s="636"/>
      <c r="B20" s="517"/>
      <c r="C20" s="520"/>
      <c r="D20" s="520"/>
      <c r="E20" s="469"/>
      <c r="F20" s="463"/>
      <c r="G20" s="489"/>
      <c r="H20" s="384">
        <v>2</v>
      </c>
      <c r="I20" s="466"/>
      <c r="J20" s="463"/>
      <c r="K20" s="463"/>
      <c r="L20" s="463"/>
      <c r="M20" s="469"/>
      <c r="N20" s="469"/>
      <c r="O20" s="469"/>
      <c r="P20" s="472"/>
      <c r="Q20" s="475"/>
      <c r="R20" s="478"/>
      <c r="S20" s="478"/>
      <c r="T20" s="478"/>
      <c r="U20" s="478"/>
      <c r="V20" s="481"/>
      <c r="W20" s="439"/>
      <c r="X20" s="484"/>
      <c r="Y20" s="487"/>
      <c r="Z20" s="436"/>
      <c r="AA20" s="439"/>
      <c r="AB20" s="442"/>
      <c r="AC20" s="445"/>
      <c r="AD20" s="448"/>
      <c r="AE20" s="451"/>
      <c r="AF20" s="205">
        <v>5</v>
      </c>
      <c r="AG20" s="206"/>
      <c r="AH20" s="234" t="str">
        <f t="shared" ref="AH20" si="31">IF(OR(AI20="Preventivo",AI20="Detectivo"),"Probabilidad",IF(AI20="Correctivo","Impacto",""))</f>
        <v/>
      </c>
      <c r="AI20" s="340"/>
      <c r="AJ20" s="340"/>
      <c r="AK20" s="235" t="str">
        <f t="shared" ref="AK20" si="32">IF(AND(AI20="Preventivo",AJ20="Automático"),"50%",IF(AND(AI20="Preventivo",AJ20="Manual"),"40%",IF(AND(AI20="Detectivo",AJ20="Automático"),"40%",IF(AND(AI20="Detectivo",AJ20="Manual"),"30%",IF(AND(AI20="Correctivo",AJ20="Automático"),"35%",IF(AND(AI20="Correctivo",AJ20="Manual"),"25%",""))))))</f>
        <v/>
      </c>
      <c r="AL20" s="341"/>
      <c r="AM20" s="341"/>
      <c r="AN20" s="342"/>
      <c r="AO20" s="236" t="str">
        <f>IF(ISBLANK(AD16),(IFERROR(IF(AND(AH19="Probabilidad",AH20="Probabilidad"),(AQ19-(+AQ19*AK20)),IF(AND(AH19="Impacto",AH20="Probabilidad"),(AQ18-(+AQ18*AK20)),IF(AH20="Impacto",AQ19,""))),""))," ")</f>
        <v/>
      </c>
      <c r="AP20" s="174" t="str">
        <f>IF(ISBLANK(AD16),(IFERROR(IF(AO20="","",IF(AO20&lt;=0.2,"Muy Baja",IF(AO20&lt;=0.4,"Baja",IF(AO20&lt;=0.6,"Media",IF(AO20&lt;=0.8,"Alta","Muy Alta"))))),""))," ")</f>
        <v/>
      </c>
      <c r="AQ20" s="237" t="str">
        <f t="shared" si="28"/>
        <v/>
      </c>
      <c r="AR20" s="238" t="str">
        <f t="shared" si="29"/>
        <v/>
      </c>
      <c r="AS20" s="237" t="str">
        <f>IFERROR(IF(AND(AH19="Impacto",AH20="Impacto"),(AS19-(+AS19*AK20)),IF(AND(AH19="Probabilidad",AH20="Impacto"),(AS18-(+AS18*AK20)),IF(AH20="Probabilidad",AS19,""))),"")</f>
        <v/>
      </c>
      <c r="AT20" s="239" t="str">
        <f t="shared" si="30"/>
        <v/>
      </c>
      <c r="AU20" s="454"/>
      <c r="AV20" s="457"/>
      <c r="AW20" s="451"/>
      <c r="AX20" s="460"/>
      <c r="AY20" s="343"/>
      <c r="AZ20" s="209"/>
      <c r="BA20" s="207"/>
      <c r="BB20" s="207"/>
      <c r="BC20" s="208"/>
      <c r="BD20" s="208"/>
      <c r="BE20" s="208"/>
      <c r="BF20" s="209"/>
      <c r="BG20" s="507"/>
      <c r="BH20" s="215"/>
      <c r="BI20" s="210"/>
      <c r="BJ20" s="210"/>
      <c r="BK20" s="210"/>
      <c r="BL20" s="207"/>
      <c r="BM20" s="207"/>
      <c r="BN20" s="207"/>
      <c r="BO20" s="211"/>
      <c r="BP20" s="211"/>
      <c r="BQ20" s="212"/>
      <c r="BR20" s="213"/>
      <c r="BS20" s="213" t="str">
        <f>IF(AND('MAPA DE RIESGOS'!$AP20="Muy Alta",'MAPA DE RIESGOS'!$AR20="Leve"),CONCATENATE("R",'MAPA DE RIESGOS'!$H20,"C",'MAPA DE RIESGOS'!$AF20),"")</f>
        <v/>
      </c>
      <c r="BT20" s="213"/>
      <c r="BU20" s="213"/>
      <c r="BV20" s="213"/>
      <c r="BW20" s="213"/>
      <c r="BX20" s="213"/>
      <c r="BY20" s="213"/>
      <c r="BZ20" s="213"/>
      <c r="CA20" s="213"/>
      <c r="CB20" s="213"/>
      <c r="CC20" s="213"/>
      <c r="CD20" s="213"/>
      <c r="CE20" s="213"/>
      <c r="CF20" s="213"/>
      <c r="CG20" s="213"/>
      <c r="CH20" s="213"/>
      <c r="CI20" s="213"/>
      <c r="CJ20" s="213"/>
      <c r="CK20" s="213"/>
    </row>
    <row r="21" spans="1:89" s="214" customFormat="1" ht="28.5" hidden="1" customHeight="1">
      <c r="A21" s="636"/>
      <c r="B21" s="517"/>
      <c r="C21" s="520"/>
      <c r="D21" s="520"/>
      <c r="E21" s="469"/>
      <c r="F21" s="463"/>
      <c r="G21" s="489"/>
      <c r="H21" s="384">
        <v>2</v>
      </c>
      <c r="I21" s="467"/>
      <c r="J21" s="464"/>
      <c r="K21" s="464"/>
      <c r="L21" s="464"/>
      <c r="M21" s="470"/>
      <c r="N21" s="470"/>
      <c r="O21" s="470"/>
      <c r="P21" s="473"/>
      <c r="Q21" s="476"/>
      <c r="R21" s="479"/>
      <c r="S21" s="479"/>
      <c r="T21" s="479"/>
      <c r="U21" s="479"/>
      <c r="V21" s="482"/>
      <c r="W21" s="440"/>
      <c r="X21" s="485"/>
      <c r="Y21" s="488"/>
      <c r="Z21" s="437"/>
      <c r="AA21" s="440"/>
      <c r="AB21" s="443"/>
      <c r="AC21" s="446"/>
      <c r="AD21" s="449"/>
      <c r="AE21" s="452"/>
      <c r="AF21" s="205">
        <v>6</v>
      </c>
      <c r="AG21" s="206"/>
      <c r="AH21" s="234" t="str">
        <f t="shared" si="1"/>
        <v/>
      </c>
      <c r="AI21" s="340"/>
      <c r="AJ21" s="340"/>
      <c r="AK21" s="235" t="str">
        <f t="shared" ref="AK21:AK23" si="33">IF(AND(AI21="Preventivo",AJ21="Automático"),"50%",IF(AND(AI21="Preventivo",AJ21="Manual"),"40%",IF(AND(AI21="Detectivo",AJ21="Automático"),"40%",IF(AND(AI21="Detectivo",AJ21="Manual"),"30%",IF(AND(AI21="Correctivo",AJ21="Automático"),"35%",IF(AND(AI21="Correctivo",AJ21="Manual"),"25%",""))))))</f>
        <v/>
      </c>
      <c r="AL21" s="341"/>
      <c r="AM21" s="341"/>
      <c r="AN21" s="342"/>
      <c r="AO21" s="236" t="str">
        <f>IF(ISBLANK(AD16),(IFERROR(IF(AND(AH19="Probabilidad",AH21="Probabilidad"),(AQ19-(+AQ19*AK21)),IF(AND(AH19="Impacto",AH21="Probabilidad"),(AQ18-(+AQ18*AK21)),IF(AH21="Impacto",AQ19,""))),""))," ")</f>
        <v/>
      </c>
      <c r="AP21" s="174" t="str">
        <f>IF(ISBLANK(AD16),(IFERROR(IF(AO21="","",IF(AO21&lt;=0.2,"Muy Baja",IF(AO21&lt;=0.4,"Baja",IF(AO21&lt;=0.6,"Media",IF(AO21&lt;=0.8,"Alta","Muy Alta"))))),"")), " ")</f>
        <v/>
      </c>
      <c r="AQ21" s="237" t="str">
        <f t="shared" si="28"/>
        <v/>
      </c>
      <c r="AR21" s="238" t="str">
        <f t="shared" si="29"/>
        <v/>
      </c>
      <c r="AS21" s="237" t="str">
        <f>IFERROR(IF(AND(AH20="Impacto",AH21="Impacto"),(AS19-(+AS20*AK21)),IF(AND(AH19="Probabilidad",AH21="Impacto"),(AS18-(+AS18*AK21)),IF(AH21="Probabilidad",AS19,""))),"")</f>
        <v/>
      </c>
      <c r="AT21" s="239" t="str">
        <f t="shared" si="30"/>
        <v/>
      </c>
      <c r="AU21" s="455"/>
      <c r="AV21" s="458"/>
      <c r="AW21" s="452"/>
      <c r="AX21" s="461"/>
      <c r="AY21" s="343"/>
      <c r="AZ21" s="209"/>
      <c r="BA21" s="207"/>
      <c r="BB21" s="207"/>
      <c r="BC21" s="208"/>
      <c r="BD21" s="208"/>
      <c r="BE21" s="208"/>
      <c r="BF21" s="209"/>
      <c r="BG21" s="508"/>
      <c r="BH21" s="215"/>
      <c r="BI21" s="210"/>
      <c r="BJ21" s="210"/>
      <c r="BK21" s="210"/>
      <c r="BL21" s="207"/>
      <c r="BM21" s="207"/>
      <c r="BN21" s="207"/>
      <c r="BO21" s="211"/>
      <c r="BP21" s="211"/>
      <c r="BQ21" s="212"/>
      <c r="BR21" s="213"/>
      <c r="BS21" s="213" t="str">
        <f>IF(AND('MAPA DE RIESGOS'!$AP21="Muy Alta",'MAPA DE RIESGOS'!$AR21="Leve"),CONCATENATE("R",'MAPA DE RIESGOS'!$H21,"C",'MAPA DE RIESGOS'!$AF21),"")</f>
        <v/>
      </c>
      <c r="BT21" s="213"/>
      <c r="BU21" s="213"/>
      <c r="BV21" s="213"/>
      <c r="BW21" s="213"/>
      <c r="BX21" s="213"/>
      <c r="BY21" s="213"/>
      <c r="BZ21" s="213"/>
      <c r="CA21" s="213"/>
      <c r="CB21" s="213"/>
      <c r="CC21" s="213"/>
      <c r="CD21" s="213"/>
      <c r="CE21" s="213"/>
      <c r="CF21" s="213"/>
      <c r="CG21" s="213"/>
      <c r="CH21" s="213"/>
      <c r="CI21" s="213"/>
      <c r="CJ21" s="213"/>
      <c r="CK21" s="213"/>
    </row>
    <row r="22" spans="1:89" s="214" customFormat="1" ht="104.25" customHeight="1">
      <c r="A22" s="636"/>
      <c r="B22" s="517"/>
      <c r="C22" s="520"/>
      <c r="D22" s="520" t="str">
        <f>IFERROR((VLOOKUP($B22,'Listados Datos'!$D$3:$F$16,3,FALSE))," ")</f>
        <v xml:space="preserve"> </v>
      </c>
      <c r="E22" s="469"/>
      <c r="F22" s="463"/>
      <c r="G22" s="489">
        <v>3</v>
      </c>
      <c r="H22" s="384">
        <v>3</v>
      </c>
      <c r="I22" s="465" t="s">
        <v>1053</v>
      </c>
      <c r="J22" s="462" t="s">
        <v>243</v>
      </c>
      <c r="K22" s="462" t="s">
        <v>1053</v>
      </c>
      <c r="L22" s="462" t="s">
        <v>1059</v>
      </c>
      <c r="M22" s="468" t="str">
        <f t="shared" ref="M22" si="34">+CONCATENATE("Posibilidad de afectación ", J22, " por ", K22," debido a ", L22)</f>
        <v>Posibilidad de afectación Reputacional por Incumplimiento de los objetivos y metas establecidas en los proyectos de inversión de la entidad debido a Incumplimiento de las metas y objetivos de los proyectos de inversión de la entidad.</v>
      </c>
      <c r="N22" s="468" t="s">
        <v>108</v>
      </c>
      <c r="O22" s="468" t="s">
        <v>836</v>
      </c>
      <c r="P22" s="471">
        <v>12</v>
      </c>
      <c r="Q22" s="474"/>
      <c r="R22" s="477"/>
      <c r="S22" s="477"/>
      <c r="T22" s="477"/>
      <c r="U22" s="477"/>
      <c r="V22" s="480" t="str">
        <f>IF(ISBLANK(AC22),(IF(P22&lt;=0,"",IF(P22&lt;=2,"Muy Baja",IF(P22&lt;=24,"Baja",IF(P22&lt;=500,"Media",IF(P22&lt;=5000,"Alta","Muy Alta"))))))," ")</f>
        <v>Baja</v>
      </c>
      <c r="W22" s="438">
        <f>IF(ISBLANK(AC22),(IF(V22="","",IF(V22="Muy Baja",20%,IF(V22="Baja",40%,IF(V22="Media",60%,IF(V22="Alta",80%,IF(V22="Muy Alta",100%,0)))))))," ")</f>
        <v>0.4</v>
      </c>
      <c r="X22" s="483" t="s">
        <v>307</v>
      </c>
      <c r="Y22" s="486" t="str">
        <f>IF(X22&gt;0,IF(NOT(ISERROR(MATCH(X22,'Listados Datos'!$N$3:$N$4,0))),'Listados Datos'!$N$6&amp;"Por favor no seleccionar este criterios de impacto (Afectación Económica o presupuestal y/o Pérdida Reputacional)",'Listados Datos'!$N$7),"")</f>
        <v>✔</v>
      </c>
      <c r="Z22" s="435" t="str">
        <f>IF(OR(X22='Listados Datos'!$R$3,X22='Listados Datos'!$S$3),"Leve",IF(OR(X22='Listados Datos'!$R$4,X22='Listados Datos'!$S$4),"Menor",IF(OR(X22='Listados Datos'!$R$5,X22='Listados Datos'!$S$5),"Moderado",IF(OR(X22='Listados Datos'!$R$6,X22='Listados Datos'!$S$6),"Mayor",IF(OR(X22='Listados Datos'!$R$7,X22='Listados Datos'!$S$7),"Catastrófico","")))))</f>
        <v>Moderado</v>
      </c>
      <c r="AA22" s="438">
        <f>IF(Z22="","",IF(Z22="Leve",20%,IF(Z22="Menor",40%,IF(Z22="Moderado",60%,IF(Z22="Mayor",80%,IF(Z22="Catastrófico",100%,0))))))</f>
        <v>0.6</v>
      </c>
      <c r="AB22" s="441" t="str">
        <f>IF(OR(AND(V22="Muy Baja",Z22="Leve"),AND(V22="Muy Baja",Z22="Menor"),AND(V22="Baja",Z22="Leve")),"Bajo",IF(OR(AND(V22="Muy baja",Z22="Moderado"),AND(V22="Baja",Z22="Menor"),AND(V22="Baja",Z22="Moderado"),AND(V22="Media",Z22="Leve"),AND(V22="Media",Z22="Menor"),AND(V22="Media",Z22="Moderado"),AND(V22="Alta",Z22="Leve"),AND(V22="Alta",Z22="Menor")),"Moderado",IF(OR(AND(V22="Muy Baja",Z22="Mayor"),AND(V22="Baja",Z22="Mayor"),AND(V22="Media",Z22="Mayor"),AND(V22="Alta",Z22="Moderado"),AND(V22="Alta",Z22="Mayor"),AND(V22="Muy Alta",Z22="Leve"),AND(V22="Muy Alta",Z22="Menor"),AND(V22="Muy Alta",Z22="Moderado"),AND(V22="Muy Alta",Z22="Mayor")),"Alto",IF(OR(AND(V22="Muy Baja",Z22="Catastrófico"),AND(V22="Baja",Z22="Catastrófico"),AND(V22="Media",Z22="Catastrófico"),AND(V22="Alta",Z22="Catastrófico"),AND(V22="Muy Alta",Z22="Catastrófico")),"Extremo",""))))</f>
        <v>Moderado</v>
      </c>
      <c r="AC22" s="444"/>
      <c r="AD22" s="447"/>
      <c r="AE22" s="450" t="str">
        <f t="shared" ref="AE22" si="35">IF(AND(AC22="Rara Vez",AD22="Insignificante"),("BAJA"),IF(AND(AC22="Rara Vez",AD22="Menor"),("BAJA"),IF(AND(AC22="Rara Vez",AD22="Moderado"),("MODERADA"),IF(AND(AC22="Rara Vez",AD22="Mayor"),("ALTA"),IF(AND(AC22="Improbable",AD22="Insignificante"),("BAJA"),IF(AND(AC22="Improbable",AD22="Menor"),("BAJA"),IF(AND(AC22="Improbable",AD22="Moderado"),("MODERADA"),IF(AND(AC22="Improbable",AD22="Mayor"),("ALTA"),IF(AND(AC22="Posible",AD22="Insignificante"),("BAJA"),IF(AND(AC22="Posible",AD22="Menor"),("MODERADA"),IF(AND(AC22="Posible",AD22="Moderado"),("ALTA"),IF(AND(AC22="Posible",AD22="Mayor"),("EXTREMA"),IF(AND(AC22="Probable",AD22="Insignificante"),("MODERADA"),IF(AND(AC22="Probable",AD22="Menor"),("ALTA"),IF(AND(AC22="Probable",AD22="Moderado"),("ALTA"),IF(AND(AC22="Probable",AD22="Mayor"),("EXTREMA"),IF(AND(AC22="Casi Seguro",AD22="Insignificante"),("ALTA"),IF(AND(AC22="Casi Seguro",AD22="Menor"),("ALTA"),IF(AND(AC22="Casi Seguro",AD22="Moderado"),("EXTREMA"),IF(AND(AC22="Casi Seguro",AD22="Mayor"),("EXTREMA"),IF(AD22="Catastrófico","EXTREMA","VALORAR")))))))))))))))))))))</f>
        <v>VALORAR</v>
      </c>
      <c r="AF22" s="205">
        <v>1</v>
      </c>
      <c r="AG22" s="206" t="s">
        <v>1126</v>
      </c>
      <c r="AH22" s="234" t="str">
        <f t="shared" si="1"/>
        <v>Probabilidad</v>
      </c>
      <c r="AI22" s="340" t="s">
        <v>314</v>
      </c>
      <c r="AJ22" s="340" t="s">
        <v>319</v>
      </c>
      <c r="AK22" s="235" t="str">
        <f t="shared" si="33"/>
        <v>40%</v>
      </c>
      <c r="AL22" s="341" t="s">
        <v>323</v>
      </c>
      <c r="AM22" s="341" t="s">
        <v>327</v>
      </c>
      <c r="AN22" s="342" t="s">
        <v>330</v>
      </c>
      <c r="AO22" s="236">
        <f>IF(ISBLANK(AD22),(IFERROR(IF(AH22="Probabilidad",(W22-(+W22*AK22)),IF(AH22="Impacto",W22,"")),""))," ")</f>
        <v>0.24</v>
      </c>
      <c r="AP22" s="174" t="str">
        <f>IF(ISBLANK(AD22), (IFERROR(IF(AO22="","",IF(AO22&lt;=0.2,"Muy Baja",IF(AO22&lt;=0.4,"Baja",IF(AO22&lt;=0.6,"Media",IF(AO22&lt;=0.8,"Alta","Muy Alta"))))),""))," ")</f>
        <v>Baja</v>
      </c>
      <c r="AQ22" s="237">
        <f t="shared" si="28"/>
        <v>0.24</v>
      </c>
      <c r="AR22" s="238" t="str">
        <f t="shared" si="29"/>
        <v>Moderado</v>
      </c>
      <c r="AS22" s="237">
        <f>IFERROR(IF(AH22="Impacto",(AA22-(+AA22*AK22)),IF(AH22="Probabilidad",AA22,"")),"")</f>
        <v>0.6</v>
      </c>
      <c r="AT22" s="239" t="str">
        <f t="shared" si="30"/>
        <v>Moderado</v>
      </c>
      <c r="AU22" s="453"/>
      <c r="AV22" s="456" t="str">
        <f>IF(ISBLANK(AD22), " ", AD22)</f>
        <v xml:space="preserve"> </v>
      </c>
      <c r="AW22" s="450" t="str">
        <f t="shared" ref="AW22" si="36">IF(AND(AU22="Rara Vez",AV22="Insignificante"),("BAJA"),IF(AND(AU22="Rara Vez",AV22="Menor"),("BAJA"),IF(AND(AU22="Rara Vez",AV22="Moderado"),("MODERADA"),IF(AND(AU22="Rara Vez",AV22="Mayor"),("ALTA"),IF(AND(AU22="Improbable",AV22="Insignificante"),("BAJA"),IF(AND(AU22="Improbable",AV22="Menor"),("BAJA"),IF(AND(AU22="Improbable",AV22="Moderado"),("MODERADA"),IF(AND(AU22="Improbable",AV22="Mayor"),("ALTA"),IF(AND(AU22="Posible",AV22="Insignificante"),("BAJA"),IF(AND(AU22="Posible",AV22="Menor"),("MODERADA"),IF(AND(AU22="Posible",AV22="Moderado"),("ALTA"),IF(AND(AU22="Posible",AV22="Mayor"),("EXTREMA"),IF(AND(AU22="Probable",AV22="Insignificante"),("MODERADA"),IF(AND(AU22="Probable",AV22="Menor"),("ALTA"),IF(AND(AU22="Probable",AV22="Moderado"),("ALTA"),IF(AND(AU22="Probable",AV22="Mayor"),("EXTREMA"),IF(AND(AU22="Casi Seguro",AV22="Insignificante"),("ALTA"),IF(AND(AU22="Casi Seguro",AV22="Menor"),("ALTA"),IF(AND(AU22="Casi Seguro",AV22="Moderado"),("EXTREMA"),IF(AND(AU22="Casi Seguro",AV22="Mayor"),("EXTREMA"),IF(AV22="Catastrófico","EXTREMA","VALORAR")))))))))))))))))))))</f>
        <v>VALORAR</v>
      </c>
      <c r="AX22" s="459" t="s">
        <v>337</v>
      </c>
      <c r="AY22" s="343" t="s">
        <v>1135</v>
      </c>
      <c r="AZ22" s="209" t="s">
        <v>1064</v>
      </c>
      <c r="BA22" s="207" t="s">
        <v>970</v>
      </c>
      <c r="BB22" s="207" t="s">
        <v>1063</v>
      </c>
      <c r="BC22" s="208">
        <v>44075</v>
      </c>
      <c r="BD22" s="208">
        <v>44196</v>
      </c>
      <c r="BE22" s="208" t="s">
        <v>1064</v>
      </c>
      <c r="BF22" s="209" t="s">
        <v>1076</v>
      </c>
      <c r="BG22" s="506" t="s">
        <v>1067</v>
      </c>
      <c r="BH22" s="215"/>
      <c r="BI22" s="210"/>
      <c r="BJ22" s="210"/>
      <c r="BK22" s="210"/>
      <c r="BL22" s="207"/>
      <c r="BM22" s="207"/>
      <c r="BN22" s="207"/>
      <c r="BO22" s="211"/>
      <c r="BP22" s="211"/>
      <c r="BQ22" s="212"/>
      <c r="BR22" s="213"/>
      <c r="BS22" s="213" t="str">
        <f>IF(AND('MAPA DE RIESGOS'!$AP22="Muy Alta",'MAPA DE RIESGOS'!$AR22="Leve"),CONCATENATE("R",'MAPA DE RIESGOS'!$H22,"C",'MAPA DE RIESGOS'!$AF22),"")</f>
        <v/>
      </c>
      <c r="BT22" s="213"/>
      <c r="BU22" s="213"/>
      <c r="BV22" s="213"/>
      <c r="BW22" s="213"/>
      <c r="BX22" s="213"/>
      <c r="BY22" s="213"/>
      <c r="BZ22" s="213"/>
      <c r="CA22" s="213"/>
      <c r="CB22" s="213"/>
      <c r="CC22" s="213"/>
      <c r="CD22" s="213"/>
      <c r="CE22" s="213"/>
      <c r="CF22" s="213"/>
      <c r="CG22" s="213"/>
      <c r="CH22" s="213"/>
      <c r="CI22" s="213"/>
      <c r="CJ22" s="213"/>
      <c r="CK22" s="213"/>
    </row>
    <row r="23" spans="1:89" s="214" customFormat="1" ht="28.5" hidden="1" customHeight="1">
      <c r="A23" s="636"/>
      <c r="B23" s="517"/>
      <c r="C23" s="520"/>
      <c r="D23" s="520"/>
      <c r="E23" s="469"/>
      <c r="F23" s="463"/>
      <c r="G23" s="489"/>
      <c r="H23" s="384">
        <v>3</v>
      </c>
      <c r="I23" s="466"/>
      <c r="J23" s="463"/>
      <c r="K23" s="463"/>
      <c r="L23" s="463"/>
      <c r="M23" s="469"/>
      <c r="N23" s="469"/>
      <c r="O23" s="469"/>
      <c r="P23" s="472"/>
      <c r="Q23" s="475"/>
      <c r="R23" s="478"/>
      <c r="S23" s="478"/>
      <c r="T23" s="478"/>
      <c r="U23" s="478"/>
      <c r="V23" s="481"/>
      <c r="W23" s="439"/>
      <c r="X23" s="484"/>
      <c r="Y23" s="487"/>
      <c r="Z23" s="436"/>
      <c r="AA23" s="439"/>
      <c r="AB23" s="442"/>
      <c r="AC23" s="445"/>
      <c r="AD23" s="448"/>
      <c r="AE23" s="451"/>
      <c r="AF23" s="205">
        <v>2</v>
      </c>
      <c r="AG23" s="206"/>
      <c r="AH23" s="234" t="str">
        <f t="shared" si="1"/>
        <v/>
      </c>
      <c r="AI23" s="340"/>
      <c r="AJ23" s="340"/>
      <c r="AK23" s="235" t="str">
        <f t="shared" si="33"/>
        <v/>
      </c>
      <c r="AL23" s="341"/>
      <c r="AM23" s="341"/>
      <c r="AN23" s="342"/>
      <c r="AO23" s="236" t="str">
        <f>IF(ISBLANK(AD22),(IFERROR(IF(AND(AH22="Probabilidad",AH23="Probabilidad"),(AQ22-(+AQ22*AK23)),IF(AH23="Probabilidad",(W22-(+W22*AK23)),IF(AH23="Impacto",AQ22,""))),""))," ")</f>
        <v/>
      </c>
      <c r="AP23" s="174" t="str">
        <f>IF(ISBLANK(AD22),(IFERROR(IF(AO23="","",IF(AO23&lt;=0.2,"Muy Baja",IF(AO23&lt;=0.4,"Baja",IF(AO23&lt;=0.6,"Media",IF(AO23&lt;=0.8,"Alta","Muy Alta"))))),""))," ")</f>
        <v/>
      </c>
      <c r="AQ23" s="237" t="str">
        <f t="shared" si="28"/>
        <v/>
      </c>
      <c r="AR23" s="238" t="str">
        <f t="shared" si="29"/>
        <v/>
      </c>
      <c r="AS23" s="237" t="str">
        <f>IFERROR(IF(AND(AH22="Impacto",AH23="Impacto"),(AS22-(+AS22*AK23)),IF(AH23="Impacto",(AA22-(+AA22*AK23)),IF(AH23="Probabilidad",AS22,""))),"")</f>
        <v/>
      </c>
      <c r="AT23" s="239" t="str">
        <f t="shared" si="30"/>
        <v/>
      </c>
      <c r="AU23" s="454"/>
      <c r="AV23" s="457"/>
      <c r="AW23" s="451"/>
      <c r="AX23" s="460"/>
      <c r="AY23" s="343"/>
      <c r="AZ23" s="209"/>
      <c r="BA23" s="207"/>
      <c r="BB23" s="207"/>
      <c r="BC23" s="208"/>
      <c r="BD23" s="208"/>
      <c r="BE23" s="208"/>
      <c r="BF23" s="209"/>
      <c r="BG23" s="507"/>
      <c r="BH23" s="215"/>
      <c r="BI23" s="210"/>
      <c r="BJ23" s="210"/>
      <c r="BK23" s="210"/>
      <c r="BL23" s="207"/>
      <c r="BM23" s="207"/>
      <c r="BN23" s="207"/>
      <c r="BO23" s="211"/>
      <c r="BP23" s="211"/>
      <c r="BQ23" s="212"/>
      <c r="BR23" s="213"/>
      <c r="BS23" s="213" t="str">
        <f>IF(AND('MAPA DE RIESGOS'!$AP23="Muy Alta",'MAPA DE RIESGOS'!$AR23="Leve"),CONCATENATE("R",'MAPA DE RIESGOS'!$H23,"C",'MAPA DE RIESGOS'!$AF23),"")</f>
        <v/>
      </c>
      <c r="BT23" s="213"/>
      <c r="BU23" s="213"/>
      <c r="BV23" s="213"/>
      <c r="BW23" s="213"/>
      <c r="BX23" s="213"/>
      <c r="BY23" s="213"/>
      <c r="BZ23" s="213"/>
      <c r="CA23" s="213"/>
      <c r="CB23" s="213"/>
      <c r="CC23" s="213"/>
      <c r="CD23" s="213"/>
      <c r="CE23" s="213"/>
      <c r="CF23" s="213"/>
      <c r="CG23" s="213"/>
      <c r="CH23" s="213"/>
      <c r="CI23" s="213"/>
      <c r="CJ23" s="213"/>
      <c r="CK23" s="213"/>
    </row>
    <row r="24" spans="1:89" s="214" customFormat="1" ht="28.5" hidden="1" customHeight="1">
      <c r="A24" s="636"/>
      <c r="B24" s="517"/>
      <c r="C24" s="520"/>
      <c r="D24" s="520"/>
      <c r="E24" s="469"/>
      <c r="F24" s="463"/>
      <c r="G24" s="489"/>
      <c r="H24" s="384">
        <v>3</v>
      </c>
      <c r="I24" s="466"/>
      <c r="J24" s="463"/>
      <c r="K24" s="463"/>
      <c r="L24" s="463"/>
      <c r="M24" s="469"/>
      <c r="N24" s="469"/>
      <c r="O24" s="469"/>
      <c r="P24" s="472"/>
      <c r="Q24" s="475"/>
      <c r="R24" s="478"/>
      <c r="S24" s="478"/>
      <c r="T24" s="478"/>
      <c r="U24" s="478"/>
      <c r="V24" s="481"/>
      <c r="W24" s="439"/>
      <c r="X24" s="484"/>
      <c r="Y24" s="487"/>
      <c r="Z24" s="436"/>
      <c r="AA24" s="439"/>
      <c r="AB24" s="442"/>
      <c r="AC24" s="445"/>
      <c r="AD24" s="448"/>
      <c r="AE24" s="451"/>
      <c r="AF24" s="205">
        <v>3</v>
      </c>
      <c r="AG24" s="206"/>
      <c r="AH24" s="234" t="str">
        <f t="shared" ref="AH24:AH25" si="37">IF(OR(AI24="Preventivo",AI24="Detectivo"),"Probabilidad",IF(AI24="Correctivo","Impacto",""))</f>
        <v/>
      </c>
      <c r="AI24" s="340"/>
      <c r="AJ24" s="340"/>
      <c r="AK24" s="235" t="str">
        <f t="shared" ref="AK24:AK25" si="38">IF(AND(AI24="Preventivo",AJ24="Automático"),"50%",IF(AND(AI24="Preventivo",AJ24="Manual"),"40%",IF(AND(AI24="Detectivo",AJ24="Automático"),"40%",IF(AND(AI24="Detectivo",AJ24="Manual"),"30%",IF(AND(AI24="Correctivo",AJ24="Automático"),"35%",IF(AND(AI24="Correctivo",AJ24="Manual"),"25%",""))))))</f>
        <v/>
      </c>
      <c r="AL24" s="341"/>
      <c r="AM24" s="341"/>
      <c r="AN24" s="342"/>
      <c r="AO24" s="236" t="str">
        <f>IF(ISBLANK(AD22),(IFERROR(IF(AND(AH23="Probabilidad",AH24="Probabilidad"),(AQ23-(+AQ23*AK24)),IF(AND(AH23="Impacto",AH24="Probabilidad"),(AQ22-(+AQ22*AK24)),IF(AH24="Impacto",AQ23,""))),""))," ")</f>
        <v/>
      </c>
      <c r="AP24" s="174" t="str">
        <f>IF(ISBLANK(AD22),(IFERROR(IF(AO24="","",IF(AO24&lt;=0.2,"Muy Baja",IF(AO24&lt;=0.4,"Baja",IF(AO24&lt;=0.6,"Media",IF(AO24&lt;=0.8,"Alta","Muy Alta"))))),""))," ")</f>
        <v/>
      </c>
      <c r="AQ24" s="237" t="str">
        <f t="shared" si="28"/>
        <v/>
      </c>
      <c r="AR24" s="238" t="str">
        <f t="shared" si="29"/>
        <v/>
      </c>
      <c r="AS24" s="237" t="str">
        <f>IFERROR(IF(AND(AH23="Impacto",AH24="Impacto"),(AS23-(+AS23*AK24)),IF(AND(AH23="Probabilidad",AH24="Impacto"),(AS22-(+AS22*AK24)),IF(AH24="Probabilidad",AS23,""))),"")</f>
        <v/>
      </c>
      <c r="AT24" s="239" t="str">
        <f t="shared" si="30"/>
        <v/>
      </c>
      <c r="AU24" s="454"/>
      <c r="AV24" s="457"/>
      <c r="AW24" s="451"/>
      <c r="AX24" s="460"/>
      <c r="AY24" s="343"/>
      <c r="AZ24" s="209"/>
      <c r="BA24" s="207"/>
      <c r="BB24" s="207"/>
      <c r="BC24" s="208"/>
      <c r="BD24" s="208"/>
      <c r="BE24" s="208"/>
      <c r="BF24" s="209"/>
      <c r="BG24" s="507"/>
      <c r="BH24" s="215"/>
      <c r="BI24" s="210"/>
      <c r="BJ24" s="210"/>
      <c r="BK24" s="210"/>
      <c r="BL24" s="207"/>
      <c r="BM24" s="207"/>
      <c r="BN24" s="207"/>
      <c r="BO24" s="211"/>
      <c r="BP24" s="211"/>
      <c r="BQ24" s="212"/>
      <c r="BR24" s="213"/>
      <c r="BS24" s="213" t="str">
        <f>IF(AND('MAPA DE RIESGOS'!$AP24="Muy Alta",'MAPA DE RIESGOS'!$AR24="Leve"),CONCATENATE("R",'MAPA DE RIESGOS'!$H24,"C",'MAPA DE RIESGOS'!$AF24),"")</f>
        <v/>
      </c>
      <c r="BT24" s="213"/>
      <c r="BU24" s="213"/>
      <c r="BV24" s="213"/>
      <c r="BW24" s="213"/>
      <c r="BX24" s="213"/>
      <c r="BY24" s="213"/>
      <c r="BZ24" s="213"/>
      <c r="CA24" s="213"/>
      <c r="CB24" s="213"/>
      <c r="CC24" s="213"/>
      <c r="CD24" s="213"/>
      <c r="CE24" s="213"/>
      <c r="CF24" s="213"/>
      <c r="CG24" s="213"/>
      <c r="CH24" s="213"/>
      <c r="CI24" s="213"/>
      <c r="CJ24" s="213"/>
      <c r="CK24" s="213"/>
    </row>
    <row r="25" spans="1:89" s="214" customFormat="1" ht="28.5" hidden="1" customHeight="1">
      <c r="A25" s="636"/>
      <c r="B25" s="517"/>
      <c r="C25" s="520"/>
      <c r="D25" s="520"/>
      <c r="E25" s="469"/>
      <c r="F25" s="463"/>
      <c r="G25" s="489"/>
      <c r="H25" s="384">
        <v>3</v>
      </c>
      <c r="I25" s="466"/>
      <c r="J25" s="463"/>
      <c r="K25" s="463"/>
      <c r="L25" s="463"/>
      <c r="M25" s="469"/>
      <c r="N25" s="469"/>
      <c r="O25" s="469"/>
      <c r="P25" s="472"/>
      <c r="Q25" s="475"/>
      <c r="R25" s="478"/>
      <c r="S25" s="478"/>
      <c r="T25" s="478"/>
      <c r="U25" s="478"/>
      <c r="V25" s="481"/>
      <c r="W25" s="439"/>
      <c r="X25" s="484"/>
      <c r="Y25" s="487"/>
      <c r="Z25" s="436"/>
      <c r="AA25" s="439"/>
      <c r="AB25" s="442"/>
      <c r="AC25" s="445"/>
      <c r="AD25" s="448"/>
      <c r="AE25" s="451"/>
      <c r="AF25" s="205">
        <v>4</v>
      </c>
      <c r="AG25" s="206"/>
      <c r="AH25" s="234" t="str">
        <f t="shared" si="37"/>
        <v/>
      </c>
      <c r="AI25" s="340"/>
      <c r="AJ25" s="340"/>
      <c r="AK25" s="235" t="str">
        <f t="shared" si="38"/>
        <v/>
      </c>
      <c r="AL25" s="341"/>
      <c r="AM25" s="341"/>
      <c r="AN25" s="342"/>
      <c r="AO25" s="236" t="str">
        <f>IF(ISBLANK(AD22),(IFERROR(IF(AND(AH24="Probabilidad",AH25="Probabilidad"),(AQ24-(+AQ24*AK25)),IF(AND(AH24="Impacto",AH25="Probabilidad"),(AQ23-(+AQ23*AK25)),IF(AH25="Impacto",AQ24,""))),""))," ")</f>
        <v/>
      </c>
      <c r="AP25" s="174" t="str">
        <f>IF(ISBLANK(AD22),(IFERROR(IF(AO25="","",IF(AO25&lt;=0.2,"Muy Baja",IF(AO25&lt;=0.4,"Baja",IF(AO25&lt;=0.6,"Media",IF(AO25&lt;=0.8,"Alta","Muy Alta"))))),""))," ")</f>
        <v/>
      </c>
      <c r="AQ25" s="237" t="str">
        <f t="shared" si="28"/>
        <v/>
      </c>
      <c r="AR25" s="238" t="str">
        <f t="shared" si="29"/>
        <v/>
      </c>
      <c r="AS25" s="237" t="str">
        <f>IFERROR(IF(AND(AH24="Impacto",AH25="Impacto"),(AS24-(+AS24*AK25)),IF(AND(AH24="Probabilidad",AH25="Impacto"),(AS23-(+AS23*AK25)),IF(AH25="Probabilidad",AS24,""))),"")</f>
        <v/>
      </c>
      <c r="AT25" s="239" t="str">
        <f t="shared" si="30"/>
        <v/>
      </c>
      <c r="AU25" s="454"/>
      <c r="AV25" s="457"/>
      <c r="AW25" s="451"/>
      <c r="AX25" s="460"/>
      <c r="AY25" s="343"/>
      <c r="AZ25" s="209"/>
      <c r="BA25" s="207"/>
      <c r="BB25" s="207"/>
      <c r="BC25" s="208"/>
      <c r="BD25" s="208"/>
      <c r="BE25" s="208"/>
      <c r="BF25" s="209"/>
      <c r="BG25" s="507"/>
      <c r="BH25" s="215"/>
      <c r="BI25" s="210"/>
      <c r="BJ25" s="210"/>
      <c r="BK25" s="210"/>
      <c r="BL25" s="207"/>
      <c r="BM25" s="207"/>
      <c r="BN25" s="207"/>
      <c r="BO25" s="211"/>
      <c r="BP25" s="211"/>
      <c r="BQ25" s="212"/>
      <c r="BR25" s="213"/>
      <c r="BS25" s="213" t="str">
        <f>IF(AND('MAPA DE RIESGOS'!$AP25="Muy Alta",'MAPA DE RIESGOS'!$AR25="Leve"),CONCATENATE("R",'MAPA DE RIESGOS'!$H25,"C",'MAPA DE RIESGOS'!$AF25),"")</f>
        <v/>
      </c>
      <c r="BT25" s="213"/>
      <c r="BU25" s="213"/>
      <c r="BV25" s="213"/>
      <c r="BW25" s="213"/>
      <c r="BX25" s="213"/>
      <c r="BY25" s="213"/>
      <c r="BZ25" s="213"/>
      <c r="CA25" s="213"/>
      <c r="CB25" s="213"/>
      <c r="CC25" s="213"/>
      <c r="CD25" s="213"/>
      <c r="CE25" s="213"/>
      <c r="CF25" s="213"/>
      <c r="CG25" s="213"/>
      <c r="CH25" s="213"/>
      <c r="CI25" s="213"/>
      <c r="CJ25" s="213"/>
      <c r="CK25" s="213"/>
    </row>
    <row r="26" spans="1:89" s="214" customFormat="1" ht="28.5" hidden="1" customHeight="1">
      <c r="A26" s="636"/>
      <c r="B26" s="517"/>
      <c r="C26" s="520"/>
      <c r="D26" s="520"/>
      <c r="E26" s="469"/>
      <c r="F26" s="463"/>
      <c r="G26" s="489"/>
      <c r="H26" s="384">
        <v>3</v>
      </c>
      <c r="I26" s="466"/>
      <c r="J26" s="463"/>
      <c r="K26" s="463"/>
      <c r="L26" s="463"/>
      <c r="M26" s="469"/>
      <c r="N26" s="469"/>
      <c r="O26" s="469"/>
      <c r="P26" s="472"/>
      <c r="Q26" s="475"/>
      <c r="R26" s="478"/>
      <c r="S26" s="478"/>
      <c r="T26" s="478"/>
      <c r="U26" s="478"/>
      <c r="V26" s="481"/>
      <c r="W26" s="439"/>
      <c r="X26" s="484"/>
      <c r="Y26" s="487"/>
      <c r="Z26" s="436"/>
      <c r="AA26" s="439"/>
      <c r="AB26" s="442"/>
      <c r="AC26" s="445"/>
      <c r="AD26" s="448"/>
      <c r="AE26" s="451"/>
      <c r="AF26" s="205">
        <v>5</v>
      </c>
      <c r="AG26" s="206"/>
      <c r="AH26" s="234" t="str">
        <f t="shared" ref="AH26" si="39">IF(OR(AI26="Preventivo",AI26="Detectivo"),"Probabilidad",IF(AI26="Correctivo","Impacto",""))</f>
        <v/>
      </c>
      <c r="AI26" s="340"/>
      <c r="AJ26" s="340"/>
      <c r="AK26" s="235" t="str">
        <f t="shared" ref="AK26" si="40">IF(AND(AI26="Preventivo",AJ26="Automático"),"50%",IF(AND(AI26="Preventivo",AJ26="Manual"),"40%",IF(AND(AI26="Detectivo",AJ26="Automático"),"40%",IF(AND(AI26="Detectivo",AJ26="Manual"),"30%",IF(AND(AI26="Correctivo",AJ26="Automático"),"35%",IF(AND(AI26="Correctivo",AJ26="Manual"),"25%",""))))))</f>
        <v/>
      </c>
      <c r="AL26" s="341"/>
      <c r="AM26" s="341"/>
      <c r="AN26" s="342"/>
      <c r="AO26" s="236" t="str">
        <f>IF(ISBLANK(AD22),(IFERROR(IF(AND(AH25="Probabilidad",AH26="Probabilidad"),(AQ25-(+AQ25*AK26)),IF(AND(AH25="Impacto",AH26="Probabilidad"),(AQ24-(+AQ24*AK26)),IF(AH26="Impacto",AQ25,""))),""))," ")</f>
        <v/>
      </c>
      <c r="AP26" s="174" t="str">
        <f>IF(ISBLANK(AD22),(IFERROR(IF(AO26="","",IF(AO26&lt;=0.2,"Muy Baja",IF(AO26&lt;=0.4,"Baja",IF(AO26&lt;=0.6,"Media",IF(AO26&lt;=0.8,"Alta","Muy Alta"))))),""))," ")</f>
        <v/>
      </c>
      <c r="AQ26" s="237" t="str">
        <f t="shared" si="28"/>
        <v/>
      </c>
      <c r="AR26" s="238" t="str">
        <f t="shared" si="29"/>
        <v/>
      </c>
      <c r="AS26" s="237" t="str">
        <f>IFERROR(IF(AND(AH25="Impacto",AH26="Impacto"),(AS25-(+AS25*AK26)),IF(AND(AH25="Probabilidad",AH26="Impacto"),(AS24-(+AS24*AK26)),IF(AH26="Probabilidad",AS25,""))),"")</f>
        <v/>
      </c>
      <c r="AT26" s="239" t="str">
        <f t="shared" si="30"/>
        <v/>
      </c>
      <c r="AU26" s="454"/>
      <c r="AV26" s="457"/>
      <c r="AW26" s="451"/>
      <c r="AX26" s="460"/>
      <c r="AY26" s="343"/>
      <c r="AZ26" s="209"/>
      <c r="BA26" s="207"/>
      <c r="BB26" s="207"/>
      <c r="BC26" s="208"/>
      <c r="BD26" s="208"/>
      <c r="BE26" s="208"/>
      <c r="BF26" s="209"/>
      <c r="BG26" s="507"/>
      <c r="BH26" s="215"/>
      <c r="BI26" s="210"/>
      <c r="BJ26" s="210"/>
      <c r="BK26" s="210"/>
      <c r="BL26" s="207"/>
      <c r="BM26" s="207"/>
      <c r="BN26" s="207"/>
      <c r="BO26" s="211"/>
      <c r="BP26" s="211"/>
      <c r="BQ26" s="212"/>
      <c r="BR26" s="213"/>
      <c r="BS26" s="213" t="str">
        <f>IF(AND('MAPA DE RIESGOS'!$AP26="Muy Alta",'MAPA DE RIESGOS'!$AR26="Leve"),CONCATENATE("R",'MAPA DE RIESGOS'!$H26,"C",'MAPA DE RIESGOS'!$AF26),"")</f>
        <v/>
      </c>
      <c r="BT26" s="213"/>
      <c r="BU26" s="213"/>
      <c r="BV26" s="213"/>
      <c r="BW26" s="213"/>
      <c r="BX26" s="213"/>
      <c r="BY26" s="213"/>
      <c r="BZ26" s="213"/>
      <c r="CA26" s="213"/>
      <c r="CB26" s="213"/>
      <c r="CC26" s="213"/>
      <c r="CD26" s="213"/>
      <c r="CE26" s="213"/>
      <c r="CF26" s="213"/>
      <c r="CG26" s="213"/>
      <c r="CH26" s="213"/>
      <c r="CI26" s="213"/>
      <c r="CJ26" s="213"/>
      <c r="CK26" s="213"/>
    </row>
    <row r="27" spans="1:89" s="214" customFormat="1" ht="28.5" hidden="1" customHeight="1">
      <c r="A27" s="636"/>
      <c r="B27" s="517"/>
      <c r="C27" s="520"/>
      <c r="D27" s="520"/>
      <c r="E27" s="469"/>
      <c r="F27" s="463"/>
      <c r="G27" s="489"/>
      <c r="H27" s="384">
        <v>3</v>
      </c>
      <c r="I27" s="467"/>
      <c r="J27" s="464"/>
      <c r="K27" s="464"/>
      <c r="L27" s="464"/>
      <c r="M27" s="470"/>
      <c r="N27" s="470"/>
      <c r="O27" s="470"/>
      <c r="P27" s="473"/>
      <c r="Q27" s="476"/>
      <c r="R27" s="479"/>
      <c r="S27" s="479"/>
      <c r="T27" s="479"/>
      <c r="U27" s="479"/>
      <c r="V27" s="482"/>
      <c r="W27" s="440"/>
      <c r="X27" s="485"/>
      <c r="Y27" s="488"/>
      <c r="Z27" s="437"/>
      <c r="AA27" s="440"/>
      <c r="AB27" s="443"/>
      <c r="AC27" s="446"/>
      <c r="AD27" s="449"/>
      <c r="AE27" s="452"/>
      <c r="AF27" s="205">
        <v>6</v>
      </c>
      <c r="AG27" s="206"/>
      <c r="AH27" s="234" t="str">
        <f t="shared" si="1"/>
        <v/>
      </c>
      <c r="AI27" s="340"/>
      <c r="AJ27" s="340"/>
      <c r="AK27" s="235" t="str">
        <f t="shared" ref="AK27:AK33" si="41">IF(AND(AI27="Preventivo",AJ27="Automático"),"50%",IF(AND(AI27="Preventivo",AJ27="Manual"),"40%",IF(AND(AI27="Detectivo",AJ27="Automático"),"40%",IF(AND(AI27="Detectivo",AJ27="Manual"),"30%",IF(AND(AI27="Correctivo",AJ27="Automático"),"35%",IF(AND(AI27="Correctivo",AJ27="Manual"),"25%",""))))))</f>
        <v/>
      </c>
      <c r="AL27" s="341"/>
      <c r="AM27" s="341"/>
      <c r="AN27" s="342"/>
      <c r="AO27" s="236" t="str">
        <f>IF(ISBLANK(AD22),(IFERROR(IF(AND(AH25="Probabilidad",AH27="Probabilidad"),(AQ25-(+AQ25*AK27)),IF(AND(AH25="Impacto",AH27="Probabilidad"),(AQ24-(+AQ24*AK27)),IF(AH27="Impacto",AQ25,""))),""))," ")</f>
        <v/>
      </c>
      <c r="AP27" s="174" t="str">
        <f>IF(ISBLANK(AD22),(IFERROR(IF(AO27="","",IF(AO27&lt;=0.2,"Muy Baja",IF(AO27&lt;=0.4,"Baja",IF(AO27&lt;=0.6,"Media",IF(AO27&lt;=0.8,"Alta","Muy Alta"))))),"")), " ")</f>
        <v/>
      </c>
      <c r="AQ27" s="237" t="str">
        <f t="shared" si="28"/>
        <v/>
      </c>
      <c r="AR27" s="238" t="str">
        <f t="shared" si="29"/>
        <v/>
      </c>
      <c r="AS27" s="237" t="str">
        <f>IFERROR(IF(AND(AH26="Impacto",AH27="Impacto"),(AS25-(+AS26*AK27)),IF(AND(AH25="Probabilidad",AH27="Impacto"),(AS24-(+AS24*AK27)),IF(AH27="Probabilidad",AS25,""))),"")</f>
        <v/>
      </c>
      <c r="AT27" s="239" t="str">
        <f t="shared" si="30"/>
        <v/>
      </c>
      <c r="AU27" s="455"/>
      <c r="AV27" s="458"/>
      <c r="AW27" s="452"/>
      <c r="AX27" s="461"/>
      <c r="AY27" s="343"/>
      <c r="AZ27" s="209"/>
      <c r="BA27" s="207"/>
      <c r="BB27" s="207"/>
      <c r="BC27" s="208"/>
      <c r="BD27" s="208"/>
      <c r="BE27" s="208"/>
      <c r="BF27" s="209"/>
      <c r="BG27" s="508"/>
      <c r="BH27" s="215"/>
      <c r="BI27" s="210"/>
      <c r="BJ27" s="210"/>
      <c r="BK27" s="210"/>
      <c r="BL27" s="207"/>
      <c r="BM27" s="207"/>
      <c r="BN27" s="207"/>
      <c r="BO27" s="211"/>
      <c r="BP27" s="211"/>
      <c r="BQ27" s="212"/>
      <c r="BR27" s="213"/>
      <c r="BS27" s="213" t="str">
        <f>IF(AND('MAPA DE RIESGOS'!$AP27="Muy Alta",'MAPA DE RIESGOS'!$AR27="Leve"),CONCATENATE("R",'MAPA DE RIESGOS'!$H27,"C",'MAPA DE RIESGOS'!$AF27),"")</f>
        <v/>
      </c>
      <c r="BT27" s="213"/>
      <c r="BU27" s="213"/>
      <c r="BV27" s="213"/>
      <c r="BW27" s="213"/>
      <c r="BX27" s="213"/>
      <c r="BY27" s="213"/>
      <c r="BZ27" s="213"/>
      <c r="CA27" s="213"/>
      <c r="CB27" s="213"/>
      <c r="CC27" s="213"/>
      <c r="CD27" s="213"/>
      <c r="CE27" s="213"/>
      <c r="CF27" s="213"/>
      <c r="CG27" s="213"/>
      <c r="CH27" s="213"/>
      <c r="CI27" s="213"/>
      <c r="CJ27" s="213"/>
      <c r="CK27" s="213"/>
    </row>
    <row r="28" spans="1:89" s="214" customFormat="1" ht="75" customHeight="1">
      <c r="A28" s="636"/>
      <c r="B28" s="517"/>
      <c r="C28" s="520"/>
      <c r="D28" s="520" t="str">
        <f>IFERROR((VLOOKUP($B28,'Listados Datos'!$D$3:$F$16,3,FALSE))," ")</f>
        <v xml:space="preserve"> </v>
      </c>
      <c r="E28" s="469"/>
      <c r="F28" s="463"/>
      <c r="G28" s="490">
        <v>4</v>
      </c>
      <c r="H28" s="387">
        <v>4</v>
      </c>
      <c r="I28" s="465" t="s">
        <v>1054</v>
      </c>
      <c r="J28" s="462" t="s">
        <v>243</v>
      </c>
      <c r="K28" s="462" t="s">
        <v>1054</v>
      </c>
      <c r="L28" s="462" t="s">
        <v>1060</v>
      </c>
      <c r="M28" s="468" t="str">
        <f t="shared" ref="M28" si="42">+CONCATENATE("Posibilidad de afectación ", J28, " por ", K28," debido a ", L28)</f>
        <v>Posibilidad de afectación Reputacional por Pérdida a nivel interno y externo de la credibilidad  e imagen institucional   debido a Bajo posicionamiento de la imagen de la entidad a nivel interno y externo generada por la deficiencia de los mecanismos de comunicación.</v>
      </c>
      <c r="N28" s="468" t="s">
        <v>108</v>
      </c>
      <c r="O28" s="468" t="s">
        <v>836</v>
      </c>
      <c r="P28" s="471">
        <v>228</v>
      </c>
      <c r="Q28" s="474"/>
      <c r="R28" s="477"/>
      <c r="S28" s="477"/>
      <c r="T28" s="477"/>
      <c r="U28" s="477"/>
      <c r="V28" s="480" t="str">
        <f t="shared" ref="V28" si="43">IF(ISBLANK(AC28),(IF(P28&lt;=0,"",IF(P28&lt;=2,"Muy Baja",IF(P28&lt;=24,"Baja",IF(P28&lt;=500,"Media",IF(P28&lt;=5000,"Alta","Muy Alta"))))))," ")</f>
        <v>Media</v>
      </c>
      <c r="W28" s="438">
        <f t="shared" ref="W28" si="44">IF(ISBLANK(AC28),(IF(V28="","",IF(V28="Muy Baja",20%,IF(V28="Baja",40%,IF(V28="Media",60%,IF(V28="Alta",80%,IF(V28="Muy Alta",100%,0)))))))," ")</f>
        <v>0.6</v>
      </c>
      <c r="X28" s="483" t="s">
        <v>307</v>
      </c>
      <c r="Y28" s="486" t="str">
        <f>IF(X28&gt;0,IF(NOT(ISERROR(MATCH(X28,'Listados Datos'!$N$3:$N$4,0))),'Listados Datos'!$N$6&amp;"Por favor no seleccionar este criterios de impacto (Afectación Económica o presupuestal y/o Pérdida Reputacional)",'Listados Datos'!$N$7),"")</f>
        <v>✔</v>
      </c>
      <c r="Z28" s="435" t="str">
        <f>IF(OR(X28='Listados Datos'!$R$3,X28='Listados Datos'!$S$3),"Leve",IF(OR(X28='Listados Datos'!$R$4,X28='Listados Datos'!$S$4),"Menor",IF(OR(X28='Listados Datos'!$R$5,X28='Listados Datos'!$S$5),"Moderado",IF(OR(X28='Listados Datos'!$R$6,X28='Listados Datos'!$S$6),"Mayor",IF(OR(X28='Listados Datos'!$R$7,X28='Listados Datos'!$S$7),"Catastrófico","")))))</f>
        <v>Moderado</v>
      </c>
      <c r="AA28" s="438">
        <f>IF(Z28="","",IF(Z28="Leve",20%,IF(Z28="Menor",40%,IF(Z28="Moderado",60%,IF(Z28="Mayor",80%,IF(Z28="Catastrófico",100%,0))))))</f>
        <v>0.6</v>
      </c>
      <c r="AB28" s="441" t="str">
        <f>IF(OR(AND(V28="Muy Baja",Z28="Leve"),AND(V28="Muy Baja",Z28="Menor"),AND(V28="Baja",Z28="Leve")),"Bajo",IF(OR(AND(V28="Muy baja",Z28="Moderado"),AND(V28="Baja",Z28="Menor"),AND(V28="Baja",Z28="Moderado"),AND(V28="Media",Z28="Leve"),AND(V28="Media",Z28="Menor"),AND(V28="Media",Z28="Moderado"),AND(V28="Alta",Z28="Leve"),AND(V28="Alta",Z28="Menor")),"Moderado",IF(OR(AND(V28="Muy Baja",Z28="Mayor"),AND(V28="Baja",Z28="Mayor"),AND(V28="Media",Z28="Mayor"),AND(V28="Alta",Z28="Moderado"),AND(V28="Alta",Z28="Mayor"),AND(V28="Muy Alta",Z28="Leve"),AND(V28="Muy Alta",Z28="Menor"),AND(V28="Muy Alta",Z28="Moderado"),AND(V28="Muy Alta",Z28="Mayor")),"Alto",IF(OR(AND(V28="Muy Baja",Z28="Catastrófico"),AND(V28="Baja",Z28="Catastrófico"),AND(V28="Media",Z28="Catastrófico"),AND(V28="Alta",Z28="Catastrófico"),AND(V28="Muy Alta",Z28="Catastrófico")),"Extremo",""))))</f>
        <v>Moderado</v>
      </c>
      <c r="AC28" s="444"/>
      <c r="AD28" s="447"/>
      <c r="AE28" s="450" t="str">
        <f t="shared" ref="AE28" si="45">IF(AND(AC28="Rara Vez",AD28="Insignificante"),("BAJA"),IF(AND(AC28="Rara Vez",AD28="Menor"),("BAJA"),IF(AND(AC28="Rara Vez",AD28="Moderado"),("MODERADA"),IF(AND(AC28="Rara Vez",AD28="Mayor"),("ALTA"),IF(AND(AC28="Improbable",AD28="Insignificante"),("BAJA"),IF(AND(AC28="Improbable",AD28="Menor"),("BAJA"),IF(AND(AC28="Improbable",AD28="Moderado"),("MODERADA"),IF(AND(AC28="Improbable",AD28="Mayor"),("ALTA"),IF(AND(AC28="Posible",AD28="Insignificante"),("BAJA"),IF(AND(AC28="Posible",AD28="Menor"),("MODERADA"),IF(AND(AC28="Posible",AD28="Moderado"),("ALTA"),IF(AND(AC28="Posible",AD28="Mayor"),("EXTREMA"),IF(AND(AC28="Probable",AD28="Insignificante"),("MODERADA"),IF(AND(AC28="Probable",AD28="Menor"),("ALTA"),IF(AND(AC28="Probable",AD28="Moderado"),("ALTA"),IF(AND(AC28="Probable",AD28="Mayor"),("EXTREMA"),IF(AND(AC28="Casi Seguro",AD28="Insignificante"),("ALTA"),IF(AND(AC28="Casi Seguro",AD28="Menor"),("ALTA"),IF(AND(AC28="Casi Seguro",AD28="Moderado"),("EXTREMA"),IF(AND(AC28="Casi Seguro",AD28="Mayor"),("EXTREMA"),IF(AD28="Catastrófico","EXTREMA","VALORAR")))))))))))))))))))))</f>
        <v>VALORAR</v>
      </c>
      <c r="AF28" s="205">
        <v>1</v>
      </c>
      <c r="AG28" s="206" t="s">
        <v>1127</v>
      </c>
      <c r="AH28" s="234" t="str">
        <f t="shared" si="1"/>
        <v>Probabilidad</v>
      </c>
      <c r="AI28" s="340" t="s">
        <v>314</v>
      </c>
      <c r="AJ28" s="340" t="s">
        <v>319</v>
      </c>
      <c r="AK28" s="235" t="str">
        <f t="shared" si="41"/>
        <v>40%</v>
      </c>
      <c r="AL28" s="341" t="s">
        <v>323</v>
      </c>
      <c r="AM28" s="341" t="s">
        <v>327</v>
      </c>
      <c r="AN28" s="342" t="s">
        <v>330</v>
      </c>
      <c r="AO28" s="236">
        <f>IF(ISBLANK(AD28),(IFERROR(IF(AH28="Probabilidad",(W28-(+W28*AK28)),IF(AH28="Impacto",W28,"")),""))," ")</f>
        <v>0.36</v>
      </c>
      <c r="AP28" s="174" t="str">
        <f>IF(ISBLANK(AD28), (IFERROR(IF(AO28="","",IF(AO28&lt;=0.2,"Muy Baja",IF(AO28&lt;=0.4,"Baja",IF(AO28&lt;=0.6,"Media",IF(AO28&lt;=0.8,"Alta","Muy Alta"))))),""))," ")</f>
        <v>Baja</v>
      </c>
      <c r="AQ28" s="237">
        <f t="shared" si="28"/>
        <v>0.36</v>
      </c>
      <c r="AR28" s="238" t="str">
        <f t="shared" si="29"/>
        <v>Moderado</v>
      </c>
      <c r="AS28" s="237">
        <f>IFERROR(IF(AH28="Impacto",(AA28-(+AA28*AK28)),IF(AH28="Probabilidad",AA28,"")),"")</f>
        <v>0.6</v>
      </c>
      <c r="AT28" s="239" t="str">
        <f t="shared" si="30"/>
        <v>Moderado</v>
      </c>
      <c r="AU28" s="453"/>
      <c r="AV28" s="456" t="str">
        <f>IF(ISBLANK(AD28), " ", AD28)</f>
        <v xml:space="preserve"> </v>
      </c>
      <c r="AW28" s="450" t="str">
        <f t="shared" ref="AW28" si="46">IF(AND(AU28="Rara Vez",AV28="Insignificante"),("BAJA"),IF(AND(AU28="Rara Vez",AV28="Menor"),("BAJA"),IF(AND(AU28="Rara Vez",AV28="Moderado"),("MODERADA"),IF(AND(AU28="Rara Vez",AV28="Mayor"),("ALTA"),IF(AND(AU28="Improbable",AV28="Insignificante"),("BAJA"),IF(AND(AU28="Improbable",AV28="Menor"),("BAJA"),IF(AND(AU28="Improbable",AV28="Moderado"),("MODERADA"),IF(AND(AU28="Improbable",AV28="Mayor"),("ALTA"),IF(AND(AU28="Posible",AV28="Insignificante"),("BAJA"),IF(AND(AU28="Posible",AV28="Menor"),("MODERADA"),IF(AND(AU28="Posible",AV28="Moderado"),("ALTA"),IF(AND(AU28="Posible",AV28="Mayor"),("EXTREMA"),IF(AND(AU28="Probable",AV28="Insignificante"),("MODERADA"),IF(AND(AU28="Probable",AV28="Menor"),("ALTA"),IF(AND(AU28="Probable",AV28="Moderado"),("ALTA"),IF(AND(AU28="Probable",AV28="Mayor"),("EXTREMA"),IF(AND(AU28="Casi Seguro",AV28="Insignificante"),("ALTA"),IF(AND(AU28="Casi Seguro",AV28="Menor"),("ALTA"),IF(AND(AU28="Casi Seguro",AV28="Moderado"),("EXTREMA"),IF(AND(AU28="Casi Seguro",AV28="Mayor"),("EXTREMA"),IF(AV28="Catastrófico","EXTREMA","VALORAR")))))))))))))))))))))</f>
        <v>VALORAR</v>
      </c>
      <c r="AX28" s="459" t="s">
        <v>337</v>
      </c>
      <c r="AY28" s="509" t="s">
        <v>1136</v>
      </c>
      <c r="AZ28" s="511" t="s">
        <v>1070</v>
      </c>
      <c r="BA28" s="511" t="s">
        <v>1068</v>
      </c>
      <c r="BB28" s="511" t="s">
        <v>1069</v>
      </c>
      <c r="BC28" s="512" t="s">
        <v>1576</v>
      </c>
      <c r="BD28" s="512" t="s">
        <v>1577</v>
      </c>
      <c r="BE28" s="511" t="s">
        <v>1070</v>
      </c>
      <c r="BF28" s="651" t="s">
        <v>1074</v>
      </c>
      <c r="BG28" s="462" t="s">
        <v>1071</v>
      </c>
      <c r="BH28" s="215"/>
      <c r="BI28" s="210"/>
      <c r="BJ28" s="210"/>
      <c r="BK28" s="210"/>
      <c r="BL28" s="207"/>
      <c r="BM28" s="207"/>
      <c r="BN28" s="207"/>
      <c r="BO28" s="211"/>
      <c r="BP28" s="211"/>
      <c r="BQ28" s="212"/>
      <c r="BR28" s="213"/>
      <c r="BS28" s="213" t="str">
        <f>IF(AND('MAPA DE RIESGOS'!$AP28="Muy Alta",'MAPA DE RIESGOS'!$AR28="Leve"),CONCATENATE("R",'MAPA DE RIESGOS'!$H28,"C",'MAPA DE RIESGOS'!$AF28),"")</f>
        <v/>
      </c>
      <c r="BT28" s="213"/>
      <c r="BU28" s="213"/>
      <c r="BV28" s="213"/>
      <c r="BW28" s="213"/>
      <c r="BX28" s="213"/>
      <c r="BY28" s="213"/>
      <c r="BZ28" s="213"/>
      <c r="CA28" s="213"/>
      <c r="CB28" s="213"/>
      <c r="CC28" s="213"/>
      <c r="CD28" s="213"/>
      <c r="CE28" s="213"/>
      <c r="CF28" s="213"/>
      <c r="CG28" s="213"/>
      <c r="CH28" s="213"/>
      <c r="CI28" s="213"/>
      <c r="CJ28" s="213"/>
      <c r="CK28" s="213"/>
    </row>
    <row r="29" spans="1:89" s="214" customFormat="1" ht="75" customHeight="1">
      <c r="A29" s="636"/>
      <c r="B29" s="517"/>
      <c r="C29" s="520"/>
      <c r="D29" s="520"/>
      <c r="E29" s="469"/>
      <c r="F29" s="463"/>
      <c r="G29" s="491"/>
      <c r="H29" s="387">
        <v>4</v>
      </c>
      <c r="I29" s="466"/>
      <c r="J29" s="463"/>
      <c r="K29" s="463"/>
      <c r="L29" s="463"/>
      <c r="M29" s="469"/>
      <c r="N29" s="469"/>
      <c r="O29" s="469"/>
      <c r="P29" s="472"/>
      <c r="Q29" s="475"/>
      <c r="R29" s="478"/>
      <c r="S29" s="478"/>
      <c r="T29" s="478"/>
      <c r="U29" s="478"/>
      <c r="V29" s="481"/>
      <c r="W29" s="439"/>
      <c r="X29" s="484"/>
      <c r="Y29" s="487"/>
      <c r="Z29" s="436"/>
      <c r="AA29" s="439"/>
      <c r="AB29" s="442"/>
      <c r="AC29" s="445"/>
      <c r="AD29" s="448"/>
      <c r="AE29" s="451"/>
      <c r="AF29" s="205">
        <v>2</v>
      </c>
      <c r="AG29" s="206" t="s">
        <v>1128</v>
      </c>
      <c r="AH29" s="234" t="str">
        <f t="shared" si="1"/>
        <v>Probabilidad</v>
      </c>
      <c r="AI29" s="340" t="s">
        <v>314</v>
      </c>
      <c r="AJ29" s="340" t="s">
        <v>319</v>
      </c>
      <c r="AK29" s="235" t="str">
        <f t="shared" si="41"/>
        <v>40%</v>
      </c>
      <c r="AL29" s="341" t="s">
        <v>323</v>
      </c>
      <c r="AM29" s="341" t="s">
        <v>327</v>
      </c>
      <c r="AN29" s="342" t="s">
        <v>330</v>
      </c>
      <c r="AO29" s="236">
        <f>IF(ISBLANK(AD28),(IFERROR(IF(AND(AH28="Probabilidad",AH29="Probabilidad"),(AQ28-(+AQ28*AK29)),IF(AH29="Probabilidad",(W28-(+W28*AK29)),IF(AH29="Impacto",AQ28,""))),""))," ")</f>
        <v>0.216</v>
      </c>
      <c r="AP29" s="174" t="str">
        <f>IF(ISBLANK(AD28),(IFERROR(IF(AO29="","",IF(AO29&lt;=0.2,"Muy Baja",IF(AO29&lt;=0.4,"Baja",IF(AO29&lt;=0.6,"Media",IF(AO29&lt;=0.8,"Alta","Muy Alta"))))),""))," ")</f>
        <v>Baja</v>
      </c>
      <c r="AQ29" s="237">
        <f t="shared" si="28"/>
        <v>0.216</v>
      </c>
      <c r="AR29" s="238" t="str">
        <f t="shared" si="29"/>
        <v>Moderado</v>
      </c>
      <c r="AS29" s="237">
        <f>IFERROR(IF(AND(AH28="Impacto",AH29="Impacto"),(AS28-(+AS28*AK29)),IF(AH29="Impacto",(AA28-(+AA28*AK29)),IF(AH29="Probabilidad",AS28,""))),"")</f>
        <v>0.6</v>
      </c>
      <c r="AT29" s="239" t="str">
        <f t="shared" si="30"/>
        <v>Moderado</v>
      </c>
      <c r="AU29" s="454"/>
      <c r="AV29" s="457"/>
      <c r="AW29" s="451"/>
      <c r="AX29" s="460"/>
      <c r="AY29" s="510"/>
      <c r="AZ29" s="511"/>
      <c r="BA29" s="511"/>
      <c r="BB29" s="511"/>
      <c r="BC29" s="512"/>
      <c r="BD29" s="512"/>
      <c r="BE29" s="511"/>
      <c r="BF29" s="652"/>
      <c r="BG29" s="463"/>
      <c r="BH29" s="215"/>
      <c r="BI29" s="210"/>
      <c r="BJ29" s="210"/>
      <c r="BK29" s="210"/>
      <c r="BL29" s="207"/>
      <c r="BM29" s="207"/>
      <c r="BN29" s="207"/>
      <c r="BO29" s="211"/>
      <c r="BP29" s="211"/>
      <c r="BQ29" s="212"/>
      <c r="BR29" s="213"/>
      <c r="BS29" s="213" t="str">
        <f>IF(AND('MAPA DE RIESGOS'!$AP29="Muy Alta",'MAPA DE RIESGOS'!$AR29="Leve"),CONCATENATE("R",'MAPA DE RIESGOS'!$H29,"C",'MAPA DE RIESGOS'!$AF29),"")</f>
        <v/>
      </c>
      <c r="BT29" s="213"/>
      <c r="BU29" s="213"/>
      <c r="BV29" s="213"/>
      <c r="BW29" s="213"/>
      <c r="BX29" s="213"/>
      <c r="BY29" s="213"/>
      <c r="BZ29" s="213"/>
      <c r="CA29" s="213"/>
      <c r="CB29" s="213"/>
      <c r="CC29" s="213"/>
      <c r="CD29" s="213"/>
      <c r="CE29" s="213"/>
      <c r="CF29" s="213"/>
      <c r="CG29" s="213"/>
      <c r="CH29" s="213"/>
      <c r="CI29" s="213"/>
      <c r="CJ29" s="213"/>
      <c r="CK29" s="213"/>
    </row>
    <row r="30" spans="1:89" s="214" customFormat="1" ht="28.5" hidden="1" customHeight="1">
      <c r="A30" s="636"/>
      <c r="B30" s="517"/>
      <c r="C30" s="520"/>
      <c r="D30" s="520"/>
      <c r="E30" s="469"/>
      <c r="F30" s="463"/>
      <c r="G30" s="491"/>
      <c r="H30" s="387">
        <v>4</v>
      </c>
      <c r="I30" s="466"/>
      <c r="J30" s="463"/>
      <c r="K30" s="463"/>
      <c r="L30" s="463"/>
      <c r="M30" s="469"/>
      <c r="N30" s="469"/>
      <c r="O30" s="469"/>
      <c r="P30" s="472"/>
      <c r="Q30" s="475"/>
      <c r="R30" s="478"/>
      <c r="S30" s="478"/>
      <c r="T30" s="478"/>
      <c r="U30" s="478"/>
      <c r="V30" s="481"/>
      <c r="W30" s="439"/>
      <c r="X30" s="484"/>
      <c r="Y30" s="487"/>
      <c r="Z30" s="436"/>
      <c r="AA30" s="439"/>
      <c r="AB30" s="442"/>
      <c r="AC30" s="445"/>
      <c r="AD30" s="448"/>
      <c r="AE30" s="451"/>
      <c r="AF30" s="205">
        <v>3</v>
      </c>
      <c r="AG30" s="206"/>
      <c r="AH30" s="234" t="str">
        <f t="shared" si="1"/>
        <v/>
      </c>
      <c r="AI30" s="340"/>
      <c r="AJ30" s="340"/>
      <c r="AK30" s="235" t="str">
        <f t="shared" si="41"/>
        <v/>
      </c>
      <c r="AL30" s="341"/>
      <c r="AM30" s="341"/>
      <c r="AN30" s="342"/>
      <c r="AO30" s="236" t="str">
        <f>IF(ISBLANK(AD28),(IFERROR(IF(AND(AH29="Probabilidad",AH30="Probabilidad"),(AQ29-(+AQ29*AK30)),IF(AND(AH29="Impacto",AH30="Probabilidad"),(AQ28-(+AQ28*AK30)),IF(AH30="Impacto",AQ29,""))),""))," ")</f>
        <v/>
      </c>
      <c r="AP30" s="174" t="str">
        <f>IF(ISBLANK(AD28),(IFERROR(IF(AO30="","",IF(AO30&lt;=0.2,"Muy Baja",IF(AO30&lt;=0.4,"Baja",IF(AO30&lt;=0.6,"Media",IF(AO30&lt;=0.8,"Alta","Muy Alta"))))),""))," ")</f>
        <v/>
      </c>
      <c r="AQ30" s="237" t="str">
        <f t="shared" si="28"/>
        <v/>
      </c>
      <c r="AR30" s="238" t="str">
        <f t="shared" si="29"/>
        <v/>
      </c>
      <c r="AS30" s="237" t="str">
        <f>IFERROR(IF(AND(AH29="Impacto",AH30="Impacto"),(AS29-(+AS29*AK30)),IF(AND(AH29="Probabilidad",AH30="Impacto"),(AS28-(+AS28*AK30)),IF(AH30="Probabilidad",AS29,""))),"")</f>
        <v/>
      </c>
      <c r="AT30" s="239" t="str">
        <f t="shared" si="30"/>
        <v/>
      </c>
      <c r="AU30" s="454"/>
      <c r="AV30" s="457"/>
      <c r="AW30" s="451"/>
      <c r="AX30" s="460"/>
      <c r="AY30" s="343"/>
      <c r="AZ30" s="209"/>
      <c r="BA30" s="207"/>
      <c r="BB30" s="207"/>
      <c r="BC30" s="208"/>
      <c r="BD30" s="208"/>
      <c r="BE30" s="208"/>
      <c r="BF30" s="209"/>
      <c r="BG30" s="463"/>
      <c r="BH30" s="215"/>
      <c r="BI30" s="210"/>
      <c r="BJ30" s="210"/>
      <c r="BK30" s="210"/>
      <c r="BL30" s="207"/>
      <c r="BM30" s="207"/>
      <c r="BN30" s="207"/>
      <c r="BO30" s="211"/>
      <c r="BP30" s="211"/>
      <c r="BQ30" s="212"/>
      <c r="BR30" s="213"/>
      <c r="BS30" s="213" t="str">
        <f>IF(AND('MAPA DE RIESGOS'!$AP30="Muy Alta",'MAPA DE RIESGOS'!$AR30="Leve"),CONCATENATE("R",'MAPA DE RIESGOS'!$H30,"C",'MAPA DE RIESGOS'!$AF30),"")</f>
        <v/>
      </c>
      <c r="BT30" s="213"/>
      <c r="BU30" s="213"/>
      <c r="BV30" s="213"/>
      <c r="BW30" s="213"/>
      <c r="BX30" s="213"/>
      <c r="BY30" s="213"/>
      <c r="BZ30" s="213"/>
      <c r="CA30" s="213"/>
      <c r="CB30" s="213"/>
      <c r="CC30" s="213"/>
      <c r="CD30" s="213"/>
      <c r="CE30" s="213"/>
      <c r="CF30" s="213"/>
      <c r="CG30" s="213"/>
      <c r="CH30" s="213"/>
      <c r="CI30" s="213"/>
      <c r="CJ30" s="213"/>
      <c r="CK30" s="213"/>
    </row>
    <row r="31" spans="1:89" s="214" customFormat="1" ht="28.5" hidden="1" customHeight="1">
      <c r="A31" s="636"/>
      <c r="B31" s="517"/>
      <c r="C31" s="520"/>
      <c r="D31" s="520"/>
      <c r="E31" s="469"/>
      <c r="F31" s="463"/>
      <c r="G31" s="491"/>
      <c r="H31" s="387">
        <v>4</v>
      </c>
      <c r="I31" s="466"/>
      <c r="J31" s="463"/>
      <c r="K31" s="463"/>
      <c r="L31" s="463"/>
      <c r="M31" s="469"/>
      <c r="N31" s="469"/>
      <c r="O31" s="469"/>
      <c r="P31" s="472"/>
      <c r="Q31" s="475"/>
      <c r="R31" s="478"/>
      <c r="S31" s="478"/>
      <c r="T31" s="478"/>
      <c r="U31" s="478"/>
      <c r="V31" s="481"/>
      <c r="W31" s="439"/>
      <c r="X31" s="484"/>
      <c r="Y31" s="487"/>
      <c r="Z31" s="436"/>
      <c r="AA31" s="439"/>
      <c r="AB31" s="442"/>
      <c r="AC31" s="445"/>
      <c r="AD31" s="448"/>
      <c r="AE31" s="451"/>
      <c r="AF31" s="205">
        <v>4</v>
      </c>
      <c r="AG31" s="206"/>
      <c r="AH31" s="234" t="str">
        <f t="shared" si="1"/>
        <v/>
      </c>
      <c r="AI31" s="340"/>
      <c r="AJ31" s="340"/>
      <c r="AK31" s="235" t="str">
        <f t="shared" si="41"/>
        <v/>
      </c>
      <c r="AL31" s="341"/>
      <c r="AM31" s="341"/>
      <c r="AN31" s="342"/>
      <c r="AO31" s="236" t="str">
        <f>IF(ISBLANK(AD28),(IFERROR(IF(AND(AH30="Probabilidad",AH31="Probabilidad"),(AQ30-(+AQ30*AK31)),IF(AND(AH30="Impacto",AH31="Probabilidad"),(AQ29-(+AQ29*AK31)),IF(AH31="Impacto",AQ30,""))),""))," ")</f>
        <v/>
      </c>
      <c r="AP31" s="174" t="str">
        <f>IF(ISBLANK(AD28),(IFERROR(IF(AO31="","",IF(AO31&lt;=0.2,"Muy Baja",IF(AO31&lt;=0.4,"Baja",IF(AO31&lt;=0.6,"Media",IF(AO31&lt;=0.8,"Alta","Muy Alta"))))),""))," ")</f>
        <v/>
      </c>
      <c r="AQ31" s="237" t="str">
        <f t="shared" si="28"/>
        <v/>
      </c>
      <c r="AR31" s="238" t="str">
        <f t="shared" si="29"/>
        <v/>
      </c>
      <c r="AS31" s="237" t="str">
        <f>IFERROR(IF(AND(AH30="Impacto",AH31="Impacto"),(AS30-(+AS30*AK31)),IF(AND(AH30="Probabilidad",AH31="Impacto"),(AS29-(+AS29*AK31)),IF(AH31="Probabilidad",AS30,""))),"")</f>
        <v/>
      </c>
      <c r="AT31" s="239" t="str">
        <f t="shared" si="30"/>
        <v/>
      </c>
      <c r="AU31" s="454"/>
      <c r="AV31" s="457"/>
      <c r="AW31" s="451"/>
      <c r="AX31" s="460"/>
      <c r="AY31" s="343"/>
      <c r="AZ31" s="209"/>
      <c r="BA31" s="207"/>
      <c r="BB31" s="207"/>
      <c r="BC31" s="208"/>
      <c r="BD31" s="208"/>
      <c r="BE31" s="208"/>
      <c r="BF31" s="209"/>
      <c r="BG31" s="463"/>
      <c r="BH31" s="215"/>
      <c r="BI31" s="210"/>
      <c r="BJ31" s="210"/>
      <c r="BK31" s="210"/>
      <c r="BL31" s="207"/>
      <c r="BM31" s="207"/>
      <c r="BN31" s="207"/>
      <c r="BO31" s="211"/>
      <c r="BP31" s="211"/>
      <c r="BQ31" s="212"/>
      <c r="BR31" s="213"/>
      <c r="BS31" s="213" t="str">
        <f>IF(AND('MAPA DE RIESGOS'!$AP31="Muy Alta",'MAPA DE RIESGOS'!$AR31="Leve"),CONCATENATE("R",'MAPA DE RIESGOS'!$H31,"C",'MAPA DE RIESGOS'!$AF31),"")</f>
        <v/>
      </c>
      <c r="BT31" s="213"/>
      <c r="BU31" s="213"/>
      <c r="BV31" s="213"/>
      <c r="BW31" s="213"/>
      <c r="BX31" s="213"/>
      <c r="BY31" s="213"/>
      <c r="BZ31" s="213"/>
      <c r="CA31" s="213"/>
      <c r="CB31" s="213"/>
      <c r="CC31" s="213"/>
      <c r="CD31" s="213"/>
      <c r="CE31" s="213"/>
      <c r="CF31" s="213"/>
      <c r="CG31" s="213"/>
      <c r="CH31" s="213"/>
      <c r="CI31" s="213"/>
      <c r="CJ31" s="213"/>
      <c r="CK31" s="213"/>
    </row>
    <row r="32" spans="1:89" s="214" customFormat="1" ht="28.5" hidden="1" customHeight="1">
      <c r="A32" s="636"/>
      <c r="B32" s="517"/>
      <c r="C32" s="520"/>
      <c r="D32" s="520"/>
      <c r="E32" s="469"/>
      <c r="F32" s="463"/>
      <c r="G32" s="491"/>
      <c r="H32" s="387">
        <v>4</v>
      </c>
      <c r="I32" s="466"/>
      <c r="J32" s="463"/>
      <c r="K32" s="463"/>
      <c r="L32" s="463"/>
      <c r="M32" s="469"/>
      <c r="N32" s="469"/>
      <c r="O32" s="469"/>
      <c r="P32" s="472"/>
      <c r="Q32" s="475"/>
      <c r="R32" s="478"/>
      <c r="S32" s="478"/>
      <c r="T32" s="478"/>
      <c r="U32" s="478"/>
      <c r="V32" s="481"/>
      <c r="W32" s="439"/>
      <c r="X32" s="484"/>
      <c r="Y32" s="487"/>
      <c r="Z32" s="436"/>
      <c r="AA32" s="439"/>
      <c r="AB32" s="442"/>
      <c r="AC32" s="445"/>
      <c r="AD32" s="448"/>
      <c r="AE32" s="451"/>
      <c r="AF32" s="205">
        <v>5</v>
      </c>
      <c r="AG32" s="206"/>
      <c r="AH32" s="234" t="str">
        <f t="shared" ref="AH32" si="47">IF(OR(AI32="Preventivo",AI32="Detectivo"),"Probabilidad",IF(AI32="Correctivo","Impacto",""))</f>
        <v/>
      </c>
      <c r="AI32" s="340"/>
      <c r="AJ32" s="340"/>
      <c r="AK32" s="235" t="str">
        <f t="shared" ref="AK32" si="48">IF(AND(AI32="Preventivo",AJ32="Automático"),"50%",IF(AND(AI32="Preventivo",AJ32="Manual"),"40%",IF(AND(AI32="Detectivo",AJ32="Automático"),"40%",IF(AND(AI32="Detectivo",AJ32="Manual"),"30%",IF(AND(AI32="Correctivo",AJ32="Automático"),"35%",IF(AND(AI32="Correctivo",AJ32="Manual"),"25%",""))))))</f>
        <v/>
      </c>
      <c r="AL32" s="341"/>
      <c r="AM32" s="341"/>
      <c r="AN32" s="342"/>
      <c r="AO32" s="236" t="str">
        <f>IF(ISBLANK(AD28),(IFERROR(IF(AND(AH31="Probabilidad",AH32="Probabilidad"),(AQ31-(+AQ31*AK32)),IF(AND(AH31="Impacto",AH32="Probabilidad"),(AQ30-(+AQ30*AK32)),IF(AH32="Impacto",AQ31,""))),""))," ")</f>
        <v/>
      </c>
      <c r="AP32" s="174" t="str">
        <f>IF(ISBLANK(AD28),(IFERROR(IF(AO32="","",IF(AO32&lt;=0.2,"Muy Baja",IF(AO32&lt;=0.4,"Baja",IF(AO32&lt;=0.6,"Media",IF(AO32&lt;=0.8,"Alta","Muy Alta"))))),""))," ")</f>
        <v/>
      </c>
      <c r="AQ32" s="237" t="str">
        <f t="shared" si="28"/>
        <v/>
      </c>
      <c r="AR32" s="238" t="str">
        <f t="shared" si="29"/>
        <v/>
      </c>
      <c r="AS32" s="237" t="str">
        <f>IFERROR(IF(AND(AH31="Impacto",AH32="Impacto"),(AS31-(+AS31*AK32)),IF(AND(AH31="Probabilidad",AH32="Impacto"),(AS30-(+AS30*AK32)),IF(AH32="Probabilidad",AS31,""))),"")</f>
        <v/>
      </c>
      <c r="AT32" s="239" t="str">
        <f t="shared" si="30"/>
        <v/>
      </c>
      <c r="AU32" s="454"/>
      <c r="AV32" s="457"/>
      <c r="AW32" s="451"/>
      <c r="AX32" s="460"/>
      <c r="AY32" s="343"/>
      <c r="AZ32" s="209"/>
      <c r="BA32" s="207"/>
      <c r="BB32" s="207"/>
      <c r="BC32" s="208"/>
      <c r="BD32" s="208"/>
      <c r="BE32" s="208"/>
      <c r="BF32" s="209"/>
      <c r="BG32" s="463"/>
      <c r="BH32" s="215"/>
      <c r="BI32" s="210"/>
      <c r="BJ32" s="210"/>
      <c r="BK32" s="210"/>
      <c r="BL32" s="207"/>
      <c r="BM32" s="207"/>
      <c r="BN32" s="207"/>
      <c r="BO32" s="211"/>
      <c r="BP32" s="211"/>
      <c r="BQ32" s="212"/>
      <c r="BR32" s="213"/>
      <c r="BS32" s="213" t="str">
        <f>IF(AND('MAPA DE RIESGOS'!$AP32="Muy Alta",'MAPA DE RIESGOS'!$AR32="Leve"),CONCATENATE("R",'MAPA DE RIESGOS'!$H32,"C",'MAPA DE RIESGOS'!$AF32),"")</f>
        <v/>
      </c>
      <c r="BT32" s="213"/>
      <c r="BU32" s="213"/>
      <c r="BV32" s="213"/>
      <c r="BW32" s="213"/>
      <c r="BX32" s="213"/>
      <c r="BY32" s="213"/>
      <c r="BZ32" s="213"/>
      <c r="CA32" s="213"/>
      <c r="CB32" s="213"/>
      <c r="CC32" s="213"/>
      <c r="CD32" s="213"/>
      <c r="CE32" s="213"/>
      <c r="CF32" s="213"/>
      <c r="CG32" s="213"/>
      <c r="CH32" s="213"/>
      <c r="CI32" s="213"/>
      <c r="CJ32" s="213"/>
      <c r="CK32" s="213"/>
    </row>
    <row r="33" spans="1:89" s="214" customFormat="1" ht="28.5" hidden="1" customHeight="1">
      <c r="A33" s="636"/>
      <c r="B33" s="517"/>
      <c r="C33" s="520"/>
      <c r="D33" s="520"/>
      <c r="E33" s="469"/>
      <c r="F33" s="463"/>
      <c r="G33" s="492"/>
      <c r="H33" s="387">
        <v>4</v>
      </c>
      <c r="I33" s="467"/>
      <c r="J33" s="464"/>
      <c r="K33" s="464"/>
      <c r="L33" s="464"/>
      <c r="M33" s="470"/>
      <c r="N33" s="470"/>
      <c r="O33" s="470"/>
      <c r="P33" s="473"/>
      <c r="Q33" s="476"/>
      <c r="R33" s="479"/>
      <c r="S33" s="479"/>
      <c r="T33" s="479"/>
      <c r="U33" s="479"/>
      <c r="V33" s="482"/>
      <c r="W33" s="440"/>
      <c r="X33" s="485"/>
      <c r="Y33" s="488"/>
      <c r="Z33" s="437"/>
      <c r="AA33" s="440"/>
      <c r="AB33" s="443"/>
      <c r="AC33" s="446"/>
      <c r="AD33" s="449"/>
      <c r="AE33" s="452"/>
      <c r="AF33" s="205">
        <v>6</v>
      </c>
      <c r="AG33" s="206"/>
      <c r="AH33" s="234" t="str">
        <f t="shared" si="1"/>
        <v/>
      </c>
      <c r="AI33" s="340"/>
      <c r="AJ33" s="340"/>
      <c r="AK33" s="235" t="str">
        <f t="shared" si="41"/>
        <v/>
      </c>
      <c r="AL33" s="341"/>
      <c r="AM33" s="341"/>
      <c r="AN33" s="342"/>
      <c r="AO33" s="236" t="str">
        <f>IF(ISBLANK(AD28),(IFERROR(IF(AND(AH31="Probabilidad",AH33="Probabilidad"),(AQ31-(+AQ31*AK33)),IF(AND(AH31="Impacto",AH33="Probabilidad"),(AQ30-(+AQ30*AK33)),IF(AH33="Impacto",AQ31,""))),""))," ")</f>
        <v/>
      </c>
      <c r="AP33" s="174" t="str">
        <f>IF(ISBLANK(AD28),(IFERROR(IF(AO33="","",IF(AO33&lt;=0.2,"Muy Baja",IF(AO33&lt;=0.4,"Baja",IF(AO33&lt;=0.6,"Media",IF(AO33&lt;=0.8,"Alta","Muy Alta"))))),"")), " ")</f>
        <v/>
      </c>
      <c r="AQ33" s="237" t="str">
        <f t="shared" si="28"/>
        <v/>
      </c>
      <c r="AR33" s="238" t="str">
        <f t="shared" si="29"/>
        <v/>
      </c>
      <c r="AS33" s="237" t="str">
        <f>IFERROR(IF(AND(AH32="Impacto",AH33="Impacto"),(AS31-(+AS32*AK33)),IF(AND(AH31="Probabilidad",AH33="Impacto"),(AS30-(+AS30*AK33)),IF(AH33="Probabilidad",AS31,""))),"")</f>
        <v/>
      </c>
      <c r="AT33" s="239" t="str">
        <f t="shared" si="30"/>
        <v/>
      </c>
      <c r="AU33" s="455"/>
      <c r="AV33" s="458"/>
      <c r="AW33" s="452"/>
      <c r="AX33" s="461"/>
      <c r="AY33" s="343"/>
      <c r="AZ33" s="209"/>
      <c r="BA33" s="207"/>
      <c r="BB33" s="207"/>
      <c r="BC33" s="208"/>
      <c r="BD33" s="208"/>
      <c r="BE33" s="208"/>
      <c r="BF33" s="209"/>
      <c r="BG33" s="464"/>
      <c r="BH33" s="215"/>
      <c r="BI33" s="210"/>
      <c r="BJ33" s="210"/>
      <c r="BK33" s="210"/>
      <c r="BL33" s="207"/>
      <c r="BM33" s="207"/>
      <c r="BN33" s="207"/>
      <c r="BO33" s="211"/>
      <c r="BP33" s="211"/>
      <c r="BQ33" s="212"/>
      <c r="BR33" s="213"/>
      <c r="BS33" s="213" t="str">
        <f>IF(AND('MAPA DE RIESGOS'!$AP33="Muy Alta",'MAPA DE RIESGOS'!$AR33="Leve"),CONCATENATE("R",'MAPA DE RIESGOS'!$H33,"C",'MAPA DE RIESGOS'!$AF33),"")</f>
        <v/>
      </c>
      <c r="BT33" s="213"/>
      <c r="BU33" s="213"/>
      <c r="BV33" s="213"/>
      <c r="BW33" s="213"/>
      <c r="BX33" s="213"/>
      <c r="BY33" s="213"/>
      <c r="BZ33" s="213"/>
      <c r="CA33" s="213"/>
      <c r="CB33" s="213"/>
      <c r="CC33" s="213"/>
      <c r="CD33" s="213"/>
      <c r="CE33" s="213"/>
      <c r="CF33" s="213"/>
      <c r="CG33" s="213"/>
      <c r="CH33" s="213"/>
      <c r="CI33" s="213"/>
      <c r="CJ33" s="213"/>
      <c r="CK33" s="213"/>
    </row>
    <row r="34" spans="1:89" s="214" customFormat="1" ht="127.5" customHeight="1">
      <c r="A34" s="636"/>
      <c r="B34" s="517"/>
      <c r="C34" s="520"/>
      <c r="D34" s="520" t="str">
        <f>IFERROR((VLOOKUP($B34,'Listados Datos'!$D$3:$F$16,3,FALSE))," ")</f>
        <v xml:space="preserve"> </v>
      </c>
      <c r="E34" s="469"/>
      <c r="F34" s="463"/>
      <c r="G34" s="489">
        <v>5</v>
      </c>
      <c r="H34" s="384">
        <v>5</v>
      </c>
      <c r="I34" s="465" t="s">
        <v>1700</v>
      </c>
      <c r="J34" s="462" t="s">
        <v>243</v>
      </c>
      <c r="K34" s="462" t="s">
        <v>1055</v>
      </c>
      <c r="L34" s="462" t="s">
        <v>1056</v>
      </c>
      <c r="M34" s="468" t="str">
        <f>+I34</f>
        <v>Posibilidad de recibir o solicitar cualquier dádiva o beneficio a nombre propio o de terceros con el fin de alterar o manipular información para generar beneficio de la gestión de un proceso.</v>
      </c>
      <c r="N34" s="468" t="s">
        <v>109</v>
      </c>
      <c r="O34" s="468" t="s">
        <v>247</v>
      </c>
      <c r="P34" s="471">
        <v>228</v>
      </c>
      <c r="Q34" s="474"/>
      <c r="R34" s="477"/>
      <c r="S34" s="477"/>
      <c r="T34" s="477"/>
      <c r="U34" s="477"/>
      <c r="V34" s="480" t="str">
        <f t="shared" ref="V34" si="49">IF(ISBLANK(AC34),(IF(P34&lt;=0,"",IF(P34&lt;=2,"Muy Baja",IF(P34&lt;=24,"Baja",IF(P34&lt;=500,"Media",IF(P34&lt;=5000,"Alta","Muy Alta"))))))," ")</f>
        <v xml:space="preserve"> </v>
      </c>
      <c r="W34" s="438" t="str">
        <f t="shared" ref="W34" si="50">IF(ISBLANK(AC34),(IF(V34="","",IF(V34="Muy Baja",20%,IF(V34="Baja",40%,IF(V34="Media",60%,IF(V34="Alta",80%,IF(V34="Muy Alta",100%,0)))))))," ")</f>
        <v xml:space="preserve"> </v>
      </c>
      <c r="X34" s="483"/>
      <c r="Y34" s="486" t="str">
        <f>IF(X34&gt;0,IF(NOT(ISERROR(MATCH(X34,'Listados Datos'!$N$3:$N$4,0))),'Listados Datos'!$N$6&amp;"Por favor no seleccionar este criterios de impacto (Afectación Económica o presupuestal y/o Pérdida Reputacional)",'Listados Datos'!$N$7),"")</f>
        <v/>
      </c>
      <c r="Z34" s="435" t="str">
        <f>IF(OR(X34='Listados Datos'!$R$3,X34='Listados Datos'!$S$3),"Leve",IF(OR(X34='Listados Datos'!$R$4,X34='Listados Datos'!$S$4),"Menor",IF(OR(X34='Listados Datos'!$R$5,X34='Listados Datos'!$S$5),"Moderado",IF(OR(X34='Listados Datos'!$R$6,X34='Listados Datos'!$S$6),"Mayor",IF(OR(X34='Listados Datos'!$R$7,X34='Listados Datos'!$S$7),"Catastrófico","")))))</f>
        <v/>
      </c>
      <c r="AA34" s="438" t="str">
        <f>IF(Z34="","",IF(Z34="Leve",20%,IF(Z34="Menor",40%,IF(Z34="Moderado",60%,IF(Z34="Mayor",80%,IF(Z34="Catastrófico",100%,0))))))</f>
        <v/>
      </c>
      <c r="AB34" s="441" t="str">
        <f>IF(OR(AND(V34="Muy Baja",Z34="Leve"),AND(V34="Muy Baja",Z34="Menor"),AND(V34="Baja",Z34="Leve")),"Bajo",IF(OR(AND(V34="Muy baja",Z34="Moderado"),AND(V34="Baja",Z34="Menor"),AND(V34="Baja",Z34="Moderado"),AND(V34="Media",Z34="Leve"),AND(V34="Media",Z34="Menor"),AND(V34="Media",Z34="Moderado"),AND(V34="Alta",Z34="Leve"),AND(V34="Alta",Z34="Menor")),"Moderado",IF(OR(AND(V34="Muy Baja",Z34="Mayor"),AND(V34="Baja",Z34="Mayor"),AND(V34="Media",Z34="Mayor"),AND(V34="Alta",Z34="Moderado"),AND(V34="Alta",Z34="Mayor"),AND(V34="Muy Alta",Z34="Leve"),AND(V34="Muy Alta",Z34="Menor"),AND(V34="Muy Alta",Z34="Moderado"),AND(V34="Muy Alta",Z34="Mayor")),"Alto",IF(OR(AND(V34="Muy Baja",Z34="Catastrófico"),AND(V34="Baja",Z34="Catastrófico"),AND(V34="Media",Z34="Catastrófico"),AND(V34="Alta",Z34="Catastrófico"),AND(V34="Muy Alta",Z34="Catastrófico")),"Extremo",""))))</f>
        <v/>
      </c>
      <c r="AC34" s="444" t="s">
        <v>348</v>
      </c>
      <c r="AD34" s="447" t="s">
        <v>12</v>
      </c>
      <c r="AE34" s="450" t="str">
        <f t="shared" ref="AE34" si="51">IF(AND(AC34="Rara Vez",AD34="Insignificante"),("BAJA"),IF(AND(AC34="Rara Vez",AD34="Menor"),("BAJA"),IF(AND(AC34="Rara Vez",AD34="Moderado"),("MODERADA"),IF(AND(AC34="Rara Vez",AD34="Mayor"),("ALTA"),IF(AND(AC34="Improbable",AD34="Insignificante"),("BAJA"),IF(AND(AC34="Improbable",AD34="Menor"),("BAJA"),IF(AND(AC34="Improbable",AD34="Moderado"),("MODERADA"),IF(AND(AC34="Improbable",AD34="Mayor"),("ALTA"),IF(AND(AC34="Posible",AD34="Insignificante"),("BAJA"),IF(AND(AC34="Posible",AD34="Menor"),("MODERADA"),IF(AND(AC34="Posible",AD34="Moderado"),("ALTA"),IF(AND(AC34="Posible",AD34="Mayor"),("EXTREMA"),IF(AND(AC34="Probable",AD34="Insignificante"),("MODERADA"),IF(AND(AC34="Probable",AD34="Menor"),("ALTA"),IF(AND(AC34="Probable",AD34="Moderado"),("ALTA"),IF(AND(AC34="Probable",AD34="Mayor"),("EXTREMA"),IF(AND(AC34="Casi Seguro",AD34="Insignificante"),("ALTA"),IF(AND(AC34="Casi Seguro",AD34="Menor"),("ALTA"),IF(AND(AC34="Casi Seguro",AD34="Moderado"),("EXTREMA"),IF(AND(AC34="Casi Seguro",AD34="Mayor"),("EXTREMA"),IF(AD34="Catastrófico","EXTREMA","VALORAR")))))))))))))))))))))</f>
        <v>MODERADA</v>
      </c>
      <c r="AF34" s="205">
        <v>1</v>
      </c>
      <c r="AG34" s="206" t="s">
        <v>1129</v>
      </c>
      <c r="AH34" s="234" t="str">
        <f t="shared" ref="AH34:AH63" si="52">IF(OR(AI34="Preventivo",AI34="Detectivo"),"Probabilidad",IF(AI34="Correctivo","Impacto",""))</f>
        <v>Probabilidad</v>
      </c>
      <c r="AI34" s="340" t="s">
        <v>314</v>
      </c>
      <c r="AJ34" s="340" t="s">
        <v>319</v>
      </c>
      <c r="AK34" s="235" t="str">
        <f t="shared" ref="AK34:AK63" si="53">IF(AND(AI34="Preventivo",AJ34="Automático"),"50%",IF(AND(AI34="Preventivo",AJ34="Manual"),"40%",IF(AND(AI34="Detectivo",AJ34="Automático"),"40%",IF(AND(AI34="Detectivo",AJ34="Manual"),"30%",IF(AND(AI34="Correctivo",AJ34="Automático"),"35%",IF(AND(AI34="Correctivo",AJ34="Manual"),"25%",""))))))</f>
        <v>40%</v>
      </c>
      <c r="AL34" s="341" t="s">
        <v>323</v>
      </c>
      <c r="AM34" s="341" t="s">
        <v>327</v>
      </c>
      <c r="AN34" s="342" t="s">
        <v>330</v>
      </c>
      <c r="AO34" s="236" t="str">
        <f>IF(ISBLANK(AD34),(IFERROR(IF(AH34="Probabilidad",(W34-(+W34*AK34)),IF(AH34="Impacto",W34,"")),""))," ")</f>
        <v xml:space="preserve"> </v>
      </c>
      <c r="AP34" s="174" t="str">
        <f>IF(ISBLANK(AD34), (IFERROR(IF(AO34="","",IF(AO34&lt;=0.2,"Muy Baja",IF(AO34&lt;=0.4,"Baja",IF(AO34&lt;=0.6,"Media",IF(AO34&lt;=0.8,"Alta","Muy Alta"))))),""))," ")</f>
        <v xml:space="preserve"> </v>
      </c>
      <c r="AQ34" s="237" t="str">
        <f t="shared" si="28"/>
        <v xml:space="preserve"> </v>
      </c>
      <c r="AR34" s="238" t="str">
        <f t="shared" si="29"/>
        <v/>
      </c>
      <c r="AS34" s="237" t="str">
        <f>IFERROR(IF(AH34="Impacto",(AA34-(+AA34*AK34)),IF(AH34="Probabilidad",AA34,"")),"")</f>
        <v/>
      </c>
      <c r="AT34" s="239" t="str">
        <f t="shared" si="30"/>
        <v/>
      </c>
      <c r="AU34" s="453" t="s">
        <v>348</v>
      </c>
      <c r="AV34" s="456" t="str">
        <f>IF(ISBLANK(AD34), " ", AD34)</f>
        <v>Moderado</v>
      </c>
      <c r="AW34" s="450" t="str">
        <f t="shared" ref="AW34" si="54">IF(AND(AU34="Rara Vez",AV34="Insignificante"),("BAJA"),IF(AND(AU34="Rara Vez",AV34="Menor"),("BAJA"),IF(AND(AU34="Rara Vez",AV34="Moderado"),("MODERADA"),IF(AND(AU34="Rara Vez",AV34="Mayor"),("ALTA"),IF(AND(AU34="Improbable",AV34="Insignificante"),("BAJA"),IF(AND(AU34="Improbable",AV34="Menor"),("BAJA"),IF(AND(AU34="Improbable",AV34="Moderado"),("MODERADA"),IF(AND(AU34="Improbable",AV34="Mayor"),("ALTA"),IF(AND(AU34="Posible",AV34="Insignificante"),("BAJA"),IF(AND(AU34="Posible",AV34="Menor"),("MODERADA"),IF(AND(AU34="Posible",AV34="Moderado"),("ALTA"),IF(AND(AU34="Posible",AV34="Mayor"),("EXTREMA"),IF(AND(AU34="Probable",AV34="Insignificante"),("MODERADA"),IF(AND(AU34="Probable",AV34="Menor"),("ALTA"),IF(AND(AU34="Probable",AV34="Moderado"),("ALTA"),IF(AND(AU34="Probable",AV34="Mayor"),("EXTREMA"),IF(AND(AU34="Casi Seguro",AV34="Insignificante"),("ALTA"),IF(AND(AU34="Casi Seguro",AV34="Menor"),("ALTA"),IF(AND(AU34="Casi Seguro",AV34="Moderado"),("EXTREMA"),IF(AND(AU34="Casi Seguro",AV34="Mayor"),("EXTREMA"),IF(AV34="Catastrófico","EXTREMA","VALORAR")))))))))))))))))))))</f>
        <v>MODERADA</v>
      </c>
      <c r="AX34" s="459" t="s">
        <v>337</v>
      </c>
      <c r="AY34" s="343" t="s">
        <v>1137</v>
      </c>
      <c r="AZ34" s="209" t="s">
        <v>1072</v>
      </c>
      <c r="BA34" s="207" t="s">
        <v>970</v>
      </c>
      <c r="BB34" s="207" t="s">
        <v>1063</v>
      </c>
      <c r="BC34" s="208">
        <v>44562</v>
      </c>
      <c r="BD34" s="208">
        <v>44926</v>
      </c>
      <c r="BE34" s="208" t="s">
        <v>1072</v>
      </c>
      <c r="BF34" s="208" t="s">
        <v>1075</v>
      </c>
      <c r="BG34" s="462" t="s">
        <v>1073</v>
      </c>
      <c r="BH34" s="215"/>
      <c r="BI34" s="210"/>
      <c r="BJ34" s="210"/>
      <c r="BK34" s="210"/>
      <c r="BL34" s="207"/>
      <c r="BM34" s="207"/>
      <c r="BN34" s="207"/>
      <c r="BO34" s="211"/>
      <c r="BP34" s="211"/>
      <c r="BQ34" s="212"/>
      <c r="BR34" s="213"/>
      <c r="BS34" s="213" t="str">
        <f>IF(AND('MAPA DE RIESGOS'!$AP34="Muy Alta",'MAPA DE RIESGOS'!$AR34="Leve"),CONCATENATE("R",'MAPA DE RIESGOS'!$H34,"C",'MAPA DE RIESGOS'!$AF34),"")</f>
        <v/>
      </c>
      <c r="BT34" s="213"/>
      <c r="BU34" s="213"/>
      <c r="BV34" s="213"/>
      <c r="BW34" s="213"/>
      <c r="BX34" s="213"/>
      <c r="BY34" s="213"/>
      <c r="BZ34" s="213"/>
      <c r="CA34" s="213"/>
      <c r="CB34" s="213"/>
      <c r="CC34" s="213"/>
      <c r="CD34" s="213"/>
      <c r="CE34" s="213"/>
      <c r="CF34" s="213"/>
      <c r="CG34" s="213"/>
      <c r="CH34" s="213"/>
      <c r="CI34" s="213"/>
      <c r="CJ34" s="213"/>
      <c r="CK34" s="213"/>
    </row>
    <row r="35" spans="1:89" s="214" customFormat="1" ht="28.5" hidden="1" customHeight="1">
      <c r="A35" s="636"/>
      <c r="B35" s="517"/>
      <c r="C35" s="520"/>
      <c r="D35" s="520"/>
      <c r="E35" s="469"/>
      <c r="F35" s="463"/>
      <c r="G35" s="489"/>
      <c r="H35" s="384">
        <v>5</v>
      </c>
      <c r="I35" s="466"/>
      <c r="J35" s="463"/>
      <c r="K35" s="463"/>
      <c r="L35" s="463"/>
      <c r="M35" s="469"/>
      <c r="N35" s="469"/>
      <c r="O35" s="469"/>
      <c r="P35" s="472"/>
      <c r="Q35" s="475"/>
      <c r="R35" s="478"/>
      <c r="S35" s="478"/>
      <c r="T35" s="478"/>
      <c r="U35" s="478"/>
      <c r="V35" s="481"/>
      <c r="W35" s="439"/>
      <c r="X35" s="484"/>
      <c r="Y35" s="487"/>
      <c r="Z35" s="436"/>
      <c r="AA35" s="439"/>
      <c r="AB35" s="442"/>
      <c r="AC35" s="445"/>
      <c r="AD35" s="448"/>
      <c r="AE35" s="451"/>
      <c r="AF35" s="205">
        <v>2</v>
      </c>
      <c r="AG35" s="206"/>
      <c r="AH35" s="234" t="str">
        <f t="shared" si="52"/>
        <v/>
      </c>
      <c r="AI35" s="340"/>
      <c r="AJ35" s="340"/>
      <c r="AK35" s="235" t="str">
        <f t="shared" si="53"/>
        <v/>
      </c>
      <c r="AL35" s="341"/>
      <c r="AM35" s="341"/>
      <c r="AN35" s="342"/>
      <c r="AO35" s="236" t="str">
        <f>IF(ISBLANK(AD34),(IFERROR(IF(AND(AH34="Probabilidad",AH35="Probabilidad"),(AQ34-(+AQ34*AK35)),IF(AH35="Probabilidad",(W34-(+W34*AK35)),IF(AH35="Impacto",AQ34,""))),""))," ")</f>
        <v xml:space="preserve"> </v>
      </c>
      <c r="AP35" s="174" t="str">
        <f>IF(ISBLANK(AD34),(IFERROR(IF(AO35="","",IF(AO35&lt;=0.2,"Muy Baja",IF(AO35&lt;=0.4,"Baja",IF(AO35&lt;=0.6,"Media",IF(AO35&lt;=0.8,"Alta","Muy Alta"))))),""))," ")</f>
        <v xml:space="preserve"> </v>
      </c>
      <c r="AQ35" s="237" t="str">
        <f t="shared" si="28"/>
        <v xml:space="preserve"> </v>
      </c>
      <c r="AR35" s="238" t="str">
        <f t="shared" si="29"/>
        <v/>
      </c>
      <c r="AS35" s="237" t="str">
        <f>IFERROR(IF(AND(AH34="Impacto",AH35="Impacto"),(AS34-(+AS34*AK35)),IF(AH35="Impacto",(AA34-(+AA34*AK35)),IF(AH35="Probabilidad",AS34,""))),"")</f>
        <v/>
      </c>
      <c r="AT35" s="239" t="str">
        <f t="shared" si="30"/>
        <v/>
      </c>
      <c r="AU35" s="454"/>
      <c r="AV35" s="457"/>
      <c r="AW35" s="451"/>
      <c r="AX35" s="460"/>
      <c r="AY35" s="343"/>
      <c r="AZ35" s="209"/>
      <c r="BA35" s="207"/>
      <c r="BB35" s="207"/>
      <c r="BC35" s="208"/>
      <c r="BD35" s="208"/>
      <c r="BE35" s="208"/>
      <c r="BF35" s="209"/>
      <c r="BG35" s="463"/>
      <c r="BH35" s="215"/>
      <c r="BI35" s="210"/>
      <c r="BJ35" s="210"/>
      <c r="BK35" s="210"/>
      <c r="BL35" s="207"/>
      <c r="BM35" s="207"/>
      <c r="BN35" s="207"/>
      <c r="BO35" s="211"/>
      <c r="BP35" s="211"/>
      <c r="BQ35" s="212"/>
      <c r="BR35" s="213"/>
      <c r="BS35" s="213" t="str">
        <f>IF(AND('MAPA DE RIESGOS'!$AP35="Muy Alta",'MAPA DE RIESGOS'!$AR35="Leve"),CONCATENATE("R",'MAPA DE RIESGOS'!$H35,"C",'MAPA DE RIESGOS'!$AF35),"")</f>
        <v/>
      </c>
      <c r="BT35" s="213"/>
      <c r="BU35" s="213"/>
      <c r="BV35" s="213"/>
      <c r="BW35" s="213"/>
      <c r="BX35" s="213"/>
      <c r="BY35" s="213"/>
      <c r="BZ35" s="213"/>
      <c r="CA35" s="213"/>
      <c r="CB35" s="213"/>
      <c r="CC35" s="213"/>
      <c r="CD35" s="213"/>
      <c r="CE35" s="213"/>
      <c r="CF35" s="213"/>
      <c r="CG35" s="213"/>
      <c r="CH35" s="213"/>
      <c r="CI35" s="213"/>
      <c r="CJ35" s="213"/>
      <c r="CK35" s="213"/>
    </row>
    <row r="36" spans="1:89" s="214" customFormat="1" ht="28.5" hidden="1" customHeight="1">
      <c r="A36" s="636"/>
      <c r="B36" s="517"/>
      <c r="C36" s="520"/>
      <c r="D36" s="520"/>
      <c r="E36" s="469"/>
      <c r="F36" s="463"/>
      <c r="G36" s="489"/>
      <c r="H36" s="384">
        <v>5</v>
      </c>
      <c r="I36" s="466"/>
      <c r="J36" s="463"/>
      <c r="K36" s="463"/>
      <c r="L36" s="463"/>
      <c r="M36" s="469"/>
      <c r="N36" s="469"/>
      <c r="O36" s="469"/>
      <c r="P36" s="472"/>
      <c r="Q36" s="475"/>
      <c r="R36" s="478"/>
      <c r="S36" s="478"/>
      <c r="T36" s="478"/>
      <c r="U36" s="478"/>
      <c r="V36" s="481"/>
      <c r="W36" s="439"/>
      <c r="X36" s="484"/>
      <c r="Y36" s="487"/>
      <c r="Z36" s="436"/>
      <c r="AA36" s="439"/>
      <c r="AB36" s="442"/>
      <c r="AC36" s="445"/>
      <c r="AD36" s="448"/>
      <c r="AE36" s="451"/>
      <c r="AF36" s="205">
        <v>3</v>
      </c>
      <c r="AG36" s="206"/>
      <c r="AH36" s="234" t="str">
        <f t="shared" si="52"/>
        <v/>
      </c>
      <c r="AI36" s="340"/>
      <c r="AJ36" s="340"/>
      <c r="AK36" s="235" t="str">
        <f t="shared" si="53"/>
        <v/>
      </c>
      <c r="AL36" s="341"/>
      <c r="AM36" s="341"/>
      <c r="AN36" s="342"/>
      <c r="AO36" s="236" t="str">
        <f>IF(ISBLANK(AD34),(IFERROR(IF(AND(AH35="Probabilidad",AH36="Probabilidad"),(AQ35-(+AQ35*AK36)),IF(AND(AH35="Impacto",AH36="Probabilidad"),(AQ34-(+AQ34*AK36)),IF(AH36="Impacto",AQ35,""))),""))," ")</f>
        <v xml:space="preserve"> </v>
      </c>
      <c r="AP36" s="174" t="str">
        <f>IF(ISBLANK(AD34),(IFERROR(IF(AO36="","",IF(AO36&lt;=0.2,"Muy Baja",IF(AO36&lt;=0.4,"Baja",IF(AO36&lt;=0.6,"Media",IF(AO36&lt;=0.8,"Alta","Muy Alta"))))),""))," ")</f>
        <v xml:space="preserve"> </v>
      </c>
      <c r="AQ36" s="237" t="str">
        <f t="shared" si="28"/>
        <v xml:space="preserve"> </v>
      </c>
      <c r="AR36" s="238" t="str">
        <f t="shared" si="29"/>
        <v/>
      </c>
      <c r="AS36" s="237" t="str">
        <f>IFERROR(IF(AND(AH35="Impacto",AH36="Impacto"),(AS35-(+AS35*AK36)),IF(AND(AH35="Probabilidad",AH36="Impacto"),(AS34-(+AS34*AK36)),IF(AH36="Probabilidad",AS35,""))),"")</f>
        <v/>
      </c>
      <c r="AT36" s="239" t="str">
        <f t="shared" si="30"/>
        <v/>
      </c>
      <c r="AU36" s="454"/>
      <c r="AV36" s="457"/>
      <c r="AW36" s="451"/>
      <c r="AX36" s="460"/>
      <c r="AY36" s="343"/>
      <c r="AZ36" s="209"/>
      <c r="BA36" s="207"/>
      <c r="BB36" s="207"/>
      <c r="BC36" s="208"/>
      <c r="BD36" s="208"/>
      <c r="BE36" s="208"/>
      <c r="BF36" s="209"/>
      <c r="BG36" s="463"/>
      <c r="BH36" s="215"/>
      <c r="BI36" s="210"/>
      <c r="BJ36" s="210"/>
      <c r="BK36" s="210"/>
      <c r="BL36" s="207"/>
      <c r="BM36" s="207"/>
      <c r="BN36" s="207"/>
      <c r="BO36" s="211"/>
      <c r="BP36" s="211"/>
      <c r="BQ36" s="212"/>
      <c r="BR36" s="213"/>
      <c r="BS36" s="213" t="str">
        <f>IF(AND('MAPA DE RIESGOS'!$AP36="Muy Alta",'MAPA DE RIESGOS'!$AR36="Leve"),CONCATENATE("R",'MAPA DE RIESGOS'!$H36,"C",'MAPA DE RIESGOS'!$AF36),"")</f>
        <v/>
      </c>
      <c r="BT36" s="213"/>
      <c r="BU36" s="213"/>
      <c r="BV36" s="213"/>
      <c r="BW36" s="213"/>
      <c r="BX36" s="213"/>
      <c r="BY36" s="213"/>
      <c r="BZ36" s="213"/>
      <c r="CA36" s="213"/>
      <c r="CB36" s="213"/>
      <c r="CC36" s="213"/>
      <c r="CD36" s="213"/>
      <c r="CE36" s="213"/>
      <c r="CF36" s="213"/>
      <c r="CG36" s="213"/>
      <c r="CH36" s="213"/>
      <c r="CI36" s="213"/>
      <c r="CJ36" s="213"/>
      <c r="CK36" s="213"/>
    </row>
    <row r="37" spans="1:89" s="214" customFormat="1" ht="28.5" hidden="1" customHeight="1">
      <c r="A37" s="636"/>
      <c r="B37" s="517"/>
      <c r="C37" s="520"/>
      <c r="D37" s="520"/>
      <c r="E37" s="469"/>
      <c r="F37" s="463"/>
      <c r="G37" s="489"/>
      <c r="H37" s="384">
        <v>5</v>
      </c>
      <c r="I37" s="466"/>
      <c r="J37" s="463"/>
      <c r="K37" s="463"/>
      <c r="L37" s="463"/>
      <c r="M37" s="469"/>
      <c r="N37" s="469"/>
      <c r="O37" s="469"/>
      <c r="P37" s="472"/>
      <c r="Q37" s="475"/>
      <c r="R37" s="478"/>
      <c r="S37" s="478"/>
      <c r="T37" s="478"/>
      <c r="U37" s="478"/>
      <c r="V37" s="481"/>
      <c r="W37" s="439"/>
      <c r="X37" s="484"/>
      <c r="Y37" s="487"/>
      <c r="Z37" s="436"/>
      <c r="AA37" s="439"/>
      <c r="AB37" s="442"/>
      <c r="AC37" s="445"/>
      <c r="AD37" s="448"/>
      <c r="AE37" s="451"/>
      <c r="AF37" s="205">
        <v>4</v>
      </c>
      <c r="AG37" s="206"/>
      <c r="AH37" s="234" t="str">
        <f t="shared" si="52"/>
        <v/>
      </c>
      <c r="AI37" s="340"/>
      <c r="AJ37" s="340"/>
      <c r="AK37" s="235" t="str">
        <f t="shared" si="53"/>
        <v/>
      </c>
      <c r="AL37" s="341"/>
      <c r="AM37" s="341"/>
      <c r="AN37" s="342"/>
      <c r="AO37" s="236" t="str">
        <f>IF(ISBLANK(AD34),(IFERROR(IF(AND(AH36="Probabilidad",AH37="Probabilidad"),(AQ36-(+AQ36*AK37)),IF(AND(AH36="Impacto",AH37="Probabilidad"),(AQ35-(+AQ35*AK37)),IF(AH37="Impacto",AQ36,""))),""))," ")</f>
        <v xml:space="preserve"> </v>
      </c>
      <c r="AP37" s="174" t="str">
        <f>IF(ISBLANK(AD34),(IFERROR(IF(AO37="","",IF(AO37&lt;=0.2,"Muy Baja",IF(AO37&lt;=0.4,"Baja",IF(AO37&lt;=0.6,"Media",IF(AO37&lt;=0.8,"Alta","Muy Alta"))))),""))," ")</f>
        <v xml:space="preserve"> </v>
      </c>
      <c r="AQ37" s="237" t="str">
        <f t="shared" si="28"/>
        <v xml:space="preserve"> </v>
      </c>
      <c r="AR37" s="238" t="str">
        <f t="shared" si="29"/>
        <v/>
      </c>
      <c r="AS37" s="237" t="str">
        <f>IFERROR(IF(AND(AH36="Impacto",AH37="Impacto"),(AS36-(+AS36*AK37)),IF(AND(AH36="Probabilidad",AH37="Impacto"),(AS35-(+AS35*AK37)),IF(AH37="Probabilidad",AS36,""))),"")</f>
        <v/>
      </c>
      <c r="AT37" s="239" t="str">
        <f t="shared" si="30"/>
        <v/>
      </c>
      <c r="AU37" s="454"/>
      <c r="AV37" s="457"/>
      <c r="AW37" s="451"/>
      <c r="AX37" s="460"/>
      <c r="AY37" s="343"/>
      <c r="AZ37" s="209"/>
      <c r="BA37" s="207"/>
      <c r="BB37" s="207"/>
      <c r="BC37" s="208"/>
      <c r="BD37" s="208"/>
      <c r="BE37" s="208"/>
      <c r="BF37" s="209"/>
      <c r="BG37" s="463"/>
      <c r="BH37" s="215"/>
      <c r="BI37" s="210"/>
      <c r="BJ37" s="210"/>
      <c r="BK37" s="210"/>
      <c r="BL37" s="207"/>
      <c r="BM37" s="207"/>
      <c r="BN37" s="207"/>
      <c r="BO37" s="211"/>
      <c r="BP37" s="211"/>
      <c r="BQ37" s="212"/>
      <c r="BR37" s="213"/>
      <c r="BS37" s="213" t="str">
        <f>IF(AND('MAPA DE RIESGOS'!$AP37="Muy Alta",'MAPA DE RIESGOS'!$AR37="Leve"),CONCATENATE("R",'MAPA DE RIESGOS'!$H37,"C",'MAPA DE RIESGOS'!$AF37),"")</f>
        <v/>
      </c>
      <c r="BT37" s="213"/>
      <c r="BU37" s="213"/>
      <c r="BV37" s="213"/>
      <c r="BW37" s="213"/>
      <c r="BX37" s="213"/>
      <c r="BY37" s="213"/>
      <c r="BZ37" s="213"/>
      <c r="CA37" s="213"/>
      <c r="CB37" s="213"/>
      <c r="CC37" s="213"/>
      <c r="CD37" s="213"/>
      <c r="CE37" s="213"/>
      <c r="CF37" s="213"/>
      <c r="CG37" s="213"/>
      <c r="CH37" s="213"/>
      <c r="CI37" s="213"/>
      <c r="CJ37" s="213"/>
      <c r="CK37" s="213"/>
    </row>
    <row r="38" spans="1:89" s="214" customFormat="1" ht="28.5" hidden="1" customHeight="1">
      <c r="A38" s="636"/>
      <c r="B38" s="517"/>
      <c r="C38" s="520"/>
      <c r="D38" s="520"/>
      <c r="E38" s="469"/>
      <c r="F38" s="463"/>
      <c r="G38" s="489"/>
      <c r="H38" s="384">
        <v>5</v>
      </c>
      <c r="I38" s="466"/>
      <c r="J38" s="463"/>
      <c r="K38" s="463"/>
      <c r="L38" s="463"/>
      <c r="M38" s="469"/>
      <c r="N38" s="469"/>
      <c r="O38" s="469"/>
      <c r="P38" s="472"/>
      <c r="Q38" s="475"/>
      <c r="R38" s="478"/>
      <c r="S38" s="478"/>
      <c r="T38" s="478"/>
      <c r="U38" s="478"/>
      <c r="V38" s="481"/>
      <c r="W38" s="439"/>
      <c r="X38" s="484"/>
      <c r="Y38" s="487"/>
      <c r="Z38" s="436"/>
      <c r="AA38" s="439"/>
      <c r="AB38" s="442"/>
      <c r="AC38" s="445"/>
      <c r="AD38" s="448"/>
      <c r="AE38" s="451"/>
      <c r="AF38" s="205">
        <v>5</v>
      </c>
      <c r="AG38" s="206"/>
      <c r="AH38" s="234" t="str">
        <f t="shared" ref="AH38" si="55">IF(OR(AI38="Preventivo",AI38="Detectivo"),"Probabilidad",IF(AI38="Correctivo","Impacto",""))</f>
        <v/>
      </c>
      <c r="AI38" s="340"/>
      <c r="AJ38" s="340"/>
      <c r="AK38" s="235" t="str">
        <f t="shared" ref="AK38" si="56">IF(AND(AI38="Preventivo",AJ38="Automático"),"50%",IF(AND(AI38="Preventivo",AJ38="Manual"),"40%",IF(AND(AI38="Detectivo",AJ38="Automático"),"40%",IF(AND(AI38="Detectivo",AJ38="Manual"),"30%",IF(AND(AI38="Correctivo",AJ38="Automático"),"35%",IF(AND(AI38="Correctivo",AJ38="Manual"),"25%",""))))))</f>
        <v/>
      </c>
      <c r="AL38" s="341"/>
      <c r="AM38" s="341"/>
      <c r="AN38" s="342"/>
      <c r="AO38" s="236" t="str">
        <f>IF(ISBLANK(AD34),(IFERROR(IF(AND(AH37="Probabilidad",AH38="Probabilidad"),(AQ37-(+AQ37*AK38)),IF(AND(AH37="Impacto",AH38="Probabilidad"),(AQ36-(+AQ36*AK38)),IF(AH38="Impacto",AQ37,""))),""))," ")</f>
        <v xml:space="preserve"> </v>
      </c>
      <c r="AP38" s="174" t="str">
        <f>IF(ISBLANK(AD34),(IFERROR(IF(AO38="","",IF(AO38&lt;=0.2,"Muy Baja",IF(AO38&lt;=0.4,"Baja",IF(AO38&lt;=0.6,"Media",IF(AO38&lt;=0.8,"Alta","Muy Alta"))))),""))," ")</f>
        <v xml:space="preserve"> </v>
      </c>
      <c r="AQ38" s="237" t="str">
        <f t="shared" si="28"/>
        <v xml:space="preserve"> </v>
      </c>
      <c r="AR38" s="238" t="str">
        <f t="shared" si="29"/>
        <v/>
      </c>
      <c r="AS38" s="237" t="str">
        <f>IFERROR(IF(AND(AH37="Impacto",AH38="Impacto"),(AS37-(+AS37*AK38)),IF(AND(AH37="Probabilidad",AH38="Impacto"),(AS36-(+AS36*AK38)),IF(AH38="Probabilidad",AS37,""))),"")</f>
        <v/>
      </c>
      <c r="AT38" s="239" t="str">
        <f t="shared" si="30"/>
        <v/>
      </c>
      <c r="AU38" s="454"/>
      <c r="AV38" s="457"/>
      <c r="AW38" s="451"/>
      <c r="AX38" s="460"/>
      <c r="AY38" s="343"/>
      <c r="AZ38" s="209"/>
      <c r="BA38" s="207"/>
      <c r="BB38" s="207"/>
      <c r="BC38" s="208"/>
      <c r="BD38" s="208"/>
      <c r="BE38" s="208"/>
      <c r="BF38" s="209"/>
      <c r="BG38" s="463"/>
      <c r="BH38" s="215"/>
      <c r="BI38" s="210"/>
      <c r="BJ38" s="210"/>
      <c r="BK38" s="210"/>
      <c r="BL38" s="207"/>
      <c r="BM38" s="207"/>
      <c r="BN38" s="207"/>
      <c r="BO38" s="211"/>
      <c r="BP38" s="211"/>
      <c r="BQ38" s="212"/>
      <c r="BR38" s="213"/>
      <c r="BS38" s="213" t="str">
        <f>IF(AND('MAPA DE RIESGOS'!$AP38="Muy Alta",'MAPA DE RIESGOS'!$AR38="Leve"),CONCATENATE("R",'MAPA DE RIESGOS'!$H38,"C",'MAPA DE RIESGOS'!$AF38),"")</f>
        <v/>
      </c>
      <c r="BT38" s="213"/>
      <c r="BU38" s="213"/>
      <c r="BV38" s="213"/>
      <c r="BW38" s="213"/>
      <c r="BX38" s="213"/>
      <c r="BY38" s="213"/>
      <c r="BZ38" s="213"/>
      <c r="CA38" s="213"/>
      <c r="CB38" s="213"/>
      <c r="CC38" s="213"/>
      <c r="CD38" s="213"/>
      <c r="CE38" s="213"/>
      <c r="CF38" s="213"/>
      <c r="CG38" s="213"/>
      <c r="CH38" s="213"/>
      <c r="CI38" s="213"/>
      <c r="CJ38" s="213"/>
      <c r="CK38" s="213"/>
    </row>
    <row r="39" spans="1:89" s="214" customFormat="1" ht="28.5" hidden="1" customHeight="1">
      <c r="A39" s="636"/>
      <c r="B39" s="517"/>
      <c r="C39" s="520"/>
      <c r="D39" s="520"/>
      <c r="E39" s="469"/>
      <c r="F39" s="463"/>
      <c r="G39" s="489"/>
      <c r="H39" s="384">
        <v>5</v>
      </c>
      <c r="I39" s="467"/>
      <c r="J39" s="464"/>
      <c r="K39" s="464"/>
      <c r="L39" s="464"/>
      <c r="M39" s="470"/>
      <c r="N39" s="470"/>
      <c r="O39" s="470"/>
      <c r="P39" s="473"/>
      <c r="Q39" s="476"/>
      <c r="R39" s="479"/>
      <c r="S39" s="479"/>
      <c r="T39" s="479"/>
      <c r="U39" s="479"/>
      <c r="V39" s="482"/>
      <c r="W39" s="440"/>
      <c r="X39" s="485"/>
      <c r="Y39" s="488"/>
      <c r="Z39" s="437"/>
      <c r="AA39" s="440"/>
      <c r="AB39" s="443"/>
      <c r="AC39" s="446"/>
      <c r="AD39" s="449"/>
      <c r="AE39" s="452"/>
      <c r="AF39" s="205">
        <v>6</v>
      </c>
      <c r="AG39" s="206"/>
      <c r="AH39" s="234" t="str">
        <f t="shared" si="52"/>
        <v/>
      </c>
      <c r="AI39" s="340"/>
      <c r="AJ39" s="340"/>
      <c r="AK39" s="235" t="str">
        <f t="shared" si="53"/>
        <v/>
      </c>
      <c r="AL39" s="341"/>
      <c r="AM39" s="341"/>
      <c r="AN39" s="342"/>
      <c r="AO39" s="236" t="str">
        <f>IF(ISBLANK(AD34),(IFERROR(IF(AND(AH37="Probabilidad",AH39="Probabilidad"),(AQ37-(+AQ37*AK39)),IF(AND(AH37="Impacto",AH39="Probabilidad"),(AQ36-(+AQ36*AK39)),IF(AH39="Impacto",AQ37,""))),""))," ")</f>
        <v xml:space="preserve"> </v>
      </c>
      <c r="AP39" s="174" t="str">
        <f>IF(ISBLANK(AD34),(IFERROR(IF(AO39="","",IF(AO39&lt;=0.2,"Muy Baja",IF(AO39&lt;=0.4,"Baja",IF(AO39&lt;=0.6,"Media",IF(AO39&lt;=0.8,"Alta","Muy Alta"))))),"")), " ")</f>
        <v xml:space="preserve"> </v>
      </c>
      <c r="AQ39" s="237" t="str">
        <f t="shared" si="28"/>
        <v xml:space="preserve"> </v>
      </c>
      <c r="AR39" s="238" t="str">
        <f t="shared" si="29"/>
        <v/>
      </c>
      <c r="AS39" s="237" t="str">
        <f>IFERROR(IF(AND(AH38="Impacto",AH39="Impacto"),(AS37-(+AS38*AK39)),IF(AND(AH37="Probabilidad",AH39="Impacto"),(AS36-(+AS36*AK39)),IF(AH39="Probabilidad",AS37,""))),"")</f>
        <v/>
      </c>
      <c r="AT39" s="239" t="str">
        <f t="shared" si="30"/>
        <v/>
      </c>
      <c r="AU39" s="455"/>
      <c r="AV39" s="458"/>
      <c r="AW39" s="452"/>
      <c r="AX39" s="461"/>
      <c r="AY39" s="343"/>
      <c r="AZ39" s="209"/>
      <c r="BA39" s="207"/>
      <c r="BB39" s="207"/>
      <c r="BC39" s="208"/>
      <c r="BD39" s="208"/>
      <c r="BE39" s="208"/>
      <c r="BF39" s="209"/>
      <c r="BG39" s="464"/>
      <c r="BH39" s="215"/>
      <c r="BI39" s="210"/>
      <c r="BJ39" s="210"/>
      <c r="BK39" s="210"/>
      <c r="BL39" s="207"/>
      <c r="BM39" s="207"/>
      <c r="BN39" s="207"/>
      <c r="BO39" s="211"/>
      <c r="BP39" s="211"/>
      <c r="BQ39" s="212"/>
      <c r="BR39" s="213"/>
      <c r="BS39" s="213" t="str">
        <f>IF(AND('MAPA DE RIESGOS'!$AP39="Muy Alta",'MAPA DE RIESGOS'!$AR39="Leve"),CONCATENATE("R",'MAPA DE RIESGOS'!$H39,"C",'MAPA DE RIESGOS'!$AF39),"")</f>
        <v/>
      </c>
      <c r="BT39" s="213"/>
      <c r="BU39" s="213"/>
      <c r="BV39" s="213"/>
      <c r="BW39" s="213"/>
      <c r="BX39" s="213"/>
      <c r="BY39" s="213"/>
      <c r="BZ39" s="213"/>
      <c r="CA39" s="213"/>
      <c r="CB39" s="213"/>
      <c r="CC39" s="213"/>
      <c r="CD39" s="213"/>
      <c r="CE39" s="213"/>
      <c r="CF39" s="213"/>
      <c r="CG39" s="213"/>
      <c r="CH39" s="213"/>
      <c r="CI39" s="213"/>
      <c r="CJ39" s="213"/>
      <c r="CK39" s="213"/>
    </row>
    <row r="40" spans="1:89" s="214" customFormat="1" ht="78.75" customHeight="1">
      <c r="A40" s="636"/>
      <c r="B40" s="517"/>
      <c r="C40" s="520"/>
      <c r="D40" s="520" t="str">
        <f>IFERROR((VLOOKUP($B40,'Listados Datos'!$D$3:$F$18,3,FALSE))," ")</f>
        <v xml:space="preserve"> </v>
      </c>
      <c r="E40" s="469"/>
      <c r="F40" s="463"/>
      <c r="G40" s="489">
        <v>6</v>
      </c>
      <c r="H40" s="384">
        <v>6</v>
      </c>
      <c r="I40" s="465" t="s">
        <v>118</v>
      </c>
      <c r="J40" s="462" t="s">
        <v>243</v>
      </c>
      <c r="K40" s="462" t="s">
        <v>118</v>
      </c>
      <c r="L40" s="462" t="s">
        <v>1061</v>
      </c>
      <c r="M40" s="468" t="str">
        <f>+CONCATENATE("Posibilidad de perdida de ", Q40, " debido a amenazas como ", S40, "y vulderabilidades,", T40, " afectando a los activos de información de ", R40)</f>
        <v>Posibilidad de perdida de Confidencialidad, Integridad y Disponibilidad debido a amenazas como Hackeo o robo de cuenta de las redes sociales y vulderabilidades, afectando a los activos de información de Redes sociales institucionales</v>
      </c>
      <c r="N40" s="468" t="s">
        <v>932</v>
      </c>
      <c r="O40" s="468" t="s">
        <v>837</v>
      </c>
      <c r="P40" s="471">
        <v>228</v>
      </c>
      <c r="Q40" s="474" t="s">
        <v>91</v>
      </c>
      <c r="R40" s="477" t="s">
        <v>1161</v>
      </c>
      <c r="S40" s="477" t="s">
        <v>1162</v>
      </c>
      <c r="T40" s="477"/>
      <c r="U40" s="477"/>
      <c r="V40" s="480" t="str">
        <f t="shared" ref="V40" si="57">IF(ISBLANK(AC40),(IF(P40&lt;=0,"",IF(P40&lt;=2,"Muy Baja",IF(P40&lt;=24,"Baja",IF(P40&lt;=500,"Media",IF(P40&lt;=5000,"Alta","Muy Alta"))))))," ")</f>
        <v>Media</v>
      </c>
      <c r="W40" s="438">
        <f t="shared" ref="W40" si="58">IF(ISBLANK(AC40),(IF(V40="","",IF(V40="Muy Baja",20%,IF(V40="Baja",40%,IF(V40="Media",60%,IF(V40="Alta",80%,IF(V40="Muy Alta",100%,0)))))))," ")</f>
        <v>0.6</v>
      </c>
      <c r="X40" s="483" t="s">
        <v>1719</v>
      </c>
      <c r="Y40" s="486" t="str">
        <f>IF(X40&gt;0,IF(NOT(ISERROR(MATCH(X40,'Listados Datos'!$N$3:$N$4,0))),'Listados Datos'!$N$6&amp;"Por favor no seleccionar este criterios de impacto (Afectación Económica o presupuestal y/o Pérdida Reputacional)",'Listados Datos'!$N$7),"")</f>
        <v>✔</v>
      </c>
      <c r="Z40" s="435" t="str">
        <f>IF(OR(X40='Listados Datos'!$R$3,X40='Listados Datos'!$S$3),"Leve",IF(OR(X40='Listados Datos'!$R$4,X40='Listados Datos'!$S$4),"Menor",IF(OR(X40='Listados Datos'!$R$5,X40='Listados Datos'!$S$5),"Moderado",IF(OR(X40='Listados Datos'!$R$6,X40='Listados Datos'!$S$6),"Mayor",IF(OR(X40='Listados Datos'!$R$7,X40='Listados Datos'!$S$7),"Catastrófico","")))))</f>
        <v/>
      </c>
      <c r="AA40" s="438" t="str">
        <f>IF(Z40="","",IF(Z40="Leve",20%,IF(Z40="Menor",40%,IF(Z40="Moderado",60%,IF(Z40="Mayor",80%,IF(Z40="Catastrófico",100%,0))))))</f>
        <v/>
      </c>
      <c r="AB40" s="441" t="str">
        <f>IF(OR(AND(V40="Muy Baja",Z40="Leve"),AND(V40="Muy Baja",Z40="Menor"),AND(V40="Baja",Z40="Leve")),"Bajo",IF(OR(AND(V40="Muy baja",Z40="Moderado"),AND(V40="Baja",Z40="Menor"),AND(V40="Baja",Z40="Moderado"),AND(V40="Media",Z40="Leve"),AND(V40="Media",Z40="Menor"),AND(V40="Media",Z40="Moderado"),AND(V40="Alta",Z40="Leve"),AND(V40="Alta",Z40="Menor")),"Moderado",IF(OR(AND(V40="Muy Baja",Z40="Mayor"),AND(V40="Baja",Z40="Mayor"),AND(V40="Media",Z40="Mayor"),AND(V40="Alta",Z40="Moderado"),AND(V40="Alta",Z40="Mayor"),AND(V40="Muy Alta",Z40="Leve"),AND(V40="Muy Alta",Z40="Menor"),AND(V40="Muy Alta",Z40="Moderado"),AND(V40="Muy Alta",Z40="Mayor")),"Alto",IF(OR(AND(V40="Muy Baja",Z40="Catastrófico"),AND(V40="Baja",Z40="Catastrófico"),AND(V40="Media",Z40="Catastrófico"),AND(V40="Alta",Z40="Catastrófico"),AND(V40="Muy Alta",Z40="Catastrófico")),"Extremo",""))))</f>
        <v/>
      </c>
      <c r="AC40" s="444"/>
      <c r="AD40" s="447"/>
      <c r="AE40" s="450" t="str">
        <f t="shared" ref="AE40" si="59">IF(AND(AC40="Rara Vez",AD40="Insignificante"),("BAJA"),IF(AND(AC40="Rara Vez",AD40="Menor"),("BAJA"),IF(AND(AC40="Rara Vez",AD40="Moderado"),("MODERADA"),IF(AND(AC40="Rara Vez",AD40="Mayor"),("ALTA"),IF(AND(AC40="Improbable",AD40="Insignificante"),("BAJA"),IF(AND(AC40="Improbable",AD40="Menor"),("BAJA"),IF(AND(AC40="Improbable",AD40="Moderado"),("MODERADA"),IF(AND(AC40="Improbable",AD40="Mayor"),("ALTA"),IF(AND(AC40="Posible",AD40="Insignificante"),("BAJA"),IF(AND(AC40="Posible",AD40="Menor"),("MODERADA"),IF(AND(AC40="Posible",AD40="Moderado"),("ALTA"),IF(AND(AC40="Posible",AD40="Mayor"),("EXTREMA"),IF(AND(AC40="Probable",AD40="Insignificante"),("MODERADA"),IF(AND(AC40="Probable",AD40="Menor"),("ALTA"),IF(AND(AC40="Probable",AD40="Moderado"),("ALTA"),IF(AND(AC40="Probable",AD40="Mayor"),("EXTREMA"),IF(AND(AC40="Casi Seguro",AD40="Insignificante"),("ALTA"),IF(AND(AC40="Casi Seguro",AD40="Menor"),("ALTA"),IF(AND(AC40="Casi Seguro",AD40="Moderado"),("EXTREMA"),IF(AND(AC40="Casi Seguro",AD40="Mayor"),("EXTREMA"),IF(AD40="Catastrófico","EXTREMA","VALORAR")))))))))))))))))))))</f>
        <v>VALORAR</v>
      </c>
      <c r="AF40" s="205">
        <v>1</v>
      </c>
      <c r="AG40" s="206" t="s">
        <v>1130</v>
      </c>
      <c r="AH40" s="234" t="str">
        <f t="shared" si="52"/>
        <v>Probabilidad</v>
      </c>
      <c r="AI40" s="340" t="s">
        <v>314</v>
      </c>
      <c r="AJ40" s="340" t="s">
        <v>319</v>
      </c>
      <c r="AK40" s="235" t="str">
        <f t="shared" si="53"/>
        <v>40%</v>
      </c>
      <c r="AL40" s="341" t="s">
        <v>323</v>
      </c>
      <c r="AM40" s="341" t="s">
        <v>327</v>
      </c>
      <c r="AN40" s="342" t="s">
        <v>330</v>
      </c>
      <c r="AO40" s="236">
        <f>IF(ISBLANK(AD40),(IFERROR(IF(AH40="Probabilidad",(W40-(+W40*AK40)),IF(AH40="Impacto",W40,"")),""))," ")</f>
        <v>0.36</v>
      </c>
      <c r="AP40" s="174" t="str">
        <f>IF(ISBLANK(AD40), (IFERROR(IF(AO40="","",IF(AO40&lt;=0.2,"Muy Baja",IF(AO40&lt;=0.4,"Baja",IF(AO40&lt;=0.6,"Media",IF(AO40&lt;=0.8,"Alta","Muy Alta"))))),""))," ")</f>
        <v>Baja</v>
      </c>
      <c r="AQ40" s="237">
        <f t="shared" si="28"/>
        <v>0.36</v>
      </c>
      <c r="AR40" s="238" t="str">
        <f t="shared" si="29"/>
        <v/>
      </c>
      <c r="AS40" s="237" t="str">
        <f>IFERROR(IF(AH40="Impacto",(AA40-(+AA40*AK40)),IF(AH40="Probabilidad",AA40,"")),"")</f>
        <v/>
      </c>
      <c r="AT40" s="239" t="str">
        <f t="shared" si="30"/>
        <v/>
      </c>
      <c r="AU40" s="453"/>
      <c r="AV40" s="456" t="str">
        <f>IF(ISBLANK(AD40), " ", AD40)</f>
        <v xml:space="preserve"> </v>
      </c>
      <c r="AW40" s="450" t="str">
        <f t="shared" ref="AW40" si="60">IF(AND(AU40="Rara Vez",AV40="Insignificante"),("BAJA"),IF(AND(AU40="Rara Vez",AV40="Menor"),("BAJA"),IF(AND(AU40="Rara Vez",AV40="Moderado"),("MODERADA"),IF(AND(AU40="Rara Vez",AV40="Mayor"),("ALTA"),IF(AND(AU40="Improbable",AV40="Insignificante"),("BAJA"),IF(AND(AU40="Improbable",AV40="Menor"),("BAJA"),IF(AND(AU40="Improbable",AV40="Moderado"),("MODERADA"),IF(AND(AU40="Improbable",AV40="Mayor"),("ALTA"),IF(AND(AU40="Posible",AV40="Insignificante"),("BAJA"),IF(AND(AU40="Posible",AV40="Menor"),("MODERADA"),IF(AND(AU40="Posible",AV40="Moderado"),("ALTA"),IF(AND(AU40="Posible",AV40="Mayor"),("EXTREMA"),IF(AND(AU40="Probable",AV40="Insignificante"),("MODERADA"),IF(AND(AU40="Probable",AV40="Menor"),("ALTA"),IF(AND(AU40="Probable",AV40="Moderado"),("ALTA"),IF(AND(AU40="Probable",AV40="Mayor"),("EXTREMA"),IF(AND(AU40="Casi Seguro",AV40="Insignificante"),("ALTA"),IF(AND(AU40="Casi Seguro",AV40="Menor"),("ALTA"),IF(AND(AU40="Casi Seguro",AV40="Moderado"),("EXTREMA"),IF(AND(AU40="Casi Seguro",AV40="Mayor"),("EXTREMA"),IF(AV40="Catastrófico","EXTREMA","VALORAR")))))))))))))))))))))</f>
        <v>VALORAR</v>
      </c>
      <c r="AX40" s="459" t="s">
        <v>337</v>
      </c>
      <c r="AY40" s="494" t="s">
        <v>1138</v>
      </c>
      <c r="AZ40" s="497" t="s">
        <v>1070</v>
      </c>
      <c r="BA40" s="497" t="s">
        <v>1068</v>
      </c>
      <c r="BB40" s="497" t="s">
        <v>1069</v>
      </c>
      <c r="BC40" s="512" t="s">
        <v>1576</v>
      </c>
      <c r="BD40" s="512" t="s">
        <v>1577</v>
      </c>
      <c r="BE40" s="497" t="s">
        <v>1070</v>
      </c>
      <c r="BF40" s="497" t="s">
        <v>1074</v>
      </c>
      <c r="BG40" s="462" t="s">
        <v>1071</v>
      </c>
      <c r="BH40" s="215"/>
      <c r="BI40" s="210"/>
      <c r="BJ40" s="210"/>
      <c r="BK40" s="210"/>
      <c r="BL40" s="207"/>
      <c r="BM40" s="207"/>
      <c r="BN40" s="207"/>
      <c r="BO40" s="211"/>
      <c r="BP40" s="211"/>
      <c r="BQ40" s="212"/>
      <c r="BR40" s="213"/>
      <c r="BS40" s="213" t="str">
        <f>IF(AND('MAPA DE RIESGOS'!$AP40="Muy Alta",'MAPA DE RIESGOS'!$AR40="Leve"),CONCATENATE("R",'MAPA DE RIESGOS'!$H40,"C",'MAPA DE RIESGOS'!$AF40),"")</f>
        <v/>
      </c>
      <c r="BT40" s="213"/>
      <c r="BU40" s="213"/>
      <c r="BV40" s="213"/>
      <c r="BW40" s="213"/>
      <c r="BX40" s="213"/>
      <c r="BY40" s="213"/>
      <c r="BZ40" s="213"/>
      <c r="CA40" s="213"/>
      <c r="CB40" s="213"/>
      <c r="CC40" s="213"/>
      <c r="CD40" s="213"/>
      <c r="CE40" s="213"/>
      <c r="CF40" s="213"/>
      <c r="CG40" s="213"/>
      <c r="CH40" s="213"/>
      <c r="CI40" s="213"/>
      <c r="CJ40" s="213"/>
      <c r="CK40" s="213"/>
    </row>
    <row r="41" spans="1:89" s="214" customFormat="1" ht="78.75" customHeight="1">
      <c r="A41" s="636"/>
      <c r="B41" s="517"/>
      <c r="C41" s="520"/>
      <c r="D41" s="520"/>
      <c r="E41" s="469"/>
      <c r="F41" s="463"/>
      <c r="G41" s="489"/>
      <c r="H41" s="384">
        <v>6</v>
      </c>
      <c r="I41" s="466"/>
      <c r="J41" s="463"/>
      <c r="K41" s="463"/>
      <c r="L41" s="463"/>
      <c r="M41" s="469"/>
      <c r="N41" s="469"/>
      <c r="O41" s="469"/>
      <c r="P41" s="472"/>
      <c r="Q41" s="475"/>
      <c r="R41" s="478"/>
      <c r="S41" s="478"/>
      <c r="T41" s="478"/>
      <c r="U41" s="478"/>
      <c r="V41" s="481"/>
      <c r="W41" s="439"/>
      <c r="X41" s="484"/>
      <c r="Y41" s="487"/>
      <c r="Z41" s="436"/>
      <c r="AA41" s="439"/>
      <c r="AB41" s="442"/>
      <c r="AC41" s="445"/>
      <c r="AD41" s="448"/>
      <c r="AE41" s="451"/>
      <c r="AF41" s="205">
        <v>2</v>
      </c>
      <c r="AG41" s="206" t="s">
        <v>1128</v>
      </c>
      <c r="AH41" s="234" t="str">
        <f t="shared" si="52"/>
        <v>Probabilidad</v>
      </c>
      <c r="AI41" s="340" t="s">
        <v>314</v>
      </c>
      <c r="AJ41" s="340" t="s">
        <v>319</v>
      </c>
      <c r="AK41" s="235" t="str">
        <f t="shared" si="53"/>
        <v>40%</v>
      </c>
      <c r="AL41" s="341" t="s">
        <v>323</v>
      </c>
      <c r="AM41" s="341" t="s">
        <v>327</v>
      </c>
      <c r="AN41" s="342" t="s">
        <v>330</v>
      </c>
      <c r="AO41" s="236">
        <f>IF(ISBLANK(AD40),(IFERROR(IF(AND(AH40="Probabilidad",AH41="Probabilidad"),(AQ40-(+AQ40*AK41)),IF(AH41="Probabilidad",(W40-(+W40*AK41)),IF(AH41="Impacto",AQ40,""))),""))," ")</f>
        <v>0.216</v>
      </c>
      <c r="AP41" s="174" t="str">
        <f>IF(ISBLANK(AD40),(IFERROR(IF(AO41="","",IF(AO41&lt;=0.2,"Muy Baja",IF(AO41&lt;=0.4,"Baja",IF(AO41&lt;=0.6,"Media",IF(AO41&lt;=0.8,"Alta","Muy Alta"))))),""))," ")</f>
        <v>Baja</v>
      </c>
      <c r="AQ41" s="237">
        <f t="shared" si="28"/>
        <v>0.216</v>
      </c>
      <c r="AR41" s="238" t="str">
        <f t="shared" si="29"/>
        <v/>
      </c>
      <c r="AS41" s="237" t="str">
        <f>IFERROR(IF(AND(AH40="Impacto",AH41="Impacto"),(AS40-(+AS40*AK41)),IF(AH41="Impacto",(AA40-(+AA40*AK41)),IF(AH41="Probabilidad",AS40,""))),"")</f>
        <v/>
      </c>
      <c r="AT41" s="239" t="str">
        <f t="shared" si="30"/>
        <v/>
      </c>
      <c r="AU41" s="454"/>
      <c r="AV41" s="457"/>
      <c r="AW41" s="451"/>
      <c r="AX41" s="460"/>
      <c r="AY41" s="496"/>
      <c r="AZ41" s="499"/>
      <c r="BA41" s="499"/>
      <c r="BB41" s="499"/>
      <c r="BC41" s="512"/>
      <c r="BD41" s="512"/>
      <c r="BE41" s="499"/>
      <c r="BF41" s="499"/>
      <c r="BG41" s="463"/>
      <c r="BH41" s="215"/>
      <c r="BI41" s="210"/>
      <c r="BJ41" s="210"/>
      <c r="BK41" s="210"/>
      <c r="BL41" s="207"/>
      <c r="BM41" s="207"/>
      <c r="BN41" s="207"/>
      <c r="BO41" s="211"/>
      <c r="BP41" s="211"/>
      <c r="BQ41" s="212"/>
      <c r="BR41" s="213"/>
      <c r="BS41" s="213" t="str">
        <f>IF(AND('MAPA DE RIESGOS'!$AP41="Muy Alta",'MAPA DE RIESGOS'!$AR41="Leve"),CONCATENATE("R",'MAPA DE RIESGOS'!$H41,"C",'MAPA DE RIESGOS'!$AF41),"")</f>
        <v/>
      </c>
      <c r="BT41" s="213"/>
      <c r="BU41" s="213"/>
      <c r="BV41" s="213"/>
      <c r="BW41" s="213"/>
      <c r="BX41" s="213"/>
      <c r="BY41" s="213"/>
      <c r="BZ41" s="213"/>
      <c r="CA41" s="213"/>
      <c r="CB41" s="213"/>
      <c r="CC41" s="213"/>
      <c r="CD41" s="213"/>
      <c r="CE41" s="213"/>
      <c r="CF41" s="213"/>
      <c r="CG41" s="213"/>
      <c r="CH41" s="213"/>
      <c r="CI41" s="213"/>
      <c r="CJ41" s="213"/>
      <c r="CK41" s="213"/>
    </row>
    <row r="42" spans="1:89" s="214" customFormat="1" ht="28.5" hidden="1" customHeight="1">
      <c r="A42" s="636"/>
      <c r="B42" s="517"/>
      <c r="C42" s="520"/>
      <c r="D42" s="520"/>
      <c r="E42" s="469"/>
      <c r="F42" s="463"/>
      <c r="G42" s="489"/>
      <c r="H42" s="384">
        <v>6</v>
      </c>
      <c r="I42" s="466"/>
      <c r="J42" s="463"/>
      <c r="K42" s="463"/>
      <c r="L42" s="463"/>
      <c r="M42" s="469"/>
      <c r="N42" s="469"/>
      <c r="O42" s="469"/>
      <c r="P42" s="472"/>
      <c r="Q42" s="475"/>
      <c r="R42" s="478"/>
      <c r="S42" s="478"/>
      <c r="T42" s="478"/>
      <c r="U42" s="478"/>
      <c r="V42" s="481"/>
      <c r="W42" s="439"/>
      <c r="X42" s="484"/>
      <c r="Y42" s="487"/>
      <c r="Z42" s="436"/>
      <c r="AA42" s="439"/>
      <c r="AB42" s="442"/>
      <c r="AC42" s="445"/>
      <c r="AD42" s="448"/>
      <c r="AE42" s="451"/>
      <c r="AF42" s="205">
        <v>3</v>
      </c>
      <c r="AG42" s="206"/>
      <c r="AH42" s="234" t="str">
        <f t="shared" si="52"/>
        <v/>
      </c>
      <c r="AI42" s="340"/>
      <c r="AJ42" s="340"/>
      <c r="AK42" s="235" t="str">
        <f t="shared" si="53"/>
        <v/>
      </c>
      <c r="AL42" s="341"/>
      <c r="AM42" s="341"/>
      <c r="AN42" s="342"/>
      <c r="AO42" s="236" t="str">
        <f>IF(ISBLANK(AD40),(IFERROR(IF(AND(AH41="Probabilidad",AH42="Probabilidad"),(AQ41-(+AQ41*AK42)),IF(AND(AH41="Impacto",AH42="Probabilidad"),(AQ40-(+AQ40*AK42)),IF(AH42="Impacto",AQ41,""))),""))," ")</f>
        <v/>
      </c>
      <c r="AP42" s="174" t="str">
        <f>IF(ISBLANK(AD40),(IFERROR(IF(AO42="","",IF(AO42&lt;=0.2,"Muy Baja",IF(AO42&lt;=0.4,"Baja",IF(AO42&lt;=0.6,"Media",IF(AO42&lt;=0.8,"Alta","Muy Alta"))))),""))," ")</f>
        <v/>
      </c>
      <c r="AQ42" s="237" t="str">
        <f t="shared" si="28"/>
        <v/>
      </c>
      <c r="AR42" s="238" t="str">
        <f t="shared" si="29"/>
        <v/>
      </c>
      <c r="AS42" s="237" t="str">
        <f>IFERROR(IF(AND(AH41="Impacto",AH42="Impacto"),(AS41-(+AS41*AK42)),IF(AND(AH41="Probabilidad",AH42="Impacto"),(AS40-(+AS40*AK42)),IF(AH42="Probabilidad",AS41,""))),"")</f>
        <v/>
      </c>
      <c r="AT42" s="239" t="str">
        <f t="shared" si="30"/>
        <v/>
      </c>
      <c r="AU42" s="454"/>
      <c r="AV42" s="457"/>
      <c r="AW42" s="451"/>
      <c r="AX42" s="460"/>
      <c r="AY42" s="343"/>
      <c r="AZ42" s="209"/>
      <c r="BA42" s="207"/>
      <c r="BB42" s="207"/>
      <c r="BC42" s="208"/>
      <c r="BD42" s="208"/>
      <c r="BE42" s="208"/>
      <c r="BF42" s="209"/>
      <c r="BG42" s="463"/>
      <c r="BH42" s="215"/>
      <c r="BI42" s="210"/>
      <c r="BJ42" s="210"/>
      <c r="BK42" s="210"/>
      <c r="BL42" s="207"/>
      <c r="BM42" s="207"/>
      <c r="BN42" s="207"/>
      <c r="BO42" s="211"/>
      <c r="BP42" s="211"/>
      <c r="BQ42" s="212"/>
      <c r="BR42" s="213"/>
      <c r="BS42" s="213" t="str">
        <f>IF(AND('MAPA DE RIESGOS'!$AP42="Muy Alta",'MAPA DE RIESGOS'!$AR42="Leve"),CONCATENATE("R",'MAPA DE RIESGOS'!$H42,"C",'MAPA DE RIESGOS'!$AF42),"")</f>
        <v/>
      </c>
      <c r="BT42" s="213"/>
      <c r="BU42" s="213"/>
      <c r="BV42" s="213"/>
      <c r="BW42" s="213"/>
      <c r="BX42" s="213"/>
      <c r="BY42" s="213"/>
      <c r="BZ42" s="213"/>
      <c r="CA42" s="213"/>
      <c r="CB42" s="213"/>
      <c r="CC42" s="213"/>
      <c r="CD42" s="213"/>
      <c r="CE42" s="213"/>
      <c r="CF42" s="213"/>
      <c r="CG42" s="213"/>
      <c r="CH42" s="213"/>
      <c r="CI42" s="213"/>
      <c r="CJ42" s="213"/>
      <c r="CK42" s="213"/>
    </row>
    <row r="43" spans="1:89" s="214" customFormat="1" ht="28.5" hidden="1" customHeight="1">
      <c r="A43" s="636"/>
      <c r="B43" s="517"/>
      <c r="C43" s="520"/>
      <c r="D43" s="520"/>
      <c r="E43" s="469"/>
      <c r="F43" s="463"/>
      <c r="G43" s="489"/>
      <c r="H43" s="384">
        <v>6</v>
      </c>
      <c r="I43" s="466"/>
      <c r="J43" s="463"/>
      <c r="K43" s="463"/>
      <c r="L43" s="463"/>
      <c r="M43" s="469"/>
      <c r="N43" s="469"/>
      <c r="O43" s="469"/>
      <c r="P43" s="472"/>
      <c r="Q43" s="475"/>
      <c r="R43" s="478"/>
      <c r="S43" s="478"/>
      <c r="T43" s="478"/>
      <c r="U43" s="478"/>
      <c r="V43" s="481"/>
      <c r="W43" s="439"/>
      <c r="X43" s="484"/>
      <c r="Y43" s="487"/>
      <c r="Z43" s="436"/>
      <c r="AA43" s="439"/>
      <c r="AB43" s="442"/>
      <c r="AC43" s="445"/>
      <c r="AD43" s="448"/>
      <c r="AE43" s="451"/>
      <c r="AF43" s="205">
        <v>4</v>
      </c>
      <c r="AG43" s="206"/>
      <c r="AH43" s="234" t="str">
        <f t="shared" si="52"/>
        <v/>
      </c>
      <c r="AI43" s="340"/>
      <c r="AJ43" s="340"/>
      <c r="AK43" s="235" t="str">
        <f t="shared" si="53"/>
        <v/>
      </c>
      <c r="AL43" s="341"/>
      <c r="AM43" s="341"/>
      <c r="AN43" s="342"/>
      <c r="AO43" s="236" t="str">
        <f>IF(ISBLANK(AD40),(IFERROR(IF(AND(AH42="Probabilidad",AH43="Probabilidad"),(AQ42-(+AQ42*AK43)),IF(AND(AH42="Impacto",AH43="Probabilidad"),(AQ41-(+AQ41*AK43)),IF(AH43="Impacto",AQ42,""))),""))," ")</f>
        <v/>
      </c>
      <c r="AP43" s="174" t="str">
        <f>IF(ISBLANK(AD40),(IFERROR(IF(AO43="","",IF(AO43&lt;=0.2,"Muy Baja",IF(AO43&lt;=0.4,"Baja",IF(AO43&lt;=0.6,"Media",IF(AO43&lt;=0.8,"Alta","Muy Alta"))))),""))," ")</f>
        <v/>
      </c>
      <c r="AQ43" s="237" t="str">
        <f t="shared" si="28"/>
        <v/>
      </c>
      <c r="AR43" s="238" t="str">
        <f t="shared" si="29"/>
        <v/>
      </c>
      <c r="AS43" s="237" t="str">
        <f>IFERROR(IF(AND(AH42="Impacto",AH43="Impacto"),(AS42-(+AS42*AK43)),IF(AND(AH42="Probabilidad",AH43="Impacto"),(AS41-(+AS41*AK43)),IF(AH43="Probabilidad",AS42,""))),"")</f>
        <v/>
      </c>
      <c r="AT43" s="239" t="str">
        <f t="shared" si="30"/>
        <v/>
      </c>
      <c r="AU43" s="454"/>
      <c r="AV43" s="457"/>
      <c r="AW43" s="451"/>
      <c r="AX43" s="460"/>
      <c r="AY43" s="343"/>
      <c r="AZ43" s="209"/>
      <c r="BA43" s="207"/>
      <c r="BB43" s="207"/>
      <c r="BC43" s="208"/>
      <c r="BD43" s="208"/>
      <c r="BE43" s="208"/>
      <c r="BF43" s="209"/>
      <c r="BG43" s="463"/>
      <c r="BH43" s="215"/>
      <c r="BI43" s="210"/>
      <c r="BJ43" s="210"/>
      <c r="BK43" s="210"/>
      <c r="BL43" s="207"/>
      <c r="BM43" s="207"/>
      <c r="BN43" s="207"/>
      <c r="BO43" s="211"/>
      <c r="BP43" s="211"/>
      <c r="BQ43" s="212"/>
      <c r="BR43" s="213"/>
      <c r="BS43" s="213" t="str">
        <f>IF(AND('MAPA DE RIESGOS'!$AP43="Muy Alta",'MAPA DE RIESGOS'!$AR43="Leve"),CONCATENATE("R",'MAPA DE RIESGOS'!$H43,"C",'MAPA DE RIESGOS'!$AF43),"")</f>
        <v/>
      </c>
      <c r="BT43" s="213"/>
      <c r="BU43" s="213"/>
      <c r="BV43" s="213"/>
      <c r="BW43" s="213"/>
      <c r="BX43" s="213"/>
      <c r="BY43" s="213"/>
      <c r="BZ43" s="213"/>
      <c r="CA43" s="213"/>
      <c r="CB43" s="213"/>
      <c r="CC43" s="213"/>
      <c r="CD43" s="213"/>
      <c r="CE43" s="213"/>
      <c r="CF43" s="213"/>
      <c r="CG43" s="213"/>
      <c r="CH43" s="213"/>
      <c r="CI43" s="213"/>
      <c r="CJ43" s="213"/>
      <c r="CK43" s="213"/>
    </row>
    <row r="44" spans="1:89" s="214" customFormat="1" ht="28.5" hidden="1" customHeight="1">
      <c r="A44" s="636"/>
      <c r="B44" s="517"/>
      <c r="C44" s="520"/>
      <c r="D44" s="520"/>
      <c r="E44" s="469"/>
      <c r="F44" s="463"/>
      <c r="G44" s="489"/>
      <c r="H44" s="384">
        <v>6</v>
      </c>
      <c r="I44" s="466"/>
      <c r="J44" s="463"/>
      <c r="K44" s="463"/>
      <c r="L44" s="463"/>
      <c r="M44" s="469"/>
      <c r="N44" s="469"/>
      <c r="O44" s="469"/>
      <c r="P44" s="472"/>
      <c r="Q44" s="475"/>
      <c r="R44" s="478"/>
      <c r="S44" s="478"/>
      <c r="T44" s="478"/>
      <c r="U44" s="478"/>
      <c r="V44" s="481"/>
      <c r="W44" s="439"/>
      <c r="X44" s="484"/>
      <c r="Y44" s="487"/>
      <c r="Z44" s="436"/>
      <c r="AA44" s="439"/>
      <c r="AB44" s="442"/>
      <c r="AC44" s="445"/>
      <c r="AD44" s="448"/>
      <c r="AE44" s="451"/>
      <c r="AF44" s="205">
        <v>5</v>
      </c>
      <c r="AG44" s="206"/>
      <c r="AH44" s="234" t="str">
        <f t="shared" ref="AH44" si="61">IF(OR(AI44="Preventivo",AI44="Detectivo"),"Probabilidad",IF(AI44="Correctivo","Impacto",""))</f>
        <v/>
      </c>
      <c r="AI44" s="340"/>
      <c r="AJ44" s="340"/>
      <c r="AK44" s="235" t="str">
        <f t="shared" ref="AK44" si="62">IF(AND(AI44="Preventivo",AJ44="Automático"),"50%",IF(AND(AI44="Preventivo",AJ44="Manual"),"40%",IF(AND(AI44="Detectivo",AJ44="Automático"),"40%",IF(AND(AI44="Detectivo",AJ44="Manual"),"30%",IF(AND(AI44="Correctivo",AJ44="Automático"),"35%",IF(AND(AI44="Correctivo",AJ44="Manual"),"25%",""))))))</f>
        <v/>
      </c>
      <c r="AL44" s="341"/>
      <c r="AM44" s="341"/>
      <c r="AN44" s="342"/>
      <c r="AO44" s="236" t="str">
        <f>IF(ISBLANK(AD40),(IFERROR(IF(AND(AH43="Probabilidad",AH44="Probabilidad"),(AQ43-(+AQ43*AK44)),IF(AND(AH43="Impacto",AH44="Probabilidad"),(AQ42-(+AQ42*AK44)),IF(AH44="Impacto",AQ43,""))),""))," ")</f>
        <v/>
      </c>
      <c r="AP44" s="174" t="str">
        <f>IF(ISBLANK(AD40),(IFERROR(IF(AO44="","",IF(AO44&lt;=0.2,"Muy Baja",IF(AO44&lt;=0.4,"Baja",IF(AO44&lt;=0.6,"Media",IF(AO44&lt;=0.8,"Alta","Muy Alta"))))),""))," ")</f>
        <v/>
      </c>
      <c r="AQ44" s="237" t="str">
        <f t="shared" si="28"/>
        <v/>
      </c>
      <c r="AR44" s="238" t="str">
        <f t="shared" si="29"/>
        <v/>
      </c>
      <c r="AS44" s="237" t="str">
        <f>IFERROR(IF(AND(AH43="Impacto",AH44="Impacto"),(AS43-(+AS43*AK44)),IF(AND(AH43="Probabilidad",AH44="Impacto"),(AS42-(+AS42*AK44)),IF(AH44="Probabilidad",AS43,""))),"")</f>
        <v/>
      </c>
      <c r="AT44" s="239" t="str">
        <f t="shared" si="30"/>
        <v/>
      </c>
      <c r="AU44" s="454"/>
      <c r="AV44" s="457"/>
      <c r="AW44" s="451"/>
      <c r="AX44" s="460"/>
      <c r="AY44" s="343"/>
      <c r="AZ44" s="209"/>
      <c r="BA44" s="207"/>
      <c r="BB44" s="207"/>
      <c r="BC44" s="208"/>
      <c r="BD44" s="208"/>
      <c r="BE44" s="208"/>
      <c r="BF44" s="209"/>
      <c r="BG44" s="463"/>
      <c r="BH44" s="215"/>
      <c r="BI44" s="210"/>
      <c r="BJ44" s="210"/>
      <c r="BK44" s="210"/>
      <c r="BL44" s="207"/>
      <c r="BM44" s="207"/>
      <c r="BN44" s="207"/>
      <c r="BO44" s="211"/>
      <c r="BP44" s="211"/>
      <c r="BQ44" s="212"/>
      <c r="BR44" s="213"/>
      <c r="BS44" s="213" t="str">
        <f>IF(AND('MAPA DE RIESGOS'!$AP44="Muy Alta",'MAPA DE RIESGOS'!$AR44="Leve"),CONCATENATE("R",'MAPA DE RIESGOS'!$H44,"C",'MAPA DE RIESGOS'!$AF44),"")</f>
        <v/>
      </c>
      <c r="BT44" s="213"/>
      <c r="BU44" s="213"/>
      <c r="BV44" s="213"/>
      <c r="BW44" s="213"/>
      <c r="BX44" s="213"/>
      <c r="BY44" s="213"/>
      <c r="BZ44" s="213"/>
      <c r="CA44" s="213"/>
      <c r="CB44" s="213"/>
      <c r="CC44" s="213"/>
      <c r="CD44" s="213"/>
      <c r="CE44" s="213"/>
      <c r="CF44" s="213"/>
      <c r="CG44" s="213"/>
      <c r="CH44" s="213"/>
      <c r="CI44" s="213"/>
      <c r="CJ44" s="213"/>
      <c r="CK44" s="213"/>
    </row>
    <row r="45" spans="1:89" s="214" customFormat="1" ht="28.5" hidden="1" customHeight="1">
      <c r="A45" s="637"/>
      <c r="B45" s="518"/>
      <c r="C45" s="521"/>
      <c r="D45" s="521"/>
      <c r="E45" s="470"/>
      <c r="F45" s="464"/>
      <c r="G45" s="489"/>
      <c r="H45" s="384">
        <v>6</v>
      </c>
      <c r="I45" s="467"/>
      <c r="J45" s="464"/>
      <c r="K45" s="464"/>
      <c r="L45" s="464"/>
      <c r="M45" s="470"/>
      <c r="N45" s="470"/>
      <c r="O45" s="470"/>
      <c r="P45" s="473"/>
      <c r="Q45" s="476"/>
      <c r="R45" s="479"/>
      <c r="S45" s="479"/>
      <c r="T45" s="479"/>
      <c r="U45" s="479"/>
      <c r="V45" s="482"/>
      <c r="W45" s="440"/>
      <c r="X45" s="485"/>
      <c r="Y45" s="488"/>
      <c r="Z45" s="437"/>
      <c r="AA45" s="440"/>
      <c r="AB45" s="443"/>
      <c r="AC45" s="446"/>
      <c r="AD45" s="449"/>
      <c r="AE45" s="452"/>
      <c r="AF45" s="205">
        <v>6</v>
      </c>
      <c r="AG45" s="206"/>
      <c r="AH45" s="234" t="str">
        <f t="shared" si="52"/>
        <v/>
      </c>
      <c r="AI45" s="340"/>
      <c r="AJ45" s="340"/>
      <c r="AK45" s="235" t="str">
        <f t="shared" si="53"/>
        <v/>
      </c>
      <c r="AL45" s="341"/>
      <c r="AM45" s="341"/>
      <c r="AN45" s="342"/>
      <c r="AO45" s="236" t="str">
        <f>IF(ISBLANK(AD40),(IFERROR(IF(AND(AH43="Probabilidad",AH45="Probabilidad"),(AQ43-(+AQ43*AK45)),IF(AND(AH43="Impacto",AH45="Probabilidad"),(AQ42-(+AQ42*AK45)),IF(AH45="Impacto",AQ43,""))),""))," ")</f>
        <v/>
      </c>
      <c r="AP45" s="174" t="str">
        <f>IF(ISBLANK(AD40),(IFERROR(IF(AO45="","",IF(AO45&lt;=0.2,"Muy Baja",IF(AO45&lt;=0.4,"Baja",IF(AO45&lt;=0.6,"Media",IF(AO45&lt;=0.8,"Alta","Muy Alta"))))),"")), " ")</f>
        <v/>
      </c>
      <c r="AQ45" s="237" t="str">
        <f t="shared" si="28"/>
        <v/>
      </c>
      <c r="AR45" s="238" t="str">
        <f t="shared" si="29"/>
        <v/>
      </c>
      <c r="AS45" s="237" t="str">
        <f>IFERROR(IF(AND(AH44="Impacto",AH45="Impacto"),(AS43-(+AS44*AK45)),IF(AND(AH43="Probabilidad",AH45="Impacto"),(AS42-(+AS42*AK45)),IF(AH45="Probabilidad",AS43,""))),"")</f>
        <v/>
      </c>
      <c r="AT45" s="239" t="str">
        <f t="shared" si="30"/>
        <v/>
      </c>
      <c r="AU45" s="455"/>
      <c r="AV45" s="458"/>
      <c r="AW45" s="452"/>
      <c r="AX45" s="461"/>
      <c r="AY45" s="343"/>
      <c r="AZ45" s="209"/>
      <c r="BA45" s="207"/>
      <c r="BB45" s="207"/>
      <c r="BC45" s="208"/>
      <c r="BD45" s="208"/>
      <c r="BE45" s="208"/>
      <c r="BF45" s="209"/>
      <c r="BG45" s="464"/>
      <c r="BH45" s="215"/>
      <c r="BI45" s="210"/>
      <c r="BJ45" s="210"/>
      <c r="BK45" s="210"/>
      <c r="BL45" s="207"/>
      <c r="BM45" s="207"/>
      <c r="BN45" s="207"/>
      <c r="BO45" s="211"/>
      <c r="BP45" s="211"/>
      <c r="BQ45" s="212"/>
      <c r="BR45" s="213"/>
      <c r="BS45" s="213" t="str">
        <f>IF(AND('MAPA DE RIESGOS'!$AP45="Muy Alta",'MAPA DE RIESGOS'!$AR45="Leve"),CONCATENATE("R",'MAPA DE RIESGOS'!$H45,"C",'MAPA DE RIESGOS'!$AF45),"")</f>
        <v/>
      </c>
      <c r="BT45" s="213"/>
      <c r="BU45" s="213"/>
      <c r="BV45" s="213"/>
      <c r="BW45" s="213"/>
      <c r="BX45" s="213"/>
      <c r="BY45" s="213"/>
      <c r="BZ45" s="213"/>
      <c r="CA45" s="213"/>
      <c r="CB45" s="213"/>
      <c r="CC45" s="213"/>
      <c r="CD45" s="213"/>
      <c r="CE45" s="213"/>
      <c r="CF45" s="213"/>
      <c r="CG45" s="213"/>
      <c r="CH45" s="213"/>
      <c r="CI45" s="213"/>
      <c r="CJ45" s="213"/>
      <c r="CK45" s="213"/>
    </row>
    <row r="46" spans="1:89" s="214" customFormat="1" ht="78.75" customHeight="1">
      <c r="A46" s="638">
        <v>2</v>
      </c>
      <c r="B46" s="516" t="s">
        <v>955</v>
      </c>
      <c r="C46" s="519" t="str">
        <f>IFERROR((VLOOKUP($B46,'Listados Datos'!$D$3:$E$18,2,FALSE))," ")</f>
        <v xml:space="preserve">Tramitar oportuna y adecuadamente las solicitudes de los clientes y usuarios, velando por su
satisfacción. </v>
      </c>
      <c r="D46" s="519" t="str">
        <f>IFERROR((VLOOKUP($B46,'Listados Datos'!$D$3:$F$18,3,FALSE))," ")</f>
        <v>Inicia con la atención de una solicitudes de información, derechos de petición, quejas, reclamos,
sugerencias y/o felicitaciones, y finaliza con la entrega de la respuesta a los Usuarios y la medición del
nivel de satisfacción.</v>
      </c>
      <c r="E46" s="468" t="s">
        <v>1077</v>
      </c>
      <c r="F46" s="462" t="s">
        <v>976</v>
      </c>
      <c r="G46" s="489">
        <v>7</v>
      </c>
      <c r="H46" s="384">
        <v>7</v>
      </c>
      <c r="I46" s="465" t="s">
        <v>1086</v>
      </c>
      <c r="J46" s="462" t="s">
        <v>243</v>
      </c>
      <c r="K46" s="462" t="s">
        <v>1086</v>
      </c>
      <c r="L46" s="462" t="s">
        <v>1086</v>
      </c>
      <c r="M46" s="468" t="str">
        <f t="shared" ref="M46" si="63">+CONCATENATE("Posibilidad de afectación ", J46, " por ", K46," debido a ", L46)</f>
        <v>Posibilidad de afectación Reputacional por No disponer de los canales de atención para la ciudadanía debido a No disponer de los canales de atención para la ciudadanía</v>
      </c>
      <c r="N46" s="468" t="s">
        <v>108</v>
      </c>
      <c r="O46" s="468" t="s">
        <v>836</v>
      </c>
      <c r="P46" s="471">
        <v>228</v>
      </c>
      <c r="Q46" s="474"/>
      <c r="R46" s="477"/>
      <c r="S46" s="477"/>
      <c r="T46" s="477"/>
      <c r="U46" s="477"/>
      <c r="V46" s="480" t="str">
        <f t="shared" ref="V46" si="64">IF(ISBLANK(AC46),(IF(P46&lt;=0,"",IF(P46&lt;=2,"Muy Baja",IF(P46&lt;=24,"Baja",IF(P46&lt;=500,"Media",IF(P46&lt;=5000,"Alta","Muy Alta"))))))," ")</f>
        <v>Media</v>
      </c>
      <c r="W46" s="438">
        <f t="shared" ref="W46" si="65">IF(ISBLANK(AC46),(IF(V46="","",IF(V46="Muy Baja",20%,IF(V46="Baja",40%,IF(V46="Media",60%,IF(V46="Alta",80%,IF(V46="Muy Alta",100%,0)))))))," ")</f>
        <v>0.6</v>
      </c>
      <c r="X46" s="483" t="s">
        <v>1719</v>
      </c>
      <c r="Y46" s="486" t="str">
        <f>IF(X46&gt;0,IF(NOT(ISERROR(MATCH(X46,'Listados Datos'!$N$3:$N$4,0))),'Listados Datos'!$N$6&amp;"Por favor no seleccionar este criterios de impacto (Afectación Económica o presupuestal y/o Pérdida Reputacional)",'Listados Datos'!$N$7),"")</f>
        <v>✔</v>
      </c>
      <c r="Z46" s="435" t="str">
        <f>IF(OR(X46='Listados Datos'!$R$3,X46='Listados Datos'!$S$3),"Leve",IF(OR(X46='Listados Datos'!$R$4,X46='Listados Datos'!$S$4),"Menor",IF(OR(X46='Listados Datos'!$R$5,X46='Listados Datos'!$S$5),"Moderado",IF(OR(X46='Listados Datos'!$R$6,X46='Listados Datos'!$S$6),"Mayor",IF(OR(X46='Listados Datos'!$R$7,X46='Listados Datos'!$S$7),"Catastrófico","")))))</f>
        <v/>
      </c>
      <c r="AA46" s="438" t="str">
        <f>IF(Z46="","",IF(Z46="Leve",20%,IF(Z46="Menor",40%,IF(Z46="Moderado",60%,IF(Z46="Mayor",80%,IF(Z46="Catastrófico",100%,0))))))</f>
        <v/>
      </c>
      <c r="AB46" s="441" t="str">
        <f>IF(OR(AND(V46="Muy Baja",Z46="Leve"),AND(V46="Muy Baja",Z46="Menor"),AND(V46="Baja",Z46="Leve")),"Bajo",IF(OR(AND(V46="Muy baja",Z46="Moderado"),AND(V46="Baja",Z46="Menor"),AND(V46="Baja",Z46="Moderado"),AND(V46="Media",Z46="Leve"),AND(V46="Media",Z46="Menor"),AND(V46="Media",Z46="Moderado"),AND(V46="Alta",Z46="Leve"),AND(V46="Alta",Z46="Menor")),"Moderado",IF(OR(AND(V46="Muy Baja",Z46="Mayor"),AND(V46="Baja",Z46="Mayor"),AND(V46="Media",Z46="Mayor"),AND(V46="Alta",Z46="Moderado"),AND(V46="Alta",Z46="Mayor"),AND(V46="Muy Alta",Z46="Leve"),AND(V46="Muy Alta",Z46="Menor"),AND(V46="Muy Alta",Z46="Moderado"),AND(V46="Muy Alta",Z46="Mayor")),"Alto",IF(OR(AND(V46="Muy Baja",Z46="Catastrófico"),AND(V46="Baja",Z46="Catastrófico"),AND(V46="Media",Z46="Catastrófico"),AND(V46="Alta",Z46="Catastrófico"),AND(V46="Muy Alta",Z46="Catastrófico")),"Extremo",""))))</f>
        <v/>
      </c>
      <c r="AC46" s="444"/>
      <c r="AD46" s="447"/>
      <c r="AE46" s="450" t="str">
        <f t="shared" ref="AE46" si="66">IF(AND(AC46="Rara Vez",AD46="Insignificante"),("BAJA"),IF(AND(AC46="Rara Vez",AD46="Menor"),("BAJA"),IF(AND(AC46="Rara Vez",AD46="Moderado"),("MODERADA"),IF(AND(AC46="Rara Vez",AD46="Mayor"),("ALTA"),IF(AND(AC46="Improbable",AD46="Insignificante"),("BAJA"),IF(AND(AC46="Improbable",AD46="Menor"),("BAJA"),IF(AND(AC46="Improbable",AD46="Moderado"),("MODERADA"),IF(AND(AC46="Improbable",AD46="Mayor"),("ALTA"),IF(AND(AC46="Posible",AD46="Insignificante"),("BAJA"),IF(AND(AC46="Posible",AD46="Menor"),("MODERADA"),IF(AND(AC46="Posible",AD46="Moderado"),("ALTA"),IF(AND(AC46="Posible",AD46="Mayor"),("EXTREMA"),IF(AND(AC46="Probable",AD46="Insignificante"),("MODERADA"),IF(AND(AC46="Probable",AD46="Menor"),("ALTA"),IF(AND(AC46="Probable",AD46="Moderado"),("ALTA"),IF(AND(AC46="Probable",AD46="Mayor"),("EXTREMA"),IF(AND(AC46="Casi Seguro",AD46="Insignificante"),("ALTA"),IF(AND(AC46="Casi Seguro",AD46="Menor"),("ALTA"),IF(AND(AC46="Casi Seguro",AD46="Moderado"),("EXTREMA"),IF(AND(AC46="Casi Seguro",AD46="Mayor"),("EXTREMA"),IF(AD46="Catastrófico","EXTREMA","VALORAR")))))))))))))))))))))</f>
        <v>VALORAR</v>
      </c>
      <c r="AF46" s="205">
        <v>1</v>
      </c>
      <c r="AG46" s="206" t="s">
        <v>1090</v>
      </c>
      <c r="AH46" s="234" t="str">
        <f t="shared" si="52"/>
        <v>Probabilidad</v>
      </c>
      <c r="AI46" s="340" t="s">
        <v>314</v>
      </c>
      <c r="AJ46" s="340" t="s">
        <v>319</v>
      </c>
      <c r="AK46" s="235" t="str">
        <f t="shared" si="53"/>
        <v>40%</v>
      </c>
      <c r="AL46" s="341" t="s">
        <v>323</v>
      </c>
      <c r="AM46" s="341" t="s">
        <v>327</v>
      </c>
      <c r="AN46" s="342" t="s">
        <v>330</v>
      </c>
      <c r="AO46" s="236">
        <f>IF(ISBLANK(AD46),(IFERROR(IF(AH46="Probabilidad",(W46-(+W46*AK46)),IF(AH46="Impacto",W46,"")),""))," ")</f>
        <v>0.36</v>
      </c>
      <c r="AP46" s="174" t="str">
        <f>IF(ISBLANK(AD46), (IFERROR(IF(AO46="","",IF(AO46&lt;=0.2,"Muy Baja",IF(AO46&lt;=0.4,"Baja",IF(AO46&lt;=0.6,"Media",IF(AO46&lt;=0.8,"Alta","Muy Alta"))))),""))," ")</f>
        <v>Baja</v>
      </c>
      <c r="AQ46" s="237">
        <f t="shared" si="28"/>
        <v>0.36</v>
      </c>
      <c r="AR46" s="238" t="str">
        <f t="shared" si="29"/>
        <v/>
      </c>
      <c r="AS46" s="237" t="str">
        <f>IFERROR(IF(AH46="Impacto",(AA46-(+AA46*AK46)),IF(AH46="Probabilidad",AA46,"")),"")</f>
        <v/>
      </c>
      <c r="AT46" s="239" t="str">
        <f t="shared" si="30"/>
        <v/>
      </c>
      <c r="AU46" s="453"/>
      <c r="AV46" s="456" t="str">
        <f>IF(ISBLANK(AD46), " ", AD46)</f>
        <v xml:space="preserve"> </v>
      </c>
      <c r="AW46" s="450" t="str">
        <f t="shared" ref="AW46" si="67">IF(AND(AU46="Rara Vez",AV46="Insignificante"),("BAJA"),IF(AND(AU46="Rara Vez",AV46="Menor"),("BAJA"),IF(AND(AU46="Rara Vez",AV46="Moderado"),("MODERADA"),IF(AND(AU46="Rara Vez",AV46="Mayor"),("ALTA"),IF(AND(AU46="Improbable",AV46="Insignificante"),("BAJA"),IF(AND(AU46="Improbable",AV46="Menor"),("BAJA"),IF(AND(AU46="Improbable",AV46="Moderado"),("MODERADA"),IF(AND(AU46="Improbable",AV46="Mayor"),("ALTA"),IF(AND(AU46="Posible",AV46="Insignificante"),("BAJA"),IF(AND(AU46="Posible",AV46="Menor"),("MODERADA"),IF(AND(AU46="Posible",AV46="Moderado"),("ALTA"),IF(AND(AU46="Posible",AV46="Mayor"),("EXTREMA"),IF(AND(AU46="Probable",AV46="Insignificante"),("MODERADA"),IF(AND(AU46="Probable",AV46="Menor"),("ALTA"),IF(AND(AU46="Probable",AV46="Moderado"),("ALTA"),IF(AND(AU46="Probable",AV46="Mayor"),("EXTREMA"),IF(AND(AU46="Casi Seguro",AV46="Insignificante"),("ALTA"),IF(AND(AU46="Casi Seguro",AV46="Menor"),("ALTA"),IF(AND(AU46="Casi Seguro",AV46="Moderado"),("EXTREMA"),IF(AND(AU46="Casi Seguro",AV46="Mayor"),("EXTREMA"),IF(AV46="Catastrófico","EXTREMA","VALORAR")))))))))))))))))))))</f>
        <v>VALORAR</v>
      </c>
      <c r="AX46" s="459" t="s">
        <v>337</v>
      </c>
      <c r="AY46" s="343" t="s">
        <v>1727</v>
      </c>
      <c r="AZ46" s="209" t="s">
        <v>1094</v>
      </c>
      <c r="BA46" s="207" t="s">
        <v>955</v>
      </c>
      <c r="BB46" s="207" t="s">
        <v>1083</v>
      </c>
      <c r="BC46" s="208">
        <v>44562</v>
      </c>
      <c r="BD46" s="208">
        <v>44926</v>
      </c>
      <c r="BE46" s="209" t="s">
        <v>1097</v>
      </c>
      <c r="BF46" s="209" t="s">
        <v>1099</v>
      </c>
      <c r="BG46" s="462" t="s">
        <v>1096</v>
      </c>
      <c r="BH46" s="215"/>
      <c r="BI46" s="210"/>
      <c r="BJ46" s="210"/>
      <c r="BK46" s="210"/>
      <c r="BL46" s="207"/>
      <c r="BM46" s="207"/>
      <c r="BN46" s="207"/>
      <c r="BO46" s="211"/>
      <c r="BP46" s="211"/>
      <c r="BQ46" s="212"/>
      <c r="BR46" s="213"/>
      <c r="BS46" s="213" t="str">
        <f>IF(AND('MAPA DE RIESGOS'!$AP46="Muy Alta",'MAPA DE RIESGOS'!$AR46="Leve"),CONCATENATE("R",'MAPA DE RIESGOS'!$H46,"C",'MAPA DE RIESGOS'!$AF46),"")</f>
        <v/>
      </c>
      <c r="BT46" s="213"/>
      <c r="BU46" s="213"/>
      <c r="BV46" s="213"/>
      <c r="BW46" s="213"/>
      <c r="BX46" s="213"/>
      <c r="BY46" s="213"/>
      <c r="BZ46" s="213"/>
      <c r="CA46" s="213"/>
      <c r="CB46" s="213"/>
      <c r="CC46" s="213"/>
      <c r="CD46" s="213"/>
      <c r="CE46" s="213"/>
      <c r="CF46" s="213"/>
      <c r="CG46" s="213"/>
      <c r="CH46" s="213"/>
      <c r="CI46" s="213"/>
      <c r="CJ46" s="213"/>
      <c r="CK46" s="213"/>
    </row>
    <row r="47" spans="1:89" s="214" customFormat="1" ht="78.75" hidden="1" customHeight="1">
      <c r="A47" s="636"/>
      <c r="B47" s="517"/>
      <c r="C47" s="520"/>
      <c r="D47" s="520"/>
      <c r="E47" s="469"/>
      <c r="F47" s="463"/>
      <c r="G47" s="489"/>
      <c r="H47" s="384">
        <v>7</v>
      </c>
      <c r="I47" s="466"/>
      <c r="J47" s="463"/>
      <c r="K47" s="463"/>
      <c r="L47" s="463"/>
      <c r="M47" s="469"/>
      <c r="N47" s="469"/>
      <c r="O47" s="469"/>
      <c r="P47" s="472"/>
      <c r="Q47" s="475"/>
      <c r="R47" s="478"/>
      <c r="S47" s="478"/>
      <c r="T47" s="478"/>
      <c r="U47" s="478"/>
      <c r="V47" s="481"/>
      <c r="W47" s="439"/>
      <c r="X47" s="484"/>
      <c r="Y47" s="487"/>
      <c r="Z47" s="436"/>
      <c r="AA47" s="439"/>
      <c r="AB47" s="442"/>
      <c r="AC47" s="445"/>
      <c r="AD47" s="448"/>
      <c r="AE47" s="451"/>
      <c r="AF47" s="205">
        <v>2</v>
      </c>
      <c r="AG47" s="206" t="s">
        <v>1091</v>
      </c>
      <c r="AH47" s="234" t="str">
        <f t="shared" si="52"/>
        <v>Probabilidad</v>
      </c>
      <c r="AI47" s="340" t="s">
        <v>314</v>
      </c>
      <c r="AJ47" s="340" t="s">
        <v>319</v>
      </c>
      <c r="AK47" s="235" t="str">
        <f t="shared" si="53"/>
        <v>40%</v>
      </c>
      <c r="AL47" s="341" t="s">
        <v>323</v>
      </c>
      <c r="AM47" s="341" t="s">
        <v>327</v>
      </c>
      <c r="AN47" s="342" t="s">
        <v>330</v>
      </c>
      <c r="AO47" s="236">
        <f>IF(ISBLANK(AD46),(IFERROR(IF(AND(AH46="Probabilidad",AH47="Probabilidad"),(AQ46-(+AQ46*AK47)),IF(AH47="Probabilidad",(W46-(+W46*AK47)),IF(AH47="Impacto",AQ46,""))),""))," ")</f>
        <v>0.216</v>
      </c>
      <c r="AP47" s="174" t="str">
        <f>IF(ISBLANK(AD46),(IFERROR(IF(AO47="","",IF(AO47&lt;=0.2,"Muy Baja",IF(AO47&lt;=0.4,"Baja",IF(AO47&lt;=0.6,"Media",IF(AO47&lt;=0.8,"Alta","Muy Alta"))))),""))," ")</f>
        <v>Baja</v>
      </c>
      <c r="AQ47" s="237">
        <f t="shared" si="28"/>
        <v>0.216</v>
      </c>
      <c r="AR47" s="238" t="str">
        <f t="shared" si="29"/>
        <v/>
      </c>
      <c r="AS47" s="237" t="str">
        <f>IFERROR(IF(AND(AH46="Impacto",AH47="Impacto"),(AS46-(+AS46*AK47)),IF(AH47="Impacto",(AA46-(+AA46*AK47)),IF(AH47="Probabilidad",AS46,""))),"")</f>
        <v/>
      </c>
      <c r="AT47" s="239" t="str">
        <f t="shared" si="30"/>
        <v/>
      </c>
      <c r="AU47" s="454"/>
      <c r="AV47" s="457"/>
      <c r="AW47" s="451"/>
      <c r="AX47" s="460"/>
      <c r="AY47" s="494" t="s">
        <v>1093</v>
      </c>
      <c r="AZ47" s="497" t="s">
        <v>1095</v>
      </c>
      <c r="BA47" s="497" t="s">
        <v>955</v>
      </c>
      <c r="BB47" s="497" t="s">
        <v>1083</v>
      </c>
      <c r="BC47" s="512" t="s">
        <v>1576</v>
      </c>
      <c r="BD47" s="512" t="s">
        <v>1577</v>
      </c>
      <c r="BE47" s="497" t="s">
        <v>1098</v>
      </c>
      <c r="BF47" s="497" t="s">
        <v>1100</v>
      </c>
      <c r="BG47" s="463"/>
      <c r="BH47" s="215"/>
      <c r="BI47" s="210"/>
      <c r="BJ47" s="210"/>
      <c r="BK47" s="210"/>
      <c r="BL47" s="207"/>
      <c r="BM47" s="207"/>
      <c r="BN47" s="207"/>
      <c r="BO47" s="211"/>
      <c r="BP47" s="211"/>
      <c r="BQ47" s="212"/>
      <c r="BR47" s="213"/>
      <c r="BS47" s="213" t="str">
        <f>IF(AND('MAPA DE RIESGOS'!$AP47="Muy Alta",'MAPA DE RIESGOS'!$AR47="Leve"),CONCATENATE("R",'MAPA DE RIESGOS'!$H47,"C",'MAPA DE RIESGOS'!$AF47),"")</f>
        <v/>
      </c>
      <c r="BT47" s="213"/>
      <c r="BU47" s="213"/>
      <c r="BV47" s="213"/>
      <c r="BW47" s="213"/>
      <c r="BX47" s="213"/>
      <c r="BY47" s="213"/>
      <c r="BZ47" s="213"/>
      <c r="CA47" s="213"/>
      <c r="CB47" s="213"/>
      <c r="CC47" s="213"/>
      <c r="CD47" s="213"/>
      <c r="CE47" s="213"/>
      <c r="CF47" s="213"/>
      <c r="CG47" s="213"/>
      <c r="CH47" s="213"/>
      <c r="CI47" s="213"/>
      <c r="CJ47" s="213"/>
      <c r="CK47" s="213"/>
    </row>
    <row r="48" spans="1:89" s="214" customFormat="1" ht="78.75" hidden="1" customHeight="1">
      <c r="A48" s="636"/>
      <c r="B48" s="517"/>
      <c r="C48" s="520"/>
      <c r="D48" s="520"/>
      <c r="E48" s="469"/>
      <c r="F48" s="463"/>
      <c r="G48" s="489"/>
      <c r="H48" s="384">
        <v>7</v>
      </c>
      <c r="I48" s="466"/>
      <c r="J48" s="463"/>
      <c r="K48" s="463"/>
      <c r="L48" s="463"/>
      <c r="M48" s="469"/>
      <c r="N48" s="469"/>
      <c r="O48" s="469"/>
      <c r="P48" s="472"/>
      <c r="Q48" s="475"/>
      <c r="R48" s="478"/>
      <c r="S48" s="478"/>
      <c r="T48" s="478"/>
      <c r="U48" s="478"/>
      <c r="V48" s="481"/>
      <c r="W48" s="439"/>
      <c r="X48" s="484"/>
      <c r="Y48" s="487"/>
      <c r="Z48" s="436"/>
      <c r="AA48" s="439"/>
      <c r="AB48" s="442"/>
      <c r="AC48" s="445"/>
      <c r="AD48" s="448"/>
      <c r="AE48" s="451"/>
      <c r="AF48" s="205">
        <v>3</v>
      </c>
      <c r="AG48" s="206" t="s">
        <v>1092</v>
      </c>
      <c r="AH48" s="234" t="str">
        <f t="shared" si="52"/>
        <v>Probabilidad</v>
      </c>
      <c r="AI48" s="340" t="s">
        <v>314</v>
      </c>
      <c r="AJ48" s="340" t="s">
        <v>319</v>
      </c>
      <c r="AK48" s="235" t="str">
        <f t="shared" si="53"/>
        <v>40%</v>
      </c>
      <c r="AL48" s="341" t="s">
        <v>323</v>
      </c>
      <c r="AM48" s="341" t="s">
        <v>327</v>
      </c>
      <c r="AN48" s="342" t="s">
        <v>330</v>
      </c>
      <c r="AO48" s="236">
        <f>IF(ISBLANK(AD46),(IFERROR(IF(AND(AH47="Probabilidad",AH48="Probabilidad"),(AQ47-(+AQ47*AK48)),IF(AND(AH47="Impacto",AH48="Probabilidad"),(AQ46-(+AQ46*AK48)),IF(AH48="Impacto",AQ47,""))),""))," ")</f>
        <v>0.12959999999999999</v>
      </c>
      <c r="AP48" s="174" t="str">
        <f>IF(ISBLANK(AD46),(IFERROR(IF(AO48="","",IF(AO48&lt;=0.2,"Muy Baja",IF(AO48&lt;=0.4,"Baja",IF(AO48&lt;=0.6,"Media",IF(AO48&lt;=0.8,"Alta","Muy Alta"))))),""))," ")</f>
        <v>Muy Baja</v>
      </c>
      <c r="AQ48" s="237">
        <f t="shared" si="28"/>
        <v>0.12959999999999999</v>
      </c>
      <c r="AR48" s="238" t="str">
        <f t="shared" si="29"/>
        <v/>
      </c>
      <c r="AS48" s="237" t="str">
        <f>IFERROR(IF(AND(AH47="Impacto",AH48="Impacto"),(AS47-(+AS47*AK48)),IF(AND(AH47="Probabilidad",AH48="Impacto"),(AS46-(+AS46*AK48)),IF(AH48="Probabilidad",AS47,""))),"")</f>
        <v/>
      </c>
      <c r="AT48" s="239" t="str">
        <f t="shared" si="30"/>
        <v/>
      </c>
      <c r="AU48" s="454"/>
      <c r="AV48" s="457"/>
      <c r="AW48" s="451"/>
      <c r="AX48" s="460"/>
      <c r="AY48" s="496"/>
      <c r="AZ48" s="499"/>
      <c r="BA48" s="499"/>
      <c r="BB48" s="499"/>
      <c r="BC48" s="512"/>
      <c r="BD48" s="512"/>
      <c r="BE48" s="499"/>
      <c r="BF48" s="499"/>
      <c r="BG48" s="463"/>
      <c r="BH48" s="215"/>
      <c r="BI48" s="210"/>
      <c r="BJ48" s="210"/>
      <c r="BK48" s="210"/>
      <c r="BL48" s="207"/>
      <c r="BM48" s="207"/>
      <c r="BN48" s="207"/>
      <c r="BO48" s="211"/>
      <c r="BP48" s="211"/>
      <c r="BQ48" s="212"/>
      <c r="BR48" s="213"/>
      <c r="BS48" s="213" t="str">
        <f>IF(AND('MAPA DE RIESGOS'!$AP48="Muy Alta",'MAPA DE RIESGOS'!$AR48="Leve"),CONCATENATE("R",'MAPA DE RIESGOS'!$H48,"C",'MAPA DE RIESGOS'!$AF48),"")</f>
        <v/>
      </c>
      <c r="BT48" s="213"/>
      <c r="BU48" s="213"/>
      <c r="BV48" s="213"/>
      <c r="BW48" s="213"/>
      <c r="BX48" s="213"/>
      <c r="BY48" s="213"/>
      <c r="BZ48" s="213"/>
      <c r="CA48" s="213"/>
      <c r="CB48" s="213"/>
      <c r="CC48" s="213"/>
      <c r="CD48" s="213"/>
      <c r="CE48" s="213"/>
      <c r="CF48" s="213"/>
      <c r="CG48" s="213"/>
      <c r="CH48" s="213"/>
      <c r="CI48" s="213"/>
      <c r="CJ48" s="213"/>
      <c r="CK48" s="213"/>
    </row>
    <row r="49" spans="1:89" s="214" customFormat="1" ht="28.5" hidden="1" customHeight="1">
      <c r="A49" s="636"/>
      <c r="B49" s="517"/>
      <c r="C49" s="520"/>
      <c r="D49" s="520"/>
      <c r="E49" s="469"/>
      <c r="F49" s="463"/>
      <c r="G49" s="489"/>
      <c r="H49" s="384">
        <v>7</v>
      </c>
      <c r="I49" s="466"/>
      <c r="J49" s="463"/>
      <c r="K49" s="463"/>
      <c r="L49" s="463"/>
      <c r="M49" s="469"/>
      <c r="N49" s="469"/>
      <c r="O49" s="469"/>
      <c r="P49" s="472"/>
      <c r="Q49" s="475"/>
      <c r="R49" s="478"/>
      <c r="S49" s="478"/>
      <c r="T49" s="478"/>
      <c r="U49" s="478"/>
      <c r="V49" s="481"/>
      <c r="W49" s="439"/>
      <c r="X49" s="484"/>
      <c r="Y49" s="487"/>
      <c r="Z49" s="436"/>
      <c r="AA49" s="439"/>
      <c r="AB49" s="442"/>
      <c r="AC49" s="445"/>
      <c r="AD49" s="448"/>
      <c r="AE49" s="451"/>
      <c r="AF49" s="205">
        <v>4</v>
      </c>
      <c r="AG49" s="206"/>
      <c r="AH49" s="234" t="str">
        <f t="shared" si="52"/>
        <v/>
      </c>
      <c r="AI49" s="340"/>
      <c r="AJ49" s="340"/>
      <c r="AK49" s="235" t="str">
        <f t="shared" si="53"/>
        <v/>
      </c>
      <c r="AL49" s="341"/>
      <c r="AM49" s="341"/>
      <c r="AN49" s="342"/>
      <c r="AO49" s="236" t="str">
        <f>IF(ISBLANK(AD46),(IFERROR(IF(AND(AH48="Probabilidad",AH49="Probabilidad"),(AQ48-(+AQ48*AK49)),IF(AND(AH48="Impacto",AH49="Probabilidad"),(AQ47-(+AQ47*AK49)),IF(AH49="Impacto",AQ48,""))),""))," ")</f>
        <v/>
      </c>
      <c r="AP49" s="174" t="str">
        <f>IF(ISBLANK(AD46),(IFERROR(IF(AO49="","",IF(AO49&lt;=0.2,"Muy Baja",IF(AO49&lt;=0.4,"Baja",IF(AO49&lt;=0.6,"Media",IF(AO49&lt;=0.8,"Alta","Muy Alta"))))),""))," ")</f>
        <v/>
      </c>
      <c r="AQ49" s="237" t="str">
        <f t="shared" si="28"/>
        <v/>
      </c>
      <c r="AR49" s="238" t="str">
        <f t="shared" si="29"/>
        <v/>
      </c>
      <c r="AS49" s="237" t="str">
        <f>IFERROR(IF(AND(AH48="Impacto",AH49="Impacto"),(AS48-(+AS48*AK49)),IF(AND(AH48="Probabilidad",AH49="Impacto"),(AS47-(+AS47*AK49)),IF(AH49="Probabilidad",AS48,""))),"")</f>
        <v/>
      </c>
      <c r="AT49" s="239" t="str">
        <f t="shared" si="30"/>
        <v/>
      </c>
      <c r="AU49" s="454"/>
      <c r="AV49" s="457"/>
      <c r="AW49" s="451"/>
      <c r="AX49" s="460"/>
      <c r="AY49" s="343"/>
      <c r="AZ49" s="209"/>
      <c r="BA49" s="207"/>
      <c r="BB49" s="207"/>
      <c r="BC49" s="208"/>
      <c r="BD49" s="208"/>
      <c r="BE49" s="208"/>
      <c r="BF49" s="209"/>
      <c r="BG49" s="463"/>
      <c r="BH49" s="215"/>
      <c r="BI49" s="210"/>
      <c r="BJ49" s="210"/>
      <c r="BK49" s="210"/>
      <c r="BL49" s="207"/>
      <c r="BM49" s="207"/>
      <c r="BN49" s="207"/>
      <c r="BO49" s="211"/>
      <c r="BP49" s="211"/>
      <c r="BQ49" s="212"/>
      <c r="BR49" s="213"/>
      <c r="BS49" s="213" t="str">
        <f>IF(AND('MAPA DE RIESGOS'!$AP49="Muy Alta",'MAPA DE RIESGOS'!$AR49="Leve"),CONCATENATE("R",'MAPA DE RIESGOS'!$H49,"C",'MAPA DE RIESGOS'!$AF49),"")</f>
        <v/>
      </c>
      <c r="BT49" s="213"/>
      <c r="BU49" s="213"/>
      <c r="BV49" s="213"/>
      <c r="BW49" s="213"/>
      <c r="BX49" s="213"/>
      <c r="BY49" s="213"/>
      <c r="BZ49" s="213"/>
      <c r="CA49" s="213"/>
      <c r="CB49" s="213"/>
      <c r="CC49" s="213"/>
      <c r="CD49" s="213"/>
      <c r="CE49" s="213"/>
      <c r="CF49" s="213"/>
      <c r="CG49" s="213"/>
      <c r="CH49" s="213"/>
      <c r="CI49" s="213"/>
      <c r="CJ49" s="213"/>
      <c r="CK49" s="213"/>
    </row>
    <row r="50" spans="1:89" s="214" customFormat="1" ht="28.5" hidden="1" customHeight="1">
      <c r="A50" s="636"/>
      <c r="B50" s="517"/>
      <c r="C50" s="520"/>
      <c r="D50" s="520"/>
      <c r="E50" s="469"/>
      <c r="F50" s="463"/>
      <c r="G50" s="489"/>
      <c r="H50" s="384">
        <v>7</v>
      </c>
      <c r="I50" s="466"/>
      <c r="J50" s="463"/>
      <c r="K50" s="463"/>
      <c r="L50" s="463"/>
      <c r="M50" s="469"/>
      <c r="N50" s="469"/>
      <c r="O50" s="469"/>
      <c r="P50" s="472"/>
      <c r="Q50" s="475"/>
      <c r="R50" s="478"/>
      <c r="S50" s="478"/>
      <c r="T50" s="478"/>
      <c r="U50" s="478"/>
      <c r="V50" s="481"/>
      <c r="W50" s="439"/>
      <c r="X50" s="484"/>
      <c r="Y50" s="487"/>
      <c r="Z50" s="436"/>
      <c r="AA50" s="439"/>
      <c r="AB50" s="442"/>
      <c r="AC50" s="445"/>
      <c r="AD50" s="448"/>
      <c r="AE50" s="451"/>
      <c r="AF50" s="205">
        <v>5</v>
      </c>
      <c r="AG50" s="206"/>
      <c r="AH50" s="234" t="str">
        <f t="shared" ref="AH50" si="68">IF(OR(AI50="Preventivo",AI50="Detectivo"),"Probabilidad",IF(AI50="Correctivo","Impacto",""))</f>
        <v/>
      </c>
      <c r="AI50" s="340"/>
      <c r="AJ50" s="340"/>
      <c r="AK50" s="235" t="str">
        <f t="shared" ref="AK50" si="69">IF(AND(AI50="Preventivo",AJ50="Automático"),"50%",IF(AND(AI50="Preventivo",AJ50="Manual"),"40%",IF(AND(AI50="Detectivo",AJ50="Automático"),"40%",IF(AND(AI50="Detectivo",AJ50="Manual"),"30%",IF(AND(AI50="Correctivo",AJ50="Automático"),"35%",IF(AND(AI50="Correctivo",AJ50="Manual"),"25%",""))))))</f>
        <v/>
      </c>
      <c r="AL50" s="341"/>
      <c r="AM50" s="341"/>
      <c r="AN50" s="342"/>
      <c r="AO50" s="236" t="str">
        <f>IF(ISBLANK(AD46),(IFERROR(IF(AND(AH49="Probabilidad",AH50="Probabilidad"),(AQ49-(+AQ49*AK50)),IF(AND(AH49="Impacto",AH50="Probabilidad"),(AQ48-(+AQ48*AK50)),IF(AH50="Impacto",AQ49,""))),""))," ")</f>
        <v/>
      </c>
      <c r="AP50" s="174" t="str">
        <f>IF(ISBLANK(AD46),(IFERROR(IF(AO50="","",IF(AO50&lt;=0.2,"Muy Baja",IF(AO50&lt;=0.4,"Baja",IF(AO50&lt;=0.6,"Media",IF(AO50&lt;=0.8,"Alta","Muy Alta"))))),""))," ")</f>
        <v/>
      </c>
      <c r="AQ50" s="237" t="str">
        <f t="shared" si="28"/>
        <v/>
      </c>
      <c r="AR50" s="238" t="str">
        <f t="shared" si="29"/>
        <v/>
      </c>
      <c r="AS50" s="237" t="str">
        <f>IFERROR(IF(AND(AH49="Impacto",AH50="Impacto"),(AS49-(+AS49*AK50)),IF(AND(AH49="Probabilidad",AH50="Impacto"),(AS48-(+AS48*AK50)),IF(AH50="Probabilidad",AS49,""))),"")</f>
        <v/>
      </c>
      <c r="AT50" s="239" t="str">
        <f t="shared" si="30"/>
        <v/>
      </c>
      <c r="AU50" s="454"/>
      <c r="AV50" s="457"/>
      <c r="AW50" s="451"/>
      <c r="AX50" s="460"/>
      <c r="AY50" s="343"/>
      <c r="AZ50" s="209"/>
      <c r="BA50" s="207"/>
      <c r="BB50" s="207"/>
      <c r="BC50" s="208"/>
      <c r="BD50" s="208"/>
      <c r="BE50" s="208"/>
      <c r="BF50" s="209"/>
      <c r="BG50" s="463"/>
      <c r="BH50" s="215"/>
      <c r="BI50" s="210"/>
      <c r="BJ50" s="210"/>
      <c r="BK50" s="210"/>
      <c r="BL50" s="207"/>
      <c r="BM50" s="207"/>
      <c r="BN50" s="207"/>
      <c r="BO50" s="211"/>
      <c r="BP50" s="211"/>
      <c r="BQ50" s="212"/>
      <c r="BR50" s="213"/>
      <c r="BS50" s="213" t="str">
        <f>IF(AND('MAPA DE RIESGOS'!$AP50="Muy Alta",'MAPA DE RIESGOS'!$AR50="Leve"),CONCATENATE("R",'MAPA DE RIESGOS'!$H50,"C",'MAPA DE RIESGOS'!$AF50),"")</f>
        <v/>
      </c>
      <c r="BT50" s="213"/>
      <c r="BU50" s="213"/>
      <c r="BV50" s="213"/>
      <c r="BW50" s="213"/>
      <c r="BX50" s="213"/>
      <c r="BY50" s="213"/>
      <c r="BZ50" s="213"/>
      <c r="CA50" s="213"/>
      <c r="CB50" s="213"/>
      <c r="CC50" s="213"/>
      <c r="CD50" s="213"/>
      <c r="CE50" s="213"/>
      <c r="CF50" s="213"/>
      <c r="CG50" s="213"/>
      <c r="CH50" s="213"/>
      <c r="CI50" s="213"/>
      <c r="CJ50" s="213"/>
      <c r="CK50" s="213"/>
    </row>
    <row r="51" spans="1:89" s="214" customFormat="1" ht="28.5" hidden="1" customHeight="1">
      <c r="A51" s="636"/>
      <c r="B51" s="517"/>
      <c r="C51" s="520"/>
      <c r="D51" s="520"/>
      <c r="E51" s="469"/>
      <c r="F51" s="463"/>
      <c r="G51" s="489"/>
      <c r="H51" s="384">
        <v>7</v>
      </c>
      <c r="I51" s="467"/>
      <c r="J51" s="464"/>
      <c r="K51" s="464"/>
      <c r="L51" s="464"/>
      <c r="M51" s="470"/>
      <c r="N51" s="470"/>
      <c r="O51" s="470"/>
      <c r="P51" s="473"/>
      <c r="Q51" s="476"/>
      <c r="R51" s="479"/>
      <c r="S51" s="479"/>
      <c r="T51" s="479"/>
      <c r="U51" s="479"/>
      <c r="V51" s="482"/>
      <c r="W51" s="440"/>
      <c r="X51" s="485"/>
      <c r="Y51" s="488"/>
      <c r="Z51" s="437"/>
      <c r="AA51" s="440"/>
      <c r="AB51" s="443"/>
      <c r="AC51" s="446"/>
      <c r="AD51" s="449"/>
      <c r="AE51" s="452"/>
      <c r="AF51" s="205">
        <v>6</v>
      </c>
      <c r="AG51" s="206"/>
      <c r="AH51" s="234" t="str">
        <f t="shared" si="52"/>
        <v/>
      </c>
      <c r="AI51" s="340"/>
      <c r="AJ51" s="340"/>
      <c r="AK51" s="235" t="str">
        <f t="shared" si="53"/>
        <v/>
      </c>
      <c r="AL51" s="341"/>
      <c r="AM51" s="341"/>
      <c r="AN51" s="342"/>
      <c r="AO51" s="236" t="str">
        <f>IF(ISBLANK(AD46),(IFERROR(IF(AND(AH49="Probabilidad",AH51="Probabilidad"),(AQ49-(+AQ49*AK51)),IF(AND(AH49="Impacto",AH51="Probabilidad"),(AQ48-(+AQ48*AK51)),IF(AH51="Impacto",AQ49,""))),""))," ")</f>
        <v/>
      </c>
      <c r="AP51" s="174" t="str">
        <f>IF(ISBLANK(AD46),(IFERROR(IF(AO51="","",IF(AO51&lt;=0.2,"Muy Baja",IF(AO51&lt;=0.4,"Baja",IF(AO51&lt;=0.6,"Media",IF(AO51&lt;=0.8,"Alta","Muy Alta"))))),"")), " ")</f>
        <v/>
      </c>
      <c r="AQ51" s="237" t="str">
        <f t="shared" si="28"/>
        <v/>
      </c>
      <c r="AR51" s="238" t="str">
        <f t="shared" si="29"/>
        <v/>
      </c>
      <c r="AS51" s="237" t="str">
        <f>IFERROR(IF(AND(AH50="Impacto",AH51="Impacto"),(AS49-(+AS50*AK51)),IF(AND(AH49="Probabilidad",AH51="Impacto"),(AS48-(+AS48*AK51)),IF(AH51="Probabilidad",AS49,""))),"")</f>
        <v/>
      </c>
      <c r="AT51" s="239" t="str">
        <f t="shared" si="30"/>
        <v/>
      </c>
      <c r="AU51" s="455"/>
      <c r="AV51" s="458"/>
      <c r="AW51" s="452"/>
      <c r="AX51" s="461"/>
      <c r="AY51" s="343"/>
      <c r="AZ51" s="209"/>
      <c r="BA51" s="207"/>
      <c r="BB51" s="207"/>
      <c r="BC51" s="208"/>
      <c r="BD51" s="208"/>
      <c r="BE51" s="208"/>
      <c r="BF51" s="209"/>
      <c r="BG51" s="464"/>
      <c r="BH51" s="215"/>
      <c r="BI51" s="210"/>
      <c r="BJ51" s="210"/>
      <c r="BK51" s="210"/>
      <c r="BL51" s="207"/>
      <c r="BM51" s="207"/>
      <c r="BN51" s="207"/>
      <c r="BO51" s="211"/>
      <c r="BP51" s="211"/>
      <c r="BQ51" s="212"/>
      <c r="BR51" s="213"/>
      <c r="BS51" s="213" t="str">
        <f>IF(AND('MAPA DE RIESGOS'!$AP51="Muy Alta",'MAPA DE RIESGOS'!$AR51="Leve"),CONCATENATE("R",'MAPA DE RIESGOS'!$H51,"C",'MAPA DE RIESGOS'!$AF51),"")</f>
        <v/>
      </c>
      <c r="BT51" s="213"/>
      <c r="BU51" s="213"/>
      <c r="BV51" s="213"/>
      <c r="BW51" s="213"/>
      <c r="BX51" s="213"/>
      <c r="BY51" s="213"/>
      <c r="BZ51" s="213"/>
      <c r="CA51" s="213"/>
      <c r="CB51" s="213"/>
      <c r="CC51" s="213"/>
      <c r="CD51" s="213"/>
      <c r="CE51" s="213"/>
      <c r="CF51" s="213"/>
      <c r="CG51" s="213"/>
      <c r="CH51" s="213"/>
      <c r="CI51" s="213"/>
      <c r="CJ51" s="213"/>
      <c r="CK51" s="213"/>
    </row>
    <row r="52" spans="1:89" s="214" customFormat="1" ht="95.5" customHeight="1">
      <c r="A52" s="636"/>
      <c r="B52" s="517"/>
      <c r="C52" s="520"/>
      <c r="D52" s="520" t="str">
        <f>IFERROR((VLOOKUP($B52,'Listados Datos'!$D$3:$F$18,3,FALSE))," ")</f>
        <v xml:space="preserve"> </v>
      </c>
      <c r="E52" s="469"/>
      <c r="F52" s="463"/>
      <c r="G52" s="489">
        <v>8</v>
      </c>
      <c r="H52" s="384">
        <v>8</v>
      </c>
      <c r="I52" s="465" t="s">
        <v>1087</v>
      </c>
      <c r="J52" s="462" t="s">
        <v>243</v>
      </c>
      <c r="K52" s="462" t="s">
        <v>1087</v>
      </c>
      <c r="L52" s="462" t="s">
        <v>1087</v>
      </c>
      <c r="M52" s="468" t="str">
        <f t="shared" ref="M52" si="70">+CONCATENATE("Posibilidad de afectación ", J52, " por ", K52," debido a ", L52)</f>
        <v>Posibilidad de afectación Reputacional por No aplicar los criterios de calidez, amabilidad, oportunidad, efectividad, rapidez y confiabilidad a través de los canales de atención. debido a No aplicar los criterios de calidez, amabilidad, oportunidad, efectividad, rapidez y confiabilidad a través de los canales de atención.</v>
      </c>
      <c r="N52" s="468" t="s">
        <v>108</v>
      </c>
      <c r="O52" s="468" t="s">
        <v>836</v>
      </c>
      <c r="P52" s="471">
        <v>228</v>
      </c>
      <c r="Q52" s="474"/>
      <c r="R52" s="477"/>
      <c r="S52" s="477"/>
      <c r="T52" s="477"/>
      <c r="U52" s="477"/>
      <c r="V52" s="480" t="str">
        <f t="shared" ref="V52" si="71">IF(ISBLANK(AC52),(IF(P52&lt;=0,"",IF(P52&lt;=2,"Muy Baja",IF(P52&lt;=24,"Baja",IF(P52&lt;=500,"Media",IF(P52&lt;=5000,"Alta","Muy Alta"))))))," ")</f>
        <v>Media</v>
      </c>
      <c r="W52" s="438">
        <f t="shared" ref="W52" si="72">IF(ISBLANK(AC52),(IF(V52="","",IF(V52="Muy Baja",20%,IF(V52="Baja",40%,IF(V52="Media",60%,IF(V52="Alta",80%,IF(V52="Muy Alta",100%,0)))))))," ")</f>
        <v>0.6</v>
      </c>
      <c r="X52" s="483" t="s">
        <v>1719</v>
      </c>
      <c r="Y52" s="486" t="str">
        <f>IF(X52&gt;0,IF(NOT(ISERROR(MATCH(X52,'Listados Datos'!$N$3:$N$4,0))),'Listados Datos'!$N$6&amp;"Por favor no seleccionar este criterios de impacto (Afectación Económica o presupuestal y/o Pérdida Reputacional)",'Listados Datos'!$N$7),"")</f>
        <v>✔</v>
      </c>
      <c r="Z52" s="435" t="str">
        <f>IF(OR(X52='Listados Datos'!$R$3,X52='Listados Datos'!$S$3),"Leve",IF(OR(X52='Listados Datos'!$R$4,X52='Listados Datos'!$S$4),"Menor",IF(OR(X52='Listados Datos'!$R$5,X52='Listados Datos'!$S$5),"Moderado",IF(OR(X52='Listados Datos'!$R$6,X52='Listados Datos'!$S$6),"Mayor",IF(OR(X52='Listados Datos'!$R$7,X52='Listados Datos'!$S$7),"Catastrófico","")))))</f>
        <v/>
      </c>
      <c r="AA52" s="438" t="str">
        <f>IF(Z52="","",IF(Z52="Leve",20%,IF(Z52="Menor",40%,IF(Z52="Moderado",60%,IF(Z52="Mayor",80%,IF(Z52="Catastrófico",100%,0))))))</f>
        <v/>
      </c>
      <c r="AB52" s="441" t="str">
        <f>IF(OR(AND(V52="Muy Baja",Z52="Leve"),AND(V52="Muy Baja",Z52="Menor"),AND(V52="Baja",Z52="Leve")),"Bajo",IF(OR(AND(V52="Muy baja",Z52="Moderado"),AND(V52="Baja",Z52="Menor"),AND(V52="Baja",Z52="Moderado"),AND(V52="Media",Z52="Leve"),AND(V52="Media",Z52="Menor"),AND(V52="Media",Z52="Moderado"),AND(V52="Alta",Z52="Leve"),AND(V52="Alta",Z52="Menor")),"Moderado",IF(OR(AND(V52="Muy Baja",Z52="Mayor"),AND(V52="Baja",Z52="Mayor"),AND(V52="Media",Z52="Mayor"),AND(V52="Alta",Z52="Moderado"),AND(V52="Alta",Z52="Mayor"),AND(V52="Muy Alta",Z52="Leve"),AND(V52="Muy Alta",Z52="Menor"),AND(V52="Muy Alta",Z52="Moderado"),AND(V52="Muy Alta",Z52="Mayor")),"Alto",IF(OR(AND(V52="Muy Baja",Z52="Catastrófico"),AND(V52="Baja",Z52="Catastrófico"),AND(V52="Media",Z52="Catastrófico"),AND(V52="Alta",Z52="Catastrófico"),AND(V52="Muy Alta",Z52="Catastrófico")),"Extremo",""))))</f>
        <v/>
      </c>
      <c r="AC52" s="444"/>
      <c r="AD52" s="447"/>
      <c r="AE52" s="450" t="str">
        <f t="shared" ref="AE52" si="73">IF(AND(AC52="Rara Vez",AD52="Insignificante"),("BAJA"),IF(AND(AC52="Rara Vez",AD52="Menor"),("BAJA"),IF(AND(AC52="Rara Vez",AD52="Moderado"),("MODERADA"),IF(AND(AC52="Rara Vez",AD52="Mayor"),("ALTA"),IF(AND(AC52="Improbable",AD52="Insignificante"),("BAJA"),IF(AND(AC52="Improbable",AD52="Menor"),("BAJA"),IF(AND(AC52="Improbable",AD52="Moderado"),("MODERADA"),IF(AND(AC52="Improbable",AD52="Mayor"),("ALTA"),IF(AND(AC52="Posible",AD52="Insignificante"),("BAJA"),IF(AND(AC52="Posible",AD52="Menor"),("MODERADA"),IF(AND(AC52="Posible",AD52="Moderado"),("ALTA"),IF(AND(AC52="Posible",AD52="Mayor"),("EXTREMA"),IF(AND(AC52="Probable",AD52="Insignificante"),("MODERADA"),IF(AND(AC52="Probable",AD52="Menor"),("ALTA"),IF(AND(AC52="Probable",AD52="Moderado"),("ALTA"),IF(AND(AC52="Probable",AD52="Mayor"),("EXTREMA"),IF(AND(AC52="Casi Seguro",AD52="Insignificante"),("ALTA"),IF(AND(AC52="Casi Seguro",AD52="Menor"),("ALTA"),IF(AND(AC52="Casi Seguro",AD52="Moderado"),("EXTREMA"),IF(AND(AC52="Casi Seguro",AD52="Mayor"),("EXTREMA"),IF(AD52="Catastrófico","EXTREMA","VALORAR")))))))))))))))))))))</f>
        <v>VALORAR</v>
      </c>
      <c r="AF52" s="205">
        <v>1</v>
      </c>
      <c r="AG52" s="206" t="s">
        <v>1101</v>
      </c>
      <c r="AH52" s="234" t="str">
        <f t="shared" si="52"/>
        <v>Probabilidad</v>
      </c>
      <c r="AI52" s="340" t="s">
        <v>314</v>
      </c>
      <c r="AJ52" s="340" t="s">
        <v>319</v>
      </c>
      <c r="AK52" s="235" t="str">
        <f t="shared" si="53"/>
        <v>40%</v>
      </c>
      <c r="AL52" s="341" t="s">
        <v>323</v>
      </c>
      <c r="AM52" s="341" t="s">
        <v>327</v>
      </c>
      <c r="AN52" s="342" t="s">
        <v>330</v>
      </c>
      <c r="AO52" s="236">
        <f>IF(ISBLANK(AD52),(IFERROR(IF(AH52="Probabilidad",(W52-(+W52*AK52)),IF(AH52="Impacto",W52,"")),""))," ")</f>
        <v>0.36</v>
      </c>
      <c r="AP52" s="174" t="str">
        <f>IF(ISBLANK(AD52), (IFERROR(IF(AO52="","",IF(AO52&lt;=0.2,"Muy Baja",IF(AO52&lt;=0.4,"Baja",IF(AO52&lt;=0.6,"Media",IF(AO52&lt;=0.8,"Alta","Muy Alta"))))),""))," ")</f>
        <v>Baja</v>
      </c>
      <c r="AQ52" s="237">
        <f t="shared" si="28"/>
        <v>0.36</v>
      </c>
      <c r="AR52" s="238" t="str">
        <f t="shared" si="29"/>
        <v/>
      </c>
      <c r="AS52" s="237" t="str">
        <f>IFERROR(IF(AH52="Impacto",(AA52-(+AA52*AK52)),IF(AH52="Probabilidad",AA52,"")),"")</f>
        <v/>
      </c>
      <c r="AT52" s="239" t="str">
        <f t="shared" si="30"/>
        <v/>
      </c>
      <c r="AU52" s="453"/>
      <c r="AV52" s="456" t="str">
        <f>IF(ISBLANK(AD52), " ", AD52)</f>
        <v xml:space="preserve"> </v>
      </c>
      <c r="AW52" s="450" t="str">
        <f t="shared" ref="AW52" si="74">IF(AND(AU52="Rara Vez",AV52="Insignificante"),("BAJA"),IF(AND(AU52="Rara Vez",AV52="Menor"),("BAJA"),IF(AND(AU52="Rara Vez",AV52="Moderado"),("MODERADA"),IF(AND(AU52="Rara Vez",AV52="Mayor"),("ALTA"),IF(AND(AU52="Improbable",AV52="Insignificante"),("BAJA"),IF(AND(AU52="Improbable",AV52="Menor"),("BAJA"),IF(AND(AU52="Improbable",AV52="Moderado"),("MODERADA"),IF(AND(AU52="Improbable",AV52="Mayor"),("ALTA"),IF(AND(AU52="Posible",AV52="Insignificante"),("BAJA"),IF(AND(AU52="Posible",AV52="Menor"),("MODERADA"),IF(AND(AU52="Posible",AV52="Moderado"),("ALTA"),IF(AND(AU52="Posible",AV52="Mayor"),("EXTREMA"),IF(AND(AU52="Probable",AV52="Insignificante"),("MODERADA"),IF(AND(AU52="Probable",AV52="Menor"),("ALTA"),IF(AND(AU52="Probable",AV52="Moderado"),("ALTA"),IF(AND(AU52="Probable",AV52="Mayor"),("EXTREMA"),IF(AND(AU52="Casi Seguro",AV52="Insignificante"),("ALTA"),IF(AND(AU52="Casi Seguro",AV52="Menor"),("ALTA"),IF(AND(AU52="Casi Seguro",AV52="Moderado"),("EXTREMA"),IF(AND(AU52="Casi Seguro",AV52="Mayor"),("EXTREMA"),IF(AV52="Catastrófico","EXTREMA","VALORAR")))))))))))))))))))))</f>
        <v>VALORAR</v>
      </c>
      <c r="AX52" s="459" t="s">
        <v>337</v>
      </c>
      <c r="AY52" s="343" t="s">
        <v>1728</v>
      </c>
      <c r="AZ52" s="209" t="s">
        <v>1102</v>
      </c>
      <c r="BA52" s="207" t="s">
        <v>955</v>
      </c>
      <c r="BB52" s="207" t="s">
        <v>1083</v>
      </c>
      <c r="BC52" s="208">
        <v>44562</v>
      </c>
      <c r="BD52" s="208">
        <v>44926</v>
      </c>
      <c r="BE52" s="209" t="s">
        <v>1103</v>
      </c>
      <c r="BF52" s="209" t="s">
        <v>1104</v>
      </c>
      <c r="BG52" s="462" t="s">
        <v>1105</v>
      </c>
      <c r="BH52" s="215"/>
      <c r="BI52" s="210"/>
      <c r="BJ52" s="210"/>
      <c r="BK52" s="210"/>
      <c r="BL52" s="207"/>
      <c r="BM52" s="207"/>
      <c r="BN52" s="207"/>
      <c r="BO52" s="211"/>
      <c r="BP52" s="211"/>
      <c r="BQ52" s="212"/>
      <c r="BR52" s="213"/>
      <c r="BS52" s="213" t="str">
        <f>IF(AND('MAPA DE RIESGOS'!$AP52="Muy Alta",'MAPA DE RIESGOS'!$AR52="Leve"),CONCATENATE("R",'MAPA DE RIESGOS'!$H52,"C",'MAPA DE RIESGOS'!$AF52),"")</f>
        <v/>
      </c>
      <c r="BT52" s="213"/>
      <c r="BU52" s="213"/>
      <c r="BV52" s="213"/>
      <c r="BW52" s="213"/>
      <c r="BX52" s="213"/>
      <c r="BY52" s="213"/>
      <c r="BZ52" s="213"/>
      <c r="CA52" s="213"/>
      <c r="CB52" s="213"/>
      <c r="CC52" s="213"/>
      <c r="CD52" s="213"/>
      <c r="CE52" s="213"/>
      <c r="CF52" s="213"/>
      <c r="CG52" s="213"/>
      <c r="CH52" s="213"/>
      <c r="CI52" s="213"/>
      <c r="CJ52" s="213"/>
      <c r="CK52" s="213"/>
    </row>
    <row r="53" spans="1:89" s="214" customFormat="1" ht="28.5" hidden="1" customHeight="1">
      <c r="A53" s="636"/>
      <c r="B53" s="517"/>
      <c r="C53" s="520"/>
      <c r="D53" s="520"/>
      <c r="E53" s="469"/>
      <c r="F53" s="463"/>
      <c r="G53" s="489"/>
      <c r="H53" s="384">
        <v>8</v>
      </c>
      <c r="I53" s="466"/>
      <c r="J53" s="463"/>
      <c r="K53" s="463"/>
      <c r="L53" s="463"/>
      <c r="M53" s="469"/>
      <c r="N53" s="469"/>
      <c r="O53" s="469"/>
      <c r="P53" s="472"/>
      <c r="Q53" s="475"/>
      <c r="R53" s="478"/>
      <c r="S53" s="478"/>
      <c r="T53" s="478"/>
      <c r="U53" s="478"/>
      <c r="V53" s="481"/>
      <c r="W53" s="439"/>
      <c r="X53" s="484"/>
      <c r="Y53" s="487"/>
      <c r="Z53" s="436"/>
      <c r="AA53" s="439"/>
      <c r="AB53" s="442"/>
      <c r="AC53" s="445"/>
      <c r="AD53" s="448"/>
      <c r="AE53" s="451"/>
      <c r="AF53" s="205">
        <v>2</v>
      </c>
      <c r="AG53" s="206"/>
      <c r="AH53" s="234" t="str">
        <f t="shared" si="52"/>
        <v/>
      </c>
      <c r="AI53" s="340"/>
      <c r="AJ53" s="340"/>
      <c r="AK53" s="235" t="str">
        <f t="shared" si="53"/>
        <v/>
      </c>
      <c r="AL53" s="341"/>
      <c r="AM53" s="341"/>
      <c r="AN53" s="342"/>
      <c r="AO53" s="236" t="str">
        <f>IF(ISBLANK(AD52),(IFERROR(IF(AND(AH52="Probabilidad",AH53="Probabilidad"),(AQ52-(+AQ52*AK53)),IF(AH53="Probabilidad",(W52-(+W52*AK53)),IF(AH53="Impacto",AQ52,""))),""))," ")</f>
        <v/>
      </c>
      <c r="AP53" s="174" t="str">
        <f>IF(ISBLANK(AD52),(IFERROR(IF(AO53="","",IF(AO53&lt;=0.2,"Muy Baja",IF(AO53&lt;=0.4,"Baja",IF(AO53&lt;=0.6,"Media",IF(AO53&lt;=0.8,"Alta","Muy Alta"))))),""))," ")</f>
        <v/>
      </c>
      <c r="AQ53" s="237" t="str">
        <f t="shared" si="28"/>
        <v/>
      </c>
      <c r="AR53" s="238" t="str">
        <f t="shared" si="29"/>
        <v/>
      </c>
      <c r="AS53" s="237" t="str">
        <f>IFERROR(IF(AND(AH52="Impacto",AH53="Impacto"),(AS52-(+AS52*AK53)),IF(AH53="Impacto",(AA52-(+AA52*AK53)),IF(AH53="Probabilidad",AS52,""))),"")</f>
        <v/>
      </c>
      <c r="AT53" s="239" t="str">
        <f t="shared" si="30"/>
        <v/>
      </c>
      <c r="AU53" s="454"/>
      <c r="AV53" s="457"/>
      <c r="AW53" s="451"/>
      <c r="AX53" s="460"/>
      <c r="AY53" s="343"/>
      <c r="AZ53" s="209"/>
      <c r="BA53" s="207"/>
      <c r="BB53" s="207"/>
      <c r="BC53" s="208"/>
      <c r="BD53" s="208"/>
      <c r="BE53" s="208"/>
      <c r="BF53" s="208"/>
      <c r="BG53" s="463"/>
      <c r="BH53" s="215"/>
      <c r="BI53" s="210"/>
      <c r="BJ53" s="210"/>
      <c r="BK53" s="210"/>
      <c r="BL53" s="207"/>
      <c r="BM53" s="207"/>
      <c r="BN53" s="207"/>
      <c r="BO53" s="211"/>
      <c r="BP53" s="211"/>
      <c r="BQ53" s="212"/>
      <c r="BR53" s="213"/>
      <c r="BS53" s="213" t="str">
        <f>IF(AND('MAPA DE RIESGOS'!$AP53="Muy Alta",'MAPA DE RIESGOS'!$AR53="Leve"),CONCATENATE("R",'MAPA DE RIESGOS'!$H53,"C",'MAPA DE RIESGOS'!$AF53),"")</f>
        <v/>
      </c>
      <c r="BT53" s="213"/>
      <c r="BU53" s="213"/>
      <c r="BV53" s="213"/>
      <c r="BW53" s="213"/>
      <c r="BX53" s="213"/>
      <c r="BY53" s="213"/>
      <c r="BZ53" s="213"/>
      <c r="CA53" s="213"/>
      <c r="CB53" s="213"/>
      <c r="CC53" s="213"/>
      <c r="CD53" s="213"/>
      <c r="CE53" s="213"/>
      <c r="CF53" s="213"/>
      <c r="CG53" s="213"/>
      <c r="CH53" s="213"/>
      <c r="CI53" s="213"/>
      <c r="CJ53" s="213"/>
      <c r="CK53" s="213"/>
    </row>
    <row r="54" spans="1:89" s="214" customFormat="1" ht="28.5" hidden="1" customHeight="1">
      <c r="A54" s="636"/>
      <c r="B54" s="517"/>
      <c r="C54" s="520"/>
      <c r="D54" s="520"/>
      <c r="E54" s="469"/>
      <c r="F54" s="463"/>
      <c r="G54" s="489"/>
      <c r="H54" s="384">
        <v>8</v>
      </c>
      <c r="I54" s="466"/>
      <c r="J54" s="463"/>
      <c r="K54" s="463"/>
      <c r="L54" s="463"/>
      <c r="M54" s="469"/>
      <c r="N54" s="469"/>
      <c r="O54" s="469"/>
      <c r="P54" s="472"/>
      <c r="Q54" s="475"/>
      <c r="R54" s="478"/>
      <c r="S54" s="478"/>
      <c r="T54" s="478"/>
      <c r="U54" s="478"/>
      <c r="V54" s="481"/>
      <c r="W54" s="439"/>
      <c r="X54" s="484"/>
      <c r="Y54" s="487"/>
      <c r="Z54" s="436"/>
      <c r="AA54" s="439"/>
      <c r="AB54" s="442"/>
      <c r="AC54" s="445"/>
      <c r="AD54" s="448"/>
      <c r="AE54" s="451"/>
      <c r="AF54" s="205">
        <v>3</v>
      </c>
      <c r="AG54" s="206"/>
      <c r="AH54" s="234" t="str">
        <f t="shared" si="52"/>
        <v/>
      </c>
      <c r="AI54" s="340"/>
      <c r="AJ54" s="340"/>
      <c r="AK54" s="235" t="str">
        <f t="shared" si="53"/>
        <v/>
      </c>
      <c r="AL54" s="341"/>
      <c r="AM54" s="341"/>
      <c r="AN54" s="342"/>
      <c r="AO54" s="236" t="str">
        <f>IF(ISBLANK(AD52),(IFERROR(IF(AND(AH53="Probabilidad",AH54="Probabilidad"),(AQ53-(+AQ53*AK54)),IF(AND(AH53="Impacto",AH54="Probabilidad"),(AQ52-(+AQ52*AK54)),IF(AH54="Impacto",AQ53,""))),""))," ")</f>
        <v/>
      </c>
      <c r="AP54" s="174" t="str">
        <f>IF(ISBLANK(AD52),(IFERROR(IF(AO54="","",IF(AO54&lt;=0.2,"Muy Baja",IF(AO54&lt;=0.4,"Baja",IF(AO54&lt;=0.6,"Media",IF(AO54&lt;=0.8,"Alta","Muy Alta"))))),""))," ")</f>
        <v/>
      </c>
      <c r="AQ54" s="237" t="str">
        <f t="shared" si="28"/>
        <v/>
      </c>
      <c r="AR54" s="238" t="str">
        <f t="shared" si="29"/>
        <v/>
      </c>
      <c r="AS54" s="237" t="str">
        <f>IFERROR(IF(AND(AH53="Impacto",AH54="Impacto"),(AS53-(+AS53*AK54)),IF(AND(AH53="Probabilidad",AH54="Impacto"),(AS52-(+AS52*AK54)),IF(AH54="Probabilidad",AS53,""))),"")</f>
        <v/>
      </c>
      <c r="AT54" s="239" t="str">
        <f t="shared" si="30"/>
        <v/>
      </c>
      <c r="AU54" s="454"/>
      <c r="AV54" s="457"/>
      <c r="AW54" s="451"/>
      <c r="AX54" s="460"/>
      <c r="AY54" s="343"/>
      <c r="AZ54" s="209"/>
      <c r="BA54" s="207"/>
      <c r="BB54" s="207"/>
      <c r="BC54" s="208"/>
      <c r="BD54" s="208"/>
      <c r="BE54" s="208"/>
      <c r="BF54" s="209"/>
      <c r="BG54" s="463"/>
      <c r="BH54" s="215"/>
      <c r="BI54" s="210"/>
      <c r="BJ54" s="210"/>
      <c r="BK54" s="210"/>
      <c r="BL54" s="207"/>
      <c r="BM54" s="207"/>
      <c r="BN54" s="207"/>
      <c r="BO54" s="211"/>
      <c r="BP54" s="211"/>
      <c r="BQ54" s="212"/>
      <c r="BR54" s="213"/>
      <c r="BS54" s="213" t="str">
        <f>IF(AND('MAPA DE RIESGOS'!$AP54="Muy Alta",'MAPA DE RIESGOS'!$AR54="Leve"),CONCATENATE("R",'MAPA DE RIESGOS'!$H54,"C",'MAPA DE RIESGOS'!$AF54),"")</f>
        <v/>
      </c>
      <c r="BT54" s="213"/>
      <c r="BU54" s="213"/>
      <c r="BV54" s="213"/>
      <c r="BW54" s="213"/>
      <c r="BX54" s="213"/>
      <c r="BY54" s="213"/>
      <c r="BZ54" s="213"/>
      <c r="CA54" s="213"/>
      <c r="CB54" s="213"/>
      <c r="CC54" s="213"/>
      <c r="CD54" s="213"/>
      <c r="CE54" s="213"/>
      <c r="CF54" s="213"/>
      <c r="CG54" s="213"/>
      <c r="CH54" s="213"/>
      <c r="CI54" s="213"/>
      <c r="CJ54" s="213"/>
      <c r="CK54" s="213"/>
    </row>
    <row r="55" spans="1:89" s="214" customFormat="1" ht="28.5" hidden="1" customHeight="1">
      <c r="A55" s="636"/>
      <c r="B55" s="517"/>
      <c r="C55" s="520"/>
      <c r="D55" s="520"/>
      <c r="E55" s="469"/>
      <c r="F55" s="463"/>
      <c r="G55" s="489"/>
      <c r="H55" s="384">
        <v>8</v>
      </c>
      <c r="I55" s="466"/>
      <c r="J55" s="463"/>
      <c r="K55" s="463"/>
      <c r="L55" s="463"/>
      <c r="M55" s="469"/>
      <c r="N55" s="469"/>
      <c r="O55" s="469"/>
      <c r="P55" s="472"/>
      <c r="Q55" s="475"/>
      <c r="R55" s="478"/>
      <c r="S55" s="478"/>
      <c r="T55" s="478"/>
      <c r="U55" s="478"/>
      <c r="V55" s="481"/>
      <c r="W55" s="439"/>
      <c r="X55" s="484"/>
      <c r="Y55" s="487"/>
      <c r="Z55" s="436"/>
      <c r="AA55" s="439"/>
      <c r="AB55" s="442"/>
      <c r="AC55" s="445"/>
      <c r="AD55" s="448"/>
      <c r="AE55" s="451"/>
      <c r="AF55" s="205">
        <v>4</v>
      </c>
      <c r="AG55" s="206"/>
      <c r="AH55" s="234" t="str">
        <f t="shared" si="52"/>
        <v/>
      </c>
      <c r="AI55" s="340"/>
      <c r="AJ55" s="340"/>
      <c r="AK55" s="235" t="str">
        <f t="shared" si="53"/>
        <v/>
      </c>
      <c r="AL55" s="341"/>
      <c r="AM55" s="341"/>
      <c r="AN55" s="342"/>
      <c r="AO55" s="236" t="str">
        <f>IF(ISBLANK(AD52),(IFERROR(IF(AND(AH54="Probabilidad",AH55="Probabilidad"),(AQ54-(+AQ54*AK55)),IF(AND(AH54="Impacto",AH55="Probabilidad"),(AQ53-(+AQ53*AK55)),IF(AH55="Impacto",AQ54,""))),""))," ")</f>
        <v/>
      </c>
      <c r="AP55" s="174" t="str">
        <f>IF(ISBLANK(AD52),(IFERROR(IF(AO55="","",IF(AO55&lt;=0.2,"Muy Baja",IF(AO55&lt;=0.4,"Baja",IF(AO55&lt;=0.6,"Media",IF(AO55&lt;=0.8,"Alta","Muy Alta"))))),""))," ")</f>
        <v/>
      </c>
      <c r="AQ55" s="237" t="str">
        <f t="shared" si="28"/>
        <v/>
      </c>
      <c r="AR55" s="238" t="str">
        <f t="shared" si="29"/>
        <v/>
      </c>
      <c r="AS55" s="237" t="str">
        <f>IFERROR(IF(AND(AH54="Impacto",AH55="Impacto"),(AS54-(+AS54*AK55)),IF(AND(AH54="Probabilidad",AH55="Impacto"),(AS53-(+AS53*AK55)),IF(AH55="Probabilidad",AS54,""))),"")</f>
        <v/>
      </c>
      <c r="AT55" s="239" t="str">
        <f t="shared" si="30"/>
        <v/>
      </c>
      <c r="AU55" s="454"/>
      <c r="AV55" s="457"/>
      <c r="AW55" s="451"/>
      <c r="AX55" s="460"/>
      <c r="AY55" s="343"/>
      <c r="AZ55" s="209"/>
      <c r="BA55" s="207"/>
      <c r="BB55" s="207"/>
      <c r="BC55" s="208"/>
      <c r="BD55" s="208"/>
      <c r="BE55" s="208"/>
      <c r="BF55" s="209"/>
      <c r="BG55" s="463"/>
      <c r="BH55" s="215"/>
      <c r="BI55" s="210"/>
      <c r="BJ55" s="210"/>
      <c r="BK55" s="210"/>
      <c r="BL55" s="207"/>
      <c r="BM55" s="207"/>
      <c r="BN55" s="207"/>
      <c r="BO55" s="211"/>
      <c r="BP55" s="211"/>
      <c r="BQ55" s="212"/>
      <c r="BR55" s="213"/>
      <c r="BS55" s="213" t="str">
        <f>IF(AND('MAPA DE RIESGOS'!$AP55="Muy Alta",'MAPA DE RIESGOS'!$AR55="Leve"),CONCATENATE("R",'MAPA DE RIESGOS'!$H55,"C",'MAPA DE RIESGOS'!$AF55),"")</f>
        <v/>
      </c>
      <c r="BT55" s="213"/>
      <c r="BU55" s="213"/>
      <c r="BV55" s="213"/>
      <c r="BW55" s="213"/>
      <c r="BX55" s="213"/>
      <c r="BY55" s="213"/>
      <c r="BZ55" s="213"/>
      <c r="CA55" s="213"/>
      <c r="CB55" s="213"/>
      <c r="CC55" s="213"/>
      <c r="CD55" s="213"/>
      <c r="CE55" s="213"/>
      <c r="CF55" s="213"/>
      <c r="CG55" s="213"/>
      <c r="CH55" s="213"/>
      <c r="CI55" s="213"/>
      <c r="CJ55" s="213"/>
      <c r="CK55" s="213"/>
    </row>
    <row r="56" spans="1:89" s="214" customFormat="1" ht="28.5" hidden="1" customHeight="1">
      <c r="A56" s="636"/>
      <c r="B56" s="517"/>
      <c r="C56" s="520"/>
      <c r="D56" s="520"/>
      <c r="E56" s="469"/>
      <c r="F56" s="463"/>
      <c r="G56" s="489"/>
      <c r="H56" s="384">
        <v>8</v>
      </c>
      <c r="I56" s="466"/>
      <c r="J56" s="463"/>
      <c r="K56" s="463"/>
      <c r="L56" s="463"/>
      <c r="M56" s="469"/>
      <c r="N56" s="469"/>
      <c r="O56" s="469"/>
      <c r="P56" s="472"/>
      <c r="Q56" s="475"/>
      <c r="R56" s="478"/>
      <c r="S56" s="478"/>
      <c r="T56" s="478"/>
      <c r="U56" s="478"/>
      <c r="V56" s="481"/>
      <c r="W56" s="439"/>
      <c r="X56" s="484"/>
      <c r="Y56" s="487"/>
      <c r="Z56" s="436"/>
      <c r="AA56" s="439"/>
      <c r="AB56" s="442"/>
      <c r="AC56" s="445"/>
      <c r="AD56" s="448"/>
      <c r="AE56" s="451"/>
      <c r="AF56" s="205">
        <v>5</v>
      </c>
      <c r="AG56" s="206"/>
      <c r="AH56" s="234" t="str">
        <f t="shared" ref="AH56" si="75">IF(OR(AI56="Preventivo",AI56="Detectivo"),"Probabilidad",IF(AI56="Correctivo","Impacto",""))</f>
        <v/>
      </c>
      <c r="AI56" s="340"/>
      <c r="AJ56" s="340"/>
      <c r="AK56" s="235" t="str">
        <f t="shared" ref="AK56" si="76">IF(AND(AI56="Preventivo",AJ56="Automático"),"50%",IF(AND(AI56="Preventivo",AJ56="Manual"),"40%",IF(AND(AI56="Detectivo",AJ56="Automático"),"40%",IF(AND(AI56="Detectivo",AJ56="Manual"),"30%",IF(AND(AI56="Correctivo",AJ56="Automático"),"35%",IF(AND(AI56="Correctivo",AJ56="Manual"),"25%",""))))))</f>
        <v/>
      </c>
      <c r="AL56" s="341"/>
      <c r="AM56" s="341"/>
      <c r="AN56" s="342"/>
      <c r="AO56" s="236" t="str">
        <f>IF(ISBLANK(AD52),(IFERROR(IF(AND(AH55="Probabilidad",AH56="Probabilidad"),(AQ55-(+AQ55*AK56)),IF(AND(AH55="Impacto",AH56="Probabilidad"),(AQ54-(+AQ54*AK56)),IF(AH56="Impacto",AQ55,""))),""))," ")</f>
        <v/>
      </c>
      <c r="AP56" s="174" t="str">
        <f>IF(ISBLANK(AD52),(IFERROR(IF(AO56="","",IF(AO56&lt;=0.2,"Muy Baja",IF(AO56&lt;=0.4,"Baja",IF(AO56&lt;=0.6,"Media",IF(AO56&lt;=0.8,"Alta","Muy Alta"))))),""))," ")</f>
        <v/>
      </c>
      <c r="AQ56" s="237" t="str">
        <f t="shared" si="28"/>
        <v/>
      </c>
      <c r="AR56" s="238" t="str">
        <f t="shared" si="29"/>
        <v/>
      </c>
      <c r="AS56" s="237" t="str">
        <f>IFERROR(IF(AND(AH55="Impacto",AH56="Impacto"),(AS55-(+AS55*AK56)),IF(AND(AH55="Probabilidad",AH56="Impacto"),(AS54-(+AS54*AK56)),IF(AH56="Probabilidad",AS55,""))),"")</f>
        <v/>
      </c>
      <c r="AT56" s="239" t="str">
        <f t="shared" si="30"/>
        <v/>
      </c>
      <c r="AU56" s="454"/>
      <c r="AV56" s="457"/>
      <c r="AW56" s="451"/>
      <c r="AX56" s="460"/>
      <c r="AY56" s="343"/>
      <c r="AZ56" s="209"/>
      <c r="BA56" s="207"/>
      <c r="BB56" s="207"/>
      <c r="BC56" s="208"/>
      <c r="BD56" s="208"/>
      <c r="BE56" s="208"/>
      <c r="BF56" s="209"/>
      <c r="BG56" s="463"/>
      <c r="BH56" s="215"/>
      <c r="BI56" s="210"/>
      <c r="BJ56" s="210"/>
      <c r="BK56" s="210"/>
      <c r="BL56" s="207"/>
      <c r="BM56" s="207"/>
      <c r="BN56" s="207"/>
      <c r="BO56" s="211"/>
      <c r="BP56" s="211"/>
      <c r="BQ56" s="212"/>
      <c r="BR56" s="213"/>
      <c r="BS56" s="213" t="str">
        <f>IF(AND('MAPA DE RIESGOS'!$AP56="Muy Alta",'MAPA DE RIESGOS'!$AR56="Leve"),CONCATENATE("R",'MAPA DE RIESGOS'!$H56,"C",'MAPA DE RIESGOS'!$AF56),"")</f>
        <v/>
      </c>
      <c r="BT56" s="213"/>
      <c r="BU56" s="213"/>
      <c r="BV56" s="213"/>
      <c r="BW56" s="213"/>
      <c r="BX56" s="213"/>
      <c r="BY56" s="213"/>
      <c r="BZ56" s="213"/>
      <c r="CA56" s="213"/>
      <c r="CB56" s="213"/>
      <c r="CC56" s="213"/>
      <c r="CD56" s="213"/>
      <c r="CE56" s="213"/>
      <c r="CF56" s="213"/>
      <c r="CG56" s="213"/>
      <c r="CH56" s="213"/>
      <c r="CI56" s="213"/>
      <c r="CJ56" s="213"/>
      <c r="CK56" s="213"/>
    </row>
    <row r="57" spans="1:89" s="214" customFormat="1" ht="28.5" hidden="1" customHeight="1">
      <c r="A57" s="636"/>
      <c r="B57" s="517"/>
      <c r="C57" s="520"/>
      <c r="D57" s="520"/>
      <c r="E57" s="469"/>
      <c r="F57" s="463"/>
      <c r="G57" s="489"/>
      <c r="H57" s="384">
        <v>8</v>
      </c>
      <c r="I57" s="467"/>
      <c r="J57" s="464"/>
      <c r="K57" s="464"/>
      <c r="L57" s="464"/>
      <c r="M57" s="470"/>
      <c r="N57" s="470"/>
      <c r="O57" s="470"/>
      <c r="P57" s="473"/>
      <c r="Q57" s="476"/>
      <c r="R57" s="479"/>
      <c r="S57" s="479"/>
      <c r="T57" s="479"/>
      <c r="U57" s="479"/>
      <c r="V57" s="482"/>
      <c r="W57" s="440"/>
      <c r="X57" s="485"/>
      <c r="Y57" s="488"/>
      <c r="Z57" s="437"/>
      <c r="AA57" s="440"/>
      <c r="AB57" s="443"/>
      <c r="AC57" s="446"/>
      <c r="AD57" s="449"/>
      <c r="AE57" s="452"/>
      <c r="AF57" s="205">
        <v>6</v>
      </c>
      <c r="AG57" s="206"/>
      <c r="AH57" s="234" t="str">
        <f t="shared" si="52"/>
        <v/>
      </c>
      <c r="AI57" s="340"/>
      <c r="AJ57" s="340"/>
      <c r="AK57" s="235" t="str">
        <f t="shared" si="53"/>
        <v/>
      </c>
      <c r="AL57" s="341"/>
      <c r="AM57" s="341"/>
      <c r="AN57" s="342"/>
      <c r="AO57" s="236" t="str">
        <f>IF(ISBLANK(AD52),(IFERROR(IF(AND(AH55="Probabilidad",AH57="Probabilidad"),(AQ55-(+AQ55*AK57)),IF(AND(AH55="Impacto",AH57="Probabilidad"),(AQ54-(+AQ54*AK57)),IF(AH57="Impacto",AQ55,""))),""))," ")</f>
        <v/>
      </c>
      <c r="AP57" s="174" t="str">
        <f>IF(ISBLANK(AD52),(IFERROR(IF(AO57="","",IF(AO57&lt;=0.2,"Muy Baja",IF(AO57&lt;=0.4,"Baja",IF(AO57&lt;=0.6,"Media",IF(AO57&lt;=0.8,"Alta","Muy Alta"))))),"")), " ")</f>
        <v/>
      </c>
      <c r="AQ57" s="237" t="str">
        <f t="shared" si="28"/>
        <v/>
      </c>
      <c r="AR57" s="238" t="str">
        <f t="shared" si="29"/>
        <v/>
      </c>
      <c r="AS57" s="237" t="str">
        <f>IFERROR(IF(AND(AH56="Impacto",AH57="Impacto"),(AS55-(+AS56*AK57)),IF(AND(AH55="Probabilidad",AH57="Impacto"),(AS54-(+AS54*AK57)),IF(AH57="Probabilidad",AS55,""))),"")</f>
        <v/>
      </c>
      <c r="AT57" s="239" t="str">
        <f t="shared" si="30"/>
        <v/>
      </c>
      <c r="AU57" s="455"/>
      <c r="AV57" s="458"/>
      <c r="AW57" s="452"/>
      <c r="AX57" s="461"/>
      <c r="AY57" s="343"/>
      <c r="AZ57" s="209"/>
      <c r="BA57" s="207"/>
      <c r="BB57" s="207"/>
      <c r="BC57" s="208"/>
      <c r="BD57" s="208"/>
      <c r="BE57" s="208"/>
      <c r="BF57" s="209"/>
      <c r="BG57" s="464"/>
      <c r="BH57" s="215"/>
      <c r="BI57" s="210"/>
      <c r="BJ57" s="210"/>
      <c r="BK57" s="210"/>
      <c r="BL57" s="207"/>
      <c r="BM57" s="207"/>
      <c r="BN57" s="207"/>
      <c r="BO57" s="211"/>
      <c r="BP57" s="211"/>
      <c r="BQ57" s="212"/>
      <c r="BR57" s="213"/>
      <c r="BS57" s="213" t="str">
        <f>IF(AND('MAPA DE RIESGOS'!$AP57="Muy Alta",'MAPA DE RIESGOS'!$AR57="Leve"),CONCATENATE("R",'MAPA DE RIESGOS'!$H57,"C",'MAPA DE RIESGOS'!$AF57),"")</f>
        <v/>
      </c>
      <c r="BT57" s="213"/>
      <c r="BU57" s="213"/>
      <c r="BV57" s="213"/>
      <c r="BW57" s="213"/>
      <c r="BX57" s="213"/>
      <c r="BY57" s="213"/>
      <c r="BZ57" s="213"/>
      <c r="CA57" s="213"/>
      <c r="CB57" s="213"/>
      <c r="CC57" s="213"/>
      <c r="CD57" s="213"/>
      <c r="CE57" s="213"/>
      <c r="CF57" s="213"/>
      <c r="CG57" s="213"/>
      <c r="CH57" s="213"/>
      <c r="CI57" s="213"/>
      <c r="CJ57" s="213"/>
      <c r="CK57" s="213"/>
    </row>
    <row r="58" spans="1:89" s="214" customFormat="1" ht="95.25" customHeight="1">
      <c r="A58" s="636"/>
      <c r="B58" s="517"/>
      <c r="C58" s="520"/>
      <c r="D58" s="520" t="str">
        <f>IFERROR((VLOOKUP($B58,'Listados Datos'!$D$3:$F$18,3,FALSE))," ")</f>
        <v xml:space="preserve"> </v>
      </c>
      <c r="E58" s="469"/>
      <c r="F58" s="463"/>
      <c r="G58" s="489">
        <v>9</v>
      </c>
      <c r="H58" s="384">
        <v>9</v>
      </c>
      <c r="I58" s="465" t="s">
        <v>1088</v>
      </c>
      <c r="J58" s="462" t="s">
        <v>244</v>
      </c>
      <c r="K58" s="462" t="s">
        <v>1088</v>
      </c>
      <c r="L58" s="462" t="s">
        <v>1088</v>
      </c>
      <c r="M58" s="468" t="str">
        <f t="shared" ref="M58" si="77">+CONCATENATE("Posibilidad de afectación ", J58, " por ", K58," debido a ", L58)</f>
        <v>Posibilidad de afectación Económico y Reputacional por Posibilidad de prestar servicios a través de procesos que no cumplan con las necesidades de la ciudadanía. debido a Posibilidad de prestar servicios a través de procesos que no cumplan con las necesidades de la ciudadanía.</v>
      </c>
      <c r="N58" s="468" t="s">
        <v>108</v>
      </c>
      <c r="O58" s="468" t="s">
        <v>838</v>
      </c>
      <c r="P58" s="471">
        <v>228</v>
      </c>
      <c r="Q58" s="474"/>
      <c r="R58" s="477"/>
      <c r="S58" s="477"/>
      <c r="T58" s="477"/>
      <c r="U58" s="477"/>
      <c r="V58" s="480" t="str">
        <f t="shared" ref="V58" si="78">IF(ISBLANK(AC58),(IF(P58&lt;=0,"",IF(P58&lt;=2,"Muy Baja",IF(P58&lt;=24,"Baja",IF(P58&lt;=500,"Media",IF(P58&lt;=5000,"Alta","Muy Alta"))))))," ")</f>
        <v>Media</v>
      </c>
      <c r="W58" s="438">
        <f t="shared" ref="W58" si="79">IF(ISBLANK(AC58),(IF(V58="","",IF(V58="Muy Baja",20%,IF(V58="Baja",40%,IF(V58="Media",60%,IF(V58="Alta",80%,IF(V58="Muy Alta",100%,0)))))))," ")</f>
        <v>0.6</v>
      </c>
      <c r="X58" s="483" t="s">
        <v>1719</v>
      </c>
      <c r="Y58" s="486" t="str">
        <f>IF(X58&gt;0,IF(NOT(ISERROR(MATCH(X58,'Listados Datos'!$N$3:$N$4,0))),'Listados Datos'!$N$6&amp;"Por favor no seleccionar este criterios de impacto (Afectación Económica o presupuestal y/o Pérdida Reputacional)",'Listados Datos'!$N$7),"")</f>
        <v>✔</v>
      </c>
      <c r="Z58" s="435" t="str">
        <f>IF(OR(X58='Listados Datos'!$R$3,X58='Listados Datos'!$S$3),"Leve",IF(OR(X58='Listados Datos'!$R$4,X58='Listados Datos'!$S$4),"Menor",IF(OR(X58='Listados Datos'!$R$5,X58='Listados Datos'!$S$5),"Moderado",IF(OR(X58='Listados Datos'!$R$6,X58='Listados Datos'!$S$6),"Mayor",IF(OR(X58='Listados Datos'!$R$7,X58='Listados Datos'!$S$7),"Catastrófico","")))))</f>
        <v/>
      </c>
      <c r="AA58" s="438" t="str">
        <f>IF(Z58="","",IF(Z58="Leve",20%,IF(Z58="Menor",40%,IF(Z58="Moderado",60%,IF(Z58="Mayor",80%,IF(Z58="Catastrófico",100%,0))))))</f>
        <v/>
      </c>
      <c r="AB58" s="441" t="str">
        <f>IF(OR(AND(V58="Muy Baja",Z58="Leve"),AND(V58="Muy Baja",Z58="Menor"),AND(V58="Baja",Z58="Leve")),"Bajo",IF(OR(AND(V58="Muy baja",Z58="Moderado"),AND(V58="Baja",Z58="Menor"),AND(V58="Baja",Z58="Moderado"),AND(V58="Media",Z58="Leve"),AND(V58="Media",Z58="Menor"),AND(V58="Media",Z58="Moderado"),AND(V58="Alta",Z58="Leve"),AND(V58="Alta",Z58="Menor")),"Moderado",IF(OR(AND(V58="Muy Baja",Z58="Mayor"),AND(V58="Baja",Z58="Mayor"),AND(V58="Media",Z58="Mayor"),AND(V58="Alta",Z58="Moderado"),AND(V58="Alta",Z58="Mayor"),AND(V58="Muy Alta",Z58="Leve"),AND(V58="Muy Alta",Z58="Menor"),AND(V58="Muy Alta",Z58="Moderado"),AND(V58="Muy Alta",Z58="Mayor")),"Alto",IF(OR(AND(V58="Muy Baja",Z58="Catastrófico"),AND(V58="Baja",Z58="Catastrófico"),AND(V58="Media",Z58="Catastrófico"),AND(V58="Alta",Z58="Catastrófico"),AND(V58="Muy Alta",Z58="Catastrófico")),"Extremo",""))))</f>
        <v/>
      </c>
      <c r="AC58" s="444"/>
      <c r="AD58" s="447"/>
      <c r="AE58" s="450" t="str">
        <f t="shared" ref="AE58" si="80">IF(AND(AC58="Rara Vez",AD58="Insignificante"),("BAJA"),IF(AND(AC58="Rara Vez",AD58="Menor"),("BAJA"),IF(AND(AC58="Rara Vez",AD58="Moderado"),("MODERADA"),IF(AND(AC58="Rara Vez",AD58="Mayor"),("ALTA"),IF(AND(AC58="Improbable",AD58="Insignificante"),("BAJA"),IF(AND(AC58="Improbable",AD58="Menor"),("BAJA"),IF(AND(AC58="Improbable",AD58="Moderado"),("MODERADA"),IF(AND(AC58="Improbable",AD58="Mayor"),("ALTA"),IF(AND(AC58="Posible",AD58="Insignificante"),("BAJA"),IF(AND(AC58="Posible",AD58="Menor"),("MODERADA"),IF(AND(AC58="Posible",AD58="Moderado"),("ALTA"),IF(AND(AC58="Posible",AD58="Mayor"),("EXTREMA"),IF(AND(AC58="Probable",AD58="Insignificante"),("MODERADA"),IF(AND(AC58="Probable",AD58="Menor"),("ALTA"),IF(AND(AC58="Probable",AD58="Moderado"),("ALTA"),IF(AND(AC58="Probable",AD58="Mayor"),("EXTREMA"),IF(AND(AC58="Casi Seguro",AD58="Insignificante"),("ALTA"),IF(AND(AC58="Casi Seguro",AD58="Menor"),("ALTA"),IF(AND(AC58="Casi Seguro",AD58="Moderado"),("EXTREMA"),IF(AND(AC58="Casi Seguro",AD58="Mayor"),("EXTREMA"),IF(AD58="Catastrófico","EXTREMA","VALORAR")))))))))))))))))))))</f>
        <v>VALORAR</v>
      </c>
      <c r="AF58" s="205">
        <v>1</v>
      </c>
      <c r="AG58" s="206" t="s">
        <v>1106</v>
      </c>
      <c r="AH58" s="234" t="str">
        <f t="shared" si="52"/>
        <v>Probabilidad</v>
      </c>
      <c r="AI58" s="340" t="s">
        <v>314</v>
      </c>
      <c r="AJ58" s="340" t="s">
        <v>319</v>
      </c>
      <c r="AK58" s="235" t="str">
        <f t="shared" si="53"/>
        <v>40%</v>
      </c>
      <c r="AL58" s="341" t="s">
        <v>323</v>
      </c>
      <c r="AM58" s="341" t="s">
        <v>327</v>
      </c>
      <c r="AN58" s="342" t="s">
        <v>330</v>
      </c>
      <c r="AO58" s="236">
        <f>IF(ISBLANK(AD58),(IFERROR(IF(AH58="Probabilidad",(W58-(+W58*AK58)),IF(AH58="Impacto",W58,"")),""))," ")</f>
        <v>0.36</v>
      </c>
      <c r="AP58" s="174" t="str">
        <f>IF(ISBLANK(AD58), (IFERROR(IF(AO58="","",IF(AO58&lt;=0.2,"Muy Baja",IF(AO58&lt;=0.4,"Baja",IF(AO58&lt;=0.6,"Media",IF(AO58&lt;=0.8,"Alta","Muy Alta"))))),""))," ")</f>
        <v>Baja</v>
      </c>
      <c r="AQ58" s="237">
        <f t="shared" ref="AQ58:AQ63" si="81">+AO58</f>
        <v>0.36</v>
      </c>
      <c r="AR58" s="238" t="str">
        <f t="shared" ref="AR58:AR63" si="82">IFERROR(IF(AS58="","",IF(AS58&lt;=0.2,"Leve",IF(AS58&lt;=0.4,"Menor",IF(AS58&lt;=0.6,"Moderado",IF(AS58&lt;=0.8,"Mayor","Catastrófico"))))),"")</f>
        <v/>
      </c>
      <c r="AS58" s="237" t="str">
        <f>IFERROR(IF(AH58="Impacto",(AA58-(+AA58*AK58)),IF(AH58="Probabilidad",AA58,"")),"")</f>
        <v/>
      </c>
      <c r="AT58" s="239" t="str">
        <f t="shared" ref="AT58:AT63" si="83">IFERROR(IF(OR(AND(AP58="Muy Baja",AR58="Leve"),AND(AP58="Muy Baja",AR58="Menor"),AND(AP58="Baja",AR58="Leve")),"Bajo",IF(OR(AND(AP58="Muy baja",AR58="Moderado"),AND(AP58="Baja",AR58="Menor"),AND(AP58="Baja",AR58="Moderado"),AND(AP58="Media",AR58="Leve"),AND(AP58="Media",AR58="Menor"),AND(AP58="Media",AR58="Moderado"),AND(AP58="Alta",AR58="Leve"),AND(AP58="Alta",AR58="Menor")),"Moderado",IF(OR(AND(AP58="Muy Baja",AR58="Mayor"),AND(AP58="Baja",AR58="Mayor"),AND(AP58="Media",AR58="Mayor"),AND(AP58="Alta",AR58="Moderado"),AND(AP58="Alta",AR58="Mayor"),AND(AP58="Muy Alta",AR58="Leve"),AND(AP58="Muy Alta",AR58="Menor"),AND(AP58="Muy Alta",AR58="Moderado"),AND(AP58="Muy Alta",AR58="Mayor")),"Alto",IF(OR(AND(AP58="Muy Baja",AR58="Catastrófico"),AND(AP58="Baja",AR58="Catastrófico"),AND(AP58="Media",AR58="Catastrófico"),AND(AP58="Alta",AR58="Catastrófico"),AND(AP58="Muy Alta",AR58="Catastrófico")),"Extremo","")))),"")</f>
        <v/>
      </c>
      <c r="AU58" s="453"/>
      <c r="AV58" s="456" t="str">
        <f>IF(ISBLANK(AD58), " ", AD58)</f>
        <v xml:space="preserve"> </v>
      </c>
      <c r="AW58" s="450" t="str">
        <f t="shared" ref="AW58" si="84">IF(AND(AU58="Rara Vez",AV58="Insignificante"),("BAJA"),IF(AND(AU58="Rara Vez",AV58="Menor"),("BAJA"),IF(AND(AU58="Rara Vez",AV58="Moderado"),("MODERADA"),IF(AND(AU58="Rara Vez",AV58="Mayor"),("ALTA"),IF(AND(AU58="Improbable",AV58="Insignificante"),("BAJA"),IF(AND(AU58="Improbable",AV58="Menor"),("BAJA"),IF(AND(AU58="Improbable",AV58="Moderado"),("MODERADA"),IF(AND(AU58="Improbable",AV58="Mayor"),("ALTA"),IF(AND(AU58="Posible",AV58="Insignificante"),("BAJA"),IF(AND(AU58="Posible",AV58="Menor"),("MODERADA"),IF(AND(AU58="Posible",AV58="Moderado"),("ALTA"),IF(AND(AU58="Posible",AV58="Mayor"),("EXTREMA"),IF(AND(AU58="Probable",AV58="Insignificante"),("MODERADA"),IF(AND(AU58="Probable",AV58="Menor"),("ALTA"),IF(AND(AU58="Probable",AV58="Moderado"),("ALTA"),IF(AND(AU58="Probable",AV58="Mayor"),("EXTREMA"),IF(AND(AU58="Casi Seguro",AV58="Insignificante"),("ALTA"),IF(AND(AU58="Casi Seguro",AV58="Menor"),("ALTA"),IF(AND(AU58="Casi Seguro",AV58="Moderado"),("EXTREMA"),IF(AND(AU58="Casi Seguro",AV58="Mayor"),("EXTREMA"),IF(AV58="Catastrófico","EXTREMA","VALORAR")))))))))))))))))))))</f>
        <v>VALORAR</v>
      </c>
      <c r="AX58" s="459" t="s">
        <v>337</v>
      </c>
      <c r="AY58" s="343" t="s">
        <v>1729</v>
      </c>
      <c r="AZ58" s="209" t="s">
        <v>1107</v>
      </c>
      <c r="BA58" s="207" t="s">
        <v>955</v>
      </c>
      <c r="BB58" s="207" t="s">
        <v>1063</v>
      </c>
      <c r="BC58" s="208">
        <v>44562</v>
      </c>
      <c r="BD58" s="208">
        <v>44926</v>
      </c>
      <c r="BE58" s="208" t="s">
        <v>1108</v>
      </c>
      <c r="BF58" s="209" t="s">
        <v>1109</v>
      </c>
      <c r="BG58" s="462" t="s">
        <v>1730</v>
      </c>
      <c r="BH58" s="215"/>
      <c r="BI58" s="210"/>
      <c r="BJ58" s="210"/>
      <c r="BK58" s="210"/>
      <c r="BL58" s="207"/>
      <c r="BM58" s="207"/>
      <c r="BN58" s="207"/>
      <c r="BO58" s="211"/>
      <c r="BP58" s="211"/>
      <c r="BQ58" s="212"/>
      <c r="BR58" s="213"/>
      <c r="BS58" s="213" t="str">
        <f>IF(AND('MAPA DE RIESGOS'!$AP58="Muy Alta",'MAPA DE RIESGOS'!$AR58="Leve"),CONCATENATE("R",'MAPA DE RIESGOS'!$H58,"C",'MAPA DE RIESGOS'!$AF58),"")</f>
        <v/>
      </c>
      <c r="BT58" s="213"/>
      <c r="BU58" s="213"/>
      <c r="BV58" s="213"/>
      <c r="BW58" s="213"/>
      <c r="BX58" s="213"/>
      <c r="BY58" s="213"/>
      <c r="BZ58" s="213"/>
      <c r="CA58" s="213"/>
      <c r="CB58" s="213"/>
      <c r="CC58" s="213"/>
      <c r="CD58" s="213"/>
      <c r="CE58" s="213"/>
      <c r="CF58" s="213"/>
      <c r="CG58" s="213"/>
      <c r="CH58" s="213"/>
      <c r="CI58" s="213"/>
      <c r="CJ58" s="213"/>
      <c r="CK58" s="213"/>
    </row>
    <row r="59" spans="1:89" s="214" customFormat="1" ht="28.5" hidden="1" customHeight="1">
      <c r="A59" s="636"/>
      <c r="B59" s="517"/>
      <c r="C59" s="520"/>
      <c r="D59" s="520"/>
      <c r="E59" s="469"/>
      <c r="F59" s="463"/>
      <c r="G59" s="489"/>
      <c r="H59" s="384">
        <v>9</v>
      </c>
      <c r="I59" s="466"/>
      <c r="J59" s="463"/>
      <c r="K59" s="463"/>
      <c r="L59" s="463"/>
      <c r="M59" s="469"/>
      <c r="N59" s="469"/>
      <c r="O59" s="469"/>
      <c r="P59" s="472"/>
      <c r="Q59" s="475"/>
      <c r="R59" s="478"/>
      <c r="S59" s="478"/>
      <c r="T59" s="478"/>
      <c r="U59" s="478"/>
      <c r="V59" s="481"/>
      <c r="W59" s="439"/>
      <c r="X59" s="484"/>
      <c r="Y59" s="487"/>
      <c r="Z59" s="436"/>
      <c r="AA59" s="439"/>
      <c r="AB59" s="442"/>
      <c r="AC59" s="445"/>
      <c r="AD59" s="448"/>
      <c r="AE59" s="451"/>
      <c r="AF59" s="205">
        <v>2</v>
      </c>
      <c r="AG59" s="206"/>
      <c r="AH59" s="234" t="str">
        <f t="shared" si="52"/>
        <v/>
      </c>
      <c r="AI59" s="340"/>
      <c r="AJ59" s="340"/>
      <c r="AK59" s="235" t="str">
        <f t="shared" si="53"/>
        <v/>
      </c>
      <c r="AL59" s="341"/>
      <c r="AM59" s="341"/>
      <c r="AN59" s="342"/>
      <c r="AO59" s="236" t="str">
        <f>IF(ISBLANK(AD58),(IFERROR(IF(AND(AH58="Probabilidad",AH59="Probabilidad"),(AQ58-(+AQ58*AK59)),IF(AH59="Probabilidad",(W58-(+W58*AK59)),IF(AH59="Impacto",AQ58,""))),""))," ")</f>
        <v/>
      </c>
      <c r="AP59" s="174" t="str">
        <f>IF(ISBLANK(AD58),(IFERROR(IF(AO59="","",IF(AO59&lt;=0.2,"Muy Baja",IF(AO59&lt;=0.4,"Baja",IF(AO59&lt;=0.6,"Media",IF(AO59&lt;=0.8,"Alta","Muy Alta"))))),""))," ")</f>
        <v/>
      </c>
      <c r="AQ59" s="237" t="str">
        <f t="shared" si="81"/>
        <v/>
      </c>
      <c r="AR59" s="238" t="str">
        <f t="shared" si="82"/>
        <v/>
      </c>
      <c r="AS59" s="237" t="str">
        <f>IFERROR(IF(AND(AH58="Impacto",AH59="Impacto"),(AS58-(+AS58*AK59)),IF(AH59="Impacto",(AA58-(+AA58*AK59)),IF(AH59="Probabilidad",AS58,""))),"")</f>
        <v/>
      </c>
      <c r="AT59" s="239" t="str">
        <f t="shared" si="83"/>
        <v/>
      </c>
      <c r="AU59" s="454"/>
      <c r="AV59" s="457"/>
      <c r="AW59" s="451"/>
      <c r="AX59" s="460"/>
      <c r="AY59" s="343"/>
      <c r="AZ59" s="209"/>
      <c r="BA59" s="207"/>
      <c r="BB59" s="207"/>
      <c r="BC59" s="208"/>
      <c r="BD59" s="208"/>
      <c r="BE59" s="208"/>
      <c r="BF59" s="209"/>
      <c r="BG59" s="463"/>
      <c r="BH59" s="215"/>
      <c r="BI59" s="210"/>
      <c r="BJ59" s="210"/>
      <c r="BK59" s="210"/>
      <c r="BL59" s="207"/>
      <c r="BM59" s="207"/>
      <c r="BN59" s="207"/>
      <c r="BO59" s="211"/>
      <c r="BP59" s="211"/>
      <c r="BQ59" s="212"/>
      <c r="BR59" s="213"/>
      <c r="BS59" s="213" t="str">
        <f>IF(AND('MAPA DE RIESGOS'!$AP59="Muy Alta",'MAPA DE RIESGOS'!$AR59="Leve"),CONCATENATE("R",'MAPA DE RIESGOS'!$H59,"C",'MAPA DE RIESGOS'!$AF59),"")</f>
        <v/>
      </c>
      <c r="BT59" s="213"/>
      <c r="BU59" s="213"/>
      <c r="BV59" s="213"/>
      <c r="BW59" s="213"/>
      <c r="BX59" s="213"/>
      <c r="BY59" s="213"/>
      <c r="BZ59" s="213"/>
      <c r="CA59" s="213"/>
      <c r="CB59" s="213"/>
      <c r="CC59" s="213"/>
      <c r="CD59" s="213"/>
      <c r="CE59" s="213"/>
      <c r="CF59" s="213"/>
      <c r="CG59" s="213"/>
      <c r="CH59" s="213"/>
      <c r="CI59" s="213"/>
      <c r="CJ59" s="213"/>
      <c r="CK59" s="213"/>
    </row>
    <row r="60" spans="1:89" s="214" customFormat="1" ht="28.5" hidden="1" customHeight="1">
      <c r="A60" s="636"/>
      <c r="B60" s="517"/>
      <c r="C60" s="520"/>
      <c r="D60" s="520"/>
      <c r="E60" s="469"/>
      <c r="F60" s="463"/>
      <c r="G60" s="489"/>
      <c r="H60" s="384">
        <v>9</v>
      </c>
      <c r="I60" s="466"/>
      <c r="J60" s="463"/>
      <c r="K60" s="463"/>
      <c r="L60" s="463"/>
      <c r="M60" s="469"/>
      <c r="N60" s="469"/>
      <c r="O60" s="469"/>
      <c r="P60" s="472"/>
      <c r="Q60" s="475"/>
      <c r="R60" s="478"/>
      <c r="S60" s="478"/>
      <c r="T60" s="478"/>
      <c r="U60" s="478"/>
      <c r="V60" s="481"/>
      <c r="W60" s="439"/>
      <c r="X60" s="484"/>
      <c r="Y60" s="487"/>
      <c r="Z60" s="436"/>
      <c r="AA60" s="439"/>
      <c r="AB60" s="442"/>
      <c r="AC60" s="445"/>
      <c r="AD60" s="448"/>
      <c r="AE60" s="451"/>
      <c r="AF60" s="205">
        <v>3</v>
      </c>
      <c r="AG60" s="206"/>
      <c r="AH60" s="234" t="str">
        <f t="shared" si="52"/>
        <v/>
      </c>
      <c r="AI60" s="340"/>
      <c r="AJ60" s="340"/>
      <c r="AK60" s="235" t="str">
        <f t="shared" si="53"/>
        <v/>
      </c>
      <c r="AL60" s="341"/>
      <c r="AM60" s="341"/>
      <c r="AN60" s="342"/>
      <c r="AO60" s="236" t="str">
        <f>IF(ISBLANK(AD58),(IFERROR(IF(AND(AH59="Probabilidad",AH60="Probabilidad"),(AQ59-(+AQ59*AK60)),IF(AND(AH59="Impacto",AH60="Probabilidad"),(AQ58-(+AQ58*AK60)),IF(AH60="Impacto",AQ59,""))),""))," ")</f>
        <v/>
      </c>
      <c r="AP60" s="174" t="str">
        <f>IF(ISBLANK(AD58),(IFERROR(IF(AO60="","",IF(AO60&lt;=0.2,"Muy Baja",IF(AO60&lt;=0.4,"Baja",IF(AO60&lt;=0.6,"Media",IF(AO60&lt;=0.8,"Alta","Muy Alta"))))),""))," ")</f>
        <v/>
      </c>
      <c r="AQ60" s="237" t="str">
        <f t="shared" si="81"/>
        <v/>
      </c>
      <c r="AR60" s="238" t="str">
        <f t="shared" si="82"/>
        <v/>
      </c>
      <c r="AS60" s="237" t="str">
        <f>IFERROR(IF(AND(AH59="Impacto",AH60="Impacto"),(AS59-(+AS59*AK60)),IF(AND(AH59="Probabilidad",AH60="Impacto"),(AS58-(+AS58*AK60)),IF(AH60="Probabilidad",AS59,""))),"")</f>
        <v/>
      </c>
      <c r="AT60" s="239" t="str">
        <f t="shared" si="83"/>
        <v/>
      </c>
      <c r="AU60" s="454"/>
      <c r="AV60" s="457"/>
      <c r="AW60" s="451"/>
      <c r="AX60" s="460"/>
      <c r="AY60" s="343"/>
      <c r="AZ60" s="209"/>
      <c r="BA60" s="207"/>
      <c r="BB60" s="207"/>
      <c r="BC60" s="208"/>
      <c r="BD60" s="208"/>
      <c r="BE60" s="208"/>
      <c r="BF60" s="209"/>
      <c r="BG60" s="463"/>
      <c r="BH60" s="215"/>
      <c r="BI60" s="210"/>
      <c r="BJ60" s="210"/>
      <c r="BK60" s="210"/>
      <c r="BL60" s="207"/>
      <c r="BM60" s="207"/>
      <c r="BN60" s="207"/>
      <c r="BO60" s="211"/>
      <c r="BP60" s="211"/>
      <c r="BQ60" s="212"/>
      <c r="BR60" s="213"/>
      <c r="BS60" s="213" t="str">
        <f>IF(AND('MAPA DE RIESGOS'!$AP60="Muy Alta",'MAPA DE RIESGOS'!$AR60="Leve"),CONCATENATE("R",'MAPA DE RIESGOS'!$H60,"C",'MAPA DE RIESGOS'!$AF60),"")</f>
        <v/>
      </c>
      <c r="BT60" s="213"/>
      <c r="BU60" s="213"/>
      <c r="BV60" s="213"/>
      <c r="BW60" s="213"/>
      <c r="BX60" s="213"/>
      <c r="BY60" s="213"/>
      <c r="BZ60" s="213"/>
      <c r="CA60" s="213"/>
      <c r="CB60" s="213"/>
      <c r="CC60" s="213"/>
      <c r="CD60" s="213"/>
      <c r="CE60" s="213"/>
      <c r="CF60" s="213"/>
      <c r="CG60" s="213"/>
      <c r="CH60" s="213"/>
      <c r="CI60" s="213"/>
      <c r="CJ60" s="213"/>
      <c r="CK60" s="213"/>
    </row>
    <row r="61" spans="1:89" s="214" customFormat="1" ht="28.5" hidden="1" customHeight="1">
      <c r="A61" s="636"/>
      <c r="B61" s="517"/>
      <c r="C61" s="520"/>
      <c r="D61" s="520"/>
      <c r="E61" s="469"/>
      <c r="F61" s="463"/>
      <c r="G61" s="489"/>
      <c r="H61" s="384">
        <v>9</v>
      </c>
      <c r="I61" s="466"/>
      <c r="J61" s="463"/>
      <c r="K61" s="463"/>
      <c r="L61" s="463"/>
      <c r="M61" s="469"/>
      <c r="N61" s="469"/>
      <c r="O61" s="469"/>
      <c r="P61" s="472"/>
      <c r="Q61" s="475"/>
      <c r="R61" s="478"/>
      <c r="S61" s="478"/>
      <c r="T61" s="478"/>
      <c r="U61" s="478"/>
      <c r="V61" s="481"/>
      <c r="W61" s="439"/>
      <c r="X61" s="484"/>
      <c r="Y61" s="487"/>
      <c r="Z61" s="436"/>
      <c r="AA61" s="439"/>
      <c r="AB61" s="442"/>
      <c r="AC61" s="445"/>
      <c r="AD61" s="448"/>
      <c r="AE61" s="451"/>
      <c r="AF61" s="205">
        <v>4</v>
      </c>
      <c r="AG61" s="206"/>
      <c r="AH61" s="234" t="str">
        <f t="shared" si="52"/>
        <v/>
      </c>
      <c r="AI61" s="340"/>
      <c r="AJ61" s="340"/>
      <c r="AK61" s="235" t="str">
        <f t="shared" si="53"/>
        <v/>
      </c>
      <c r="AL61" s="341"/>
      <c r="AM61" s="341"/>
      <c r="AN61" s="342"/>
      <c r="AO61" s="236" t="str">
        <f>IF(ISBLANK(AD58),(IFERROR(IF(AND(AH60="Probabilidad",AH61="Probabilidad"),(AQ60-(+AQ60*AK61)),IF(AND(AH60="Impacto",AH61="Probabilidad"),(AQ59-(+AQ59*AK61)),IF(AH61="Impacto",AQ60,""))),""))," ")</f>
        <v/>
      </c>
      <c r="AP61" s="174" t="str">
        <f>IF(ISBLANK(AD58),(IFERROR(IF(AO61="","",IF(AO61&lt;=0.2,"Muy Baja",IF(AO61&lt;=0.4,"Baja",IF(AO61&lt;=0.6,"Media",IF(AO61&lt;=0.8,"Alta","Muy Alta"))))),""))," ")</f>
        <v/>
      </c>
      <c r="AQ61" s="237" t="str">
        <f t="shared" si="81"/>
        <v/>
      </c>
      <c r="AR61" s="238" t="str">
        <f t="shared" si="82"/>
        <v/>
      </c>
      <c r="AS61" s="237" t="str">
        <f>IFERROR(IF(AND(AH60="Impacto",AH61="Impacto"),(AS60-(+AS60*AK61)),IF(AND(AH60="Probabilidad",AH61="Impacto"),(AS59-(+AS59*AK61)),IF(AH61="Probabilidad",AS60,""))),"")</f>
        <v/>
      </c>
      <c r="AT61" s="239" t="str">
        <f t="shared" si="83"/>
        <v/>
      </c>
      <c r="AU61" s="454"/>
      <c r="AV61" s="457"/>
      <c r="AW61" s="451"/>
      <c r="AX61" s="460"/>
      <c r="AY61" s="343"/>
      <c r="AZ61" s="209"/>
      <c r="BA61" s="207"/>
      <c r="BB61" s="207"/>
      <c r="BC61" s="208"/>
      <c r="BD61" s="208"/>
      <c r="BE61" s="208"/>
      <c r="BF61" s="209"/>
      <c r="BG61" s="463"/>
      <c r="BH61" s="215"/>
      <c r="BI61" s="210"/>
      <c r="BJ61" s="210"/>
      <c r="BK61" s="210"/>
      <c r="BL61" s="207"/>
      <c r="BM61" s="207"/>
      <c r="BN61" s="207"/>
      <c r="BO61" s="211"/>
      <c r="BP61" s="211"/>
      <c r="BQ61" s="212"/>
      <c r="BR61" s="213"/>
      <c r="BS61" s="213" t="str">
        <f>IF(AND('MAPA DE RIESGOS'!$AP61="Muy Alta",'MAPA DE RIESGOS'!$AR61="Leve"),CONCATENATE("R",'MAPA DE RIESGOS'!$H61,"C",'MAPA DE RIESGOS'!$AF61),"")</f>
        <v/>
      </c>
      <c r="BT61" s="213"/>
      <c r="BU61" s="213"/>
      <c r="BV61" s="213"/>
      <c r="BW61" s="213"/>
      <c r="BX61" s="213"/>
      <c r="BY61" s="213"/>
      <c r="BZ61" s="213"/>
      <c r="CA61" s="213"/>
      <c r="CB61" s="213"/>
      <c r="CC61" s="213"/>
      <c r="CD61" s="213"/>
      <c r="CE61" s="213"/>
      <c r="CF61" s="213"/>
      <c r="CG61" s="213"/>
      <c r="CH61" s="213"/>
      <c r="CI61" s="213"/>
      <c r="CJ61" s="213"/>
      <c r="CK61" s="213"/>
    </row>
    <row r="62" spans="1:89" s="214" customFormat="1" ht="28.5" hidden="1" customHeight="1">
      <c r="A62" s="636"/>
      <c r="B62" s="517"/>
      <c r="C62" s="520"/>
      <c r="D62" s="520"/>
      <c r="E62" s="469"/>
      <c r="F62" s="463"/>
      <c r="G62" s="489"/>
      <c r="H62" s="384">
        <v>9</v>
      </c>
      <c r="I62" s="466"/>
      <c r="J62" s="463"/>
      <c r="K62" s="463"/>
      <c r="L62" s="463"/>
      <c r="M62" s="469"/>
      <c r="N62" s="469"/>
      <c r="O62" s="469"/>
      <c r="P62" s="472"/>
      <c r="Q62" s="475"/>
      <c r="R62" s="478"/>
      <c r="S62" s="478"/>
      <c r="T62" s="478"/>
      <c r="U62" s="478"/>
      <c r="V62" s="481"/>
      <c r="W62" s="439"/>
      <c r="X62" s="484"/>
      <c r="Y62" s="487"/>
      <c r="Z62" s="436"/>
      <c r="AA62" s="439"/>
      <c r="AB62" s="442"/>
      <c r="AC62" s="445"/>
      <c r="AD62" s="448"/>
      <c r="AE62" s="451"/>
      <c r="AF62" s="205">
        <v>5</v>
      </c>
      <c r="AG62" s="206"/>
      <c r="AH62" s="234" t="str">
        <f t="shared" ref="AH62" si="85">IF(OR(AI62="Preventivo",AI62="Detectivo"),"Probabilidad",IF(AI62="Correctivo","Impacto",""))</f>
        <v/>
      </c>
      <c r="AI62" s="340"/>
      <c r="AJ62" s="340"/>
      <c r="AK62" s="235" t="str">
        <f t="shared" ref="AK62" si="86">IF(AND(AI62="Preventivo",AJ62="Automático"),"50%",IF(AND(AI62="Preventivo",AJ62="Manual"),"40%",IF(AND(AI62="Detectivo",AJ62="Automático"),"40%",IF(AND(AI62="Detectivo",AJ62="Manual"),"30%",IF(AND(AI62="Correctivo",AJ62="Automático"),"35%",IF(AND(AI62="Correctivo",AJ62="Manual"),"25%",""))))))</f>
        <v/>
      </c>
      <c r="AL62" s="341"/>
      <c r="AM62" s="341"/>
      <c r="AN62" s="342"/>
      <c r="AO62" s="236" t="str">
        <f>IF(ISBLANK(AD58),(IFERROR(IF(AND(AH61="Probabilidad",AH62="Probabilidad"),(AQ61-(+AQ61*AK62)),IF(AND(AH61="Impacto",AH62="Probabilidad"),(AQ60-(+AQ60*AK62)),IF(AH62="Impacto",AQ61,""))),""))," ")</f>
        <v/>
      </c>
      <c r="AP62" s="174" t="str">
        <f>IF(ISBLANK(AD58),(IFERROR(IF(AO62="","",IF(AO62&lt;=0.2,"Muy Baja",IF(AO62&lt;=0.4,"Baja",IF(AO62&lt;=0.6,"Media",IF(AO62&lt;=0.8,"Alta","Muy Alta"))))),""))," ")</f>
        <v/>
      </c>
      <c r="AQ62" s="237" t="str">
        <f t="shared" si="81"/>
        <v/>
      </c>
      <c r="AR62" s="238" t="str">
        <f t="shared" si="82"/>
        <v/>
      </c>
      <c r="AS62" s="237" t="str">
        <f>IFERROR(IF(AND(AH61="Impacto",AH62="Impacto"),(AS61-(+AS61*AK62)),IF(AND(AH61="Probabilidad",AH62="Impacto"),(AS60-(+AS60*AK62)),IF(AH62="Probabilidad",AS61,""))),"")</f>
        <v/>
      </c>
      <c r="AT62" s="239" t="str">
        <f t="shared" si="83"/>
        <v/>
      </c>
      <c r="AU62" s="454"/>
      <c r="AV62" s="457"/>
      <c r="AW62" s="451"/>
      <c r="AX62" s="460"/>
      <c r="AY62" s="343"/>
      <c r="AZ62" s="209"/>
      <c r="BA62" s="207"/>
      <c r="BB62" s="207"/>
      <c r="BC62" s="208"/>
      <c r="BD62" s="208"/>
      <c r="BE62" s="208"/>
      <c r="BF62" s="209"/>
      <c r="BG62" s="463"/>
      <c r="BH62" s="215"/>
      <c r="BI62" s="210"/>
      <c r="BJ62" s="210"/>
      <c r="BK62" s="210"/>
      <c r="BL62" s="207"/>
      <c r="BM62" s="207"/>
      <c r="BN62" s="207"/>
      <c r="BO62" s="211"/>
      <c r="BP62" s="211"/>
      <c r="BQ62" s="212"/>
      <c r="BR62" s="213"/>
      <c r="BS62" s="213" t="str">
        <f>IF(AND('MAPA DE RIESGOS'!$AP62="Muy Alta",'MAPA DE RIESGOS'!$AR62="Leve"),CONCATENATE("R",'MAPA DE RIESGOS'!$H62,"C",'MAPA DE RIESGOS'!$AF62),"")</f>
        <v/>
      </c>
      <c r="BT62" s="213"/>
      <c r="BU62" s="213"/>
      <c r="BV62" s="213"/>
      <c r="BW62" s="213"/>
      <c r="BX62" s="213"/>
      <c r="BY62" s="213"/>
      <c r="BZ62" s="213"/>
      <c r="CA62" s="213"/>
      <c r="CB62" s="213"/>
      <c r="CC62" s="213"/>
      <c r="CD62" s="213"/>
      <c r="CE62" s="213"/>
      <c r="CF62" s="213"/>
      <c r="CG62" s="213"/>
      <c r="CH62" s="213"/>
      <c r="CI62" s="213"/>
      <c r="CJ62" s="213"/>
      <c r="CK62" s="213"/>
    </row>
    <row r="63" spans="1:89" s="214" customFormat="1" ht="28.5" hidden="1" customHeight="1">
      <c r="A63" s="636"/>
      <c r="B63" s="517"/>
      <c r="C63" s="520"/>
      <c r="D63" s="520"/>
      <c r="E63" s="469"/>
      <c r="F63" s="463"/>
      <c r="G63" s="489"/>
      <c r="H63" s="384">
        <v>9</v>
      </c>
      <c r="I63" s="467"/>
      <c r="J63" s="464"/>
      <c r="K63" s="464"/>
      <c r="L63" s="464"/>
      <c r="M63" s="470"/>
      <c r="N63" s="470"/>
      <c r="O63" s="470"/>
      <c r="P63" s="473"/>
      <c r="Q63" s="476"/>
      <c r="R63" s="479"/>
      <c r="S63" s="479"/>
      <c r="T63" s="479"/>
      <c r="U63" s="479"/>
      <c r="V63" s="482"/>
      <c r="W63" s="440"/>
      <c r="X63" s="485"/>
      <c r="Y63" s="488"/>
      <c r="Z63" s="437"/>
      <c r="AA63" s="440"/>
      <c r="AB63" s="443"/>
      <c r="AC63" s="446"/>
      <c r="AD63" s="449"/>
      <c r="AE63" s="452"/>
      <c r="AF63" s="205">
        <v>6</v>
      </c>
      <c r="AG63" s="206"/>
      <c r="AH63" s="234" t="str">
        <f t="shared" si="52"/>
        <v/>
      </c>
      <c r="AI63" s="340"/>
      <c r="AJ63" s="340"/>
      <c r="AK63" s="235" t="str">
        <f t="shared" si="53"/>
        <v/>
      </c>
      <c r="AL63" s="341"/>
      <c r="AM63" s="341"/>
      <c r="AN63" s="342"/>
      <c r="AO63" s="236" t="str">
        <f>IF(ISBLANK(AD58),(IFERROR(IF(AND(AH61="Probabilidad",AH63="Probabilidad"),(AQ61-(+AQ61*AK63)),IF(AND(AH61="Impacto",AH63="Probabilidad"),(AQ60-(+AQ60*AK63)),IF(AH63="Impacto",AQ61,""))),""))," ")</f>
        <v/>
      </c>
      <c r="AP63" s="174" t="str">
        <f>IF(ISBLANK(AD58),(IFERROR(IF(AO63="","",IF(AO63&lt;=0.2,"Muy Baja",IF(AO63&lt;=0.4,"Baja",IF(AO63&lt;=0.6,"Media",IF(AO63&lt;=0.8,"Alta","Muy Alta"))))),"")), " ")</f>
        <v/>
      </c>
      <c r="AQ63" s="237" t="str">
        <f t="shared" si="81"/>
        <v/>
      </c>
      <c r="AR63" s="238" t="str">
        <f t="shared" si="82"/>
        <v/>
      </c>
      <c r="AS63" s="237" t="str">
        <f>IFERROR(IF(AND(AH62="Impacto",AH63="Impacto"),(AS61-(+AS62*AK63)),IF(AND(AH61="Probabilidad",AH63="Impacto"),(AS60-(+AS60*AK63)),IF(AH63="Probabilidad",AS61,""))),"")</f>
        <v/>
      </c>
      <c r="AT63" s="239" t="str">
        <f t="shared" si="83"/>
        <v/>
      </c>
      <c r="AU63" s="455"/>
      <c r="AV63" s="458"/>
      <c r="AW63" s="452"/>
      <c r="AX63" s="461"/>
      <c r="AY63" s="343"/>
      <c r="AZ63" s="209"/>
      <c r="BA63" s="207"/>
      <c r="BB63" s="207"/>
      <c r="BC63" s="208"/>
      <c r="BD63" s="208"/>
      <c r="BE63" s="208"/>
      <c r="BF63" s="209"/>
      <c r="BG63" s="464"/>
      <c r="BH63" s="215"/>
      <c r="BI63" s="210"/>
      <c r="BJ63" s="210"/>
      <c r="BK63" s="210"/>
      <c r="BL63" s="207"/>
      <c r="BM63" s="207"/>
      <c r="BN63" s="207"/>
      <c r="BO63" s="211"/>
      <c r="BP63" s="211"/>
      <c r="BQ63" s="212"/>
      <c r="BR63" s="213"/>
      <c r="BS63" s="213" t="str">
        <f>IF(AND('MAPA DE RIESGOS'!$AP63="Muy Alta",'MAPA DE RIESGOS'!$AR63="Leve"),CONCATENATE("R",'MAPA DE RIESGOS'!$H63,"C",'MAPA DE RIESGOS'!$AF63),"")</f>
        <v/>
      </c>
      <c r="BT63" s="213"/>
      <c r="BU63" s="213"/>
      <c r="BV63" s="213"/>
      <c r="BW63" s="213"/>
      <c r="BX63" s="213"/>
      <c r="BY63" s="213"/>
      <c r="BZ63" s="213"/>
      <c r="CA63" s="213"/>
      <c r="CB63" s="213"/>
      <c r="CC63" s="213"/>
      <c r="CD63" s="213"/>
      <c r="CE63" s="213"/>
      <c r="CF63" s="213"/>
      <c r="CG63" s="213"/>
      <c r="CH63" s="213"/>
      <c r="CI63" s="213"/>
      <c r="CJ63" s="213"/>
      <c r="CK63" s="213"/>
    </row>
    <row r="64" spans="1:89" s="214" customFormat="1" ht="170.5" customHeight="1">
      <c r="A64" s="636"/>
      <c r="B64" s="517"/>
      <c r="C64" s="520"/>
      <c r="D64" s="520" t="str">
        <f>IFERROR((VLOOKUP($B64,'Listados Datos'!$D$3:$F$18,3,FALSE))," ")</f>
        <v xml:space="preserve"> </v>
      </c>
      <c r="E64" s="469"/>
      <c r="F64" s="463"/>
      <c r="G64" s="489">
        <v>10</v>
      </c>
      <c r="H64" s="384">
        <v>10</v>
      </c>
      <c r="I64" s="465" t="s">
        <v>1701</v>
      </c>
      <c r="J64" s="462" t="s">
        <v>243</v>
      </c>
      <c r="K64" s="462" t="s">
        <v>1080</v>
      </c>
      <c r="L64" s="462" t="s">
        <v>1694</v>
      </c>
      <c r="M64" s="468" t="str">
        <f t="shared" ref="M64:M69" si="87">+I64</f>
        <v>Posibilidad de recibir o solicitar cualquier dádiva o beneficio a nombre propio o de terceros con el fin de agilizar, demorar la respuesta ante una solicitud de servicio o trámite y/o manejo inadecuado de los datos personales.</v>
      </c>
      <c r="N64" s="468" t="s">
        <v>109</v>
      </c>
      <c r="O64" s="468" t="s">
        <v>247</v>
      </c>
      <c r="P64" s="471">
        <v>228</v>
      </c>
      <c r="Q64" s="474"/>
      <c r="R64" s="477"/>
      <c r="S64" s="477"/>
      <c r="T64" s="477"/>
      <c r="U64" s="477"/>
      <c r="V64" s="480" t="str">
        <f t="shared" ref="V64" si="88">IF(ISBLANK(AC64),(IF(P64&lt;=0,"",IF(P64&lt;=2,"Muy Baja",IF(P64&lt;=24,"Baja",IF(P64&lt;=500,"Media",IF(P64&lt;=5000,"Alta","Muy Alta"))))))," ")</f>
        <v xml:space="preserve"> </v>
      </c>
      <c r="W64" s="438" t="str">
        <f t="shared" ref="W64" si="89">IF(ISBLANK(AC64),(IF(V64="","",IF(V64="Muy Baja",20%,IF(V64="Baja",40%,IF(V64="Media",60%,IF(V64="Alta",80%,IF(V64="Muy Alta",100%,0)))))))," ")</f>
        <v xml:space="preserve"> </v>
      </c>
      <c r="X64" s="483"/>
      <c r="Y64" s="486" t="str">
        <f>IF(X64&gt;0,IF(NOT(ISERROR(MATCH(X64,'Listados Datos'!$N$3:$N$4,0))),'Listados Datos'!$N$6&amp;"Por favor no seleccionar este criterios de impacto (Afectación Económica o presupuestal y/o Pérdida Reputacional)",'Listados Datos'!$N$7),"")</f>
        <v/>
      </c>
      <c r="Z64" s="435" t="str">
        <f>IF(OR(X64='Listados Datos'!$R$3,X64='Listados Datos'!$S$3),"Leve",IF(OR(X64='Listados Datos'!$R$4,X64='Listados Datos'!$S$4),"Menor",IF(OR(X64='Listados Datos'!$R$5,X64='Listados Datos'!$S$5),"Moderado",IF(OR(X64='Listados Datos'!$R$6,X64='Listados Datos'!$S$6),"Mayor",IF(OR(X64='Listados Datos'!$R$7,X64='Listados Datos'!$S$7),"Catastrófico","")))))</f>
        <v/>
      </c>
      <c r="AA64" s="438" t="str">
        <f>IF(Z64="","",IF(Z64="Leve",20%,IF(Z64="Menor",40%,IF(Z64="Moderado",60%,IF(Z64="Mayor",80%,IF(Z64="Catastrófico",100%,0))))))</f>
        <v/>
      </c>
      <c r="AB64" s="441" t="str">
        <f>IF(OR(AND(V64="Muy Baja",Z64="Leve"),AND(V64="Muy Baja",Z64="Menor"),AND(V64="Baja",Z64="Leve")),"Bajo",IF(OR(AND(V64="Muy baja",Z64="Moderado"),AND(V64="Baja",Z64="Menor"),AND(V64="Baja",Z64="Moderado"),AND(V64="Media",Z64="Leve"),AND(V64="Media",Z64="Menor"),AND(V64="Media",Z64="Moderado"),AND(V64="Alta",Z64="Leve"),AND(V64="Alta",Z64="Menor")),"Moderado",IF(OR(AND(V64="Muy Baja",Z64="Mayor"),AND(V64="Baja",Z64="Mayor"),AND(V64="Media",Z64="Mayor"),AND(V64="Alta",Z64="Moderado"),AND(V64="Alta",Z64="Mayor"),AND(V64="Muy Alta",Z64="Leve"),AND(V64="Muy Alta",Z64="Menor"),AND(V64="Muy Alta",Z64="Moderado"),AND(V64="Muy Alta",Z64="Mayor")),"Alto",IF(OR(AND(V64="Muy Baja",Z64="Catastrófico"),AND(V64="Baja",Z64="Catastrófico"),AND(V64="Media",Z64="Catastrófico"),AND(V64="Alta",Z64="Catastrófico"),AND(V64="Muy Alta",Z64="Catastrófico")),"Extremo",""))))</f>
        <v/>
      </c>
      <c r="AC64" s="444" t="s">
        <v>348</v>
      </c>
      <c r="AD64" s="447" t="s">
        <v>12</v>
      </c>
      <c r="AE64" s="450" t="str">
        <f t="shared" ref="AE64" si="90">IF(AND(AC64="Rara Vez",AD64="Insignificante"),("BAJA"),IF(AND(AC64="Rara Vez",AD64="Menor"),("BAJA"),IF(AND(AC64="Rara Vez",AD64="Moderado"),("MODERADA"),IF(AND(AC64="Rara Vez",AD64="Mayor"),("ALTA"),IF(AND(AC64="Improbable",AD64="Insignificante"),("BAJA"),IF(AND(AC64="Improbable",AD64="Menor"),("BAJA"),IF(AND(AC64="Improbable",AD64="Moderado"),("MODERADA"),IF(AND(AC64="Improbable",AD64="Mayor"),("ALTA"),IF(AND(AC64="Posible",AD64="Insignificante"),("BAJA"),IF(AND(AC64="Posible",AD64="Menor"),("MODERADA"),IF(AND(AC64="Posible",AD64="Moderado"),("ALTA"),IF(AND(AC64="Posible",AD64="Mayor"),("EXTREMA"),IF(AND(AC64="Probable",AD64="Insignificante"),("MODERADA"),IF(AND(AC64="Probable",AD64="Menor"),("ALTA"),IF(AND(AC64="Probable",AD64="Moderado"),("ALTA"),IF(AND(AC64="Probable",AD64="Mayor"),("EXTREMA"),IF(AND(AC64="Casi Seguro",AD64="Insignificante"),("ALTA"),IF(AND(AC64="Casi Seguro",AD64="Menor"),("ALTA"),IF(AND(AC64="Casi Seguro",AD64="Moderado"),("EXTREMA"),IF(AND(AC64="Casi Seguro",AD64="Mayor"),("EXTREMA"),IF(AD64="Catastrófico","EXTREMA","VALORAR")))))))))))))))))))))</f>
        <v>MODERADA</v>
      </c>
      <c r="AF64" s="205">
        <v>1</v>
      </c>
      <c r="AG64" s="206" t="s">
        <v>1079</v>
      </c>
      <c r="AH64" s="234" t="str">
        <f t="shared" ref="AH64:AH87" si="91">IF(OR(AI64="Preventivo",AI64="Detectivo"),"Probabilidad",IF(AI64="Correctivo","Impacto",""))</f>
        <v>Probabilidad</v>
      </c>
      <c r="AI64" s="340" t="s">
        <v>314</v>
      </c>
      <c r="AJ64" s="340" t="s">
        <v>319</v>
      </c>
      <c r="AK64" s="235" t="str">
        <f t="shared" ref="AK64:AK87" si="92">IF(AND(AI64="Preventivo",AJ64="Automático"),"50%",IF(AND(AI64="Preventivo",AJ64="Manual"),"40%",IF(AND(AI64="Detectivo",AJ64="Automático"),"40%",IF(AND(AI64="Detectivo",AJ64="Manual"),"30%",IF(AND(AI64="Correctivo",AJ64="Automático"),"35%",IF(AND(AI64="Correctivo",AJ64="Manual"),"25%",""))))))</f>
        <v>40%</v>
      </c>
      <c r="AL64" s="341" t="s">
        <v>323</v>
      </c>
      <c r="AM64" s="341" t="s">
        <v>327</v>
      </c>
      <c r="AN64" s="342" t="s">
        <v>330</v>
      </c>
      <c r="AO64" s="236" t="str">
        <f>IF(ISBLANK(AD64),(IFERROR(IF(AH64="Probabilidad",(W64-(+W64*AK64)),IF(AH64="Impacto",W64,"")),""))," ")</f>
        <v xml:space="preserve"> </v>
      </c>
      <c r="AP64" s="174" t="str">
        <f>IF(ISBLANK(AD64), (IFERROR(IF(AO64="","",IF(AO64&lt;=0.2,"Muy Baja",IF(AO64&lt;=0.4,"Baja",IF(AO64&lt;=0.6,"Media",IF(AO64&lt;=0.8,"Alta","Muy Alta"))))),""))," ")</f>
        <v xml:space="preserve"> </v>
      </c>
      <c r="AQ64" s="237" t="str">
        <f t="shared" ref="AQ64:AQ69" si="93">+AO64</f>
        <v xml:space="preserve"> </v>
      </c>
      <c r="AR64" s="238" t="str">
        <f t="shared" ref="AR64:AR69" si="94">IFERROR(IF(AS64="","",IF(AS64&lt;=0.2,"Leve",IF(AS64&lt;=0.4,"Menor",IF(AS64&lt;=0.6,"Moderado",IF(AS64&lt;=0.8,"Mayor","Catastrófico"))))),"")</f>
        <v/>
      </c>
      <c r="AS64" s="237" t="str">
        <f>IFERROR(IF(AH64="Impacto",(AA64-(+AA64*AK64)),IF(AH64="Probabilidad",AA64,"")),"")</f>
        <v/>
      </c>
      <c r="AT64" s="239" t="str">
        <f t="shared" ref="AT64:AT69" si="95">IFERROR(IF(OR(AND(AP64="Muy Baja",AR64="Leve"),AND(AP64="Muy Baja",AR64="Menor"),AND(AP64="Baja",AR64="Leve")),"Bajo",IF(OR(AND(AP64="Muy baja",AR64="Moderado"),AND(AP64="Baja",AR64="Menor"),AND(AP64="Baja",AR64="Moderado"),AND(AP64="Media",AR64="Leve"),AND(AP64="Media",AR64="Menor"),AND(AP64="Media",AR64="Moderado"),AND(AP64="Alta",AR64="Leve"),AND(AP64="Alta",AR64="Menor")),"Moderado",IF(OR(AND(AP64="Muy Baja",AR64="Mayor"),AND(AP64="Baja",AR64="Mayor"),AND(AP64="Media",AR64="Mayor"),AND(AP64="Alta",AR64="Moderado"),AND(AP64="Alta",AR64="Mayor"),AND(AP64="Muy Alta",AR64="Leve"),AND(AP64="Muy Alta",AR64="Menor"),AND(AP64="Muy Alta",AR64="Moderado"),AND(AP64="Muy Alta",AR64="Mayor")),"Alto",IF(OR(AND(AP64="Muy Baja",AR64="Catastrófico"),AND(AP64="Baja",AR64="Catastrófico"),AND(AP64="Media",AR64="Catastrófico"),AND(AP64="Alta",AR64="Catastrófico"),AND(AP64="Muy Alta",AR64="Catastrófico")),"Extremo","")))),"")</f>
        <v/>
      </c>
      <c r="AU64" s="453" t="s">
        <v>348</v>
      </c>
      <c r="AV64" s="456" t="str">
        <f>IF(ISBLANK(AD64), " ", AD64)</f>
        <v>Moderado</v>
      </c>
      <c r="AW64" s="450" t="str">
        <f t="shared" ref="AW64" si="96">IF(AND(AU64="Rara Vez",AV64="Insignificante"),("BAJA"),IF(AND(AU64="Rara Vez",AV64="Menor"),("BAJA"),IF(AND(AU64="Rara Vez",AV64="Moderado"),("MODERADA"),IF(AND(AU64="Rara Vez",AV64="Mayor"),("ALTA"),IF(AND(AU64="Improbable",AV64="Insignificante"),("BAJA"),IF(AND(AU64="Improbable",AV64="Menor"),("BAJA"),IF(AND(AU64="Improbable",AV64="Moderado"),("MODERADA"),IF(AND(AU64="Improbable",AV64="Mayor"),("ALTA"),IF(AND(AU64="Posible",AV64="Insignificante"),("BAJA"),IF(AND(AU64="Posible",AV64="Menor"),("MODERADA"),IF(AND(AU64="Posible",AV64="Moderado"),("ALTA"),IF(AND(AU64="Posible",AV64="Mayor"),("EXTREMA"),IF(AND(AU64="Probable",AV64="Insignificante"),("MODERADA"),IF(AND(AU64="Probable",AV64="Menor"),("ALTA"),IF(AND(AU64="Probable",AV64="Moderado"),("ALTA"),IF(AND(AU64="Probable",AV64="Mayor"),("EXTREMA"),IF(AND(AU64="Casi Seguro",AV64="Insignificante"),("ALTA"),IF(AND(AU64="Casi Seguro",AV64="Menor"),("ALTA"),IF(AND(AU64="Casi Seguro",AV64="Moderado"),("EXTREMA"),IF(AND(AU64="Casi Seguro",AV64="Mayor"),("EXTREMA"),IF(AV64="Catastrófico","EXTREMA","VALORAR")))))))))))))))))))))</f>
        <v>MODERADA</v>
      </c>
      <c r="AX64" s="459"/>
      <c r="AY64" s="343" t="s">
        <v>1082</v>
      </c>
      <c r="AZ64" s="209" t="s">
        <v>1731</v>
      </c>
      <c r="BA64" s="207" t="s">
        <v>1081</v>
      </c>
      <c r="BB64" s="207" t="s">
        <v>1083</v>
      </c>
      <c r="BC64" s="208">
        <v>44562</v>
      </c>
      <c r="BD64" s="208">
        <v>44926</v>
      </c>
      <c r="BE64" s="208" t="s">
        <v>1084</v>
      </c>
      <c r="BF64" s="208" t="s">
        <v>1085</v>
      </c>
      <c r="BG64" s="462" t="s">
        <v>1089</v>
      </c>
      <c r="BH64" s="215"/>
      <c r="BI64" s="210"/>
      <c r="BJ64" s="210"/>
      <c r="BK64" s="210"/>
      <c r="BL64" s="207"/>
      <c r="BM64" s="207"/>
      <c r="BN64" s="207"/>
      <c r="BO64" s="211"/>
      <c r="BP64" s="211"/>
      <c r="BQ64" s="212"/>
      <c r="BR64" s="213"/>
      <c r="BS64" s="213" t="str">
        <f>IF(AND('MAPA DE RIESGOS'!$AP64="Muy Alta",'MAPA DE RIESGOS'!$AR64="Leve"),CONCATENATE("R",'MAPA DE RIESGOS'!$H64,"C",'MAPA DE RIESGOS'!$AF64),"")</f>
        <v/>
      </c>
      <c r="BT64" s="213"/>
      <c r="BU64" s="213"/>
      <c r="BV64" s="213"/>
      <c r="BW64" s="213"/>
      <c r="BX64" s="213"/>
      <c r="BY64" s="213"/>
      <c r="BZ64" s="213"/>
      <c r="CA64" s="213"/>
      <c r="CB64" s="213"/>
      <c r="CC64" s="213"/>
      <c r="CD64" s="213"/>
      <c r="CE64" s="213"/>
      <c r="CF64" s="213"/>
      <c r="CG64" s="213"/>
      <c r="CH64" s="213"/>
      <c r="CI64" s="213"/>
      <c r="CJ64" s="213"/>
      <c r="CK64" s="213"/>
    </row>
    <row r="65" spans="1:89" s="214" customFormat="1" ht="28.5" hidden="1" customHeight="1">
      <c r="A65" s="636"/>
      <c r="B65" s="517"/>
      <c r="C65" s="520"/>
      <c r="D65" s="520"/>
      <c r="E65" s="469"/>
      <c r="F65" s="463"/>
      <c r="G65" s="489"/>
      <c r="H65" s="384">
        <v>10</v>
      </c>
      <c r="I65" s="466"/>
      <c r="J65" s="463"/>
      <c r="K65" s="463"/>
      <c r="L65" s="463"/>
      <c r="M65" s="469">
        <f t="shared" si="87"/>
        <v>0</v>
      </c>
      <c r="N65" s="469"/>
      <c r="O65" s="469"/>
      <c r="P65" s="472"/>
      <c r="Q65" s="475"/>
      <c r="R65" s="478"/>
      <c r="S65" s="478"/>
      <c r="T65" s="478"/>
      <c r="U65" s="478"/>
      <c r="V65" s="481"/>
      <c r="W65" s="439"/>
      <c r="X65" s="484"/>
      <c r="Y65" s="487"/>
      <c r="Z65" s="436"/>
      <c r="AA65" s="439"/>
      <c r="AB65" s="442"/>
      <c r="AC65" s="445"/>
      <c r="AD65" s="448"/>
      <c r="AE65" s="451"/>
      <c r="AF65" s="205">
        <v>2</v>
      </c>
      <c r="AG65" s="206"/>
      <c r="AH65" s="234" t="str">
        <f t="shared" si="91"/>
        <v/>
      </c>
      <c r="AI65" s="340"/>
      <c r="AJ65" s="340"/>
      <c r="AK65" s="235" t="str">
        <f t="shared" si="92"/>
        <v/>
      </c>
      <c r="AL65" s="341"/>
      <c r="AM65" s="341"/>
      <c r="AN65" s="342"/>
      <c r="AO65" s="236" t="str">
        <f>IF(ISBLANK(AD64),(IFERROR(IF(AND(AH64="Probabilidad",AH65="Probabilidad"),(AQ64-(+AQ64*AK65)),IF(AH65="Probabilidad",(W64-(+W64*AK65)),IF(AH65="Impacto",AQ64,""))),""))," ")</f>
        <v xml:space="preserve"> </v>
      </c>
      <c r="AP65" s="174" t="str">
        <f>IF(ISBLANK(AD64),(IFERROR(IF(AO65="","",IF(AO65&lt;=0.2,"Muy Baja",IF(AO65&lt;=0.4,"Baja",IF(AO65&lt;=0.6,"Media",IF(AO65&lt;=0.8,"Alta","Muy Alta"))))),""))," ")</f>
        <v xml:space="preserve"> </v>
      </c>
      <c r="AQ65" s="237" t="str">
        <f t="shared" si="93"/>
        <v xml:space="preserve"> </v>
      </c>
      <c r="AR65" s="238" t="str">
        <f t="shared" si="94"/>
        <v/>
      </c>
      <c r="AS65" s="237" t="str">
        <f>IFERROR(IF(AND(AH64="Impacto",AH65="Impacto"),(AS64-(+AS64*AK65)),IF(AH65="Impacto",(AA64-(+AA64*AK65)),IF(AH65="Probabilidad",AS64,""))),"")</f>
        <v/>
      </c>
      <c r="AT65" s="239" t="str">
        <f t="shared" si="95"/>
        <v/>
      </c>
      <c r="AU65" s="454"/>
      <c r="AV65" s="457"/>
      <c r="AW65" s="451"/>
      <c r="AX65" s="460"/>
      <c r="AY65" s="343"/>
      <c r="AZ65" s="209"/>
      <c r="BA65" s="207"/>
      <c r="BB65" s="207"/>
      <c r="BC65" s="208"/>
      <c r="BD65" s="208"/>
      <c r="BE65" s="208"/>
      <c r="BF65" s="209"/>
      <c r="BG65" s="463"/>
      <c r="BH65" s="215"/>
      <c r="BI65" s="210"/>
      <c r="BJ65" s="210"/>
      <c r="BK65" s="210"/>
      <c r="BL65" s="207"/>
      <c r="BM65" s="207"/>
      <c r="BN65" s="207"/>
      <c r="BO65" s="211"/>
      <c r="BP65" s="211"/>
      <c r="BQ65" s="212"/>
      <c r="BR65" s="213"/>
      <c r="BS65" s="213" t="str">
        <f>IF(AND('MAPA DE RIESGOS'!$AP65="Muy Alta",'MAPA DE RIESGOS'!$AR65="Leve"),CONCATENATE("R",'MAPA DE RIESGOS'!$H65,"C",'MAPA DE RIESGOS'!$AF65),"")</f>
        <v/>
      </c>
      <c r="BT65" s="213"/>
      <c r="BU65" s="213"/>
      <c r="BV65" s="213"/>
      <c r="BW65" s="213"/>
      <c r="BX65" s="213"/>
      <c r="BY65" s="213"/>
      <c r="BZ65" s="213"/>
      <c r="CA65" s="213"/>
      <c r="CB65" s="213"/>
      <c r="CC65" s="213"/>
      <c r="CD65" s="213"/>
      <c r="CE65" s="213"/>
      <c r="CF65" s="213"/>
      <c r="CG65" s="213"/>
      <c r="CH65" s="213"/>
      <c r="CI65" s="213"/>
      <c r="CJ65" s="213"/>
      <c r="CK65" s="213"/>
    </row>
    <row r="66" spans="1:89" s="214" customFormat="1" ht="28.5" hidden="1" customHeight="1">
      <c r="A66" s="636"/>
      <c r="B66" s="517"/>
      <c r="C66" s="520"/>
      <c r="D66" s="520"/>
      <c r="E66" s="469"/>
      <c r="F66" s="463"/>
      <c r="G66" s="489"/>
      <c r="H66" s="384">
        <v>10</v>
      </c>
      <c r="I66" s="466"/>
      <c r="J66" s="463"/>
      <c r="K66" s="463"/>
      <c r="L66" s="463"/>
      <c r="M66" s="469">
        <f t="shared" si="87"/>
        <v>0</v>
      </c>
      <c r="N66" s="469"/>
      <c r="O66" s="469"/>
      <c r="P66" s="472"/>
      <c r="Q66" s="475"/>
      <c r="R66" s="478"/>
      <c r="S66" s="478"/>
      <c r="T66" s="478"/>
      <c r="U66" s="478"/>
      <c r="V66" s="481"/>
      <c r="W66" s="439"/>
      <c r="X66" s="484"/>
      <c r="Y66" s="487"/>
      <c r="Z66" s="436"/>
      <c r="AA66" s="439"/>
      <c r="AB66" s="442"/>
      <c r="AC66" s="445"/>
      <c r="AD66" s="448"/>
      <c r="AE66" s="451"/>
      <c r="AF66" s="205">
        <v>3</v>
      </c>
      <c r="AG66" s="206"/>
      <c r="AH66" s="234" t="str">
        <f t="shared" si="91"/>
        <v/>
      </c>
      <c r="AI66" s="340"/>
      <c r="AJ66" s="340"/>
      <c r="AK66" s="235" t="str">
        <f t="shared" si="92"/>
        <v/>
      </c>
      <c r="AL66" s="341"/>
      <c r="AM66" s="341"/>
      <c r="AN66" s="342"/>
      <c r="AO66" s="236" t="str">
        <f>IF(ISBLANK(AD64),(IFERROR(IF(AND(AH65="Probabilidad",AH66="Probabilidad"),(AQ65-(+AQ65*AK66)),IF(AND(AH65="Impacto",AH66="Probabilidad"),(AQ64-(+AQ64*AK66)),IF(AH66="Impacto",AQ65,""))),""))," ")</f>
        <v xml:space="preserve"> </v>
      </c>
      <c r="AP66" s="174" t="str">
        <f>IF(ISBLANK(AD64),(IFERROR(IF(AO66="","",IF(AO66&lt;=0.2,"Muy Baja",IF(AO66&lt;=0.4,"Baja",IF(AO66&lt;=0.6,"Media",IF(AO66&lt;=0.8,"Alta","Muy Alta"))))),""))," ")</f>
        <v xml:space="preserve"> </v>
      </c>
      <c r="AQ66" s="237" t="str">
        <f t="shared" si="93"/>
        <v xml:space="preserve"> </v>
      </c>
      <c r="AR66" s="238" t="str">
        <f t="shared" si="94"/>
        <v/>
      </c>
      <c r="AS66" s="237" t="str">
        <f>IFERROR(IF(AND(AH65="Impacto",AH66="Impacto"),(AS65-(+AS65*AK66)),IF(AND(AH65="Probabilidad",AH66="Impacto"),(AS64-(+AS64*AK66)),IF(AH66="Probabilidad",AS65,""))),"")</f>
        <v/>
      </c>
      <c r="AT66" s="239" t="str">
        <f t="shared" si="95"/>
        <v/>
      </c>
      <c r="AU66" s="454"/>
      <c r="AV66" s="457"/>
      <c r="AW66" s="451"/>
      <c r="AX66" s="460"/>
      <c r="AY66" s="343"/>
      <c r="AZ66" s="209"/>
      <c r="BA66" s="207"/>
      <c r="BB66" s="207"/>
      <c r="BC66" s="208"/>
      <c r="BD66" s="208"/>
      <c r="BE66" s="208"/>
      <c r="BF66" s="209"/>
      <c r="BG66" s="463"/>
      <c r="BH66" s="215"/>
      <c r="BI66" s="210"/>
      <c r="BJ66" s="210"/>
      <c r="BK66" s="210"/>
      <c r="BL66" s="207"/>
      <c r="BM66" s="207"/>
      <c r="BN66" s="207"/>
      <c r="BO66" s="211"/>
      <c r="BP66" s="211"/>
      <c r="BQ66" s="212"/>
      <c r="BR66" s="213"/>
      <c r="BS66" s="213" t="str">
        <f>IF(AND('MAPA DE RIESGOS'!$AP66="Muy Alta",'MAPA DE RIESGOS'!$AR66="Leve"),CONCATENATE("R",'MAPA DE RIESGOS'!$H66,"C",'MAPA DE RIESGOS'!$AF66),"")</f>
        <v/>
      </c>
      <c r="BT66" s="213"/>
      <c r="BU66" s="213"/>
      <c r="BV66" s="213"/>
      <c r="BW66" s="213"/>
      <c r="BX66" s="213"/>
      <c r="BY66" s="213"/>
      <c r="BZ66" s="213"/>
      <c r="CA66" s="213"/>
      <c r="CB66" s="213"/>
      <c r="CC66" s="213"/>
      <c r="CD66" s="213"/>
      <c r="CE66" s="213"/>
      <c r="CF66" s="213"/>
      <c r="CG66" s="213"/>
      <c r="CH66" s="213"/>
      <c r="CI66" s="213"/>
      <c r="CJ66" s="213"/>
      <c r="CK66" s="213"/>
    </row>
    <row r="67" spans="1:89" s="214" customFormat="1" ht="28.5" hidden="1" customHeight="1">
      <c r="A67" s="636"/>
      <c r="B67" s="517"/>
      <c r="C67" s="520"/>
      <c r="D67" s="520"/>
      <c r="E67" s="469"/>
      <c r="F67" s="463"/>
      <c r="G67" s="489"/>
      <c r="H67" s="384">
        <v>10</v>
      </c>
      <c r="I67" s="466"/>
      <c r="J67" s="463"/>
      <c r="K67" s="463"/>
      <c r="L67" s="463"/>
      <c r="M67" s="469">
        <f t="shared" si="87"/>
        <v>0</v>
      </c>
      <c r="N67" s="469"/>
      <c r="O67" s="469"/>
      <c r="P67" s="472"/>
      <c r="Q67" s="475"/>
      <c r="R67" s="478"/>
      <c r="S67" s="478"/>
      <c r="T67" s="478"/>
      <c r="U67" s="478"/>
      <c r="V67" s="481"/>
      <c r="W67" s="439"/>
      <c r="X67" s="484"/>
      <c r="Y67" s="487"/>
      <c r="Z67" s="436"/>
      <c r="AA67" s="439"/>
      <c r="AB67" s="442"/>
      <c r="AC67" s="445"/>
      <c r="AD67" s="448"/>
      <c r="AE67" s="451"/>
      <c r="AF67" s="205">
        <v>4</v>
      </c>
      <c r="AG67" s="206"/>
      <c r="AH67" s="234" t="str">
        <f t="shared" si="91"/>
        <v/>
      </c>
      <c r="AI67" s="340"/>
      <c r="AJ67" s="340"/>
      <c r="AK67" s="235" t="str">
        <f t="shared" si="92"/>
        <v/>
      </c>
      <c r="AL67" s="341"/>
      <c r="AM67" s="341"/>
      <c r="AN67" s="342"/>
      <c r="AO67" s="236" t="str">
        <f>IF(ISBLANK(AD64),(IFERROR(IF(AND(AH66="Probabilidad",AH67="Probabilidad"),(AQ66-(+AQ66*AK67)),IF(AND(AH66="Impacto",AH67="Probabilidad"),(AQ65-(+AQ65*AK67)),IF(AH67="Impacto",AQ66,""))),""))," ")</f>
        <v xml:space="preserve"> </v>
      </c>
      <c r="AP67" s="174" t="str">
        <f>IF(ISBLANK(AD64),(IFERROR(IF(AO67="","",IF(AO67&lt;=0.2,"Muy Baja",IF(AO67&lt;=0.4,"Baja",IF(AO67&lt;=0.6,"Media",IF(AO67&lt;=0.8,"Alta","Muy Alta"))))),""))," ")</f>
        <v xml:space="preserve"> </v>
      </c>
      <c r="AQ67" s="237" t="str">
        <f t="shared" si="93"/>
        <v xml:space="preserve"> </v>
      </c>
      <c r="AR67" s="238" t="str">
        <f t="shared" si="94"/>
        <v/>
      </c>
      <c r="AS67" s="237" t="str">
        <f>IFERROR(IF(AND(AH66="Impacto",AH67="Impacto"),(AS66-(+AS66*AK67)),IF(AND(AH66="Probabilidad",AH67="Impacto"),(AS65-(+AS65*AK67)),IF(AH67="Probabilidad",AS66,""))),"")</f>
        <v/>
      </c>
      <c r="AT67" s="239" t="str">
        <f t="shared" si="95"/>
        <v/>
      </c>
      <c r="AU67" s="454"/>
      <c r="AV67" s="457"/>
      <c r="AW67" s="451"/>
      <c r="AX67" s="460"/>
      <c r="AY67" s="343"/>
      <c r="AZ67" s="209"/>
      <c r="BA67" s="207"/>
      <c r="BB67" s="207"/>
      <c r="BC67" s="208"/>
      <c r="BD67" s="208"/>
      <c r="BE67" s="208"/>
      <c r="BF67" s="209"/>
      <c r="BG67" s="463"/>
      <c r="BH67" s="215"/>
      <c r="BI67" s="210"/>
      <c r="BJ67" s="210"/>
      <c r="BK67" s="210"/>
      <c r="BL67" s="207"/>
      <c r="BM67" s="207"/>
      <c r="BN67" s="207"/>
      <c r="BO67" s="211"/>
      <c r="BP67" s="211"/>
      <c r="BQ67" s="212"/>
      <c r="BR67" s="213"/>
      <c r="BS67" s="213" t="str">
        <f>IF(AND('MAPA DE RIESGOS'!$AP67="Muy Alta",'MAPA DE RIESGOS'!$AR67="Leve"),CONCATENATE("R",'MAPA DE RIESGOS'!$H67,"C",'MAPA DE RIESGOS'!$AF67),"")</f>
        <v/>
      </c>
      <c r="BT67" s="213"/>
      <c r="BU67" s="213"/>
      <c r="BV67" s="213"/>
      <c r="BW67" s="213"/>
      <c r="BX67" s="213"/>
      <c r="BY67" s="213"/>
      <c r="BZ67" s="213"/>
      <c r="CA67" s="213"/>
      <c r="CB67" s="213"/>
      <c r="CC67" s="213"/>
      <c r="CD67" s="213"/>
      <c r="CE67" s="213"/>
      <c r="CF67" s="213"/>
      <c r="CG67" s="213"/>
      <c r="CH67" s="213"/>
      <c r="CI67" s="213"/>
      <c r="CJ67" s="213"/>
      <c r="CK67" s="213"/>
    </row>
    <row r="68" spans="1:89" s="214" customFormat="1" ht="28.5" hidden="1" customHeight="1">
      <c r="A68" s="636"/>
      <c r="B68" s="517"/>
      <c r="C68" s="520"/>
      <c r="D68" s="520"/>
      <c r="E68" s="469"/>
      <c r="F68" s="463"/>
      <c r="G68" s="489"/>
      <c r="H68" s="384">
        <v>10</v>
      </c>
      <c r="I68" s="466"/>
      <c r="J68" s="463"/>
      <c r="K68" s="463"/>
      <c r="L68" s="463"/>
      <c r="M68" s="469">
        <f t="shared" si="87"/>
        <v>0</v>
      </c>
      <c r="N68" s="469"/>
      <c r="O68" s="469"/>
      <c r="P68" s="472"/>
      <c r="Q68" s="475"/>
      <c r="R68" s="478"/>
      <c r="S68" s="478"/>
      <c r="T68" s="478"/>
      <c r="U68" s="478"/>
      <c r="V68" s="481"/>
      <c r="W68" s="439"/>
      <c r="X68" s="484"/>
      <c r="Y68" s="487"/>
      <c r="Z68" s="436"/>
      <c r="AA68" s="439"/>
      <c r="AB68" s="442"/>
      <c r="AC68" s="445"/>
      <c r="AD68" s="448"/>
      <c r="AE68" s="451"/>
      <c r="AF68" s="205">
        <v>5</v>
      </c>
      <c r="AG68" s="206"/>
      <c r="AH68" s="234" t="str">
        <f t="shared" ref="AH68" si="97">IF(OR(AI68="Preventivo",AI68="Detectivo"),"Probabilidad",IF(AI68="Correctivo","Impacto",""))</f>
        <v/>
      </c>
      <c r="AI68" s="340"/>
      <c r="AJ68" s="340"/>
      <c r="AK68" s="235" t="str">
        <f t="shared" ref="AK68" si="98">IF(AND(AI68="Preventivo",AJ68="Automático"),"50%",IF(AND(AI68="Preventivo",AJ68="Manual"),"40%",IF(AND(AI68="Detectivo",AJ68="Automático"),"40%",IF(AND(AI68="Detectivo",AJ68="Manual"),"30%",IF(AND(AI68="Correctivo",AJ68="Automático"),"35%",IF(AND(AI68="Correctivo",AJ68="Manual"),"25%",""))))))</f>
        <v/>
      </c>
      <c r="AL68" s="341"/>
      <c r="AM68" s="341"/>
      <c r="AN68" s="342"/>
      <c r="AO68" s="236" t="str">
        <f>IF(ISBLANK(AD64),(IFERROR(IF(AND(AH67="Probabilidad",AH68="Probabilidad"),(AQ67-(+AQ67*AK68)),IF(AND(AH67="Impacto",AH68="Probabilidad"),(AQ66-(+AQ66*AK68)),IF(AH68="Impacto",AQ67,""))),""))," ")</f>
        <v xml:space="preserve"> </v>
      </c>
      <c r="AP68" s="174" t="str">
        <f>IF(ISBLANK(AD64),(IFERROR(IF(AO68="","",IF(AO68&lt;=0.2,"Muy Baja",IF(AO68&lt;=0.4,"Baja",IF(AO68&lt;=0.6,"Media",IF(AO68&lt;=0.8,"Alta","Muy Alta"))))),""))," ")</f>
        <v xml:space="preserve"> </v>
      </c>
      <c r="AQ68" s="237" t="str">
        <f t="shared" si="93"/>
        <v xml:space="preserve"> </v>
      </c>
      <c r="AR68" s="238" t="str">
        <f t="shared" si="94"/>
        <v/>
      </c>
      <c r="AS68" s="237" t="str">
        <f>IFERROR(IF(AND(AH67="Impacto",AH68="Impacto"),(AS67-(+AS67*AK68)),IF(AND(AH67="Probabilidad",AH68="Impacto"),(AS66-(+AS66*AK68)),IF(AH68="Probabilidad",AS67,""))),"")</f>
        <v/>
      </c>
      <c r="AT68" s="239" t="str">
        <f t="shared" si="95"/>
        <v/>
      </c>
      <c r="AU68" s="454"/>
      <c r="AV68" s="457"/>
      <c r="AW68" s="451"/>
      <c r="AX68" s="460"/>
      <c r="AY68" s="343"/>
      <c r="AZ68" s="209"/>
      <c r="BA68" s="207"/>
      <c r="BB68" s="207"/>
      <c r="BC68" s="208"/>
      <c r="BD68" s="208"/>
      <c r="BE68" s="208"/>
      <c r="BF68" s="209"/>
      <c r="BG68" s="463"/>
      <c r="BH68" s="215"/>
      <c r="BI68" s="210"/>
      <c r="BJ68" s="210"/>
      <c r="BK68" s="210"/>
      <c r="BL68" s="207"/>
      <c r="BM68" s="207"/>
      <c r="BN68" s="207"/>
      <c r="BO68" s="211"/>
      <c r="BP68" s="211"/>
      <c r="BQ68" s="212"/>
      <c r="BR68" s="213"/>
      <c r="BS68" s="213" t="str">
        <f>IF(AND('MAPA DE RIESGOS'!$AP68="Muy Alta",'MAPA DE RIESGOS'!$AR68="Leve"),CONCATENATE("R",'MAPA DE RIESGOS'!$H68,"C",'MAPA DE RIESGOS'!$AF68),"")</f>
        <v/>
      </c>
      <c r="BT68" s="213"/>
      <c r="BU68" s="213"/>
      <c r="BV68" s="213"/>
      <c r="BW68" s="213"/>
      <c r="BX68" s="213"/>
      <c r="BY68" s="213"/>
      <c r="BZ68" s="213"/>
      <c r="CA68" s="213"/>
      <c r="CB68" s="213"/>
      <c r="CC68" s="213"/>
      <c r="CD68" s="213"/>
      <c r="CE68" s="213"/>
      <c r="CF68" s="213"/>
      <c r="CG68" s="213"/>
      <c r="CH68" s="213"/>
      <c r="CI68" s="213"/>
      <c r="CJ68" s="213"/>
      <c r="CK68" s="213"/>
    </row>
    <row r="69" spans="1:89" s="214" customFormat="1" ht="28.5" hidden="1" customHeight="1">
      <c r="A69" s="636"/>
      <c r="B69" s="517"/>
      <c r="C69" s="520"/>
      <c r="D69" s="520"/>
      <c r="E69" s="469"/>
      <c r="F69" s="463"/>
      <c r="G69" s="489"/>
      <c r="H69" s="384">
        <v>10</v>
      </c>
      <c r="I69" s="467"/>
      <c r="J69" s="464"/>
      <c r="K69" s="464"/>
      <c r="L69" s="464"/>
      <c r="M69" s="470">
        <f t="shared" si="87"/>
        <v>0</v>
      </c>
      <c r="N69" s="470"/>
      <c r="O69" s="470"/>
      <c r="P69" s="473"/>
      <c r="Q69" s="476"/>
      <c r="R69" s="479"/>
      <c r="S69" s="479"/>
      <c r="T69" s="479"/>
      <c r="U69" s="479"/>
      <c r="V69" s="482"/>
      <c r="W69" s="440"/>
      <c r="X69" s="485"/>
      <c r="Y69" s="488"/>
      <c r="Z69" s="437"/>
      <c r="AA69" s="440"/>
      <c r="AB69" s="443"/>
      <c r="AC69" s="446"/>
      <c r="AD69" s="449"/>
      <c r="AE69" s="452"/>
      <c r="AF69" s="205">
        <v>6</v>
      </c>
      <c r="AG69" s="206"/>
      <c r="AH69" s="234" t="str">
        <f t="shared" si="91"/>
        <v/>
      </c>
      <c r="AI69" s="340"/>
      <c r="AJ69" s="340"/>
      <c r="AK69" s="235" t="str">
        <f t="shared" si="92"/>
        <v/>
      </c>
      <c r="AL69" s="341"/>
      <c r="AM69" s="341"/>
      <c r="AN69" s="342"/>
      <c r="AO69" s="236" t="str">
        <f>IF(ISBLANK(AD64),(IFERROR(IF(AND(AH67="Probabilidad",AH69="Probabilidad"),(AQ67-(+AQ67*AK69)),IF(AND(AH67="Impacto",AH69="Probabilidad"),(AQ66-(+AQ66*AK69)),IF(AH69="Impacto",AQ67,""))),""))," ")</f>
        <v xml:space="preserve"> </v>
      </c>
      <c r="AP69" s="174" t="str">
        <f>IF(ISBLANK(AD64),(IFERROR(IF(AO69="","",IF(AO69&lt;=0.2,"Muy Baja",IF(AO69&lt;=0.4,"Baja",IF(AO69&lt;=0.6,"Media",IF(AO69&lt;=0.8,"Alta","Muy Alta"))))),"")), " ")</f>
        <v xml:space="preserve"> </v>
      </c>
      <c r="AQ69" s="237" t="str">
        <f t="shared" si="93"/>
        <v xml:space="preserve"> </v>
      </c>
      <c r="AR69" s="238" t="str">
        <f t="shared" si="94"/>
        <v/>
      </c>
      <c r="AS69" s="237" t="str">
        <f>IFERROR(IF(AND(AH68="Impacto",AH69="Impacto"),(AS67-(+AS68*AK69)),IF(AND(AH67="Probabilidad",AH69="Impacto"),(AS66-(+AS66*AK69)),IF(AH69="Probabilidad",AS67,""))),"")</f>
        <v/>
      </c>
      <c r="AT69" s="239" t="str">
        <f t="shared" si="95"/>
        <v/>
      </c>
      <c r="AU69" s="455"/>
      <c r="AV69" s="458"/>
      <c r="AW69" s="452"/>
      <c r="AX69" s="461"/>
      <c r="AY69" s="343"/>
      <c r="AZ69" s="209"/>
      <c r="BA69" s="207"/>
      <c r="BB69" s="207"/>
      <c r="BC69" s="208"/>
      <c r="BD69" s="208"/>
      <c r="BE69" s="208"/>
      <c r="BF69" s="209"/>
      <c r="BG69" s="464"/>
      <c r="BH69" s="215"/>
      <c r="BI69" s="210"/>
      <c r="BJ69" s="210"/>
      <c r="BK69" s="210"/>
      <c r="BL69" s="207"/>
      <c r="BM69" s="207"/>
      <c r="BN69" s="207"/>
      <c r="BO69" s="211"/>
      <c r="BP69" s="211"/>
      <c r="BQ69" s="212"/>
      <c r="BR69" s="213"/>
      <c r="BS69" s="213" t="str">
        <f>IF(AND('MAPA DE RIESGOS'!$AP69="Muy Alta",'MAPA DE RIESGOS'!$AR69="Leve"),CONCATENATE("R",'MAPA DE RIESGOS'!$H69,"C",'MAPA DE RIESGOS'!$AF69),"")</f>
        <v/>
      </c>
      <c r="BT69" s="213"/>
      <c r="BU69" s="213"/>
      <c r="BV69" s="213"/>
      <c r="BW69" s="213"/>
      <c r="BX69" s="213"/>
      <c r="BY69" s="213"/>
      <c r="BZ69" s="213"/>
      <c r="CA69" s="213"/>
      <c r="CB69" s="213"/>
      <c r="CC69" s="213"/>
      <c r="CD69" s="213"/>
      <c r="CE69" s="213"/>
      <c r="CF69" s="213"/>
      <c r="CG69" s="213"/>
      <c r="CH69" s="213"/>
      <c r="CI69" s="213"/>
      <c r="CJ69" s="213"/>
      <c r="CK69" s="213"/>
    </row>
    <row r="70" spans="1:89" s="214" customFormat="1" ht="28.5" hidden="1" customHeight="1">
      <c r="A70" s="636"/>
      <c r="B70" s="517"/>
      <c r="C70" s="520"/>
      <c r="D70" s="520" t="str">
        <f>IFERROR((VLOOKUP($B70,'Listados Datos'!$D$3:$F$18,3,FALSE))," ")</f>
        <v xml:space="preserve"> </v>
      </c>
      <c r="E70" s="469"/>
      <c r="F70" s="463"/>
      <c r="G70" s="489">
        <v>11</v>
      </c>
      <c r="H70" s="384">
        <v>11</v>
      </c>
      <c r="I70" s="513" t="s">
        <v>1271</v>
      </c>
      <c r="J70" s="462"/>
      <c r="K70" s="462" t="s">
        <v>1271</v>
      </c>
      <c r="L70" s="462"/>
      <c r="M70" s="468" t="str">
        <f t="shared" ref="M70:M75" si="99">+CONCATENATE("Posibilidad de perdida de ", Q70, " debido a amenazas como ", S70, "y vulderabilidades,", T70, " afectando a los activos de información de ", R70)</f>
        <v xml:space="preserve">Posibilidad de perdida de  debido a amenazas como y vulderabilidades, afectando a los activos de información de </v>
      </c>
      <c r="N70" s="468" t="s">
        <v>932</v>
      </c>
      <c r="O70" s="468" t="s">
        <v>247</v>
      </c>
      <c r="P70" s="471">
        <v>228</v>
      </c>
      <c r="Q70" s="474"/>
      <c r="R70" s="477"/>
      <c r="S70" s="477"/>
      <c r="T70" s="477"/>
      <c r="U70" s="477"/>
      <c r="V70" s="480" t="str">
        <f t="shared" ref="V70" si="100">IF(ISBLANK(AC70),(IF(P70&lt;=0,"",IF(P70&lt;=2,"Muy Baja",IF(P70&lt;=24,"Baja",IF(P70&lt;=500,"Media",IF(P70&lt;=5000,"Alta","Muy Alta"))))))," ")</f>
        <v>Media</v>
      </c>
      <c r="W70" s="438">
        <f t="shared" ref="W70" si="101">IF(ISBLANK(AC70),(IF(V70="","",IF(V70="Muy Baja",20%,IF(V70="Baja",40%,IF(V70="Media",60%,IF(V70="Alta",80%,IF(V70="Muy Alta",100%,0)))))))," ")</f>
        <v>0.6</v>
      </c>
      <c r="X70" s="483"/>
      <c r="Y70" s="486" t="str">
        <f>IF(X70&gt;0,IF(NOT(ISERROR(MATCH(X70,'Listados Datos'!$N$3:$N$4,0))),'Listados Datos'!$N$6&amp;"Por favor no seleccionar este criterios de impacto (Afectación Económica o presupuestal y/o Pérdida Reputacional)",'Listados Datos'!$N$7),"")</f>
        <v/>
      </c>
      <c r="Z70" s="435" t="str">
        <f>IF(OR(X70='Listados Datos'!$R$3,X70='Listados Datos'!$S$3),"Leve",IF(OR(X70='Listados Datos'!$R$4,X70='Listados Datos'!$S$4),"Menor",IF(OR(X70='Listados Datos'!$R$5,X70='Listados Datos'!$S$5),"Moderado",IF(OR(X70='Listados Datos'!$R$6,X70='Listados Datos'!$S$6),"Mayor",IF(OR(X70='Listados Datos'!$R$7,X70='Listados Datos'!$S$7),"Catastrófico","")))))</f>
        <v/>
      </c>
      <c r="AA70" s="438" t="str">
        <f>IF(Z70="","",IF(Z70="Leve",20%,IF(Z70="Menor",40%,IF(Z70="Moderado",60%,IF(Z70="Mayor",80%,IF(Z70="Catastrófico",100%,0))))))</f>
        <v/>
      </c>
      <c r="AB70" s="441" t="str">
        <f>IF(OR(AND(V70="Muy Baja",Z70="Leve"),AND(V70="Muy Baja",Z70="Menor"),AND(V70="Baja",Z70="Leve")),"Bajo",IF(OR(AND(V70="Muy baja",Z70="Moderado"),AND(V70="Baja",Z70="Menor"),AND(V70="Baja",Z70="Moderado"),AND(V70="Media",Z70="Leve"),AND(V70="Media",Z70="Menor"),AND(V70="Media",Z70="Moderado"),AND(V70="Alta",Z70="Leve"),AND(V70="Alta",Z70="Menor")),"Moderado",IF(OR(AND(V70="Muy Baja",Z70="Mayor"),AND(V70="Baja",Z70="Mayor"),AND(V70="Media",Z70="Mayor"),AND(V70="Alta",Z70="Moderado"),AND(V70="Alta",Z70="Mayor"),AND(V70="Muy Alta",Z70="Leve"),AND(V70="Muy Alta",Z70="Menor"),AND(V70="Muy Alta",Z70="Moderado"),AND(V70="Muy Alta",Z70="Mayor")),"Alto",IF(OR(AND(V70="Muy Baja",Z70="Catastrófico"),AND(V70="Baja",Z70="Catastrófico"),AND(V70="Media",Z70="Catastrófico"),AND(V70="Alta",Z70="Catastrófico"),AND(V70="Muy Alta",Z70="Catastrófico")),"Extremo",""))))</f>
        <v/>
      </c>
      <c r="AC70" s="444"/>
      <c r="AD70" s="447"/>
      <c r="AE70" s="450" t="str">
        <f t="shared" ref="AE70" si="102">IF(AND(AC70="Rara Vez",AD70="Insignificante"),("BAJA"),IF(AND(AC70="Rara Vez",AD70="Menor"),("BAJA"),IF(AND(AC70="Rara Vez",AD70="Moderado"),("MODERADA"),IF(AND(AC70="Rara Vez",AD70="Mayor"),("ALTA"),IF(AND(AC70="Improbable",AD70="Insignificante"),("BAJA"),IF(AND(AC70="Improbable",AD70="Menor"),("BAJA"),IF(AND(AC70="Improbable",AD70="Moderado"),("MODERADA"),IF(AND(AC70="Improbable",AD70="Mayor"),("ALTA"),IF(AND(AC70="Posible",AD70="Insignificante"),("BAJA"),IF(AND(AC70="Posible",AD70="Menor"),("MODERADA"),IF(AND(AC70="Posible",AD70="Moderado"),("ALTA"),IF(AND(AC70="Posible",AD70="Mayor"),("EXTREMA"),IF(AND(AC70="Probable",AD70="Insignificante"),("MODERADA"),IF(AND(AC70="Probable",AD70="Menor"),("ALTA"),IF(AND(AC70="Probable",AD70="Moderado"),("ALTA"),IF(AND(AC70="Probable",AD70="Mayor"),("EXTREMA"),IF(AND(AC70="Casi Seguro",AD70="Insignificante"),("ALTA"),IF(AND(AC70="Casi Seguro",AD70="Menor"),("ALTA"),IF(AND(AC70="Casi Seguro",AD70="Moderado"),("EXTREMA"),IF(AND(AC70="Casi Seguro",AD70="Mayor"),("EXTREMA"),IF(AD70="Catastrófico","EXTREMA","VALORAR")))))))))))))))))))))</f>
        <v>VALORAR</v>
      </c>
      <c r="AF70" s="205">
        <v>1</v>
      </c>
      <c r="AG70" s="206"/>
      <c r="AH70" s="234" t="str">
        <f t="shared" si="91"/>
        <v>Probabilidad</v>
      </c>
      <c r="AI70" s="340" t="s">
        <v>314</v>
      </c>
      <c r="AJ70" s="340" t="s">
        <v>319</v>
      </c>
      <c r="AK70" s="235" t="str">
        <f t="shared" si="92"/>
        <v>40%</v>
      </c>
      <c r="AL70" s="341" t="s">
        <v>323</v>
      </c>
      <c r="AM70" s="341" t="s">
        <v>327</v>
      </c>
      <c r="AN70" s="342" t="s">
        <v>330</v>
      </c>
      <c r="AO70" s="236">
        <f>IF(ISBLANK(AD70),(IFERROR(IF(AH70="Probabilidad",(W70-(+W70*AK70)),IF(AH70="Impacto",W70,"")),""))," ")</f>
        <v>0.36</v>
      </c>
      <c r="AP70" s="174" t="str">
        <f>IF(ISBLANK(AD70), (IFERROR(IF(AO70="","",IF(AO70&lt;=0.2,"Muy Baja",IF(AO70&lt;=0.4,"Baja",IF(AO70&lt;=0.6,"Media",IF(AO70&lt;=0.8,"Alta","Muy Alta"))))),""))," ")</f>
        <v>Baja</v>
      </c>
      <c r="AQ70" s="237">
        <f t="shared" ref="AQ70:AQ75" si="103">+AO70</f>
        <v>0.36</v>
      </c>
      <c r="AR70" s="238" t="str">
        <f t="shared" ref="AR70:AR75" si="104">IFERROR(IF(AS70="","",IF(AS70&lt;=0.2,"Leve",IF(AS70&lt;=0.4,"Menor",IF(AS70&lt;=0.6,"Moderado",IF(AS70&lt;=0.8,"Mayor","Catastrófico"))))),"")</f>
        <v/>
      </c>
      <c r="AS70" s="237" t="str">
        <f>IFERROR(IF(AH70="Impacto",(AA70-(+AA70*AK70)),IF(AH70="Probabilidad",AA70,"")),"")</f>
        <v/>
      </c>
      <c r="AT70" s="239" t="str">
        <f t="shared" ref="AT70:AT75" si="105">IFERROR(IF(OR(AND(AP70="Muy Baja",AR70="Leve"),AND(AP70="Muy Baja",AR70="Menor"),AND(AP70="Baja",AR70="Leve")),"Bajo",IF(OR(AND(AP70="Muy baja",AR70="Moderado"),AND(AP70="Baja",AR70="Menor"),AND(AP70="Baja",AR70="Moderado"),AND(AP70="Media",AR70="Leve"),AND(AP70="Media",AR70="Menor"),AND(AP70="Media",AR70="Moderado"),AND(AP70="Alta",AR70="Leve"),AND(AP70="Alta",AR70="Menor")),"Moderado",IF(OR(AND(AP70="Muy Baja",AR70="Mayor"),AND(AP70="Baja",AR70="Mayor"),AND(AP70="Media",AR70="Mayor"),AND(AP70="Alta",AR70="Moderado"),AND(AP70="Alta",AR70="Mayor"),AND(AP70="Muy Alta",AR70="Leve"),AND(AP70="Muy Alta",AR70="Menor"),AND(AP70="Muy Alta",AR70="Moderado"),AND(AP70="Muy Alta",AR70="Mayor")),"Alto",IF(OR(AND(AP70="Muy Baja",AR70="Catastrófico"),AND(AP70="Baja",AR70="Catastrófico"),AND(AP70="Media",AR70="Catastrófico"),AND(AP70="Alta",AR70="Catastrófico"),AND(AP70="Muy Alta",AR70="Catastrófico")),"Extremo","")))),"")</f>
        <v/>
      </c>
      <c r="AU70" s="453"/>
      <c r="AV70" s="456" t="str">
        <f>IF(ISBLANK(AD70), " ", AD70)</f>
        <v xml:space="preserve"> </v>
      </c>
      <c r="AW70" s="450" t="str">
        <f t="shared" ref="AW70" si="106">IF(AND(AU70="Rara Vez",AV70="Insignificante"),("BAJA"),IF(AND(AU70="Rara Vez",AV70="Menor"),("BAJA"),IF(AND(AU70="Rara Vez",AV70="Moderado"),("MODERADA"),IF(AND(AU70="Rara Vez",AV70="Mayor"),("ALTA"),IF(AND(AU70="Improbable",AV70="Insignificante"),("BAJA"),IF(AND(AU70="Improbable",AV70="Menor"),("BAJA"),IF(AND(AU70="Improbable",AV70="Moderado"),("MODERADA"),IF(AND(AU70="Improbable",AV70="Mayor"),("ALTA"),IF(AND(AU70="Posible",AV70="Insignificante"),("BAJA"),IF(AND(AU70="Posible",AV70="Menor"),("MODERADA"),IF(AND(AU70="Posible",AV70="Moderado"),("ALTA"),IF(AND(AU70="Posible",AV70="Mayor"),("EXTREMA"),IF(AND(AU70="Probable",AV70="Insignificante"),("MODERADA"),IF(AND(AU70="Probable",AV70="Menor"),("ALTA"),IF(AND(AU70="Probable",AV70="Moderado"),("ALTA"),IF(AND(AU70="Probable",AV70="Mayor"),("EXTREMA"),IF(AND(AU70="Casi Seguro",AV70="Insignificante"),("ALTA"),IF(AND(AU70="Casi Seguro",AV70="Menor"),("ALTA"),IF(AND(AU70="Casi Seguro",AV70="Moderado"),("EXTREMA"),IF(AND(AU70="Casi Seguro",AV70="Mayor"),("EXTREMA"),IF(AV70="Catastrófico","EXTREMA","VALORAR")))))))))))))))))))))</f>
        <v>VALORAR</v>
      </c>
      <c r="AX70" s="459" t="s">
        <v>337</v>
      </c>
      <c r="AY70" s="343"/>
      <c r="AZ70" s="209"/>
      <c r="BA70" s="207"/>
      <c r="BB70" s="207"/>
      <c r="BC70" s="208">
        <v>44562</v>
      </c>
      <c r="BD70" s="208">
        <v>44926</v>
      </c>
      <c r="BE70" s="208"/>
      <c r="BF70" s="208"/>
      <c r="BG70" s="462"/>
      <c r="BH70" s="215"/>
      <c r="BI70" s="210"/>
      <c r="BJ70" s="210"/>
      <c r="BK70" s="210"/>
      <c r="BL70" s="207"/>
      <c r="BM70" s="207"/>
      <c r="BN70" s="207"/>
      <c r="BO70" s="211"/>
      <c r="BP70" s="211"/>
      <c r="BQ70" s="212"/>
      <c r="BR70" s="213"/>
      <c r="BS70" s="213" t="str">
        <f>IF(AND('MAPA DE RIESGOS'!$AP70="Muy Alta",'MAPA DE RIESGOS'!$AR70="Leve"),CONCATENATE("R",'MAPA DE RIESGOS'!$H70,"C",'MAPA DE RIESGOS'!$AF70),"")</f>
        <v/>
      </c>
      <c r="BT70" s="213"/>
      <c r="BU70" s="213"/>
      <c r="BV70" s="213"/>
      <c r="BW70" s="213"/>
      <c r="BX70" s="213"/>
      <c r="BY70" s="213"/>
      <c r="BZ70" s="213"/>
      <c r="CA70" s="213"/>
      <c r="CB70" s="213"/>
      <c r="CC70" s="213"/>
      <c r="CD70" s="213"/>
      <c r="CE70" s="213"/>
      <c r="CF70" s="213"/>
      <c r="CG70" s="213"/>
      <c r="CH70" s="213"/>
      <c r="CI70" s="213"/>
      <c r="CJ70" s="213"/>
      <c r="CK70" s="213"/>
    </row>
    <row r="71" spans="1:89" s="214" customFormat="1" ht="28.5" hidden="1" customHeight="1">
      <c r="A71" s="636"/>
      <c r="B71" s="517"/>
      <c r="C71" s="520"/>
      <c r="D71" s="520"/>
      <c r="E71" s="469"/>
      <c r="F71" s="463"/>
      <c r="G71" s="489"/>
      <c r="H71" s="384">
        <v>11</v>
      </c>
      <c r="I71" s="514"/>
      <c r="J71" s="463"/>
      <c r="K71" s="463"/>
      <c r="L71" s="463"/>
      <c r="M71" s="469" t="str">
        <f t="shared" si="99"/>
        <v xml:space="preserve">Posibilidad de perdida de  debido a amenazas como y vulderabilidades, afectando a los activos de información de </v>
      </c>
      <c r="N71" s="469"/>
      <c r="O71" s="469"/>
      <c r="P71" s="472"/>
      <c r="Q71" s="475"/>
      <c r="R71" s="478"/>
      <c r="S71" s="478"/>
      <c r="T71" s="478"/>
      <c r="U71" s="478"/>
      <c r="V71" s="481"/>
      <c r="W71" s="439"/>
      <c r="X71" s="484"/>
      <c r="Y71" s="487"/>
      <c r="Z71" s="436"/>
      <c r="AA71" s="439"/>
      <c r="AB71" s="442"/>
      <c r="AC71" s="445"/>
      <c r="AD71" s="448"/>
      <c r="AE71" s="451"/>
      <c r="AF71" s="205">
        <v>2</v>
      </c>
      <c r="AG71" s="206"/>
      <c r="AH71" s="234" t="str">
        <f t="shared" si="91"/>
        <v/>
      </c>
      <c r="AI71" s="340"/>
      <c r="AJ71" s="340"/>
      <c r="AK71" s="235" t="str">
        <f t="shared" si="92"/>
        <v/>
      </c>
      <c r="AL71" s="341"/>
      <c r="AM71" s="341"/>
      <c r="AN71" s="342"/>
      <c r="AO71" s="236" t="str">
        <f>IF(ISBLANK(AD70),(IFERROR(IF(AND(AH70="Probabilidad",AH71="Probabilidad"),(AQ70-(+AQ70*AK71)),IF(AH71="Probabilidad",(W70-(+W70*AK71)),IF(AH71="Impacto",AQ70,""))),""))," ")</f>
        <v/>
      </c>
      <c r="AP71" s="174" t="str">
        <f>IF(ISBLANK(AD70),(IFERROR(IF(AO71="","",IF(AO71&lt;=0.2,"Muy Baja",IF(AO71&lt;=0.4,"Baja",IF(AO71&lt;=0.6,"Media",IF(AO71&lt;=0.8,"Alta","Muy Alta"))))),""))," ")</f>
        <v/>
      </c>
      <c r="AQ71" s="237" t="str">
        <f t="shared" si="103"/>
        <v/>
      </c>
      <c r="AR71" s="238" t="str">
        <f t="shared" si="104"/>
        <v/>
      </c>
      <c r="AS71" s="237" t="str">
        <f>IFERROR(IF(AND(AH70="Impacto",AH71="Impacto"),(AS70-(+AS70*AK71)),IF(AH71="Impacto",(AA70-(+AA70*AK71)),IF(AH71="Probabilidad",AS70,""))),"")</f>
        <v/>
      </c>
      <c r="AT71" s="239" t="str">
        <f t="shared" si="105"/>
        <v/>
      </c>
      <c r="AU71" s="454"/>
      <c r="AV71" s="457"/>
      <c r="AW71" s="451"/>
      <c r="AX71" s="460"/>
      <c r="AY71" s="343"/>
      <c r="AZ71" s="209"/>
      <c r="BA71" s="207"/>
      <c r="BB71" s="207"/>
      <c r="BC71" s="208"/>
      <c r="BD71" s="208"/>
      <c r="BE71" s="208"/>
      <c r="BF71" s="209"/>
      <c r="BG71" s="463"/>
      <c r="BH71" s="215"/>
      <c r="BI71" s="210"/>
      <c r="BJ71" s="210"/>
      <c r="BK71" s="210"/>
      <c r="BL71" s="207"/>
      <c r="BM71" s="207"/>
      <c r="BN71" s="207"/>
      <c r="BO71" s="211"/>
      <c r="BP71" s="211"/>
      <c r="BQ71" s="212"/>
      <c r="BR71" s="213"/>
      <c r="BS71" s="213" t="str">
        <f>IF(AND('MAPA DE RIESGOS'!$AP71="Muy Alta",'MAPA DE RIESGOS'!$AR71="Leve"),CONCATENATE("R",'MAPA DE RIESGOS'!$H71,"C",'MAPA DE RIESGOS'!$AF71),"")</f>
        <v/>
      </c>
      <c r="BT71" s="213"/>
      <c r="BU71" s="213"/>
      <c r="BV71" s="213"/>
      <c r="BW71" s="213"/>
      <c r="BX71" s="213"/>
      <c r="BY71" s="213"/>
      <c r="BZ71" s="213"/>
      <c r="CA71" s="213"/>
      <c r="CB71" s="213"/>
      <c r="CC71" s="213"/>
      <c r="CD71" s="213"/>
      <c r="CE71" s="213"/>
      <c r="CF71" s="213"/>
      <c r="CG71" s="213"/>
      <c r="CH71" s="213"/>
      <c r="CI71" s="213"/>
      <c r="CJ71" s="213"/>
      <c r="CK71" s="213"/>
    </row>
    <row r="72" spans="1:89" s="214" customFormat="1" ht="28.5" hidden="1" customHeight="1">
      <c r="A72" s="636"/>
      <c r="B72" s="517"/>
      <c r="C72" s="520"/>
      <c r="D72" s="520"/>
      <c r="E72" s="469"/>
      <c r="F72" s="463"/>
      <c r="G72" s="489"/>
      <c r="H72" s="384">
        <v>11</v>
      </c>
      <c r="I72" s="514"/>
      <c r="J72" s="463"/>
      <c r="K72" s="463"/>
      <c r="L72" s="463"/>
      <c r="M72" s="469" t="str">
        <f t="shared" si="99"/>
        <v xml:space="preserve">Posibilidad de perdida de  debido a amenazas como y vulderabilidades, afectando a los activos de información de </v>
      </c>
      <c r="N72" s="469"/>
      <c r="O72" s="469"/>
      <c r="P72" s="472"/>
      <c r="Q72" s="475"/>
      <c r="R72" s="478"/>
      <c r="S72" s="478"/>
      <c r="T72" s="478"/>
      <c r="U72" s="478"/>
      <c r="V72" s="481"/>
      <c r="W72" s="439"/>
      <c r="X72" s="484"/>
      <c r="Y72" s="487"/>
      <c r="Z72" s="436"/>
      <c r="AA72" s="439"/>
      <c r="AB72" s="442"/>
      <c r="AC72" s="445"/>
      <c r="AD72" s="448"/>
      <c r="AE72" s="451"/>
      <c r="AF72" s="205">
        <v>3</v>
      </c>
      <c r="AG72" s="206"/>
      <c r="AH72" s="234" t="str">
        <f t="shared" si="91"/>
        <v/>
      </c>
      <c r="AI72" s="340"/>
      <c r="AJ72" s="340"/>
      <c r="AK72" s="235" t="str">
        <f t="shared" si="92"/>
        <v/>
      </c>
      <c r="AL72" s="341"/>
      <c r="AM72" s="341"/>
      <c r="AN72" s="342"/>
      <c r="AO72" s="236" t="str">
        <f>IF(ISBLANK(AD70),(IFERROR(IF(AND(AH71="Probabilidad",AH72="Probabilidad"),(AQ71-(+AQ71*AK72)),IF(AND(AH71="Impacto",AH72="Probabilidad"),(AQ70-(+AQ70*AK72)),IF(AH72="Impacto",AQ71,""))),""))," ")</f>
        <v/>
      </c>
      <c r="AP72" s="174" t="str">
        <f>IF(ISBLANK(AD70),(IFERROR(IF(AO72="","",IF(AO72&lt;=0.2,"Muy Baja",IF(AO72&lt;=0.4,"Baja",IF(AO72&lt;=0.6,"Media",IF(AO72&lt;=0.8,"Alta","Muy Alta"))))),""))," ")</f>
        <v/>
      </c>
      <c r="AQ72" s="237" t="str">
        <f t="shared" si="103"/>
        <v/>
      </c>
      <c r="AR72" s="238" t="str">
        <f t="shared" si="104"/>
        <v/>
      </c>
      <c r="AS72" s="237" t="str">
        <f>IFERROR(IF(AND(AH71="Impacto",AH72="Impacto"),(AS71-(+AS71*AK72)),IF(AND(AH71="Probabilidad",AH72="Impacto"),(AS70-(+AS70*AK72)),IF(AH72="Probabilidad",AS71,""))),"")</f>
        <v/>
      </c>
      <c r="AT72" s="239" t="str">
        <f t="shared" si="105"/>
        <v/>
      </c>
      <c r="AU72" s="454"/>
      <c r="AV72" s="457"/>
      <c r="AW72" s="451"/>
      <c r="AX72" s="460"/>
      <c r="AY72" s="343"/>
      <c r="AZ72" s="209"/>
      <c r="BA72" s="207"/>
      <c r="BB72" s="207"/>
      <c r="BC72" s="208"/>
      <c r="BD72" s="208"/>
      <c r="BE72" s="208"/>
      <c r="BF72" s="209"/>
      <c r="BG72" s="463"/>
      <c r="BH72" s="215"/>
      <c r="BI72" s="210"/>
      <c r="BJ72" s="210"/>
      <c r="BK72" s="210"/>
      <c r="BL72" s="207"/>
      <c r="BM72" s="207"/>
      <c r="BN72" s="207"/>
      <c r="BO72" s="211"/>
      <c r="BP72" s="211"/>
      <c r="BQ72" s="212"/>
      <c r="BR72" s="213"/>
      <c r="BS72" s="213" t="str">
        <f>IF(AND('MAPA DE RIESGOS'!$AP72="Muy Alta",'MAPA DE RIESGOS'!$AR72="Leve"),CONCATENATE("R",'MAPA DE RIESGOS'!$H72,"C",'MAPA DE RIESGOS'!$AF72),"")</f>
        <v/>
      </c>
      <c r="BT72" s="213"/>
      <c r="BU72" s="213"/>
      <c r="BV72" s="213"/>
      <c r="BW72" s="213"/>
      <c r="BX72" s="213"/>
      <c r="BY72" s="213"/>
      <c r="BZ72" s="213"/>
      <c r="CA72" s="213"/>
      <c r="CB72" s="213"/>
      <c r="CC72" s="213"/>
      <c r="CD72" s="213"/>
      <c r="CE72" s="213"/>
      <c r="CF72" s="213"/>
      <c r="CG72" s="213"/>
      <c r="CH72" s="213"/>
      <c r="CI72" s="213"/>
      <c r="CJ72" s="213"/>
      <c r="CK72" s="213"/>
    </row>
    <row r="73" spans="1:89" s="214" customFormat="1" ht="28.5" hidden="1" customHeight="1">
      <c r="A73" s="636"/>
      <c r="B73" s="517"/>
      <c r="C73" s="520"/>
      <c r="D73" s="520"/>
      <c r="E73" s="469"/>
      <c r="F73" s="463"/>
      <c r="G73" s="489"/>
      <c r="H73" s="384">
        <v>11</v>
      </c>
      <c r="I73" s="514"/>
      <c r="J73" s="463"/>
      <c r="K73" s="463"/>
      <c r="L73" s="463"/>
      <c r="M73" s="469" t="str">
        <f t="shared" si="99"/>
        <v xml:space="preserve">Posibilidad de perdida de  debido a amenazas como y vulderabilidades, afectando a los activos de información de </v>
      </c>
      <c r="N73" s="469"/>
      <c r="O73" s="469"/>
      <c r="P73" s="472"/>
      <c r="Q73" s="475"/>
      <c r="R73" s="478"/>
      <c r="S73" s="478"/>
      <c r="T73" s="478"/>
      <c r="U73" s="478"/>
      <c r="V73" s="481"/>
      <c r="W73" s="439"/>
      <c r="X73" s="484"/>
      <c r="Y73" s="487"/>
      <c r="Z73" s="436"/>
      <c r="AA73" s="439"/>
      <c r="AB73" s="442"/>
      <c r="AC73" s="445"/>
      <c r="AD73" s="448"/>
      <c r="AE73" s="451"/>
      <c r="AF73" s="205">
        <v>4</v>
      </c>
      <c r="AG73" s="206"/>
      <c r="AH73" s="234" t="str">
        <f t="shared" si="91"/>
        <v/>
      </c>
      <c r="AI73" s="340"/>
      <c r="AJ73" s="340"/>
      <c r="AK73" s="235" t="str">
        <f t="shared" si="92"/>
        <v/>
      </c>
      <c r="AL73" s="341"/>
      <c r="AM73" s="341"/>
      <c r="AN73" s="342"/>
      <c r="AO73" s="236" t="str">
        <f>IF(ISBLANK(AD70),(IFERROR(IF(AND(AH72="Probabilidad",AH73="Probabilidad"),(AQ72-(+AQ72*AK73)),IF(AND(AH72="Impacto",AH73="Probabilidad"),(AQ71-(+AQ71*AK73)),IF(AH73="Impacto",AQ72,""))),""))," ")</f>
        <v/>
      </c>
      <c r="AP73" s="174" t="str">
        <f>IF(ISBLANK(AD70),(IFERROR(IF(AO73="","",IF(AO73&lt;=0.2,"Muy Baja",IF(AO73&lt;=0.4,"Baja",IF(AO73&lt;=0.6,"Media",IF(AO73&lt;=0.8,"Alta","Muy Alta"))))),""))," ")</f>
        <v/>
      </c>
      <c r="AQ73" s="237" t="str">
        <f t="shared" si="103"/>
        <v/>
      </c>
      <c r="AR73" s="238" t="str">
        <f t="shared" si="104"/>
        <v/>
      </c>
      <c r="AS73" s="237" t="str">
        <f>IFERROR(IF(AND(AH72="Impacto",AH73="Impacto"),(AS72-(+AS72*AK73)),IF(AND(AH72="Probabilidad",AH73="Impacto"),(AS71-(+AS71*AK73)),IF(AH73="Probabilidad",AS72,""))),"")</f>
        <v/>
      </c>
      <c r="AT73" s="239" t="str">
        <f t="shared" si="105"/>
        <v/>
      </c>
      <c r="AU73" s="454"/>
      <c r="AV73" s="457"/>
      <c r="AW73" s="451"/>
      <c r="AX73" s="460"/>
      <c r="AY73" s="343"/>
      <c r="AZ73" s="209"/>
      <c r="BA73" s="207"/>
      <c r="BB73" s="207"/>
      <c r="BC73" s="208"/>
      <c r="BD73" s="208"/>
      <c r="BE73" s="208"/>
      <c r="BF73" s="209"/>
      <c r="BG73" s="463"/>
      <c r="BH73" s="215"/>
      <c r="BI73" s="210"/>
      <c r="BJ73" s="210"/>
      <c r="BK73" s="210"/>
      <c r="BL73" s="207"/>
      <c r="BM73" s="207"/>
      <c r="BN73" s="207"/>
      <c r="BO73" s="211"/>
      <c r="BP73" s="211"/>
      <c r="BQ73" s="212"/>
      <c r="BR73" s="213"/>
      <c r="BS73" s="213" t="str">
        <f>IF(AND('MAPA DE RIESGOS'!$AP73="Muy Alta",'MAPA DE RIESGOS'!$AR73="Leve"),CONCATENATE("R",'MAPA DE RIESGOS'!$H73,"C",'MAPA DE RIESGOS'!$AF73),"")</f>
        <v/>
      </c>
      <c r="BT73" s="213"/>
      <c r="BU73" s="213"/>
      <c r="BV73" s="213"/>
      <c r="BW73" s="213"/>
      <c r="BX73" s="213"/>
      <c r="BY73" s="213"/>
      <c r="BZ73" s="213"/>
      <c r="CA73" s="213"/>
      <c r="CB73" s="213"/>
      <c r="CC73" s="213"/>
      <c r="CD73" s="213"/>
      <c r="CE73" s="213"/>
      <c r="CF73" s="213"/>
      <c r="CG73" s="213"/>
      <c r="CH73" s="213"/>
      <c r="CI73" s="213"/>
      <c r="CJ73" s="213"/>
      <c r="CK73" s="213"/>
    </row>
    <row r="74" spans="1:89" s="214" customFormat="1" ht="28.5" hidden="1" customHeight="1">
      <c r="A74" s="636"/>
      <c r="B74" s="517"/>
      <c r="C74" s="520"/>
      <c r="D74" s="520"/>
      <c r="E74" s="469"/>
      <c r="F74" s="463"/>
      <c r="G74" s="489"/>
      <c r="H74" s="384">
        <v>11</v>
      </c>
      <c r="I74" s="514"/>
      <c r="J74" s="463"/>
      <c r="K74" s="463"/>
      <c r="L74" s="463"/>
      <c r="M74" s="469" t="str">
        <f t="shared" si="99"/>
        <v xml:space="preserve">Posibilidad de perdida de  debido a amenazas como y vulderabilidades, afectando a los activos de información de </v>
      </c>
      <c r="N74" s="469"/>
      <c r="O74" s="469"/>
      <c r="P74" s="472"/>
      <c r="Q74" s="475"/>
      <c r="R74" s="478"/>
      <c r="S74" s="478"/>
      <c r="T74" s="478"/>
      <c r="U74" s="478"/>
      <c r="V74" s="481"/>
      <c r="W74" s="439"/>
      <c r="X74" s="484"/>
      <c r="Y74" s="487"/>
      <c r="Z74" s="436"/>
      <c r="AA74" s="439"/>
      <c r="AB74" s="442"/>
      <c r="AC74" s="445"/>
      <c r="AD74" s="448"/>
      <c r="AE74" s="451"/>
      <c r="AF74" s="205">
        <v>5</v>
      </c>
      <c r="AG74" s="206"/>
      <c r="AH74" s="234" t="str">
        <f t="shared" ref="AH74" si="107">IF(OR(AI74="Preventivo",AI74="Detectivo"),"Probabilidad",IF(AI74="Correctivo","Impacto",""))</f>
        <v/>
      </c>
      <c r="AI74" s="340"/>
      <c r="AJ74" s="340"/>
      <c r="AK74" s="235" t="str">
        <f t="shared" ref="AK74" si="108">IF(AND(AI74="Preventivo",AJ74="Automático"),"50%",IF(AND(AI74="Preventivo",AJ74="Manual"),"40%",IF(AND(AI74="Detectivo",AJ74="Automático"),"40%",IF(AND(AI74="Detectivo",AJ74="Manual"),"30%",IF(AND(AI74="Correctivo",AJ74="Automático"),"35%",IF(AND(AI74="Correctivo",AJ74="Manual"),"25%",""))))))</f>
        <v/>
      </c>
      <c r="AL74" s="341"/>
      <c r="AM74" s="341"/>
      <c r="AN74" s="342"/>
      <c r="AO74" s="236" t="str">
        <f>IF(ISBLANK(AD70),(IFERROR(IF(AND(AH73="Probabilidad",AH74="Probabilidad"),(AQ73-(+AQ73*AK74)),IF(AND(AH73="Impacto",AH74="Probabilidad"),(AQ72-(+AQ72*AK74)),IF(AH74="Impacto",AQ73,""))),""))," ")</f>
        <v/>
      </c>
      <c r="AP74" s="174" t="str">
        <f>IF(ISBLANK(AD70),(IFERROR(IF(AO74="","",IF(AO74&lt;=0.2,"Muy Baja",IF(AO74&lt;=0.4,"Baja",IF(AO74&lt;=0.6,"Media",IF(AO74&lt;=0.8,"Alta","Muy Alta"))))),""))," ")</f>
        <v/>
      </c>
      <c r="AQ74" s="237" t="str">
        <f t="shared" si="103"/>
        <v/>
      </c>
      <c r="AR74" s="238" t="str">
        <f t="shared" si="104"/>
        <v/>
      </c>
      <c r="AS74" s="237" t="str">
        <f>IFERROR(IF(AND(AH73="Impacto",AH74="Impacto"),(AS73-(+AS73*AK74)),IF(AND(AH73="Probabilidad",AH74="Impacto"),(AS72-(+AS72*AK74)),IF(AH74="Probabilidad",AS73,""))),"")</f>
        <v/>
      </c>
      <c r="AT74" s="239" t="str">
        <f t="shared" si="105"/>
        <v/>
      </c>
      <c r="AU74" s="454"/>
      <c r="AV74" s="457"/>
      <c r="AW74" s="451"/>
      <c r="AX74" s="460"/>
      <c r="AY74" s="343"/>
      <c r="AZ74" s="209"/>
      <c r="BA74" s="207"/>
      <c r="BB74" s="207"/>
      <c r="BC74" s="208"/>
      <c r="BD74" s="208"/>
      <c r="BE74" s="208"/>
      <c r="BF74" s="209"/>
      <c r="BG74" s="463"/>
      <c r="BH74" s="215"/>
      <c r="BI74" s="210"/>
      <c r="BJ74" s="210"/>
      <c r="BK74" s="210"/>
      <c r="BL74" s="207"/>
      <c r="BM74" s="207"/>
      <c r="BN74" s="207"/>
      <c r="BO74" s="211"/>
      <c r="BP74" s="211"/>
      <c r="BQ74" s="212"/>
      <c r="BR74" s="213"/>
      <c r="BS74" s="213" t="str">
        <f>IF(AND('MAPA DE RIESGOS'!$AP74="Muy Alta",'MAPA DE RIESGOS'!$AR74="Leve"),CONCATENATE("R",'MAPA DE RIESGOS'!$H74,"C",'MAPA DE RIESGOS'!$AF74),"")</f>
        <v/>
      </c>
      <c r="BT74" s="213"/>
      <c r="BU74" s="213"/>
      <c r="BV74" s="213"/>
      <c r="BW74" s="213"/>
      <c r="BX74" s="213"/>
      <c r="BY74" s="213"/>
      <c r="BZ74" s="213"/>
      <c r="CA74" s="213"/>
      <c r="CB74" s="213"/>
      <c r="CC74" s="213"/>
      <c r="CD74" s="213"/>
      <c r="CE74" s="213"/>
      <c r="CF74" s="213"/>
      <c r="CG74" s="213"/>
      <c r="CH74" s="213"/>
      <c r="CI74" s="213"/>
      <c r="CJ74" s="213"/>
      <c r="CK74" s="213"/>
    </row>
    <row r="75" spans="1:89" s="214" customFormat="1" ht="28.5" hidden="1" customHeight="1">
      <c r="A75" s="637"/>
      <c r="B75" s="518"/>
      <c r="C75" s="521"/>
      <c r="D75" s="521"/>
      <c r="E75" s="470"/>
      <c r="F75" s="464"/>
      <c r="G75" s="489"/>
      <c r="H75" s="384">
        <v>11</v>
      </c>
      <c r="I75" s="515"/>
      <c r="J75" s="464"/>
      <c r="K75" s="464"/>
      <c r="L75" s="464"/>
      <c r="M75" s="470" t="str">
        <f t="shared" si="99"/>
        <v xml:space="preserve">Posibilidad de perdida de  debido a amenazas como y vulderabilidades, afectando a los activos de información de </v>
      </c>
      <c r="N75" s="470"/>
      <c r="O75" s="470"/>
      <c r="P75" s="473"/>
      <c r="Q75" s="476"/>
      <c r="R75" s="479"/>
      <c r="S75" s="479"/>
      <c r="T75" s="479"/>
      <c r="U75" s="479"/>
      <c r="V75" s="482"/>
      <c r="W75" s="440"/>
      <c r="X75" s="485"/>
      <c r="Y75" s="488"/>
      <c r="Z75" s="437"/>
      <c r="AA75" s="440"/>
      <c r="AB75" s="443"/>
      <c r="AC75" s="446"/>
      <c r="AD75" s="449"/>
      <c r="AE75" s="452"/>
      <c r="AF75" s="205">
        <v>6</v>
      </c>
      <c r="AG75" s="206"/>
      <c r="AH75" s="234" t="str">
        <f t="shared" si="91"/>
        <v/>
      </c>
      <c r="AI75" s="340"/>
      <c r="AJ75" s="340"/>
      <c r="AK75" s="235" t="str">
        <f t="shared" si="92"/>
        <v/>
      </c>
      <c r="AL75" s="341"/>
      <c r="AM75" s="341"/>
      <c r="AN75" s="342"/>
      <c r="AO75" s="236" t="str">
        <f>IF(ISBLANK(AD70),(IFERROR(IF(AND(AH73="Probabilidad",AH75="Probabilidad"),(AQ73-(+AQ73*AK75)),IF(AND(AH73="Impacto",AH75="Probabilidad"),(AQ72-(+AQ72*AK75)),IF(AH75="Impacto",AQ73,""))),""))," ")</f>
        <v/>
      </c>
      <c r="AP75" s="174" t="str">
        <f>IF(ISBLANK(AD70),(IFERROR(IF(AO75="","",IF(AO75&lt;=0.2,"Muy Baja",IF(AO75&lt;=0.4,"Baja",IF(AO75&lt;=0.6,"Media",IF(AO75&lt;=0.8,"Alta","Muy Alta"))))),"")), " ")</f>
        <v/>
      </c>
      <c r="AQ75" s="237" t="str">
        <f t="shared" si="103"/>
        <v/>
      </c>
      <c r="AR75" s="238" t="str">
        <f t="shared" si="104"/>
        <v/>
      </c>
      <c r="AS75" s="237" t="str">
        <f>IFERROR(IF(AND(AH74="Impacto",AH75="Impacto"),(AS73-(+AS74*AK75)),IF(AND(AH73="Probabilidad",AH75="Impacto"),(AS72-(+AS72*AK75)),IF(AH75="Probabilidad",AS73,""))),"")</f>
        <v/>
      </c>
      <c r="AT75" s="239" t="str">
        <f t="shared" si="105"/>
        <v/>
      </c>
      <c r="AU75" s="455"/>
      <c r="AV75" s="458"/>
      <c r="AW75" s="452"/>
      <c r="AX75" s="461"/>
      <c r="AY75" s="343"/>
      <c r="AZ75" s="209"/>
      <c r="BA75" s="207"/>
      <c r="BB75" s="207"/>
      <c r="BC75" s="208"/>
      <c r="BD75" s="208"/>
      <c r="BE75" s="208"/>
      <c r="BF75" s="209"/>
      <c r="BG75" s="464"/>
      <c r="BH75" s="215"/>
      <c r="BI75" s="210"/>
      <c r="BJ75" s="210"/>
      <c r="BK75" s="210"/>
      <c r="BL75" s="207"/>
      <c r="BM75" s="207"/>
      <c r="BN75" s="207"/>
      <c r="BO75" s="211"/>
      <c r="BP75" s="211"/>
      <c r="BQ75" s="212"/>
      <c r="BR75" s="213"/>
      <c r="BS75" s="213" t="str">
        <f>IF(AND('MAPA DE RIESGOS'!$AP75="Muy Alta",'MAPA DE RIESGOS'!$AR75="Leve"),CONCATENATE("R",'MAPA DE RIESGOS'!$H75,"C",'MAPA DE RIESGOS'!$AF75),"")</f>
        <v/>
      </c>
      <c r="BT75" s="213"/>
      <c r="BU75" s="213"/>
      <c r="BV75" s="213"/>
      <c r="BW75" s="213"/>
      <c r="BX75" s="213"/>
      <c r="BY75" s="213"/>
      <c r="BZ75" s="213"/>
      <c r="CA75" s="213"/>
      <c r="CB75" s="213"/>
      <c r="CC75" s="213"/>
      <c r="CD75" s="213"/>
      <c r="CE75" s="213"/>
      <c r="CF75" s="213"/>
      <c r="CG75" s="213"/>
      <c r="CH75" s="213"/>
      <c r="CI75" s="213"/>
      <c r="CJ75" s="213"/>
      <c r="CK75" s="213"/>
    </row>
    <row r="76" spans="1:89" s="214" customFormat="1" ht="69.75" customHeight="1">
      <c r="A76" s="638">
        <v>3</v>
      </c>
      <c r="B76" s="516" t="s">
        <v>956</v>
      </c>
      <c r="C76" s="519" t="str">
        <f>IFERROR((VLOOKUP($B76,'Listados Datos'!$D$3:$E$18,2,FALSE))," ")</f>
        <v>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tecnológias articuladoras de información.</v>
      </c>
      <c r="D76" s="519" t="str">
        <f>IFERROR((VLOOKUP($B76,'Listados Datos'!$D$3:$F$18,3,FALSE))," ")</f>
        <v>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v>
      </c>
      <c r="E76" s="468" t="s">
        <v>1154</v>
      </c>
      <c r="F76" s="462" t="s">
        <v>974</v>
      </c>
      <c r="G76" s="489">
        <v>12</v>
      </c>
      <c r="H76" s="384">
        <v>12</v>
      </c>
      <c r="I76" s="465" t="s">
        <v>1112</v>
      </c>
      <c r="J76" s="462" t="s">
        <v>243</v>
      </c>
      <c r="K76" s="462" t="s">
        <v>1112</v>
      </c>
      <c r="L76" s="462" t="s">
        <v>1115</v>
      </c>
      <c r="M76" s="468" t="str">
        <f t="shared" ref="M76" si="109">+CONCATENATE("Posibilidad de afectación ", J76, " por ", K76," debido a ", L76)</f>
        <v>Posibilidad de afectación Reputacional por Falta de apropiación del Observatorio del Espacio Público por la comunidad u otras entidades para la toma de decisiones. debido a Gestión y documentos técnicos que no se apropien a nivel institucional y distrital.</v>
      </c>
      <c r="N76" s="468" t="s">
        <v>108</v>
      </c>
      <c r="O76" s="468" t="s">
        <v>836</v>
      </c>
      <c r="P76" s="471">
        <v>228</v>
      </c>
      <c r="Q76" s="474"/>
      <c r="R76" s="477"/>
      <c r="S76" s="477"/>
      <c r="T76" s="477"/>
      <c r="U76" s="477"/>
      <c r="V76" s="480" t="str">
        <f t="shared" ref="V76" si="110">IF(ISBLANK(AC76),(IF(P76&lt;=0,"",IF(P76&lt;=2,"Muy Baja",IF(P76&lt;=24,"Baja",IF(P76&lt;=500,"Media",IF(P76&lt;=5000,"Alta","Muy Alta"))))))," ")</f>
        <v>Media</v>
      </c>
      <c r="W76" s="438">
        <f t="shared" ref="W76" si="111">IF(ISBLANK(AC76),(IF(V76="","",IF(V76="Muy Baja",20%,IF(V76="Baja",40%,IF(V76="Media",60%,IF(V76="Alta",80%,IF(V76="Muy Alta",100%,0)))))))," ")</f>
        <v>0.6</v>
      </c>
      <c r="X76" s="483" t="s">
        <v>1719</v>
      </c>
      <c r="Y76" s="486" t="str">
        <f>IF(X76&gt;0,IF(NOT(ISERROR(MATCH(X76,'Listados Datos'!$N$3:$N$4,0))),'Listados Datos'!$N$6&amp;"Por favor no seleccionar este criterios de impacto (Afectación Económica o presupuestal y/o Pérdida Reputacional)",'Listados Datos'!$N$7),"")</f>
        <v>✔</v>
      </c>
      <c r="Z76" s="435" t="str">
        <f>IF(OR(X76='Listados Datos'!$R$3,X76='Listados Datos'!$S$3),"Leve",IF(OR(X76='Listados Datos'!$R$4,X76='Listados Datos'!$S$4),"Menor",IF(OR(X76='Listados Datos'!$R$5,X76='Listados Datos'!$S$5),"Moderado",IF(OR(X76='Listados Datos'!$R$6,X76='Listados Datos'!$S$6),"Mayor",IF(OR(X76='Listados Datos'!$R$7,X76='Listados Datos'!$S$7),"Catastrófico","")))))</f>
        <v/>
      </c>
      <c r="AA76" s="438" t="str">
        <f>IF(Z76="","",IF(Z76="Leve",20%,IF(Z76="Menor",40%,IF(Z76="Moderado",60%,IF(Z76="Mayor",80%,IF(Z76="Catastrófico",100%,0))))))</f>
        <v/>
      </c>
      <c r="AB76" s="441" t="str">
        <f>IF(OR(AND(V76="Muy Baja",Z76="Leve"),AND(V76="Muy Baja",Z76="Menor"),AND(V76="Baja",Z76="Leve")),"Bajo",IF(OR(AND(V76="Muy baja",Z76="Moderado"),AND(V76="Baja",Z76="Menor"),AND(V76="Baja",Z76="Moderado"),AND(V76="Media",Z76="Leve"),AND(V76="Media",Z76="Menor"),AND(V76="Media",Z76="Moderado"),AND(V76="Alta",Z76="Leve"),AND(V76="Alta",Z76="Menor")),"Moderado",IF(OR(AND(V76="Muy Baja",Z76="Mayor"),AND(V76="Baja",Z76="Mayor"),AND(V76="Media",Z76="Mayor"),AND(V76="Alta",Z76="Moderado"),AND(V76="Alta",Z76="Mayor"),AND(V76="Muy Alta",Z76="Leve"),AND(V76="Muy Alta",Z76="Menor"),AND(V76="Muy Alta",Z76="Moderado"),AND(V76="Muy Alta",Z76="Mayor")),"Alto",IF(OR(AND(V76="Muy Baja",Z76="Catastrófico"),AND(V76="Baja",Z76="Catastrófico"),AND(V76="Media",Z76="Catastrófico"),AND(V76="Alta",Z76="Catastrófico"),AND(V76="Muy Alta",Z76="Catastrófico")),"Extremo",""))))</f>
        <v/>
      </c>
      <c r="AC76" s="444"/>
      <c r="AD76" s="447"/>
      <c r="AE76" s="450" t="str">
        <f t="shared" ref="AE76" si="112">IF(AND(AC76="Rara Vez",AD76="Insignificante"),("BAJA"),IF(AND(AC76="Rara Vez",AD76="Menor"),("BAJA"),IF(AND(AC76="Rara Vez",AD76="Moderado"),("MODERADA"),IF(AND(AC76="Rara Vez",AD76="Mayor"),("ALTA"),IF(AND(AC76="Improbable",AD76="Insignificante"),("BAJA"),IF(AND(AC76="Improbable",AD76="Menor"),("BAJA"),IF(AND(AC76="Improbable",AD76="Moderado"),("MODERADA"),IF(AND(AC76="Improbable",AD76="Mayor"),("ALTA"),IF(AND(AC76="Posible",AD76="Insignificante"),("BAJA"),IF(AND(AC76="Posible",AD76="Menor"),("MODERADA"),IF(AND(AC76="Posible",AD76="Moderado"),("ALTA"),IF(AND(AC76="Posible",AD76="Mayor"),("EXTREMA"),IF(AND(AC76="Probable",AD76="Insignificante"),("MODERADA"),IF(AND(AC76="Probable",AD76="Menor"),("ALTA"),IF(AND(AC76="Probable",AD76="Moderado"),("ALTA"),IF(AND(AC76="Probable",AD76="Mayor"),("EXTREMA"),IF(AND(AC76="Casi Seguro",AD76="Insignificante"),("ALTA"),IF(AND(AC76="Casi Seguro",AD76="Menor"),("ALTA"),IF(AND(AC76="Casi Seguro",AD76="Moderado"),("EXTREMA"),IF(AND(AC76="Casi Seguro",AD76="Mayor"),("EXTREMA"),IF(AD76="Catastrófico","EXTREMA","VALORAR")))))))))))))))))))))</f>
        <v>VALORAR</v>
      </c>
      <c r="AF76" s="205">
        <v>1</v>
      </c>
      <c r="AG76" s="206" t="s">
        <v>1123</v>
      </c>
      <c r="AH76" s="234" t="str">
        <f t="shared" si="91"/>
        <v>Probabilidad</v>
      </c>
      <c r="AI76" s="340" t="s">
        <v>314</v>
      </c>
      <c r="AJ76" s="340" t="s">
        <v>319</v>
      </c>
      <c r="AK76" s="235" t="str">
        <f t="shared" si="92"/>
        <v>40%</v>
      </c>
      <c r="AL76" s="341" t="s">
        <v>323</v>
      </c>
      <c r="AM76" s="341" t="s">
        <v>327</v>
      </c>
      <c r="AN76" s="342" t="s">
        <v>330</v>
      </c>
      <c r="AO76" s="236">
        <f>IF(ISBLANK(AD76),(IFERROR(IF(AH76="Probabilidad",(W76-(+W76*AK76)),IF(AH76="Impacto",W76,"")),""))," ")</f>
        <v>0.36</v>
      </c>
      <c r="AP76" s="174" t="str">
        <f>IF(ISBLANK(AD76), (IFERROR(IF(AO76="","",IF(AO76&lt;=0.2,"Muy Baja",IF(AO76&lt;=0.4,"Baja",IF(AO76&lt;=0.6,"Media",IF(AO76&lt;=0.8,"Alta","Muy Alta"))))),""))," ")</f>
        <v>Baja</v>
      </c>
      <c r="AQ76" s="237">
        <f t="shared" ref="AQ76:AQ81" si="113">+AO76</f>
        <v>0.36</v>
      </c>
      <c r="AR76" s="238" t="str">
        <f t="shared" ref="AR76:AR81" si="114">IFERROR(IF(AS76="","",IF(AS76&lt;=0.2,"Leve",IF(AS76&lt;=0.4,"Menor",IF(AS76&lt;=0.6,"Moderado",IF(AS76&lt;=0.8,"Mayor","Catastrófico"))))),"")</f>
        <v/>
      </c>
      <c r="AS76" s="237" t="str">
        <f>IFERROR(IF(AH76="Impacto",(AA76-(+AA76*AK76)),IF(AH76="Probabilidad",AA76,"")),"")</f>
        <v/>
      </c>
      <c r="AT76" s="239" t="str">
        <f t="shared" ref="AT76:AT81" si="115">IFERROR(IF(OR(AND(AP76="Muy Baja",AR76="Leve"),AND(AP76="Muy Baja",AR76="Menor"),AND(AP76="Baja",AR76="Leve")),"Bajo",IF(OR(AND(AP76="Muy baja",AR76="Moderado"),AND(AP76="Baja",AR76="Menor"),AND(AP76="Baja",AR76="Moderado"),AND(AP76="Media",AR76="Leve"),AND(AP76="Media",AR76="Menor"),AND(AP76="Media",AR76="Moderado"),AND(AP76="Alta",AR76="Leve"),AND(AP76="Alta",AR76="Menor")),"Moderado",IF(OR(AND(AP76="Muy Baja",AR76="Mayor"),AND(AP76="Baja",AR76="Mayor"),AND(AP76="Media",AR76="Mayor"),AND(AP76="Alta",AR76="Moderado"),AND(AP76="Alta",AR76="Mayor"),AND(AP76="Muy Alta",AR76="Leve"),AND(AP76="Muy Alta",AR76="Menor"),AND(AP76="Muy Alta",AR76="Moderado"),AND(AP76="Muy Alta",AR76="Mayor")),"Alto",IF(OR(AND(AP76="Muy Baja",AR76="Catastrófico"),AND(AP76="Baja",AR76="Catastrófico"),AND(AP76="Media",AR76="Catastrófico"),AND(AP76="Alta",AR76="Catastrófico"),AND(AP76="Muy Alta",AR76="Catastrófico")),"Extremo","")))),"")</f>
        <v/>
      </c>
      <c r="AU76" s="453"/>
      <c r="AV76" s="456" t="str">
        <f>IF(ISBLANK(AD76), " ", AD76)</f>
        <v xml:space="preserve"> </v>
      </c>
      <c r="AW76" s="450" t="str">
        <f t="shared" ref="AW76" si="116">IF(AND(AU76="Rara Vez",AV76="Insignificante"),("BAJA"),IF(AND(AU76="Rara Vez",AV76="Menor"),("BAJA"),IF(AND(AU76="Rara Vez",AV76="Moderado"),("MODERADA"),IF(AND(AU76="Rara Vez",AV76="Mayor"),("ALTA"),IF(AND(AU76="Improbable",AV76="Insignificante"),("BAJA"),IF(AND(AU76="Improbable",AV76="Menor"),("BAJA"),IF(AND(AU76="Improbable",AV76="Moderado"),("MODERADA"),IF(AND(AU76="Improbable",AV76="Mayor"),("ALTA"),IF(AND(AU76="Posible",AV76="Insignificante"),("BAJA"),IF(AND(AU76="Posible",AV76="Menor"),("MODERADA"),IF(AND(AU76="Posible",AV76="Moderado"),("ALTA"),IF(AND(AU76="Posible",AV76="Mayor"),("EXTREMA"),IF(AND(AU76="Probable",AV76="Insignificante"),("MODERADA"),IF(AND(AU76="Probable",AV76="Menor"),("ALTA"),IF(AND(AU76="Probable",AV76="Moderado"),("ALTA"),IF(AND(AU76="Probable",AV76="Mayor"),("EXTREMA"),IF(AND(AU76="Casi Seguro",AV76="Insignificante"),("ALTA"),IF(AND(AU76="Casi Seguro",AV76="Menor"),("ALTA"),IF(AND(AU76="Casi Seguro",AV76="Moderado"),("EXTREMA"),IF(AND(AU76="Casi Seguro",AV76="Mayor"),("EXTREMA"),IF(AV76="Catastrófico","EXTREMA","VALORAR")))))))))))))))))))))</f>
        <v>VALORAR</v>
      </c>
      <c r="AX76" s="459" t="s">
        <v>337</v>
      </c>
      <c r="AY76" s="343" t="s">
        <v>1132</v>
      </c>
      <c r="AZ76" s="209" t="s">
        <v>1141</v>
      </c>
      <c r="BA76" s="207" t="s">
        <v>974</v>
      </c>
      <c r="BB76" s="207" t="s">
        <v>1069</v>
      </c>
      <c r="BC76" s="208">
        <v>44562</v>
      </c>
      <c r="BD76" s="208">
        <v>44926</v>
      </c>
      <c r="BE76" s="208" t="s">
        <v>1732</v>
      </c>
      <c r="BF76" s="208" t="s">
        <v>1733</v>
      </c>
      <c r="BG76" s="462" t="s">
        <v>1144</v>
      </c>
      <c r="BH76" s="215"/>
      <c r="BI76" s="210"/>
      <c r="BJ76" s="210"/>
      <c r="BK76" s="210"/>
      <c r="BL76" s="207"/>
      <c r="BM76" s="207"/>
      <c r="BN76" s="207"/>
      <c r="BO76" s="211"/>
      <c r="BP76" s="211"/>
      <c r="BQ76" s="212"/>
      <c r="BR76" s="213"/>
      <c r="BS76" s="213" t="str">
        <f>IF(AND('MAPA DE RIESGOS'!$AP76="Muy Alta",'MAPA DE RIESGOS'!$AR76="Leve"),CONCATENATE("R",'MAPA DE RIESGOS'!$H76,"C",'MAPA DE RIESGOS'!$AF76),"")</f>
        <v/>
      </c>
      <c r="BT76" s="213"/>
      <c r="BU76" s="213"/>
      <c r="BV76" s="213"/>
      <c r="BW76" s="213"/>
      <c r="BX76" s="213"/>
      <c r="BY76" s="213"/>
      <c r="BZ76" s="213"/>
      <c r="CA76" s="213"/>
      <c r="CB76" s="213"/>
      <c r="CC76" s="213"/>
      <c r="CD76" s="213"/>
      <c r="CE76" s="213"/>
      <c r="CF76" s="213"/>
      <c r="CG76" s="213"/>
      <c r="CH76" s="213"/>
      <c r="CI76" s="213"/>
      <c r="CJ76" s="213"/>
      <c r="CK76" s="213"/>
    </row>
    <row r="77" spans="1:89" s="214" customFormat="1" ht="69.75" customHeight="1">
      <c r="A77" s="636"/>
      <c r="B77" s="517"/>
      <c r="C77" s="520"/>
      <c r="D77" s="520"/>
      <c r="E77" s="469"/>
      <c r="F77" s="463"/>
      <c r="G77" s="489"/>
      <c r="H77" s="384">
        <v>12</v>
      </c>
      <c r="I77" s="466"/>
      <c r="J77" s="463"/>
      <c r="K77" s="463"/>
      <c r="L77" s="463"/>
      <c r="M77" s="469"/>
      <c r="N77" s="469"/>
      <c r="O77" s="469"/>
      <c r="P77" s="472"/>
      <c r="Q77" s="475"/>
      <c r="R77" s="478"/>
      <c r="S77" s="478"/>
      <c r="T77" s="478"/>
      <c r="U77" s="478"/>
      <c r="V77" s="481"/>
      <c r="W77" s="439"/>
      <c r="X77" s="484"/>
      <c r="Y77" s="487"/>
      <c r="Z77" s="436"/>
      <c r="AA77" s="439"/>
      <c r="AB77" s="442"/>
      <c r="AC77" s="445"/>
      <c r="AD77" s="448"/>
      <c r="AE77" s="451"/>
      <c r="AF77" s="205">
        <v>2</v>
      </c>
      <c r="AG77" s="206" t="s">
        <v>1122</v>
      </c>
      <c r="AH77" s="234" t="str">
        <f t="shared" si="91"/>
        <v>Probabilidad</v>
      </c>
      <c r="AI77" s="340" t="s">
        <v>314</v>
      </c>
      <c r="AJ77" s="340" t="s">
        <v>319</v>
      </c>
      <c r="AK77" s="235" t="str">
        <f t="shared" si="92"/>
        <v>40%</v>
      </c>
      <c r="AL77" s="341" t="s">
        <v>323</v>
      </c>
      <c r="AM77" s="341" t="s">
        <v>327</v>
      </c>
      <c r="AN77" s="342" t="s">
        <v>330</v>
      </c>
      <c r="AO77" s="236">
        <f>IF(ISBLANK(AD76),(IFERROR(IF(AND(AH76="Probabilidad",AH77="Probabilidad"),(AQ76-(+AQ76*AK77)),IF(AH77="Probabilidad",(W76-(+W76*AK77)),IF(AH77="Impacto",AQ76,""))),""))," ")</f>
        <v>0.216</v>
      </c>
      <c r="AP77" s="174" t="str">
        <f>IF(ISBLANK(AD76),(IFERROR(IF(AO77="","",IF(AO77&lt;=0.2,"Muy Baja",IF(AO77&lt;=0.4,"Baja",IF(AO77&lt;=0.6,"Media",IF(AO77&lt;=0.8,"Alta","Muy Alta"))))),""))," ")</f>
        <v>Baja</v>
      </c>
      <c r="AQ77" s="237">
        <f t="shared" si="113"/>
        <v>0.216</v>
      </c>
      <c r="AR77" s="238" t="str">
        <f t="shared" si="114"/>
        <v/>
      </c>
      <c r="AS77" s="237" t="str">
        <f>IFERROR(IF(AND(AH76="Impacto",AH77="Impacto"),(AS76-(+AS76*AK77)),IF(AH77="Impacto",(AA76-(+AA76*AK77)),IF(AH77="Probabilidad",AS76,""))),"")</f>
        <v/>
      </c>
      <c r="AT77" s="239" t="str">
        <f t="shared" si="115"/>
        <v/>
      </c>
      <c r="AU77" s="454"/>
      <c r="AV77" s="457"/>
      <c r="AW77" s="451"/>
      <c r="AX77" s="460"/>
      <c r="AY77" s="343" t="s">
        <v>1133</v>
      </c>
      <c r="AZ77" s="209" t="s">
        <v>1139</v>
      </c>
      <c r="BA77" s="207" t="s">
        <v>974</v>
      </c>
      <c r="BB77" s="207" t="s">
        <v>1069</v>
      </c>
      <c r="BC77" s="208">
        <v>44562</v>
      </c>
      <c r="BD77" s="208">
        <v>44926</v>
      </c>
      <c r="BE77" s="208" t="s">
        <v>1142</v>
      </c>
      <c r="BF77" s="208" t="s">
        <v>1143</v>
      </c>
      <c r="BG77" s="463"/>
      <c r="BH77" s="215"/>
      <c r="BI77" s="210"/>
      <c r="BJ77" s="210"/>
      <c r="BK77" s="210"/>
      <c r="BL77" s="207"/>
      <c r="BM77" s="207"/>
      <c r="BN77" s="207"/>
      <c r="BO77" s="211"/>
      <c r="BP77" s="211"/>
      <c r="BQ77" s="212"/>
      <c r="BR77" s="213"/>
      <c r="BS77" s="213" t="str">
        <f>IF(AND('MAPA DE RIESGOS'!$AP77="Muy Alta",'MAPA DE RIESGOS'!$AR77="Leve"),CONCATENATE("R",'MAPA DE RIESGOS'!$H77,"C",'MAPA DE RIESGOS'!$AF77),"")</f>
        <v/>
      </c>
      <c r="BT77" s="213"/>
      <c r="BU77" s="213"/>
      <c r="BV77" s="213"/>
      <c r="BW77" s="213"/>
      <c r="BX77" s="213"/>
      <c r="BY77" s="213"/>
      <c r="BZ77" s="213"/>
      <c r="CA77" s="213"/>
      <c r="CB77" s="213"/>
      <c r="CC77" s="213"/>
      <c r="CD77" s="213"/>
      <c r="CE77" s="213"/>
      <c r="CF77" s="213"/>
      <c r="CG77" s="213"/>
      <c r="CH77" s="213"/>
      <c r="CI77" s="213"/>
      <c r="CJ77" s="213"/>
      <c r="CK77" s="213"/>
    </row>
    <row r="78" spans="1:89" s="214" customFormat="1" ht="69.75" customHeight="1">
      <c r="A78" s="636"/>
      <c r="B78" s="517"/>
      <c r="C78" s="520"/>
      <c r="D78" s="520"/>
      <c r="E78" s="469"/>
      <c r="F78" s="463"/>
      <c r="G78" s="489"/>
      <c r="H78" s="384">
        <v>12</v>
      </c>
      <c r="I78" s="466"/>
      <c r="J78" s="463"/>
      <c r="K78" s="463"/>
      <c r="L78" s="463"/>
      <c r="M78" s="469"/>
      <c r="N78" s="469"/>
      <c r="O78" s="469"/>
      <c r="P78" s="472"/>
      <c r="Q78" s="475"/>
      <c r="R78" s="478"/>
      <c r="S78" s="478"/>
      <c r="T78" s="478"/>
      <c r="U78" s="478"/>
      <c r="V78" s="481"/>
      <c r="W78" s="439"/>
      <c r="X78" s="484"/>
      <c r="Y78" s="487"/>
      <c r="Z78" s="436"/>
      <c r="AA78" s="439"/>
      <c r="AB78" s="442"/>
      <c r="AC78" s="445"/>
      <c r="AD78" s="448"/>
      <c r="AE78" s="451"/>
      <c r="AF78" s="205">
        <v>3</v>
      </c>
      <c r="AG78" s="206" t="s">
        <v>1121</v>
      </c>
      <c r="AH78" s="234" t="str">
        <f t="shared" si="91"/>
        <v>Probabilidad</v>
      </c>
      <c r="AI78" s="340" t="s">
        <v>314</v>
      </c>
      <c r="AJ78" s="340" t="s">
        <v>319</v>
      </c>
      <c r="AK78" s="235" t="str">
        <f t="shared" si="92"/>
        <v>40%</v>
      </c>
      <c r="AL78" s="341" t="s">
        <v>323</v>
      </c>
      <c r="AM78" s="341" t="s">
        <v>327</v>
      </c>
      <c r="AN78" s="342" t="s">
        <v>330</v>
      </c>
      <c r="AO78" s="236">
        <f>IF(ISBLANK(AD76),(IFERROR(IF(AND(AH77="Probabilidad",AH78="Probabilidad"),(AQ77-(+AQ77*AK78)),IF(AND(AH77="Impacto",AH78="Probabilidad"),(AQ76-(+AQ76*AK78)),IF(AH78="Impacto",AQ77,""))),""))," ")</f>
        <v>0.12959999999999999</v>
      </c>
      <c r="AP78" s="174" t="str">
        <f>IF(ISBLANK(AD76),(IFERROR(IF(AO78="","",IF(AO78&lt;=0.2,"Muy Baja",IF(AO78&lt;=0.4,"Baja",IF(AO78&lt;=0.6,"Media",IF(AO78&lt;=0.8,"Alta","Muy Alta"))))),""))," ")</f>
        <v>Muy Baja</v>
      </c>
      <c r="AQ78" s="237">
        <f t="shared" si="113"/>
        <v>0.12959999999999999</v>
      </c>
      <c r="AR78" s="238" t="str">
        <f t="shared" si="114"/>
        <v/>
      </c>
      <c r="AS78" s="237" t="str">
        <f>IFERROR(IF(AND(AH77="Impacto",AH78="Impacto"),(AS77-(+AS77*AK78)),IF(AND(AH77="Probabilidad",AH78="Impacto"),(AS76-(+AS76*AK78)),IF(AH78="Probabilidad",AS77,""))),"")</f>
        <v/>
      </c>
      <c r="AT78" s="239" t="str">
        <f t="shared" si="115"/>
        <v/>
      </c>
      <c r="AU78" s="454"/>
      <c r="AV78" s="457"/>
      <c r="AW78" s="451"/>
      <c r="AX78" s="460"/>
      <c r="AY78" s="494" t="s">
        <v>1131</v>
      </c>
      <c r="AZ78" s="497" t="s">
        <v>1140</v>
      </c>
      <c r="BA78" s="497" t="s">
        <v>974</v>
      </c>
      <c r="BB78" s="497" t="s">
        <v>1069</v>
      </c>
      <c r="BC78" s="512" t="s">
        <v>1576</v>
      </c>
      <c r="BD78" s="512" t="s">
        <v>1577</v>
      </c>
      <c r="BE78" s="497" t="s">
        <v>1140</v>
      </c>
      <c r="BF78" s="497" t="s">
        <v>1140</v>
      </c>
      <c r="BG78" s="463"/>
      <c r="BH78" s="215"/>
      <c r="BI78" s="210"/>
      <c r="BJ78" s="210"/>
      <c r="BK78" s="210"/>
      <c r="BL78" s="207"/>
      <c r="BM78" s="207"/>
      <c r="BN78" s="207"/>
      <c r="BO78" s="211"/>
      <c r="BP78" s="211"/>
      <c r="BQ78" s="212"/>
      <c r="BR78" s="213"/>
      <c r="BS78" s="213" t="str">
        <f>IF(AND('MAPA DE RIESGOS'!$AP78="Muy Alta",'MAPA DE RIESGOS'!$AR78="Leve"),CONCATENATE("R",'MAPA DE RIESGOS'!$H78,"C",'MAPA DE RIESGOS'!$AF78),"")</f>
        <v/>
      </c>
      <c r="BT78" s="213"/>
      <c r="BU78" s="213"/>
      <c r="BV78" s="213"/>
      <c r="BW78" s="213"/>
      <c r="BX78" s="213"/>
      <c r="BY78" s="213"/>
      <c r="BZ78" s="213"/>
      <c r="CA78" s="213"/>
      <c r="CB78" s="213"/>
      <c r="CC78" s="213"/>
      <c r="CD78" s="213"/>
      <c r="CE78" s="213"/>
      <c r="CF78" s="213"/>
      <c r="CG78" s="213"/>
      <c r="CH78" s="213"/>
      <c r="CI78" s="213"/>
      <c r="CJ78" s="213"/>
      <c r="CK78" s="213"/>
    </row>
    <row r="79" spans="1:89" s="214" customFormat="1" ht="69.75" customHeight="1">
      <c r="A79" s="636"/>
      <c r="B79" s="517"/>
      <c r="C79" s="520"/>
      <c r="D79" s="520"/>
      <c r="E79" s="469"/>
      <c r="F79" s="463"/>
      <c r="G79" s="489"/>
      <c r="H79" s="384">
        <v>12</v>
      </c>
      <c r="I79" s="466"/>
      <c r="J79" s="463"/>
      <c r="K79" s="463"/>
      <c r="L79" s="463"/>
      <c r="M79" s="469"/>
      <c r="N79" s="469"/>
      <c r="O79" s="469"/>
      <c r="P79" s="472"/>
      <c r="Q79" s="475"/>
      <c r="R79" s="478"/>
      <c r="S79" s="478"/>
      <c r="T79" s="478"/>
      <c r="U79" s="478"/>
      <c r="V79" s="481"/>
      <c r="W79" s="439"/>
      <c r="X79" s="484"/>
      <c r="Y79" s="487"/>
      <c r="Z79" s="436"/>
      <c r="AA79" s="439"/>
      <c r="AB79" s="442"/>
      <c r="AC79" s="445"/>
      <c r="AD79" s="448"/>
      <c r="AE79" s="451"/>
      <c r="AF79" s="205">
        <v>4</v>
      </c>
      <c r="AG79" s="206" t="s">
        <v>1120</v>
      </c>
      <c r="AH79" s="234" t="str">
        <f t="shared" si="91"/>
        <v>Probabilidad</v>
      </c>
      <c r="AI79" s="340" t="s">
        <v>314</v>
      </c>
      <c r="AJ79" s="340" t="s">
        <v>319</v>
      </c>
      <c r="AK79" s="235" t="str">
        <f t="shared" si="92"/>
        <v>40%</v>
      </c>
      <c r="AL79" s="341" t="s">
        <v>323</v>
      </c>
      <c r="AM79" s="341" t="s">
        <v>327</v>
      </c>
      <c r="AN79" s="342" t="s">
        <v>330</v>
      </c>
      <c r="AO79" s="236">
        <f>IF(ISBLANK(AD76),(IFERROR(IF(AND(AH78="Probabilidad",AH79="Probabilidad"),(AQ78-(+AQ78*AK79)),IF(AND(AH78="Impacto",AH79="Probabilidad"),(AQ77-(+AQ77*AK79)),IF(AH79="Impacto",AQ78,""))),""))," ")</f>
        <v>7.7759999999999996E-2</v>
      </c>
      <c r="AP79" s="174" t="str">
        <f>IF(ISBLANK(AD76),(IFERROR(IF(AO79="","",IF(AO79&lt;=0.2,"Muy Baja",IF(AO79&lt;=0.4,"Baja",IF(AO79&lt;=0.6,"Media",IF(AO79&lt;=0.8,"Alta","Muy Alta"))))),""))," ")</f>
        <v>Muy Baja</v>
      </c>
      <c r="AQ79" s="237">
        <f t="shared" si="113"/>
        <v>7.7759999999999996E-2</v>
      </c>
      <c r="AR79" s="238" t="str">
        <f t="shared" si="114"/>
        <v/>
      </c>
      <c r="AS79" s="237" t="str">
        <f>IFERROR(IF(AND(AH78="Impacto",AH79="Impacto"),(AS78-(+AS78*AK79)),IF(AND(AH78="Probabilidad",AH79="Impacto"),(AS77-(+AS77*AK79)),IF(AH79="Probabilidad",AS78,""))),"")</f>
        <v/>
      </c>
      <c r="AT79" s="239" t="str">
        <f t="shared" si="115"/>
        <v/>
      </c>
      <c r="AU79" s="454"/>
      <c r="AV79" s="457"/>
      <c r="AW79" s="451"/>
      <c r="AX79" s="460"/>
      <c r="AY79" s="496"/>
      <c r="AZ79" s="499"/>
      <c r="BA79" s="499"/>
      <c r="BB79" s="499"/>
      <c r="BC79" s="512"/>
      <c r="BD79" s="512"/>
      <c r="BE79" s="499"/>
      <c r="BF79" s="499"/>
      <c r="BG79" s="463"/>
      <c r="BH79" s="215"/>
      <c r="BI79" s="210"/>
      <c r="BJ79" s="210"/>
      <c r="BK79" s="210"/>
      <c r="BL79" s="207"/>
      <c r="BM79" s="207"/>
      <c r="BN79" s="207"/>
      <c r="BO79" s="211"/>
      <c r="BP79" s="211"/>
      <c r="BQ79" s="212"/>
      <c r="BR79" s="213"/>
      <c r="BS79" s="213" t="str">
        <f>IF(AND('MAPA DE RIESGOS'!$AP79="Muy Alta",'MAPA DE RIESGOS'!$AR79="Leve"),CONCATENATE("R",'MAPA DE RIESGOS'!$H79,"C",'MAPA DE RIESGOS'!$AF79),"")</f>
        <v/>
      </c>
      <c r="BT79" s="213"/>
      <c r="BU79" s="213"/>
      <c r="BV79" s="213"/>
      <c r="BW79" s="213"/>
      <c r="BX79" s="213"/>
      <c r="BY79" s="213"/>
      <c r="BZ79" s="213"/>
      <c r="CA79" s="213"/>
      <c r="CB79" s="213"/>
      <c r="CC79" s="213"/>
      <c r="CD79" s="213"/>
      <c r="CE79" s="213"/>
      <c r="CF79" s="213"/>
      <c r="CG79" s="213"/>
      <c r="CH79" s="213"/>
      <c r="CI79" s="213"/>
      <c r="CJ79" s="213"/>
      <c r="CK79" s="213"/>
    </row>
    <row r="80" spans="1:89" s="214" customFormat="1" ht="28.5" hidden="1" customHeight="1">
      <c r="A80" s="636"/>
      <c r="B80" s="517"/>
      <c r="C80" s="520"/>
      <c r="D80" s="520"/>
      <c r="E80" s="469"/>
      <c r="F80" s="463"/>
      <c r="G80" s="489"/>
      <c r="H80" s="384">
        <v>12</v>
      </c>
      <c r="I80" s="466"/>
      <c r="J80" s="463"/>
      <c r="K80" s="463"/>
      <c r="L80" s="463"/>
      <c r="M80" s="469"/>
      <c r="N80" s="469"/>
      <c r="O80" s="469"/>
      <c r="P80" s="472"/>
      <c r="Q80" s="475"/>
      <c r="R80" s="478"/>
      <c r="S80" s="478"/>
      <c r="T80" s="478"/>
      <c r="U80" s="478"/>
      <c r="V80" s="481"/>
      <c r="W80" s="439"/>
      <c r="X80" s="484"/>
      <c r="Y80" s="487"/>
      <c r="Z80" s="436"/>
      <c r="AA80" s="439"/>
      <c r="AB80" s="442"/>
      <c r="AC80" s="445"/>
      <c r="AD80" s="448"/>
      <c r="AE80" s="451"/>
      <c r="AF80" s="205">
        <v>5</v>
      </c>
      <c r="AG80" s="206"/>
      <c r="AH80" s="234" t="str">
        <f t="shared" ref="AH80" si="117">IF(OR(AI80="Preventivo",AI80="Detectivo"),"Probabilidad",IF(AI80="Correctivo","Impacto",""))</f>
        <v/>
      </c>
      <c r="AI80" s="340"/>
      <c r="AJ80" s="340"/>
      <c r="AK80" s="235" t="str">
        <f t="shared" ref="AK80" si="118">IF(AND(AI80="Preventivo",AJ80="Automático"),"50%",IF(AND(AI80="Preventivo",AJ80="Manual"),"40%",IF(AND(AI80="Detectivo",AJ80="Automático"),"40%",IF(AND(AI80="Detectivo",AJ80="Manual"),"30%",IF(AND(AI80="Correctivo",AJ80="Automático"),"35%",IF(AND(AI80="Correctivo",AJ80="Manual"),"25%",""))))))</f>
        <v/>
      </c>
      <c r="AL80" s="341"/>
      <c r="AM80" s="341"/>
      <c r="AN80" s="342"/>
      <c r="AO80" s="236" t="str">
        <f>IF(ISBLANK(AD76),(IFERROR(IF(AND(AH79="Probabilidad",AH80="Probabilidad"),(AQ79-(+AQ79*AK80)),IF(AND(AH79="Impacto",AH80="Probabilidad"),(AQ78-(+AQ78*AK80)),IF(AH80="Impacto",AQ79,""))),""))," ")</f>
        <v/>
      </c>
      <c r="AP80" s="174" t="str">
        <f>IF(ISBLANK(AD76),(IFERROR(IF(AO80="","",IF(AO80&lt;=0.2,"Muy Baja",IF(AO80&lt;=0.4,"Baja",IF(AO80&lt;=0.6,"Media",IF(AO80&lt;=0.8,"Alta","Muy Alta"))))),""))," ")</f>
        <v/>
      </c>
      <c r="AQ80" s="237" t="str">
        <f t="shared" si="113"/>
        <v/>
      </c>
      <c r="AR80" s="238" t="str">
        <f t="shared" si="114"/>
        <v/>
      </c>
      <c r="AS80" s="237" t="str">
        <f>IFERROR(IF(AND(AH79="Impacto",AH80="Impacto"),(AS79-(+AS79*AK80)),IF(AND(AH79="Probabilidad",AH80="Impacto"),(AS78-(+AS78*AK80)),IF(AH80="Probabilidad",AS79,""))),"")</f>
        <v/>
      </c>
      <c r="AT80" s="239" t="str">
        <f t="shared" si="115"/>
        <v/>
      </c>
      <c r="AU80" s="454"/>
      <c r="AV80" s="457"/>
      <c r="AW80" s="451"/>
      <c r="AX80" s="460"/>
      <c r="AY80" s="343"/>
      <c r="AZ80" s="209"/>
      <c r="BA80" s="207"/>
      <c r="BB80" s="207"/>
      <c r="BC80" s="208"/>
      <c r="BD80" s="208"/>
      <c r="BE80" s="208"/>
      <c r="BF80" s="209"/>
      <c r="BG80" s="463"/>
      <c r="BH80" s="215"/>
      <c r="BI80" s="210"/>
      <c r="BJ80" s="210"/>
      <c r="BK80" s="210"/>
      <c r="BL80" s="207"/>
      <c r="BM80" s="207"/>
      <c r="BN80" s="207"/>
      <c r="BO80" s="211"/>
      <c r="BP80" s="211"/>
      <c r="BQ80" s="212"/>
      <c r="BR80" s="213"/>
      <c r="BS80" s="213" t="str">
        <f>IF(AND('MAPA DE RIESGOS'!$AP80="Muy Alta",'MAPA DE RIESGOS'!$AR80="Leve"),CONCATENATE("R",'MAPA DE RIESGOS'!$H80,"C",'MAPA DE RIESGOS'!$AF80),"")</f>
        <v/>
      </c>
      <c r="BT80" s="213"/>
      <c r="BU80" s="213"/>
      <c r="BV80" s="213"/>
      <c r="BW80" s="213"/>
      <c r="BX80" s="213"/>
      <c r="BY80" s="213"/>
      <c r="BZ80" s="213"/>
      <c r="CA80" s="213"/>
      <c r="CB80" s="213"/>
      <c r="CC80" s="213"/>
      <c r="CD80" s="213"/>
      <c r="CE80" s="213"/>
      <c r="CF80" s="213"/>
      <c r="CG80" s="213"/>
      <c r="CH80" s="213"/>
      <c r="CI80" s="213"/>
      <c r="CJ80" s="213"/>
      <c r="CK80" s="213"/>
    </row>
    <row r="81" spans="1:89" s="214" customFormat="1" ht="28.5" hidden="1" customHeight="1">
      <c r="A81" s="636"/>
      <c r="B81" s="517"/>
      <c r="C81" s="520"/>
      <c r="D81" s="520"/>
      <c r="E81" s="469"/>
      <c r="F81" s="463"/>
      <c r="G81" s="489"/>
      <c r="H81" s="384">
        <v>12</v>
      </c>
      <c r="I81" s="467"/>
      <c r="J81" s="464"/>
      <c r="K81" s="464"/>
      <c r="L81" s="464"/>
      <c r="M81" s="470"/>
      <c r="N81" s="470"/>
      <c r="O81" s="470"/>
      <c r="P81" s="473"/>
      <c r="Q81" s="476"/>
      <c r="R81" s="479"/>
      <c r="S81" s="479"/>
      <c r="T81" s="479"/>
      <c r="U81" s="479"/>
      <c r="V81" s="482"/>
      <c r="W81" s="440"/>
      <c r="X81" s="485"/>
      <c r="Y81" s="488"/>
      <c r="Z81" s="437"/>
      <c r="AA81" s="440"/>
      <c r="AB81" s="443"/>
      <c r="AC81" s="446"/>
      <c r="AD81" s="449"/>
      <c r="AE81" s="452"/>
      <c r="AF81" s="205">
        <v>6</v>
      </c>
      <c r="AG81" s="206"/>
      <c r="AH81" s="234" t="str">
        <f t="shared" si="91"/>
        <v/>
      </c>
      <c r="AI81" s="340"/>
      <c r="AJ81" s="340"/>
      <c r="AK81" s="235" t="str">
        <f t="shared" si="92"/>
        <v/>
      </c>
      <c r="AL81" s="341"/>
      <c r="AM81" s="341"/>
      <c r="AN81" s="342"/>
      <c r="AO81" s="236" t="str">
        <f>IF(ISBLANK(AD76),(IFERROR(IF(AND(AH79="Probabilidad",AH81="Probabilidad"),(AQ79-(+AQ79*AK81)),IF(AND(AH79="Impacto",AH81="Probabilidad"),(AQ78-(+AQ78*AK81)),IF(AH81="Impacto",AQ79,""))),""))," ")</f>
        <v/>
      </c>
      <c r="AP81" s="174" t="str">
        <f>IF(ISBLANK(AD76),(IFERROR(IF(AO81="","",IF(AO81&lt;=0.2,"Muy Baja",IF(AO81&lt;=0.4,"Baja",IF(AO81&lt;=0.6,"Media",IF(AO81&lt;=0.8,"Alta","Muy Alta"))))),"")), " ")</f>
        <v/>
      </c>
      <c r="AQ81" s="237" t="str">
        <f t="shared" si="113"/>
        <v/>
      </c>
      <c r="AR81" s="238" t="str">
        <f t="shared" si="114"/>
        <v/>
      </c>
      <c r="AS81" s="237" t="str">
        <f>IFERROR(IF(AND(AH80="Impacto",AH81="Impacto"),(AS79-(+AS80*AK81)),IF(AND(AH79="Probabilidad",AH81="Impacto"),(AS78-(+AS78*AK81)),IF(AH81="Probabilidad",AS79,""))),"")</f>
        <v/>
      </c>
      <c r="AT81" s="239" t="str">
        <f t="shared" si="115"/>
        <v/>
      </c>
      <c r="AU81" s="455"/>
      <c r="AV81" s="458"/>
      <c r="AW81" s="452"/>
      <c r="AX81" s="461"/>
      <c r="AY81" s="343"/>
      <c r="AZ81" s="209"/>
      <c r="BA81" s="207"/>
      <c r="BB81" s="207"/>
      <c r="BC81" s="208"/>
      <c r="BD81" s="208"/>
      <c r="BE81" s="208"/>
      <c r="BF81" s="209"/>
      <c r="BG81" s="464"/>
      <c r="BH81" s="215"/>
      <c r="BI81" s="210"/>
      <c r="BJ81" s="210"/>
      <c r="BK81" s="210"/>
      <c r="BL81" s="207"/>
      <c r="BM81" s="207"/>
      <c r="BN81" s="207"/>
      <c r="BO81" s="211"/>
      <c r="BP81" s="211"/>
      <c r="BQ81" s="212"/>
      <c r="BR81" s="213"/>
      <c r="BS81" s="213" t="str">
        <f>IF(AND('MAPA DE RIESGOS'!$AP81="Muy Alta",'MAPA DE RIESGOS'!$AR81="Leve"),CONCATENATE("R",'MAPA DE RIESGOS'!$H81,"C",'MAPA DE RIESGOS'!$AF81),"")</f>
        <v/>
      </c>
      <c r="BT81" s="213"/>
      <c r="BU81" s="213"/>
      <c r="BV81" s="213"/>
      <c r="BW81" s="213"/>
      <c r="BX81" s="213"/>
      <c r="BY81" s="213"/>
      <c r="BZ81" s="213"/>
      <c r="CA81" s="213"/>
      <c r="CB81" s="213"/>
      <c r="CC81" s="213"/>
      <c r="CD81" s="213"/>
      <c r="CE81" s="213"/>
      <c r="CF81" s="213"/>
      <c r="CG81" s="213"/>
      <c r="CH81" s="213"/>
      <c r="CI81" s="213"/>
      <c r="CJ81" s="213"/>
      <c r="CK81" s="213"/>
    </row>
    <row r="82" spans="1:89" s="214" customFormat="1" ht="107.25" customHeight="1">
      <c r="A82" s="636"/>
      <c r="B82" s="517"/>
      <c r="C82" s="520"/>
      <c r="D82" s="520"/>
      <c r="E82" s="469"/>
      <c r="F82" s="463"/>
      <c r="G82" s="489">
        <v>13</v>
      </c>
      <c r="H82" s="384">
        <v>13</v>
      </c>
      <c r="I82" s="465" t="s">
        <v>1113</v>
      </c>
      <c r="J82" s="462" t="s">
        <v>243</v>
      </c>
      <c r="K82" s="462" t="s">
        <v>1113</v>
      </c>
      <c r="L82" s="462" t="s">
        <v>1116</v>
      </c>
      <c r="M82" s="468" t="str">
        <f t="shared" ref="M82" si="119">+CONCATENATE("Posibilidad de afectación ", J82, " por ", K82," debido a ", L82)</f>
        <v>Posibilidad de afectación Reputacional por Resultados inconsistentes producto de las investigaciones  debido a Información de los productos de investigación con inconsistencias.</v>
      </c>
      <c r="N82" s="468" t="s">
        <v>108</v>
      </c>
      <c r="O82" s="468" t="s">
        <v>836</v>
      </c>
      <c r="P82" s="471">
        <v>12</v>
      </c>
      <c r="Q82" s="474"/>
      <c r="R82" s="477"/>
      <c r="S82" s="477"/>
      <c r="T82" s="477"/>
      <c r="U82" s="477"/>
      <c r="V82" s="480" t="str">
        <f t="shared" ref="V82" si="120">IF(ISBLANK(AC82),(IF(P82&lt;=0,"",IF(P82&lt;=2,"Muy Baja",IF(P82&lt;=24,"Baja",IF(P82&lt;=500,"Media",IF(P82&lt;=5000,"Alta","Muy Alta"))))))," ")</f>
        <v>Baja</v>
      </c>
      <c r="W82" s="438">
        <f t="shared" ref="W82" si="121">IF(ISBLANK(AC82),(IF(V82="","",IF(V82="Muy Baja",20%,IF(V82="Baja",40%,IF(V82="Media",60%,IF(V82="Alta",80%,IF(V82="Muy Alta",100%,0)))))))," ")</f>
        <v>0.4</v>
      </c>
      <c r="X82" s="483" t="s">
        <v>1719</v>
      </c>
      <c r="Y82" s="486" t="str">
        <f>IF(X82&gt;0,IF(NOT(ISERROR(MATCH(X82,'Listados Datos'!$N$3:$N$4,0))),'Listados Datos'!$N$6&amp;"Por favor no seleccionar este criterios de impacto (Afectación Económica o presupuestal y/o Pérdida Reputacional)",'Listados Datos'!$N$7),"")</f>
        <v>✔</v>
      </c>
      <c r="Z82" s="435" t="str">
        <f>IF(OR(X82='Listados Datos'!$R$3,X82='Listados Datos'!$S$3),"Leve",IF(OR(X82='Listados Datos'!$R$4,X82='Listados Datos'!$S$4),"Menor",IF(OR(X82='Listados Datos'!$R$5,X82='Listados Datos'!$S$5),"Moderado",IF(OR(X82='Listados Datos'!$R$6,X82='Listados Datos'!$S$6),"Mayor",IF(OR(X82='Listados Datos'!$R$7,X82='Listados Datos'!$S$7),"Catastrófico","")))))</f>
        <v/>
      </c>
      <c r="AA82" s="438" t="str">
        <f>IF(Z82="","",IF(Z82="Leve",20%,IF(Z82="Menor",40%,IF(Z82="Moderado",60%,IF(Z82="Mayor",80%,IF(Z82="Catastrófico",100%,0))))))</f>
        <v/>
      </c>
      <c r="AB82" s="441" t="str">
        <f>IF(OR(AND(V82="Muy Baja",Z82="Leve"),AND(V82="Muy Baja",Z82="Menor"),AND(V82="Baja",Z82="Leve")),"Bajo",IF(OR(AND(V82="Muy baja",Z82="Moderado"),AND(V82="Baja",Z82="Menor"),AND(V82="Baja",Z82="Moderado"),AND(V82="Media",Z82="Leve"),AND(V82="Media",Z82="Menor"),AND(V82="Media",Z82="Moderado"),AND(V82="Alta",Z82="Leve"),AND(V82="Alta",Z82="Menor")),"Moderado",IF(OR(AND(V82="Muy Baja",Z82="Mayor"),AND(V82="Baja",Z82="Mayor"),AND(V82="Media",Z82="Mayor"),AND(V82="Alta",Z82="Moderado"),AND(V82="Alta",Z82="Mayor"),AND(V82="Muy Alta",Z82="Leve"),AND(V82="Muy Alta",Z82="Menor"),AND(V82="Muy Alta",Z82="Moderado"),AND(V82="Muy Alta",Z82="Mayor")),"Alto",IF(OR(AND(V82="Muy Baja",Z82="Catastrófico"),AND(V82="Baja",Z82="Catastrófico"),AND(V82="Media",Z82="Catastrófico"),AND(V82="Alta",Z82="Catastrófico"),AND(V82="Muy Alta",Z82="Catastrófico")),"Extremo",""))))</f>
        <v/>
      </c>
      <c r="AC82" s="444"/>
      <c r="AD82" s="447"/>
      <c r="AE82" s="450" t="str">
        <f t="shared" ref="AE82" si="122">IF(AND(AC82="Rara Vez",AD82="Insignificante"),("BAJA"),IF(AND(AC82="Rara Vez",AD82="Menor"),("BAJA"),IF(AND(AC82="Rara Vez",AD82="Moderado"),("MODERADA"),IF(AND(AC82="Rara Vez",AD82="Mayor"),("ALTA"),IF(AND(AC82="Improbable",AD82="Insignificante"),("BAJA"),IF(AND(AC82="Improbable",AD82="Menor"),("BAJA"),IF(AND(AC82="Improbable",AD82="Moderado"),("MODERADA"),IF(AND(AC82="Improbable",AD82="Mayor"),("ALTA"),IF(AND(AC82="Posible",AD82="Insignificante"),("BAJA"),IF(AND(AC82="Posible",AD82="Menor"),("MODERADA"),IF(AND(AC82="Posible",AD82="Moderado"),("ALTA"),IF(AND(AC82="Posible",AD82="Mayor"),("EXTREMA"),IF(AND(AC82="Probable",AD82="Insignificante"),("MODERADA"),IF(AND(AC82="Probable",AD82="Menor"),("ALTA"),IF(AND(AC82="Probable",AD82="Moderado"),("ALTA"),IF(AND(AC82="Probable",AD82="Mayor"),("EXTREMA"),IF(AND(AC82="Casi Seguro",AD82="Insignificante"),("ALTA"),IF(AND(AC82="Casi Seguro",AD82="Menor"),("ALTA"),IF(AND(AC82="Casi Seguro",AD82="Moderado"),("EXTREMA"),IF(AND(AC82="Casi Seguro",AD82="Mayor"),("EXTREMA"),IF(AD82="Catastrófico","EXTREMA","VALORAR")))))))))))))))))))))</f>
        <v>VALORAR</v>
      </c>
      <c r="AF82" s="205">
        <v>1</v>
      </c>
      <c r="AG82" s="206" t="s">
        <v>1119</v>
      </c>
      <c r="AH82" s="234" t="str">
        <f t="shared" si="91"/>
        <v>Probabilidad</v>
      </c>
      <c r="AI82" s="340" t="s">
        <v>314</v>
      </c>
      <c r="AJ82" s="340" t="s">
        <v>319</v>
      </c>
      <c r="AK82" s="235" t="str">
        <f t="shared" si="92"/>
        <v>40%</v>
      </c>
      <c r="AL82" s="341" t="s">
        <v>323</v>
      </c>
      <c r="AM82" s="341" t="s">
        <v>327</v>
      </c>
      <c r="AN82" s="342" t="s">
        <v>330</v>
      </c>
      <c r="AO82" s="236">
        <f>IF(ISBLANK(AD82),(IFERROR(IF(AH82="Probabilidad",(W82-(+W82*AK82)),IF(AH82="Impacto",W82,"")),""))," ")</f>
        <v>0.24</v>
      </c>
      <c r="AP82" s="174" t="str">
        <f>IF(ISBLANK(AD82), (IFERROR(IF(AO82="","",IF(AO82&lt;=0.2,"Muy Baja",IF(AO82&lt;=0.4,"Baja",IF(AO82&lt;=0.6,"Media",IF(AO82&lt;=0.8,"Alta","Muy Alta"))))),""))," ")</f>
        <v>Baja</v>
      </c>
      <c r="AQ82" s="237">
        <f t="shared" ref="AQ82:AQ87" si="123">+AO82</f>
        <v>0.24</v>
      </c>
      <c r="AR82" s="238" t="str">
        <f t="shared" ref="AR82:AR87" si="124">IFERROR(IF(AS82="","",IF(AS82&lt;=0.2,"Leve",IF(AS82&lt;=0.4,"Menor",IF(AS82&lt;=0.6,"Moderado",IF(AS82&lt;=0.8,"Mayor","Catastrófico"))))),"")</f>
        <v/>
      </c>
      <c r="AS82" s="237" t="str">
        <f>IFERROR(IF(AH82="Impacto",(AA82-(+AA82*AK82)),IF(AH82="Probabilidad",AA82,"")),"")</f>
        <v/>
      </c>
      <c r="AT82" s="239" t="str">
        <f t="shared" ref="AT82:AT87" si="125">IFERROR(IF(OR(AND(AP82="Muy Baja",AR82="Leve"),AND(AP82="Muy Baja",AR82="Menor"),AND(AP82="Baja",AR82="Leve")),"Bajo",IF(OR(AND(AP82="Muy baja",AR82="Moderado"),AND(AP82="Baja",AR82="Menor"),AND(AP82="Baja",AR82="Moderado"),AND(AP82="Media",AR82="Leve"),AND(AP82="Media",AR82="Menor"),AND(AP82="Media",AR82="Moderado"),AND(AP82="Alta",AR82="Leve"),AND(AP82="Alta",AR82="Menor")),"Moderado",IF(OR(AND(AP82="Muy Baja",AR82="Mayor"),AND(AP82="Baja",AR82="Mayor"),AND(AP82="Media",AR82="Mayor"),AND(AP82="Alta",AR82="Moderado"),AND(AP82="Alta",AR82="Mayor"),AND(AP82="Muy Alta",AR82="Leve"),AND(AP82="Muy Alta",AR82="Menor"),AND(AP82="Muy Alta",AR82="Moderado"),AND(AP82="Muy Alta",AR82="Mayor")),"Alto",IF(OR(AND(AP82="Muy Baja",AR82="Catastrófico"),AND(AP82="Baja",AR82="Catastrófico"),AND(AP82="Media",AR82="Catastrófico"),AND(AP82="Alta",AR82="Catastrófico"),AND(AP82="Muy Alta",AR82="Catastrófico")),"Extremo","")))),"")</f>
        <v/>
      </c>
      <c r="AU82" s="453"/>
      <c r="AV82" s="456" t="str">
        <f>IF(ISBLANK(AD82), " ", AD82)</f>
        <v xml:space="preserve"> </v>
      </c>
      <c r="AW82" s="450" t="str">
        <f t="shared" ref="AW82" si="126">IF(AND(AU82="Rara Vez",AV82="Insignificante"),("BAJA"),IF(AND(AU82="Rara Vez",AV82="Menor"),("BAJA"),IF(AND(AU82="Rara Vez",AV82="Moderado"),("MODERADA"),IF(AND(AU82="Rara Vez",AV82="Mayor"),("ALTA"),IF(AND(AU82="Improbable",AV82="Insignificante"),("BAJA"),IF(AND(AU82="Improbable",AV82="Menor"),("BAJA"),IF(AND(AU82="Improbable",AV82="Moderado"),("MODERADA"),IF(AND(AU82="Improbable",AV82="Mayor"),("ALTA"),IF(AND(AU82="Posible",AV82="Insignificante"),("BAJA"),IF(AND(AU82="Posible",AV82="Menor"),("MODERADA"),IF(AND(AU82="Posible",AV82="Moderado"),("ALTA"),IF(AND(AU82="Posible",AV82="Mayor"),("EXTREMA"),IF(AND(AU82="Probable",AV82="Insignificante"),("MODERADA"),IF(AND(AU82="Probable",AV82="Menor"),("ALTA"),IF(AND(AU82="Probable",AV82="Moderado"),("ALTA"),IF(AND(AU82="Probable",AV82="Mayor"),("EXTREMA"),IF(AND(AU82="Casi Seguro",AV82="Insignificante"),("ALTA"),IF(AND(AU82="Casi Seguro",AV82="Menor"),("ALTA"),IF(AND(AU82="Casi Seguro",AV82="Moderado"),("EXTREMA"),IF(AND(AU82="Casi Seguro",AV82="Mayor"),("EXTREMA"),IF(AV82="Catastrófico","EXTREMA","VALORAR")))))))))))))))))))))</f>
        <v>VALORAR</v>
      </c>
      <c r="AX82" s="459" t="s">
        <v>337</v>
      </c>
      <c r="AY82" s="343" t="s">
        <v>1145</v>
      </c>
      <c r="AZ82" s="209" t="s">
        <v>1147</v>
      </c>
      <c r="BA82" s="207" t="s">
        <v>974</v>
      </c>
      <c r="BB82" s="207" t="s">
        <v>1069</v>
      </c>
      <c r="BC82" s="208">
        <v>44562</v>
      </c>
      <c r="BD82" s="208">
        <v>44926</v>
      </c>
      <c r="BE82" s="208" t="s">
        <v>1148</v>
      </c>
      <c r="BF82" s="208" t="s">
        <v>1149</v>
      </c>
      <c r="BG82" s="462" t="s">
        <v>1146</v>
      </c>
      <c r="BH82" s="215"/>
      <c r="BI82" s="210"/>
      <c r="BJ82" s="210"/>
      <c r="BK82" s="210"/>
      <c r="BL82" s="207"/>
      <c r="BM82" s="207"/>
      <c r="BN82" s="207"/>
      <c r="BO82" s="211"/>
      <c r="BP82" s="211"/>
      <c r="BQ82" s="212"/>
      <c r="BR82" s="213"/>
      <c r="BS82" s="213" t="str">
        <f>IF(AND('MAPA DE RIESGOS'!$AP82="Muy Alta",'MAPA DE RIESGOS'!$AR82="Leve"),CONCATENATE("R",'MAPA DE RIESGOS'!$H82,"C",'MAPA DE RIESGOS'!$AF82),"")</f>
        <v/>
      </c>
      <c r="BT82" s="213"/>
      <c r="BU82" s="213"/>
      <c r="BV82" s="213"/>
      <c r="BW82" s="213"/>
      <c r="BX82" s="213"/>
      <c r="BY82" s="213"/>
      <c r="BZ82" s="213"/>
      <c r="CA82" s="213"/>
      <c r="CB82" s="213"/>
      <c r="CC82" s="213"/>
      <c r="CD82" s="213"/>
      <c r="CE82" s="213"/>
      <c r="CF82" s="213"/>
      <c r="CG82" s="213"/>
      <c r="CH82" s="213"/>
      <c r="CI82" s="213"/>
      <c r="CJ82" s="213"/>
      <c r="CK82" s="213"/>
    </row>
    <row r="83" spans="1:89" s="214" customFormat="1" ht="28.5" hidden="1" customHeight="1">
      <c r="A83" s="636"/>
      <c r="B83" s="517"/>
      <c r="C83" s="520"/>
      <c r="D83" s="520"/>
      <c r="E83" s="469"/>
      <c r="F83" s="463"/>
      <c r="G83" s="489"/>
      <c r="H83" s="384">
        <v>13</v>
      </c>
      <c r="I83" s="466"/>
      <c r="J83" s="463"/>
      <c r="K83" s="463"/>
      <c r="L83" s="463"/>
      <c r="M83" s="469"/>
      <c r="N83" s="469"/>
      <c r="O83" s="469"/>
      <c r="P83" s="472"/>
      <c r="Q83" s="475"/>
      <c r="R83" s="478"/>
      <c r="S83" s="478"/>
      <c r="T83" s="478"/>
      <c r="U83" s="478"/>
      <c r="V83" s="481"/>
      <c r="W83" s="439"/>
      <c r="X83" s="484"/>
      <c r="Y83" s="487"/>
      <c r="Z83" s="436"/>
      <c r="AA83" s="439"/>
      <c r="AB83" s="442"/>
      <c r="AC83" s="445"/>
      <c r="AD83" s="448"/>
      <c r="AE83" s="451"/>
      <c r="AF83" s="205">
        <v>2</v>
      </c>
      <c r="AG83" s="206"/>
      <c r="AH83" s="234" t="str">
        <f t="shared" si="91"/>
        <v/>
      </c>
      <c r="AI83" s="340"/>
      <c r="AJ83" s="340"/>
      <c r="AK83" s="235" t="str">
        <f t="shared" si="92"/>
        <v/>
      </c>
      <c r="AL83" s="341"/>
      <c r="AM83" s="341"/>
      <c r="AN83" s="342"/>
      <c r="AO83" s="236" t="str">
        <f>IF(ISBLANK(AD82),(IFERROR(IF(AND(AH82="Probabilidad",AH83="Probabilidad"),(AQ82-(+AQ82*AK83)),IF(AH83="Probabilidad",(W82-(+W82*AK83)),IF(AH83="Impacto",AQ82,""))),""))," ")</f>
        <v/>
      </c>
      <c r="AP83" s="174" t="str">
        <f>IF(ISBLANK(AD82),(IFERROR(IF(AO83="","",IF(AO83&lt;=0.2,"Muy Baja",IF(AO83&lt;=0.4,"Baja",IF(AO83&lt;=0.6,"Media",IF(AO83&lt;=0.8,"Alta","Muy Alta"))))),""))," ")</f>
        <v/>
      </c>
      <c r="AQ83" s="237" t="str">
        <f t="shared" si="123"/>
        <v/>
      </c>
      <c r="AR83" s="238" t="str">
        <f t="shared" si="124"/>
        <v/>
      </c>
      <c r="AS83" s="237" t="str">
        <f>IFERROR(IF(AND(AH82="Impacto",AH83="Impacto"),(AS82-(+AS82*AK83)),IF(AH83="Impacto",(AA82-(+AA82*AK83)),IF(AH83="Probabilidad",AS82,""))),"")</f>
        <v/>
      </c>
      <c r="AT83" s="239" t="str">
        <f t="shared" si="125"/>
        <v/>
      </c>
      <c r="AU83" s="454"/>
      <c r="AV83" s="457"/>
      <c r="AW83" s="451"/>
      <c r="AX83" s="460"/>
      <c r="AY83" s="343"/>
      <c r="AZ83" s="209"/>
      <c r="BA83" s="207"/>
      <c r="BB83" s="207"/>
      <c r="BC83" s="208"/>
      <c r="BD83" s="208"/>
      <c r="BE83" s="208"/>
      <c r="BF83" s="209"/>
      <c r="BG83" s="463"/>
      <c r="BH83" s="215"/>
      <c r="BI83" s="210"/>
      <c r="BJ83" s="210"/>
      <c r="BK83" s="210"/>
      <c r="BL83" s="207"/>
      <c r="BM83" s="207"/>
      <c r="BN83" s="207"/>
      <c r="BO83" s="211"/>
      <c r="BP83" s="211"/>
      <c r="BQ83" s="212"/>
      <c r="BR83" s="213"/>
      <c r="BS83" s="213" t="str">
        <f>IF(AND('MAPA DE RIESGOS'!$AP83="Muy Alta",'MAPA DE RIESGOS'!$AR83="Leve"),CONCATENATE("R",'MAPA DE RIESGOS'!$H83,"C",'MAPA DE RIESGOS'!$AF83),"")</f>
        <v/>
      </c>
      <c r="BT83" s="213"/>
      <c r="BU83" s="213"/>
      <c r="BV83" s="213"/>
      <c r="BW83" s="213"/>
      <c r="BX83" s="213"/>
      <c r="BY83" s="213"/>
      <c r="BZ83" s="213"/>
      <c r="CA83" s="213"/>
      <c r="CB83" s="213"/>
      <c r="CC83" s="213"/>
      <c r="CD83" s="213"/>
      <c r="CE83" s="213"/>
      <c r="CF83" s="213"/>
      <c r="CG83" s="213"/>
      <c r="CH83" s="213"/>
      <c r="CI83" s="213"/>
      <c r="CJ83" s="213"/>
      <c r="CK83" s="213"/>
    </row>
    <row r="84" spans="1:89" s="214" customFormat="1" ht="28.5" hidden="1" customHeight="1">
      <c r="A84" s="636"/>
      <c r="B84" s="517"/>
      <c r="C84" s="520"/>
      <c r="D84" s="520"/>
      <c r="E84" s="469"/>
      <c r="F84" s="463"/>
      <c r="G84" s="489"/>
      <c r="H84" s="384">
        <v>13</v>
      </c>
      <c r="I84" s="466"/>
      <c r="J84" s="463"/>
      <c r="K84" s="463"/>
      <c r="L84" s="463"/>
      <c r="M84" s="469"/>
      <c r="N84" s="469"/>
      <c r="O84" s="469"/>
      <c r="P84" s="472"/>
      <c r="Q84" s="475"/>
      <c r="R84" s="478"/>
      <c r="S84" s="478"/>
      <c r="T84" s="478"/>
      <c r="U84" s="478"/>
      <c r="V84" s="481"/>
      <c r="W84" s="439"/>
      <c r="X84" s="484"/>
      <c r="Y84" s="487"/>
      <c r="Z84" s="436"/>
      <c r="AA84" s="439"/>
      <c r="AB84" s="442"/>
      <c r="AC84" s="445"/>
      <c r="AD84" s="448"/>
      <c r="AE84" s="451"/>
      <c r="AF84" s="205">
        <v>3</v>
      </c>
      <c r="AG84" s="206"/>
      <c r="AH84" s="234" t="str">
        <f t="shared" si="91"/>
        <v/>
      </c>
      <c r="AI84" s="340"/>
      <c r="AJ84" s="340"/>
      <c r="AK84" s="235" t="str">
        <f t="shared" si="92"/>
        <v/>
      </c>
      <c r="AL84" s="341"/>
      <c r="AM84" s="341"/>
      <c r="AN84" s="342"/>
      <c r="AO84" s="236" t="str">
        <f>IF(ISBLANK(AD82),(IFERROR(IF(AND(AH83="Probabilidad",AH84="Probabilidad"),(AQ83-(+AQ83*AK84)),IF(AND(AH83="Impacto",AH84="Probabilidad"),(AQ82-(+AQ82*AK84)),IF(AH84="Impacto",AQ83,""))),""))," ")</f>
        <v/>
      </c>
      <c r="AP84" s="174" t="str">
        <f>IF(ISBLANK(AD82),(IFERROR(IF(AO84="","",IF(AO84&lt;=0.2,"Muy Baja",IF(AO84&lt;=0.4,"Baja",IF(AO84&lt;=0.6,"Media",IF(AO84&lt;=0.8,"Alta","Muy Alta"))))),""))," ")</f>
        <v/>
      </c>
      <c r="AQ84" s="237" t="str">
        <f t="shared" si="123"/>
        <v/>
      </c>
      <c r="AR84" s="238" t="str">
        <f t="shared" si="124"/>
        <v/>
      </c>
      <c r="AS84" s="237" t="str">
        <f>IFERROR(IF(AND(AH83="Impacto",AH84="Impacto"),(AS83-(+AS83*AK84)),IF(AND(AH83="Probabilidad",AH84="Impacto"),(AS82-(+AS82*AK84)),IF(AH84="Probabilidad",AS83,""))),"")</f>
        <v/>
      </c>
      <c r="AT84" s="239" t="str">
        <f t="shared" si="125"/>
        <v/>
      </c>
      <c r="AU84" s="454"/>
      <c r="AV84" s="457"/>
      <c r="AW84" s="451"/>
      <c r="AX84" s="460"/>
      <c r="AY84" s="343"/>
      <c r="AZ84" s="209"/>
      <c r="BA84" s="207"/>
      <c r="BB84" s="207"/>
      <c r="BC84" s="208"/>
      <c r="BD84" s="208"/>
      <c r="BE84" s="208"/>
      <c r="BF84" s="209"/>
      <c r="BG84" s="463"/>
      <c r="BH84" s="215"/>
      <c r="BI84" s="210"/>
      <c r="BJ84" s="210"/>
      <c r="BK84" s="210"/>
      <c r="BL84" s="207"/>
      <c r="BM84" s="207"/>
      <c r="BN84" s="207"/>
      <c r="BO84" s="211"/>
      <c r="BP84" s="211"/>
      <c r="BQ84" s="212"/>
      <c r="BR84" s="213"/>
      <c r="BS84" s="213" t="str">
        <f>IF(AND('MAPA DE RIESGOS'!$AP84="Muy Alta",'MAPA DE RIESGOS'!$AR84="Leve"),CONCATENATE("R",'MAPA DE RIESGOS'!$H84,"C",'MAPA DE RIESGOS'!$AF84),"")</f>
        <v/>
      </c>
      <c r="BT84" s="213"/>
      <c r="BU84" s="213"/>
      <c r="BV84" s="213"/>
      <c r="BW84" s="213"/>
      <c r="BX84" s="213"/>
      <c r="BY84" s="213"/>
      <c r="BZ84" s="213"/>
      <c r="CA84" s="213"/>
      <c r="CB84" s="213"/>
      <c r="CC84" s="213"/>
      <c r="CD84" s="213"/>
      <c r="CE84" s="213"/>
      <c r="CF84" s="213"/>
      <c r="CG84" s="213"/>
      <c r="CH84" s="213"/>
      <c r="CI84" s="213"/>
      <c r="CJ84" s="213"/>
      <c r="CK84" s="213"/>
    </row>
    <row r="85" spans="1:89" s="214" customFormat="1" ht="28.5" hidden="1" customHeight="1">
      <c r="A85" s="636"/>
      <c r="B85" s="517"/>
      <c r="C85" s="520"/>
      <c r="D85" s="520"/>
      <c r="E85" s="469"/>
      <c r="F85" s="463"/>
      <c r="G85" s="489"/>
      <c r="H85" s="384">
        <v>13</v>
      </c>
      <c r="I85" s="466"/>
      <c r="J85" s="463"/>
      <c r="K85" s="463"/>
      <c r="L85" s="463"/>
      <c r="M85" s="469"/>
      <c r="N85" s="469"/>
      <c r="O85" s="469"/>
      <c r="P85" s="472"/>
      <c r="Q85" s="475"/>
      <c r="R85" s="478"/>
      <c r="S85" s="478"/>
      <c r="T85" s="478"/>
      <c r="U85" s="478"/>
      <c r="V85" s="481"/>
      <c r="W85" s="439"/>
      <c r="X85" s="484"/>
      <c r="Y85" s="487"/>
      <c r="Z85" s="436"/>
      <c r="AA85" s="439"/>
      <c r="AB85" s="442"/>
      <c r="AC85" s="445"/>
      <c r="AD85" s="448"/>
      <c r="AE85" s="451"/>
      <c r="AF85" s="205">
        <v>4</v>
      </c>
      <c r="AG85" s="206"/>
      <c r="AH85" s="234" t="str">
        <f t="shared" si="91"/>
        <v/>
      </c>
      <c r="AI85" s="340"/>
      <c r="AJ85" s="340"/>
      <c r="AK85" s="235" t="str">
        <f t="shared" si="92"/>
        <v/>
      </c>
      <c r="AL85" s="341"/>
      <c r="AM85" s="341"/>
      <c r="AN85" s="342"/>
      <c r="AO85" s="236" t="str">
        <f>IF(ISBLANK(AD82),(IFERROR(IF(AND(AH84="Probabilidad",AH85="Probabilidad"),(AQ84-(+AQ84*AK85)),IF(AND(AH84="Impacto",AH85="Probabilidad"),(AQ83-(+AQ83*AK85)),IF(AH85="Impacto",AQ84,""))),""))," ")</f>
        <v/>
      </c>
      <c r="AP85" s="174" t="str">
        <f>IF(ISBLANK(AD82),(IFERROR(IF(AO85="","",IF(AO85&lt;=0.2,"Muy Baja",IF(AO85&lt;=0.4,"Baja",IF(AO85&lt;=0.6,"Media",IF(AO85&lt;=0.8,"Alta","Muy Alta"))))),""))," ")</f>
        <v/>
      </c>
      <c r="AQ85" s="237" t="str">
        <f t="shared" si="123"/>
        <v/>
      </c>
      <c r="AR85" s="238" t="str">
        <f t="shared" si="124"/>
        <v/>
      </c>
      <c r="AS85" s="237" t="str">
        <f>IFERROR(IF(AND(AH84="Impacto",AH85="Impacto"),(AS84-(+AS84*AK85)),IF(AND(AH84="Probabilidad",AH85="Impacto"),(AS83-(+AS83*AK85)),IF(AH85="Probabilidad",AS84,""))),"")</f>
        <v/>
      </c>
      <c r="AT85" s="239" t="str">
        <f t="shared" si="125"/>
        <v/>
      </c>
      <c r="AU85" s="454"/>
      <c r="AV85" s="457"/>
      <c r="AW85" s="451"/>
      <c r="AX85" s="460"/>
      <c r="AY85" s="343"/>
      <c r="AZ85" s="209"/>
      <c r="BA85" s="207"/>
      <c r="BB85" s="207"/>
      <c r="BC85" s="208"/>
      <c r="BD85" s="208"/>
      <c r="BE85" s="208"/>
      <c r="BF85" s="209"/>
      <c r="BG85" s="463"/>
      <c r="BH85" s="215"/>
      <c r="BI85" s="210"/>
      <c r="BJ85" s="210"/>
      <c r="BK85" s="210"/>
      <c r="BL85" s="207"/>
      <c r="BM85" s="207"/>
      <c r="BN85" s="207"/>
      <c r="BO85" s="211"/>
      <c r="BP85" s="211"/>
      <c r="BQ85" s="212"/>
      <c r="BR85" s="213"/>
      <c r="BS85" s="213" t="str">
        <f>IF(AND('MAPA DE RIESGOS'!$AP85="Muy Alta",'MAPA DE RIESGOS'!$AR85="Leve"),CONCATENATE("R",'MAPA DE RIESGOS'!$H85,"C",'MAPA DE RIESGOS'!$AF85),"")</f>
        <v/>
      </c>
      <c r="BT85" s="213"/>
      <c r="BU85" s="213"/>
      <c r="BV85" s="213"/>
      <c r="BW85" s="213"/>
      <c r="BX85" s="213"/>
      <c r="BY85" s="213"/>
      <c r="BZ85" s="213"/>
      <c r="CA85" s="213"/>
      <c r="CB85" s="213"/>
      <c r="CC85" s="213"/>
      <c r="CD85" s="213"/>
      <c r="CE85" s="213"/>
      <c r="CF85" s="213"/>
      <c r="CG85" s="213"/>
      <c r="CH85" s="213"/>
      <c r="CI85" s="213"/>
      <c r="CJ85" s="213"/>
      <c r="CK85" s="213"/>
    </row>
    <row r="86" spans="1:89" s="214" customFormat="1" ht="28.5" hidden="1" customHeight="1">
      <c r="A86" s="636"/>
      <c r="B86" s="517"/>
      <c r="C86" s="520"/>
      <c r="D86" s="520"/>
      <c r="E86" s="469"/>
      <c r="F86" s="463"/>
      <c r="G86" s="489"/>
      <c r="H86" s="384">
        <v>13</v>
      </c>
      <c r="I86" s="466"/>
      <c r="J86" s="463"/>
      <c r="K86" s="463"/>
      <c r="L86" s="463"/>
      <c r="M86" s="469"/>
      <c r="N86" s="469"/>
      <c r="O86" s="469"/>
      <c r="P86" s="472"/>
      <c r="Q86" s="475"/>
      <c r="R86" s="478"/>
      <c r="S86" s="478"/>
      <c r="T86" s="478"/>
      <c r="U86" s="478"/>
      <c r="V86" s="481"/>
      <c r="W86" s="439"/>
      <c r="X86" s="484"/>
      <c r="Y86" s="487"/>
      <c r="Z86" s="436"/>
      <c r="AA86" s="439"/>
      <c r="AB86" s="442"/>
      <c r="AC86" s="445"/>
      <c r="AD86" s="448"/>
      <c r="AE86" s="451"/>
      <c r="AF86" s="205">
        <v>5</v>
      </c>
      <c r="AG86" s="206"/>
      <c r="AH86" s="234" t="str">
        <f t="shared" ref="AH86" si="127">IF(OR(AI86="Preventivo",AI86="Detectivo"),"Probabilidad",IF(AI86="Correctivo","Impacto",""))</f>
        <v/>
      </c>
      <c r="AI86" s="340"/>
      <c r="AJ86" s="340"/>
      <c r="AK86" s="235" t="str">
        <f t="shared" ref="AK86" si="128">IF(AND(AI86="Preventivo",AJ86="Automático"),"50%",IF(AND(AI86="Preventivo",AJ86="Manual"),"40%",IF(AND(AI86="Detectivo",AJ86="Automático"),"40%",IF(AND(AI86="Detectivo",AJ86="Manual"),"30%",IF(AND(AI86="Correctivo",AJ86="Automático"),"35%",IF(AND(AI86="Correctivo",AJ86="Manual"),"25%",""))))))</f>
        <v/>
      </c>
      <c r="AL86" s="341"/>
      <c r="AM86" s="341"/>
      <c r="AN86" s="342"/>
      <c r="AO86" s="236" t="str">
        <f>IF(ISBLANK(AD82),(IFERROR(IF(AND(AH85="Probabilidad",AH86="Probabilidad"),(AQ85-(+AQ85*AK86)),IF(AND(AH85="Impacto",AH86="Probabilidad"),(AQ84-(+AQ84*AK86)),IF(AH86="Impacto",AQ85,""))),""))," ")</f>
        <v/>
      </c>
      <c r="AP86" s="174" t="str">
        <f>IF(ISBLANK(AD82),(IFERROR(IF(AO86="","",IF(AO86&lt;=0.2,"Muy Baja",IF(AO86&lt;=0.4,"Baja",IF(AO86&lt;=0.6,"Media",IF(AO86&lt;=0.8,"Alta","Muy Alta"))))),""))," ")</f>
        <v/>
      </c>
      <c r="AQ86" s="237" t="str">
        <f t="shared" si="123"/>
        <v/>
      </c>
      <c r="AR86" s="238" t="str">
        <f t="shared" si="124"/>
        <v/>
      </c>
      <c r="AS86" s="237" t="str">
        <f>IFERROR(IF(AND(AH85="Impacto",AH86="Impacto"),(AS85-(+AS85*AK86)),IF(AND(AH85="Probabilidad",AH86="Impacto"),(AS84-(+AS84*AK86)),IF(AH86="Probabilidad",AS85,""))),"")</f>
        <v/>
      </c>
      <c r="AT86" s="239" t="str">
        <f t="shared" si="125"/>
        <v/>
      </c>
      <c r="AU86" s="454"/>
      <c r="AV86" s="457"/>
      <c r="AW86" s="451"/>
      <c r="AX86" s="460"/>
      <c r="AY86" s="343"/>
      <c r="AZ86" s="209"/>
      <c r="BA86" s="207"/>
      <c r="BB86" s="207"/>
      <c r="BC86" s="208"/>
      <c r="BD86" s="208"/>
      <c r="BE86" s="208"/>
      <c r="BF86" s="209"/>
      <c r="BG86" s="463"/>
      <c r="BH86" s="215"/>
      <c r="BI86" s="210"/>
      <c r="BJ86" s="210"/>
      <c r="BK86" s="210"/>
      <c r="BL86" s="207"/>
      <c r="BM86" s="207"/>
      <c r="BN86" s="207"/>
      <c r="BO86" s="211"/>
      <c r="BP86" s="211"/>
      <c r="BQ86" s="212"/>
      <c r="BR86" s="213"/>
      <c r="BS86" s="213" t="str">
        <f>IF(AND('MAPA DE RIESGOS'!$AP86="Muy Alta",'MAPA DE RIESGOS'!$AR86="Leve"),CONCATENATE("R",'MAPA DE RIESGOS'!$H86,"C",'MAPA DE RIESGOS'!$AF86),"")</f>
        <v/>
      </c>
      <c r="BT86" s="213"/>
      <c r="BU86" s="213"/>
      <c r="BV86" s="213"/>
      <c r="BW86" s="213"/>
      <c r="BX86" s="213"/>
      <c r="BY86" s="213"/>
      <c r="BZ86" s="213"/>
      <c r="CA86" s="213"/>
      <c r="CB86" s="213"/>
      <c r="CC86" s="213"/>
      <c r="CD86" s="213"/>
      <c r="CE86" s="213"/>
      <c r="CF86" s="213"/>
      <c r="CG86" s="213"/>
      <c r="CH86" s="213"/>
      <c r="CI86" s="213"/>
      <c r="CJ86" s="213"/>
      <c r="CK86" s="213"/>
    </row>
    <row r="87" spans="1:89" s="214" customFormat="1" ht="28.5" hidden="1" customHeight="1">
      <c r="A87" s="636"/>
      <c r="B87" s="517"/>
      <c r="C87" s="520"/>
      <c r="D87" s="520"/>
      <c r="E87" s="469"/>
      <c r="F87" s="463"/>
      <c r="G87" s="489"/>
      <c r="H87" s="384">
        <v>13</v>
      </c>
      <c r="I87" s="467"/>
      <c r="J87" s="464"/>
      <c r="K87" s="464"/>
      <c r="L87" s="464"/>
      <c r="M87" s="470"/>
      <c r="N87" s="470"/>
      <c r="O87" s="470"/>
      <c r="P87" s="473"/>
      <c r="Q87" s="476"/>
      <c r="R87" s="479"/>
      <c r="S87" s="479"/>
      <c r="T87" s="479"/>
      <c r="U87" s="479"/>
      <c r="V87" s="482"/>
      <c r="W87" s="440"/>
      <c r="X87" s="485"/>
      <c r="Y87" s="488"/>
      <c r="Z87" s="437"/>
      <c r="AA87" s="440"/>
      <c r="AB87" s="443"/>
      <c r="AC87" s="446"/>
      <c r="AD87" s="449"/>
      <c r="AE87" s="452"/>
      <c r="AF87" s="205">
        <v>6</v>
      </c>
      <c r="AG87" s="206"/>
      <c r="AH87" s="234" t="str">
        <f t="shared" si="91"/>
        <v/>
      </c>
      <c r="AI87" s="340"/>
      <c r="AJ87" s="340"/>
      <c r="AK87" s="235" t="str">
        <f t="shared" si="92"/>
        <v/>
      </c>
      <c r="AL87" s="341"/>
      <c r="AM87" s="341"/>
      <c r="AN87" s="342"/>
      <c r="AO87" s="236" t="str">
        <f>IF(ISBLANK(AD82),(IFERROR(IF(AND(AH85="Probabilidad",AH87="Probabilidad"),(AQ85-(+AQ85*AK87)),IF(AND(AH85="Impacto",AH87="Probabilidad"),(AQ84-(+AQ84*AK87)),IF(AH87="Impacto",AQ85,""))),""))," ")</f>
        <v/>
      </c>
      <c r="AP87" s="174" t="str">
        <f>IF(ISBLANK(AD82),(IFERROR(IF(AO87="","",IF(AO87&lt;=0.2,"Muy Baja",IF(AO87&lt;=0.4,"Baja",IF(AO87&lt;=0.6,"Media",IF(AO87&lt;=0.8,"Alta","Muy Alta"))))),"")), " ")</f>
        <v/>
      </c>
      <c r="AQ87" s="237" t="str">
        <f t="shared" si="123"/>
        <v/>
      </c>
      <c r="AR87" s="238" t="str">
        <f t="shared" si="124"/>
        <v/>
      </c>
      <c r="AS87" s="237" t="str">
        <f>IFERROR(IF(AND(AH86="Impacto",AH87="Impacto"),(AS85-(+AS86*AK87)),IF(AND(AH85="Probabilidad",AH87="Impacto"),(AS84-(+AS84*AK87)),IF(AH87="Probabilidad",AS85,""))),"")</f>
        <v/>
      </c>
      <c r="AT87" s="239" t="str">
        <f t="shared" si="125"/>
        <v/>
      </c>
      <c r="AU87" s="455"/>
      <c r="AV87" s="458"/>
      <c r="AW87" s="452"/>
      <c r="AX87" s="461"/>
      <c r="AY87" s="343"/>
      <c r="AZ87" s="209"/>
      <c r="BA87" s="207"/>
      <c r="BB87" s="207"/>
      <c r="BC87" s="208"/>
      <c r="BD87" s="208"/>
      <c r="BE87" s="208"/>
      <c r="BF87" s="209"/>
      <c r="BG87" s="464"/>
      <c r="BH87" s="215"/>
      <c r="BI87" s="210"/>
      <c r="BJ87" s="210"/>
      <c r="BK87" s="210"/>
      <c r="BL87" s="207"/>
      <c r="BM87" s="207"/>
      <c r="BN87" s="207"/>
      <c r="BO87" s="211"/>
      <c r="BP87" s="211"/>
      <c r="BQ87" s="212"/>
      <c r="BR87" s="213"/>
      <c r="BS87" s="213" t="str">
        <f>IF(AND('MAPA DE RIESGOS'!$AP87="Muy Alta",'MAPA DE RIESGOS'!$AR87="Leve"),CONCATENATE("R",'MAPA DE RIESGOS'!$H87,"C",'MAPA DE RIESGOS'!$AF87),"")</f>
        <v/>
      </c>
      <c r="BT87" s="213"/>
      <c r="BU87" s="213"/>
      <c r="BV87" s="213"/>
      <c r="BW87" s="213"/>
      <c r="BX87" s="213"/>
      <c r="BY87" s="213"/>
      <c r="BZ87" s="213"/>
      <c r="CA87" s="213"/>
      <c r="CB87" s="213"/>
      <c r="CC87" s="213"/>
      <c r="CD87" s="213"/>
      <c r="CE87" s="213"/>
      <c r="CF87" s="213"/>
      <c r="CG87" s="213"/>
      <c r="CH87" s="213"/>
      <c r="CI87" s="213"/>
      <c r="CJ87" s="213"/>
      <c r="CK87" s="213"/>
    </row>
    <row r="88" spans="1:89" s="214" customFormat="1" ht="184" customHeight="1">
      <c r="A88" s="636"/>
      <c r="B88" s="517"/>
      <c r="C88" s="520"/>
      <c r="D88" s="520"/>
      <c r="E88" s="469"/>
      <c r="F88" s="463"/>
      <c r="G88" s="489">
        <v>14</v>
      </c>
      <c r="H88" s="384">
        <v>14</v>
      </c>
      <c r="I88" s="465" t="s">
        <v>1702</v>
      </c>
      <c r="J88" s="462" t="s">
        <v>243</v>
      </c>
      <c r="K88" s="462" t="s">
        <v>1117</v>
      </c>
      <c r="L88" s="462" t="s">
        <v>1118</v>
      </c>
      <c r="M88" s="468" t="str">
        <f t="shared" ref="M88:M93" si="129">+I88</f>
        <v>Posibilidad de recibir o solicitar cualquier dádiva o beneficio a nombre propio o de terceros con el fin de direccionar o favorecer a un terceros en los procesos de selección en los concursos y ponencias para eventos de los eventos del Grupo de Estudios sobre Espacio Público y de acuerdo a la temática del  evento.</v>
      </c>
      <c r="N88" s="468" t="s">
        <v>109</v>
      </c>
      <c r="O88" s="468" t="s">
        <v>836</v>
      </c>
      <c r="P88" s="471">
        <v>228</v>
      </c>
      <c r="Q88" s="474"/>
      <c r="R88" s="477"/>
      <c r="S88" s="477"/>
      <c r="T88" s="477"/>
      <c r="U88" s="477"/>
      <c r="V88" s="480" t="str">
        <f t="shared" ref="V88" si="130">IF(ISBLANK(AC88),(IF(P88&lt;=0,"",IF(P88&lt;=2,"Muy Baja",IF(P88&lt;=24,"Baja",IF(P88&lt;=500,"Media",IF(P88&lt;=5000,"Alta","Muy Alta"))))))," ")</f>
        <v xml:space="preserve"> </v>
      </c>
      <c r="W88" s="438" t="str">
        <f t="shared" ref="W88" si="131">IF(ISBLANK(AC88),(IF(V88="","",IF(V88="Muy Baja",20%,IF(V88="Baja",40%,IF(V88="Media",60%,IF(V88="Alta",80%,IF(V88="Muy Alta",100%,0)))))))," ")</f>
        <v xml:space="preserve"> </v>
      </c>
      <c r="X88" s="483"/>
      <c r="Y88" s="486" t="str">
        <f>IF(X88&gt;0,IF(NOT(ISERROR(MATCH(X88,'Listados Datos'!$N$3:$N$4,0))),'Listados Datos'!$N$6&amp;"Por favor no seleccionar este criterios de impacto (Afectación Económica o presupuestal y/o Pérdida Reputacional)",'Listados Datos'!$N$7),"")</f>
        <v/>
      </c>
      <c r="Z88" s="435" t="str">
        <f>IF(OR(X88='Listados Datos'!$R$3,X88='Listados Datos'!$S$3),"Leve",IF(OR(X88='Listados Datos'!$R$4,X88='Listados Datos'!$S$4),"Menor",IF(OR(X88='Listados Datos'!$R$5,X88='Listados Datos'!$S$5),"Moderado",IF(OR(X88='Listados Datos'!$R$6,X88='Listados Datos'!$S$6),"Mayor",IF(OR(X88='Listados Datos'!$R$7,X88='Listados Datos'!$S$7),"Catastrófico","")))))</f>
        <v/>
      </c>
      <c r="AA88" s="438" t="str">
        <f>IF(Z88="","",IF(Z88="Leve",20%,IF(Z88="Menor",40%,IF(Z88="Moderado",60%,IF(Z88="Mayor",80%,IF(Z88="Catastrófico",100%,0))))))</f>
        <v/>
      </c>
      <c r="AB88" s="441" t="str">
        <f>IF(OR(AND(V88="Muy Baja",Z88="Leve"),AND(V88="Muy Baja",Z88="Menor"),AND(V88="Baja",Z88="Leve")),"Bajo",IF(OR(AND(V88="Muy baja",Z88="Moderado"),AND(V88="Baja",Z88="Menor"),AND(V88="Baja",Z88="Moderado"),AND(V88="Media",Z88="Leve"),AND(V88="Media",Z88="Menor"),AND(V88="Media",Z88="Moderado"),AND(V88="Alta",Z88="Leve"),AND(V88="Alta",Z88="Menor")),"Moderado",IF(OR(AND(V88="Muy Baja",Z88="Mayor"),AND(V88="Baja",Z88="Mayor"),AND(V88="Media",Z88="Mayor"),AND(V88="Alta",Z88="Moderado"),AND(V88="Alta",Z88="Mayor"),AND(V88="Muy Alta",Z88="Leve"),AND(V88="Muy Alta",Z88="Menor"),AND(V88="Muy Alta",Z88="Moderado"),AND(V88="Muy Alta",Z88="Mayor")),"Alto",IF(OR(AND(V88="Muy Baja",Z88="Catastrófico"),AND(V88="Baja",Z88="Catastrófico"),AND(V88="Media",Z88="Catastrófico"),AND(V88="Alta",Z88="Catastrófico"),AND(V88="Muy Alta",Z88="Catastrófico")),"Extremo",""))))</f>
        <v/>
      </c>
      <c r="AC88" s="444" t="s">
        <v>348</v>
      </c>
      <c r="AD88" s="447" t="s">
        <v>11</v>
      </c>
      <c r="AE88" s="450" t="str">
        <f t="shared" ref="AE88" si="132">IF(AND(AC88="Rara Vez",AD88="Insignificante"),("BAJA"),IF(AND(AC88="Rara Vez",AD88="Menor"),("BAJA"),IF(AND(AC88="Rara Vez",AD88="Moderado"),("MODERADA"),IF(AND(AC88="Rara Vez",AD88="Mayor"),("ALTA"),IF(AND(AC88="Improbable",AD88="Insignificante"),("BAJA"),IF(AND(AC88="Improbable",AD88="Menor"),("BAJA"),IF(AND(AC88="Improbable",AD88="Moderado"),("MODERADA"),IF(AND(AC88="Improbable",AD88="Mayor"),("ALTA"),IF(AND(AC88="Posible",AD88="Insignificante"),("BAJA"),IF(AND(AC88="Posible",AD88="Menor"),("MODERADA"),IF(AND(AC88="Posible",AD88="Moderado"),("ALTA"),IF(AND(AC88="Posible",AD88="Mayor"),("EXTREMA"),IF(AND(AC88="Probable",AD88="Insignificante"),("MODERADA"),IF(AND(AC88="Probable",AD88="Menor"),("ALTA"),IF(AND(AC88="Probable",AD88="Moderado"),("ALTA"),IF(AND(AC88="Probable",AD88="Mayor"),("EXTREMA"),IF(AND(AC88="Casi Seguro",AD88="Insignificante"),("ALTA"),IF(AND(AC88="Casi Seguro",AD88="Menor"),("ALTA"),IF(AND(AC88="Casi Seguro",AD88="Moderado"),("EXTREMA"),IF(AND(AC88="Casi Seguro",AD88="Mayor"),("EXTREMA"),IF(AD88="Catastrófico","EXTREMA","VALORAR")))))))))))))))))))))</f>
        <v>ALTA</v>
      </c>
      <c r="AF88" s="205">
        <v>1</v>
      </c>
      <c r="AG88" s="206" t="s">
        <v>1734</v>
      </c>
      <c r="AH88" s="234" t="str">
        <f t="shared" ref="AH88:AH93" si="133">IF(OR(AI88="Preventivo",AI88="Detectivo"),"Probabilidad",IF(AI88="Correctivo","Impacto",""))</f>
        <v>Probabilidad</v>
      </c>
      <c r="AI88" s="340" t="s">
        <v>314</v>
      </c>
      <c r="AJ88" s="340" t="s">
        <v>319</v>
      </c>
      <c r="AK88" s="235" t="str">
        <f t="shared" ref="AK88:AK93" si="134">IF(AND(AI88="Preventivo",AJ88="Automático"),"50%",IF(AND(AI88="Preventivo",AJ88="Manual"),"40%",IF(AND(AI88="Detectivo",AJ88="Automático"),"40%",IF(AND(AI88="Detectivo",AJ88="Manual"),"30%",IF(AND(AI88="Correctivo",AJ88="Automático"),"35%",IF(AND(AI88="Correctivo",AJ88="Manual"),"25%",""))))))</f>
        <v>40%</v>
      </c>
      <c r="AL88" s="341" t="s">
        <v>323</v>
      </c>
      <c r="AM88" s="341" t="s">
        <v>327</v>
      </c>
      <c r="AN88" s="342" t="s">
        <v>330</v>
      </c>
      <c r="AO88" s="236" t="str">
        <f>IF(ISBLANK(AD88),(IFERROR(IF(AH88="Probabilidad",(W88-(+W88*AK88)),IF(AH88="Impacto",W88,"")),""))," ")</f>
        <v xml:space="preserve"> </v>
      </c>
      <c r="AP88" s="174" t="str">
        <f>IF(ISBLANK(AD88), (IFERROR(IF(AO88="","",IF(AO88&lt;=0.2,"Muy Baja",IF(AO88&lt;=0.4,"Baja",IF(AO88&lt;=0.6,"Media",IF(AO88&lt;=0.8,"Alta","Muy Alta"))))),""))," ")</f>
        <v xml:space="preserve"> </v>
      </c>
      <c r="AQ88" s="237" t="str">
        <f t="shared" ref="AQ88:AQ111" si="135">+AO88</f>
        <v xml:space="preserve"> </v>
      </c>
      <c r="AR88" s="238" t="str">
        <f t="shared" ref="AR88:AR111" si="136">IFERROR(IF(AS88="","",IF(AS88&lt;=0.2,"Leve",IF(AS88&lt;=0.4,"Menor",IF(AS88&lt;=0.6,"Moderado",IF(AS88&lt;=0.8,"Mayor","Catastrófico"))))),"")</f>
        <v/>
      </c>
      <c r="AS88" s="237" t="str">
        <f>IFERROR(IF(AH88="Impacto",(AA88-(+AA88*AK88)),IF(AH88="Probabilidad",AA88,"")),"")</f>
        <v/>
      </c>
      <c r="AT88" s="239" t="str">
        <f t="shared" ref="AT88:AT111" si="137">IFERROR(IF(OR(AND(AP88="Muy Baja",AR88="Leve"),AND(AP88="Muy Baja",AR88="Menor"),AND(AP88="Baja",AR88="Leve")),"Bajo",IF(OR(AND(AP88="Muy baja",AR88="Moderado"),AND(AP88="Baja",AR88="Menor"),AND(AP88="Baja",AR88="Moderado"),AND(AP88="Media",AR88="Leve"),AND(AP88="Media",AR88="Menor"),AND(AP88="Media",AR88="Moderado"),AND(AP88="Alta",AR88="Leve"),AND(AP88="Alta",AR88="Menor")),"Moderado",IF(OR(AND(AP88="Muy Baja",AR88="Mayor"),AND(AP88="Baja",AR88="Mayor"),AND(AP88="Media",AR88="Mayor"),AND(AP88="Alta",AR88="Moderado"),AND(AP88="Alta",AR88="Mayor"),AND(AP88="Muy Alta",AR88="Leve"),AND(AP88="Muy Alta",AR88="Menor"),AND(AP88="Muy Alta",AR88="Moderado"),AND(AP88="Muy Alta",AR88="Mayor")),"Alto",IF(OR(AND(AP88="Muy Baja",AR88="Catastrófico"),AND(AP88="Baja",AR88="Catastrófico"),AND(AP88="Media",AR88="Catastrófico"),AND(AP88="Alta",AR88="Catastrófico"),AND(AP88="Muy Alta",AR88="Catastrófico")),"Extremo","")))),"")</f>
        <v/>
      </c>
      <c r="AU88" s="453" t="s">
        <v>348</v>
      </c>
      <c r="AV88" s="456" t="str">
        <f>IF(ISBLANK(AD88), " ", AD88)</f>
        <v>Mayor</v>
      </c>
      <c r="AW88" s="450" t="str">
        <f t="shared" ref="AW88" si="138">IF(AND(AU88="Rara Vez",AV88="Insignificante"),("BAJA"),IF(AND(AU88="Rara Vez",AV88="Menor"),("BAJA"),IF(AND(AU88="Rara Vez",AV88="Moderado"),("MODERADA"),IF(AND(AU88="Rara Vez",AV88="Mayor"),("ALTA"),IF(AND(AU88="Improbable",AV88="Insignificante"),("BAJA"),IF(AND(AU88="Improbable",AV88="Menor"),("BAJA"),IF(AND(AU88="Improbable",AV88="Moderado"),("MODERADA"),IF(AND(AU88="Improbable",AV88="Mayor"),("ALTA"),IF(AND(AU88="Posible",AV88="Insignificante"),("BAJA"),IF(AND(AU88="Posible",AV88="Menor"),("MODERADA"),IF(AND(AU88="Posible",AV88="Moderado"),("ALTA"),IF(AND(AU88="Posible",AV88="Mayor"),("EXTREMA"),IF(AND(AU88="Probable",AV88="Insignificante"),("MODERADA"),IF(AND(AU88="Probable",AV88="Menor"),("ALTA"),IF(AND(AU88="Probable",AV88="Moderado"),("ALTA"),IF(AND(AU88="Probable",AV88="Mayor"),("EXTREMA"),IF(AND(AU88="Casi Seguro",AV88="Insignificante"),("ALTA"),IF(AND(AU88="Casi Seguro",AV88="Menor"),("ALTA"),IF(AND(AU88="Casi Seguro",AV88="Moderado"),("EXTREMA"),IF(AND(AU88="Casi Seguro",AV88="Mayor"),("EXTREMA"),IF(AV88="Catastrófico","EXTREMA","VALORAR")))))))))))))))))))))</f>
        <v>ALTA</v>
      </c>
      <c r="AX88" s="459" t="s">
        <v>337</v>
      </c>
      <c r="AY88" s="343" t="s">
        <v>1153</v>
      </c>
      <c r="AZ88" s="209" t="s">
        <v>1151</v>
      </c>
      <c r="BA88" s="207" t="s">
        <v>974</v>
      </c>
      <c r="BB88" s="207" t="s">
        <v>1069</v>
      </c>
      <c r="BC88" s="208">
        <v>44562</v>
      </c>
      <c r="BD88" s="208">
        <v>44926</v>
      </c>
      <c r="BE88" s="208" t="s">
        <v>1152</v>
      </c>
      <c r="BF88" s="209" t="s">
        <v>1735</v>
      </c>
      <c r="BG88" s="462" t="s">
        <v>1150</v>
      </c>
      <c r="BH88" s="215"/>
      <c r="BI88" s="210"/>
      <c r="BJ88" s="210"/>
      <c r="BK88" s="210"/>
      <c r="BL88" s="207"/>
      <c r="BM88" s="207"/>
      <c r="BN88" s="207"/>
      <c r="BO88" s="211"/>
      <c r="BP88" s="211"/>
      <c r="BQ88" s="212"/>
      <c r="BR88" s="213"/>
      <c r="BS88" s="213" t="str">
        <f>IF(AND('MAPA DE RIESGOS'!$AP88="Muy Alta",'MAPA DE RIESGOS'!$AR88="Leve"),CONCATENATE("R",'MAPA DE RIESGOS'!$H88,"C",'MAPA DE RIESGOS'!$AF88),"")</f>
        <v/>
      </c>
      <c r="BT88" s="213"/>
      <c r="BU88" s="213"/>
      <c r="BV88" s="213"/>
      <c r="BW88" s="213"/>
      <c r="BX88" s="213"/>
      <c r="BY88" s="213"/>
      <c r="BZ88" s="213"/>
      <c r="CA88" s="213"/>
      <c r="CB88" s="213"/>
      <c r="CC88" s="213"/>
      <c r="CD88" s="213"/>
      <c r="CE88" s="213"/>
      <c r="CF88" s="213"/>
      <c r="CG88" s="213"/>
      <c r="CH88" s="213"/>
      <c r="CI88" s="213"/>
      <c r="CJ88" s="213"/>
      <c r="CK88" s="213"/>
    </row>
    <row r="89" spans="1:89" s="214" customFormat="1" ht="28.5" hidden="1" customHeight="1">
      <c r="A89" s="636"/>
      <c r="B89" s="517"/>
      <c r="C89" s="520"/>
      <c r="D89" s="520"/>
      <c r="E89" s="469"/>
      <c r="F89" s="463"/>
      <c r="G89" s="489"/>
      <c r="H89" s="384">
        <v>14</v>
      </c>
      <c r="I89" s="466"/>
      <c r="J89" s="463"/>
      <c r="K89" s="463"/>
      <c r="L89" s="463"/>
      <c r="M89" s="469">
        <f t="shared" si="129"/>
        <v>0</v>
      </c>
      <c r="N89" s="469"/>
      <c r="O89" s="469"/>
      <c r="P89" s="472"/>
      <c r="Q89" s="475"/>
      <c r="R89" s="478"/>
      <c r="S89" s="478"/>
      <c r="T89" s="478"/>
      <c r="U89" s="478"/>
      <c r="V89" s="481"/>
      <c r="W89" s="439"/>
      <c r="X89" s="484"/>
      <c r="Y89" s="487"/>
      <c r="Z89" s="436"/>
      <c r="AA89" s="439"/>
      <c r="AB89" s="442"/>
      <c r="AC89" s="445"/>
      <c r="AD89" s="448"/>
      <c r="AE89" s="451"/>
      <c r="AF89" s="205">
        <v>2</v>
      </c>
      <c r="AG89" s="206"/>
      <c r="AH89" s="234" t="str">
        <f t="shared" si="133"/>
        <v/>
      </c>
      <c r="AI89" s="340"/>
      <c r="AJ89" s="340"/>
      <c r="AK89" s="235" t="str">
        <f t="shared" si="134"/>
        <v/>
      </c>
      <c r="AL89" s="341"/>
      <c r="AM89" s="341"/>
      <c r="AN89" s="342"/>
      <c r="AO89" s="236" t="str">
        <f>IF(ISBLANK(AD88),(IFERROR(IF(AND(AH88="Probabilidad",AH89="Probabilidad"),(AQ88-(+AQ88*AK89)),IF(AH89="Probabilidad",(W88-(+W88*AK89)),IF(AH89="Impacto",AQ88,""))),""))," ")</f>
        <v xml:space="preserve"> </v>
      </c>
      <c r="AP89" s="174" t="str">
        <f>IF(ISBLANK(AD88),(IFERROR(IF(AO89="","",IF(AO89&lt;=0.2,"Muy Baja",IF(AO89&lt;=0.4,"Baja",IF(AO89&lt;=0.6,"Media",IF(AO89&lt;=0.8,"Alta","Muy Alta"))))),""))," ")</f>
        <v xml:space="preserve"> </v>
      </c>
      <c r="AQ89" s="237" t="str">
        <f t="shared" si="135"/>
        <v xml:space="preserve"> </v>
      </c>
      <c r="AR89" s="238" t="str">
        <f t="shared" si="136"/>
        <v/>
      </c>
      <c r="AS89" s="237" t="str">
        <f>IFERROR(IF(AND(AH88="Impacto",AH89="Impacto"),(AS88-(+AS88*AK89)),IF(AH89="Impacto",(AA88-(+AA88*AK89)),IF(AH89="Probabilidad",AS88,""))),"")</f>
        <v/>
      </c>
      <c r="AT89" s="239" t="str">
        <f t="shared" si="137"/>
        <v/>
      </c>
      <c r="AU89" s="454"/>
      <c r="AV89" s="457"/>
      <c r="AW89" s="451"/>
      <c r="AX89" s="460"/>
      <c r="AY89" s="343"/>
      <c r="AZ89" s="209"/>
      <c r="BA89" s="207"/>
      <c r="BB89" s="207"/>
      <c r="BC89" s="208"/>
      <c r="BD89" s="208"/>
      <c r="BE89" s="208"/>
      <c r="BF89" s="209"/>
      <c r="BG89" s="463"/>
      <c r="BH89" s="215"/>
      <c r="BI89" s="210"/>
      <c r="BJ89" s="210"/>
      <c r="BK89" s="210"/>
      <c r="BL89" s="207"/>
      <c r="BM89" s="207"/>
      <c r="BN89" s="207"/>
      <c r="BO89" s="211"/>
      <c r="BP89" s="211"/>
      <c r="BQ89" s="212"/>
      <c r="BR89" s="213"/>
      <c r="BS89" s="213" t="str">
        <f>IF(AND('MAPA DE RIESGOS'!$AP89="Muy Alta",'MAPA DE RIESGOS'!$AR89="Leve"),CONCATENATE("R",'MAPA DE RIESGOS'!$H89,"C",'MAPA DE RIESGOS'!$AF89),"")</f>
        <v/>
      </c>
      <c r="BT89" s="213"/>
      <c r="BU89" s="213"/>
      <c r="BV89" s="213"/>
      <c r="BW89" s="213"/>
      <c r="BX89" s="213"/>
      <c r="BY89" s="213"/>
      <c r="BZ89" s="213"/>
      <c r="CA89" s="213"/>
      <c r="CB89" s="213"/>
      <c r="CC89" s="213"/>
      <c r="CD89" s="213"/>
      <c r="CE89" s="213"/>
      <c r="CF89" s="213"/>
      <c r="CG89" s="213"/>
      <c r="CH89" s="213"/>
      <c r="CI89" s="213"/>
      <c r="CJ89" s="213"/>
      <c r="CK89" s="213"/>
    </row>
    <row r="90" spans="1:89" s="214" customFormat="1" ht="28.5" hidden="1" customHeight="1">
      <c r="A90" s="636"/>
      <c r="B90" s="517"/>
      <c r="C90" s="520"/>
      <c r="D90" s="520"/>
      <c r="E90" s="469"/>
      <c r="F90" s="463"/>
      <c r="G90" s="489"/>
      <c r="H90" s="384">
        <v>14</v>
      </c>
      <c r="I90" s="466"/>
      <c r="J90" s="463"/>
      <c r="K90" s="463"/>
      <c r="L90" s="463"/>
      <c r="M90" s="469">
        <f t="shared" si="129"/>
        <v>0</v>
      </c>
      <c r="N90" s="469"/>
      <c r="O90" s="469"/>
      <c r="P90" s="472"/>
      <c r="Q90" s="475"/>
      <c r="R90" s="478"/>
      <c r="S90" s="478"/>
      <c r="T90" s="478"/>
      <c r="U90" s="478"/>
      <c r="V90" s="481"/>
      <c r="W90" s="439"/>
      <c r="X90" s="484"/>
      <c r="Y90" s="487"/>
      <c r="Z90" s="436"/>
      <c r="AA90" s="439"/>
      <c r="AB90" s="442"/>
      <c r="AC90" s="445"/>
      <c r="AD90" s="448"/>
      <c r="AE90" s="451"/>
      <c r="AF90" s="205">
        <v>3</v>
      </c>
      <c r="AG90" s="206"/>
      <c r="AH90" s="234" t="str">
        <f t="shared" si="133"/>
        <v/>
      </c>
      <c r="AI90" s="340"/>
      <c r="AJ90" s="340"/>
      <c r="AK90" s="235" t="str">
        <f t="shared" si="134"/>
        <v/>
      </c>
      <c r="AL90" s="341"/>
      <c r="AM90" s="341"/>
      <c r="AN90" s="342"/>
      <c r="AO90" s="236" t="str">
        <f>IF(ISBLANK(AD88),(IFERROR(IF(AND(AH89="Probabilidad",AH90="Probabilidad"),(AQ89-(+AQ89*AK90)),IF(AND(AH89="Impacto",AH90="Probabilidad"),(AQ88-(+AQ88*AK90)),IF(AH90="Impacto",AQ89,""))),""))," ")</f>
        <v xml:space="preserve"> </v>
      </c>
      <c r="AP90" s="174" t="str">
        <f>IF(ISBLANK(AD88),(IFERROR(IF(AO90="","",IF(AO90&lt;=0.2,"Muy Baja",IF(AO90&lt;=0.4,"Baja",IF(AO90&lt;=0.6,"Media",IF(AO90&lt;=0.8,"Alta","Muy Alta"))))),""))," ")</f>
        <v xml:space="preserve"> </v>
      </c>
      <c r="AQ90" s="237" t="str">
        <f t="shared" si="135"/>
        <v xml:space="preserve"> </v>
      </c>
      <c r="AR90" s="238" t="str">
        <f t="shared" si="136"/>
        <v/>
      </c>
      <c r="AS90" s="237" t="str">
        <f>IFERROR(IF(AND(AH89="Impacto",AH90="Impacto"),(AS89-(+AS89*AK90)),IF(AND(AH89="Probabilidad",AH90="Impacto"),(AS88-(+AS88*AK90)),IF(AH90="Probabilidad",AS89,""))),"")</f>
        <v/>
      </c>
      <c r="AT90" s="239" t="str">
        <f t="shared" si="137"/>
        <v/>
      </c>
      <c r="AU90" s="454"/>
      <c r="AV90" s="457"/>
      <c r="AW90" s="451"/>
      <c r="AX90" s="460"/>
      <c r="AY90" s="343"/>
      <c r="AZ90" s="209"/>
      <c r="BA90" s="207"/>
      <c r="BB90" s="207"/>
      <c r="BC90" s="208"/>
      <c r="BD90" s="208"/>
      <c r="BE90" s="208"/>
      <c r="BF90" s="209"/>
      <c r="BG90" s="463"/>
      <c r="BH90" s="215"/>
      <c r="BI90" s="210"/>
      <c r="BJ90" s="210"/>
      <c r="BK90" s="210"/>
      <c r="BL90" s="207"/>
      <c r="BM90" s="207"/>
      <c r="BN90" s="207"/>
      <c r="BO90" s="211"/>
      <c r="BP90" s="211"/>
      <c r="BQ90" s="212"/>
      <c r="BR90" s="213"/>
      <c r="BS90" s="213" t="str">
        <f>IF(AND('MAPA DE RIESGOS'!$AP90="Muy Alta",'MAPA DE RIESGOS'!$AR90="Leve"),CONCATENATE("R",'MAPA DE RIESGOS'!$H90,"C",'MAPA DE RIESGOS'!$AF90),"")</f>
        <v/>
      </c>
      <c r="BT90" s="213"/>
      <c r="BU90" s="213"/>
      <c r="BV90" s="213"/>
      <c r="BW90" s="213"/>
      <c r="BX90" s="213"/>
      <c r="BY90" s="213"/>
      <c r="BZ90" s="213"/>
      <c r="CA90" s="213"/>
      <c r="CB90" s="213"/>
      <c r="CC90" s="213"/>
      <c r="CD90" s="213"/>
      <c r="CE90" s="213"/>
      <c r="CF90" s="213"/>
      <c r="CG90" s="213"/>
      <c r="CH90" s="213"/>
      <c r="CI90" s="213"/>
      <c r="CJ90" s="213"/>
      <c r="CK90" s="213"/>
    </row>
    <row r="91" spans="1:89" s="214" customFormat="1" ht="28.5" hidden="1" customHeight="1">
      <c r="A91" s="636"/>
      <c r="B91" s="517"/>
      <c r="C91" s="520"/>
      <c r="D91" s="520"/>
      <c r="E91" s="469"/>
      <c r="F91" s="463"/>
      <c r="G91" s="489"/>
      <c r="H91" s="384">
        <v>14</v>
      </c>
      <c r="I91" s="466"/>
      <c r="J91" s="463"/>
      <c r="K91" s="463"/>
      <c r="L91" s="463"/>
      <c r="M91" s="469">
        <f t="shared" si="129"/>
        <v>0</v>
      </c>
      <c r="N91" s="469"/>
      <c r="O91" s="469"/>
      <c r="P91" s="472"/>
      <c r="Q91" s="475"/>
      <c r="R91" s="478"/>
      <c r="S91" s="478"/>
      <c r="T91" s="478"/>
      <c r="U91" s="478"/>
      <c r="V91" s="481"/>
      <c r="W91" s="439"/>
      <c r="X91" s="484"/>
      <c r="Y91" s="487"/>
      <c r="Z91" s="436"/>
      <c r="AA91" s="439"/>
      <c r="AB91" s="442"/>
      <c r="AC91" s="445"/>
      <c r="AD91" s="448"/>
      <c r="AE91" s="451"/>
      <c r="AF91" s="205">
        <v>4</v>
      </c>
      <c r="AG91" s="206"/>
      <c r="AH91" s="234" t="str">
        <f t="shared" si="133"/>
        <v/>
      </c>
      <c r="AI91" s="340"/>
      <c r="AJ91" s="340"/>
      <c r="AK91" s="235" t="str">
        <f t="shared" si="134"/>
        <v/>
      </c>
      <c r="AL91" s="341"/>
      <c r="AM91" s="341"/>
      <c r="AN91" s="342"/>
      <c r="AO91" s="236" t="str">
        <f>IF(ISBLANK(AD88),(IFERROR(IF(AND(AH90="Probabilidad",AH91="Probabilidad"),(AQ90-(+AQ90*AK91)),IF(AND(AH90="Impacto",AH91="Probabilidad"),(AQ89-(+AQ89*AK91)),IF(AH91="Impacto",AQ90,""))),""))," ")</f>
        <v xml:space="preserve"> </v>
      </c>
      <c r="AP91" s="174" t="str">
        <f>IF(ISBLANK(AD88),(IFERROR(IF(AO91="","",IF(AO91&lt;=0.2,"Muy Baja",IF(AO91&lt;=0.4,"Baja",IF(AO91&lt;=0.6,"Media",IF(AO91&lt;=0.8,"Alta","Muy Alta"))))),""))," ")</f>
        <v xml:space="preserve"> </v>
      </c>
      <c r="AQ91" s="237" t="str">
        <f t="shared" si="135"/>
        <v xml:space="preserve"> </v>
      </c>
      <c r="AR91" s="238" t="str">
        <f t="shared" si="136"/>
        <v/>
      </c>
      <c r="AS91" s="237" t="str">
        <f>IFERROR(IF(AND(AH90="Impacto",AH91="Impacto"),(AS90-(+AS90*AK91)),IF(AND(AH90="Probabilidad",AH91="Impacto"),(AS89-(+AS89*AK91)),IF(AH91="Probabilidad",AS90,""))),"")</f>
        <v/>
      </c>
      <c r="AT91" s="239" t="str">
        <f t="shared" si="137"/>
        <v/>
      </c>
      <c r="AU91" s="454"/>
      <c r="AV91" s="457"/>
      <c r="AW91" s="451"/>
      <c r="AX91" s="460"/>
      <c r="AY91" s="343"/>
      <c r="AZ91" s="209"/>
      <c r="BA91" s="207"/>
      <c r="BB91" s="207"/>
      <c r="BC91" s="208"/>
      <c r="BD91" s="208"/>
      <c r="BE91" s="208"/>
      <c r="BF91" s="209"/>
      <c r="BG91" s="463"/>
      <c r="BH91" s="215"/>
      <c r="BI91" s="210"/>
      <c r="BJ91" s="210"/>
      <c r="BK91" s="210"/>
      <c r="BL91" s="207"/>
      <c r="BM91" s="207"/>
      <c r="BN91" s="207"/>
      <c r="BO91" s="211"/>
      <c r="BP91" s="211"/>
      <c r="BQ91" s="212"/>
      <c r="BR91" s="213"/>
      <c r="BS91" s="213" t="str">
        <f>IF(AND('MAPA DE RIESGOS'!$AP91="Muy Alta",'MAPA DE RIESGOS'!$AR91="Leve"),CONCATENATE("R",'MAPA DE RIESGOS'!$H91,"C",'MAPA DE RIESGOS'!$AF91),"")</f>
        <v/>
      </c>
      <c r="BT91" s="213"/>
      <c r="BU91" s="213"/>
      <c r="BV91" s="213"/>
      <c r="BW91" s="213"/>
      <c r="BX91" s="213"/>
      <c r="BY91" s="213"/>
      <c r="BZ91" s="213"/>
      <c r="CA91" s="213"/>
      <c r="CB91" s="213"/>
      <c r="CC91" s="213"/>
      <c r="CD91" s="213"/>
      <c r="CE91" s="213"/>
      <c r="CF91" s="213"/>
      <c r="CG91" s="213"/>
      <c r="CH91" s="213"/>
      <c r="CI91" s="213"/>
      <c r="CJ91" s="213"/>
      <c r="CK91" s="213"/>
    </row>
    <row r="92" spans="1:89" s="214" customFormat="1" ht="28.5" hidden="1" customHeight="1">
      <c r="A92" s="636"/>
      <c r="B92" s="517"/>
      <c r="C92" s="520"/>
      <c r="D92" s="520"/>
      <c r="E92" s="469"/>
      <c r="F92" s="463"/>
      <c r="G92" s="489"/>
      <c r="H92" s="384">
        <v>14</v>
      </c>
      <c r="I92" s="466"/>
      <c r="J92" s="463"/>
      <c r="K92" s="463"/>
      <c r="L92" s="463"/>
      <c r="M92" s="469">
        <f t="shared" si="129"/>
        <v>0</v>
      </c>
      <c r="N92" s="469"/>
      <c r="O92" s="469"/>
      <c r="P92" s="472"/>
      <c r="Q92" s="475"/>
      <c r="R92" s="478"/>
      <c r="S92" s="478"/>
      <c r="T92" s="478"/>
      <c r="U92" s="478"/>
      <c r="V92" s="481"/>
      <c r="W92" s="439"/>
      <c r="X92" s="484"/>
      <c r="Y92" s="487"/>
      <c r="Z92" s="436"/>
      <c r="AA92" s="439"/>
      <c r="AB92" s="442"/>
      <c r="AC92" s="445"/>
      <c r="AD92" s="448"/>
      <c r="AE92" s="451"/>
      <c r="AF92" s="205">
        <v>5</v>
      </c>
      <c r="AG92" s="206"/>
      <c r="AH92" s="234" t="str">
        <f t="shared" ref="AH92" si="139">IF(OR(AI92="Preventivo",AI92="Detectivo"),"Probabilidad",IF(AI92="Correctivo","Impacto",""))</f>
        <v/>
      </c>
      <c r="AI92" s="340"/>
      <c r="AJ92" s="340"/>
      <c r="AK92" s="235" t="str">
        <f t="shared" ref="AK92" si="140">IF(AND(AI92="Preventivo",AJ92="Automático"),"50%",IF(AND(AI92="Preventivo",AJ92="Manual"),"40%",IF(AND(AI92="Detectivo",AJ92="Automático"),"40%",IF(AND(AI92="Detectivo",AJ92="Manual"),"30%",IF(AND(AI92="Correctivo",AJ92="Automático"),"35%",IF(AND(AI92="Correctivo",AJ92="Manual"),"25%",""))))))</f>
        <v/>
      </c>
      <c r="AL92" s="341"/>
      <c r="AM92" s="341"/>
      <c r="AN92" s="342"/>
      <c r="AO92" s="236" t="str">
        <f>IF(ISBLANK(AD88),(IFERROR(IF(AND(AH91="Probabilidad",AH92="Probabilidad"),(AQ91-(+AQ91*AK92)),IF(AND(AH91="Impacto",AH92="Probabilidad"),(AQ90-(+AQ90*AK92)),IF(AH92="Impacto",AQ91,""))),""))," ")</f>
        <v xml:space="preserve"> </v>
      </c>
      <c r="AP92" s="174" t="str">
        <f>IF(ISBLANK(AD88),(IFERROR(IF(AO92="","",IF(AO92&lt;=0.2,"Muy Baja",IF(AO92&lt;=0.4,"Baja",IF(AO92&lt;=0.6,"Media",IF(AO92&lt;=0.8,"Alta","Muy Alta"))))),""))," ")</f>
        <v xml:space="preserve"> </v>
      </c>
      <c r="AQ92" s="237" t="str">
        <f t="shared" si="135"/>
        <v xml:space="preserve"> </v>
      </c>
      <c r="AR92" s="238" t="str">
        <f t="shared" si="136"/>
        <v/>
      </c>
      <c r="AS92" s="237" t="str">
        <f>IFERROR(IF(AND(AH91="Impacto",AH92="Impacto"),(AS91-(+AS91*AK92)),IF(AND(AH91="Probabilidad",AH92="Impacto"),(AS90-(+AS90*AK92)),IF(AH92="Probabilidad",AS91,""))),"")</f>
        <v/>
      </c>
      <c r="AT92" s="239" t="str">
        <f t="shared" si="137"/>
        <v/>
      </c>
      <c r="AU92" s="454"/>
      <c r="AV92" s="457"/>
      <c r="AW92" s="451"/>
      <c r="AX92" s="460"/>
      <c r="AY92" s="343"/>
      <c r="AZ92" s="209"/>
      <c r="BA92" s="207"/>
      <c r="BB92" s="207"/>
      <c r="BC92" s="208"/>
      <c r="BD92" s="208"/>
      <c r="BE92" s="208"/>
      <c r="BF92" s="209"/>
      <c r="BG92" s="463"/>
      <c r="BH92" s="215"/>
      <c r="BI92" s="210"/>
      <c r="BJ92" s="210"/>
      <c r="BK92" s="210"/>
      <c r="BL92" s="207"/>
      <c r="BM92" s="207"/>
      <c r="BN92" s="207"/>
      <c r="BO92" s="211"/>
      <c r="BP92" s="211"/>
      <c r="BQ92" s="212"/>
      <c r="BR92" s="213"/>
      <c r="BS92" s="213" t="str">
        <f>IF(AND('MAPA DE RIESGOS'!$AP92="Muy Alta",'MAPA DE RIESGOS'!$AR92="Leve"),CONCATENATE("R",'MAPA DE RIESGOS'!$H92,"C",'MAPA DE RIESGOS'!$AF92),"")</f>
        <v/>
      </c>
      <c r="BT92" s="213"/>
      <c r="BU92" s="213"/>
      <c r="BV92" s="213"/>
      <c r="BW92" s="213"/>
      <c r="BX92" s="213"/>
      <c r="BY92" s="213"/>
      <c r="BZ92" s="213"/>
      <c r="CA92" s="213"/>
      <c r="CB92" s="213"/>
      <c r="CC92" s="213"/>
      <c r="CD92" s="213"/>
      <c r="CE92" s="213"/>
      <c r="CF92" s="213"/>
      <c r="CG92" s="213"/>
      <c r="CH92" s="213"/>
      <c r="CI92" s="213"/>
      <c r="CJ92" s="213"/>
      <c r="CK92" s="213"/>
    </row>
    <row r="93" spans="1:89" s="214" customFormat="1" ht="28.5" hidden="1" customHeight="1">
      <c r="A93" s="636"/>
      <c r="B93" s="517"/>
      <c r="C93" s="520"/>
      <c r="D93" s="520"/>
      <c r="E93" s="469"/>
      <c r="F93" s="463"/>
      <c r="G93" s="489"/>
      <c r="H93" s="384">
        <v>14</v>
      </c>
      <c r="I93" s="467"/>
      <c r="J93" s="464"/>
      <c r="K93" s="464"/>
      <c r="L93" s="464"/>
      <c r="M93" s="470">
        <f t="shared" si="129"/>
        <v>0</v>
      </c>
      <c r="N93" s="470"/>
      <c r="O93" s="470"/>
      <c r="P93" s="473"/>
      <c r="Q93" s="476"/>
      <c r="R93" s="479"/>
      <c r="S93" s="479"/>
      <c r="T93" s="479"/>
      <c r="U93" s="479"/>
      <c r="V93" s="482"/>
      <c r="W93" s="440"/>
      <c r="X93" s="485"/>
      <c r="Y93" s="488"/>
      <c r="Z93" s="437"/>
      <c r="AA93" s="440"/>
      <c r="AB93" s="443"/>
      <c r="AC93" s="446"/>
      <c r="AD93" s="449"/>
      <c r="AE93" s="452"/>
      <c r="AF93" s="205">
        <v>6</v>
      </c>
      <c r="AG93" s="206"/>
      <c r="AH93" s="234" t="str">
        <f t="shared" si="133"/>
        <v/>
      </c>
      <c r="AI93" s="340"/>
      <c r="AJ93" s="340"/>
      <c r="AK93" s="235" t="str">
        <f t="shared" si="134"/>
        <v/>
      </c>
      <c r="AL93" s="341"/>
      <c r="AM93" s="341"/>
      <c r="AN93" s="342"/>
      <c r="AO93" s="236" t="str">
        <f>IF(ISBLANK(AD88),(IFERROR(IF(AND(AH91="Probabilidad",AH93="Probabilidad"),(AQ91-(+AQ91*AK93)),IF(AND(AH91="Impacto",AH93="Probabilidad"),(AQ90-(+AQ90*AK93)),IF(AH93="Impacto",AQ91,""))),""))," ")</f>
        <v xml:space="preserve"> </v>
      </c>
      <c r="AP93" s="174" t="str">
        <f>IF(ISBLANK(AD88),(IFERROR(IF(AO93="","",IF(AO93&lt;=0.2,"Muy Baja",IF(AO93&lt;=0.4,"Baja",IF(AO93&lt;=0.6,"Media",IF(AO93&lt;=0.8,"Alta","Muy Alta"))))),"")), " ")</f>
        <v xml:space="preserve"> </v>
      </c>
      <c r="AQ93" s="237" t="str">
        <f t="shared" si="135"/>
        <v xml:space="preserve"> </v>
      </c>
      <c r="AR93" s="238" t="str">
        <f t="shared" si="136"/>
        <v/>
      </c>
      <c r="AS93" s="237" t="str">
        <f>IFERROR(IF(AND(AH92="Impacto",AH93="Impacto"),(AS91-(+AS92*AK93)),IF(AND(AH91="Probabilidad",AH93="Impacto"),(AS90-(+AS90*AK93)),IF(AH93="Probabilidad",AS91,""))),"")</f>
        <v/>
      </c>
      <c r="AT93" s="239" t="str">
        <f t="shared" si="137"/>
        <v/>
      </c>
      <c r="AU93" s="455"/>
      <c r="AV93" s="458"/>
      <c r="AW93" s="452"/>
      <c r="AX93" s="461"/>
      <c r="AY93" s="343"/>
      <c r="AZ93" s="209"/>
      <c r="BA93" s="207"/>
      <c r="BB93" s="207"/>
      <c r="BC93" s="208"/>
      <c r="BD93" s="208"/>
      <c r="BE93" s="208"/>
      <c r="BF93" s="209"/>
      <c r="BG93" s="464"/>
      <c r="BH93" s="215"/>
      <c r="BI93" s="210"/>
      <c r="BJ93" s="210"/>
      <c r="BK93" s="210"/>
      <c r="BL93" s="207"/>
      <c r="BM93" s="207"/>
      <c r="BN93" s="207"/>
      <c r="BO93" s="211"/>
      <c r="BP93" s="211"/>
      <c r="BQ93" s="212"/>
      <c r="BR93" s="213"/>
      <c r="BS93" s="213" t="str">
        <f>IF(AND('MAPA DE RIESGOS'!$AP93="Muy Alta",'MAPA DE RIESGOS'!$AR93="Leve"),CONCATENATE("R",'MAPA DE RIESGOS'!$H93,"C",'MAPA DE RIESGOS'!$AF93),"")</f>
        <v/>
      </c>
      <c r="BT93" s="213"/>
      <c r="BU93" s="213"/>
      <c r="BV93" s="213"/>
      <c r="BW93" s="213"/>
      <c r="BX93" s="213"/>
      <c r="BY93" s="213"/>
      <c r="BZ93" s="213"/>
      <c r="CA93" s="213"/>
      <c r="CB93" s="213"/>
      <c r="CC93" s="213"/>
      <c r="CD93" s="213"/>
      <c r="CE93" s="213"/>
      <c r="CF93" s="213"/>
      <c r="CG93" s="213"/>
      <c r="CH93" s="213"/>
      <c r="CI93" s="213"/>
      <c r="CJ93" s="213"/>
      <c r="CK93" s="213"/>
    </row>
    <row r="94" spans="1:89" s="214" customFormat="1" ht="28.5" hidden="1" customHeight="1">
      <c r="A94" s="636"/>
      <c r="B94" s="517"/>
      <c r="C94" s="520"/>
      <c r="D94" s="520"/>
      <c r="E94" s="469"/>
      <c r="F94" s="463"/>
      <c r="G94" s="489">
        <v>15</v>
      </c>
      <c r="H94" s="384">
        <v>15</v>
      </c>
      <c r="I94" s="513" t="s">
        <v>1271</v>
      </c>
      <c r="J94" s="462" t="s">
        <v>243</v>
      </c>
      <c r="K94" s="462"/>
      <c r="L94" s="462"/>
      <c r="M94" s="468" t="str">
        <f t="shared" ref="M94:M99" si="141">+CONCATENATE("Posibilidad de perdida de ", Q94, " debido a amenazas como ", S94, "y vulderabilidades,", T94, " afectando a los activos de información de ", R94)</f>
        <v xml:space="preserve">Posibilidad de perdida de  debido a amenazas como y vulderabilidades, afectando a los activos de información de </v>
      </c>
      <c r="N94" s="468" t="s">
        <v>932</v>
      </c>
      <c r="O94" s="468" t="s">
        <v>837</v>
      </c>
      <c r="P94" s="471">
        <v>228</v>
      </c>
      <c r="Q94" s="474"/>
      <c r="R94" s="477"/>
      <c r="S94" s="477"/>
      <c r="T94" s="477"/>
      <c r="U94" s="477"/>
      <c r="V94" s="480" t="str">
        <f t="shared" ref="V94" si="142">IF(ISBLANK(AC94),(IF(P94&lt;=0,"",IF(P94&lt;=2,"Muy Baja",IF(P94&lt;=24,"Baja",IF(P94&lt;=500,"Media",IF(P94&lt;=5000,"Alta","Muy Alta"))))))," ")</f>
        <v>Media</v>
      </c>
      <c r="W94" s="438">
        <f t="shared" ref="W94" si="143">IF(ISBLANK(AC94),(IF(V94="","",IF(V94="Muy Baja",20%,IF(V94="Baja",40%,IF(V94="Media",60%,IF(V94="Alta",80%,IF(V94="Muy Alta",100%,0)))))))," ")</f>
        <v>0.6</v>
      </c>
      <c r="X94" s="483"/>
      <c r="Y94" s="486" t="str">
        <f>IF(X94&gt;0,IF(NOT(ISERROR(MATCH(X94,'Listados Datos'!$N$3:$N$4,0))),'Listados Datos'!$N$6&amp;"Por favor no seleccionar este criterios de impacto (Afectación Económica o presupuestal y/o Pérdida Reputacional)",'Listados Datos'!$N$7),"")</f>
        <v/>
      </c>
      <c r="Z94" s="435" t="str">
        <f>IF(OR(X94='Listados Datos'!$R$3,X94='Listados Datos'!$S$3),"Leve",IF(OR(X94='Listados Datos'!$R$4,X94='Listados Datos'!$S$4),"Menor",IF(OR(X94='Listados Datos'!$R$5,X94='Listados Datos'!$S$5),"Moderado",IF(OR(X94='Listados Datos'!$R$6,X94='Listados Datos'!$S$6),"Mayor",IF(OR(X94='Listados Datos'!$R$7,X94='Listados Datos'!$S$7),"Catastrófico","")))))</f>
        <v/>
      </c>
      <c r="AA94" s="438" t="str">
        <f>IF(Z94="","",IF(Z94="Leve",20%,IF(Z94="Menor",40%,IF(Z94="Moderado",60%,IF(Z94="Mayor",80%,IF(Z94="Catastrófico",100%,0))))))</f>
        <v/>
      </c>
      <c r="AB94" s="441" t="str">
        <f>IF(OR(AND(V94="Muy Baja",Z94="Leve"),AND(V94="Muy Baja",Z94="Menor"),AND(V94="Baja",Z94="Leve")),"Bajo",IF(OR(AND(V94="Muy baja",Z94="Moderado"),AND(V94="Baja",Z94="Menor"),AND(V94="Baja",Z94="Moderado"),AND(V94="Media",Z94="Leve"),AND(V94="Media",Z94="Menor"),AND(V94="Media",Z94="Moderado"),AND(V94="Alta",Z94="Leve"),AND(V94="Alta",Z94="Menor")),"Moderado",IF(OR(AND(V94="Muy Baja",Z94="Mayor"),AND(V94="Baja",Z94="Mayor"),AND(V94="Media",Z94="Mayor"),AND(V94="Alta",Z94="Moderado"),AND(V94="Alta",Z94="Mayor"),AND(V94="Muy Alta",Z94="Leve"),AND(V94="Muy Alta",Z94="Menor"),AND(V94="Muy Alta",Z94="Moderado"),AND(V94="Muy Alta",Z94="Mayor")),"Alto",IF(OR(AND(V94="Muy Baja",Z94="Catastrófico"),AND(V94="Baja",Z94="Catastrófico"),AND(V94="Media",Z94="Catastrófico"),AND(V94="Alta",Z94="Catastrófico"),AND(V94="Muy Alta",Z94="Catastrófico")),"Extremo",""))))</f>
        <v/>
      </c>
      <c r="AC94" s="444"/>
      <c r="AD94" s="447"/>
      <c r="AE94" s="450" t="str">
        <f t="shared" ref="AE94" si="144">IF(AND(AC94="Rara Vez",AD94="Insignificante"),("BAJA"),IF(AND(AC94="Rara Vez",AD94="Menor"),("BAJA"),IF(AND(AC94="Rara Vez",AD94="Moderado"),("MODERADA"),IF(AND(AC94="Rara Vez",AD94="Mayor"),("ALTA"),IF(AND(AC94="Improbable",AD94="Insignificante"),("BAJA"),IF(AND(AC94="Improbable",AD94="Menor"),("BAJA"),IF(AND(AC94="Improbable",AD94="Moderado"),("MODERADA"),IF(AND(AC94="Improbable",AD94="Mayor"),("ALTA"),IF(AND(AC94="Posible",AD94="Insignificante"),("BAJA"),IF(AND(AC94="Posible",AD94="Menor"),("MODERADA"),IF(AND(AC94="Posible",AD94="Moderado"),("ALTA"),IF(AND(AC94="Posible",AD94="Mayor"),("EXTREMA"),IF(AND(AC94="Probable",AD94="Insignificante"),("MODERADA"),IF(AND(AC94="Probable",AD94="Menor"),("ALTA"),IF(AND(AC94="Probable",AD94="Moderado"),("ALTA"),IF(AND(AC94="Probable",AD94="Mayor"),("EXTREMA"),IF(AND(AC94="Casi Seguro",AD94="Insignificante"),("ALTA"),IF(AND(AC94="Casi Seguro",AD94="Menor"),("ALTA"),IF(AND(AC94="Casi Seguro",AD94="Moderado"),("EXTREMA"),IF(AND(AC94="Casi Seguro",AD94="Mayor"),("EXTREMA"),IF(AD94="Catastrófico","EXTREMA","VALORAR")))))))))))))))))))))</f>
        <v>VALORAR</v>
      </c>
      <c r="AF94" s="205">
        <v>1</v>
      </c>
      <c r="AG94" s="206"/>
      <c r="AH94" s="234" t="str">
        <f t="shared" ref="AH94:AH99" si="145">IF(OR(AI94="Preventivo",AI94="Detectivo"),"Probabilidad",IF(AI94="Correctivo","Impacto",""))</f>
        <v>Probabilidad</v>
      </c>
      <c r="AI94" s="340" t="s">
        <v>314</v>
      </c>
      <c r="AJ94" s="340" t="s">
        <v>319</v>
      </c>
      <c r="AK94" s="235" t="str">
        <f t="shared" ref="AK94:AK99" si="146">IF(AND(AI94="Preventivo",AJ94="Automático"),"50%",IF(AND(AI94="Preventivo",AJ94="Manual"),"40%",IF(AND(AI94="Detectivo",AJ94="Automático"),"40%",IF(AND(AI94="Detectivo",AJ94="Manual"),"30%",IF(AND(AI94="Correctivo",AJ94="Automático"),"35%",IF(AND(AI94="Correctivo",AJ94="Manual"),"25%",""))))))</f>
        <v>40%</v>
      </c>
      <c r="AL94" s="341" t="s">
        <v>323</v>
      </c>
      <c r="AM94" s="341" t="s">
        <v>327</v>
      </c>
      <c r="AN94" s="342" t="s">
        <v>330</v>
      </c>
      <c r="AO94" s="236">
        <f>IF(ISBLANK(AD94),(IFERROR(IF(AH94="Probabilidad",(W94-(+W94*AK94)),IF(AH94="Impacto",W94,"")),""))," ")</f>
        <v>0.36</v>
      </c>
      <c r="AP94" s="174" t="str">
        <f>IF(ISBLANK(AD94), (IFERROR(IF(AO94="","",IF(AO94&lt;=0.2,"Muy Baja",IF(AO94&lt;=0.4,"Baja",IF(AO94&lt;=0.6,"Media",IF(AO94&lt;=0.8,"Alta","Muy Alta"))))),""))," ")</f>
        <v>Baja</v>
      </c>
      <c r="AQ94" s="237">
        <f t="shared" si="135"/>
        <v>0.36</v>
      </c>
      <c r="AR94" s="238" t="str">
        <f t="shared" si="136"/>
        <v/>
      </c>
      <c r="AS94" s="237" t="str">
        <f>IFERROR(IF(AH94="Impacto",(AA94-(+AA94*AK94)),IF(AH94="Probabilidad",AA94,"")),"")</f>
        <v/>
      </c>
      <c r="AT94" s="239" t="str">
        <f t="shared" si="137"/>
        <v/>
      </c>
      <c r="AU94" s="453"/>
      <c r="AV94" s="456" t="str">
        <f>IF(ISBLANK(AD94), " ", AD94)</f>
        <v xml:space="preserve"> </v>
      </c>
      <c r="AW94" s="450" t="str">
        <f t="shared" ref="AW94" si="147">IF(AND(AU94="Rara Vez",AV94="Insignificante"),("BAJA"),IF(AND(AU94="Rara Vez",AV94="Menor"),("BAJA"),IF(AND(AU94="Rara Vez",AV94="Moderado"),("MODERADA"),IF(AND(AU94="Rara Vez",AV94="Mayor"),("ALTA"),IF(AND(AU94="Improbable",AV94="Insignificante"),("BAJA"),IF(AND(AU94="Improbable",AV94="Menor"),("BAJA"),IF(AND(AU94="Improbable",AV94="Moderado"),("MODERADA"),IF(AND(AU94="Improbable",AV94="Mayor"),("ALTA"),IF(AND(AU94="Posible",AV94="Insignificante"),("BAJA"),IF(AND(AU94="Posible",AV94="Menor"),("MODERADA"),IF(AND(AU94="Posible",AV94="Moderado"),("ALTA"),IF(AND(AU94="Posible",AV94="Mayor"),("EXTREMA"),IF(AND(AU94="Probable",AV94="Insignificante"),("MODERADA"),IF(AND(AU94="Probable",AV94="Menor"),("ALTA"),IF(AND(AU94="Probable",AV94="Moderado"),("ALTA"),IF(AND(AU94="Probable",AV94="Mayor"),("EXTREMA"),IF(AND(AU94="Casi Seguro",AV94="Insignificante"),("ALTA"),IF(AND(AU94="Casi Seguro",AV94="Menor"),("ALTA"),IF(AND(AU94="Casi Seguro",AV94="Moderado"),("EXTREMA"),IF(AND(AU94="Casi Seguro",AV94="Mayor"),("EXTREMA"),IF(AV94="Catastrófico","EXTREMA","VALORAR")))))))))))))))))))))</f>
        <v>VALORAR</v>
      </c>
      <c r="AX94" s="459" t="s">
        <v>337</v>
      </c>
      <c r="AY94" s="343"/>
      <c r="AZ94" s="209"/>
      <c r="BA94" s="207"/>
      <c r="BB94" s="207"/>
      <c r="BC94" s="208">
        <v>44562</v>
      </c>
      <c r="BD94" s="208">
        <v>44926</v>
      </c>
      <c r="BE94" s="208"/>
      <c r="BF94" s="209"/>
      <c r="BG94" s="462"/>
      <c r="BH94" s="215"/>
      <c r="BI94" s="210"/>
      <c r="BJ94" s="210"/>
      <c r="BK94" s="210"/>
      <c r="BL94" s="207"/>
      <c r="BM94" s="207"/>
      <c r="BN94" s="207"/>
      <c r="BO94" s="211"/>
      <c r="BP94" s="211"/>
      <c r="BQ94" s="212"/>
      <c r="BR94" s="213"/>
      <c r="BS94" s="213" t="str">
        <f>IF(AND('MAPA DE RIESGOS'!$AP94="Muy Alta",'MAPA DE RIESGOS'!$AR94="Leve"),CONCATENATE("R",'MAPA DE RIESGOS'!$H94,"C",'MAPA DE RIESGOS'!$AF94),"")</f>
        <v/>
      </c>
      <c r="BT94" s="213"/>
      <c r="BU94" s="213"/>
      <c r="BV94" s="213"/>
      <c r="BW94" s="213"/>
      <c r="BX94" s="213"/>
      <c r="BY94" s="213"/>
      <c r="BZ94" s="213"/>
      <c r="CA94" s="213"/>
      <c r="CB94" s="213"/>
      <c r="CC94" s="213"/>
      <c r="CD94" s="213"/>
      <c r="CE94" s="213"/>
      <c r="CF94" s="213"/>
      <c r="CG94" s="213"/>
      <c r="CH94" s="213"/>
      <c r="CI94" s="213"/>
      <c r="CJ94" s="213"/>
      <c r="CK94" s="213"/>
    </row>
    <row r="95" spans="1:89" s="214" customFormat="1" ht="28.5" hidden="1" customHeight="1">
      <c r="A95" s="636"/>
      <c r="B95" s="517"/>
      <c r="C95" s="520"/>
      <c r="D95" s="520"/>
      <c r="E95" s="469"/>
      <c r="F95" s="463"/>
      <c r="G95" s="489"/>
      <c r="H95" s="384">
        <v>15</v>
      </c>
      <c r="I95" s="514"/>
      <c r="J95" s="463"/>
      <c r="K95" s="463"/>
      <c r="L95" s="463"/>
      <c r="M95" s="469" t="str">
        <f t="shared" si="141"/>
        <v xml:space="preserve">Posibilidad de perdida de  debido a amenazas como y vulderabilidades, afectando a los activos de información de </v>
      </c>
      <c r="N95" s="469"/>
      <c r="O95" s="469"/>
      <c r="P95" s="472"/>
      <c r="Q95" s="475"/>
      <c r="R95" s="478"/>
      <c r="S95" s="478"/>
      <c r="T95" s="478"/>
      <c r="U95" s="478"/>
      <c r="V95" s="481"/>
      <c r="W95" s="439"/>
      <c r="X95" s="484"/>
      <c r="Y95" s="487"/>
      <c r="Z95" s="436"/>
      <c r="AA95" s="439"/>
      <c r="AB95" s="442"/>
      <c r="AC95" s="445"/>
      <c r="AD95" s="448"/>
      <c r="AE95" s="451"/>
      <c r="AF95" s="205">
        <v>2</v>
      </c>
      <c r="AG95" s="206"/>
      <c r="AH95" s="234" t="str">
        <f t="shared" si="145"/>
        <v/>
      </c>
      <c r="AI95" s="340"/>
      <c r="AJ95" s="340"/>
      <c r="AK95" s="235" t="str">
        <f t="shared" si="146"/>
        <v/>
      </c>
      <c r="AL95" s="341"/>
      <c r="AM95" s="341"/>
      <c r="AN95" s="342"/>
      <c r="AO95" s="236" t="str">
        <f>IF(ISBLANK(AD94),(IFERROR(IF(AND(AH94="Probabilidad",AH95="Probabilidad"),(AQ94-(+AQ94*AK95)),IF(AH95="Probabilidad",(W94-(+W94*AK95)),IF(AH95="Impacto",AQ94,""))),""))," ")</f>
        <v/>
      </c>
      <c r="AP95" s="174" t="str">
        <f>IF(ISBLANK(AD94),(IFERROR(IF(AO95="","",IF(AO95&lt;=0.2,"Muy Baja",IF(AO95&lt;=0.4,"Baja",IF(AO95&lt;=0.6,"Media",IF(AO95&lt;=0.8,"Alta","Muy Alta"))))),""))," ")</f>
        <v/>
      </c>
      <c r="AQ95" s="237" t="str">
        <f t="shared" si="135"/>
        <v/>
      </c>
      <c r="AR95" s="238" t="str">
        <f t="shared" si="136"/>
        <v/>
      </c>
      <c r="AS95" s="237" t="str">
        <f>IFERROR(IF(AND(AH94="Impacto",AH95="Impacto"),(AS94-(+AS94*AK95)),IF(AH95="Impacto",(AA94-(+AA94*AK95)),IF(AH95="Probabilidad",AS94,""))),"")</f>
        <v/>
      </c>
      <c r="AT95" s="239" t="str">
        <f t="shared" si="137"/>
        <v/>
      </c>
      <c r="AU95" s="454"/>
      <c r="AV95" s="457"/>
      <c r="AW95" s="451"/>
      <c r="AX95" s="460"/>
      <c r="AY95" s="343"/>
      <c r="AZ95" s="209"/>
      <c r="BA95" s="207"/>
      <c r="BB95" s="207"/>
      <c r="BC95" s="208"/>
      <c r="BD95" s="208"/>
      <c r="BE95" s="208"/>
      <c r="BF95" s="209"/>
      <c r="BG95" s="463"/>
      <c r="BH95" s="215"/>
      <c r="BI95" s="210"/>
      <c r="BJ95" s="210"/>
      <c r="BK95" s="210"/>
      <c r="BL95" s="207"/>
      <c r="BM95" s="207"/>
      <c r="BN95" s="207"/>
      <c r="BO95" s="211"/>
      <c r="BP95" s="211"/>
      <c r="BQ95" s="212"/>
      <c r="BR95" s="213"/>
      <c r="BS95" s="213" t="str">
        <f>IF(AND('MAPA DE RIESGOS'!$AP95="Muy Alta",'MAPA DE RIESGOS'!$AR95="Leve"),CONCATENATE("R",'MAPA DE RIESGOS'!$H95,"C",'MAPA DE RIESGOS'!$AF95),"")</f>
        <v/>
      </c>
      <c r="BT95" s="213"/>
      <c r="BU95" s="213"/>
      <c r="BV95" s="213"/>
      <c r="BW95" s="213"/>
      <c r="BX95" s="213"/>
      <c r="BY95" s="213"/>
      <c r="BZ95" s="213"/>
      <c r="CA95" s="213"/>
      <c r="CB95" s="213"/>
      <c r="CC95" s="213"/>
      <c r="CD95" s="213"/>
      <c r="CE95" s="213"/>
      <c r="CF95" s="213"/>
      <c r="CG95" s="213"/>
      <c r="CH95" s="213"/>
      <c r="CI95" s="213"/>
      <c r="CJ95" s="213"/>
      <c r="CK95" s="213"/>
    </row>
    <row r="96" spans="1:89" s="214" customFormat="1" ht="28.5" hidden="1" customHeight="1">
      <c r="A96" s="636"/>
      <c r="B96" s="517"/>
      <c r="C96" s="520"/>
      <c r="D96" s="520"/>
      <c r="E96" s="469"/>
      <c r="F96" s="463"/>
      <c r="G96" s="489"/>
      <c r="H96" s="384">
        <v>15</v>
      </c>
      <c r="I96" s="514"/>
      <c r="J96" s="463"/>
      <c r="K96" s="463"/>
      <c r="L96" s="463"/>
      <c r="M96" s="469" t="str">
        <f t="shared" si="141"/>
        <v xml:space="preserve">Posibilidad de perdida de  debido a amenazas como y vulderabilidades, afectando a los activos de información de </v>
      </c>
      <c r="N96" s="469"/>
      <c r="O96" s="469"/>
      <c r="P96" s="472"/>
      <c r="Q96" s="475"/>
      <c r="R96" s="478"/>
      <c r="S96" s="478"/>
      <c r="T96" s="478"/>
      <c r="U96" s="478"/>
      <c r="V96" s="481"/>
      <c r="W96" s="439"/>
      <c r="X96" s="484"/>
      <c r="Y96" s="487"/>
      <c r="Z96" s="436"/>
      <c r="AA96" s="439"/>
      <c r="AB96" s="442"/>
      <c r="AC96" s="445"/>
      <c r="AD96" s="448"/>
      <c r="AE96" s="451"/>
      <c r="AF96" s="205">
        <v>3</v>
      </c>
      <c r="AG96" s="206"/>
      <c r="AH96" s="234" t="str">
        <f t="shared" si="145"/>
        <v/>
      </c>
      <c r="AI96" s="340"/>
      <c r="AJ96" s="340"/>
      <c r="AK96" s="235" t="str">
        <f t="shared" si="146"/>
        <v/>
      </c>
      <c r="AL96" s="341"/>
      <c r="AM96" s="341"/>
      <c r="AN96" s="342"/>
      <c r="AO96" s="236" t="str">
        <f>IF(ISBLANK(AD94),(IFERROR(IF(AND(AH95="Probabilidad",AH96="Probabilidad"),(AQ95-(+AQ95*AK96)),IF(AND(AH95="Impacto",AH96="Probabilidad"),(AQ94-(+AQ94*AK96)),IF(AH96="Impacto",AQ95,""))),""))," ")</f>
        <v/>
      </c>
      <c r="AP96" s="174" t="str">
        <f>IF(ISBLANK(AD94),(IFERROR(IF(AO96="","",IF(AO96&lt;=0.2,"Muy Baja",IF(AO96&lt;=0.4,"Baja",IF(AO96&lt;=0.6,"Media",IF(AO96&lt;=0.8,"Alta","Muy Alta"))))),""))," ")</f>
        <v/>
      </c>
      <c r="AQ96" s="237" t="str">
        <f t="shared" si="135"/>
        <v/>
      </c>
      <c r="AR96" s="238" t="str">
        <f t="shared" si="136"/>
        <v/>
      </c>
      <c r="AS96" s="237" t="str">
        <f>IFERROR(IF(AND(AH95="Impacto",AH96="Impacto"),(AS95-(+AS95*AK96)),IF(AND(AH95="Probabilidad",AH96="Impacto"),(AS94-(+AS94*AK96)),IF(AH96="Probabilidad",AS95,""))),"")</f>
        <v/>
      </c>
      <c r="AT96" s="239" t="str">
        <f t="shared" si="137"/>
        <v/>
      </c>
      <c r="AU96" s="454"/>
      <c r="AV96" s="457"/>
      <c r="AW96" s="451"/>
      <c r="AX96" s="460"/>
      <c r="AY96" s="343"/>
      <c r="AZ96" s="209"/>
      <c r="BA96" s="207"/>
      <c r="BB96" s="207"/>
      <c r="BC96" s="208"/>
      <c r="BD96" s="208"/>
      <c r="BE96" s="208"/>
      <c r="BF96" s="209"/>
      <c r="BG96" s="463"/>
      <c r="BH96" s="215"/>
      <c r="BI96" s="210"/>
      <c r="BJ96" s="210"/>
      <c r="BK96" s="210"/>
      <c r="BL96" s="207"/>
      <c r="BM96" s="207"/>
      <c r="BN96" s="207"/>
      <c r="BO96" s="211"/>
      <c r="BP96" s="211"/>
      <c r="BQ96" s="212"/>
      <c r="BR96" s="213"/>
      <c r="BS96" s="213" t="str">
        <f>IF(AND('MAPA DE RIESGOS'!$AP96="Muy Alta",'MAPA DE RIESGOS'!$AR96="Leve"),CONCATENATE("R",'MAPA DE RIESGOS'!$H96,"C",'MAPA DE RIESGOS'!$AF96),"")</f>
        <v/>
      </c>
      <c r="BT96" s="213"/>
      <c r="BU96" s="213"/>
      <c r="BV96" s="213"/>
      <c r="BW96" s="213"/>
      <c r="BX96" s="213"/>
      <c r="BY96" s="213"/>
      <c r="BZ96" s="213"/>
      <c r="CA96" s="213"/>
      <c r="CB96" s="213"/>
      <c r="CC96" s="213"/>
      <c r="CD96" s="213"/>
      <c r="CE96" s="213"/>
      <c r="CF96" s="213"/>
      <c r="CG96" s="213"/>
      <c r="CH96" s="213"/>
      <c r="CI96" s="213"/>
      <c r="CJ96" s="213"/>
      <c r="CK96" s="213"/>
    </row>
    <row r="97" spans="1:89" s="214" customFormat="1" ht="28.5" hidden="1" customHeight="1">
      <c r="A97" s="636"/>
      <c r="B97" s="517"/>
      <c r="C97" s="520"/>
      <c r="D97" s="520"/>
      <c r="E97" s="469"/>
      <c r="F97" s="463"/>
      <c r="G97" s="489"/>
      <c r="H97" s="384">
        <v>15</v>
      </c>
      <c r="I97" s="514"/>
      <c r="J97" s="463"/>
      <c r="K97" s="463"/>
      <c r="L97" s="463"/>
      <c r="M97" s="469" t="str">
        <f t="shared" si="141"/>
        <v xml:space="preserve">Posibilidad de perdida de  debido a amenazas como y vulderabilidades, afectando a los activos de información de </v>
      </c>
      <c r="N97" s="469"/>
      <c r="O97" s="469"/>
      <c r="P97" s="472"/>
      <c r="Q97" s="475"/>
      <c r="R97" s="478"/>
      <c r="S97" s="478"/>
      <c r="T97" s="478"/>
      <c r="U97" s="478"/>
      <c r="V97" s="481"/>
      <c r="W97" s="439"/>
      <c r="X97" s="484"/>
      <c r="Y97" s="487"/>
      <c r="Z97" s="436"/>
      <c r="AA97" s="439"/>
      <c r="AB97" s="442"/>
      <c r="AC97" s="445"/>
      <c r="AD97" s="448"/>
      <c r="AE97" s="451"/>
      <c r="AF97" s="205">
        <v>4</v>
      </c>
      <c r="AG97" s="206"/>
      <c r="AH97" s="234" t="str">
        <f t="shared" si="145"/>
        <v/>
      </c>
      <c r="AI97" s="340"/>
      <c r="AJ97" s="340"/>
      <c r="AK97" s="235" t="str">
        <f t="shared" si="146"/>
        <v/>
      </c>
      <c r="AL97" s="341"/>
      <c r="AM97" s="341"/>
      <c r="AN97" s="342"/>
      <c r="AO97" s="236" t="str">
        <f>IF(ISBLANK(AD94),(IFERROR(IF(AND(AH96="Probabilidad",AH97="Probabilidad"),(AQ96-(+AQ96*AK97)),IF(AND(AH96="Impacto",AH97="Probabilidad"),(AQ95-(+AQ95*AK97)),IF(AH97="Impacto",AQ96,""))),""))," ")</f>
        <v/>
      </c>
      <c r="AP97" s="174" t="str">
        <f>IF(ISBLANK(AD94),(IFERROR(IF(AO97="","",IF(AO97&lt;=0.2,"Muy Baja",IF(AO97&lt;=0.4,"Baja",IF(AO97&lt;=0.6,"Media",IF(AO97&lt;=0.8,"Alta","Muy Alta"))))),""))," ")</f>
        <v/>
      </c>
      <c r="AQ97" s="237" t="str">
        <f t="shared" si="135"/>
        <v/>
      </c>
      <c r="AR97" s="238" t="str">
        <f t="shared" si="136"/>
        <v/>
      </c>
      <c r="AS97" s="237" t="str">
        <f>IFERROR(IF(AND(AH96="Impacto",AH97="Impacto"),(AS96-(+AS96*AK97)),IF(AND(AH96="Probabilidad",AH97="Impacto"),(AS95-(+AS95*AK97)),IF(AH97="Probabilidad",AS96,""))),"")</f>
        <v/>
      </c>
      <c r="AT97" s="239" t="str">
        <f t="shared" si="137"/>
        <v/>
      </c>
      <c r="AU97" s="454"/>
      <c r="AV97" s="457"/>
      <c r="AW97" s="451"/>
      <c r="AX97" s="460"/>
      <c r="AY97" s="343"/>
      <c r="AZ97" s="209"/>
      <c r="BA97" s="207"/>
      <c r="BB97" s="207"/>
      <c r="BC97" s="208"/>
      <c r="BD97" s="208"/>
      <c r="BE97" s="208"/>
      <c r="BF97" s="209"/>
      <c r="BG97" s="463"/>
      <c r="BH97" s="215"/>
      <c r="BI97" s="210"/>
      <c r="BJ97" s="210"/>
      <c r="BK97" s="210"/>
      <c r="BL97" s="207"/>
      <c r="BM97" s="207"/>
      <c r="BN97" s="207"/>
      <c r="BO97" s="211"/>
      <c r="BP97" s="211"/>
      <c r="BQ97" s="212"/>
      <c r="BR97" s="213"/>
      <c r="BS97" s="213" t="str">
        <f>IF(AND('MAPA DE RIESGOS'!$AP97="Muy Alta",'MAPA DE RIESGOS'!$AR97="Leve"),CONCATENATE("R",'MAPA DE RIESGOS'!$H97,"C",'MAPA DE RIESGOS'!$AF97),"")</f>
        <v/>
      </c>
      <c r="BT97" s="213"/>
      <c r="BU97" s="213"/>
      <c r="BV97" s="213"/>
      <c r="BW97" s="213"/>
      <c r="BX97" s="213"/>
      <c r="BY97" s="213"/>
      <c r="BZ97" s="213"/>
      <c r="CA97" s="213"/>
      <c r="CB97" s="213"/>
      <c r="CC97" s="213"/>
      <c r="CD97" s="213"/>
      <c r="CE97" s="213"/>
      <c r="CF97" s="213"/>
      <c r="CG97" s="213"/>
      <c r="CH97" s="213"/>
      <c r="CI97" s="213"/>
      <c r="CJ97" s="213"/>
      <c r="CK97" s="213"/>
    </row>
    <row r="98" spans="1:89" s="214" customFormat="1" ht="28.5" hidden="1" customHeight="1">
      <c r="A98" s="636"/>
      <c r="B98" s="517"/>
      <c r="C98" s="520"/>
      <c r="D98" s="520"/>
      <c r="E98" s="469"/>
      <c r="F98" s="463"/>
      <c r="G98" s="489"/>
      <c r="H98" s="384">
        <v>15</v>
      </c>
      <c r="I98" s="514"/>
      <c r="J98" s="463"/>
      <c r="K98" s="463"/>
      <c r="L98" s="463"/>
      <c r="M98" s="469" t="str">
        <f t="shared" si="141"/>
        <v xml:space="preserve">Posibilidad de perdida de  debido a amenazas como y vulderabilidades, afectando a los activos de información de </v>
      </c>
      <c r="N98" s="469"/>
      <c r="O98" s="469"/>
      <c r="P98" s="472"/>
      <c r="Q98" s="475"/>
      <c r="R98" s="478"/>
      <c r="S98" s="478"/>
      <c r="T98" s="478"/>
      <c r="U98" s="478"/>
      <c r="V98" s="481"/>
      <c r="W98" s="439"/>
      <c r="X98" s="484"/>
      <c r="Y98" s="487"/>
      <c r="Z98" s="436"/>
      <c r="AA98" s="439"/>
      <c r="AB98" s="442"/>
      <c r="AC98" s="445"/>
      <c r="AD98" s="448"/>
      <c r="AE98" s="451"/>
      <c r="AF98" s="205">
        <v>5</v>
      </c>
      <c r="AG98" s="206"/>
      <c r="AH98" s="234" t="str">
        <f t="shared" ref="AH98" si="148">IF(OR(AI98="Preventivo",AI98="Detectivo"),"Probabilidad",IF(AI98="Correctivo","Impacto",""))</f>
        <v/>
      </c>
      <c r="AI98" s="340"/>
      <c r="AJ98" s="340"/>
      <c r="AK98" s="235" t="str">
        <f t="shared" ref="AK98" si="149">IF(AND(AI98="Preventivo",AJ98="Automático"),"50%",IF(AND(AI98="Preventivo",AJ98="Manual"),"40%",IF(AND(AI98="Detectivo",AJ98="Automático"),"40%",IF(AND(AI98="Detectivo",AJ98="Manual"),"30%",IF(AND(AI98="Correctivo",AJ98="Automático"),"35%",IF(AND(AI98="Correctivo",AJ98="Manual"),"25%",""))))))</f>
        <v/>
      </c>
      <c r="AL98" s="341"/>
      <c r="AM98" s="341"/>
      <c r="AN98" s="342"/>
      <c r="AO98" s="236" t="str">
        <f>IF(ISBLANK(AD94),(IFERROR(IF(AND(AH97="Probabilidad",AH98="Probabilidad"),(AQ97-(+AQ97*AK98)),IF(AND(AH97="Impacto",AH98="Probabilidad"),(AQ96-(+AQ96*AK98)),IF(AH98="Impacto",AQ97,""))),""))," ")</f>
        <v/>
      </c>
      <c r="AP98" s="174" t="str">
        <f>IF(ISBLANK(AD94),(IFERROR(IF(AO98="","",IF(AO98&lt;=0.2,"Muy Baja",IF(AO98&lt;=0.4,"Baja",IF(AO98&lt;=0.6,"Media",IF(AO98&lt;=0.8,"Alta","Muy Alta"))))),""))," ")</f>
        <v/>
      </c>
      <c r="AQ98" s="237" t="str">
        <f t="shared" si="135"/>
        <v/>
      </c>
      <c r="AR98" s="238" t="str">
        <f t="shared" si="136"/>
        <v/>
      </c>
      <c r="AS98" s="237" t="str">
        <f>IFERROR(IF(AND(AH97="Impacto",AH98="Impacto"),(AS97-(+AS97*AK98)),IF(AND(AH97="Probabilidad",AH98="Impacto"),(AS96-(+AS96*AK98)),IF(AH98="Probabilidad",AS97,""))),"")</f>
        <v/>
      </c>
      <c r="AT98" s="239" t="str">
        <f t="shared" si="137"/>
        <v/>
      </c>
      <c r="AU98" s="454"/>
      <c r="AV98" s="457"/>
      <c r="AW98" s="451"/>
      <c r="AX98" s="460"/>
      <c r="AY98" s="343"/>
      <c r="AZ98" s="209"/>
      <c r="BA98" s="207"/>
      <c r="BB98" s="207"/>
      <c r="BC98" s="208"/>
      <c r="BD98" s="208"/>
      <c r="BE98" s="208"/>
      <c r="BF98" s="209"/>
      <c r="BG98" s="463"/>
      <c r="BH98" s="215"/>
      <c r="BI98" s="210"/>
      <c r="BJ98" s="210"/>
      <c r="BK98" s="210"/>
      <c r="BL98" s="207"/>
      <c r="BM98" s="207"/>
      <c r="BN98" s="207"/>
      <c r="BO98" s="211"/>
      <c r="BP98" s="211"/>
      <c r="BQ98" s="212"/>
      <c r="BR98" s="213"/>
      <c r="BS98" s="213" t="str">
        <f>IF(AND('MAPA DE RIESGOS'!$AP98="Muy Alta",'MAPA DE RIESGOS'!$AR98="Leve"),CONCATENATE("R",'MAPA DE RIESGOS'!$H98,"C",'MAPA DE RIESGOS'!$AF98),"")</f>
        <v/>
      </c>
      <c r="BT98" s="213"/>
      <c r="BU98" s="213"/>
      <c r="BV98" s="213"/>
      <c r="BW98" s="213"/>
      <c r="BX98" s="213"/>
      <c r="BY98" s="213"/>
      <c r="BZ98" s="213"/>
      <c r="CA98" s="213"/>
      <c r="CB98" s="213"/>
      <c r="CC98" s="213"/>
      <c r="CD98" s="213"/>
      <c r="CE98" s="213"/>
      <c r="CF98" s="213"/>
      <c r="CG98" s="213"/>
      <c r="CH98" s="213"/>
      <c r="CI98" s="213"/>
      <c r="CJ98" s="213"/>
      <c r="CK98" s="213"/>
    </row>
    <row r="99" spans="1:89" s="214" customFormat="1" ht="28.5" hidden="1" customHeight="1">
      <c r="A99" s="637"/>
      <c r="B99" s="518"/>
      <c r="C99" s="521"/>
      <c r="D99" s="521"/>
      <c r="E99" s="470"/>
      <c r="F99" s="464"/>
      <c r="G99" s="489"/>
      <c r="H99" s="384">
        <v>15</v>
      </c>
      <c r="I99" s="515"/>
      <c r="J99" s="464"/>
      <c r="K99" s="464"/>
      <c r="L99" s="464"/>
      <c r="M99" s="470" t="str">
        <f t="shared" si="141"/>
        <v xml:space="preserve">Posibilidad de perdida de  debido a amenazas como y vulderabilidades, afectando a los activos de información de </v>
      </c>
      <c r="N99" s="470"/>
      <c r="O99" s="470"/>
      <c r="P99" s="473"/>
      <c r="Q99" s="476"/>
      <c r="R99" s="479"/>
      <c r="S99" s="479"/>
      <c r="T99" s="479"/>
      <c r="U99" s="479"/>
      <c r="V99" s="482"/>
      <c r="W99" s="440"/>
      <c r="X99" s="485"/>
      <c r="Y99" s="488"/>
      <c r="Z99" s="437"/>
      <c r="AA99" s="440"/>
      <c r="AB99" s="443"/>
      <c r="AC99" s="446"/>
      <c r="AD99" s="449"/>
      <c r="AE99" s="452"/>
      <c r="AF99" s="205">
        <v>6</v>
      </c>
      <c r="AG99" s="206"/>
      <c r="AH99" s="234" t="str">
        <f t="shared" si="145"/>
        <v/>
      </c>
      <c r="AI99" s="340"/>
      <c r="AJ99" s="340"/>
      <c r="AK99" s="235" t="str">
        <f t="shared" si="146"/>
        <v/>
      </c>
      <c r="AL99" s="341"/>
      <c r="AM99" s="341"/>
      <c r="AN99" s="342"/>
      <c r="AO99" s="236" t="str">
        <f>IF(ISBLANK(AD94),(IFERROR(IF(AND(AH97="Probabilidad",AH99="Probabilidad"),(AQ97-(+AQ97*AK99)),IF(AND(AH97="Impacto",AH99="Probabilidad"),(AQ96-(+AQ96*AK99)),IF(AH99="Impacto",AQ97,""))),""))," ")</f>
        <v/>
      </c>
      <c r="AP99" s="174" t="str">
        <f>IF(ISBLANK(AD94),(IFERROR(IF(AO99="","",IF(AO99&lt;=0.2,"Muy Baja",IF(AO99&lt;=0.4,"Baja",IF(AO99&lt;=0.6,"Media",IF(AO99&lt;=0.8,"Alta","Muy Alta"))))),"")), " ")</f>
        <v/>
      </c>
      <c r="AQ99" s="237" t="str">
        <f t="shared" si="135"/>
        <v/>
      </c>
      <c r="AR99" s="238" t="str">
        <f t="shared" si="136"/>
        <v/>
      </c>
      <c r="AS99" s="237" t="str">
        <f>IFERROR(IF(AND(AH98="Impacto",AH99="Impacto"),(AS97-(+AS98*AK99)),IF(AND(AH97="Probabilidad",AH99="Impacto"),(AS96-(+AS96*AK99)),IF(AH99="Probabilidad",AS97,""))),"")</f>
        <v/>
      </c>
      <c r="AT99" s="239" t="str">
        <f t="shared" si="137"/>
        <v/>
      </c>
      <c r="AU99" s="455"/>
      <c r="AV99" s="458"/>
      <c r="AW99" s="452"/>
      <c r="AX99" s="461"/>
      <c r="AY99" s="343"/>
      <c r="AZ99" s="209"/>
      <c r="BA99" s="207"/>
      <c r="BB99" s="207"/>
      <c r="BC99" s="208"/>
      <c r="BD99" s="208"/>
      <c r="BE99" s="208"/>
      <c r="BF99" s="209"/>
      <c r="BG99" s="464"/>
      <c r="BH99" s="215"/>
      <c r="BI99" s="210"/>
      <c r="BJ99" s="210"/>
      <c r="BK99" s="210"/>
      <c r="BL99" s="207"/>
      <c r="BM99" s="207"/>
      <c r="BN99" s="207"/>
      <c r="BO99" s="211"/>
      <c r="BP99" s="211"/>
      <c r="BQ99" s="212"/>
      <c r="BR99" s="213"/>
      <c r="BS99" s="213" t="str">
        <f>IF(AND('MAPA DE RIESGOS'!$AP99="Muy Alta",'MAPA DE RIESGOS'!$AR99="Leve"),CONCATENATE("R",'MAPA DE RIESGOS'!$H99,"C",'MAPA DE RIESGOS'!$AF99),"")</f>
        <v/>
      </c>
      <c r="BT99" s="213"/>
      <c r="BU99" s="213"/>
      <c r="BV99" s="213"/>
      <c r="BW99" s="213"/>
      <c r="BX99" s="213"/>
      <c r="BY99" s="213"/>
      <c r="BZ99" s="213"/>
      <c r="CA99" s="213"/>
      <c r="CB99" s="213"/>
      <c r="CC99" s="213"/>
      <c r="CD99" s="213"/>
      <c r="CE99" s="213"/>
      <c r="CF99" s="213"/>
      <c r="CG99" s="213"/>
      <c r="CH99" s="213"/>
      <c r="CI99" s="213"/>
      <c r="CJ99" s="213"/>
      <c r="CK99" s="213"/>
    </row>
    <row r="100" spans="1:89" s="214" customFormat="1" ht="111.75" customHeight="1">
      <c r="A100" s="639">
        <v>4</v>
      </c>
      <c r="B100" s="516" t="s">
        <v>107</v>
      </c>
      <c r="C100" s="519" t="str">
        <f>IFERROR((VLOOKUP($B100,'Listados Datos'!$D$3:$E$18,2,FALSE))," ")</f>
        <v>Mantener actualizada la información de las urbanizaciones predios y/o construcciones del inventario general del espacio público y bienes fiscales del Distrito Capital, asegurando la calidad y oportunidad de los datos cartográficos y alfanuméricos.</v>
      </c>
      <c r="D100" s="519" t="str">
        <f>IFERROR((VLOOKUP($B100,'Listados Datos'!$D$3:$F$18,3,FALSE))," ")</f>
        <v>Inicia con el ingreso de la información al censo de los elementos urbanos con carácter de uso público y finaliza con la incorporación o actualización de la información de lotes y/o construcciones en el Inventario general de espacio público y bienes fiscales.</v>
      </c>
      <c r="E100" s="468" t="s">
        <v>1155</v>
      </c>
      <c r="F100" s="462" t="s">
        <v>974</v>
      </c>
      <c r="G100" s="489">
        <v>16</v>
      </c>
      <c r="H100" s="384">
        <v>16</v>
      </c>
      <c r="I100" s="465" t="s">
        <v>1156</v>
      </c>
      <c r="J100" s="462" t="s">
        <v>243</v>
      </c>
      <c r="K100" s="462" t="s">
        <v>1156</v>
      </c>
      <c r="L100" s="462" t="s">
        <v>1167</v>
      </c>
      <c r="M100" s="468" t="str">
        <f t="shared" ref="M100" si="150">+CONCATENATE("Posibilidad de afectación ", J100, " por ", K100," debido a ", L100)</f>
        <v>Posibilidad de afectación Reputacional por Suministro de información del Espacio Público desactualizada, duplicada, incompleta, de baja calidad o errada. debido a Información del inventario de los predios del espacio público desactualizado o incompleta</v>
      </c>
      <c r="N100" s="468" t="s">
        <v>108</v>
      </c>
      <c r="O100" s="468" t="s">
        <v>836</v>
      </c>
      <c r="P100" s="471">
        <v>228</v>
      </c>
      <c r="Q100" s="474"/>
      <c r="R100" s="477"/>
      <c r="S100" s="477"/>
      <c r="T100" s="477"/>
      <c r="U100" s="477"/>
      <c r="V100" s="480" t="str">
        <f t="shared" ref="V100" si="151">IF(ISBLANK(AC100),(IF(P100&lt;=0,"",IF(P100&lt;=2,"Muy Baja",IF(P100&lt;=24,"Baja",IF(P100&lt;=500,"Media",IF(P100&lt;=5000,"Alta","Muy Alta"))))))," ")</f>
        <v>Media</v>
      </c>
      <c r="W100" s="438">
        <f t="shared" ref="W100" si="152">IF(ISBLANK(AC100),(IF(V100="","",IF(V100="Muy Baja",20%,IF(V100="Baja",40%,IF(V100="Media",60%,IF(V100="Alta",80%,IF(V100="Muy Alta",100%,0)))))))," ")</f>
        <v>0.6</v>
      </c>
      <c r="X100" s="483" t="s">
        <v>305</v>
      </c>
      <c r="Y100" s="486" t="str">
        <f>IF(X100&gt;0,IF(NOT(ISERROR(MATCH(X100,'Listados Datos'!$N$3:$N$4,0))),'Listados Datos'!$N$6&amp;"Por favor no seleccionar este criterios de impacto (Afectación Económica o presupuestal y/o Pérdida Reputacional)",'Listados Datos'!$N$7),"")</f>
        <v>✔</v>
      </c>
      <c r="Z100" s="435" t="str">
        <f>IF(OR(X100='Listados Datos'!$R$3,X100='Listados Datos'!$S$3),"Leve",IF(OR(X100='Listados Datos'!$R$4,X100='Listados Datos'!$S$4),"Menor",IF(OR(X100='Listados Datos'!$R$5,X100='Listados Datos'!$S$5),"Moderado",IF(OR(X100='Listados Datos'!$R$6,X100='Listados Datos'!$S$6),"Mayor",IF(OR(X100='Listados Datos'!$R$7,X100='Listados Datos'!$S$7),"Catastrófico","")))))</f>
        <v>Leve</v>
      </c>
      <c r="AA100" s="438">
        <f>IF(Z100="","",IF(Z100="Leve",20%,IF(Z100="Menor",40%,IF(Z100="Moderado",60%,IF(Z100="Mayor",80%,IF(Z100="Catastrófico",100%,0))))))</f>
        <v>0.2</v>
      </c>
      <c r="AB100" s="441" t="str">
        <f>IF(OR(AND(V100="Muy Baja",Z100="Leve"),AND(V100="Muy Baja",Z100="Menor"),AND(V100="Baja",Z100="Leve")),"Bajo",IF(OR(AND(V100="Muy baja",Z100="Moderado"),AND(V100="Baja",Z100="Menor"),AND(V100="Baja",Z100="Moderado"),AND(V100="Media",Z100="Leve"),AND(V100="Media",Z100="Menor"),AND(V100="Media",Z100="Moderado"),AND(V100="Alta",Z100="Leve"),AND(V100="Alta",Z100="Menor")),"Moderado",IF(OR(AND(V100="Muy Baja",Z100="Mayor"),AND(V100="Baja",Z100="Mayor"),AND(V100="Media",Z100="Mayor"),AND(V100="Alta",Z100="Moderado"),AND(V100="Alta",Z100="Mayor"),AND(V100="Muy Alta",Z100="Leve"),AND(V100="Muy Alta",Z100="Menor"),AND(V100="Muy Alta",Z100="Moderado"),AND(V100="Muy Alta",Z100="Mayor")),"Alto",IF(OR(AND(V100="Muy Baja",Z100="Catastrófico"),AND(V100="Baja",Z100="Catastrófico"),AND(V100="Media",Z100="Catastrófico"),AND(V100="Alta",Z100="Catastrófico"),AND(V100="Muy Alta",Z100="Catastrófico")),"Extremo",""))))</f>
        <v>Moderado</v>
      </c>
      <c r="AC100" s="444"/>
      <c r="AD100" s="447"/>
      <c r="AE100" s="450" t="str">
        <f t="shared" ref="AE100" si="153">IF(AND(AC100="Rara Vez",AD100="Insignificante"),("BAJA"),IF(AND(AC100="Rara Vez",AD100="Menor"),("BAJA"),IF(AND(AC100="Rara Vez",AD100="Moderado"),("MODERADA"),IF(AND(AC100="Rara Vez",AD100="Mayor"),("ALTA"),IF(AND(AC100="Improbable",AD100="Insignificante"),("BAJA"),IF(AND(AC100="Improbable",AD100="Menor"),("BAJA"),IF(AND(AC100="Improbable",AD100="Moderado"),("MODERADA"),IF(AND(AC100="Improbable",AD100="Mayor"),("ALTA"),IF(AND(AC100="Posible",AD100="Insignificante"),("BAJA"),IF(AND(AC100="Posible",AD100="Menor"),("MODERADA"),IF(AND(AC100="Posible",AD100="Moderado"),("ALTA"),IF(AND(AC100="Posible",AD100="Mayor"),("EXTREMA"),IF(AND(AC100="Probable",AD100="Insignificante"),("MODERADA"),IF(AND(AC100="Probable",AD100="Menor"),("ALTA"),IF(AND(AC100="Probable",AD100="Moderado"),("ALTA"),IF(AND(AC100="Probable",AD100="Mayor"),("EXTREMA"),IF(AND(AC100="Casi Seguro",AD100="Insignificante"),("ALTA"),IF(AND(AC100="Casi Seguro",AD100="Menor"),("ALTA"),IF(AND(AC100="Casi Seguro",AD100="Moderado"),("EXTREMA"),IF(AND(AC100="Casi Seguro",AD100="Mayor"),("EXTREMA"),IF(AD100="Catastrófico","EXTREMA","VALORAR")))))))))))))))))))))</f>
        <v>VALORAR</v>
      </c>
      <c r="AF100" s="205">
        <v>1</v>
      </c>
      <c r="AG100" s="206" t="s">
        <v>1172</v>
      </c>
      <c r="AH100" s="234" t="str">
        <f t="shared" ref="AH100:AH111" si="154">IF(OR(AI100="Preventivo",AI100="Detectivo"),"Probabilidad",IF(AI100="Correctivo","Impacto",""))</f>
        <v>Probabilidad</v>
      </c>
      <c r="AI100" s="340" t="s">
        <v>314</v>
      </c>
      <c r="AJ100" s="340" t="s">
        <v>319</v>
      </c>
      <c r="AK100" s="235" t="str">
        <f t="shared" ref="AK100:AK111" si="155">IF(AND(AI100="Preventivo",AJ100="Automático"),"50%",IF(AND(AI100="Preventivo",AJ100="Manual"),"40%",IF(AND(AI100="Detectivo",AJ100="Automático"),"40%",IF(AND(AI100="Detectivo",AJ100="Manual"),"30%",IF(AND(AI100="Correctivo",AJ100="Automático"),"35%",IF(AND(AI100="Correctivo",AJ100="Manual"),"25%",""))))))</f>
        <v>40%</v>
      </c>
      <c r="AL100" s="341" t="s">
        <v>323</v>
      </c>
      <c r="AM100" s="341" t="s">
        <v>327</v>
      </c>
      <c r="AN100" s="342" t="s">
        <v>330</v>
      </c>
      <c r="AO100" s="236">
        <f>IF(ISBLANK(AD100),(IFERROR(IF(AH100="Probabilidad",(W100-(+W100*AK100)),IF(AH100="Impacto",W100,"")),""))," ")</f>
        <v>0.36</v>
      </c>
      <c r="AP100" s="174" t="str">
        <f>IF(ISBLANK(AD100), (IFERROR(IF(AO100="","",IF(AO100&lt;=0.2,"Muy Baja",IF(AO100&lt;=0.4,"Baja",IF(AO100&lt;=0.6,"Media",IF(AO100&lt;=0.8,"Alta","Muy Alta"))))),""))," ")</f>
        <v>Baja</v>
      </c>
      <c r="AQ100" s="237">
        <f t="shared" si="135"/>
        <v>0.36</v>
      </c>
      <c r="AR100" s="238" t="str">
        <f t="shared" si="136"/>
        <v>Leve</v>
      </c>
      <c r="AS100" s="237">
        <f>IFERROR(IF(AH100="Impacto",(AA100-(+AA100*AK100)),IF(AH100="Probabilidad",AA100,"")),"")</f>
        <v>0.2</v>
      </c>
      <c r="AT100" s="239" t="str">
        <f t="shared" si="137"/>
        <v>Bajo</v>
      </c>
      <c r="AU100" s="453"/>
      <c r="AV100" s="456" t="str">
        <f>IF(ISBLANK(AD100), " ", AD100)</f>
        <v xml:space="preserve"> </v>
      </c>
      <c r="AW100" s="450" t="str">
        <f t="shared" ref="AW100" si="156">IF(AND(AU100="Rara Vez",AV100="Insignificante"),("BAJA"),IF(AND(AU100="Rara Vez",AV100="Menor"),("BAJA"),IF(AND(AU100="Rara Vez",AV100="Moderado"),("MODERADA"),IF(AND(AU100="Rara Vez",AV100="Mayor"),("ALTA"),IF(AND(AU100="Improbable",AV100="Insignificante"),("BAJA"),IF(AND(AU100="Improbable",AV100="Menor"),("BAJA"),IF(AND(AU100="Improbable",AV100="Moderado"),("MODERADA"),IF(AND(AU100="Improbable",AV100="Mayor"),("ALTA"),IF(AND(AU100="Posible",AV100="Insignificante"),("BAJA"),IF(AND(AU100="Posible",AV100="Menor"),("MODERADA"),IF(AND(AU100="Posible",AV100="Moderado"),("ALTA"),IF(AND(AU100="Posible",AV100="Mayor"),("EXTREMA"),IF(AND(AU100="Probable",AV100="Insignificante"),("MODERADA"),IF(AND(AU100="Probable",AV100="Menor"),("ALTA"),IF(AND(AU100="Probable",AV100="Moderado"),("ALTA"),IF(AND(AU100="Probable",AV100="Mayor"),("EXTREMA"),IF(AND(AU100="Casi Seguro",AV100="Insignificante"),("ALTA"),IF(AND(AU100="Casi Seguro",AV100="Menor"),("ALTA"),IF(AND(AU100="Casi Seguro",AV100="Moderado"),("EXTREMA"),IF(AND(AU100="Casi Seguro",AV100="Mayor"),("EXTREMA"),IF(AV100="Catastrófico","EXTREMA","VALORAR")))))))))))))))))))))</f>
        <v>VALORAR</v>
      </c>
      <c r="AX100" s="459" t="s">
        <v>337</v>
      </c>
      <c r="AY100" s="343" t="s">
        <v>1187</v>
      </c>
      <c r="AZ100" s="209" t="s">
        <v>1188</v>
      </c>
      <c r="BA100" s="207" t="s">
        <v>974</v>
      </c>
      <c r="BB100" s="207" t="s">
        <v>1069</v>
      </c>
      <c r="BC100" s="208">
        <v>44562</v>
      </c>
      <c r="BD100" s="208">
        <v>44926</v>
      </c>
      <c r="BE100" s="208" t="s">
        <v>1190</v>
      </c>
      <c r="BF100" s="209" t="s">
        <v>1189</v>
      </c>
      <c r="BG100" s="462" t="s">
        <v>1180</v>
      </c>
      <c r="BH100" s="215"/>
      <c r="BI100" s="210"/>
      <c r="BJ100" s="210"/>
      <c r="BK100" s="210"/>
      <c r="BL100" s="207"/>
      <c r="BM100" s="207"/>
      <c r="BN100" s="207"/>
      <c r="BO100" s="211"/>
      <c r="BP100" s="211"/>
      <c r="BQ100" s="212"/>
      <c r="BR100" s="213"/>
      <c r="BS100" s="213" t="str">
        <f>IF(AND('MAPA DE RIESGOS'!$AP100="Muy Alta",'MAPA DE RIESGOS'!$AR100="Leve"),CONCATENATE("R",'MAPA DE RIESGOS'!$H100,"C",'MAPA DE RIESGOS'!$AF100),"")</f>
        <v/>
      </c>
      <c r="BT100" s="213"/>
      <c r="BU100" s="213"/>
      <c r="BV100" s="213"/>
      <c r="BW100" s="213"/>
      <c r="BX100" s="213"/>
      <c r="BY100" s="213"/>
      <c r="BZ100" s="213"/>
      <c r="CA100" s="213"/>
      <c r="CB100" s="213"/>
      <c r="CC100" s="213"/>
      <c r="CD100" s="213"/>
      <c r="CE100" s="213"/>
      <c r="CF100" s="213"/>
      <c r="CG100" s="213"/>
      <c r="CH100" s="213"/>
      <c r="CI100" s="213"/>
      <c r="CJ100" s="213"/>
      <c r="CK100" s="213"/>
    </row>
    <row r="101" spans="1:89" s="214" customFormat="1" ht="28.5" hidden="1" customHeight="1">
      <c r="A101" s="640"/>
      <c r="B101" s="517"/>
      <c r="C101" s="520"/>
      <c r="D101" s="520"/>
      <c r="E101" s="469"/>
      <c r="F101" s="463"/>
      <c r="G101" s="489"/>
      <c r="H101" s="384">
        <v>16</v>
      </c>
      <c r="I101" s="466"/>
      <c r="J101" s="463"/>
      <c r="K101" s="463"/>
      <c r="L101" s="463"/>
      <c r="M101" s="469"/>
      <c r="N101" s="469"/>
      <c r="O101" s="469"/>
      <c r="P101" s="472"/>
      <c r="Q101" s="475"/>
      <c r="R101" s="478"/>
      <c r="S101" s="478"/>
      <c r="T101" s="478"/>
      <c r="U101" s="478"/>
      <c r="V101" s="481"/>
      <c r="W101" s="439"/>
      <c r="X101" s="484"/>
      <c r="Y101" s="487"/>
      <c r="Z101" s="436"/>
      <c r="AA101" s="439"/>
      <c r="AB101" s="442"/>
      <c r="AC101" s="445"/>
      <c r="AD101" s="448"/>
      <c r="AE101" s="451"/>
      <c r="AF101" s="205">
        <v>2</v>
      </c>
      <c r="AG101" s="206"/>
      <c r="AH101" s="234" t="str">
        <f t="shared" si="154"/>
        <v/>
      </c>
      <c r="AI101" s="340"/>
      <c r="AJ101" s="340"/>
      <c r="AK101" s="235" t="str">
        <f t="shared" si="155"/>
        <v/>
      </c>
      <c r="AL101" s="341"/>
      <c r="AM101" s="341"/>
      <c r="AN101" s="342"/>
      <c r="AO101" s="236" t="str">
        <f>IF(ISBLANK(AD100),(IFERROR(IF(AND(AH100="Probabilidad",AH101="Probabilidad"),(AQ100-(+AQ100*AK101)),IF(AH101="Probabilidad",(W100-(+W100*AK101)),IF(AH101="Impacto",AQ100,""))),""))," ")</f>
        <v/>
      </c>
      <c r="AP101" s="174" t="str">
        <f>IF(ISBLANK(AD100),(IFERROR(IF(AO101="","",IF(AO101&lt;=0.2,"Muy Baja",IF(AO101&lt;=0.4,"Baja",IF(AO101&lt;=0.6,"Media",IF(AO101&lt;=0.8,"Alta","Muy Alta"))))),""))," ")</f>
        <v/>
      </c>
      <c r="AQ101" s="237" t="str">
        <f t="shared" si="135"/>
        <v/>
      </c>
      <c r="AR101" s="238" t="str">
        <f t="shared" si="136"/>
        <v/>
      </c>
      <c r="AS101" s="237" t="str">
        <f>IFERROR(IF(AND(AH100="Impacto",AH101="Impacto"),(AS100-(+AS100*AK101)),IF(AH101="Impacto",(AA100-(+AA100*AK101)),IF(AH101="Probabilidad",AS100,""))),"")</f>
        <v/>
      </c>
      <c r="AT101" s="239" t="str">
        <f t="shared" si="137"/>
        <v/>
      </c>
      <c r="AU101" s="454"/>
      <c r="AV101" s="457"/>
      <c r="AW101" s="451"/>
      <c r="AX101" s="460"/>
      <c r="AY101" s="343"/>
      <c r="AZ101" s="209"/>
      <c r="BA101" s="207"/>
      <c r="BB101" s="207"/>
      <c r="BC101" s="208"/>
      <c r="BD101" s="208"/>
      <c r="BE101" s="208"/>
      <c r="BF101" s="209"/>
      <c r="BG101" s="463"/>
      <c r="BH101" s="215"/>
      <c r="BI101" s="210"/>
      <c r="BJ101" s="210"/>
      <c r="BK101" s="210"/>
      <c r="BL101" s="207"/>
      <c r="BM101" s="207"/>
      <c r="BN101" s="207"/>
      <c r="BO101" s="211"/>
      <c r="BP101" s="211"/>
      <c r="BQ101" s="212"/>
      <c r="BR101" s="213"/>
      <c r="BS101" s="213" t="str">
        <f>IF(AND('MAPA DE RIESGOS'!$AP101="Muy Alta",'MAPA DE RIESGOS'!$AR101="Leve"),CONCATENATE("R",'MAPA DE RIESGOS'!$H101,"C",'MAPA DE RIESGOS'!$AF101),"")</f>
        <v/>
      </c>
      <c r="BT101" s="213"/>
      <c r="BU101" s="213"/>
      <c r="BV101" s="213"/>
      <c r="BW101" s="213"/>
      <c r="BX101" s="213"/>
      <c r="BY101" s="213"/>
      <c r="BZ101" s="213"/>
      <c r="CA101" s="213"/>
      <c r="CB101" s="213"/>
      <c r="CC101" s="213"/>
      <c r="CD101" s="213"/>
      <c r="CE101" s="213"/>
      <c r="CF101" s="213"/>
      <c r="CG101" s="213"/>
      <c r="CH101" s="213"/>
      <c r="CI101" s="213"/>
      <c r="CJ101" s="213"/>
      <c r="CK101" s="213"/>
    </row>
    <row r="102" spans="1:89" s="214" customFormat="1" ht="28.5" hidden="1" customHeight="1">
      <c r="A102" s="640"/>
      <c r="B102" s="517"/>
      <c r="C102" s="520"/>
      <c r="D102" s="520"/>
      <c r="E102" s="469"/>
      <c r="F102" s="463"/>
      <c r="G102" s="489"/>
      <c r="H102" s="384">
        <v>16</v>
      </c>
      <c r="I102" s="466"/>
      <c r="J102" s="463"/>
      <c r="K102" s="463"/>
      <c r="L102" s="463"/>
      <c r="M102" s="469"/>
      <c r="N102" s="469"/>
      <c r="O102" s="469"/>
      <c r="P102" s="472"/>
      <c r="Q102" s="475"/>
      <c r="R102" s="478"/>
      <c r="S102" s="478"/>
      <c r="T102" s="478"/>
      <c r="U102" s="478"/>
      <c r="V102" s="481"/>
      <c r="W102" s="439"/>
      <c r="X102" s="484"/>
      <c r="Y102" s="487"/>
      <c r="Z102" s="436"/>
      <c r="AA102" s="439"/>
      <c r="AB102" s="442"/>
      <c r="AC102" s="445"/>
      <c r="AD102" s="448"/>
      <c r="AE102" s="451"/>
      <c r="AF102" s="205">
        <v>3</v>
      </c>
      <c r="AG102" s="206"/>
      <c r="AH102" s="234" t="str">
        <f t="shared" si="154"/>
        <v/>
      </c>
      <c r="AI102" s="340"/>
      <c r="AJ102" s="340"/>
      <c r="AK102" s="235" t="str">
        <f t="shared" si="155"/>
        <v/>
      </c>
      <c r="AL102" s="341"/>
      <c r="AM102" s="341"/>
      <c r="AN102" s="342"/>
      <c r="AO102" s="236" t="str">
        <f>IF(ISBLANK(AD100),(IFERROR(IF(AND(AH101="Probabilidad",AH102="Probabilidad"),(AQ101-(+AQ101*AK102)),IF(AND(AH101="Impacto",AH102="Probabilidad"),(AQ100-(+AQ100*AK102)),IF(AH102="Impacto",AQ101,""))),""))," ")</f>
        <v/>
      </c>
      <c r="AP102" s="174" t="str">
        <f>IF(ISBLANK(AD100),(IFERROR(IF(AO102="","",IF(AO102&lt;=0.2,"Muy Baja",IF(AO102&lt;=0.4,"Baja",IF(AO102&lt;=0.6,"Media",IF(AO102&lt;=0.8,"Alta","Muy Alta"))))),""))," ")</f>
        <v/>
      </c>
      <c r="AQ102" s="237" t="str">
        <f t="shared" si="135"/>
        <v/>
      </c>
      <c r="AR102" s="238" t="str">
        <f t="shared" si="136"/>
        <v/>
      </c>
      <c r="AS102" s="237" t="str">
        <f>IFERROR(IF(AND(AH101="Impacto",AH102="Impacto"),(AS101-(+AS101*AK102)),IF(AND(AH101="Probabilidad",AH102="Impacto"),(AS100-(+AS100*AK102)),IF(AH102="Probabilidad",AS101,""))),"")</f>
        <v/>
      </c>
      <c r="AT102" s="239" t="str">
        <f t="shared" si="137"/>
        <v/>
      </c>
      <c r="AU102" s="454"/>
      <c r="AV102" s="457"/>
      <c r="AW102" s="451"/>
      <c r="AX102" s="460"/>
      <c r="AY102" s="343"/>
      <c r="AZ102" s="209"/>
      <c r="BA102" s="207"/>
      <c r="BB102" s="207"/>
      <c r="BC102" s="208"/>
      <c r="BD102" s="208"/>
      <c r="BE102" s="208"/>
      <c r="BF102" s="209"/>
      <c r="BG102" s="463"/>
      <c r="BH102" s="215"/>
      <c r="BI102" s="210"/>
      <c r="BJ102" s="210"/>
      <c r="BK102" s="210"/>
      <c r="BL102" s="207"/>
      <c r="BM102" s="207"/>
      <c r="BN102" s="207"/>
      <c r="BO102" s="211"/>
      <c r="BP102" s="211"/>
      <c r="BQ102" s="212"/>
      <c r="BR102" s="213"/>
      <c r="BS102" s="213" t="str">
        <f>IF(AND('MAPA DE RIESGOS'!$AP102="Muy Alta",'MAPA DE RIESGOS'!$AR102="Leve"),CONCATENATE("R",'MAPA DE RIESGOS'!$H102,"C",'MAPA DE RIESGOS'!$AF102),"")</f>
        <v/>
      </c>
      <c r="BT102" s="213"/>
      <c r="BU102" s="213"/>
      <c r="BV102" s="213"/>
      <c r="BW102" s="213"/>
      <c r="BX102" s="213"/>
      <c r="BY102" s="213"/>
      <c r="BZ102" s="213"/>
      <c r="CA102" s="213"/>
      <c r="CB102" s="213"/>
      <c r="CC102" s="213"/>
      <c r="CD102" s="213"/>
      <c r="CE102" s="213"/>
      <c r="CF102" s="213"/>
      <c r="CG102" s="213"/>
      <c r="CH102" s="213"/>
      <c r="CI102" s="213"/>
      <c r="CJ102" s="213"/>
      <c r="CK102" s="213"/>
    </row>
    <row r="103" spans="1:89" s="214" customFormat="1" ht="28.5" hidden="1" customHeight="1">
      <c r="A103" s="640"/>
      <c r="B103" s="517"/>
      <c r="C103" s="520"/>
      <c r="D103" s="520"/>
      <c r="E103" s="469"/>
      <c r="F103" s="463"/>
      <c r="G103" s="489"/>
      <c r="H103" s="384">
        <v>16</v>
      </c>
      <c r="I103" s="466"/>
      <c r="J103" s="463"/>
      <c r="K103" s="463"/>
      <c r="L103" s="463"/>
      <c r="M103" s="469"/>
      <c r="N103" s="469"/>
      <c r="O103" s="469"/>
      <c r="P103" s="472"/>
      <c r="Q103" s="475"/>
      <c r="R103" s="478"/>
      <c r="S103" s="478"/>
      <c r="T103" s="478"/>
      <c r="U103" s="478"/>
      <c r="V103" s="481"/>
      <c r="W103" s="439"/>
      <c r="X103" s="484"/>
      <c r="Y103" s="487"/>
      <c r="Z103" s="436"/>
      <c r="AA103" s="439"/>
      <c r="AB103" s="442"/>
      <c r="AC103" s="445"/>
      <c r="AD103" s="448"/>
      <c r="AE103" s="451"/>
      <c r="AF103" s="205">
        <v>4</v>
      </c>
      <c r="AG103" s="206"/>
      <c r="AH103" s="234" t="str">
        <f t="shared" si="154"/>
        <v/>
      </c>
      <c r="AI103" s="340"/>
      <c r="AJ103" s="340"/>
      <c r="AK103" s="235" t="str">
        <f t="shared" si="155"/>
        <v/>
      </c>
      <c r="AL103" s="341"/>
      <c r="AM103" s="341"/>
      <c r="AN103" s="342"/>
      <c r="AO103" s="236" t="str">
        <f>IF(ISBLANK(AD100),(IFERROR(IF(AND(AH102="Probabilidad",AH103="Probabilidad"),(AQ102-(+AQ102*AK103)),IF(AND(AH102="Impacto",AH103="Probabilidad"),(AQ101-(+AQ101*AK103)),IF(AH103="Impacto",AQ102,""))),""))," ")</f>
        <v/>
      </c>
      <c r="AP103" s="174" t="str">
        <f>IF(ISBLANK(AD100),(IFERROR(IF(AO103="","",IF(AO103&lt;=0.2,"Muy Baja",IF(AO103&lt;=0.4,"Baja",IF(AO103&lt;=0.6,"Media",IF(AO103&lt;=0.8,"Alta","Muy Alta"))))),""))," ")</f>
        <v/>
      </c>
      <c r="AQ103" s="237" t="str">
        <f t="shared" si="135"/>
        <v/>
      </c>
      <c r="AR103" s="238" t="str">
        <f t="shared" si="136"/>
        <v/>
      </c>
      <c r="AS103" s="237" t="str">
        <f>IFERROR(IF(AND(AH102="Impacto",AH103="Impacto"),(AS102-(+AS102*AK103)),IF(AND(AH102="Probabilidad",AH103="Impacto"),(AS101-(+AS101*AK103)),IF(AH103="Probabilidad",AS102,""))),"")</f>
        <v/>
      </c>
      <c r="AT103" s="239" t="str">
        <f t="shared" si="137"/>
        <v/>
      </c>
      <c r="AU103" s="454"/>
      <c r="AV103" s="457"/>
      <c r="AW103" s="451"/>
      <c r="AX103" s="460"/>
      <c r="AY103" s="343"/>
      <c r="AZ103" s="209"/>
      <c r="BA103" s="207"/>
      <c r="BB103" s="207"/>
      <c r="BC103" s="208"/>
      <c r="BD103" s="208"/>
      <c r="BE103" s="208"/>
      <c r="BF103" s="209"/>
      <c r="BG103" s="463"/>
      <c r="BH103" s="215"/>
      <c r="BI103" s="210"/>
      <c r="BJ103" s="210"/>
      <c r="BK103" s="210"/>
      <c r="BL103" s="207"/>
      <c r="BM103" s="207"/>
      <c r="BN103" s="207"/>
      <c r="BO103" s="211"/>
      <c r="BP103" s="211"/>
      <c r="BQ103" s="212"/>
      <c r="BR103" s="213"/>
      <c r="BS103" s="213" t="str">
        <f>IF(AND('MAPA DE RIESGOS'!$AP103="Muy Alta",'MAPA DE RIESGOS'!$AR103="Leve"),CONCATENATE("R",'MAPA DE RIESGOS'!$H103,"C",'MAPA DE RIESGOS'!$AF103),"")</f>
        <v/>
      </c>
      <c r="BT103" s="213"/>
      <c r="BU103" s="213"/>
      <c r="BV103" s="213"/>
      <c r="BW103" s="213"/>
      <c r="BX103" s="213"/>
      <c r="BY103" s="213"/>
      <c r="BZ103" s="213"/>
      <c r="CA103" s="213"/>
      <c r="CB103" s="213"/>
      <c r="CC103" s="213"/>
      <c r="CD103" s="213"/>
      <c r="CE103" s="213"/>
      <c r="CF103" s="213"/>
      <c r="CG103" s="213"/>
      <c r="CH103" s="213"/>
      <c r="CI103" s="213"/>
      <c r="CJ103" s="213"/>
      <c r="CK103" s="213"/>
    </row>
    <row r="104" spans="1:89" s="214" customFormat="1" ht="28.5" hidden="1" customHeight="1">
      <c r="A104" s="640"/>
      <c r="B104" s="517"/>
      <c r="C104" s="520"/>
      <c r="D104" s="520"/>
      <c r="E104" s="469"/>
      <c r="F104" s="463"/>
      <c r="G104" s="489"/>
      <c r="H104" s="384">
        <v>16</v>
      </c>
      <c r="I104" s="466"/>
      <c r="J104" s="463"/>
      <c r="K104" s="463"/>
      <c r="L104" s="463"/>
      <c r="M104" s="469"/>
      <c r="N104" s="469"/>
      <c r="O104" s="469"/>
      <c r="P104" s="472"/>
      <c r="Q104" s="475"/>
      <c r="R104" s="478"/>
      <c r="S104" s="478"/>
      <c r="T104" s="478"/>
      <c r="U104" s="478"/>
      <c r="V104" s="481"/>
      <c r="W104" s="439"/>
      <c r="X104" s="484"/>
      <c r="Y104" s="487"/>
      <c r="Z104" s="436"/>
      <c r="AA104" s="439"/>
      <c r="AB104" s="442"/>
      <c r="AC104" s="445"/>
      <c r="AD104" s="448"/>
      <c r="AE104" s="451"/>
      <c r="AF104" s="205">
        <v>5</v>
      </c>
      <c r="AG104" s="206"/>
      <c r="AH104" s="234" t="str">
        <f t="shared" ref="AH104" si="157">IF(OR(AI104="Preventivo",AI104="Detectivo"),"Probabilidad",IF(AI104="Correctivo","Impacto",""))</f>
        <v/>
      </c>
      <c r="AI104" s="340"/>
      <c r="AJ104" s="340"/>
      <c r="AK104" s="235" t="str">
        <f t="shared" ref="AK104" si="158">IF(AND(AI104="Preventivo",AJ104="Automático"),"50%",IF(AND(AI104="Preventivo",AJ104="Manual"),"40%",IF(AND(AI104="Detectivo",AJ104="Automático"),"40%",IF(AND(AI104="Detectivo",AJ104="Manual"),"30%",IF(AND(AI104="Correctivo",AJ104="Automático"),"35%",IF(AND(AI104="Correctivo",AJ104="Manual"),"25%",""))))))</f>
        <v/>
      </c>
      <c r="AL104" s="341"/>
      <c r="AM104" s="341"/>
      <c r="AN104" s="342"/>
      <c r="AO104" s="236" t="str">
        <f>IF(ISBLANK(AD100),(IFERROR(IF(AND(AH103="Probabilidad",AH104="Probabilidad"),(AQ103-(+AQ103*AK104)),IF(AND(AH103="Impacto",AH104="Probabilidad"),(AQ102-(+AQ102*AK104)),IF(AH104="Impacto",AQ103,""))),""))," ")</f>
        <v/>
      </c>
      <c r="AP104" s="174" t="str">
        <f>IF(ISBLANK(AD100),(IFERROR(IF(AO104="","",IF(AO104&lt;=0.2,"Muy Baja",IF(AO104&lt;=0.4,"Baja",IF(AO104&lt;=0.6,"Media",IF(AO104&lt;=0.8,"Alta","Muy Alta"))))),""))," ")</f>
        <v/>
      </c>
      <c r="AQ104" s="237" t="str">
        <f t="shared" si="135"/>
        <v/>
      </c>
      <c r="AR104" s="238" t="str">
        <f t="shared" si="136"/>
        <v/>
      </c>
      <c r="AS104" s="237" t="str">
        <f>IFERROR(IF(AND(AH103="Impacto",AH104="Impacto"),(AS103-(+AS103*AK104)),IF(AND(AH103="Probabilidad",AH104="Impacto"),(AS102-(+AS102*AK104)),IF(AH104="Probabilidad",AS103,""))),"")</f>
        <v/>
      </c>
      <c r="AT104" s="239" t="str">
        <f t="shared" si="137"/>
        <v/>
      </c>
      <c r="AU104" s="454"/>
      <c r="AV104" s="457"/>
      <c r="AW104" s="451"/>
      <c r="AX104" s="460"/>
      <c r="AY104" s="343"/>
      <c r="AZ104" s="209"/>
      <c r="BA104" s="207"/>
      <c r="BB104" s="207"/>
      <c r="BC104" s="208"/>
      <c r="BD104" s="208"/>
      <c r="BE104" s="208"/>
      <c r="BF104" s="209"/>
      <c r="BG104" s="463"/>
      <c r="BH104" s="215"/>
      <c r="BI104" s="210"/>
      <c r="BJ104" s="210"/>
      <c r="BK104" s="210"/>
      <c r="BL104" s="207"/>
      <c r="BM104" s="207"/>
      <c r="BN104" s="207"/>
      <c r="BO104" s="211"/>
      <c r="BP104" s="211"/>
      <c r="BQ104" s="212"/>
      <c r="BR104" s="213"/>
      <c r="BS104" s="213" t="str">
        <f>IF(AND('MAPA DE RIESGOS'!$AP104="Muy Alta",'MAPA DE RIESGOS'!$AR104="Leve"),CONCATENATE("R",'MAPA DE RIESGOS'!$H104,"C",'MAPA DE RIESGOS'!$AF104),"")</f>
        <v/>
      </c>
      <c r="BT104" s="213"/>
      <c r="BU104" s="213"/>
      <c r="BV104" s="213"/>
      <c r="BW104" s="213"/>
      <c r="BX104" s="213"/>
      <c r="BY104" s="213"/>
      <c r="BZ104" s="213"/>
      <c r="CA104" s="213"/>
      <c r="CB104" s="213"/>
      <c r="CC104" s="213"/>
      <c r="CD104" s="213"/>
      <c r="CE104" s="213"/>
      <c r="CF104" s="213"/>
      <c r="CG104" s="213"/>
      <c r="CH104" s="213"/>
      <c r="CI104" s="213"/>
      <c r="CJ104" s="213"/>
      <c r="CK104" s="213"/>
    </row>
    <row r="105" spans="1:89" s="214" customFormat="1" ht="28.5" hidden="1" customHeight="1">
      <c r="A105" s="640"/>
      <c r="B105" s="517"/>
      <c r="C105" s="520"/>
      <c r="D105" s="520"/>
      <c r="E105" s="469"/>
      <c r="F105" s="463"/>
      <c r="G105" s="489"/>
      <c r="H105" s="384">
        <v>16</v>
      </c>
      <c r="I105" s="467"/>
      <c r="J105" s="464"/>
      <c r="K105" s="464"/>
      <c r="L105" s="464"/>
      <c r="M105" s="470"/>
      <c r="N105" s="470"/>
      <c r="O105" s="470"/>
      <c r="P105" s="473"/>
      <c r="Q105" s="476"/>
      <c r="R105" s="479"/>
      <c r="S105" s="479"/>
      <c r="T105" s="479"/>
      <c r="U105" s="479"/>
      <c r="V105" s="482"/>
      <c r="W105" s="440"/>
      <c r="X105" s="485"/>
      <c r="Y105" s="488"/>
      <c r="Z105" s="437"/>
      <c r="AA105" s="440"/>
      <c r="AB105" s="443"/>
      <c r="AC105" s="446"/>
      <c r="AD105" s="449"/>
      <c r="AE105" s="452"/>
      <c r="AF105" s="205">
        <v>6</v>
      </c>
      <c r="AG105" s="206"/>
      <c r="AH105" s="234" t="str">
        <f t="shared" si="154"/>
        <v/>
      </c>
      <c r="AI105" s="340"/>
      <c r="AJ105" s="340"/>
      <c r="AK105" s="235" t="str">
        <f t="shared" si="155"/>
        <v/>
      </c>
      <c r="AL105" s="341"/>
      <c r="AM105" s="341"/>
      <c r="AN105" s="342"/>
      <c r="AO105" s="236" t="str">
        <f>IF(ISBLANK(AD100),(IFERROR(IF(AND(AH103="Probabilidad",AH105="Probabilidad"),(AQ103-(+AQ103*AK105)),IF(AND(AH103="Impacto",AH105="Probabilidad"),(AQ102-(+AQ102*AK105)),IF(AH105="Impacto",AQ103,""))),""))," ")</f>
        <v/>
      </c>
      <c r="AP105" s="174" t="str">
        <f>IF(ISBLANK(AD100),(IFERROR(IF(AO105="","",IF(AO105&lt;=0.2,"Muy Baja",IF(AO105&lt;=0.4,"Baja",IF(AO105&lt;=0.6,"Media",IF(AO105&lt;=0.8,"Alta","Muy Alta"))))),"")), " ")</f>
        <v/>
      </c>
      <c r="AQ105" s="237" t="str">
        <f t="shared" si="135"/>
        <v/>
      </c>
      <c r="AR105" s="238" t="str">
        <f t="shared" si="136"/>
        <v/>
      </c>
      <c r="AS105" s="237" t="str">
        <f>IFERROR(IF(AND(AH104="Impacto",AH105="Impacto"),(AS103-(+AS104*AK105)),IF(AND(AH103="Probabilidad",AH105="Impacto"),(AS102-(+AS102*AK105)),IF(AH105="Probabilidad",AS103,""))),"")</f>
        <v/>
      </c>
      <c r="AT105" s="239" t="str">
        <f t="shared" si="137"/>
        <v/>
      </c>
      <c r="AU105" s="455"/>
      <c r="AV105" s="458"/>
      <c r="AW105" s="452"/>
      <c r="AX105" s="461"/>
      <c r="AY105" s="343"/>
      <c r="AZ105" s="209"/>
      <c r="BA105" s="207"/>
      <c r="BB105" s="207"/>
      <c r="BC105" s="208"/>
      <c r="BD105" s="208"/>
      <c r="BE105" s="208"/>
      <c r="BF105" s="209"/>
      <c r="BG105" s="464"/>
      <c r="BH105" s="215"/>
      <c r="BI105" s="210"/>
      <c r="BJ105" s="210"/>
      <c r="BK105" s="210"/>
      <c r="BL105" s="207"/>
      <c r="BM105" s="207"/>
      <c r="BN105" s="207"/>
      <c r="BO105" s="211"/>
      <c r="BP105" s="211"/>
      <c r="BQ105" s="212"/>
      <c r="BR105" s="213"/>
      <c r="BS105" s="213" t="str">
        <f>IF(AND('MAPA DE RIESGOS'!$AP105="Muy Alta",'MAPA DE RIESGOS'!$AR105="Leve"),CONCATENATE("R",'MAPA DE RIESGOS'!$H105,"C",'MAPA DE RIESGOS'!$AF105),"")</f>
        <v/>
      </c>
      <c r="BT105" s="213"/>
      <c r="BU105" s="213"/>
      <c r="BV105" s="213"/>
      <c r="BW105" s="213"/>
      <c r="BX105" s="213"/>
      <c r="BY105" s="213"/>
      <c r="BZ105" s="213"/>
      <c r="CA105" s="213"/>
      <c r="CB105" s="213"/>
      <c r="CC105" s="213"/>
      <c r="CD105" s="213"/>
      <c r="CE105" s="213"/>
      <c r="CF105" s="213"/>
      <c r="CG105" s="213"/>
      <c r="CH105" s="213"/>
      <c r="CI105" s="213"/>
      <c r="CJ105" s="213"/>
      <c r="CK105" s="213"/>
    </row>
    <row r="106" spans="1:89" s="214" customFormat="1" ht="142.5" customHeight="1">
      <c r="A106" s="640"/>
      <c r="B106" s="517"/>
      <c r="C106" s="520"/>
      <c r="D106" s="520" t="str">
        <f>IFERROR((VLOOKUP($B106,'Listados Datos'!$D$3:$F$18,3,FALSE))," ")</f>
        <v xml:space="preserve"> </v>
      </c>
      <c r="E106" s="469"/>
      <c r="F106" s="463"/>
      <c r="G106" s="489">
        <v>17</v>
      </c>
      <c r="H106" s="384">
        <v>17</v>
      </c>
      <c r="I106" s="465" t="s">
        <v>1157</v>
      </c>
      <c r="J106" s="462" t="s">
        <v>243</v>
      </c>
      <c r="K106" s="462" t="s">
        <v>1157</v>
      </c>
      <c r="L106" s="462" t="s">
        <v>1168</v>
      </c>
      <c r="M106" s="468" t="str">
        <f t="shared" ref="M106" si="159">+CONCATENATE("Posibilidad de afectación ", J106, " por ", K106," debido a ", L106)</f>
        <v>Posibilidad de afectación Reputacional por Incumplimiento en el reporte de información de las aprobaciones y/o modificaciones urbanísticas realizadas por las curadurías urbanas debido a Ausencia del reporte de  información de las aprobaciones y/o modificaciones urbanísticas realizadas por las curadurías urbanas.</v>
      </c>
      <c r="N106" s="468" t="s">
        <v>108</v>
      </c>
      <c r="O106" s="468" t="s">
        <v>836</v>
      </c>
      <c r="P106" s="471">
        <v>12</v>
      </c>
      <c r="Q106" s="474"/>
      <c r="R106" s="477"/>
      <c r="S106" s="477"/>
      <c r="T106" s="477"/>
      <c r="U106" s="477"/>
      <c r="V106" s="480" t="str">
        <f t="shared" ref="V106" si="160">IF(ISBLANK(AC106),(IF(P106&lt;=0,"",IF(P106&lt;=2,"Muy Baja",IF(P106&lt;=24,"Baja",IF(P106&lt;=500,"Media",IF(P106&lt;=5000,"Alta","Muy Alta"))))))," ")</f>
        <v>Baja</v>
      </c>
      <c r="W106" s="438">
        <f t="shared" ref="W106" si="161">IF(ISBLANK(AC106),(IF(V106="","",IF(V106="Muy Baja",20%,IF(V106="Baja",40%,IF(V106="Media",60%,IF(V106="Alta",80%,IF(V106="Muy Alta",100%,0)))))))," ")</f>
        <v>0.4</v>
      </c>
      <c r="X106" s="483" t="s">
        <v>305</v>
      </c>
      <c r="Y106" s="486" t="str">
        <f>IF(X106&gt;0,IF(NOT(ISERROR(MATCH(X106,'Listados Datos'!$N$3:$N$4,0))),'Listados Datos'!$N$6&amp;"Por favor no seleccionar este criterios de impacto (Afectación Económica o presupuestal y/o Pérdida Reputacional)",'Listados Datos'!$N$7),"")</f>
        <v>✔</v>
      </c>
      <c r="Z106" s="435" t="str">
        <f>IF(OR(X106='Listados Datos'!$R$3,X106='Listados Datos'!$S$3),"Leve",IF(OR(X106='Listados Datos'!$R$4,X106='Listados Datos'!$S$4),"Menor",IF(OR(X106='Listados Datos'!$R$5,X106='Listados Datos'!$S$5),"Moderado",IF(OR(X106='Listados Datos'!$R$6,X106='Listados Datos'!$S$6),"Mayor",IF(OR(X106='Listados Datos'!$R$7,X106='Listados Datos'!$S$7),"Catastrófico","")))))</f>
        <v>Leve</v>
      </c>
      <c r="AA106" s="438">
        <f>IF(Z106="","",IF(Z106="Leve",20%,IF(Z106="Menor",40%,IF(Z106="Moderado",60%,IF(Z106="Mayor",80%,IF(Z106="Catastrófico",100%,0))))))</f>
        <v>0.2</v>
      </c>
      <c r="AB106" s="441" t="str">
        <f>IF(OR(AND(V106="Muy Baja",Z106="Leve"),AND(V106="Muy Baja",Z106="Menor"),AND(V106="Baja",Z106="Leve")),"Bajo",IF(OR(AND(V106="Muy baja",Z106="Moderado"),AND(V106="Baja",Z106="Menor"),AND(V106="Baja",Z106="Moderado"),AND(V106="Media",Z106="Leve"),AND(V106="Media",Z106="Menor"),AND(V106="Media",Z106="Moderado"),AND(V106="Alta",Z106="Leve"),AND(V106="Alta",Z106="Menor")),"Moderado",IF(OR(AND(V106="Muy Baja",Z106="Mayor"),AND(V106="Baja",Z106="Mayor"),AND(V106="Media",Z106="Mayor"),AND(V106="Alta",Z106="Moderado"),AND(V106="Alta",Z106="Mayor"),AND(V106="Muy Alta",Z106="Leve"),AND(V106="Muy Alta",Z106="Menor"),AND(V106="Muy Alta",Z106="Moderado"),AND(V106="Muy Alta",Z106="Mayor")),"Alto",IF(OR(AND(V106="Muy Baja",Z106="Catastrófico"),AND(V106="Baja",Z106="Catastrófico"),AND(V106="Media",Z106="Catastrófico"),AND(V106="Alta",Z106="Catastrófico"),AND(V106="Muy Alta",Z106="Catastrófico")),"Extremo",""))))</f>
        <v>Bajo</v>
      </c>
      <c r="AC106" s="444"/>
      <c r="AD106" s="447"/>
      <c r="AE106" s="450" t="str">
        <f t="shared" ref="AE106" si="162">IF(AND(AC106="Rara Vez",AD106="Insignificante"),("BAJA"),IF(AND(AC106="Rara Vez",AD106="Menor"),("BAJA"),IF(AND(AC106="Rara Vez",AD106="Moderado"),("MODERADA"),IF(AND(AC106="Rara Vez",AD106="Mayor"),("ALTA"),IF(AND(AC106="Improbable",AD106="Insignificante"),("BAJA"),IF(AND(AC106="Improbable",AD106="Menor"),("BAJA"),IF(AND(AC106="Improbable",AD106="Moderado"),("MODERADA"),IF(AND(AC106="Improbable",AD106="Mayor"),("ALTA"),IF(AND(AC106="Posible",AD106="Insignificante"),("BAJA"),IF(AND(AC106="Posible",AD106="Menor"),("MODERADA"),IF(AND(AC106="Posible",AD106="Moderado"),("ALTA"),IF(AND(AC106="Posible",AD106="Mayor"),("EXTREMA"),IF(AND(AC106="Probable",AD106="Insignificante"),("MODERADA"),IF(AND(AC106="Probable",AD106="Menor"),("ALTA"),IF(AND(AC106="Probable",AD106="Moderado"),("ALTA"),IF(AND(AC106="Probable",AD106="Mayor"),("EXTREMA"),IF(AND(AC106="Casi Seguro",AD106="Insignificante"),("ALTA"),IF(AND(AC106="Casi Seguro",AD106="Menor"),("ALTA"),IF(AND(AC106="Casi Seguro",AD106="Moderado"),("EXTREMA"),IF(AND(AC106="Casi Seguro",AD106="Mayor"),("EXTREMA"),IF(AD106="Catastrófico","EXTREMA","VALORAR")))))))))))))))))))))</f>
        <v>VALORAR</v>
      </c>
      <c r="AF106" s="205">
        <v>1</v>
      </c>
      <c r="AG106" s="206" t="s">
        <v>1173</v>
      </c>
      <c r="AH106" s="234" t="str">
        <f t="shared" si="154"/>
        <v>Probabilidad</v>
      </c>
      <c r="AI106" s="340" t="s">
        <v>314</v>
      </c>
      <c r="AJ106" s="340" t="s">
        <v>319</v>
      </c>
      <c r="AK106" s="235" t="str">
        <f t="shared" si="155"/>
        <v>40%</v>
      </c>
      <c r="AL106" s="341" t="s">
        <v>323</v>
      </c>
      <c r="AM106" s="341" t="s">
        <v>327</v>
      </c>
      <c r="AN106" s="342" t="s">
        <v>330</v>
      </c>
      <c r="AO106" s="236">
        <f>IF(ISBLANK(AD106),(IFERROR(IF(AH106="Probabilidad",(W106-(+W106*AK106)),IF(AH106="Impacto",W106,"")),""))," ")</f>
        <v>0.24</v>
      </c>
      <c r="AP106" s="174" t="str">
        <f>IF(ISBLANK(AD106), (IFERROR(IF(AO106="","",IF(AO106&lt;=0.2,"Muy Baja",IF(AO106&lt;=0.4,"Baja",IF(AO106&lt;=0.6,"Media",IF(AO106&lt;=0.8,"Alta","Muy Alta"))))),""))," ")</f>
        <v>Baja</v>
      </c>
      <c r="AQ106" s="237">
        <f t="shared" si="135"/>
        <v>0.24</v>
      </c>
      <c r="AR106" s="283" t="str">
        <f t="shared" si="136"/>
        <v>Leve</v>
      </c>
      <c r="AS106" s="237">
        <f>IFERROR(IF(AH106="Impacto",(AA106-(+AA106*AK106)),IF(AH106="Probabilidad",AA106,"")),"")</f>
        <v>0.2</v>
      </c>
      <c r="AT106" s="239" t="str">
        <f t="shared" si="137"/>
        <v>Bajo</v>
      </c>
      <c r="AU106" s="453"/>
      <c r="AV106" s="456" t="str">
        <f>IF(ISBLANK(AD106), " ", AD106)</f>
        <v xml:space="preserve"> </v>
      </c>
      <c r="AW106" s="450" t="str">
        <f t="shared" ref="AW106" si="163">IF(AND(AU106="Rara Vez",AV106="Insignificante"),("BAJA"),IF(AND(AU106="Rara Vez",AV106="Menor"),("BAJA"),IF(AND(AU106="Rara Vez",AV106="Moderado"),("MODERADA"),IF(AND(AU106="Rara Vez",AV106="Mayor"),("ALTA"),IF(AND(AU106="Improbable",AV106="Insignificante"),("BAJA"),IF(AND(AU106="Improbable",AV106="Menor"),("BAJA"),IF(AND(AU106="Improbable",AV106="Moderado"),("MODERADA"),IF(AND(AU106="Improbable",AV106="Mayor"),("ALTA"),IF(AND(AU106="Posible",AV106="Insignificante"),("BAJA"),IF(AND(AU106="Posible",AV106="Menor"),("MODERADA"),IF(AND(AU106="Posible",AV106="Moderado"),("ALTA"),IF(AND(AU106="Posible",AV106="Mayor"),("EXTREMA"),IF(AND(AU106="Probable",AV106="Insignificante"),("MODERADA"),IF(AND(AU106="Probable",AV106="Menor"),("ALTA"),IF(AND(AU106="Probable",AV106="Moderado"),("ALTA"),IF(AND(AU106="Probable",AV106="Mayor"),("EXTREMA"),IF(AND(AU106="Casi Seguro",AV106="Insignificante"),("ALTA"),IF(AND(AU106="Casi Seguro",AV106="Menor"),("ALTA"),IF(AND(AU106="Casi Seguro",AV106="Moderado"),("EXTREMA"),IF(AND(AU106="Casi Seguro",AV106="Mayor"),("EXTREMA"),IF(AV106="Catastrófico","EXTREMA","VALORAR")))))))))))))))))))))</f>
        <v>VALORAR</v>
      </c>
      <c r="AX106" s="459" t="s">
        <v>337</v>
      </c>
      <c r="AY106" s="343" t="s">
        <v>1191</v>
      </c>
      <c r="AZ106" s="209" t="s">
        <v>1192</v>
      </c>
      <c r="BA106" s="207" t="s">
        <v>974</v>
      </c>
      <c r="BB106" s="207" t="s">
        <v>1069</v>
      </c>
      <c r="BC106" s="208">
        <v>44562</v>
      </c>
      <c r="BD106" s="208">
        <v>44926</v>
      </c>
      <c r="BE106" s="208" t="s">
        <v>1193</v>
      </c>
      <c r="BF106" s="208" t="s">
        <v>1194</v>
      </c>
      <c r="BG106" s="462" t="s">
        <v>1181</v>
      </c>
      <c r="BH106" s="215"/>
      <c r="BI106" s="210"/>
      <c r="BJ106" s="210"/>
      <c r="BK106" s="210"/>
      <c r="BL106" s="207"/>
      <c r="BM106" s="207"/>
      <c r="BN106" s="207"/>
      <c r="BO106" s="282"/>
      <c r="BP106" s="282"/>
      <c r="BQ106" s="284"/>
      <c r="BR106" s="213"/>
      <c r="BS106" s="213" t="str">
        <f>IF(AND('MAPA DE RIESGOS'!$AP106="Muy Alta",'MAPA DE RIESGOS'!$AR106="Leve"),CONCATENATE("R",'MAPA DE RIESGOS'!$H106,"C",'MAPA DE RIESGOS'!$AF106),"")</f>
        <v/>
      </c>
      <c r="BT106" s="213"/>
      <c r="BU106" s="213"/>
      <c r="BV106" s="213"/>
      <c r="BW106" s="213"/>
      <c r="BX106" s="213"/>
      <c r="BY106" s="213"/>
      <c r="BZ106" s="213"/>
      <c r="CA106" s="213"/>
      <c r="CB106" s="213"/>
      <c r="CC106" s="213"/>
      <c r="CD106" s="213"/>
      <c r="CE106" s="213"/>
      <c r="CF106" s="213"/>
      <c r="CG106" s="213"/>
      <c r="CH106" s="213"/>
      <c r="CI106" s="213"/>
      <c r="CJ106" s="213"/>
      <c r="CK106" s="213"/>
    </row>
    <row r="107" spans="1:89" s="214" customFormat="1" ht="28.5" hidden="1" customHeight="1">
      <c r="A107" s="640"/>
      <c r="B107" s="517"/>
      <c r="C107" s="520"/>
      <c r="D107" s="520"/>
      <c r="E107" s="469"/>
      <c r="F107" s="463"/>
      <c r="G107" s="489"/>
      <c r="H107" s="384">
        <v>17</v>
      </c>
      <c r="I107" s="466"/>
      <c r="J107" s="463"/>
      <c r="K107" s="463"/>
      <c r="L107" s="463"/>
      <c r="M107" s="469"/>
      <c r="N107" s="469"/>
      <c r="O107" s="469"/>
      <c r="P107" s="472"/>
      <c r="Q107" s="475"/>
      <c r="R107" s="478"/>
      <c r="S107" s="478"/>
      <c r="T107" s="478"/>
      <c r="U107" s="478"/>
      <c r="V107" s="481"/>
      <c r="W107" s="439"/>
      <c r="X107" s="484"/>
      <c r="Y107" s="487"/>
      <c r="Z107" s="436"/>
      <c r="AA107" s="439"/>
      <c r="AB107" s="442"/>
      <c r="AC107" s="445"/>
      <c r="AD107" s="448"/>
      <c r="AE107" s="451"/>
      <c r="AF107" s="205">
        <v>2</v>
      </c>
      <c r="AG107" s="206"/>
      <c r="AH107" s="234" t="str">
        <f t="shared" si="154"/>
        <v/>
      </c>
      <c r="AI107" s="340"/>
      <c r="AJ107" s="340"/>
      <c r="AK107" s="235" t="str">
        <f t="shared" si="155"/>
        <v/>
      </c>
      <c r="AL107" s="341"/>
      <c r="AM107" s="341"/>
      <c r="AN107" s="342"/>
      <c r="AO107" s="236" t="str">
        <f>IF(ISBLANK(AD106),(IFERROR(IF(AND(AH106="Probabilidad",AH107="Probabilidad"),(AQ106-(+AQ106*AK107)),IF(AH107="Probabilidad",(W106-(+W106*AK107)),IF(AH107="Impacto",AQ106,""))),""))," ")</f>
        <v/>
      </c>
      <c r="AP107" s="174" t="str">
        <f>IF(ISBLANK(AD106),(IFERROR(IF(AO107="","",IF(AO107&lt;=0.2,"Muy Baja",IF(AO107&lt;=0.4,"Baja",IF(AO107&lt;=0.6,"Media",IF(AO107&lt;=0.8,"Alta","Muy Alta"))))),""))," ")</f>
        <v/>
      </c>
      <c r="AQ107" s="237" t="str">
        <f t="shared" si="135"/>
        <v/>
      </c>
      <c r="AR107" s="283" t="str">
        <f t="shared" si="136"/>
        <v/>
      </c>
      <c r="AS107" s="237" t="str">
        <f>IFERROR(IF(AND(AH106="Impacto",AH107="Impacto"),(AS106-(+AS106*AK107)),IF(AH107="Impacto",(AA106-(+AA106*AK107)),IF(AH107="Probabilidad",AS106,""))),"")</f>
        <v/>
      </c>
      <c r="AT107" s="239" t="str">
        <f t="shared" si="137"/>
        <v/>
      </c>
      <c r="AU107" s="454"/>
      <c r="AV107" s="457"/>
      <c r="AW107" s="451"/>
      <c r="AX107" s="460"/>
      <c r="AY107" s="343"/>
      <c r="AZ107" s="209"/>
      <c r="BA107" s="207"/>
      <c r="BB107" s="207"/>
      <c r="BC107" s="208"/>
      <c r="BD107" s="208"/>
      <c r="BE107" s="208"/>
      <c r="BF107" s="209"/>
      <c r="BG107" s="463"/>
      <c r="BH107" s="215"/>
      <c r="BI107" s="210"/>
      <c r="BJ107" s="210"/>
      <c r="BK107" s="210"/>
      <c r="BL107" s="207"/>
      <c r="BM107" s="207"/>
      <c r="BN107" s="207"/>
      <c r="BO107" s="282"/>
      <c r="BP107" s="282"/>
      <c r="BQ107" s="284"/>
      <c r="BR107" s="213"/>
      <c r="BS107" s="213" t="str">
        <f>IF(AND('MAPA DE RIESGOS'!$AP107="Muy Alta",'MAPA DE RIESGOS'!$AR107="Leve"),CONCATENATE("R",'MAPA DE RIESGOS'!$H107,"C",'MAPA DE RIESGOS'!$AF107),"")</f>
        <v/>
      </c>
      <c r="BT107" s="213"/>
      <c r="BU107" s="213"/>
      <c r="BV107" s="213"/>
      <c r="BW107" s="213"/>
      <c r="BX107" s="213"/>
      <c r="BY107" s="213"/>
      <c r="BZ107" s="213"/>
      <c r="CA107" s="213"/>
      <c r="CB107" s="213"/>
      <c r="CC107" s="213"/>
      <c r="CD107" s="213"/>
      <c r="CE107" s="213"/>
      <c r="CF107" s="213"/>
      <c r="CG107" s="213"/>
      <c r="CH107" s="213"/>
      <c r="CI107" s="213"/>
      <c r="CJ107" s="213"/>
      <c r="CK107" s="213"/>
    </row>
    <row r="108" spans="1:89" s="214" customFormat="1" ht="28.5" hidden="1" customHeight="1">
      <c r="A108" s="640"/>
      <c r="B108" s="517"/>
      <c r="C108" s="520"/>
      <c r="D108" s="520"/>
      <c r="E108" s="469"/>
      <c r="F108" s="463"/>
      <c r="G108" s="489"/>
      <c r="H108" s="384">
        <v>17</v>
      </c>
      <c r="I108" s="466"/>
      <c r="J108" s="463"/>
      <c r="K108" s="463"/>
      <c r="L108" s="463"/>
      <c r="M108" s="469"/>
      <c r="N108" s="469"/>
      <c r="O108" s="469"/>
      <c r="P108" s="472"/>
      <c r="Q108" s="475"/>
      <c r="R108" s="478"/>
      <c r="S108" s="478"/>
      <c r="T108" s="478"/>
      <c r="U108" s="478"/>
      <c r="V108" s="481"/>
      <c r="W108" s="439"/>
      <c r="X108" s="484"/>
      <c r="Y108" s="487"/>
      <c r="Z108" s="436"/>
      <c r="AA108" s="439"/>
      <c r="AB108" s="442"/>
      <c r="AC108" s="445"/>
      <c r="AD108" s="448"/>
      <c r="AE108" s="451"/>
      <c r="AF108" s="205">
        <v>3</v>
      </c>
      <c r="AG108" s="206"/>
      <c r="AH108" s="234" t="str">
        <f t="shared" si="154"/>
        <v/>
      </c>
      <c r="AI108" s="340"/>
      <c r="AJ108" s="340"/>
      <c r="AK108" s="235" t="str">
        <f t="shared" si="155"/>
        <v/>
      </c>
      <c r="AL108" s="341"/>
      <c r="AM108" s="341"/>
      <c r="AN108" s="342"/>
      <c r="AO108" s="236" t="str">
        <f>IF(ISBLANK(AD106),(IFERROR(IF(AND(AH107="Probabilidad",AH108="Probabilidad"),(AQ107-(+AQ107*AK108)),IF(AND(AH107="Impacto",AH108="Probabilidad"),(AQ106-(+AQ106*AK108)),IF(AH108="Impacto",AQ107,""))),""))," ")</f>
        <v/>
      </c>
      <c r="AP108" s="174" t="str">
        <f>IF(ISBLANK(AD106),(IFERROR(IF(AO108="","",IF(AO108&lt;=0.2,"Muy Baja",IF(AO108&lt;=0.4,"Baja",IF(AO108&lt;=0.6,"Media",IF(AO108&lt;=0.8,"Alta","Muy Alta"))))),""))," ")</f>
        <v/>
      </c>
      <c r="AQ108" s="237" t="str">
        <f t="shared" si="135"/>
        <v/>
      </c>
      <c r="AR108" s="283" t="str">
        <f t="shared" si="136"/>
        <v/>
      </c>
      <c r="AS108" s="237" t="str">
        <f>IFERROR(IF(AND(AH107="Impacto",AH108="Impacto"),(AS107-(+AS107*AK108)),IF(AND(AH107="Probabilidad",AH108="Impacto"),(AS106-(+AS106*AK108)),IF(AH108="Probabilidad",AS107,""))),"")</f>
        <v/>
      </c>
      <c r="AT108" s="239" t="str">
        <f t="shared" si="137"/>
        <v/>
      </c>
      <c r="AU108" s="454"/>
      <c r="AV108" s="457"/>
      <c r="AW108" s="451"/>
      <c r="AX108" s="460"/>
      <c r="AY108" s="343"/>
      <c r="AZ108" s="209"/>
      <c r="BA108" s="207"/>
      <c r="BB108" s="207"/>
      <c r="BC108" s="208"/>
      <c r="BD108" s="208"/>
      <c r="BE108" s="208"/>
      <c r="BF108" s="209"/>
      <c r="BG108" s="463"/>
      <c r="BH108" s="215"/>
      <c r="BI108" s="210"/>
      <c r="BJ108" s="210"/>
      <c r="BK108" s="210"/>
      <c r="BL108" s="207"/>
      <c r="BM108" s="207"/>
      <c r="BN108" s="207"/>
      <c r="BO108" s="282"/>
      <c r="BP108" s="282"/>
      <c r="BQ108" s="284"/>
      <c r="BR108" s="213"/>
      <c r="BS108" s="213" t="str">
        <f>IF(AND('MAPA DE RIESGOS'!$AP108="Muy Alta",'MAPA DE RIESGOS'!$AR108="Leve"),CONCATENATE("R",'MAPA DE RIESGOS'!$H108,"C",'MAPA DE RIESGOS'!$AF108),"")</f>
        <v/>
      </c>
      <c r="BT108" s="213"/>
      <c r="BU108" s="213"/>
      <c r="BV108" s="213"/>
      <c r="BW108" s="213"/>
      <c r="BX108" s="213"/>
      <c r="BY108" s="213"/>
      <c r="BZ108" s="213"/>
      <c r="CA108" s="213"/>
      <c r="CB108" s="213"/>
      <c r="CC108" s="213"/>
      <c r="CD108" s="213"/>
      <c r="CE108" s="213"/>
      <c r="CF108" s="213"/>
      <c r="CG108" s="213"/>
      <c r="CH108" s="213"/>
      <c r="CI108" s="213"/>
      <c r="CJ108" s="213"/>
      <c r="CK108" s="213"/>
    </row>
    <row r="109" spans="1:89" s="214" customFormat="1" ht="28.5" hidden="1" customHeight="1">
      <c r="A109" s="640"/>
      <c r="B109" s="517"/>
      <c r="C109" s="520"/>
      <c r="D109" s="520"/>
      <c r="E109" s="469"/>
      <c r="F109" s="463"/>
      <c r="G109" s="489"/>
      <c r="H109" s="384">
        <v>17</v>
      </c>
      <c r="I109" s="466"/>
      <c r="J109" s="463"/>
      <c r="K109" s="463"/>
      <c r="L109" s="463"/>
      <c r="M109" s="469"/>
      <c r="N109" s="469"/>
      <c r="O109" s="469"/>
      <c r="P109" s="472"/>
      <c r="Q109" s="475"/>
      <c r="R109" s="478"/>
      <c r="S109" s="478"/>
      <c r="T109" s="478"/>
      <c r="U109" s="478"/>
      <c r="V109" s="481"/>
      <c r="W109" s="439"/>
      <c r="X109" s="484"/>
      <c r="Y109" s="487"/>
      <c r="Z109" s="436"/>
      <c r="AA109" s="439"/>
      <c r="AB109" s="442"/>
      <c r="AC109" s="445"/>
      <c r="AD109" s="448"/>
      <c r="AE109" s="451"/>
      <c r="AF109" s="205">
        <v>4</v>
      </c>
      <c r="AG109" s="206"/>
      <c r="AH109" s="234" t="str">
        <f t="shared" si="154"/>
        <v/>
      </c>
      <c r="AI109" s="340"/>
      <c r="AJ109" s="340"/>
      <c r="AK109" s="235" t="str">
        <f t="shared" si="155"/>
        <v/>
      </c>
      <c r="AL109" s="341"/>
      <c r="AM109" s="341"/>
      <c r="AN109" s="342"/>
      <c r="AO109" s="236" t="str">
        <f>IF(ISBLANK(AD106),(IFERROR(IF(AND(AH108="Probabilidad",AH109="Probabilidad"),(AQ108-(+AQ108*AK109)),IF(AND(AH108="Impacto",AH109="Probabilidad"),(AQ107-(+AQ107*AK109)),IF(AH109="Impacto",AQ108,""))),""))," ")</f>
        <v/>
      </c>
      <c r="AP109" s="174" t="str">
        <f>IF(ISBLANK(AD106),(IFERROR(IF(AO109="","",IF(AO109&lt;=0.2,"Muy Baja",IF(AO109&lt;=0.4,"Baja",IF(AO109&lt;=0.6,"Media",IF(AO109&lt;=0.8,"Alta","Muy Alta"))))),""))," ")</f>
        <v/>
      </c>
      <c r="AQ109" s="237" t="str">
        <f t="shared" si="135"/>
        <v/>
      </c>
      <c r="AR109" s="283" t="str">
        <f t="shared" si="136"/>
        <v/>
      </c>
      <c r="AS109" s="237" t="str">
        <f>IFERROR(IF(AND(AH108="Impacto",AH109="Impacto"),(AS108-(+AS108*AK109)),IF(AND(AH108="Probabilidad",AH109="Impacto"),(AS107-(+AS107*AK109)),IF(AH109="Probabilidad",AS108,""))),"")</f>
        <v/>
      </c>
      <c r="AT109" s="239" t="str">
        <f t="shared" si="137"/>
        <v/>
      </c>
      <c r="AU109" s="454"/>
      <c r="AV109" s="457"/>
      <c r="AW109" s="451"/>
      <c r="AX109" s="460"/>
      <c r="AY109" s="343"/>
      <c r="AZ109" s="209"/>
      <c r="BA109" s="207"/>
      <c r="BB109" s="207"/>
      <c r="BC109" s="208"/>
      <c r="BD109" s="208"/>
      <c r="BE109" s="208"/>
      <c r="BF109" s="209"/>
      <c r="BG109" s="463"/>
      <c r="BH109" s="215"/>
      <c r="BI109" s="210"/>
      <c r="BJ109" s="210"/>
      <c r="BK109" s="210"/>
      <c r="BL109" s="207"/>
      <c r="BM109" s="207"/>
      <c r="BN109" s="207"/>
      <c r="BO109" s="282"/>
      <c r="BP109" s="282"/>
      <c r="BQ109" s="284"/>
      <c r="BR109" s="213"/>
      <c r="BS109" s="213" t="str">
        <f>IF(AND('MAPA DE RIESGOS'!$AP109="Muy Alta",'MAPA DE RIESGOS'!$AR109="Leve"),CONCATENATE("R",'MAPA DE RIESGOS'!$H109,"C",'MAPA DE RIESGOS'!$AF109),"")</f>
        <v/>
      </c>
      <c r="BT109" s="213"/>
      <c r="BU109" s="213"/>
      <c r="BV109" s="213"/>
      <c r="BW109" s="213"/>
      <c r="BX109" s="213"/>
      <c r="BY109" s="213"/>
      <c r="BZ109" s="213"/>
      <c r="CA109" s="213"/>
      <c r="CB109" s="213"/>
      <c r="CC109" s="213"/>
      <c r="CD109" s="213"/>
      <c r="CE109" s="213"/>
      <c r="CF109" s="213"/>
      <c r="CG109" s="213"/>
      <c r="CH109" s="213"/>
      <c r="CI109" s="213"/>
      <c r="CJ109" s="213"/>
      <c r="CK109" s="213"/>
    </row>
    <row r="110" spans="1:89" s="214" customFormat="1" ht="28.5" hidden="1" customHeight="1">
      <c r="A110" s="640"/>
      <c r="B110" s="517"/>
      <c r="C110" s="520"/>
      <c r="D110" s="520"/>
      <c r="E110" s="469"/>
      <c r="F110" s="463"/>
      <c r="G110" s="489"/>
      <c r="H110" s="384">
        <v>17</v>
      </c>
      <c r="I110" s="466"/>
      <c r="J110" s="463"/>
      <c r="K110" s="463"/>
      <c r="L110" s="463"/>
      <c r="M110" s="469"/>
      <c r="N110" s="469"/>
      <c r="O110" s="469"/>
      <c r="P110" s="472"/>
      <c r="Q110" s="475"/>
      <c r="R110" s="478"/>
      <c r="S110" s="478"/>
      <c r="T110" s="478"/>
      <c r="U110" s="478"/>
      <c r="V110" s="481"/>
      <c r="W110" s="439"/>
      <c r="X110" s="484"/>
      <c r="Y110" s="487"/>
      <c r="Z110" s="436"/>
      <c r="AA110" s="439"/>
      <c r="AB110" s="442"/>
      <c r="AC110" s="445"/>
      <c r="AD110" s="448"/>
      <c r="AE110" s="451"/>
      <c r="AF110" s="205">
        <v>5</v>
      </c>
      <c r="AG110" s="206"/>
      <c r="AH110" s="234" t="str">
        <f t="shared" si="154"/>
        <v/>
      </c>
      <c r="AI110" s="340"/>
      <c r="AJ110" s="340"/>
      <c r="AK110" s="235" t="str">
        <f t="shared" si="155"/>
        <v/>
      </c>
      <c r="AL110" s="341"/>
      <c r="AM110" s="341"/>
      <c r="AN110" s="342"/>
      <c r="AO110" s="236" t="str">
        <f>IF(ISBLANK(AD106),(IFERROR(IF(AND(AH109="Probabilidad",AH110="Probabilidad"),(AQ109-(+AQ109*AK110)),IF(AND(AH109="Impacto",AH110="Probabilidad"),(AQ108-(+AQ108*AK110)),IF(AH110="Impacto",AQ109,""))),""))," ")</f>
        <v/>
      </c>
      <c r="AP110" s="174" t="str">
        <f>IF(ISBLANK(AD106),(IFERROR(IF(AO110="","",IF(AO110&lt;=0.2,"Muy Baja",IF(AO110&lt;=0.4,"Baja",IF(AO110&lt;=0.6,"Media",IF(AO110&lt;=0.8,"Alta","Muy Alta"))))),""))," ")</f>
        <v/>
      </c>
      <c r="AQ110" s="237" t="str">
        <f t="shared" si="135"/>
        <v/>
      </c>
      <c r="AR110" s="283" t="str">
        <f t="shared" si="136"/>
        <v/>
      </c>
      <c r="AS110" s="237" t="str">
        <f>IFERROR(IF(AND(AH109="Impacto",AH110="Impacto"),(AS109-(+AS109*AK110)),IF(AND(AH109="Probabilidad",AH110="Impacto"),(AS108-(+AS108*AK110)),IF(AH110="Probabilidad",AS109,""))),"")</f>
        <v/>
      </c>
      <c r="AT110" s="239" t="str">
        <f t="shared" si="137"/>
        <v/>
      </c>
      <c r="AU110" s="454"/>
      <c r="AV110" s="457"/>
      <c r="AW110" s="451"/>
      <c r="AX110" s="460"/>
      <c r="AY110" s="343"/>
      <c r="AZ110" s="209"/>
      <c r="BA110" s="207"/>
      <c r="BB110" s="207"/>
      <c r="BC110" s="208"/>
      <c r="BD110" s="208"/>
      <c r="BE110" s="208"/>
      <c r="BF110" s="209"/>
      <c r="BG110" s="463"/>
      <c r="BH110" s="215"/>
      <c r="BI110" s="210"/>
      <c r="BJ110" s="210"/>
      <c r="BK110" s="210"/>
      <c r="BL110" s="207"/>
      <c r="BM110" s="207"/>
      <c r="BN110" s="207"/>
      <c r="BO110" s="282"/>
      <c r="BP110" s="282"/>
      <c r="BQ110" s="284"/>
      <c r="BR110" s="213"/>
      <c r="BS110" s="213" t="str">
        <f>IF(AND('MAPA DE RIESGOS'!$AP110="Muy Alta",'MAPA DE RIESGOS'!$AR110="Leve"),CONCATENATE("R",'MAPA DE RIESGOS'!$H110,"C",'MAPA DE RIESGOS'!$AF110),"")</f>
        <v/>
      </c>
      <c r="BT110" s="213"/>
      <c r="BU110" s="213"/>
      <c r="BV110" s="213"/>
      <c r="BW110" s="213"/>
      <c r="BX110" s="213"/>
      <c r="BY110" s="213"/>
      <c r="BZ110" s="213"/>
      <c r="CA110" s="213"/>
      <c r="CB110" s="213"/>
      <c r="CC110" s="213"/>
      <c r="CD110" s="213"/>
      <c r="CE110" s="213"/>
      <c r="CF110" s="213"/>
      <c r="CG110" s="213"/>
      <c r="CH110" s="213"/>
      <c r="CI110" s="213"/>
      <c r="CJ110" s="213"/>
      <c r="CK110" s="213"/>
    </row>
    <row r="111" spans="1:89" s="214" customFormat="1" ht="28.5" hidden="1" customHeight="1">
      <c r="A111" s="640"/>
      <c r="B111" s="517"/>
      <c r="C111" s="520"/>
      <c r="D111" s="520"/>
      <c r="E111" s="469"/>
      <c r="F111" s="463"/>
      <c r="G111" s="489"/>
      <c r="H111" s="384">
        <v>17</v>
      </c>
      <c r="I111" s="467"/>
      <c r="J111" s="464"/>
      <c r="K111" s="464"/>
      <c r="L111" s="464"/>
      <c r="M111" s="470"/>
      <c r="N111" s="470"/>
      <c r="O111" s="470"/>
      <c r="P111" s="473"/>
      <c r="Q111" s="476"/>
      <c r="R111" s="479"/>
      <c r="S111" s="479"/>
      <c r="T111" s="479"/>
      <c r="U111" s="479"/>
      <c r="V111" s="482"/>
      <c r="W111" s="440"/>
      <c r="X111" s="485"/>
      <c r="Y111" s="488"/>
      <c r="Z111" s="437"/>
      <c r="AA111" s="440"/>
      <c r="AB111" s="443"/>
      <c r="AC111" s="446"/>
      <c r="AD111" s="449"/>
      <c r="AE111" s="452"/>
      <c r="AF111" s="205">
        <v>6</v>
      </c>
      <c r="AG111" s="206"/>
      <c r="AH111" s="234" t="str">
        <f t="shared" si="154"/>
        <v/>
      </c>
      <c r="AI111" s="340"/>
      <c r="AJ111" s="340"/>
      <c r="AK111" s="235" t="str">
        <f t="shared" si="155"/>
        <v/>
      </c>
      <c r="AL111" s="341"/>
      <c r="AM111" s="341"/>
      <c r="AN111" s="342"/>
      <c r="AO111" s="236" t="str">
        <f>IF(ISBLANK(AD106),(IFERROR(IF(AND(AH109="Probabilidad",AH111="Probabilidad"),(AQ109-(+AQ109*AK111)),IF(AND(AH109="Impacto",AH111="Probabilidad"),(AQ108-(+AQ108*AK111)),IF(AH111="Impacto",AQ109,""))),""))," ")</f>
        <v/>
      </c>
      <c r="AP111" s="174" t="str">
        <f>IF(ISBLANK(AD106),(IFERROR(IF(AO111="","",IF(AO111&lt;=0.2,"Muy Baja",IF(AO111&lt;=0.4,"Baja",IF(AO111&lt;=0.6,"Media",IF(AO111&lt;=0.8,"Alta","Muy Alta"))))),"")), " ")</f>
        <v/>
      </c>
      <c r="AQ111" s="237" t="str">
        <f t="shared" si="135"/>
        <v/>
      </c>
      <c r="AR111" s="283" t="str">
        <f t="shared" si="136"/>
        <v/>
      </c>
      <c r="AS111" s="237" t="str">
        <f>IFERROR(IF(AND(AH110="Impacto",AH111="Impacto"),(AS109-(+AS110*AK111)),IF(AND(AH109="Probabilidad",AH111="Impacto"),(AS108-(+AS108*AK111)),IF(AH111="Probabilidad",AS109,""))),"")</f>
        <v/>
      </c>
      <c r="AT111" s="239" t="str">
        <f t="shared" si="137"/>
        <v/>
      </c>
      <c r="AU111" s="455"/>
      <c r="AV111" s="458"/>
      <c r="AW111" s="452"/>
      <c r="AX111" s="461"/>
      <c r="AY111" s="343"/>
      <c r="AZ111" s="209"/>
      <c r="BA111" s="207"/>
      <c r="BB111" s="207"/>
      <c r="BC111" s="208"/>
      <c r="BD111" s="208"/>
      <c r="BE111" s="208"/>
      <c r="BF111" s="209"/>
      <c r="BG111" s="464"/>
      <c r="BH111" s="215"/>
      <c r="BI111" s="210"/>
      <c r="BJ111" s="210"/>
      <c r="BK111" s="210"/>
      <c r="BL111" s="207"/>
      <c r="BM111" s="207"/>
      <c r="BN111" s="207"/>
      <c r="BO111" s="282"/>
      <c r="BP111" s="282"/>
      <c r="BQ111" s="284"/>
      <c r="BR111" s="213"/>
      <c r="BS111" s="213" t="str">
        <f>IF(AND('MAPA DE RIESGOS'!$AP111="Muy Alta",'MAPA DE RIESGOS'!$AR111="Leve"),CONCATENATE("R",'MAPA DE RIESGOS'!$H111,"C",'MAPA DE RIESGOS'!$AF111),"")</f>
        <v/>
      </c>
      <c r="BT111" s="213"/>
      <c r="BU111" s="213"/>
      <c r="BV111" s="213"/>
      <c r="BW111" s="213"/>
      <c r="BX111" s="213"/>
      <c r="BY111" s="213"/>
      <c r="BZ111" s="213"/>
      <c r="CA111" s="213"/>
      <c r="CB111" s="213"/>
      <c r="CC111" s="213"/>
      <c r="CD111" s="213"/>
      <c r="CE111" s="213"/>
      <c r="CF111" s="213"/>
      <c r="CG111" s="213"/>
      <c r="CH111" s="213"/>
      <c r="CI111" s="213"/>
      <c r="CJ111" s="213"/>
      <c r="CK111" s="213"/>
    </row>
    <row r="112" spans="1:89" s="214" customFormat="1" ht="147.75" customHeight="1">
      <c r="A112" s="640"/>
      <c r="B112" s="517"/>
      <c r="C112" s="520"/>
      <c r="D112" s="520" t="str">
        <f>IFERROR((VLOOKUP($B112,'Listados Datos'!$D$3:$F$18,3,FALSE))," ")</f>
        <v xml:space="preserve"> </v>
      </c>
      <c r="E112" s="469"/>
      <c r="F112" s="463"/>
      <c r="G112" s="489">
        <v>18</v>
      </c>
      <c r="H112" s="384">
        <v>18</v>
      </c>
      <c r="I112" s="465" t="s">
        <v>1158</v>
      </c>
      <c r="J112" s="462" t="s">
        <v>244</v>
      </c>
      <c r="K112" s="462" t="s">
        <v>1158</v>
      </c>
      <c r="L112" s="462" t="s">
        <v>1169</v>
      </c>
      <c r="M112" s="468" t="str">
        <f t="shared" ref="M112" si="164">+CONCATENATE("Posibilidad de afectación ", J112, " por ", K112," debido a ", L112)</f>
        <v>Posibilidad de afectación Económico y Reputacional por Incumplimiento por parte de los urbanizadores en cuanto a la escrituración y entrega de zonas de cesión obligatorias y gratuitas a la ciudad debido a Los urbanizadores no entregan las zonas de cesión a la Ciudad  y se pierde espacio público de la Ciudad.</v>
      </c>
      <c r="N112" s="468" t="s">
        <v>108</v>
      </c>
      <c r="O112" s="468" t="s">
        <v>836</v>
      </c>
      <c r="P112" s="471">
        <v>12</v>
      </c>
      <c r="Q112" s="474"/>
      <c r="R112" s="477"/>
      <c r="S112" s="477"/>
      <c r="T112" s="477"/>
      <c r="U112" s="477"/>
      <c r="V112" s="480" t="str">
        <f t="shared" ref="V112" si="165">IF(ISBLANK(AC112),(IF(P112&lt;=0,"",IF(P112&lt;=2,"Muy Baja",IF(P112&lt;=24,"Baja",IF(P112&lt;=500,"Media",IF(P112&lt;=5000,"Alta","Muy Alta"))))))," ")</f>
        <v>Baja</v>
      </c>
      <c r="W112" s="438">
        <f t="shared" ref="W112" si="166">IF(ISBLANK(AC112),(IF(V112="","",IF(V112="Muy Baja",20%,IF(V112="Baja",40%,IF(V112="Media",60%,IF(V112="Alta",80%,IF(V112="Muy Alta",100%,0)))))))," ")</f>
        <v>0.4</v>
      </c>
      <c r="X112" s="483" t="s">
        <v>305</v>
      </c>
      <c r="Y112" s="486" t="str">
        <f>IF(X112&gt;0,IF(NOT(ISERROR(MATCH(X112,'Listados Datos'!$N$3:$N$4,0))),'Listados Datos'!$N$6&amp;"Por favor no seleccionar este criterios de impacto (Afectación Económica o presupuestal y/o Pérdida Reputacional)",'Listados Datos'!$N$7),"")</f>
        <v>✔</v>
      </c>
      <c r="Z112" s="435" t="str">
        <f>IF(OR(X112='Listados Datos'!$R$3,X112='Listados Datos'!$S$3),"Leve",IF(OR(X112='Listados Datos'!$R$4,X112='Listados Datos'!$S$4),"Menor",IF(OR(X112='Listados Datos'!$R$5,X112='Listados Datos'!$S$5),"Moderado",IF(OR(X112='Listados Datos'!$R$6,X112='Listados Datos'!$S$6),"Mayor",IF(OR(X112='Listados Datos'!$R$7,X112='Listados Datos'!$S$7),"Catastrófico","")))))</f>
        <v>Leve</v>
      </c>
      <c r="AA112" s="438">
        <f>IF(Z112="","",IF(Z112="Leve",20%,IF(Z112="Menor",40%,IF(Z112="Moderado",60%,IF(Z112="Mayor",80%,IF(Z112="Catastrófico",100%,0))))))</f>
        <v>0.2</v>
      </c>
      <c r="AB112" s="441" t="str">
        <f>IF(OR(AND(V112="Muy Baja",Z112="Leve"),AND(V112="Muy Baja",Z112="Menor"),AND(V112="Baja",Z112="Leve")),"Bajo",IF(OR(AND(V112="Muy baja",Z112="Moderado"),AND(V112="Baja",Z112="Menor"),AND(V112="Baja",Z112="Moderado"),AND(V112="Media",Z112="Leve"),AND(V112="Media",Z112="Menor"),AND(V112="Media",Z112="Moderado"),AND(V112="Alta",Z112="Leve"),AND(V112="Alta",Z112="Menor")),"Moderado",IF(OR(AND(V112="Muy Baja",Z112="Mayor"),AND(V112="Baja",Z112="Mayor"),AND(V112="Media",Z112="Mayor"),AND(V112="Alta",Z112="Moderado"),AND(V112="Alta",Z112="Mayor"),AND(V112="Muy Alta",Z112="Leve"),AND(V112="Muy Alta",Z112="Menor"),AND(V112="Muy Alta",Z112="Moderado"),AND(V112="Muy Alta",Z112="Mayor")),"Alto",IF(OR(AND(V112="Muy Baja",Z112="Catastrófico"),AND(V112="Baja",Z112="Catastrófico"),AND(V112="Media",Z112="Catastrófico"),AND(V112="Alta",Z112="Catastrófico"),AND(V112="Muy Alta",Z112="Catastrófico")),"Extremo",""))))</f>
        <v>Bajo</v>
      </c>
      <c r="AC112" s="444"/>
      <c r="AD112" s="447"/>
      <c r="AE112" s="450" t="str">
        <f t="shared" ref="AE112" si="167">IF(AND(AC112="Rara Vez",AD112="Insignificante"),("BAJA"),IF(AND(AC112="Rara Vez",AD112="Menor"),("BAJA"),IF(AND(AC112="Rara Vez",AD112="Moderado"),("MODERADA"),IF(AND(AC112="Rara Vez",AD112="Mayor"),("ALTA"),IF(AND(AC112="Improbable",AD112="Insignificante"),("BAJA"),IF(AND(AC112="Improbable",AD112="Menor"),("BAJA"),IF(AND(AC112="Improbable",AD112="Moderado"),("MODERADA"),IF(AND(AC112="Improbable",AD112="Mayor"),("ALTA"),IF(AND(AC112="Posible",AD112="Insignificante"),("BAJA"),IF(AND(AC112="Posible",AD112="Menor"),("MODERADA"),IF(AND(AC112="Posible",AD112="Moderado"),("ALTA"),IF(AND(AC112="Posible",AD112="Mayor"),("EXTREMA"),IF(AND(AC112="Probable",AD112="Insignificante"),("MODERADA"),IF(AND(AC112="Probable",AD112="Menor"),("ALTA"),IF(AND(AC112="Probable",AD112="Moderado"),("ALTA"),IF(AND(AC112="Probable",AD112="Mayor"),("EXTREMA"),IF(AND(AC112="Casi Seguro",AD112="Insignificante"),("ALTA"),IF(AND(AC112="Casi Seguro",AD112="Menor"),("ALTA"),IF(AND(AC112="Casi Seguro",AD112="Moderado"),("EXTREMA"),IF(AND(AC112="Casi Seguro",AD112="Mayor"),("EXTREMA"),IF(AD112="Catastrófico","EXTREMA","VALORAR")))))))))))))))))))))</f>
        <v>VALORAR</v>
      </c>
      <c r="AF112" s="205">
        <v>1</v>
      </c>
      <c r="AG112" s="206" t="s">
        <v>1174</v>
      </c>
      <c r="AH112" s="234" t="str">
        <f t="shared" ref="AH112:AH117" si="168">IF(OR(AI112="Preventivo",AI112="Detectivo"),"Probabilidad",IF(AI112="Correctivo","Impacto",""))</f>
        <v>Probabilidad</v>
      </c>
      <c r="AI112" s="340" t="s">
        <v>314</v>
      </c>
      <c r="AJ112" s="340" t="s">
        <v>319</v>
      </c>
      <c r="AK112" s="235" t="str">
        <f t="shared" ref="AK112:AK117" si="169">IF(AND(AI112="Preventivo",AJ112="Automático"),"50%",IF(AND(AI112="Preventivo",AJ112="Manual"),"40%",IF(AND(AI112="Detectivo",AJ112="Automático"),"40%",IF(AND(AI112="Detectivo",AJ112="Manual"),"30%",IF(AND(AI112="Correctivo",AJ112="Automático"),"35%",IF(AND(AI112="Correctivo",AJ112="Manual"),"25%",""))))))</f>
        <v>40%</v>
      </c>
      <c r="AL112" s="341"/>
      <c r="AM112" s="341"/>
      <c r="AN112" s="342"/>
      <c r="AO112" s="236">
        <f>IF(ISBLANK(AD112),(IFERROR(IF(AH112="Probabilidad",(W112-(+W112*AK112)),IF(AH112="Impacto",W112,"")),""))," ")</f>
        <v>0.24</v>
      </c>
      <c r="AP112" s="174" t="str">
        <f>IF(ISBLANK(AD112), (IFERROR(IF(AO112="","",IF(AO112&lt;=0.2,"Muy Baja",IF(AO112&lt;=0.4,"Baja",IF(AO112&lt;=0.6,"Media",IF(AO112&lt;=0.8,"Alta","Muy Alta"))))),""))," ")</f>
        <v>Baja</v>
      </c>
      <c r="AQ112" s="237">
        <f t="shared" ref="AQ112:AQ117" si="170">+AO112</f>
        <v>0.24</v>
      </c>
      <c r="AR112" s="283" t="str">
        <f t="shared" ref="AR112:AR117" si="171">IFERROR(IF(AS112="","",IF(AS112&lt;=0.2,"Leve",IF(AS112&lt;=0.4,"Menor",IF(AS112&lt;=0.6,"Moderado",IF(AS112&lt;=0.8,"Mayor","Catastrófico"))))),"")</f>
        <v>Leve</v>
      </c>
      <c r="AS112" s="237">
        <f>IFERROR(IF(AH112="Impacto",(AA112-(+AA112*AK112)),IF(AH112="Probabilidad",AA112,"")),"")</f>
        <v>0.2</v>
      </c>
      <c r="AT112" s="239" t="str">
        <f t="shared" ref="AT112:AT117" si="172">IFERROR(IF(OR(AND(AP112="Muy Baja",AR112="Leve"),AND(AP112="Muy Baja",AR112="Menor"),AND(AP112="Baja",AR112="Leve")),"Bajo",IF(OR(AND(AP112="Muy baja",AR112="Moderado"),AND(AP112="Baja",AR112="Menor"),AND(AP112="Baja",AR112="Moderado"),AND(AP112="Media",AR112="Leve"),AND(AP112="Media",AR112="Menor"),AND(AP112="Media",AR112="Moderado"),AND(AP112="Alta",AR112="Leve"),AND(AP112="Alta",AR112="Menor")),"Moderado",IF(OR(AND(AP112="Muy Baja",AR112="Mayor"),AND(AP112="Baja",AR112="Mayor"),AND(AP112="Media",AR112="Mayor"),AND(AP112="Alta",AR112="Moderado"),AND(AP112="Alta",AR112="Mayor"),AND(AP112="Muy Alta",AR112="Leve"),AND(AP112="Muy Alta",AR112="Menor"),AND(AP112="Muy Alta",AR112="Moderado"),AND(AP112="Muy Alta",AR112="Mayor")),"Alto",IF(OR(AND(AP112="Muy Baja",AR112="Catastrófico"),AND(AP112="Baja",AR112="Catastrófico"),AND(AP112="Media",AR112="Catastrófico"),AND(AP112="Alta",AR112="Catastrófico"),AND(AP112="Muy Alta",AR112="Catastrófico")),"Extremo","")))),"")</f>
        <v>Bajo</v>
      </c>
      <c r="AU112" s="453"/>
      <c r="AV112" s="456" t="str">
        <f>IF(ISBLANK(AD112), " ", AD112)</f>
        <v xml:space="preserve"> </v>
      </c>
      <c r="AW112" s="450" t="str">
        <f t="shared" ref="AW112" si="173">IF(AND(AU112="Rara Vez",AV112="Insignificante"),("BAJA"),IF(AND(AU112="Rara Vez",AV112="Menor"),("BAJA"),IF(AND(AU112="Rara Vez",AV112="Moderado"),("MODERADA"),IF(AND(AU112="Rara Vez",AV112="Mayor"),("ALTA"),IF(AND(AU112="Improbable",AV112="Insignificante"),("BAJA"),IF(AND(AU112="Improbable",AV112="Menor"),("BAJA"),IF(AND(AU112="Improbable",AV112="Moderado"),("MODERADA"),IF(AND(AU112="Improbable",AV112="Mayor"),("ALTA"),IF(AND(AU112="Posible",AV112="Insignificante"),("BAJA"),IF(AND(AU112="Posible",AV112="Menor"),("MODERADA"),IF(AND(AU112="Posible",AV112="Moderado"),("ALTA"),IF(AND(AU112="Posible",AV112="Mayor"),("EXTREMA"),IF(AND(AU112="Probable",AV112="Insignificante"),("MODERADA"),IF(AND(AU112="Probable",AV112="Menor"),("ALTA"),IF(AND(AU112="Probable",AV112="Moderado"),("ALTA"),IF(AND(AU112="Probable",AV112="Mayor"),("EXTREMA"),IF(AND(AU112="Casi Seguro",AV112="Insignificante"),("ALTA"),IF(AND(AU112="Casi Seguro",AV112="Menor"),("ALTA"),IF(AND(AU112="Casi Seguro",AV112="Moderado"),("EXTREMA"),IF(AND(AU112="Casi Seguro",AV112="Mayor"),("EXTREMA"),IF(AV112="Catastrófico","EXTREMA","VALORAR")))))))))))))))))))))</f>
        <v>VALORAR</v>
      </c>
      <c r="AX112" s="459" t="s">
        <v>337</v>
      </c>
      <c r="AY112" s="343" t="s">
        <v>1191</v>
      </c>
      <c r="AZ112" s="209" t="s">
        <v>1192</v>
      </c>
      <c r="BA112" s="207" t="s">
        <v>974</v>
      </c>
      <c r="BB112" s="207" t="s">
        <v>1069</v>
      </c>
      <c r="BC112" s="208">
        <v>44562</v>
      </c>
      <c r="BD112" s="208">
        <v>44926</v>
      </c>
      <c r="BE112" s="208" t="s">
        <v>1193</v>
      </c>
      <c r="BF112" s="208" t="s">
        <v>1194</v>
      </c>
      <c r="BG112" s="462" t="s">
        <v>1182</v>
      </c>
      <c r="BH112" s="215"/>
      <c r="BI112" s="210"/>
      <c r="BJ112" s="210"/>
      <c r="BK112" s="210"/>
      <c r="BL112" s="207"/>
      <c r="BM112" s="207"/>
      <c r="BN112" s="207"/>
      <c r="BO112" s="282"/>
      <c r="BP112" s="282"/>
      <c r="BQ112" s="284"/>
      <c r="BR112" s="213"/>
      <c r="BS112" s="213" t="str">
        <f>IF(AND('MAPA DE RIESGOS'!$AP112="Muy Alta",'MAPA DE RIESGOS'!$AR112="Leve"),CONCATENATE("R",'MAPA DE RIESGOS'!$H112,"C",'MAPA DE RIESGOS'!$AF112),"")</f>
        <v/>
      </c>
      <c r="BT112" s="213"/>
      <c r="BU112" s="213"/>
      <c r="BV112" s="213"/>
      <c r="BW112" s="213"/>
      <c r="BX112" s="213"/>
      <c r="BY112" s="213"/>
      <c r="BZ112" s="213"/>
      <c r="CA112" s="213"/>
      <c r="CB112" s="213"/>
      <c r="CC112" s="213"/>
      <c r="CD112" s="213"/>
      <c r="CE112" s="213"/>
      <c r="CF112" s="213"/>
      <c r="CG112" s="213"/>
      <c r="CH112" s="213"/>
      <c r="CI112" s="213"/>
      <c r="CJ112" s="213"/>
      <c r="CK112" s="213"/>
    </row>
    <row r="113" spans="1:89" s="214" customFormat="1" ht="28.5" hidden="1" customHeight="1">
      <c r="A113" s="640"/>
      <c r="B113" s="517"/>
      <c r="C113" s="520"/>
      <c r="D113" s="520"/>
      <c r="E113" s="469"/>
      <c r="F113" s="463"/>
      <c r="G113" s="489"/>
      <c r="H113" s="384">
        <v>18</v>
      </c>
      <c r="I113" s="466"/>
      <c r="J113" s="463"/>
      <c r="K113" s="463"/>
      <c r="L113" s="463"/>
      <c r="M113" s="469"/>
      <c r="N113" s="469"/>
      <c r="O113" s="469"/>
      <c r="P113" s="472"/>
      <c r="Q113" s="475"/>
      <c r="R113" s="478"/>
      <c r="S113" s="478"/>
      <c r="T113" s="478"/>
      <c r="U113" s="478"/>
      <c r="V113" s="481"/>
      <c r="W113" s="439"/>
      <c r="X113" s="484"/>
      <c r="Y113" s="487"/>
      <c r="Z113" s="436"/>
      <c r="AA113" s="439"/>
      <c r="AB113" s="442"/>
      <c r="AC113" s="445"/>
      <c r="AD113" s="448"/>
      <c r="AE113" s="451"/>
      <c r="AF113" s="205">
        <v>2</v>
      </c>
      <c r="AG113" s="206"/>
      <c r="AH113" s="234" t="str">
        <f t="shared" si="168"/>
        <v/>
      </c>
      <c r="AI113" s="340"/>
      <c r="AJ113" s="340"/>
      <c r="AK113" s="235" t="str">
        <f t="shared" si="169"/>
        <v/>
      </c>
      <c r="AL113" s="341"/>
      <c r="AM113" s="341"/>
      <c r="AN113" s="342"/>
      <c r="AO113" s="236" t="str">
        <f>IF(ISBLANK(AD112),(IFERROR(IF(AND(AH112="Probabilidad",AH113="Probabilidad"),(AQ112-(+AQ112*AK113)),IF(AH113="Probabilidad",(W112-(+W112*AK113)),IF(AH113="Impacto",AQ112,""))),""))," ")</f>
        <v/>
      </c>
      <c r="AP113" s="174" t="str">
        <f>IF(ISBLANK(AD112),(IFERROR(IF(AO113="","",IF(AO113&lt;=0.2,"Muy Baja",IF(AO113&lt;=0.4,"Baja",IF(AO113&lt;=0.6,"Media",IF(AO113&lt;=0.8,"Alta","Muy Alta"))))),""))," ")</f>
        <v/>
      </c>
      <c r="AQ113" s="237" t="str">
        <f t="shared" si="170"/>
        <v/>
      </c>
      <c r="AR113" s="283" t="str">
        <f t="shared" si="171"/>
        <v/>
      </c>
      <c r="AS113" s="237" t="str">
        <f>IFERROR(IF(AND(AH112="Impacto",AH113="Impacto"),(AS112-(+AS112*AK113)),IF(AH113="Impacto",(AA112-(+AA112*AK113)),IF(AH113="Probabilidad",AS112,""))),"")</f>
        <v/>
      </c>
      <c r="AT113" s="239" t="str">
        <f t="shared" si="172"/>
        <v/>
      </c>
      <c r="AU113" s="454"/>
      <c r="AV113" s="457"/>
      <c r="AW113" s="451"/>
      <c r="AX113" s="460"/>
      <c r="AY113" s="343"/>
      <c r="AZ113" s="209"/>
      <c r="BA113" s="207"/>
      <c r="BB113" s="207"/>
      <c r="BC113" s="208"/>
      <c r="BD113" s="208"/>
      <c r="BE113" s="208"/>
      <c r="BF113" s="209"/>
      <c r="BG113" s="463"/>
      <c r="BH113" s="215"/>
      <c r="BI113" s="210"/>
      <c r="BJ113" s="210"/>
      <c r="BK113" s="210"/>
      <c r="BL113" s="207"/>
      <c r="BM113" s="207"/>
      <c r="BN113" s="207"/>
      <c r="BO113" s="282"/>
      <c r="BP113" s="282"/>
      <c r="BQ113" s="284"/>
      <c r="BR113" s="213"/>
      <c r="BS113" s="213" t="str">
        <f>IF(AND('MAPA DE RIESGOS'!$AP113="Muy Alta",'MAPA DE RIESGOS'!$AR113="Leve"),CONCATENATE("R",'MAPA DE RIESGOS'!$H113,"C",'MAPA DE RIESGOS'!$AF113),"")</f>
        <v/>
      </c>
      <c r="BT113" s="213"/>
      <c r="BU113" s="213"/>
      <c r="BV113" s="213"/>
      <c r="BW113" s="213"/>
      <c r="BX113" s="213"/>
      <c r="BY113" s="213"/>
      <c r="BZ113" s="213"/>
      <c r="CA113" s="213"/>
      <c r="CB113" s="213"/>
      <c r="CC113" s="213"/>
      <c r="CD113" s="213"/>
      <c r="CE113" s="213"/>
      <c r="CF113" s="213"/>
      <c r="CG113" s="213"/>
      <c r="CH113" s="213"/>
      <c r="CI113" s="213"/>
      <c r="CJ113" s="213"/>
      <c r="CK113" s="213"/>
    </row>
    <row r="114" spans="1:89" s="214" customFormat="1" ht="28.5" hidden="1" customHeight="1">
      <c r="A114" s="640"/>
      <c r="B114" s="517"/>
      <c r="C114" s="520"/>
      <c r="D114" s="520"/>
      <c r="E114" s="469"/>
      <c r="F114" s="463"/>
      <c r="G114" s="489"/>
      <c r="H114" s="384">
        <v>18</v>
      </c>
      <c r="I114" s="466"/>
      <c r="J114" s="463"/>
      <c r="K114" s="463"/>
      <c r="L114" s="463"/>
      <c r="M114" s="469"/>
      <c r="N114" s="469"/>
      <c r="O114" s="469"/>
      <c r="P114" s="472"/>
      <c r="Q114" s="475"/>
      <c r="R114" s="478"/>
      <c r="S114" s="478"/>
      <c r="T114" s="478"/>
      <c r="U114" s="478"/>
      <c r="V114" s="481"/>
      <c r="W114" s="439"/>
      <c r="X114" s="484"/>
      <c r="Y114" s="487"/>
      <c r="Z114" s="436"/>
      <c r="AA114" s="439"/>
      <c r="AB114" s="442"/>
      <c r="AC114" s="445"/>
      <c r="AD114" s="448"/>
      <c r="AE114" s="451"/>
      <c r="AF114" s="205">
        <v>3</v>
      </c>
      <c r="AG114" s="206"/>
      <c r="AH114" s="234" t="str">
        <f t="shared" si="168"/>
        <v/>
      </c>
      <c r="AI114" s="340"/>
      <c r="AJ114" s="340"/>
      <c r="AK114" s="235" t="str">
        <f t="shared" si="169"/>
        <v/>
      </c>
      <c r="AL114" s="341"/>
      <c r="AM114" s="341"/>
      <c r="AN114" s="342"/>
      <c r="AO114" s="236" t="str">
        <f>IF(ISBLANK(AD112),(IFERROR(IF(AND(AH113="Probabilidad",AH114="Probabilidad"),(AQ113-(+AQ113*AK114)),IF(AND(AH113="Impacto",AH114="Probabilidad"),(AQ112-(+AQ112*AK114)),IF(AH114="Impacto",AQ113,""))),""))," ")</f>
        <v/>
      </c>
      <c r="AP114" s="174" t="str">
        <f>IF(ISBLANK(AD112),(IFERROR(IF(AO114="","",IF(AO114&lt;=0.2,"Muy Baja",IF(AO114&lt;=0.4,"Baja",IF(AO114&lt;=0.6,"Media",IF(AO114&lt;=0.8,"Alta","Muy Alta"))))),""))," ")</f>
        <v/>
      </c>
      <c r="AQ114" s="237" t="str">
        <f t="shared" si="170"/>
        <v/>
      </c>
      <c r="AR114" s="283" t="str">
        <f t="shared" si="171"/>
        <v/>
      </c>
      <c r="AS114" s="237" t="str">
        <f>IFERROR(IF(AND(AH113="Impacto",AH114="Impacto"),(AS113-(+AS113*AK114)),IF(AND(AH113="Probabilidad",AH114="Impacto"),(AS112-(+AS112*AK114)),IF(AH114="Probabilidad",AS113,""))),"")</f>
        <v/>
      </c>
      <c r="AT114" s="239" t="str">
        <f t="shared" si="172"/>
        <v/>
      </c>
      <c r="AU114" s="454"/>
      <c r="AV114" s="457"/>
      <c r="AW114" s="451"/>
      <c r="AX114" s="460"/>
      <c r="AY114" s="343"/>
      <c r="AZ114" s="209"/>
      <c r="BA114" s="207"/>
      <c r="BB114" s="207"/>
      <c r="BC114" s="208"/>
      <c r="BD114" s="208"/>
      <c r="BE114" s="208"/>
      <c r="BF114" s="209"/>
      <c r="BG114" s="463"/>
      <c r="BH114" s="215"/>
      <c r="BI114" s="210"/>
      <c r="BJ114" s="210"/>
      <c r="BK114" s="210"/>
      <c r="BL114" s="207"/>
      <c r="BM114" s="207"/>
      <c r="BN114" s="207"/>
      <c r="BO114" s="282"/>
      <c r="BP114" s="282"/>
      <c r="BQ114" s="284"/>
      <c r="BR114" s="213"/>
      <c r="BS114" s="213" t="str">
        <f>IF(AND('MAPA DE RIESGOS'!$AP114="Muy Alta",'MAPA DE RIESGOS'!$AR114="Leve"),CONCATENATE("R",'MAPA DE RIESGOS'!$H114,"C",'MAPA DE RIESGOS'!$AF114),"")</f>
        <v/>
      </c>
      <c r="BT114" s="213"/>
      <c r="BU114" s="213"/>
      <c r="BV114" s="213"/>
      <c r="BW114" s="213"/>
      <c r="BX114" s="213"/>
      <c r="BY114" s="213"/>
      <c r="BZ114" s="213"/>
      <c r="CA114" s="213"/>
      <c r="CB114" s="213"/>
      <c r="CC114" s="213"/>
      <c r="CD114" s="213"/>
      <c r="CE114" s="213"/>
      <c r="CF114" s="213"/>
      <c r="CG114" s="213"/>
      <c r="CH114" s="213"/>
      <c r="CI114" s="213"/>
      <c r="CJ114" s="213"/>
      <c r="CK114" s="213"/>
    </row>
    <row r="115" spans="1:89" s="214" customFormat="1" ht="28.5" hidden="1" customHeight="1">
      <c r="A115" s="640"/>
      <c r="B115" s="517"/>
      <c r="C115" s="520"/>
      <c r="D115" s="520"/>
      <c r="E115" s="469"/>
      <c r="F115" s="463"/>
      <c r="G115" s="489"/>
      <c r="H115" s="384">
        <v>18</v>
      </c>
      <c r="I115" s="466"/>
      <c r="J115" s="463"/>
      <c r="K115" s="463"/>
      <c r="L115" s="463"/>
      <c r="M115" s="469"/>
      <c r="N115" s="469"/>
      <c r="O115" s="469"/>
      <c r="P115" s="472"/>
      <c r="Q115" s="475"/>
      <c r="R115" s="478"/>
      <c r="S115" s="478"/>
      <c r="T115" s="478"/>
      <c r="U115" s="478"/>
      <c r="V115" s="481"/>
      <c r="W115" s="439"/>
      <c r="X115" s="484"/>
      <c r="Y115" s="487"/>
      <c r="Z115" s="436"/>
      <c r="AA115" s="439"/>
      <c r="AB115" s="442"/>
      <c r="AC115" s="445"/>
      <c r="AD115" s="448"/>
      <c r="AE115" s="451"/>
      <c r="AF115" s="205">
        <v>4</v>
      </c>
      <c r="AG115" s="206"/>
      <c r="AH115" s="234" t="str">
        <f t="shared" si="168"/>
        <v/>
      </c>
      <c r="AI115" s="340"/>
      <c r="AJ115" s="340"/>
      <c r="AK115" s="235" t="str">
        <f t="shared" si="169"/>
        <v/>
      </c>
      <c r="AL115" s="341"/>
      <c r="AM115" s="341"/>
      <c r="AN115" s="342"/>
      <c r="AO115" s="236" t="str">
        <f>IF(ISBLANK(AD112),(IFERROR(IF(AND(AH114="Probabilidad",AH115="Probabilidad"),(AQ114-(+AQ114*AK115)),IF(AND(AH114="Impacto",AH115="Probabilidad"),(AQ113-(+AQ113*AK115)),IF(AH115="Impacto",AQ114,""))),""))," ")</f>
        <v/>
      </c>
      <c r="AP115" s="174" t="str">
        <f>IF(ISBLANK(AD112),(IFERROR(IF(AO115="","",IF(AO115&lt;=0.2,"Muy Baja",IF(AO115&lt;=0.4,"Baja",IF(AO115&lt;=0.6,"Media",IF(AO115&lt;=0.8,"Alta","Muy Alta"))))),""))," ")</f>
        <v/>
      </c>
      <c r="AQ115" s="237" t="str">
        <f t="shared" si="170"/>
        <v/>
      </c>
      <c r="AR115" s="283" t="str">
        <f t="shared" si="171"/>
        <v/>
      </c>
      <c r="AS115" s="237" t="str">
        <f>IFERROR(IF(AND(AH114="Impacto",AH115="Impacto"),(AS114-(+AS114*AK115)),IF(AND(AH114="Probabilidad",AH115="Impacto"),(AS113-(+AS113*AK115)),IF(AH115="Probabilidad",AS114,""))),"")</f>
        <v/>
      </c>
      <c r="AT115" s="239" t="str">
        <f t="shared" si="172"/>
        <v/>
      </c>
      <c r="AU115" s="454"/>
      <c r="AV115" s="457"/>
      <c r="AW115" s="451"/>
      <c r="AX115" s="460"/>
      <c r="AY115" s="343"/>
      <c r="AZ115" s="209"/>
      <c r="BA115" s="207"/>
      <c r="BB115" s="207"/>
      <c r="BC115" s="208"/>
      <c r="BD115" s="208"/>
      <c r="BE115" s="208"/>
      <c r="BF115" s="209"/>
      <c r="BG115" s="463"/>
      <c r="BH115" s="215"/>
      <c r="BI115" s="210"/>
      <c r="BJ115" s="210"/>
      <c r="BK115" s="210"/>
      <c r="BL115" s="207"/>
      <c r="BM115" s="207"/>
      <c r="BN115" s="207"/>
      <c r="BO115" s="282"/>
      <c r="BP115" s="282"/>
      <c r="BQ115" s="284"/>
      <c r="BR115" s="213"/>
      <c r="BS115" s="213" t="str">
        <f>IF(AND('MAPA DE RIESGOS'!$AP115="Muy Alta",'MAPA DE RIESGOS'!$AR115="Leve"),CONCATENATE("R",'MAPA DE RIESGOS'!$H115,"C",'MAPA DE RIESGOS'!$AF115),"")</f>
        <v/>
      </c>
      <c r="BT115" s="213"/>
      <c r="BU115" s="213"/>
      <c r="BV115" s="213"/>
      <c r="BW115" s="213"/>
      <c r="BX115" s="213"/>
      <c r="BY115" s="213"/>
      <c r="BZ115" s="213"/>
      <c r="CA115" s="213"/>
      <c r="CB115" s="213"/>
      <c r="CC115" s="213"/>
      <c r="CD115" s="213"/>
      <c r="CE115" s="213"/>
      <c r="CF115" s="213"/>
      <c r="CG115" s="213"/>
      <c r="CH115" s="213"/>
      <c r="CI115" s="213"/>
      <c r="CJ115" s="213"/>
      <c r="CK115" s="213"/>
    </row>
    <row r="116" spans="1:89" s="214" customFormat="1" ht="28.5" hidden="1" customHeight="1">
      <c r="A116" s="640"/>
      <c r="B116" s="517"/>
      <c r="C116" s="520"/>
      <c r="D116" s="520"/>
      <c r="E116" s="469"/>
      <c r="F116" s="463"/>
      <c r="G116" s="489"/>
      <c r="H116" s="384">
        <v>18</v>
      </c>
      <c r="I116" s="466"/>
      <c r="J116" s="463"/>
      <c r="K116" s="463"/>
      <c r="L116" s="463"/>
      <c r="M116" s="469"/>
      <c r="N116" s="469"/>
      <c r="O116" s="469"/>
      <c r="P116" s="472"/>
      <c r="Q116" s="475"/>
      <c r="R116" s="478"/>
      <c r="S116" s="478"/>
      <c r="T116" s="478"/>
      <c r="U116" s="478"/>
      <c r="V116" s="481"/>
      <c r="W116" s="439"/>
      <c r="X116" s="484"/>
      <c r="Y116" s="487"/>
      <c r="Z116" s="436"/>
      <c r="AA116" s="439"/>
      <c r="AB116" s="442"/>
      <c r="AC116" s="445"/>
      <c r="AD116" s="448"/>
      <c r="AE116" s="451"/>
      <c r="AF116" s="205">
        <v>5</v>
      </c>
      <c r="AG116" s="206"/>
      <c r="AH116" s="234" t="str">
        <f t="shared" si="168"/>
        <v/>
      </c>
      <c r="AI116" s="340"/>
      <c r="AJ116" s="340"/>
      <c r="AK116" s="235" t="str">
        <f t="shared" si="169"/>
        <v/>
      </c>
      <c r="AL116" s="341"/>
      <c r="AM116" s="341"/>
      <c r="AN116" s="342"/>
      <c r="AO116" s="236" t="str">
        <f>IF(ISBLANK(AD112),(IFERROR(IF(AND(AH115="Probabilidad",AH116="Probabilidad"),(AQ115-(+AQ115*AK116)),IF(AND(AH115="Impacto",AH116="Probabilidad"),(AQ114-(+AQ114*AK116)),IF(AH116="Impacto",AQ115,""))),""))," ")</f>
        <v/>
      </c>
      <c r="AP116" s="174" t="str">
        <f>IF(ISBLANK(AD112),(IFERROR(IF(AO116="","",IF(AO116&lt;=0.2,"Muy Baja",IF(AO116&lt;=0.4,"Baja",IF(AO116&lt;=0.6,"Media",IF(AO116&lt;=0.8,"Alta","Muy Alta"))))),""))," ")</f>
        <v/>
      </c>
      <c r="AQ116" s="237" t="str">
        <f t="shared" si="170"/>
        <v/>
      </c>
      <c r="AR116" s="283" t="str">
        <f t="shared" si="171"/>
        <v/>
      </c>
      <c r="AS116" s="237" t="str">
        <f>IFERROR(IF(AND(AH115="Impacto",AH116="Impacto"),(AS115-(+AS115*AK116)),IF(AND(AH115="Probabilidad",AH116="Impacto"),(AS114-(+AS114*AK116)),IF(AH116="Probabilidad",AS115,""))),"")</f>
        <v/>
      </c>
      <c r="AT116" s="239" t="str">
        <f t="shared" si="172"/>
        <v/>
      </c>
      <c r="AU116" s="454"/>
      <c r="AV116" s="457"/>
      <c r="AW116" s="451"/>
      <c r="AX116" s="460"/>
      <c r="AY116" s="343"/>
      <c r="AZ116" s="209"/>
      <c r="BA116" s="207"/>
      <c r="BB116" s="207"/>
      <c r="BC116" s="208"/>
      <c r="BD116" s="208"/>
      <c r="BE116" s="208"/>
      <c r="BF116" s="209"/>
      <c r="BG116" s="463"/>
      <c r="BH116" s="215"/>
      <c r="BI116" s="210"/>
      <c r="BJ116" s="210"/>
      <c r="BK116" s="210"/>
      <c r="BL116" s="207"/>
      <c r="BM116" s="207"/>
      <c r="BN116" s="207"/>
      <c r="BO116" s="282"/>
      <c r="BP116" s="282"/>
      <c r="BQ116" s="284"/>
      <c r="BR116" s="213"/>
      <c r="BS116" s="213" t="str">
        <f>IF(AND('MAPA DE RIESGOS'!$AP116="Muy Alta",'MAPA DE RIESGOS'!$AR116="Leve"),CONCATENATE("R",'MAPA DE RIESGOS'!$H116,"C",'MAPA DE RIESGOS'!$AF116),"")</f>
        <v/>
      </c>
      <c r="BT116" s="213"/>
      <c r="BU116" s="213"/>
      <c r="BV116" s="213"/>
      <c r="BW116" s="213"/>
      <c r="BX116" s="213"/>
      <c r="BY116" s="213"/>
      <c r="BZ116" s="213"/>
      <c r="CA116" s="213"/>
      <c r="CB116" s="213"/>
      <c r="CC116" s="213"/>
      <c r="CD116" s="213"/>
      <c r="CE116" s="213"/>
      <c r="CF116" s="213"/>
      <c r="CG116" s="213"/>
      <c r="CH116" s="213"/>
      <c r="CI116" s="213"/>
      <c r="CJ116" s="213"/>
      <c r="CK116" s="213"/>
    </row>
    <row r="117" spans="1:89" s="214" customFormat="1" ht="28.5" hidden="1" customHeight="1">
      <c r="A117" s="640"/>
      <c r="B117" s="517"/>
      <c r="C117" s="520"/>
      <c r="D117" s="520"/>
      <c r="E117" s="469"/>
      <c r="F117" s="463"/>
      <c r="G117" s="489"/>
      <c r="H117" s="384">
        <v>18</v>
      </c>
      <c r="I117" s="467"/>
      <c r="J117" s="464"/>
      <c r="K117" s="464"/>
      <c r="L117" s="464"/>
      <c r="M117" s="470"/>
      <c r="N117" s="470"/>
      <c r="O117" s="470"/>
      <c r="P117" s="473"/>
      <c r="Q117" s="476"/>
      <c r="R117" s="479"/>
      <c r="S117" s="479"/>
      <c r="T117" s="479"/>
      <c r="U117" s="479"/>
      <c r="V117" s="482"/>
      <c r="W117" s="440"/>
      <c r="X117" s="485"/>
      <c r="Y117" s="488"/>
      <c r="Z117" s="437"/>
      <c r="AA117" s="440"/>
      <c r="AB117" s="443"/>
      <c r="AC117" s="446"/>
      <c r="AD117" s="449"/>
      <c r="AE117" s="452"/>
      <c r="AF117" s="205">
        <v>6</v>
      </c>
      <c r="AG117" s="206"/>
      <c r="AH117" s="234" t="str">
        <f t="shared" si="168"/>
        <v/>
      </c>
      <c r="AI117" s="340"/>
      <c r="AJ117" s="340"/>
      <c r="AK117" s="235" t="str">
        <f t="shared" si="169"/>
        <v/>
      </c>
      <c r="AL117" s="341"/>
      <c r="AM117" s="341"/>
      <c r="AN117" s="342"/>
      <c r="AO117" s="236" t="str">
        <f>IF(ISBLANK(AD112),(IFERROR(IF(AND(AH115="Probabilidad",AH117="Probabilidad"),(AQ115-(+AQ115*AK117)),IF(AND(AH115="Impacto",AH117="Probabilidad"),(AQ114-(+AQ114*AK117)),IF(AH117="Impacto",AQ115,""))),""))," ")</f>
        <v/>
      </c>
      <c r="AP117" s="174" t="str">
        <f>IF(ISBLANK(AD112),(IFERROR(IF(AO117="","",IF(AO117&lt;=0.2,"Muy Baja",IF(AO117&lt;=0.4,"Baja",IF(AO117&lt;=0.6,"Media",IF(AO117&lt;=0.8,"Alta","Muy Alta"))))),"")), " ")</f>
        <v/>
      </c>
      <c r="AQ117" s="237" t="str">
        <f t="shared" si="170"/>
        <v/>
      </c>
      <c r="AR117" s="283" t="str">
        <f t="shared" si="171"/>
        <v/>
      </c>
      <c r="AS117" s="237" t="str">
        <f>IFERROR(IF(AND(AH116="Impacto",AH117="Impacto"),(AS115-(+AS116*AK117)),IF(AND(AH115="Probabilidad",AH117="Impacto"),(AS114-(+AS114*AK117)),IF(AH117="Probabilidad",AS115,""))),"")</f>
        <v/>
      </c>
      <c r="AT117" s="239" t="str">
        <f t="shared" si="172"/>
        <v/>
      </c>
      <c r="AU117" s="455"/>
      <c r="AV117" s="458"/>
      <c r="AW117" s="452"/>
      <c r="AX117" s="461"/>
      <c r="AY117" s="343"/>
      <c r="AZ117" s="209"/>
      <c r="BA117" s="207"/>
      <c r="BB117" s="207"/>
      <c r="BC117" s="208"/>
      <c r="BD117" s="208"/>
      <c r="BE117" s="208"/>
      <c r="BF117" s="209"/>
      <c r="BG117" s="464"/>
      <c r="BH117" s="215"/>
      <c r="BI117" s="210"/>
      <c r="BJ117" s="210"/>
      <c r="BK117" s="210"/>
      <c r="BL117" s="207"/>
      <c r="BM117" s="207"/>
      <c r="BN117" s="207"/>
      <c r="BO117" s="282"/>
      <c r="BP117" s="282"/>
      <c r="BQ117" s="284"/>
      <c r="BR117" s="213"/>
      <c r="BS117" s="213" t="str">
        <f>IF(AND('MAPA DE RIESGOS'!$AP117="Muy Alta",'MAPA DE RIESGOS'!$AR117="Leve"),CONCATENATE("R",'MAPA DE RIESGOS'!$H117,"C",'MAPA DE RIESGOS'!$AF117),"")</f>
        <v/>
      </c>
      <c r="BT117" s="213"/>
      <c r="BU117" s="213"/>
      <c r="BV117" s="213"/>
      <c r="BW117" s="213"/>
      <c r="BX117" s="213"/>
      <c r="BY117" s="213"/>
      <c r="BZ117" s="213"/>
      <c r="CA117" s="213"/>
      <c r="CB117" s="213"/>
      <c r="CC117" s="213"/>
      <c r="CD117" s="213"/>
      <c r="CE117" s="213"/>
      <c r="CF117" s="213"/>
      <c r="CG117" s="213"/>
      <c r="CH117" s="213"/>
      <c r="CI117" s="213"/>
      <c r="CJ117" s="213"/>
      <c r="CK117" s="213"/>
    </row>
    <row r="118" spans="1:89" s="214" customFormat="1" ht="140.25" customHeight="1">
      <c r="A118" s="640"/>
      <c r="B118" s="517"/>
      <c r="C118" s="520"/>
      <c r="D118" s="520" t="str">
        <f>IFERROR((VLOOKUP($B118,'Listados Datos'!$D$3:$F$18,3,FALSE))," ")</f>
        <v xml:space="preserve"> </v>
      </c>
      <c r="E118" s="469"/>
      <c r="F118" s="463"/>
      <c r="G118" s="489">
        <v>19</v>
      </c>
      <c r="H118" s="384">
        <v>19</v>
      </c>
      <c r="I118" s="465" t="s">
        <v>1159</v>
      </c>
      <c r="J118" s="462" t="s">
        <v>244</v>
      </c>
      <c r="K118" s="462" t="s">
        <v>1159</v>
      </c>
      <c r="L118" s="462" t="s">
        <v>1170</v>
      </c>
      <c r="M118" s="468" t="str">
        <f t="shared" ref="M118" si="174">+CONCATENATE("Posibilidad de afectación ", J118, " por ", K118," debido a ", L118)</f>
        <v>Posibilidad de afectación Económico y Reputacional por Inconsistencias en la información oficial sobre los predios que van hacer entregados por las otras entidades del orden distrital y del orden nacional debido a Información oficial inconsistente sobre los predios que van hacer entregados por las otras entidades del orden distrital y del orden nacional</v>
      </c>
      <c r="N118" s="468" t="s">
        <v>108</v>
      </c>
      <c r="O118" s="468" t="s">
        <v>836</v>
      </c>
      <c r="P118" s="471">
        <v>12</v>
      </c>
      <c r="Q118" s="474"/>
      <c r="R118" s="477"/>
      <c r="S118" s="477"/>
      <c r="T118" s="477"/>
      <c r="U118" s="477"/>
      <c r="V118" s="480" t="str">
        <f t="shared" ref="V118" si="175">IF(ISBLANK(AC118),(IF(P118&lt;=0,"",IF(P118&lt;=2,"Muy Baja",IF(P118&lt;=24,"Baja",IF(P118&lt;=500,"Media",IF(P118&lt;=5000,"Alta","Muy Alta"))))))," ")</f>
        <v>Baja</v>
      </c>
      <c r="W118" s="438">
        <f t="shared" ref="W118" si="176">IF(ISBLANK(AC118),(IF(V118="","",IF(V118="Muy Baja",20%,IF(V118="Baja",40%,IF(V118="Media",60%,IF(V118="Alta",80%,IF(V118="Muy Alta",100%,0)))))))," ")</f>
        <v>0.4</v>
      </c>
      <c r="X118" s="483" t="s">
        <v>305</v>
      </c>
      <c r="Y118" s="486" t="str">
        <f>IF(X118&gt;0,IF(NOT(ISERROR(MATCH(X118,'Listados Datos'!$N$3:$N$4,0))),'Listados Datos'!$N$6&amp;"Por favor no seleccionar este criterios de impacto (Afectación Económica o presupuestal y/o Pérdida Reputacional)",'Listados Datos'!$N$7),"")</f>
        <v>✔</v>
      </c>
      <c r="Z118" s="435" t="str">
        <f>IF(OR(X118='Listados Datos'!$R$3,X118='Listados Datos'!$S$3),"Leve",IF(OR(X118='Listados Datos'!$R$4,X118='Listados Datos'!$S$4),"Menor",IF(OR(X118='Listados Datos'!$R$5,X118='Listados Datos'!$S$5),"Moderado",IF(OR(X118='Listados Datos'!$R$6,X118='Listados Datos'!$S$6),"Mayor",IF(OR(X118='Listados Datos'!$R$7,X118='Listados Datos'!$S$7),"Catastrófico","")))))</f>
        <v>Leve</v>
      </c>
      <c r="AA118" s="438">
        <f>IF(Z118="","",IF(Z118="Leve",20%,IF(Z118="Menor",40%,IF(Z118="Moderado",60%,IF(Z118="Mayor",80%,IF(Z118="Catastrófico",100%,0))))))</f>
        <v>0.2</v>
      </c>
      <c r="AB118" s="441" t="str">
        <f>IF(OR(AND(V118="Muy Baja",Z118="Leve"),AND(V118="Muy Baja",Z118="Menor"),AND(V118="Baja",Z118="Leve")),"Bajo",IF(OR(AND(V118="Muy baja",Z118="Moderado"),AND(V118="Baja",Z118="Menor"),AND(V118="Baja",Z118="Moderado"),AND(V118="Media",Z118="Leve"),AND(V118="Media",Z118="Menor"),AND(V118="Media",Z118="Moderado"),AND(V118="Alta",Z118="Leve"),AND(V118="Alta",Z118="Menor")),"Moderado",IF(OR(AND(V118="Muy Baja",Z118="Mayor"),AND(V118="Baja",Z118="Mayor"),AND(V118="Media",Z118="Mayor"),AND(V118="Alta",Z118="Moderado"),AND(V118="Alta",Z118="Mayor"),AND(V118="Muy Alta",Z118="Leve"),AND(V118="Muy Alta",Z118="Menor"),AND(V118="Muy Alta",Z118="Moderado"),AND(V118="Muy Alta",Z118="Mayor")),"Alto",IF(OR(AND(V118="Muy Baja",Z118="Catastrófico"),AND(V118="Baja",Z118="Catastrófico"),AND(V118="Media",Z118="Catastrófico"),AND(V118="Alta",Z118="Catastrófico"),AND(V118="Muy Alta",Z118="Catastrófico")),"Extremo",""))))</f>
        <v>Bajo</v>
      </c>
      <c r="AC118" s="444"/>
      <c r="AD118" s="447"/>
      <c r="AE118" s="450" t="str">
        <f t="shared" ref="AE118" si="177">IF(AND(AC118="Rara Vez",AD118="Insignificante"),("BAJA"),IF(AND(AC118="Rara Vez",AD118="Menor"),("BAJA"),IF(AND(AC118="Rara Vez",AD118="Moderado"),("MODERADA"),IF(AND(AC118="Rara Vez",AD118="Mayor"),("ALTA"),IF(AND(AC118="Improbable",AD118="Insignificante"),("BAJA"),IF(AND(AC118="Improbable",AD118="Menor"),("BAJA"),IF(AND(AC118="Improbable",AD118="Moderado"),("MODERADA"),IF(AND(AC118="Improbable",AD118="Mayor"),("ALTA"),IF(AND(AC118="Posible",AD118="Insignificante"),("BAJA"),IF(AND(AC118="Posible",AD118="Menor"),("MODERADA"),IF(AND(AC118="Posible",AD118="Moderado"),("ALTA"),IF(AND(AC118="Posible",AD118="Mayor"),("EXTREMA"),IF(AND(AC118="Probable",AD118="Insignificante"),("MODERADA"),IF(AND(AC118="Probable",AD118="Menor"),("ALTA"),IF(AND(AC118="Probable",AD118="Moderado"),("ALTA"),IF(AND(AC118="Probable",AD118="Mayor"),("EXTREMA"),IF(AND(AC118="Casi Seguro",AD118="Insignificante"),("ALTA"),IF(AND(AC118="Casi Seguro",AD118="Menor"),("ALTA"),IF(AND(AC118="Casi Seguro",AD118="Moderado"),("EXTREMA"),IF(AND(AC118="Casi Seguro",AD118="Mayor"),("EXTREMA"),IF(AD118="Catastrófico","EXTREMA","VALORAR")))))))))))))))))))))</f>
        <v>VALORAR</v>
      </c>
      <c r="AF118" s="205">
        <v>1</v>
      </c>
      <c r="AG118" s="206" t="s">
        <v>1175</v>
      </c>
      <c r="AH118" s="234" t="str">
        <f t="shared" ref="AH118:AH123" si="178">IF(OR(AI118="Preventivo",AI118="Detectivo"),"Probabilidad",IF(AI118="Correctivo","Impacto",""))</f>
        <v>Probabilidad</v>
      </c>
      <c r="AI118" s="340" t="s">
        <v>314</v>
      </c>
      <c r="AJ118" s="340" t="s">
        <v>319</v>
      </c>
      <c r="AK118" s="235" t="str">
        <f t="shared" ref="AK118:AK123" si="179">IF(AND(AI118="Preventivo",AJ118="Automático"),"50%",IF(AND(AI118="Preventivo",AJ118="Manual"),"40%",IF(AND(AI118="Detectivo",AJ118="Automático"),"40%",IF(AND(AI118="Detectivo",AJ118="Manual"),"30%",IF(AND(AI118="Correctivo",AJ118="Automático"),"35%",IF(AND(AI118="Correctivo",AJ118="Manual"),"25%",""))))))</f>
        <v>40%</v>
      </c>
      <c r="AL118" s="341" t="s">
        <v>323</v>
      </c>
      <c r="AM118" s="341" t="s">
        <v>327</v>
      </c>
      <c r="AN118" s="342" t="s">
        <v>330</v>
      </c>
      <c r="AO118" s="236">
        <f>IF(ISBLANK(AD118),(IFERROR(IF(AH118="Probabilidad",(W118-(+W118*AK118)),IF(AH118="Impacto",W118,"")),""))," ")</f>
        <v>0.24</v>
      </c>
      <c r="AP118" s="174" t="str">
        <f>IF(ISBLANK(AD118), (IFERROR(IF(AO118="","",IF(AO118&lt;=0.2,"Muy Baja",IF(AO118&lt;=0.4,"Baja",IF(AO118&lt;=0.6,"Media",IF(AO118&lt;=0.8,"Alta","Muy Alta"))))),""))," ")</f>
        <v>Baja</v>
      </c>
      <c r="AQ118" s="237">
        <f t="shared" ref="AQ118:AQ123" si="180">+AO118</f>
        <v>0.24</v>
      </c>
      <c r="AR118" s="283" t="str">
        <f t="shared" ref="AR118:AR123" si="181">IFERROR(IF(AS118="","",IF(AS118&lt;=0.2,"Leve",IF(AS118&lt;=0.4,"Menor",IF(AS118&lt;=0.6,"Moderado",IF(AS118&lt;=0.8,"Mayor","Catastrófico"))))),"")</f>
        <v>Leve</v>
      </c>
      <c r="AS118" s="237">
        <f>IFERROR(IF(AH118="Impacto",(AA118-(+AA118*AK118)),IF(AH118="Probabilidad",AA118,"")),"")</f>
        <v>0.2</v>
      </c>
      <c r="AT118" s="239" t="str">
        <f t="shared" ref="AT118:AT123" si="182">IFERROR(IF(OR(AND(AP118="Muy Baja",AR118="Leve"),AND(AP118="Muy Baja",AR118="Menor"),AND(AP118="Baja",AR118="Leve")),"Bajo",IF(OR(AND(AP118="Muy baja",AR118="Moderado"),AND(AP118="Baja",AR118="Menor"),AND(AP118="Baja",AR118="Moderado"),AND(AP118="Media",AR118="Leve"),AND(AP118="Media",AR118="Menor"),AND(AP118="Media",AR118="Moderado"),AND(AP118="Alta",AR118="Leve"),AND(AP118="Alta",AR118="Menor")),"Moderado",IF(OR(AND(AP118="Muy Baja",AR118="Mayor"),AND(AP118="Baja",AR118="Mayor"),AND(AP118="Media",AR118="Mayor"),AND(AP118="Alta",AR118="Moderado"),AND(AP118="Alta",AR118="Mayor"),AND(AP118="Muy Alta",AR118="Leve"),AND(AP118="Muy Alta",AR118="Menor"),AND(AP118="Muy Alta",AR118="Moderado"),AND(AP118="Muy Alta",AR118="Mayor")),"Alto",IF(OR(AND(AP118="Muy Baja",AR118="Catastrófico"),AND(AP118="Baja",AR118="Catastrófico"),AND(AP118="Media",AR118="Catastrófico"),AND(AP118="Alta",AR118="Catastrófico"),AND(AP118="Muy Alta",AR118="Catastrófico")),"Extremo","")))),"")</f>
        <v>Bajo</v>
      </c>
      <c r="AU118" s="453"/>
      <c r="AV118" s="456" t="str">
        <f>IF(ISBLANK(AD118), " ", AD118)</f>
        <v xml:space="preserve"> </v>
      </c>
      <c r="AW118" s="450" t="str">
        <f t="shared" ref="AW118" si="183">IF(AND(AU118="Rara Vez",AV118="Insignificante"),("BAJA"),IF(AND(AU118="Rara Vez",AV118="Menor"),("BAJA"),IF(AND(AU118="Rara Vez",AV118="Moderado"),("MODERADA"),IF(AND(AU118="Rara Vez",AV118="Mayor"),("ALTA"),IF(AND(AU118="Improbable",AV118="Insignificante"),("BAJA"),IF(AND(AU118="Improbable",AV118="Menor"),("BAJA"),IF(AND(AU118="Improbable",AV118="Moderado"),("MODERADA"),IF(AND(AU118="Improbable",AV118="Mayor"),("ALTA"),IF(AND(AU118="Posible",AV118="Insignificante"),("BAJA"),IF(AND(AU118="Posible",AV118="Menor"),("MODERADA"),IF(AND(AU118="Posible",AV118="Moderado"),("ALTA"),IF(AND(AU118="Posible",AV118="Mayor"),("EXTREMA"),IF(AND(AU118="Probable",AV118="Insignificante"),("MODERADA"),IF(AND(AU118="Probable",AV118="Menor"),("ALTA"),IF(AND(AU118="Probable",AV118="Moderado"),("ALTA"),IF(AND(AU118="Probable",AV118="Mayor"),("EXTREMA"),IF(AND(AU118="Casi Seguro",AV118="Insignificante"),("ALTA"),IF(AND(AU118="Casi Seguro",AV118="Menor"),("ALTA"),IF(AND(AU118="Casi Seguro",AV118="Moderado"),("EXTREMA"),IF(AND(AU118="Casi Seguro",AV118="Mayor"),("EXTREMA"),IF(AV118="Catastrófico","EXTREMA","VALORAR")))))))))))))))))))))</f>
        <v>VALORAR</v>
      </c>
      <c r="AX118" s="459" t="s">
        <v>337</v>
      </c>
      <c r="AY118" s="343" t="s">
        <v>1196</v>
      </c>
      <c r="AZ118" s="209" t="s">
        <v>1195</v>
      </c>
      <c r="BA118" s="207" t="s">
        <v>974</v>
      </c>
      <c r="BB118" s="207" t="s">
        <v>1069</v>
      </c>
      <c r="BC118" s="208">
        <v>44562</v>
      </c>
      <c r="BD118" s="208">
        <v>44926</v>
      </c>
      <c r="BE118" s="208" t="s">
        <v>1197</v>
      </c>
      <c r="BF118" s="208" t="s">
        <v>1198</v>
      </c>
      <c r="BG118" s="462" t="s">
        <v>1183</v>
      </c>
      <c r="BH118" s="215"/>
      <c r="BI118" s="210"/>
      <c r="BJ118" s="210"/>
      <c r="BK118" s="210"/>
      <c r="BL118" s="207"/>
      <c r="BM118" s="207"/>
      <c r="BN118" s="207"/>
      <c r="BO118" s="282"/>
      <c r="BP118" s="282"/>
      <c r="BQ118" s="284"/>
      <c r="BR118" s="213"/>
      <c r="BS118" s="213" t="str">
        <f>IF(AND('MAPA DE RIESGOS'!$AP118="Muy Alta",'MAPA DE RIESGOS'!$AR118="Leve"),CONCATENATE("R",'MAPA DE RIESGOS'!$H118,"C",'MAPA DE RIESGOS'!$AF118),"")</f>
        <v/>
      </c>
      <c r="BT118" s="213"/>
      <c r="BU118" s="213"/>
      <c r="BV118" s="213"/>
      <c r="BW118" s="213"/>
      <c r="BX118" s="213"/>
      <c r="BY118" s="213"/>
      <c r="BZ118" s="213"/>
      <c r="CA118" s="213"/>
      <c r="CB118" s="213"/>
      <c r="CC118" s="213"/>
      <c r="CD118" s="213"/>
      <c r="CE118" s="213"/>
      <c r="CF118" s="213"/>
      <c r="CG118" s="213"/>
      <c r="CH118" s="213"/>
      <c r="CI118" s="213"/>
      <c r="CJ118" s="213"/>
      <c r="CK118" s="213"/>
    </row>
    <row r="119" spans="1:89" s="214" customFormat="1" ht="28.5" hidden="1" customHeight="1">
      <c r="A119" s="640"/>
      <c r="B119" s="517"/>
      <c r="C119" s="520"/>
      <c r="D119" s="520"/>
      <c r="E119" s="469"/>
      <c r="F119" s="463"/>
      <c r="G119" s="489"/>
      <c r="H119" s="384">
        <v>19</v>
      </c>
      <c r="I119" s="466"/>
      <c r="J119" s="463"/>
      <c r="K119" s="463"/>
      <c r="L119" s="463"/>
      <c r="M119" s="469"/>
      <c r="N119" s="469"/>
      <c r="O119" s="469"/>
      <c r="P119" s="472"/>
      <c r="Q119" s="475"/>
      <c r="R119" s="478"/>
      <c r="S119" s="478"/>
      <c r="T119" s="478"/>
      <c r="U119" s="478"/>
      <c r="V119" s="481"/>
      <c r="W119" s="439"/>
      <c r="X119" s="484"/>
      <c r="Y119" s="487"/>
      <c r="Z119" s="436"/>
      <c r="AA119" s="439"/>
      <c r="AB119" s="442"/>
      <c r="AC119" s="445"/>
      <c r="AD119" s="448"/>
      <c r="AE119" s="451"/>
      <c r="AF119" s="205">
        <v>2</v>
      </c>
      <c r="AG119" s="206"/>
      <c r="AH119" s="234" t="str">
        <f t="shared" si="178"/>
        <v/>
      </c>
      <c r="AI119" s="340"/>
      <c r="AJ119" s="340"/>
      <c r="AK119" s="235" t="str">
        <f t="shared" si="179"/>
        <v/>
      </c>
      <c r="AL119" s="341"/>
      <c r="AM119" s="341"/>
      <c r="AN119" s="342"/>
      <c r="AO119" s="236" t="str">
        <f>IF(ISBLANK(AD118),(IFERROR(IF(AND(AH118="Probabilidad",AH119="Probabilidad"),(AQ118-(+AQ118*AK119)),IF(AH119="Probabilidad",(W118-(+W118*AK119)),IF(AH119="Impacto",AQ118,""))),""))," ")</f>
        <v/>
      </c>
      <c r="AP119" s="174" t="str">
        <f>IF(ISBLANK(AD118),(IFERROR(IF(AO119="","",IF(AO119&lt;=0.2,"Muy Baja",IF(AO119&lt;=0.4,"Baja",IF(AO119&lt;=0.6,"Media",IF(AO119&lt;=0.8,"Alta","Muy Alta"))))),""))," ")</f>
        <v/>
      </c>
      <c r="AQ119" s="237" t="str">
        <f t="shared" si="180"/>
        <v/>
      </c>
      <c r="AR119" s="283" t="str">
        <f t="shared" si="181"/>
        <v/>
      </c>
      <c r="AS119" s="237" t="str">
        <f>IFERROR(IF(AND(AH118="Impacto",AH119="Impacto"),(AS118-(+AS118*AK119)),IF(AH119="Impacto",(AA118-(+AA118*AK119)),IF(AH119="Probabilidad",AS118,""))),"")</f>
        <v/>
      </c>
      <c r="AT119" s="239" t="str">
        <f t="shared" si="182"/>
        <v/>
      </c>
      <c r="AU119" s="454"/>
      <c r="AV119" s="457"/>
      <c r="AW119" s="451"/>
      <c r="AX119" s="460"/>
      <c r="AY119" s="343"/>
      <c r="AZ119" s="209"/>
      <c r="BA119" s="207"/>
      <c r="BB119" s="207"/>
      <c r="BC119" s="208"/>
      <c r="BD119" s="208"/>
      <c r="BE119" s="208"/>
      <c r="BF119" s="209"/>
      <c r="BG119" s="463"/>
      <c r="BH119" s="215"/>
      <c r="BI119" s="210"/>
      <c r="BJ119" s="210"/>
      <c r="BK119" s="210"/>
      <c r="BL119" s="207"/>
      <c r="BM119" s="207"/>
      <c r="BN119" s="207"/>
      <c r="BO119" s="282"/>
      <c r="BP119" s="282"/>
      <c r="BQ119" s="284"/>
      <c r="BR119" s="213"/>
      <c r="BS119" s="213" t="str">
        <f>IF(AND('MAPA DE RIESGOS'!$AP119="Muy Alta",'MAPA DE RIESGOS'!$AR119="Leve"),CONCATENATE("R",'MAPA DE RIESGOS'!$H119,"C",'MAPA DE RIESGOS'!$AF119),"")</f>
        <v/>
      </c>
      <c r="BT119" s="213"/>
      <c r="BU119" s="213"/>
      <c r="BV119" s="213"/>
      <c r="BW119" s="213"/>
      <c r="BX119" s="213"/>
      <c r="BY119" s="213"/>
      <c r="BZ119" s="213"/>
      <c r="CA119" s="213"/>
      <c r="CB119" s="213"/>
      <c r="CC119" s="213"/>
      <c r="CD119" s="213"/>
      <c r="CE119" s="213"/>
      <c r="CF119" s="213"/>
      <c r="CG119" s="213"/>
      <c r="CH119" s="213"/>
      <c r="CI119" s="213"/>
      <c r="CJ119" s="213"/>
      <c r="CK119" s="213"/>
    </row>
    <row r="120" spans="1:89" s="214" customFormat="1" ht="28.5" hidden="1" customHeight="1">
      <c r="A120" s="640"/>
      <c r="B120" s="517"/>
      <c r="C120" s="520"/>
      <c r="D120" s="520"/>
      <c r="E120" s="469"/>
      <c r="F120" s="463"/>
      <c r="G120" s="489"/>
      <c r="H120" s="384">
        <v>19</v>
      </c>
      <c r="I120" s="466"/>
      <c r="J120" s="463"/>
      <c r="K120" s="463"/>
      <c r="L120" s="463"/>
      <c r="M120" s="469"/>
      <c r="N120" s="469"/>
      <c r="O120" s="469"/>
      <c r="P120" s="472"/>
      <c r="Q120" s="475"/>
      <c r="R120" s="478"/>
      <c r="S120" s="478"/>
      <c r="T120" s="478"/>
      <c r="U120" s="478"/>
      <c r="V120" s="481"/>
      <c r="W120" s="439"/>
      <c r="X120" s="484"/>
      <c r="Y120" s="487"/>
      <c r="Z120" s="436"/>
      <c r="AA120" s="439"/>
      <c r="AB120" s="442"/>
      <c r="AC120" s="445"/>
      <c r="AD120" s="448"/>
      <c r="AE120" s="451"/>
      <c r="AF120" s="205">
        <v>3</v>
      </c>
      <c r="AG120" s="206"/>
      <c r="AH120" s="234" t="str">
        <f t="shared" si="178"/>
        <v/>
      </c>
      <c r="AI120" s="340"/>
      <c r="AJ120" s="340"/>
      <c r="AK120" s="235" t="str">
        <f t="shared" si="179"/>
        <v/>
      </c>
      <c r="AL120" s="341"/>
      <c r="AM120" s="341"/>
      <c r="AN120" s="342"/>
      <c r="AO120" s="236" t="str">
        <f>IF(ISBLANK(AD118),(IFERROR(IF(AND(AH119="Probabilidad",AH120="Probabilidad"),(AQ119-(+AQ119*AK120)),IF(AND(AH119="Impacto",AH120="Probabilidad"),(AQ118-(+AQ118*AK120)),IF(AH120="Impacto",AQ119,""))),""))," ")</f>
        <v/>
      </c>
      <c r="AP120" s="174" t="str">
        <f>IF(ISBLANK(AD118),(IFERROR(IF(AO120="","",IF(AO120&lt;=0.2,"Muy Baja",IF(AO120&lt;=0.4,"Baja",IF(AO120&lt;=0.6,"Media",IF(AO120&lt;=0.8,"Alta","Muy Alta"))))),""))," ")</f>
        <v/>
      </c>
      <c r="AQ120" s="237" t="str">
        <f t="shared" si="180"/>
        <v/>
      </c>
      <c r="AR120" s="283" t="str">
        <f t="shared" si="181"/>
        <v/>
      </c>
      <c r="AS120" s="237" t="str">
        <f>IFERROR(IF(AND(AH119="Impacto",AH120="Impacto"),(AS119-(+AS119*AK120)),IF(AND(AH119="Probabilidad",AH120="Impacto"),(AS118-(+AS118*AK120)),IF(AH120="Probabilidad",AS119,""))),"")</f>
        <v/>
      </c>
      <c r="AT120" s="239" t="str">
        <f t="shared" si="182"/>
        <v/>
      </c>
      <c r="AU120" s="454"/>
      <c r="AV120" s="457"/>
      <c r="AW120" s="451"/>
      <c r="AX120" s="460"/>
      <c r="AY120" s="343"/>
      <c r="AZ120" s="209"/>
      <c r="BA120" s="207"/>
      <c r="BB120" s="207"/>
      <c r="BC120" s="208"/>
      <c r="BD120" s="208"/>
      <c r="BE120" s="208"/>
      <c r="BF120" s="209"/>
      <c r="BG120" s="463"/>
      <c r="BH120" s="215"/>
      <c r="BI120" s="210"/>
      <c r="BJ120" s="210"/>
      <c r="BK120" s="210"/>
      <c r="BL120" s="207"/>
      <c r="BM120" s="207"/>
      <c r="BN120" s="207"/>
      <c r="BO120" s="282"/>
      <c r="BP120" s="282"/>
      <c r="BQ120" s="284"/>
      <c r="BR120" s="213"/>
      <c r="BS120" s="213" t="str">
        <f>IF(AND('MAPA DE RIESGOS'!$AP120="Muy Alta",'MAPA DE RIESGOS'!$AR120="Leve"),CONCATENATE("R",'MAPA DE RIESGOS'!$H120,"C",'MAPA DE RIESGOS'!$AF120),"")</f>
        <v/>
      </c>
      <c r="BT120" s="213"/>
      <c r="BU120" s="213"/>
      <c r="BV120" s="213"/>
      <c r="BW120" s="213"/>
      <c r="BX120" s="213"/>
      <c r="BY120" s="213"/>
      <c r="BZ120" s="213"/>
      <c r="CA120" s="213"/>
      <c r="CB120" s="213"/>
      <c r="CC120" s="213"/>
      <c r="CD120" s="213"/>
      <c r="CE120" s="213"/>
      <c r="CF120" s="213"/>
      <c r="CG120" s="213"/>
      <c r="CH120" s="213"/>
      <c r="CI120" s="213"/>
      <c r="CJ120" s="213"/>
      <c r="CK120" s="213"/>
    </row>
    <row r="121" spans="1:89" s="214" customFormat="1" ht="28.5" hidden="1" customHeight="1">
      <c r="A121" s="640"/>
      <c r="B121" s="517"/>
      <c r="C121" s="520"/>
      <c r="D121" s="520"/>
      <c r="E121" s="469"/>
      <c r="F121" s="463"/>
      <c r="G121" s="489"/>
      <c r="H121" s="384">
        <v>19</v>
      </c>
      <c r="I121" s="466"/>
      <c r="J121" s="463"/>
      <c r="K121" s="463"/>
      <c r="L121" s="463"/>
      <c r="M121" s="469"/>
      <c r="N121" s="469"/>
      <c r="O121" s="469"/>
      <c r="P121" s="472"/>
      <c r="Q121" s="475"/>
      <c r="R121" s="478"/>
      <c r="S121" s="478"/>
      <c r="T121" s="478"/>
      <c r="U121" s="478"/>
      <c r="V121" s="481"/>
      <c r="W121" s="439"/>
      <c r="X121" s="484"/>
      <c r="Y121" s="487"/>
      <c r="Z121" s="436"/>
      <c r="AA121" s="439"/>
      <c r="AB121" s="442"/>
      <c r="AC121" s="445"/>
      <c r="AD121" s="448"/>
      <c r="AE121" s="451"/>
      <c r="AF121" s="205">
        <v>4</v>
      </c>
      <c r="AG121" s="206"/>
      <c r="AH121" s="234" t="str">
        <f t="shared" si="178"/>
        <v/>
      </c>
      <c r="AI121" s="340"/>
      <c r="AJ121" s="340"/>
      <c r="AK121" s="235" t="str">
        <f t="shared" si="179"/>
        <v/>
      </c>
      <c r="AL121" s="341"/>
      <c r="AM121" s="341"/>
      <c r="AN121" s="342"/>
      <c r="AO121" s="236" t="str">
        <f>IF(ISBLANK(AD118),(IFERROR(IF(AND(AH120="Probabilidad",AH121="Probabilidad"),(AQ120-(+AQ120*AK121)),IF(AND(AH120="Impacto",AH121="Probabilidad"),(AQ119-(+AQ119*AK121)),IF(AH121="Impacto",AQ120,""))),""))," ")</f>
        <v/>
      </c>
      <c r="AP121" s="174" t="str">
        <f>IF(ISBLANK(AD118),(IFERROR(IF(AO121="","",IF(AO121&lt;=0.2,"Muy Baja",IF(AO121&lt;=0.4,"Baja",IF(AO121&lt;=0.6,"Media",IF(AO121&lt;=0.8,"Alta","Muy Alta"))))),""))," ")</f>
        <v/>
      </c>
      <c r="AQ121" s="237" t="str">
        <f t="shared" si="180"/>
        <v/>
      </c>
      <c r="AR121" s="283" t="str">
        <f t="shared" si="181"/>
        <v/>
      </c>
      <c r="AS121" s="237" t="str">
        <f>IFERROR(IF(AND(AH120="Impacto",AH121="Impacto"),(AS120-(+AS120*AK121)),IF(AND(AH120="Probabilidad",AH121="Impacto"),(AS119-(+AS119*AK121)),IF(AH121="Probabilidad",AS120,""))),"")</f>
        <v/>
      </c>
      <c r="AT121" s="239" t="str">
        <f t="shared" si="182"/>
        <v/>
      </c>
      <c r="AU121" s="454"/>
      <c r="AV121" s="457"/>
      <c r="AW121" s="451"/>
      <c r="AX121" s="460"/>
      <c r="AY121" s="343"/>
      <c r="AZ121" s="209"/>
      <c r="BA121" s="207"/>
      <c r="BB121" s="207"/>
      <c r="BC121" s="208"/>
      <c r="BD121" s="208"/>
      <c r="BE121" s="208"/>
      <c r="BF121" s="209"/>
      <c r="BG121" s="463"/>
      <c r="BH121" s="215"/>
      <c r="BI121" s="210"/>
      <c r="BJ121" s="210"/>
      <c r="BK121" s="210"/>
      <c r="BL121" s="207"/>
      <c r="BM121" s="207"/>
      <c r="BN121" s="207"/>
      <c r="BO121" s="282"/>
      <c r="BP121" s="282"/>
      <c r="BQ121" s="284"/>
      <c r="BR121" s="213"/>
      <c r="BS121" s="213" t="str">
        <f>IF(AND('MAPA DE RIESGOS'!$AP121="Muy Alta",'MAPA DE RIESGOS'!$AR121="Leve"),CONCATENATE("R",'MAPA DE RIESGOS'!$H121,"C",'MAPA DE RIESGOS'!$AF121),"")</f>
        <v/>
      </c>
      <c r="BT121" s="213"/>
      <c r="BU121" s="213"/>
      <c r="BV121" s="213"/>
      <c r="BW121" s="213"/>
      <c r="BX121" s="213"/>
      <c r="BY121" s="213"/>
      <c r="BZ121" s="213"/>
      <c r="CA121" s="213"/>
      <c r="CB121" s="213"/>
      <c r="CC121" s="213"/>
      <c r="CD121" s="213"/>
      <c r="CE121" s="213"/>
      <c r="CF121" s="213"/>
      <c r="CG121" s="213"/>
      <c r="CH121" s="213"/>
      <c r="CI121" s="213"/>
      <c r="CJ121" s="213"/>
      <c r="CK121" s="213"/>
    </row>
    <row r="122" spans="1:89" s="214" customFormat="1" ht="28.5" hidden="1" customHeight="1">
      <c r="A122" s="640"/>
      <c r="B122" s="517"/>
      <c r="C122" s="520"/>
      <c r="D122" s="520"/>
      <c r="E122" s="469"/>
      <c r="F122" s="463"/>
      <c r="G122" s="489"/>
      <c r="H122" s="384">
        <v>19</v>
      </c>
      <c r="I122" s="466"/>
      <c r="J122" s="463"/>
      <c r="K122" s="463"/>
      <c r="L122" s="463"/>
      <c r="M122" s="469"/>
      <c r="N122" s="469"/>
      <c r="O122" s="469"/>
      <c r="P122" s="472"/>
      <c r="Q122" s="475"/>
      <c r="R122" s="478"/>
      <c r="S122" s="478"/>
      <c r="T122" s="478"/>
      <c r="U122" s="478"/>
      <c r="V122" s="481"/>
      <c r="W122" s="439"/>
      <c r="X122" s="484"/>
      <c r="Y122" s="487"/>
      <c r="Z122" s="436"/>
      <c r="AA122" s="439"/>
      <c r="AB122" s="442"/>
      <c r="AC122" s="445"/>
      <c r="AD122" s="448"/>
      <c r="AE122" s="451"/>
      <c r="AF122" s="205">
        <v>5</v>
      </c>
      <c r="AG122" s="206"/>
      <c r="AH122" s="234" t="str">
        <f t="shared" si="178"/>
        <v/>
      </c>
      <c r="AI122" s="340"/>
      <c r="AJ122" s="340"/>
      <c r="AK122" s="235" t="str">
        <f t="shared" si="179"/>
        <v/>
      </c>
      <c r="AL122" s="341"/>
      <c r="AM122" s="341"/>
      <c r="AN122" s="342"/>
      <c r="AO122" s="236" t="str">
        <f>IF(ISBLANK(AD118),(IFERROR(IF(AND(AH121="Probabilidad",AH122="Probabilidad"),(AQ121-(+AQ121*AK122)),IF(AND(AH121="Impacto",AH122="Probabilidad"),(AQ120-(+AQ120*AK122)),IF(AH122="Impacto",AQ121,""))),""))," ")</f>
        <v/>
      </c>
      <c r="AP122" s="174" t="str">
        <f>IF(ISBLANK(AD118),(IFERROR(IF(AO122="","",IF(AO122&lt;=0.2,"Muy Baja",IF(AO122&lt;=0.4,"Baja",IF(AO122&lt;=0.6,"Media",IF(AO122&lt;=0.8,"Alta","Muy Alta"))))),""))," ")</f>
        <v/>
      </c>
      <c r="AQ122" s="237" t="str">
        <f t="shared" si="180"/>
        <v/>
      </c>
      <c r="AR122" s="283" t="str">
        <f t="shared" si="181"/>
        <v/>
      </c>
      <c r="AS122" s="237" t="str">
        <f>IFERROR(IF(AND(AH121="Impacto",AH122="Impacto"),(AS121-(+AS121*AK122)),IF(AND(AH121="Probabilidad",AH122="Impacto"),(AS120-(+AS120*AK122)),IF(AH122="Probabilidad",AS121,""))),"")</f>
        <v/>
      </c>
      <c r="AT122" s="239" t="str">
        <f t="shared" si="182"/>
        <v/>
      </c>
      <c r="AU122" s="454"/>
      <c r="AV122" s="457"/>
      <c r="AW122" s="451"/>
      <c r="AX122" s="460"/>
      <c r="AY122" s="343"/>
      <c r="AZ122" s="209"/>
      <c r="BA122" s="207"/>
      <c r="BB122" s="207"/>
      <c r="BC122" s="208"/>
      <c r="BD122" s="208"/>
      <c r="BE122" s="208"/>
      <c r="BF122" s="209"/>
      <c r="BG122" s="463"/>
      <c r="BH122" s="215"/>
      <c r="BI122" s="210"/>
      <c r="BJ122" s="210"/>
      <c r="BK122" s="210"/>
      <c r="BL122" s="207"/>
      <c r="BM122" s="207"/>
      <c r="BN122" s="207"/>
      <c r="BO122" s="282"/>
      <c r="BP122" s="282"/>
      <c r="BQ122" s="284"/>
      <c r="BR122" s="213"/>
      <c r="BS122" s="213" t="str">
        <f>IF(AND('MAPA DE RIESGOS'!$AP122="Muy Alta",'MAPA DE RIESGOS'!$AR122="Leve"),CONCATENATE("R",'MAPA DE RIESGOS'!$H122,"C",'MAPA DE RIESGOS'!$AF122),"")</f>
        <v/>
      </c>
      <c r="BT122" s="213"/>
      <c r="BU122" s="213"/>
      <c r="BV122" s="213"/>
      <c r="BW122" s="213"/>
      <c r="BX122" s="213"/>
      <c r="BY122" s="213"/>
      <c r="BZ122" s="213"/>
      <c r="CA122" s="213"/>
      <c r="CB122" s="213"/>
      <c r="CC122" s="213"/>
      <c r="CD122" s="213"/>
      <c r="CE122" s="213"/>
      <c r="CF122" s="213"/>
      <c r="CG122" s="213"/>
      <c r="CH122" s="213"/>
      <c r="CI122" s="213"/>
      <c r="CJ122" s="213"/>
      <c r="CK122" s="213"/>
    </row>
    <row r="123" spans="1:89" s="214" customFormat="1" ht="28.5" hidden="1" customHeight="1">
      <c r="A123" s="640"/>
      <c r="B123" s="517"/>
      <c r="C123" s="520"/>
      <c r="D123" s="520"/>
      <c r="E123" s="469"/>
      <c r="F123" s="463"/>
      <c r="G123" s="489"/>
      <c r="H123" s="384">
        <v>19</v>
      </c>
      <c r="I123" s="467"/>
      <c r="J123" s="464"/>
      <c r="K123" s="464"/>
      <c r="L123" s="464"/>
      <c r="M123" s="470"/>
      <c r="N123" s="470"/>
      <c r="O123" s="470"/>
      <c r="P123" s="473"/>
      <c r="Q123" s="476"/>
      <c r="R123" s="479"/>
      <c r="S123" s="479"/>
      <c r="T123" s="479"/>
      <c r="U123" s="479"/>
      <c r="V123" s="482"/>
      <c r="W123" s="440"/>
      <c r="X123" s="485"/>
      <c r="Y123" s="488"/>
      <c r="Z123" s="437"/>
      <c r="AA123" s="440"/>
      <c r="AB123" s="443"/>
      <c r="AC123" s="446"/>
      <c r="AD123" s="449"/>
      <c r="AE123" s="452"/>
      <c r="AF123" s="205">
        <v>6</v>
      </c>
      <c r="AG123" s="206"/>
      <c r="AH123" s="234" t="str">
        <f t="shared" si="178"/>
        <v/>
      </c>
      <c r="AI123" s="340"/>
      <c r="AJ123" s="340"/>
      <c r="AK123" s="235" t="str">
        <f t="shared" si="179"/>
        <v/>
      </c>
      <c r="AL123" s="341"/>
      <c r="AM123" s="341"/>
      <c r="AN123" s="342"/>
      <c r="AO123" s="236" t="str">
        <f>IF(ISBLANK(AD118),(IFERROR(IF(AND(AH121="Probabilidad",AH123="Probabilidad"),(AQ121-(+AQ121*AK123)),IF(AND(AH121="Impacto",AH123="Probabilidad"),(AQ120-(+AQ120*AK123)),IF(AH123="Impacto",AQ121,""))),""))," ")</f>
        <v/>
      </c>
      <c r="AP123" s="174" t="str">
        <f>IF(ISBLANK(AD118),(IFERROR(IF(AO123="","",IF(AO123&lt;=0.2,"Muy Baja",IF(AO123&lt;=0.4,"Baja",IF(AO123&lt;=0.6,"Media",IF(AO123&lt;=0.8,"Alta","Muy Alta"))))),"")), " ")</f>
        <v/>
      </c>
      <c r="AQ123" s="237" t="str">
        <f t="shared" si="180"/>
        <v/>
      </c>
      <c r="AR123" s="283" t="str">
        <f t="shared" si="181"/>
        <v/>
      </c>
      <c r="AS123" s="237" t="str">
        <f>IFERROR(IF(AND(AH122="Impacto",AH123="Impacto"),(AS121-(+AS122*AK123)),IF(AND(AH121="Probabilidad",AH123="Impacto"),(AS120-(+AS120*AK123)),IF(AH123="Probabilidad",AS121,""))),"")</f>
        <v/>
      </c>
      <c r="AT123" s="239" t="str">
        <f t="shared" si="182"/>
        <v/>
      </c>
      <c r="AU123" s="455"/>
      <c r="AV123" s="458"/>
      <c r="AW123" s="452"/>
      <c r="AX123" s="461"/>
      <c r="AY123" s="343"/>
      <c r="AZ123" s="209"/>
      <c r="BA123" s="207"/>
      <c r="BB123" s="207"/>
      <c r="BC123" s="208"/>
      <c r="BD123" s="208"/>
      <c r="BE123" s="208"/>
      <c r="BF123" s="209"/>
      <c r="BG123" s="464"/>
      <c r="BH123" s="215"/>
      <c r="BI123" s="210"/>
      <c r="BJ123" s="210"/>
      <c r="BK123" s="210"/>
      <c r="BL123" s="207"/>
      <c r="BM123" s="207"/>
      <c r="BN123" s="207"/>
      <c r="BO123" s="282"/>
      <c r="BP123" s="282"/>
      <c r="BQ123" s="284"/>
      <c r="BR123" s="213"/>
      <c r="BS123" s="213" t="str">
        <f>IF(AND('MAPA DE RIESGOS'!$AP123="Muy Alta",'MAPA DE RIESGOS'!$AR123="Leve"),CONCATENATE("R",'MAPA DE RIESGOS'!$H123,"C",'MAPA DE RIESGOS'!$AF123),"")</f>
        <v/>
      </c>
      <c r="BT123" s="213"/>
      <c r="BU123" s="213"/>
      <c r="BV123" s="213"/>
      <c r="BW123" s="213"/>
      <c r="BX123" s="213"/>
      <c r="BY123" s="213"/>
      <c r="BZ123" s="213"/>
      <c r="CA123" s="213"/>
      <c r="CB123" s="213"/>
      <c r="CC123" s="213"/>
      <c r="CD123" s="213"/>
      <c r="CE123" s="213"/>
      <c r="CF123" s="213"/>
      <c r="CG123" s="213"/>
      <c r="CH123" s="213"/>
      <c r="CI123" s="213"/>
      <c r="CJ123" s="213"/>
      <c r="CK123" s="213"/>
    </row>
    <row r="124" spans="1:89" s="214" customFormat="1" ht="171" customHeight="1">
      <c r="A124" s="640"/>
      <c r="B124" s="517"/>
      <c r="C124" s="520"/>
      <c r="D124" s="520" t="str">
        <f>IFERROR((VLOOKUP($B124,'Listados Datos'!$D$3:$F$18,3,FALSE))," ")</f>
        <v xml:space="preserve"> </v>
      </c>
      <c r="E124" s="469"/>
      <c r="F124" s="463"/>
      <c r="G124" s="489">
        <v>20</v>
      </c>
      <c r="H124" s="384">
        <v>20</v>
      </c>
      <c r="I124" s="465" t="s">
        <v>1703</v>
      </c>
      <c r="J124" s="462" t="s">
        <v>243</v>
      </c>
      <c r="K124" s="462" t="s">
        <v>1171</v>
      </c>
      <c r="L124" s="462" t="s">
        <v>1166</v>
      </c>
      <c r="M124" s="468" t="str">
        <f t="shared" ref="M124:M129" si="184">+I124</f>
        <v>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v>
      </c>
      <c r="N124" s="468" t="s">
        <v>109</v>
      </c>
      <c r="O124" s="468" t="s">
        <v>836</v>
      </c>
      <c r="P124" s="471">
        <v>228</v>
      </c>
      <c r="Q124" s="474"/>
      <c r="R124" s="477"/>
      <c r="S124" s="477"/>
      <c r="T124" s="477"/>
      <c r="U124" s="477"/>
      <c r="V124" s="480" t="str">
        <f t="shared" ref="V124" si="185">IF(ISBLANK(AC124),(IF(P124&lt;=0,"",IF(P124&lt;=2,"Muy Baja",IF(P124&lt;=24,"Baja",IF(P124&lt;=500,"Media",IF(P124&lt;=5000,"Alta","Muy Alta"))))))," ")</f>
        <v xml:space="preserve"> </v>
      </c>
      <c r="W124" s="438" t="str">
        <f t="shared" ref="W124" si="186">IF(ISBLANK(AC124),(IF(V124="","",IF(V124="Muy Baja",20%,IF(V124="Baja",40%,IF(V124="Media",60%,IF(V124="Alta",80%,IF(V124="Muy Alta",100%,0)))))))," ")</f>
        <v xml:space="preserve"> </v>
      </c>
      <c r="X124" s="483"/>
      <c r="Y124" s="486" t="str">
        <f>IF(X124&gt;0,IF(NOT(ISERROR(MATCH(X124,'Listados Datos'!$N$3:$N$4,0))),'Listados Datos'!$N$6&amp;"Por favor no seleccionar este criterios de impacto (Afectación Económica o presupuestal y/o Pérdida Reputacional)",'Listados Datos'!$N$7),"")</f>
        <v/>
      </c>
      <c r="Z124" s="435" t="str">
        <f>IF(OR(X124='Listados Datos'!$R$3,X124='Listados Datos'!$S$3),"Leve",IF(OR(X124='Listados Datos'!$R$4,X124='Listados Datos'!$S$4),"Menor",IF(OR(X124='Listados Datos'!$R$5,X124='Listados Datos'!$S$5),"Moderado",IF(OR(X124='Listados Datos'!$R$6,X124='Listados Datos'!$S$6),"Mayor",IF(OR(X124='Listados Datos'!$R$7,X124='Listados Datos'!$S$7),"Catastrófico","")))))</f>
        <v/>
      </c>
      <c r="AA124" s="438" t="str">
        <f>IF(Z124="","",IF(Z124="Leve",20%,IF(Z124="Menor",40%,IF(Z124="Moderado",60%,IF(Z124="Mayor",80%,IF(Z124="Catastrófico",100%,0))))))</f>
        <v/>
      </c>
      <c r="AB124" s="441" t="str">
        <f>IF(OR(AND(V124="Muy Baja",Z124="Leve"),AND(V124="Muy Baja",Z124="Menor"),AND(V124="Baja",Z124="Leve")),"Bajo",IF(OR(AND(V124="Muy baja",Z124="Moderado"),AND(V124="Baja",Z124="Menor"),AND(V124="Baja",Z124="Moderado"),AND(V124="Media",Z124="Leve"),AND(V124="Media",Z124="Menor"),AND(V124="Media",Z124="Moderado"),AND(V124="Alta",Z124="Leve"),AND(V124="Alta",Z124="Menor")),"Moderado",IF(OR(AND(V124="Muy Baja",Z124="Mayor"),AND(V124="Baja",Z124="Mayor"),AND(V124="Media",Z124="Mayor"),AND(V124="Alta",Z124="Moderado"),AND(V124="Alta",Z124="Mayor"),AND(V124="Muy Alta",Z124="Leve"),AND(V124="Muy Alta",Z124="Menor"),AND(V124="Muy Alta",Z124="Moderado"),AND(V124="Muy Alta",Z124="Mayor")),"Alto",IF(OR(AND(V124="Muy Baja",Z124="Catastrófico"),AND(V124="Baja",Z124="Catastrófico"),AND(V124="Media",Z124="Catastrófico"),AND(V124="Alta",Z124="Catastrófico"),AND(V124="Muy Alta",Z124="Catastrófico")),"Extremo",""))))</f>
        <v/>
      </c>
      <c r="AC124" s="444" t="s">
        <v>348</v>
      </c>
      <c r="AD124" s="447" t="s">
        <v>11</v>
      </c>
      <c r="AE124" s="450" t="str">
        <f t="shared" ref="AE124" si="187">IF(AND(AC124="Rara Vez",AD124="Insignificante"),("BAJA"),IF(AND(AC124="Rara Vez",AD124="Menor"),("BAJA"),IF(AND(AC124="Rara Vez",AD124="Moderado"),("MODERADA"),IF(AND(AC124="Rara Vez",AD124="Mayor"),("ALTA"),IF(AND(AC124="Improbable",AD124="Insignificante"),("BAJA"),IF(AND(AC124="Improbable",AD124="Menor"),("BAJA"),IF(AND(AC124="Improbable",AD124="Moderado"),("MODERADA"),IF(AND(AC124="Improbable",AD124="Mayor"),("ALTA"),IF(AND(AC124="Posible",AD124="Insignificante"),("BAJA"),IF(AND(AC124="Posible",AD124="Menor"),("MODERADA"),IF(AND(AC124="Posible",AD124="Moderado"),("ALTA"),IF(AND(AC124="Posible",AD124="Mayor"),("EXTREMA"),IF(AND(AC124="Probable",AD124="Insignificante"),("MODERADA"),IF(AND(AC124="Probable",AD124="Menor"),("ALTA"),IF(AND(AC124="Probable",AD124="Moderado"),("ALTA"),IF(AND(AC124="Probable",AD124="Mayor"),("EXTREMA"),IF(AND(AC124="Casi Seguro",AD124="Insignificante"),("ALTA"),IF(AND(AC124="Casi Seguro",AD124="Menor"),("ALTA"),IF(AND(AC124="Casi Seguro",AD124="Moderado"),("EXTREMA"),IF(AND(AC124="Casi Seguro",AD124="Mayor"),("EXTREMA"),IF(AD124="Catastrófico","EXTREMA","VALORAR")))))))))))))))))))))</f>
        <v>ALTA</v>
      </c>
      <c r="AF124" s="205">
        <v>1</v>
      </c>
      <c r="AG124" s="206" t="s">
        <v>1176</v>
      </c>
      <c r="AH124" s="234" t="str">
        <f t="shared" ref="AH124:AH189" si="188">IF(OR(AI124="Preventivo",AI124="Detectivo"),"Probabilidad",IF(AI124="Correctivo","Impacto",""))</f>
        <v>Probabilidad</v>
      </c>
      <c r="AI124" s="340" t="s">
        <v>314</v>
      </c>
      <c r="AJ124" s="340" t="s">
        <v>319</v>
      </c>
      <c r="AK124" s="235" t="str">
        <f t="shared" ref="AK124:AK189" si="189">IF(AND(AI124="Preventivo",AJ124="Automático"),"50%",IF(AND(AI124="Preventivo",AJ124="Manual"),"40%",IF(AND(AI124="Detectivo",AJ124="Automático"),"40%",IF(AND(AI124="Detectivo",AJ124="Manual"),"30%",IF(AND(AI124="Correctivo",AJ124="Automático"),"35%",IF(AND(AI124="Correctivo",AJ124="Manual"),"25%",""))))))</f>
        <v>40%</v>
      </c>
      <c r="AL124" s="341" t="s">
        <v>323</v>
      </c>
      <c r="AM124" s="341" t="s">
        <v>327</v>
      </c>
      <c r="AN124" s="342" t="s">
        <v>330</v>
      </c>
      <c r="AO124" s="236" t="str">
        <f>IF(ISBLANK(AD124),(IFERROR(IF(AH124="Probabilidad",(W124-(+W124*AK124)),IF(AH124="Impacto",W124,"")),""))," ")</f>
        <v xml:space="preserve"> </v>
      </c>
      <c r="AP124" s="174" t="str">
        <f>IF(ISBLANK(AD124), (IFERROR(IF(AO124="","",IF(AO124&lt;=0.2,"Muy Baja",IF(AO124&lt;=0.4,"Baja",IF(AO124&lt;=0.6,"Media",IF(AO124&lt;=0.8,"Alta","Muy Alta"))))),""))," ")</f>
        <v xml:space="preserve"> </v>
      </c>
      <c r="AQ124" s="237" t="str">
        <f t="shared" ref="AQ124:AQ189" si="190">+AO124</f>
        <v xml:space="preserve"> </v>
      </c>
      <c r="AR124" s="283" t="str">
        <f t="shared" ref="AR124:AR189" si="191">IFERROR(IF(AS124="","",IF(AS124&lt;=0.2,"Leve",IF(AS124&lt;=0.4,"Menor",IF(AS124&lt;=0.6,"Moderado",IF(AS124&lt;=0.8,"Mayor","Catastrófico"))))),"")</f>
        <v/>
      </c>
      <c r="AS124" s="237" t="str">
        <f>IFERROR(IF(AH124="Impacto",(AA124-(+AA124*AK124)),IF(AH124="Probabilidad",AA124,"")),"")</f>
        <v/>
      </c>
      <c r="AT124" s="239" t="str">
        <f t="shared" ref="AT124:AT189" si="192">IFERROR(IF(OR(AND(AP124="Muy Baja",AR124="Leve"),AND(AP124="Muy Baja",AR124="Menor"),AND(AP124="Baja",AR124="Leve")),"Bajo",IF(OR(AND(AP124="Muy baja",AR124="Moderado"),AND(AP124="Baja",AR124="Menor"),AND(AP124="Baja",AR124="Moderado"),AND(AP124="Media",AR124="Leve"),AND(AP124="Media",AR124="Menor"),AND(AP124="Media",AR124="Moderado"),AND(AP124="Alta",AR124="Leve"),AND(AP124="Alta",AR124="Menor")),"Moderado",IF(OR(AND(AP124="Muy Baja",AR124="Mayor"),AND(AP124="Baja",AR124="Mayor"),AND(AP124="Media",AR124="Mayor"),AND(AP124="Alta",AR124="Moderado"),AND(AP124="Alta",AR124="Mayor"),AND(AP124="Muy Alta",AR124="Leve"),AND(AP124="Muy Alta",AR124="Menor"),AND(AP124="Muy Alta",AR124="Moderado"),AND(AP124="Muy Alta",AR124="Mayor")),"Alto",IF(OR(AND(AP124="Muy Baja",AR124="Catastrófico"),AND(AP124="Baja",AR124="Catastrófico"),AND(AP124="Media",AR124="Catastrófico"),AND(AP124="Alta",AR124="Catastrófico"),AND(AP124="Muy Alta",AR124="Catastrófico")),"Extremo","")))),"")</f>
        <v/>
      </c>
      <c r="AU124" s="453" t="s">
        <v>348</v>
      </c>
      <c r="AV124" s="456" t="str">
        <f>IF(ISBLANK(AD124), " ", AD124)</f>
        <v>Mayor</v>
      </c>
      <c r="AW124" s="450" t="str">
        <f t="shared" ref="AW124" si="193">IF(AND(AU124="Rara Vez",AV124="Insignificante"),("BAJA"),IF(AND(AU124="Rara Vez",AV124="Menor"),("BAJA"),IF(AND(AU124="Rara Vez",AV124="Moderado"),("MODERADA"),IF(AND(AU124="Rara Vez",AV124="Mayor"),("ALTA"),IF(AND(AU124="Improbable",AV124="Insignificante"),("BAJA"),IF(AND(AU124="Improbable",AV124="Menor"),("BAJA"),IF(AND(AU124="Improbable",AV124="Moderado"),("MODERADA"),IF(AND(AU124="Improbable",AV124="Mayor"),("ALTA"),IF(AND(AU124="Posible",AV124="Insignificante"),("BAJA"),IF(AND(AU124="Posible",AV124="Menor"),("MODERADA"),IF(AND(AU124="Posible",AV124="Moderado"),("ALTA"),IF(AND(AU124="Posible",AV124="Mayor"),("EXTREMA"),IF(AND(AU124="Probable",AV124="Insignificante"),("MODERADA"),IF(AND(AU124="Probable",AV124="Menor"),("ALTA"),IF(AND(AU124="Probable",AV124="Moderado"),("ALTA"),IF(AND(AU124="Probable",AV124="Mayor"),("EXTREMA"),IF(AND(AU124="Casi Seguro",AV124="Insignificante"),("ALTA"),IF(AND(AU124="Casi Seguro",AV124="Menor"),("ALTA"),IF(AND(AU124="Casi Seguro",AV124="Moderado"),("EXTREMA"),IF(AND(AU124="Casi Seguro",AV124="Mayor"),("EXTREMA"),IF(AV124="Catastrófico","EXTREMA","VALORAR")))))))))))))))))))))</f>
        <v>ALTA</v>
      </c>
      <c r="AX124" s="459" t="s">
        <v>337</v>
      </c>
      <c r="AY124" s="343" t="s">
        <v>1185</v>
      </c>
      <c r="AZ124" s="209" t="s">
        <v>1200</v>
      </c>
      <c r="BA124" s="207" t="s">
        <v>974</v>
      </c>
      <c r="BB124" s="207" t="s">
        <v>1069</v>
      </c>
      <c r="BC124" s="208">
        <v>44562</v>
      </c>
      <c r="BD124" s="208">
        <v>44926</v>
      </c>
      <c r="BE124" s="208" t="s">
        <v>1197</v>
      </c>
      <c r="BF124" s="208" t="s">
        <v>1198</v>
      </c>
      <c r="BG124" s="462" t="s">
        <v>1184</v>
      </c>
      <c r="BH124" s="215"/>
      <c r="BI124" s="210"/>
      <c r="BJ124" s="210"/>
      <c r="BK124" s="210"/>
      <c r="BL124" s="207"/>
      <c r="BM124" s="207"/>
      <c r="BN124" s="207"/>
      <c r="BO124" s="282"/>
      <c r="BP124" s="282"/>
      <c r="BQ124" s="284"/>
      <c r="BR124" s="213"/>
      <c r="BS124" s="213" t="str">
        <f>IF(AND('MAPA DE RIESGOS'!$AP124="Muy Alta",'MAPA DE RIESGOS'!$AR124="Leve"),CONCATENATE("R",'MAPA DE RIESGOS'!$H124,"C",'MAPA DE RIESGOS'!$AF124),"")</f>
        <v/>
      </c>
      <c r="BT124" s="213"/>
      <c r="BU124" s="213"/>
      <c r="BV124" s="213"/>
      <c r="BW124" s="213"/>
      <c r="BX124" s="213"/>
      <c r="BY124" s="213"/>
      <c r="BZ124" s="213"/>
      <c r="CA124" s="213"/>
      <c r="CB124" s="213"/>
      <c r="CC124" s="213"/>
      <c r="CD124" s="213"/>
      <c r="CE124" s="213"/>
      <c r="CF124" s="213"/>
      <c r="CG124" s="213"/>
      <c r="CH124" s="213"/>
      <c r="CI124" s="213"/>
      <c r="CJ124" s="213"/>
      <c r="CK124" s="213"/>
    </row>
    <row r="125" spans="1:89" s="214" customFormat="1" ht="108.75" customHeight="1">
      <c r="A125" s="640"/>
      <c r="B125" s="517"/>
      <c r="C125" s="520"/>
      <c r="D125" s="520"/>
      <c r="E125" s="469"/>
      <c r="F125" s="463"/>
      <c r="G125" s="489"/>
      <c r="H125" s="384">
        <v>20</v>
      </c>
      <c r="I125" s="466"/>
      <c r="J125" s="463"/>
      <c r="K125" s="463"/>
      <c r="L125" s="463"/>
      <c r="M125" s="469">
        <f t="shared" si="184"/>
        <v>0</v>
      </c>
      <c r="N125" s="469"/>
      <c r="O125" s="469"/>
      <c r="P125" s="472"/>
      <c r="Q125" s="475"/>
      <c r="R125" s="478"/>
      <c r="S125" s="478"/>
      <c r="T125" s="478"/>
      <c r="U125" s="478"/>
      <c r="V125" s="481"/>
      <c r="W125" s="439"/>
      <c r="X125" s="484"/>
      <c r="Y125" s="487"/>
      <c r="Z125" s="436"/>
      <c r="AA125" s="439"/>
      <c r="AB125" s="442"/>
      <c r="AC125" s="445"/>
      <c r="AD125" s="448"/>
      <c r="AE125" s="451"/>
      <c r="AF125" s="205">
        <v>2</v>
      </c>
      <c r="AG125" s="206" t="s">
        <v>1177</v>
      </c>
      <c r="AH125" s="234" t="str">
        <f t="shared" si="188"/>
        <v>Probabilidad</v>
      </c>
      <c r="AI125" s="340" t="s">
        <v>314</v>
      </c>
      <c r="AJ125" s="340" t="s">
        <v>319</v>
      </c>
      <c r="AK125" s="235" t="str">
        <f t="shared" si="189"/>
        <v>40%</v>
      </c>
      <c r="AL125" s="341" t="s">
        <v>323</v>
      </c>
      <c r="AM125" s="341" t="s">
        <v>327</v>
      </c>
      <c r="AN125" s="342" t="s">
        <v>330</v>
      </c>
      <c r="AO125" s="236" t="str">
        <f>IF(ISBLANK(AD124),(IFERROR(IF(AND(AH124="Probabilidad",AH125="Probabilidad"),(AQ124-(+AQ124*AK125)),IF(AH125="Probabilidad",(W124-(+W124*AK125)),IF(AH125="Impacto",AQ124,""))),""))," ")</f>
        <v xml:space="preserve"> </v>
      </c>
      <c r="AP125" s="174" t="str">
        <f>IF(ISBLANK(AD124),(IFERROR(IF(AO125="","",IF(AO125&lt;=0.2,"Muy Baja",IF(AO125&lt;=0.4,"Baja",IF(AO125&lt;=0.6,"Media",IF(AO125&lt;=0.8,"Alta","Muy Alta"))))),""))," ")</f>
        <v xml:space="preserve"> </v>
      </c>
      <c r="AQ125" s="237" t="str">
        <f t="shared" si="190"/>
        <v xml:space="preserve"> </v>
      </c>
      <c r="AR125" s="283" t="str">
        <f t="shared" si="191"/>
        <v/>
      </c>
      <c r="AS125" s="237" t="str">
        <f>IFERROR(IF(AND(AH124="Impacto",AH125="Impacto"),(AS124-(+AS124*AK125)),IF(AH125="Impacto",(AA124-(+AA124*AK125)),IF(AH125="Probabilidad",AS124,""))),"")</f>
        <v/>
      </c>
      <c r="AT125" s="239" t="str">
        <f t="shared" si="192"/>
        <v/>
      </c>
      <c r="AU125" s="454"/>
      <c r="AV125" s="457"/>
      <c r="AW125" s="451"/>
      <c r="AX125" s="460"/>
      <c r="AY125" s="343" t="s">
        <v>1186</v>
      </c>
      <c r="AZ125" s="209" t="s">
        <v>1199</v>
      </c>
      <c r="BA125" s="207" t="s">
        <v>974</v>
      </c>
      <c r="BB125" s="207" t="s">
        <v>1069</v>
      </c>
      <c r="BC125" s="208">
        <v>44562</v>
      </c>
      <c r="BD125" s="208">
        <v>44926</v>
      </c>
      <c r="BE125" s="209" t="s">
        <v>1199</v>
      </c>
      <c r="BF125" s="209" t="s">
        <v>1201</v>
      </c>
      <c r="BG125" s="463"/>
      <c r="BH125" s="215"/>
      <c r="BI125" s="210"/>
      <c r="BJ125" s="210"/>
      <c r="BK125" s="210"/>
      <c r="BL125" s="207"/>
      <c r="BM125" s="207"/>
      <c r="BN125" s="207"/>
      <c r="BO125" s="282"/>
      <c r="BP125" s="282"/>
      <c r="BQ125" s="284"/>
      <c r="BR125" s="213"/>
      <c r="BS125" s="213" t="str">
        <f>IF(AND('MAPA DE RIESGOS'!$AP125="Muy Alta",'MAPA DE RIESGOS'!$AR125="Leve"),CONCATENATE("R",'MAPA DE RIESGOS'!$H125,"C",'MAPA DE RIESGOS'!$AF125),"")</f>
        <v/>
      </c>
      <c r="BT125" s="213"/>
      <c r="BU125" s="213"/>
      <c r="BV125" s="213"/>
      <c r="BW125" s="213"/>
      <c r="BX125" s="213"/>
      <c r="BY125" s="213"/>
      <c r="BZ125" s="213"/>
      <c r="CA125" s="213"/>
      <c r="CB125" s="213"/>
      <c r="CC125" s="213"/>
      <c r="CD125" s="213"/>
      <c r="CE125" s="213"/>
      <c r="CF125" s="213"/>
      <c r="CG125" s="213"/>
      <c r="CH125" s="213"/>
      <c r="CI125" s="213"/>
      <c r="CJ125" s="213"/>
      <c r="CK125" s="213"/>
    </row>
    <row r="126" spans="1:89" s="214" customFormat="1" ht="28.5" hidden="1" customHeight="1">
      <c r="A126" s="640"/>
      <c r="B126" s="517"/>
      <c r="C126" s="520"/>
      <c r="D126" s="520"/>
      <c r="E126" s="469"/>
      <c r="F126" s="463"/>
      <c r="G126" s="489"/>
      <c r="H126" s="384">
        <v>20</v>
      </c>
      <c r="I126" s="466"/>
      <c r="J126" s="463"/>
      <c r="K126" s="463"/>
      <c r="L126" s="463"/>
      <c r="M126" s="469">
        <f t="shared" si="184"/>
        <v>0</v>
      </c>
      <c r="N126" s="469"/>
      <c r="O126" s="469"/>
      <c r="P126" s="472"/>
      <c r="Q126" s="475"/>
      <c r="R126" s="478"/>
      <c r="S126" s="478"/>
      <c r="T126" s="478"/>
      <c r="U126" s="478"/>
      <c r="V126" s="481"/>
      <c r="W126" s="439"/>
      <c r="X126" s="484"/>
      <c r="Y126" s="487"/>
      <c r="Z126" s="436"/>
      <c r="AA126" s="439"/>
      <c r="AB126" s="442"/>
      <c r="AC126" s="445"/>
      <c r="AD126" s="448"/>
      <c r="AE126" s="451"/>
      <c r="AF126" s="205">
        <v>3</v>
      </c>
      <c r="AG126" s="206"/>
      <c r="AH126" s="234" t="str">
        <f t="shared" si="188"/>
        <v/>
      </c>
      <c r="AI126" s="340"/>
      <c r="AJ126" s="340"/>
      <c r="AK126" s="235" t="str">
        <f t="shared" si="189"/>
        <v/>
      </c>
      <c r="AL126" s="341"/>
      <c r="AM126" s="341"/>
      <c r="AN126" s="342"/>
      <c r="AO126" s="236" t="str">
        <f>IF(ISBLANK(AD124),(IFERROR(IF(AND(AH125="Probabilidad",AH126="Probabilidad"),(AQ125-(+AQ125*AK126)),IF(AND(AH125="Impacto",AH126="Probabilidad"),(AQ124-(+AQ124*AK126)),IF(AH126="Impacto",AQ125,""))),""))," ")</f>
        <v xml:space="preserve"> </v>
      </c>
      <c r="AP126" s="174" t="str">
        <f>IF(ISBLANK(AD124),(IFERROR(IF(AO126="","",IF(AO126&lt;=0.2,"Muy Baja",IF(AO126&lt;=0.4,"Baja",IF(AO126&lt;=0.6,"Media",IF(AO126&lt;=0.8,"Alta","Muy Alta"))))),""))," ")</f>
        <v xml:space="preserve"> </v>
      </c>
      <c r="AQ126" s="237" t="str">
        <f t="shared" si="190"/>
        <v xml:space="preserve"> </v>
      </c>
      <c r="AR126" s="283" t="str">
        <f t="shared" si="191"/>
        <v/>
      </c>
      <c r="AS126" s="237" t="str">
        <f>IFERROR(IF(AND(AH125="Impacto",AH126="Impacto"),(AS125-(+AS125*AK126)),IF(AND(AH125="Probabilidad",AH126="Impacto"),(AS124-(+AS124*AK126)),IF(AH126="Probabilidad",AS125,""))),"")</f>
        <v/>
      </c>
      <c r="AT126" s="239" t="str">
        <f t="shared" si="192"/>
        <v/>
      </c>
      <c r="AU126" s="454"/>
      <c r="AV126" s="457"/>
      <c r="AW126" s="451"/>
      <c r="AX126" s="460"/>
      <c r="AY126" s="343"/>
      <c r="AZ126" s="209"/>
      <c r="BA126" s="207"/>
      <c r="BB126" s="207"/>
      <c r="BC126" s="208"/>
      <c r="BD126" s="208"/>
      <c r="BE126" s="208"/>
      <c r="BF126" s="209"/>
      <c r="BG126" s="463"/>
      <c r="BH126" s="215"/>
      <c r="BI126" s="210"/>
      <c r="BJ126" s="210"/>
      <c r="BK126" s="210"/>
      <c r="BL126" s="207"/>
      <c r="BM126" s="207"/>
      <c r="BN126" s="207"/>
      <c r="BO126" s="282"/>
      <c r="BP126" s="282"/>
      <c r="BQ126" s="284"/>
      <c r="BR126" s="213"/>
      <c r="BS126" s="213" t="str">
        <f>IF(AND('MAPA DE RIESGOS'!$AP126="Muy Alta",'MAPA DE RIESGOS'!$AR126="Leve"),CONCATENATE("R",'MAPA DE RIESGOS'!$H126,"C",'MAPA DE RIESGOS'!$AF126),"")</f>
        <v/>
      </c>
      <c r="BT126" s="213"/>
      <c r="BU126" s="213"/>
      <c r="BV126" s="213"/>
      <c r="BW126" s="213"/>
      <c r="BX126" s="213"/>
      <c r="BY126" s="213"/>
      <c r="BZ126" s="213"/>
      <c r="CA126" s="213"/>
      <c r="CB126" s="213"/>
      <c r="CC126" s="213"/>
      <c r="CD126" s="213"/>
      <c r="CE126" s="213"/>
      <c r="CF126" s="213"/>
      <c r="CG126" s="213"/>
      <c r="CH126" s="213"/>
      <c r="CI126" s="213"/>
      <c r="CJ126" s="213"/>
      <c r="CK126" s="213"/>
    </row>
    <row r="127" spans="1:89" s="214" customFormat="1" ht="28.5" hidden="1" customHeight="1">
      <c r="A127" s="640"/>
      <c r="B127" s="517"/>
      <c r="C127" s="520"/>
      <c r="D127" s="520"/>
      <c r="E127" s="469"/>
      <c r="F127" s="463"/>
      <c r="G127" s="489"/>
      <c r="H127" s="384">
        <v>20</v>
      </c>
      <c r="I127" s="466"/>
      <c r="J127" s="463"/>
      <c r="K127" s="463"/>
      <c r="L127" s="463"/>
      <c r="M127" s="469">
        <f t="shared" si="184"/>
        <v>0</v>
      </c>
      <c r="N127" s="469"/>
      <c r="O127" s="469"/>
      <c r="P127" s="472"/>
      <c r="Q127" s="475"/>
      <c r="R127" s="478"/>
      <c r="S127" s="478"/>
      <c r="T127" s="478"/>
      <c r="U127" s="478"/>
      <c r="V127" s="481"/>
      <c r="W127" s="439"/>
      <c r="X127" s="484"/>
      <c r="Y127" s="487"/>
      <c r="Z127" s="436"/>
      <c r="AA127" s="439"/>
      <c r="AB127" s="442"/>
      <c r="AC127" s="445"/>
      <c r="AD127" s="448"/>
      <c r="AE127" s="451"/>
      <c r="AF127" s="205">
        <v>4</v>
      </c>
      <c r="AG127" s="206"/>
      <c r="AH127" s="234" t="str">
        <f t="shared" si="188"/>
        <v/>
      </c>
      <c r="AI127" s="340"/>
      <c r="AJ127" s="340"/>
      <c r="AK127" s="235" t="str">
        <f t="shared" si="189"/>
        <v/>
      </c>
      <c r="AL127" s="341"/>
      <c r="AM127" s="341"/>
      <c r="AN127" s="342"/>
      <c r="AO127" s="236" t="str">
        <f>IF(ISBLANK(AD124),(IFERROR(IF(AND(AH126="Probabilidad",AH127="Probabilidad"),(AQ126-(+AQ126*AK127)),IF(AND(AH126="Impacto",AH127="Probabilidad"),(AQ125-(+AQ125*AK127)),IF(AH127="Impacto",AQ126,""))),""))," ")</f>
        <v xml:space="preserve"> </v>
      </c>
      <c r="AP127" s="174" t="str">
        <f>IF(ISBLANK(AD124),(IFERROR(IF(AO127="","",IF(AO127&lt;=0.2,"Muy Baja",IF(AO127&lt;=0.4,"Baja",IF(AO127&lt;=0.6,"Media",IF(AO127&lt;=0.8,"Alta","Muy Alta"))))),""))," ")</f>
        <v xml:space="preserve"> </v>
      </c>
      <c r="AQ127" s="237" t="str">
        <f t="shared" si="190"/>
        <v xml:space="preserve"> </v>
      </c>
      <c r="AR127" s="283" t="str">
        <f t="shared" si="191"/>
        <v/>
      </c>
      <c r="AS127" s="237" t="str">
        <f>IFERROR(IF(AND(AH126="Impacto",AH127="Impacto"),(AS126-(+AS126*AK127)),IF(AND(AH126="Probabilidad",AH127="Impacto"),(AS125-(+AS125*AK127)),IF(AH127="Probabilidad",AS126,""))),"")</f>
        <v/>
      </c>
      <c r="AT127" s="239" t="str">
        <f t="shared" si="192"/>
        <v/>
      </c>
      <c r="AU127" s="454"/>
      <c r="AV127" s="457"/>
      <c r="AW127" s="451"/>
      <c r="AX127" s="460"/>
      <c r="AY127" s="343"/>
      <c r="AZ127" s="209"/>
      <c r="BA127" s="207"/>
      <c r="BB127" s="207"/>
      <c r="BC127" s="208"/>
      <c r="BD127" s="208"/>
      <c r="BE127" s="208"/>
      <c r="BF127" s="209"/>
      <c r="BG127" s="463"/>
      <c r="BH127" s="215"/>
      <c r="BI127" s="210"/>
      <c r="BJ127" s="210"/>
      <c r="BK127" s="210"/>
      <c r="BL127" s="207"/>
      <c r="BM127" s="207"/>
      <c r="BN127" s="207"/>
      <c r="BO127" s="282"/>
      <c r="BP127" s="282"/>
      <c r="BQ127" s="284"/>
      <c r="BR127" s="213"/>
      <c r="BS127" s="213" t="str">
        <f>IF(AND('MAPA DE RIESGOS'!$AP127="Muy Alta",'MAPA DE RIESGOS'!$AR127="Leve"),CONCATENATE("R",'MAPA DE RIESGOS'!$H127,"C",'MAPA DE RIESGOS'!$AF127),"")</f>
        <v/>
      </c>
      <c r="BT127" s="213"/>
      <c r="BU127" s="213"/>
      <c r="BV127" s="213"/>
      <c r="BW127" s="213"/>
      <c r="BX127" s="213"/>
      <c r="BY127" s="213"/>
      <c r="BZ127" s="213"/>
      <c r="CA127" s="213"/>
      <c r="CB127" s="213"/>
      <c r="CC127" s="213"/>
      <c r="CD127" s="213"/>
      <c r="CE127" s="213"/>
      <c r="CF127" s="213"/>
      <c r="CG127" s="213"/>
      <c r="CH127" s="213"/>
      <c r="CI127" s="213"/>
      <c r="CJ127" s="213"/>
      <c r="CK127" s="213"/>
    </row>
    <row r="128" spans="1:89" s="214" customFormat="1" ht="28.5" hidden="1" customHeight="1">
      <c r="A128" s="640"/>
      <c r="B128" s="517"/>
      <c r="C128" s="520"/>
      <c r="D128" s="520"/>
      <c r="E128" s="469"/>
      <c r="F128" s="463"/>
      <c r="G128" s="489"/>
      <c r="H128" s="384">
        <v>20</v>
      </c>
      <c r="I128" s="466"/>
      <c r="J128" s="463"/>
      <c r="K128" s="463"/>
      <c r="L128" s="463"/>
      <c r="M128" s="469">
        <f t="shared" si="184"/>
        <v>0</v>
      </c>
      <c r="N128" s="469"/>
      <c r="O128" s="469"/>
      <c r="P128" s="472"/>
      <c r="Q128" s="475"/>
      <c r="R128" s="478"/>
      <c r="S128" s="478"/>
      <c r="T128" s="478"/>
      <c r="U128" s="478"/>
      <c r="V128" s="481"/>
      <c r="W128" s="439"/>
      <c r="X128" s="484"/>
      <c r="Y128" s="487"/>
      <c r="Z128" s="436"/>
      <c r="AA128" s="439"/>
      <c r="AB128" s="442"/>
      <c r="AC128" s="445"/>
      <c r="AD128" s="448"/>
      <c r="AE128" s="451"/>
      <c r="AF128" s="205">
        <v>5</v>
      </c>
      <c r="AG128" s="206"/>
      <c r="AH128" s="234" t="str">
        <f t="shared" si="188"/>
        <v/>
      </c>
      <c r="AI128" s="340"/>
      <c r="AJ128" s="340"/>
      <c r="AK128" s="235" t="str">
        <f t="shared" si="189"/>
        <v/>
      </c>
      <c r="AL128" s="341"/>
      <c r="AM128" s="341"/>
      <c r="AN128" s="342"/>
      <c r="AO128" s="236" t="str">
        <f>IF(ISBLANK(AD124),(IFERROR(IF(AND(AH127="Probabilidad",AH128="Probabilidad"),(AQ127-(+AQ127*AK128)),IF(AND(AH127="Impacto",AH128="Probabilidad"),(AQ126-(+AQ126*AK128)),IF(AH128="Impacto",AQ127,""))),""))," ")</f>
        <v xml:space="preserve"> </v>
      </c>
      <c r="AP128" s="174" t="str">
        <f>IF(ISBLANK(AD124),(IFERROR(IF(AO128="","",IF(AO128&lt;=0.2,"Muy Baja",IF(AO128&lt;=0.4,"Baja",IF(AO128&lt;=0.6,"Media",IF(AO128&lt;=0.8,"Alta","Muy Alta"))))),""))," ")</f>
        <v xml:space="preserve"> </v>
      </c>
      <c r="AQ128" s="237" t="str">
        <f t="shared" si="190"/>
        <v xml:space="preserve"> </v>
      </c>
      <c r="AR128" s="283" t="str">
        <f t="shared" si="191"/>
        <v/>
      </c>
      <c r="AS128" s="237" t="str">
        <f>IFERROR(IF(AND(AH127="Impacto",AH128="Impacto"),(AS127-(+AS127*AK128)),IF(AND(AH127="Probabilidad",AH128="Impacto"),(AS126-(+AS126*AK128)),IF(AH128="Probabilidad",AS127,""))),"")</f>
        <v/>
      </c>
      <c r="AT128" s="239" t="str">
        <f t="shared" si="192"/>
        <v/>
      </c>
      <c r="AU128" s="454"/>
      <c r="AV128" s="457"/>
      <c r="AW128" s="451"/>
      <c r="AX128" s="460"/>
      <c r="AY128" s="343"/>
      <c r="AZ128" s="209"/>
      <c r="BA128" s="207"/>
      <c r="BB128" s="207"/>
      <c r="BC128" s="208"/>
      <c r="BD128" s="208"/>
      <c r="BE128" s="208"/>
      <c r="BF128" s="209"/>
      <c r="BG128" s="463"/>
      <c r="BH128" s="215"/>
      <c r="BI128" s="210"/>
      <c r="BJ128" s="210"/>
      <c r="BK128" s="210"/>
      <c r="BL128" s="207"/>
      <c r="BM128" s="207"/>
      <c r="BN128" s="207"/>
      <c r="BO128" s="282"/>
      <c r="BP128" s="282"/>
      <c r="BQ128" s="284"/>
      <c r="BR128" s="213"/>
      <c r="BS128" s="213" t="str">
        <f>IF(AND('MAPA DE RIESGOS'!$AP128="Muy Alta",'MAPA DE RIESGOS'!$AR128="Leve"),CONCATENATE("R",'MAPA DE RIESGOS'!$H128,"C",'MAPA DE RIESGOS'!$AF128),"")</f>
        <v/>
      </c>
      <c r="BT128" s="213"/>
      <c r="BU128" s="213"/>
      <c r="BV128" s="213"/>
      <c r="BW128" s="213"/>
      <c r="BX128" s="213"/>
      <c r="BY128" s="213"/>
      <c r="BZ128" s="213"/>
      <c r="CA128" s="213"/>
      <c r="CB128" s="213"/>
      <c r="CC128" s="213"/>
      <c r="CD128" s="213"/>
      <c r="CE128" s="213"/>
      <c r="CF128" s="213"/>
      <c r="CG128" s="213"/>
      <c r="CH128" s="213"/>
      <c r="CI128" s="213"/>
      <c r="CJ128" s="213"/>
      <c r="CK128" s="213"/>
    </row>
    <row r="129" spans="1:89" s="214" customFormat="1" ht="28.5" hidden="1" customHeight="1">
      <c r="A129" s="640"/>
      <c r="B129" s="517"/>
      <c r="C129" s="520"/>
      <c r="D129" s="520"/>
      <c r="E129" s="469"/>
      <c r="F129" s="463"/>
      <c r="G129" s="489"/>
      <c r="H129" s="384">
        <v>20</v>
      </c>
      <c r="I129" s="467"/>
      <c r="J129" s="464"/>
      <c r="K129" s="464"/>
      <c r="L129" s="464"/>
      <c r="M129" s="470">
        <f t="shared" si="184"/>
        <v>0</v>
      </c>
      <c r="N129" s="470"/>
      <c r="O129" s="470"/>
      <c r="P129" s="473"/>
      <c r="Q129" s="476"/>
      <c r="R129" s="479"/>
      <c r="S129" s="479"/>
      <c r="T129" s="479"/>
      <c r="U129" s="479"/>
      <c r="V129" s="482"/>
      <c r="W129" s="440"/>
      <c r="X129" s="485"/>
      <c r="Y129" s="488"/>
      <c r="Z129" s="437"/>
      <c r="AA129" s="440"/>
      <c r="AB129" s="443"/>
      <c r="AC129" s="446"/>
      <c r="AD129" s="449"/>
      <c r="AE129" s="452"/>
      <c r="AF129" s="205">
        <v>6</v>
      </c>
      <c r="AG129" s="206"/>
      <c r="AH129" s="234" t="str">
        <f t="shared" si="188"/>
        <v/>
      </c>
      <c r="AI129" s="340"/>
      <c r="AJ129" s="340"/>
      <c r="AK129" s="235" t="str">
        <f t="shared" si="189"/>
        <v/>
      </c>
      <c r="AL129" s="341"/>
      <c r="AM129" s="341"/>
      <c r="AN129" s="342"/>
      <c r="AO129" s="236" t="str">
        <f>IF(ISBLANK(AD124),(IFERROR(IF(AND(AH127="Probabilidad",AH129="Probabilidad"),(AQ127-(+AQ127*AK129)),IF(AND(AH127="Impacto",AH129="Probabilidad"),(AQ126-(+AQ126*AK129)),IF(AH129="Impacto",AQ127,""))),""))," ")</f>
        <v xml:space="preserve"> </v>
      </c>
      <c r="AP129" s="174" t="str">
        <f>IF(ISBLANK(AD124),(IFERROR(IF(AO129="","",IF(AO129&lt;=0.2,"Muy Baja",IF(AO129&lt;=0.4,"Baja",IF(AO129&lt;=0.6,"Media",IF(AO129&lt;=0.8,"Alta","Muy Alta"))))),"")), " ")</f>
        <v xml:space="preserve"> </v>
      </c>
      <c r="AQ129" s="237" t="str">
        <f t="shared" si="190"/>
        <v xml:space="preserve"> </v>
      </c>
      <c r="AR129" s="283" t="str">
        <f t="shared" si="191"/>
        <v/>
      </c>
      <c r="AS129" s="237" t="str">
        <f>IFERROR(IF(AND(AH128="Impacto",AH129="Impacto"),(AS127-(+AS128*AK129)),IF(AND(AH127="Probabilidad",AH129="Impacto"),(AS126-(+AS126*AK129)),IF(AH129="Probabilidad",AS127,""))),"")</f>
        <v/>
      </c>
      <c r="AT129" s="239" t="str">
        <f t="shared" si="192"/>
        <v/>
      </c>
      <c r="AU129" s="455"/>
      <c r="AV129" s="458"/>
      <c r="AW129" s="452"/>
      <c r="AX129" s="461"/>
      <c r="AY129" s="343"/>
      <c r="AZ129" s="209"/>
      <c r="BA129" s="207"/>
      <c r="BB129" s="207"/>
      <c r="BC129" s="208"/>
      <c r="BD129" s="208"/>
      <c r="BE129" s="208"/>
      <c r="BF129" s="209"/>
      <c r="BG129" s="464"/>
      <c r="BH129" s="215"/>
      <c r="BI129" s="210"/>
      <c r="BJ129" s="210"/>
      <c r="BK129" s="210"/>
      <c r="BL129" s="207"/>
      <c r="BM129" s="207"/>
      <c r="BN129" s="207"/>
      <c r="BO129" s="282"/>
      <c r="BP129" s="282"/>
      <c r="BQ129" s="284"/>
      <c r="BR129" s="213"/>
      <c r="BS129" s="213" t="str">
        <f>IF(AND('MAPA DE RIESGOS'!$AP129="Muy Alta",'MAPA DE RIESGOS'!$AR129="Leve"),CONCATENATE("R",'MAPA DE RIESGOS'!$H129,"C",'MAPA DE RIESGOS'!$AF129),"")</f>
        <v/>
      </c>
      <c r="BT129" s="213"/>
      <c r="BU129" s="213"/>
      <c r="BV129" s="213"/>
      <c r="BW129" s="213"/>
      <c r="BX129" s="213"/>
      <c r="BY129" s="213"/>
      <c r="BZ129" s="213"/>
      <c r="CA129" s="213"/>
      <c r="CB129" s="213"/>
      <c r="CC129" s="213"/>
      <c r="CD129" s="213"/>
      <c r="CE129" s="213"/>
      <c r="CF129" s="213"/>
      <c r="CG129" s="213"/>
      <c r="CH129" s="213"/>
      <c r="CI129" s="213"/>
      <c r="CJ129" s="213"/>
      <c r="CK129" s="213"/>
    </row>
    <row r="130" spans="1:89" s="214" customFormat="1" ht="139" customHeight="1">
      <c r="A130" s="640"/>
      <c r="B130" s="517"/>
      <c r="C130" s="520"/>
      <c r="D130" s="520"/>
      <c r="E130" s="469"/>
      <c r="F130" s="463"/>
      <c r="G130" s="489">
        <v>21</v>
      </c>
      <c r="H130" s="384">
        <v>21</v>
      </c>
      <c r="I130" s="465" t="s">
        <v>1736</v>
      </c>
      <c r="J130" s="462" t="s">
        <v>243</v>
      </c>
      <c r="K130" s="462" t="s">
        <v>1718</v>
      </c>
      <c r="L130" s="462" t="s">
        <v>1712</v>
      </c>
      <c r="M130" s="468" t="s">
        <v>1711</v>
      </c>
      <c r="N130" s="468" t="s">
        <v>109</v>
      </c>
      <c r="O130" s="468" t="s">
        <v>247</v>
      </c>
      <c r="P130" s="471">
        <v>228</v>
      </c>
      <c r="Q130" s="474"/>
      <c r="R130" s="477"/>
      <c r="S130" s="477"/>
      <c r="T130" s="477"/>
      <c r="U130" s="477"/>
      <c r="V130" s="480" t="str">
        <f t="shared" ref="V130" si="194">IF(ISBLANK(AC130),(IF(P130&lt;=0,"",IF(P130&lt;=2,"Muy Baja",IF(P130&lt;=24,"Baja",IF(P130&lt;=500,"Media",IF(P130&lt;=5000,"Alta","Muy Alta"))))))," ")</f>
        <v xml:space="preserve"> </v>
      </c>
      <c r="W130" s="438" t="str">
        <f t="shared" ref="W130" si="195">IF(ISBLANK(AC130),(IF(V130="","",IF(V130="Muy Baja",20%,IF(V130="Baja",40%,IF(V130="Media",60%,IF(V130="Alta",80%,IF(V130="Muy Alta",100%,0)))))))," ")</f>
        <v xml:space="preserve"> </v>
      </c>
      <c r="X130" s="483"/>
      <c r="Y130" s="486" t="str">
        <f>IF(X130&gt;0,IF(NOT(ISERROR(MATCH(X130,'Listados Datos'!$N$3:$N$4,0))),'Listados Datos'!$N$6&amp;"Por favor no seleccionar este criterios de impacto (Afectación Económica o presupuestal y/o Pérdida Reputacional)",'Listados Datos'!$N$7),"")</f>
        <v/>
      </c>
      <c r="Z130" s="435" t="str">
        <f>IF(OR(X130='Listados Datos'!$R$3,X130='Listados Datos'!$S$3),"Leve",IF(OR(X130='Listados Datos'!$R$4,X130='Listados Datos'!$S$4),"Menor",IF(OR(X130='Listados Datos'!$R$5,X130='Listados Datos'!$S$5),"Moderado",IF(OR(X130='Listados Datos'!$R$6,X130='Listados Datos'!$S$6),"Mayor",IF(OR(X130='Listados Datos'!$R$7,X130='Listados Datos'!$S$7),"Catastrófico","")))))</f>
        <v/>
      </c>
      <c r="AA130" s="438" t="str">
        <f>IF(Z130="","",IF(Z130="Leve",20%,IF(Z130="Menor",40%,IF(Z130="Moderado",60%,IF(Z130="Mayor",80%,IF(Z130="Catastrófico",100%,0))))))</f>
        <v/>
      </c>
      <c r="AB130" s="441" t="str">
        <f>IF(OR(AND(V130="Muy Baja",Z130="Leve"),AND(V130="Muy Baja",Z130="Menor"),AND(V130="Baja",Z130="Leve")),"Bajo",IF(OR(AND(V130="Muy baja",Z130="Moderado"),AND(V130="Baja",Z130="Menor"),AND(V130="Baja",Z130="Moderado"),AND(V130="Media",Z130="Leve"),AND(V130="Media",Z130="Menor"),AND(V130="Media",Z130="Moderado"),AND(V130="Alta",Z130="Leve"),AND(V130="Alta",Z130="Menor")),"Moderado",IF(OR(AND(V130="Muy Baja",Z130="Mayor"),AND(V130="Baja",Z130="Mayor"),AND(V130="Media",Z130="Mayor"),AND(V130="Alta",Z130="Moderado"),AND(V130="Alta",Z130="Mayor"),AND(V130="Muy Alta",Z130="Leve"),AND(V130="Muy Alta",Z130="Menor"),AND(V130="Muy Alta",Z130="Moderado"),AND(V130="Muy Alta",Z130="Mayor")),"Alto",IF(OR(AND(V130="Muy Baja",Z130="Catastrófico"),AND(V130="Baja",Z130="Catastrófico"),AND(V130="Media",Z130="Catastrófico"),AND(V130="Alta",Z130="Catastrófico"),AND(V130="Muy Alta",Z130="Catastrófico")),"Extremo",""))))</f>
        <v/>
      </c>
      <c r="AC130" s="444" t="s">
        <v>348</v>
      </c>
      <c r="AD130" s="447" t="s">
        <v>12</v>
      </c>
      <c r="AE130" s="450" t="str">
        <f t="shared" ref="AE130" si="196">IF(AND(AC130="Rara Vez",AD130="Insignificante"),("BAJA"),IF(AND(AC130="Rara Vez",AD130="Menor"),("BAJA"),IF(AND(AC130="Rara Vez",AD130="Moderado"),("MODERADA"),IF(AND(AC130="Rara Vez",AD130="Mayor"),("ALTA"),IF(AND(AC130="Improbable",AD130="Insignificante"),("BAJA"),IF(AND(AC130="Improbable",AD130="Menor"),("BAJA"),IF(AND(AC130="Improbable",AD130="Moderado"),("MODERADA"),IF(AND(AC130="Improbable",AD130="Mayor"),("ALTA"),IF(AND(AC130="Posible",AD130="Insignificante"),("BAJA"),IF(AND(AC130="Posible",AD130="Menor"),("MODERADA"),IF(AND(AC130="Posible",AD130="Moderado"),("ALTA"),IF(AND(AC130="Posible",AD130="Mayor"),("EXTREMA"),IF(AND(AC130="Probable",AD130="Insignificante"),("MODERADA"),IF(AND(AC130="Probable",AD130="Menor"),("ALTA"),IF(AND(AC130="Probable",AD130="Moderado"),("ALTA"),IF(AND(AC130="Probable",AD130="Mayor"),("EXTREMA"),IF(AND(AC130="Casi Seguro",AD130="Insignificante"),("ALTA"),IF(AND(AC130="Casi Seguro",AD130="Menor"),("ALTA"),IF(AND(AC130="Casi Seguro",AD130="Moderado"),("EXTREMA"),IF(AND(AC130="Casi Seguro",AD130="Mayor"),("EXTREMA"),IF(AD130="Catastrófico","EXTREMA","VALORAR")))))))))))))))))))))</f>
        <v>MODERADA</v>
      </c>
      <c r="AF130" s="205">
        <v>1</v>
      </c>
      <c r="AG130" s="206" t="s">
        <v>1713</v>
      </c>
      <c r="AH130" s="234" t="str">
        <f t="shared" ref="AH130:AH135" si="197">IF(OR(AI130="Preventivo",AI130="Detectivo"),"Probabilidad",IF(AI130="Correctivo","Impacto",""))</f>
        <v>Probabilidad</v>
      </c>
      <c r="AI130" s="340" t="s">
        <v>314</v>
      </c>
      <c r="AJ130" s="340" t="s">
        <v>319</v>
      </c>
      <c r="AK130" s="235" t="str">
        <f t="shared" ref="AK130:AK135" si="198">IF(AND(AI130="Preventivo",AJ130="Automático"),"50%",IF(AND(AI130="Preventivo",AJ130="Manual"),"40%",IF(AND(AI130="Detectivo",AJ130="Automático"),"40%",IF(AND(AI130="Detectivo",AJ130="Manual"),"30%",IF(AND(AI130="Correctivo",AJ130="Automático"),"35%",IF(AND(AI130="Correctivo",AJ130="Manual"),"25%",""))))))</f>
        <v>40%</v>
      </c>
      <c r="AL130" s="341" t="s">
        <v>323</v>
      </c>
      <c r="AM130" s="341" t="s">
        <v>327</v>
      </c>
      <c r="AN130" s="342" t="s">
        <v>330</v>
      </c>
      <c r="AO130" s="236" t="str">
        <f>IF(ISBLANK(AD130),(IFERROR(IF(AH130="Probabilidad",(W130-(+W130*AK130)),IF(AH130="Impacto",W130,"")),""))," ")</f>
        <v xml:space="preserve"> </v>
      </c>
      <c r="AP130" s="174" t="str">
        <f>IF(ISBLANK(AD130), (IFERROR(IF(AO130="","",IF(AO130&lt;=0.2,"Muy Baja",IF(AO130&lt;=0.4,"Baja",IF(AO130&lt;=0.6,"Media",IF(AO130&lt;=0.8,"Alta","Muy Alta"))))),""))," ")</f>
        <v xml:space="preserve"> </v>
      </c>
      <c r="AQ130" s="237" t="str">
        <f t="shared" ref="AQ130:AQ135" si="199">+AO130</f>
        <v xml:space="preserve"> </v>
      </c>
      <c r="AR130" s="393" t="str">
        <f t="shared" ref="AR130:AR135" si="200">IFERROR(IF(AS130="","",IF(AS130&lt;=0.2,"Leve",IF(AS130&lt;=0.4,"Menor",IF(AS130&lt;=0.6,"Moderado",IF(AS130&lt;=0.8,"Mayor","Catastrófico"))))),"")</f>
        <v/>
      </c>
      <c r="AS130" s="237" t="str">
        <f>IFERROR(IF(AH130="Impacto",(AA130-(+AA130*AK130)),IF(AH130="Probabilidad",AA130,"")),"")</f>
        <v/>
      </c>
      <c r="AT130" s="239" t="str">
        <f t="shared" ref="AT130:AT135" si="201">IFERROR(IF(OR(AND(AP130="Muy Baja",AR130="Leve"),AND(AP130="Muy Baja",AR130="Menor"),AND(AP130="Baja",AR130="Leve")),"Bajo",IF(OR(AND(AP130="Muy baja",AR130="Moderado"),AND(AP130="Baja",AR130="Menor"),AND(AP130="Baja",AR130="Moderado"),AND(AP130="Media",AR130="Leve"),AND(AP130="Media",AR130="Menor"),AND(AP130="Media",AR130="Moderado"),AND(AP130="Alta",AR130="Leve"),AND(AP130="Alta",AR130="Menor")),"Moderado",IF(OR(AND(AP130="Muy Baja",AR130="Mayor"),AND(AP130="Baja",AR130="Mayor"),AND(AP130="Media",AR130="Mayor"),AND(AP130="Alta",AR130="Moderado"),AND(AP130="Alta",AR130="Mayor"),AND(AP130="Muy Alta",AR130="Leve"),AND(AP130="Muy Alta",AR130="Menor"),AND(AP130="Muy Alta",AR130="Moderado"),AND(AP130="Muy Alta",AR130="Mayor")),"Alto",IF(OR(AND(AP130="Muy Baja",AR130="Catastrófico"),AND(AP130="Baja",AR130="Catastrófico"),AND(AP130="Media",AR130="Catastrófico"),AND(AP130="Alta",AR130="Catastrófico"),AND(AP130="Muy Alta",AR130="Catastrófico")),"Extremo","")))),"")</f>
        <v/>
      </c>
      <c r="AU130" s="453" t="s">
        <v>348</v>
      </c>
      <c r="AV130" s="456" t="str">
        <f>IF(ISBLANK(AD130), " ", AD130)</f>
        <v>Moderado</v>
      </c>
      <c r="AW130" s="450" t="str">
        <f t="shared" ref="AW130" si="202">IF(AND(AU130="Rara Vez",AV130="Insignificante"),("BAJA"),IF(AND(AU130="Rara Vez",AV130="Menor"),("BAJA"),IF(AND(AU130="Rara Vez",AV130="Moderado"),("MODERADA"),IF(AND(AU130="Rara Vez",AV130="Mayor"),("ALTA"),IF(AND(AU130="Improbable",AV130="Insignificante"),("BAJA"),IF(AND(AU130="Improbable",AV130="Menor"),("BAJA"),IF(AND(AU130="Improbable",AV130="Moderado"),("MODERADA"),IF(AND(AU130="Improbable",AV130="Mayor"),("ALTA"),IF(AND(AU130="Posible",AV130="Insignificante"),("BAJA"),IF(AND(AU130="Posible",AV130="Menor"),("MODERADA"),IF(AND(AU130="Posible",AV130="Moderado"),("ALTA"),IF(AND(AU130="Posible",AV130="Mayor"),("EXTREMA"),IF(AND(AU130="Probable",AV130="Insignificante"),("MODERADA"),IF(AND(AU130="Probable",AV130="Menor"),("ALTA"),IF(AND(AU130="Probable",AV130="Moderado"),("ALTA"),IF(AND(AU130="Probable",AV130="Mayor"),("EXTREMA"),IF(AND(AU130="Casi Seguro",AV130="Insignificante"),("ALTA"),IF(AND(AU130="Casi Seguro",AV130="Menor"),("ALTA"),IF(AND(AU130="Casi Seguro",AV130="Moderado"),("EXTREMA"),IF(AND(AU130="Casi Seguro",AV130="Mayor"),("EXTREMA"),IF(AV130="Catastrófico","EXTREMA","VALORAR")))))))))))))))))))))</f>
        <v>MODERADA</v>
      </c>
      <c r="AX130" s="459" t="s">
        <v>337</v>
      </c>
      <c r="AY130" s="343" t="s">
        <v>1714</v>
      </c>
      <c r="AZ130" s="392" t="s">
        <v>1715</v>
      </c>
      <c r="BA130" s="207" t="s">
        <v>974</v>
      </c>
      <c r="BB130" s="207" t="s">
        <v>1241</v>
      </c>
      <c r="BC130" s="208">
        <v>44562</v>
      </c>
      <c r="BD130" s="208">
        <v>44926</v>
      </c>
      <c r="BE130" s="208" t="s">
        <v>1598</v>
      </c>
      <c r="BF130" s="208" t="s">
        <v>1716</v>
      </c>
      <c r="BG130" s="462" t="s">
        <v>1717</v>
      </c>
      <c r="BH130" s="215"/>
      <c r="BI130" s="210"/>
      <c r="BJ130" s="210"/>
      <c r="BK130" s="210"/>
      <c r="BL130" s="207"/>
      <c r="BM130" s="207"/>
      <c r="BN130" s="207"/>
      <c r="BO130" s="390"/>
      <c r="BP130" s="390"/>
      <c r="BQ130" s="391"/>
      <c r="BR130" s="213"/>
      <c r="BS130" s="213" t="str">
        <f>IF(AND('MAPA DE RIESGOS'!$AP130="Muy Alta",'MAPA DE RIESGOS'!$AR130="Leve"),CONCATENATE("R",'MAPA DE RIESGOS'!$H130,"C",'MAPA DE RIESGOS'!$AF130),"")</f>
        <v/>
      </c>
      <c r="BT130" s="213"/>
      <c r="BU130" s="213"/>
      <c r="BV130" s="213"/>
      <c r="BW130" s="213"/>
      <c r="BX130" s="213"/>
      <c r="BY130" s="213"/>
      <c r="BZ130" s="213"/>
      <c r="CA130" s="213"/>
      <c r="CB130" s="213"/>
      <c r="CC130" s="213"/>
      <c r="CD130" s="213"/>
      <c r="CE130" s="213"/>
      <c r="CF130" s="213"/>
      <c r="CG130" s="213"/>
      <c r="CH130" s="213"/>
      <c r="CI130" s="213"/>
      <c r="CJ130" s="213"/>
      <c r="CK130" s="213"/>
    </row>
    <row r="131" spans="1:89" s="214" customFormat="1" ht="18" hidden="1">
      <c r="A131" s="640"/>
      <c r="B131" s="517"/>
      <c r="C131" s="520"/>
      <c r="D131" s="520"/>
      <c r="E131" s="469"/>
      <c r="F131" s="463"/>
      <c r="G131" s="489"/>
      <c r="H131" s="384">
        <v>21</v>
      </c>
      <c r="I131" s="466"/>
      <c r="J131" s="463"/>
      <c r="K131" s="463"/>
      <c r="L131" s="463"/>
      <c r="M131" s="469"/>
      <c r="N131" s="469"/>
      <c r="O131" s="469"/>
      <c r="P131" s="472"/>
      <c r="Q131" s="475"/>
      <c r="R131" s="478"/>
      <c r="S131" s="478"/>
      <c r="T131" s="478"/>
      <c r="U131" s="478"/>
      <c r="V131" s="481"/>
      <c r="W131" s="439"/>
      <c r="X131" s="484"/>
      <c r="Y131" s="487"/>
      <c r="Z131" s="436"/>
      <c r="AA131" s="439"/>
      <c r="AB131" s="442"/>
      <c r="AC131" s="445"/>
      <c r="AD131" s="448"/>
      <c r="AE131" s="451"/>
      <c r="AF131" s="205">
        <v>2</v>
      </c>
      <c r="AG131" s="206"/>
      <c r="AH131" s="234" t="str">
        <f t="shared" si="197"/>
        <v/>
      </c>
      <c r="AI131" s="340"/>
      <c r="AJ131" s="340"/>
      <c r="AK131" s="235" t="str">
        <f t="shared" si="198"/>
        <v/>
      </c>
      <c r="AL131" s="341"/>
      <c r="AM131" s="341"/>
      <c r="AN131" s="342"/>
      <c r="AO131" s="236" t="str">
        <f>IF(ISBLANK(AD130),(IFERROR(IF(AND(AH130="Probabilidad",AH131="Probabilidad"),(AQ130-(+AQ130*AK131)),IF(AH131="Probabilidad",(W130-(+W130*AK131)),IF(AH131="Impacto",AQ130,""))),""))," ")</f>
        <v xml:space="preserve"> </v>
      </c>
      <c r="AP131" s="174" t="str">
        <f>IF(ISBLANK(AD130),(IFERROR(IF(AO131="","",IF(AO131&lt;=0.2,"Muy Baja",IF(AO131&lt;=0.4,"Baja",IF(AO131&lt;=0.6,"Media",IF(AO131&lt;=0.8,"Alta","Muy Alta"))))),""))," ")</f>
        <v xml:space="preserve"> </v>
      </c>
      <c r="AQ131" s="237" t="str">
        <f t="shared" si="199"/>
        <v xml:space="preserve"> </v>
      </c>
      <c r="AR131" s="393" t="str">
        <f t="shared" si="200"/>
        <v/>
      </c>
      <c r="AS131" s="237" t="str">
        <f>IFERROR(IF(AND(AH130="Impacto",AH131="Impacto"),(AS130-(+AS130*AK131)),IF(AH131="Impacto",(AA130-(+AA130*AK131)),IF(AH131="Probabilidad",AS130,""))),"")</f>
        <v/>
      </c>
      <c r="AT131" s="239" t="str">
        <f t="shared" si="201"/>
        <v/>
      </c>
      <c r="AU131" s="454"/>
      <c r="AV131" s="457"/>
      <c r="AW131" s="451"/>
      <c r="AX131" s="460"/>
      <c r="AY131" s="343"/>
      <c r="AZ131" s="392"/>
      <c r="BA131" s="207"/>
      <c r="BB131" s="207"/>
      <c r="BC131" s="208"/>
      <c r="BD131" s="208"/>
      <c r="BE131" s="392"/>
      <c r="BF131" s="392"/>
      <c r="BG131" s="463"/>
      <c r="BH131" s="215"/>
      <c r="BI131" s="210"/>
      <c r="BJ131" s="210"/>
      <c r="BK131" s="210"/>
      <c r="BL131" s="207"/>
      <c r="BM131" s="207"/>
      <c r="BN131" s="207"/>
      <c r="BO131" s="390"/>
      <c r="BP131" s="390"/>
      <c r="BQ131" s="391"/>
      <c r="BR131" s="213"/>
      <c r="BS131" s="213" t="str">
        <f>IF(AND('MAPA DE RIESGOS'!$AP131="Muy Alta",'MAPA DE RIESGOS'!$AR131="Leve"),CONCATENATE("R",'MAPA DE RIESGOS'!$H131,"C",'MAPA DE RIESGOS'!$AF131),"")</f>
        <v/>
      </c>
      <c r="BT131" s="213"/>
      <c r="BU131" s="213"/>
      <c r="BV131" s="213"/>
      <c r="BW131" s="213"/>
      <c r="BX131" s="213"/>
      <c r="BY131" s="213"/>
      <c r="BZ131" s="213"/>
      <c r="CA131" s="213"/>
      <c r="CB131" s="213"/>
      <c r="CC131" s="213"/>
      <c r="CD131" s="213"/>
      <c r="CE131" s="213"/>
      <c r="CF131" s="213"/>
      <c r="CG131" s="213"/>
      <c r="CH131" s="213"/>
      <c r="CI131" s="213"/>
      <c r="CJ131" s="213"/>
      <c r="CK131" s="213"/>
    </row>
    <row r="132" spans="1:89" s="214" customFormat="1" ht="28.5" hidden="1" customHeight="1">
      <c r="A132" s="640"/>
      <c r="B132" s="517"/>
      <c r="C132" s="520"/>
      <c r="D132" s="520"/>
      <c r="E132" s="469"/>
      <c r="F132" s="463"/>
      <c r="G132" s="489"/>
      <c r="H132" s="384">
        <v>21</v>
      </c>
      <c r="I132" s="466"/>
      <c r="J132" s="463"/>
      <c r="K132" s="463"/>
      <c r="L132" s="463"/>
      <c r="M132" s="469"/>
      <c r="N132" s="469"/>
      <c r="O132" s="469"/>
      <c r="P132" s="472"/>
      <c r="Q132" s="475"/>
      <c r="R132" s="478"/>
      <c r="S132" s="478"/>
      <c r="T132" s="478"/>
      <c r="U132" s="478"/>
      <c r="V132" s="481"/>
      <c r="W132" s="439"/>
      <c r="X132" s="484"/>
      <c r="Y132" s="487"/>
      <c r="Z132" s="436"/>
      <c r="AA132" s="439"/>
      <c r="AB132" s="442"/>
      <c r="AC132" s="445"/>
      <c r="AD132" s="448"/>
      <c r="AE132" s="451"/>
      <c r="AF132" s="205">
        <v>3</v>
      </c>
      <c r="AG132" s="206"/>
      <c r="AH132" s="234" t="str">
        <f t="shared" si="197"/>
        <v/>
      </c>
      <c r="AI132" s="340"/>
      <c r="AJ132" s="340"/>
      <c r="AK132" s="235" t="str">
        <f t="shared" si="198"/>
        <v/>
      </c>
      <c r="AL132" s="341"/>
      <c r="AM132" s="341"/>
      <c r="AN132" s="342"/>
      <c r="AO132" s="236" t="str">
        <f>IF(ISBLANK(AD130),(IFERROR(IF(AND(AH131="Probabilidad",AH132="Probabilidad"),(AQ131-(+AQ131*AK132)),IF(AND(AH131="Impacto",AH132="Probabilidad"),(AQ130-(+AQ130*AK132)),IF(AH132="Impacto",AQ131,""))),""))," ")</f>
        <v xml:space="preserve"> </v>
      </c>
      <c r="AP132" s="174" t="str">
        <f>IF(ISBLANK(AD130),(IFERROR(IF(AO132="","",IF(AO132&lt;=0.2,"Muy Baja",IF(AO132&lt;=0.4,"Baja",IF(AO132&lt;=0.6,"Media",IF(AO132&lt;=0.8,"Alta","Muy Alta"))))),""))," ")</f>
        <v xml:space="preserve"> </v>
      </c>
      <c r="AQ132" s="237" t="str">
        <f t="shared" si="199"/>
        <v xml:space="preserve"> </v>
      </c>
      <c r="AR132" s="393" t="str">
        <f t="shared" si="200"/>
        <v/>
      </c>
      <c r="AS132" s="237" t="str">
        <f>IFERROR(IF(AND(AH131="Impacto",AH132="Impacto"),(AS131-(+AS131*AK132)),IF(AND(AH131="Probabilidad",AH132="Impacto"),(AS130-(+AS130*AK132)),IF(AH132="Probabilidad",AS131,""))),"")</f>
        <v/>
      </c>
      <c r="AT132" s="239" t="str">
        <f t="shared" si="201"/>
        <v/>
      </c>
      <c r="AU132" s="454"/>
      <c r="AV132" s="457"/>
      <c r="AW132" s="451"/>
      <c r="AX132" s="460"/>
      <c r="AY132" s="343"/>
      <c r="AZ132" s="392"/>
      <c r="BA132" s="207"/>
      <c r="BB132" s="207"/>
      <c r="BC132" s="208"/>
      <c r="BD132" s="208"/>
      <c r="BE132" s="208"/>
      <c r="BF132" s="392"/>
      <c r="BG132" s="463"/>
      <c r="BH132" s="215"/>
      <c r="BI132" s="210"/>
      <c r="BJ132" s="210"/>
      <c r="BK132" s="210"/>
      <c r="BL132" s="207"/>
      <c r="BM132" s="207"/>
      <c r="BN132" s="207"/>
      <c r="BO132" s="390"/>
      <c r="BP132" s="390"/>
      <c r="BQ132" s="391"/>
      <c r="BR132" s="213"/>
      <c r="BS132" s="213" t="str">
        <f>IF(AND('MAPA DE RIESGOS'!$AP132="Muy Alta",'MAPA DE RIESGOS'!$AR132="Leve"),CONCATENATE("R",'MAPA DE RIESGOS'!$H132,"C",'MAPA DE RIESGOS'!$AF132),"")</f>
        <v/>
      </c>
      <c r="BT132" s="213"/>
      <c r="BU132" s="213"/>
      <c r="BV132" s="213"/>
      <c r="BW132" s="213"/>
      <c r="BX132" s="213"/>
      <c r="BY132" s="213"/>
      <c r="BZ132" s="213"/>
      <c r="CA132" s="213"/>
      <c r="CB132" s="213"/>
      <c r="CC132" s="213"/>
      <c r="CD132" s="213"/>
      <c r="CE132" s="213"/>
      <c r="CF132" s="213"/>
      <c r="CG132" s="213"/>
      <c r="CH132" s="213"/>
      <c r="CI132" s="213"/>
      <c r="CJ132" s="213"/>
      <c r="CK132" s="213"/>
    </row>
    <row r="133" spans="1:89" s="214" customFormat="1" ht="28.5" hidden="1" customHeight="1">
      <c r="A133" s="640"/>
      <c r="B133" s="517"/>
      <c r="C133" s="520"/>
      <c r="D133" s="520"/>
      <c r="E133" s="469"/>
      <c r="F133" s="463"/>
      <c r="G133" s="489"/>
      <c r="H133" s="384">
        <v>21</v>
      </c>
      <c r="I133" s="466"/>
      <c r="J133" s="463"/>
      <c r="K133" s="463"/>
      <c r="L133" s="463"/>
      <c r="M133" s="469"/>
      <c r="N133" s="469"/>
      <c r="O133" s="469"/>
      <c r="P133" s="472"/>
      <c r="Q133" s="475"/>
      <c r="R133" s="478"/>
      <c r="S133" s="478"/>
      <c r="T133" s="478"/>
      <c r="U133" s="478"/>
      <c r="V133" s="481"/>
      <c r="W133" s="439"/>
      <c r="X133" s="484"/>
      <c r="Y133" s="487"/>
      <c r="Z133" s="436"/>
      <c r="AA133" s="439"/>
      <c r="AB133" s="442"/>
      <c r="AC133" s="445"/>
      <c r="AD133" s="448"/>
      <c r="AE133" s="451"/>
      <c r="AF133" s="205">
        <v>4</v>
      </c>
      <c r="AG133" s="206"/>
      <c r="AH133" s="234" t="str">
        <f t="shared" si="197"/>
        <v/>
      </c>
      <c r="AI133" s="340"/>
      <c r="AJ133" s="340"/>
      <c r="AK133" s="235" t="str">
        <f t="shared" si="198"/>
        <v/>
      </c>
      <c r="AL133" s="341"/>
      <c r="AM133" s="341"/>
      <c r="AN133" s="342"/>
      <c r="AO133" s="236" t="str">
        <f>IF(ISBLANK(AD130),(IFERROR(IF(AND(AH132="Probabilidad",AH133="Probabilidad"),(AQ132-(+AQ132*AK133)),IF(AND(AH132="Impacto",AH133="Probabilidad"),(AQ131-(+AQ131*AK133)),IF(AH133="Impacto",AQ132,""))),""))," ")</f>
        <v xml:space="preserve"> </v>
      </c>
      <c r="AP133" s="174" t="str">
        <f>IF(ISBLANK(AD130),(IFERROR(IF(AO133="","",IF(AO133&lt;=0.2,"Muy Baja",IF(AO133&lt;=0.4,"Baja",IF(AO133&lt;=0.6,"Media",IF(AO133&lt;=0.8,"Alta","Muy Alta"))))),""))," ")</f>
        <v xml:space="preserve"> </v>
      </c>
      <c r="AQ133" s="237" t="str">
        <f t="shared" si="199"/>
        <v xml:space="preserve"> </v>
      </c>
      <c r="AR133" s="393" t="str">
        <f t="shared" si="200"/>
        <v/>
      </c>
      <c r="AS133" s="237" t="str">
        <f>IFERROR(IF(AND(AH132="Impacto",AH133="Impacto"),(AS132-(+AS132*AK133)),IF(AND(AH132="Probabilidad",AH133="Impacto"),(AS131-(+AS131*AK133)),IF(AH133="Probabilidad",AS132,""))),"")</f>
        <v/>
      </c>
      <c r="AT133" s="239" t="str">
        <f t="shared" si="201"/>
        <v/>
      </c>
      <c r="AU133" s="454"/>
      <c r="AV133" s="457"/>
      <c r="AW133" s="451"/>
      <c r="AX133" s="460"/>
      <c r="AY133" s="343"/>
      <c r="AZ133" s="392"/>
      <c r="BA133" s="207"/>
      <c r="BB133" s="207"/>
      <c r="BC133" s="208"/>
      <c r="BD133" s="208"/>
      <c r="BE133" s="208"/>
      <c r="BF133" s="392"/>
      <c r="BG133" s="463"/>
      <c r="BH133" s="215"/>
      <c r="BI133" s="210"/>
      <c r="BJ133" s="210"/>
      <c r="BK133" s="210"/>
      <c r="BL133" s="207"/>
      <c r="BM133" s="207"/>
      <c r="BN133" s="207"/>
      <c r="BO133" s="390"/>
      <c r="BP133" s="390"/>
      <c r="BQ133" s="391"/>
      <c r="BR133" s="213"/>
      <c r="BS133" s="213" t="str">
        <f>IF(AND('MAPA DE RIESGOS'!$AP133="Muy Alta",'MAPA DE RIESGOS'!$AR133="Leve"),CONCATENATE("R",'MAPA DE RIESGOS'!$H133,"C",'MAPA DE RIESGOS'!$AF133),"")</f>
        <v/>
      </c>
      <c r="BT133" s="213"/>
      <c r="BU133" s="213"/>
      <c r="BV133" s="213"/>
      <c r="BW133" s="213"/>
      <c r="BX133" s="213"/>
      <c r="BY133" s="213"/>
      <c r="BZ133" s="213"/>
      <c r="CA133" s="213"/>
      <c r="CB133" s="213"/>
      <c r="CC133" s="213"/>
      <c r="CD133" s="213"/>
      <c r="CE133" s="213"/>
      <c r="CF133" s="213"/>
      <c r="CG133" s="213"/>
      <c r="CH133" s="213"/>
      <c r="CI133" s="213"/>
      <c r="CJ133" s="213"/>
      <c r="CK133" s="213"/>
    </row>
    <row r="134" spans="1:89" s="214" customFormat="1" ht="28.5" hidden="1" customHeight="1">
      <c r="A134" s="640"/>
      <c r="B134" s="517"/>
      <c r="C134" s="520"/>
      <c r="D134" s="520"/>
      <c r="E134" s="469"/>
      <c r="F134" s="463"/>
      <c r="G134" s="489"/>
      <c r="H134" s="384">
        <v>21</v>
      </c>
      <c r="I134" s="466"/>
      <c r="J134" s="463"/>
      <c r="K134" s="463"/>
      <c r="L134" s="463"/>
      <c r="M134" s="469"/>
      <c r="N134" s="469"/>
      <c r="O134" s="469"/>
      <c r="P134" s="472"/>
      <c r="Q134" s="475"/>
      <c r="R134" s="478"/>
      <c r="S134" s="478"/>
      <c r="T134" s="478"/>
      <c r="U134" s="478"/>
      <c r="V134" s="481"/>
      <c r="W134" s="439"/>
      <c r="X134" s="484"/>
      <c r="Y134" s="487"/>
      <c r="Z134" s="436"/>
      <c r="AA134" s="439"/>
      <c r="AB134" s="442"/>
      <c r="AC134" s="445"/>
      <c r="AD134" s="448"/>
      <c r="AE134" s="451"/>
      <c r="AF134" s="205">
        <v>5</v>
      </c>
      <c r="AG134" s="206"/>
      <c r="AH134" s="234" t="str">
        <f t="shared" si="197"/>
        <v/>
      </c>
      <c r="AI134" s="340"/>
      <c r="AJ134" s="340"/>
      <c r="AK134" s="235" t="str">
        <f t="shared" si="198"/>
        <v/>
      </c>
      <c r="AL134" s="341"/>
      <c r="AM134" s="341"/>
      <c r="AN134" s="342"/>
      <c r="AO134" s="236" t="str">
        <f>IF(ISBLANK(AD130),(IFERROR(IF(AND(AH133="Probabilidad",AH134="Probabilidad"),(AQ133-(+AQ133*AK134)),IF(AND(AH133="Impacto",AH134="Probabilidad"),(AQ132-(+AQ132*AK134)),IF(AH134="Impacto",AQ133,""))),""))," ")</f>
        <v xml:space="preserve"> </v>
      </c>
      <c r="AP134" s="174" t="str">
        <f>IF(ISBLANK(AD130),(IFERROR(IF(AO134="","",IF(AO134&lt;=0.2,"Muy Baja",IF(AO134&lt;=0.4,"Baja",IF(AO134&lt;=0.6,"Media",IF(AO134&lt;=0.8,"Alta","Muy Alta"))))),""))," ")</f>
        <v xml:space="preserve"> </v>
      </c>
      <c r="AQ134" s="237" t="str">
        <f t="shared" si="199"/>
        <v xml:space="preserve"> </v>
      </c>
      <c r="AR134" s="393" t="str">
        <f t="shared" si="200"/>
        <v/>
      </c>
      <c r="AS134" s="237" t="str">
        <f>IFERROR(IF(AND(AH133="Impacto",AH134="Impacto"),(AS133-(+AS133*AK134)),IF(AND(AH133="Probabilidad",AH134="Impacto"),(AS132-(+AS132*AK134)),IF(AH134="Probabilidad",AS133,""))),"")</f>
        <v/>
      </c>
      <c r="AT134" s="239" t="str">
        <f t="shared" si="201"/>
        <v/>
      </c>
      <c r="AU134" s="454"/>
      <c r="AV134" s="457"/>
      <c r="AW134" s="451"/>
      <c r="AX134" s="460"/>
      <c r="AY134" s="343"/>
      <c r="AZ134" s="392"/>
      <c r="BA134" s="207"/>
      <c r="BB134" s="207"/>
      <c r="BC134" s="208"/>
      <c r="BD134" s="208"/>
      <c r="BE134" s="208"/>
      <c r="BF134" s="392"/>
      <c r="BG134" s="463"/>
      <c r="BH134" s="215"/>
      <c r="BI134" s="210"/>
      <c r="BJ134" s="210"/>
      <c r="BK134" s="210"/>
      <c r="BL134" s="207"/>
      <c r="BM134" s="207"/>
      <c r="BN134" s="207"/>
      <c r="BO134" s="390"/>
      <c r="BP134" s="390"/>
      <c r="BQ134" s="391"/>
      <c r="BR134" s="213"/>
      <c r="BS134" s="213" t="str">
        <f>IF(AND('MAPA DE RIESGOS'!$AP134="Muy Alta",'MAPA DE RIESGOS'!$AR134="Leve"),CONCATENATE("R",'MAPA DE RIESGOS'!$H134,"C",'MAPA DE RIESGOS'!$AF134),"")</f>
        <v/>
      </c>
      <c r="BT134" s="213"/>
      <c r="BU134" s="213"/>
      <c r="BV134" s="213"/>
      <c r="BW134" s="213"/>
      <c r="BX134" s="213"/>
      <c r="BY134" s="213"/>
      <c r="BZ134" s="213"/>
      <c r="CA134" s="213"/>
      <c r="CB134" s="213"/>
      <c r="CC134" s="213"/>
      <c r="CD134" s="213"/>
      <c r="CE134" s="213"/>
      <c r="CF134" s="213"/>
      <c r="CG134" s="213"/>
      <c r="CH134" s="213"/>
      <c r="CI134" s="213"/>
      <c r="CJ134" s="213"/>
      <c r="CK134" s="213"/>
    </row>
    <row r="135" spans="1:89" s="214" customFormat="1" ht="28.5" hidden="1" customHeight="1">
      <c r="A135" s="640"/>
      <c r="B135" s="517"/>
      <c r="C135" s="520"/>
      <c r="D135" s="520"/>
      <c r="E135" s="469"/>
      <c r="F135" s="463"/>
      <c r="G135" s="489"/>
      <c r="H135" s="384">
        <v>21</v>
      </c>
      <c r="I135" s="467"/>
      <c r="J135" s="464"/>
      <c r="K135" s="464"/>
      <c r="L135" s="464"/>
      <c r="M135" s="470"/>
      <c r="N135" s="470"/>
      <c r="O135" s="470"/>
      <c r="P135" s="473"/>
      <c r="Q135" s="476"/>
      <c r="R135" s="479"/>
      <c r="S135" s="479"/>
      <c r="T135" s="479"/>
      <c r="U135" s="479"/>
      <c r="V135" s="482"/>
      <c r="W135" s="440"/>
      <c r="X135" s="485"/>
      <c r="Y135" s="488"/>
      <c r="Z135" s="437"/>
      <c r="AA135" s="440"/>
      <c r="AB135" s="443"/>
      <c r="AC135" s="446"/>
      <c r="AD135" s="449"/>
      <c r="AE135" s="452"/>
      <c r="AF135" s="205">
        <v>6</v>
      </c>
      <c r="AG135" s="206"/>
      <c r="AH135" s="234" t="str">
        <f t="shared" si="197"/>
        <v/>
      </c>
      <c r="AI135" s="340"/>
      <c r="AJ135" s="340"/>
      <c r="AK135" s="235" t="str">
        <f t="shared" si="198"/>
        <v/>
      </c>
      <c r="AL135" s="341"/>
      <c r="AM135" s="341"/>
      <c r="AN135" s="342"/>
      <c r="AO135" s="236" t="str">
        <f>IF(ISBLANK(AD130),(IFERROR(IF(AND(AH133="Probabilidad",AH135="Probabilidad"),(AQ133-(+AQ133*AK135)),IF(AND(AH133="Impacto",AH135="Probabilidad"),(AQ132-(+AQ132*AK135)),IF(AH135="Impacto",AQ133,""))),""))," ")</f>
        <v xml:space="preserve"> </v>
      </c>
      <c r="AP135" s="174" t="str">
        <f>IF(ISBLANK(AD130),(IFERROR(IF(AO135="","",IF(AO135&lt;=0.2,"Muy Baja",IF(AO135&lt;=0.4,"Baja",IF(AO135&lt;=0.6,"Media",IF(AO135&lt;=0.8,"Alta","Muy Alta"))))),"")), " ")</f>
        <v xml:space="preserve"> </v>
      </c>
      <c r="AQ135" s="237" t="str">
        <f t="shared" si="199"/>
        <v xml:space="preserve"> </v>
      </c>
      <c r="AR135" s="393" t="str">
        <f t="shared" si="200"/>
        <v/>
      </c>
      <c r="AS135" s="237" t="str">
        <f>IFERROR(IF(AND(AH134="Impacto",AH135="Impacto"),(AS133-(+AS134*AK135)),IF(AND(AH133="Probabilidad",AH135="Impacto"),(AS132-(+AS132*AK135)),IF(AH135="Probabilidad",AS133,""))),"")</f>
        <v/>
      </c>
      <c r="AT135" s="239" t="str">
        <f t="shared" si="201"/>
        <v/>
      </c>
      <c r="AU135" s="455"/>
      <c r="AV135" s="458"/>
      <c r="AW135" s="452"/>
      <c r="AX135" s="461"/>
      <c r="AY135" s="343"/>
      <c r="AZ135" s="392"/>
      <c r="BA135" s="207"/>
      <c r="BB135" s="207"/>
      <c r="BC135" s="208"/>
      <c r="BD135" s="208"/>
      <c r="BE135" s="208"/>
      <c r="BF135" s="392"/>
      <c r="BG135" s="464"/>
      <c r="BH135" s="215"/>
      <c r="BI135" s="210"/>
      <c r="BJ135" s="210"/>
      <c r="BK135" s="210"/>
      <c r="BL135" s="207"/>
      <c r="BM135" s="207"/>
      <c r="BN135" s="207"/>
      <c r="BO135" s="390"/>
      <c r="BP135" s="390"/>
      <c r="BQ135" s="391"/>
      <c r="BR135" s="213"/>
      <c r="BS135" s="213" t="str">
        <f>IF(AND('MAPA DE RIESGOS'!$AP135="Muy Alta",'MAPA DE RIESGOS'!$AR135="Leve"),CONCATENATE("R",'MAPA DE RIESGOS'!$H135,"C",'MAPA DE RIESGOS'!$AF135),"")</f>
        <v/>
      </c>
      <c r="BT135" s="213"/>
      <c r="BU135" s="213"/>
      <c r="BV135" s="213"/>
      <c r="BW135" s="213"/>
      <c r="BX135" s="213"/>
      <c r="BY135" s="213"/>
      <c r="BZ135" s="213"/>
      <c r="CA135" s="213"/>
      <c r="CB135" s="213"/>
      <c r="CC135" s="213"/>
      <c r="CD135" s="213"/>
      <c r="CE135" s="213"/>
      <c r="CF135" s="213"/>
      <c r="CG135" s="213"/>
      <c r="CH135" s="213"/>
      <c r="CI135" s="213"/>
      <c r="CJ135" s="213"/>
      <c r="CK135" s="213"/>
    </row>
    <row r="136" spans="1:89" s="214" customFormat="1" ht="74.25" customHeight="1">
      <c r="A136" s="640"/>
      <c r="B136" s="517"/>
      <c r="C136" s="520"/>
      <c r="D136" s="520" t="str">
        <f>IFERROR((VLOOKUP($B136,'Listados Datos'!$D$3:$F$18,3,FALSE))," ")</f>
        <v xml:space="preserve"> </v>
      </c>
      <c r="E136" s="469"/>
      <c r="F136" s="463"/>
      <c r="G136" s="489">
        <v>21</v>
      </c>
      <c r="H136" s="384">
        <v>21</v>
      </c>
      <c r="I136" s="465" t="s">
        <v>1160</v>
      </c>
      <c r="J136" s="462" t="s">
        <v>243</v>
      </c>
      <c r="K136" s="462" t="s">
        <v>1160</v>
      </c>
      <c r="L136" s="462" t="s">
        <v>1165</v>
      </c>
      <c r="M136" s="468" t="str">
        <f t="shared" ref="M136:M141" si="203">+CONCATENATE("Posibilidad de perdida de ", Q136, " debido a amenazas como ", S136, "y vulderabilidades,", T136, " afectando a los activos de información de ", R136)</f>
        <v>Posibilidad de perdida de Confidencialidad e Integridad debido a amenazas como Modificación no autorizaday vulderabilidades, afectando a los activos de información de Información del SIDEP, SIGDEP y expedientes físicos.</v>
      </c>
      <c r="N136" s="468" t="s">
        <v>932</v>
      </c>
      <c r="O136" s="468" t="s">
        <v>837</v>
      </c>
      <c r="P136" s="471">
        <v>228</v>
      </c>
      <c r="Q136" s="474" t="s">
        <v>154</v>
      </c>
      <c r="R136" s="477" t="s">
        <v>1163</v>
      </c>
      <c r="S136" s="477" t="s">
        <v>1164</v>
      </c>
      <c r="T136" s="477"/>
      <c r="U136" s="477"/>
      <c r="V136" s="480" t="str">
        <f t="shared" ref="V136" si="204">IF(ISBLANK(AC136),(IF(P136&lt;=0,"",IF(P136&lt;=2,"Muy Baja",IF(P136&lt;=24,"Baja",IF(P136&lt;=500,"Media",IF(P136&lt;=5000,"Alta","Muy Alta"))))))," ")</f>
        <v>Media</v>
      </c>
      <c r="W136" s="438">
        <f t="shared" ref="W136" si="205">IF(ISBLANK(AC136),(IF(V136="","",IF(V136="Muy Baja",20%,IF(V136="Baja",40%,IF(V136="Media",60%,IF(V136="Alta",80%,IF(V136="Muy Alta",100%,0)))))))," ")</f>
        <v>0.6</v>
      </c>
      <c r="X136" s="483" t="s">
        <v>307</v>
      </c>
      <c r="Y136" s="486" t="str">
        <f>IF(X136&gt;0,IF(NOT(ISERROR(MATCH(X136,'Listados Datos'!$N$3:$N$4,0))),'Listados Datos'!$N$6&amp;"Por favor no seleccionar este criterios de impacto (Afectación Económica o presupuestal y/o Pérdida Reputacional)",'Listados Datos'!$N$7),"")</f>
        <v>✔</v>
      </c>
      <c r="Z136" s="435" t="str">
        <f>IF(OR(X136='Listados Datos'!$R$3,X136='Listados Datos'!$S$3),"Leve",IF(OR(X136='Listados Datos'!$R$4,X136='Listados Datos'!$S$4),"Menor",IF(OR(X136='Listados Datos'!$R$5,X136='Listados Datos'!$S$5),"Moderado",IF(OR(X136='Listados Datos'!$R$6,X136='Listados Datos'!$S$6),"Mayor",IF(OR(X136='Listados Datos'!$R$7,X136='Listados Datos'!$S$7),"Catastrófico","")))))</f>
        <v>Moderado</v>
      </c>
      <c r="AA136" s="438">
        <f>IF(Z136="","",IF(Z136="Leve",20%,IF(Z136="Menor",40%,IF(Z136="Moderado",60%,IF(Z136="Mayor",80%,IF(Z136="Catastrófico",100%,0))))))</f>
        <v>0.6</v>
      </c>
      <c r="AB136" s="441" t="str">
        <f>IF(OR(AND(V136="Muy Baja",Z136="Leve"),AND(V136="Muy Baja",Z136="Menor"),AND(V136="Baja",Z136="Leve")),"Bajo",IF(OR(AND(V136="Muy baja",Z136="Moderado"),AND(V136="Baja",Z136="Menor"),AND(V136="Baja",Z136="Moderado"),AND(V136="Media",Z136="Leve"),AND(V136="Media",Z136="Menor"),AND(V136="Media",Z136="Moderado"),AND(V136="Alta",Z136="Leve"),AND(V136="Alta",Z136="Menor")),"Moderado",IF(OR(AND(V136="Muy Baja",Z136="Mayor"),AND(V136="Baja",Z136="Mayor"),AND(V136="Media",Z136="Mayor"),AND(V136="Alta",Z136="Moderado"),AND(V136="Alta",Z136="Mayor"),AND(V136="Muy Alta",Z136="Leve"),AND(V136="Muy Alta",Z136="Menor"),AND(V136="Muy Alta",Z136="Moderado"),AND(V136="Muy Alta",Z136="Mayor")),"Alto",IF(OR(AND(V136="Muy Baja",Z136="Catastrófico"),AND(V136="Baja",Z136="Catastrófico"),AND(V136="Media",Z136="Catastrófico"),AND(V136="Alta",Z136="Catastrófico"),AND(V136="Muy Alta",Z136="Catastrófico")),"Extremo",""))))</f>
        <v>Moderado</v>
      </c>
      <c r="AC136" s="444"/>
      <c r="AD136" s="447"/>
      <c r="AE136" s="450" t="str">
        <f t="shared" ref="AE136" si="206">IF(AND(AC136="Rara Vez",AD136="Insignificante"),("BAJA"),IF(AND(AC136="Rara Vez",AD136="Menor"),("BAJA"),IF(AND(AC136="Rara Vez",AD136="Moderado"),("MODERADA"),IF(AND(AC136="Rara Vez",AD136="Mayor"),("ALTA"),IF(AND(AC136="Improbable",AD136="Insignificante"),("BAJA"),IF(AND(AC136="Improbable",AD136="Menor"),("BAJA"),IF(AND(AC136="Improbable",AD136="Moderado"),("MODERADA"),IF(AND(AC136="Improbable",AD136="Mayor"),("ALTA"),IF(AND(AC136="Posible",AD136="Insignificante"),("BAJA"),IF(AND(AC136="Posible",AD136="Menor"),("MODERADA"),IF(AND(AC136="Posible",AD136="Moderado"),("ALTA"),IF(AND(AC136="Posible",AD136="Mayor"),("EXTREMA"),IF(AND(AC136="Probable",AD136="Insignificante"),("MODERADA"),IF(AND(AC136="Probable",AD136="Menor"),("ALTA"),IF(AND(AC136="Probable",AD136="Moderado"),("ALTA"),IF(AND(AC136="Probable",AD136="Mayor"),("EXTREMA"),IF(AND(AC136="Casi Seguro",AD136="Insignificante"),("ALTA"),IF(AND(AC136="Casi Seguro",AD136="Menor"),("ALTA"),IF(AND(AC136="Casi Seguro",AD136="Moderado"),("EXTREMA"),IF(AND(AC136="Casi Seguro",AD136="Mayor"),("EXTREMA"),IF(AD136="Catastrófico","EXTREMA","VALORAR")))))))))))))))))))))</f>
        <v>VALORAR</v>
      </c>
      <c r="AF136" s="205">
        <v>1</v>
      </c>
      <c r="AG136" s="206" t="s">
        <v>1178</v>
      </c>
      <c r="AH136" s="234" t="str">
        <f t="shared" si="188"/>
        <v>Probabilidad</v>
      </c>
      <c r="AI136" s="340" t="s">
        <v>314</v>
      </c>
      <c r="AJ136" s="340" t="s">
        <v>319</v>
      </c>
      <c r="AK136" s="235" t="str">
        <f t="shared" si="189"/>
        <v>40%</v>
      </c>
      <c r="AL136" s="341" t="s">
        <v>323</v>
      </c>
      <c r="AM136" s="341" t="s">
        <v>327</v>
      </c>
      <c r="AN136" s="342" t="s">
        <v>330</v>
      </c>
      <c r="AO136" s="236">
        <f>IF(ISBLANK(AD136),(IFERROR(IF(AH136="Probabilidad",(W136-(+W136*AK136)),IF(AH136="Impacto",W136,"")),""))," ")</f>
        <v>0.36</v>
      </c>
      <c r="AP136" s="174" t="str">
        <f>IF(ISBLANK(AD136), (IFERROR(IF(AO136="","",IF(AO136&lt;=0.2,"Muy Baja",IF(AO136&lt;=0.4,"Baja",IF(AO136&lt;=0.6,"Media",IF(AO136&lt;=0.8,"Alta","Muy Alta"))))),""))," ")</f>
        <v>Baja</v>
      </c>
      <c r="AQ136" s="237">
        <f t="shared" si="190"/>
        <v>0.36</v>
      </c>
      <c r="AR136" s="283" t="str">
        <f t="shared" si="191"/>
        <v>Moderado</v>
      </c>
      <c r="AS136" s="237">
        <f>IFERROR(IF(AH136="Impacto",(AA136-(+AA136*AK136)),IF(AH136="Probabilidad",AA136,"")),"")</f>
        <v>0.6</v>
      </c>
      <c r="AT136" s="239" t="str">
        <f t="shared" si="192"/>
        <v>Moderado</v>
      </c>
      <c r="AU136" s="453"/>
      <c r="AV136" s="456" t="str">
        <f>IF(ISBLANK(AD136), " ", AD136)</f>
        <v xml:space="preserve"> </v>
      </c>
      <c r="AW136" s="450" t="str">
        <f t="shared" ref="AW136" si="207">IF(AND(AU136="Rara Vez",AV136="Insignificante"),("BAJA"),IF(AND(AU136="Rara Vez",AV136="Menor"),("BAJA"),IF(AND(AU136="Rara Vez",AV136="Moderado"),("MODERADA"),IF(AND(AU136="Rara Vez",AV136="Mayor"),("ALTA"),IF(AND(AU136="Improbable",AV136="Insignificante"),("BAJA"),IF(AND(AU136="Improbable",AV136="Menor"),("BAJA"),IF(AND(AU136="Improbable",AV136="Moderado"),("MODERADA"),IF(AND(AU136="Improbable",AV136="Mayor"),("ALTA"),IF(AND(AU136="Posible",AV136="Insignificante"),("BAJA"),IF(AND(AU136="Posible",AV136="Menor"),("MODERADA"),IF(AND(AU136="Posible",AV136="Moderado"),("ALTA"),IF(AND(AU136="Posible",AV136="Mayor"),("EXTREMA"),IF(AND(AU136="Probable",AV136="Insignificante"),("MODERADA"),IF(AND(AU136="Probable",AV136="Menor"),("ALTA"),IF(AND(AU136="Probable",AV136="Moderado"),("ALTA"),IF(AND(AU136="Probable",AV136="Mayor"),("EXTREMA"),IF(AND(AU136="Casi Seguro",AV136="Insignificante"),("ALTA"),IF(AND(AU136="Casi Seguro",AV136="Menor"),("ALTA"),IF(AND(AU136="Casi Seguro",AV136="Moderado"),("EXTREMA"),IF(AND(AU136="Casi Seguro",AV136="Mayor"),("EXTREMA"),IF(AV136="Catastrófico","EXTREMA","VALORAR")))))))))))))))))))))</f>
        <v>VALORAR</v>
      </c>
      <c r="AX136" s="459" t="s">
        <v>337</v>
      </c>
      <c r="AY136" s="343" t="s">
        <v>1185</v>
      </c>
      <c r="AZ136" s="209" t="s">
        <v>1200</v>
      </c>
      <c r="BA136" s="207" t="s">
        <v>974</v>
      </c>
      <c r="BB136" s="207" t="s">
        <v>1069</v>
      </c>
      <c r="BC136" s="208">
        <v>44562</v>
      </c>
      <c r="BD136" s="208">
        <v>44926</v>
      </c>
      <c r="BE136" s="208" t="s">
        <v>1197</v>
      </c>
      <c r="BF136" s="208" t="s">
        <v>1198</v>
      </c>
      <c r="BG136" s="462" t="s">
        <v>1184</v>
      </c>
      <c r="BH136" s="215"/>
      <c r="BI136" s="210"/>
      <c r="BJ136" s="210"/>
      <c r="BK136" s="210"/>
      <c r="BL136" s="207"/>
      <c r="BM136" s="207"/>
      <c r="BN136" s="207"/>
      <c r="BO136" s="282"/>
      <c r="BP136" s="282"/>
      <c r="BQ136" s="284"/>
      <c r="BR136" s="213"/>
      <c r="BS136" s="213" t="str">
        <f>IF(AND('MAPA DE RIESGOS'!$AP136="Muy Alta",'MAPA DE RIESGOS'!$AR136="Leve"),CONCATENATE("R",'MAPA DE RIESGOS'!$H136,"C",'MAPA DE RIESGOS'!$AF136),"")</f>
        <v/>
      </c>
      <c r="BT136" s="213"/>
      <c r="BU136" s="213"/>
      <c r="BV136" s="213"/>
      <c r="BW136" s="213"/>
      <c r="BX136" s="213"/>
      <c r="BY136" s="213"/>
      <c r="BZ136" s="213"/>
      <c r="CA136" s="213"/>
      <c r="CB136" s="213"/>
      <c r="CC136" s="213"/>
      <c r="CD136" s="213"/>
      <c r="CE136" s="213"/>
      <c r="CF136" s="213"/>
      <c r="CG136" s="213"/>
      <c r="CH136" s="213"/>
      <c r="CI136" s="213"/>
      <c r="CJ136" s="213"/>
      <c r="CK136" s="213"/>
    </row>
    <row r="137" spans="1:89" s="214" customFormat="1" ht="74.25" customHeight="1">
      <c r="A137" s="640"/>
      <c r="B137" s="517"/>
      <c r="C137" s="520"/>
      <c r="D137" s="520"/>
      <c r="E137" s="469"/>
      <c r="F137" s="463"/>
      <c r="G137" s="489"/>
      <c r="H137" s="384">
        <v>21</v>
      </c>
      <c r="I137" s="466"/>
      <c r="J137" s="463"/>
      <c r="K137" s="463"/>
      <c r="L137" s="463"/>
      <c r="M137" s="469" t="str">
        <f t="shared" si="203"/>
        <v xml:space="preserve">Posibilidad de perdida de  debido a amenazas como y vulderabilidades, afectando a los activos de información de </v>
      </c>
      <c r="N137" s="469"/>
      <c r="O137" s="469"/>
      <c r="P137" s="472"/>
      <c r="Q137" s="475"/>
      <c r="R137" s="478"/>
      <c r="S137" s="478"/>
      <c r="T137" s="478"/>
      <c r="U137" s="478"/>
      <c r="V137" s="481"/>
      <c r="W137" s="439"/>
      <c r="X137" s="484"/>
      <c r="Y137" s="487"/>
      <c r="Z137" s="436"/>
      <c r="AA137" s="439"/>
      <c r="AB137" s="442"/>
      <c r="AC137" s="445"/>
      <c r="AD137" s="448"/>
      <c r="AE137" s="451"/>
      <c r="AF137" s="205">
        <v>2</v>
      </c>
      <c r="AG137" s="206" t="s">
        <v>1179</v>
      </c>
      <c r="AH137" s="234" t="str">
        <f t="shared" si="188"/>
        <v>Probabilidad</v>
      </c>
      <c r="AI137" s="340" t="s">
        <v>314</v>
      </c>
      <c r="AJ137" s="340" t="s">
        <v>319</v>
      </c>
      <c r="AK137" s="235" t="str">
        <f t="shared" si="189"/>
        <v>40%</v>
      </c>
      <c r="AL137" s="341" t="s">
        <v>323</v>
      </c>
      <c r="AM137" s="341" t="s">
        <v>327</v>
      </c>
      <c r="AN137" s="342" t="s">
        <v>330</v>
      </c>
      <c r="AO137" s="236">
        <f>IF(ISBLANK(AD136),(IFERROR(IF(AND(AH136="Probabilidad",AH137="Probabilidad"),(AQ136-(+AQ136*AK137)),IF(AH137="Probabilidad",(W136-(+W136*AK137)),IF(AH137="Impacto",AQ136,""))),""))," ")</f>
        <v>0.216</v>
      </c>
      <c r="AP137" s="174" t="str">
        <f>IF(ISBLANK(AD136),(IFERROR(IF(AO137="","",IF(AO137&lt;=0.2,"Muy Baja",IF(AO137&lt;=0.4,"Baja",IF(AO137&lt;=0.6,"Media",IF(AO137&lt;=0.8,"Alta","Muy Alta"))))),""))," ")</f>
        <v>Baja</v>
      </c>
      <c r="AQ137" s="237">
        <f t="shared" si="190"/>
        <v>0.216</v>
      </c>
      <c r="AR137" s="283" t="str">
        <f t="shared" si="191"/>
        <v>Moderado</v>
      </c>
      <c r="AS137" s="237">
        <f>IFERROR(IF(AND(AH136="Impacto",AH137="Impacto"),(AS136-(+AS136*AK137)),IF(AH137="Impacto",(AA136-(+AA136*AK137)),IF(AH137="Probabilidad",AS136,""))),"")</f>
        <v>0.6</v>
      </c>
      <c r="AT137" s="239" t="str">
        <f t="shared" si="192"/>
        <v>Moderado</v>
      </c>
      <c r="AU137" s="454"/>
      <c r="AV137" s="457"/>
      <c r="AW137" s="451"/>
      <c r="AX137" s="460"/>
      <c r="AY137" s="343" t="s">
        <v>1202</v>
      </c>
      <c r="AZ137" s="209" t="s">
        <v>1199</v>
      </c>
      <c r="BA137" s="207" t="s">
        <v>974</v>
      </c>
      <c r="BB137" s="207" t="s">
        <v>1069</v>
      </c>
      <c r="BC137" s="208">
        <v>44562</v>
      </c>
      <c r="BD137" s="208">
        <v>44926</v>
      </c>
      <c r="BE137" s="209" t="s">
        <v>1199</v>
      </c>
      <c r="BF137" s="209" t="s">
        <v>1201</v>
      </c>
      <c r="BG137" s="463"/>
      <c r="BH137" s="215"/>
      <c r="BI137" s="210"/>
      <c r="BJ137" s="210"/>
      <c r="BK137" s="210"/>
      <c r="BL137" s="207"/>
      <c r="BM137" s="207"/>
      <c r="BN137" s="207"/>
      <c r="BO137" s="282"/>
      <c r="BP137" s="282"/>
      <c r="BQ137" s="284"/>
      <c r="BR137" s="213"/>
      <c r="BS137" s="213" t="str">
        <f>IF(AND('MAPA DE RIESGOS'!$AP137="Muy Alta",'MAPA DE RIESGOS'!$AR137="Leve"),CONCATENATE("R",'MAPA DE RIESGOS'!$H137,"C",'MAPA DE RIESGOS'!$AF137),"")</f>
        <v/>
      </c>
      <c r="BT137" s="213"/>
      <c r="BU137" s="213"/>
      <c r="BV137" s="213"/>
      <c r="BW137" s="213"/>
      <c r="BX137" s="213"/>
      <c r="BY137" s="213"/>
      <c r="BZ137" s="213"/>
      <c r="CA137" s="213"/>
      <c r="CB137" s="213"/>
      <c r="CC137" s="213"/>
      <c r="CD137" s="213"/>
      <c r="CE137" s="213"/>
      <c r="CF137" s="213"/>
      <c r="CG137" s="213"/>
      <c r="CH137" s="213"/>
      <c r="CI137" s="213"/>
      <c r="CJ137" s="213"/>
      <c r="CK137" s="213"/>
    </row>
    <row r="138" spans="1:89" s="214" customFormat="1" ht="28.5" hidden="1" customHeight="1">
      <c r="A138" s="640"/>
      <c r="B138" s="517"/>
      <c r="C138" s="520"/>
      <c r="D138" s="520"/>
      <c r="E138" s="469"/>
      <c r="F138" s="463"/>
      <c r="G138" s="489"/>
      <c r="H138" s="384">
        <v>21</v>
      </c>
      <c r="I138" s="466"/>
      <c r="J138" s="463"/>
      <c r="K138" s="463"/>
      <c r="L138" s="463"/>
      <c r="M138" s="469" t="str">
        <f t="shared" si="203"/>
        <v xml:space="preserve">Posibilidad de perdida de  debido a amenazas como y vulderabilidades, afectando a los activos de información de </v>
      </c>
      <c r="N138" s="469"/>
      <c r="O138" s="469"/>
      <c r="P138" s="472"/>
      <c r="Q138" s="475"/>
      <c r="R138" s="478"/>
      <c r="S138" s="478"/>
      <c r="T138" s="478"/>
      <c r="U138" s="478"/>
      <c r="V138" s="481"/>
      <c r="W138" s="439"/>
      <c r="X138" s="484"/>
      <c r="Y138" s="487"/>
      <c r="Z138" s="436"/>
      <c r="AA138" s="439"/>
      <c r="AB138" s="442"/>
      <c r="AC138" s="445"/>
      <c r="AD138" s="448"/>
      <c r="AE138" s="451"/>
      <c r="AF138" s="205">
        <v>3</v>
      </c>
      <c r="AG138" s="206"/>
      <c r="AH138" s="234" t="str">
        <f t="shared" si="188"/>
        <v/>
      </c>
      <c r="AI138" s="340"/>
      <c r="AJ138" s="340"/>
      <c r="AK138" s="235" t="str">
        <f t="shared" si="189"/>
        <v/>
      </c>
      <c r="AL138" s="341"/>
      <c r="AM138" s="341"/>
      <c r="AN138" s="342"/>
      <c r="AO138" s="236" t="str">
        <f>IF(ISBLANK(AD136),(IFERROR(IF(AND(AH137="Probabilidad",AH138="Probabilidad"),(AQ137-(+AQ137*AK138)),IF(AND(AH137="Impacto",AH138="Probabilidad"),(AQ136-(+AQ136*AK138)),IF(AH138="Impacto",AQ137,""))),""))," ")</f>
        <v/>
      </c>
      <c r="AP138" s="174" t="str">
        <f>IF(ISBLANK(AD136),(IFERROR(IF(AO138="","",IF(AO138&lt;=0.2,"Muy Baja",IF(AO138&lt;=0.4,"Baja",IF(AO138&lt;=0.6,"Media",IF(AO138&lt;=0.8,"Alta","Muy Alta"))))),""))," ")</f>
        <v/>
      </c>
      <c r="AQ138" s="237" t="str">
        <f t="shared" si="190"/>
        <v/>
      </c>
      <c r="AR138" s="283" t="str">
        <f t="shared" si="191"/>
        <v/>
      </c>
      <c r="AS138" s="237" t="str">
        <f>IFERROR(IF(AND(AH137="Impacto",AH138="Impacto"),(AS137-(+AS137*AK138)),IF(AND(AH137="Probabilidad",AH138="Impacto"),(AS136-(+AS136*AK138)),IF(AH138="Probabilidad",AS137,""))),"")</f>
        <v/>
      </c>
      <c r="AT138" s="239" t="str">
        <f t="shared" si="192"/>
        <v/>
      </c>
      <c r="AU138" s="454"/>
      <c r="AV138" s="457"/>
      <c r="AW138" s="451"/>
      <c r="AX138" s="460"/>
      <c r="AY138" s="343"/>
      <c r="AZ138" s="209"/>
      <c r="BA138" s="207"/>
      <c r="BB138" s="207"/>
      <c r="BC138" s="208"/>
      <c r="BD138" s="208"/>
      <c r="BE138" s="208"/>
      <c r="BF138" s="209"/>
      <c r="BG138" s="463"/>
      <c r="BH138" s="215"/>
      <c r="BI138" s="210"/>
      <c r="BJ138" s="210"/>
      <c r="BK138" s="210"/>
      <c r="BL138" s="207"/>
      <c r="BM138" s="207"/>
      <c r="BN138" s="207"/>
      <c r="BO138" s="282"/>
      <c r="BP138" s="282"/>
      <c r="BQ138" s="284"/>
      <c r="BR138" s="213"/>
      <c r="BS138" s="213" t="str">
        <f>IF(AND('MAPA DE RIESGOS'!$AP138="Muy Alta",'MAPA DE RIESGOS'!$AR138="Leve"),CONCATENATE("R",'MAPA DE RIESGOS'!$H138,"C",'MAPA DE RIESGOS'!$AF138),"")</f>
        <v/>
      </c>
      <c r="BT138" s="213"/>
      <c r="BU138" s="213"/>
      <c r="BV138" s="213"/>
      <c r="BW138" s="213"/>
      <c r="BX138" s="213"/>
      <c r="BY138" s="213"/>
      <c r="BZ138" s="213"/>
      <c r="CA138" s="213"/>
      <c r="CB138" s="213"/>
      <c r="CC138" s="213"/>
      <c r="CD138" s="213"/>
      <c r="CE138" s="213"/>
      <c r="CF138" s="213"/>
      <c r="CG138" s="213"/>
      <c r="CH138" s="213"/>
      <c r="CI138" s="213"/>
      <c r="CJ138" s="213"/>
      <c r="CK138" s="213"/>
    </row>
    <row r="139" spans="1:89" s="214" customFormat="1" ht="28.5" hidden="1" customHeight="1">
      <c r="A139" s="640"/>
      <c r="B139" s="517"/>
      <c r="C139" s="520"/>
      <c r="D139" s="520"/>
      <c r="E139" s="469"/>
      <c r="F139" s="463"/>
      <c r="G139" s="489"/>
      <c r="H139" s="384">
        <v>21</v>
      </c>
      <c r="I139" s="466"/>
      <c r="J139" s="463"/>
      <c r="K139" s="463"/>
      <c r="L139" s="463"/>
      <c r="M139" s="469" t="str">
        <f t="shared" si="203"/>
        <v xml:space="preserve">Posibilidad de perdida de  debido a amenazas como y vulderabilidades, afectando a los activos de información de </v>
      </c>
      <c r="N139" s="469"/>
      <c r="O139" s="469"/>
      <c r="P139" s="472"/>
      <c r="Q139" s="475"/>
      <c r="R139" s="478"/>
      <c r="S139" s="478"/>
      <c r="T139" s="478"/>
      <c r="U139" s="478"/>
      <c r="V139" s="481"/>
      <c r="W139" s="439"/>
      <c r="X139" s="484"/>
      <c r="Y139" s="487"/>
      <c r="Z139" s="436"/>
      <c r="AA139" s="439"/>
      <c r="AB139" s="442"/>
      <c r="AC139" s="445"/>
      <c r="AD139" s="448"/>
      <c r="AE139" s="451"/>
      <c r="AF139" s="205">
        <v>4</v>
      </c>
      <c r="AG139" s="206"/>
      <c r="AH139" s="234" t="str">
        <f t="shared" si="188"/>
        <v/>
      </c>
      <c r="AI139" s="340"/>
      <c r="AJ139" s="340"/>
      <c r="AK139" s="235" t="str">
        <f t="shared" si="189"/>
        <v/>
      </c>
      <c r="AL139" s="341"/>
      <c r="AM139" s="341"/>
      <c r="AN139" s="342"/>
      <c r="AO139" s="236" t="str">
        <f>IF(ISBLANK(AD136),(IFERROR(IF(AND(AH138="Probabilidad",AH139="Probabilidad"),(AQ138-(+AQ138*AK139)),IF(AND(AH138="Impacto",AH139="Probabilidad"),(AQ137-(+AQ137*AK139)),IF(AH139="Impacto",AQ138,""))),""))," ")</f>
        <v/>
      </c>
      <c r="AP139" s="174" t="str">
        <f>IF(ISBLANK(AD136),(IFERROR(IF(AO139="","",IF(AO139&lt;=0.2,"Muy Baja",IF(AO139&lt;=0.4,"Baja",IF(AO139&lt;=0.6,"Media",IF(AO139&lt;=0.8,"Alta","Muy Alta"))))),""))," ")</f>
        <v/>
      </c>
      <c r="AQ139" s="237" t="str">
        <f t="shared" si="190"/>
        <v/>
      </c>
      <c r="AR139" s="283" t="str">
        <f t="shared" si="191"/>
        <v/>
      </c>
      <c r="AS139" s="237" t="str">
        <f>IFERROR(IF(AND(AH138="Impacto",AH139="Impacto"),(AS138-(+AS138*AK139)),IF(AND(AH138="Probabilidad",AH139="Impacto"),(AS137-(+AS137*AK139)),IF(AH139="Probabilidad",AS138,""))),"")</f>
        <v/>
      </c>
      <c r="AT139" s="239" t="str">
        <f t="shared" si="192"/>
        <v/>
      </c>
      <c r="AU139" s="454"/>
      <c r="AV139" s="457"/>
      <c r="AW139" s="451"/>
      <c r="AX139" s="460"/>
      <c r="AY139" s="343"/>
      <c r="AZ139" s="209"/>
      <c r="BA139" s="207"/>
      <c r="BB139" s="207"/>
      <c r="BC139" s="208"/>
      <c r="BD139" s="208"/>
      <c r="BE139" s="208"/>
      <c r="BF139" s="209"/>
      <c r="BG139" s="463"/>
      <c r="BH139" s="215"/>
      <c r="BI139" s="210"/>
      <c r="BJ139" s="210"/>
      <c r="BK139" s="210"/>
      <c r="BL139" s="207"/>
      <c r="BM139" s="207"/>
      <c r="BN139" s="207"/>
      <c r="BO139" s="282"/>
      <c r="BP139" s="282"/>
      <c r="BQ139" s="284"/>
      <c r="BR139" s="213"/>
      <c r="BS139" s="213" t="str">
        <f>IF(AND('MAPA DE RIESGOS'!$AP139="Muy Alta",'MAPA DE RIESGOS'!$AR139="Leve"),CONCATENATE("R",'MAPA DE RIESGOS'!$H139,"C",'MAPA DE RIESGOS'!$AF139),"")</f>
        <v/>
      </c>
      <c r="BT139" s="213"/>
      <c r="BU139" s="213"/>
      <c r="BV139" s="213"/>
      <c r="BW139" s="213"/>
      <c r="BX139" s="213"/>
      <c r="BY139" s="213"/>
      <c r="BZ139" s="213"/>
      <c r="CA139" s="213"/>
      <c r="CB139" s="213"/>
      <c r="CC139" s="213"/>
      <c r="CD139" s="213"/>
      <c r="CE139" s="213"/>
      <c r="CF139" s="213"/>
      <c r="CG139" s="213"/>
      <c r="CH139" s="213"/>
      <c r="CI139" s="213"/>
      <c r="CJ139" s="213"/>
      <c r="CK139" s="213"/>
    </row>
    <row r="140" spans="1:89" s="214" customFormat="1" ht="28.5" hidden="1" customHeight="1">
      <c r="A140" s="640"/>
      <c r="B140" s="517"/>
      <c r="C140" s="520"/>
      <c r="D140" s="520"/>
      <c r="E140" s="469"/>
      <c r="F140" s="463"/>
      <c r="G140" s="489"/>
      <c r="H140" s="384">
        <v>21</v>
      </c>
      <c r="I140" s="466"/>
      <c r="J140" s="463"/>
      <c r="K140" s="463"/>
      <c r="L140" s="463"/>
      <c r="M140" s="469" t="str">
        <f t="shared" si="203"/>
        <v xml:space="preserve">Posibilidad de perdida de  debido a amenazas como y vulderabilidades, afectando a los activos de información de </v>
      </c>
      <c r="N140" s="469"/>
      <c r="O140" s="469"/>
      <c r="P140" s="472"/>
      <c r="Q140" s="475"/>
      <c r="R140" s="478"/>
      <c r="S140" s="478"/>
      <c r="T140" s="478"/>
      <c r="U140" s="478"/>
      <c r="V140" s="481"/>
      <c r="W140" s="439"/>
      <c r="X140" s="484"/>
      <c r="Y140" s="487"/>
      <c r="Z140" s="436"/>
      <c r="AA140" s="439"/>
      <c r="AB140" s="442"/>
      <c r="AC140" s="445"/>
      <c r="AD140" s="448"/>
      <c r="AE140" s="451"/>
      <c r="AF140" s="205">
        <v>5</v>
      </c>
      <c r="AG140" s="206"/>
      <c r="AH140" s="234" t="str">
        <f t="shared" si="188"/>
        <v/>
      </c>
      <c r="AI140" s="340"/>
      <c r="AJ140" s="340"/>
      <c r="AK140" s="235" t="str">
        <f t="shared" si="189"/>
        <v/>
      </c>
      <c r="AL140" s="341"/>
      <c r="AM140" s="341"/>
      <c r="AN140" s="342"/>
      <c r="AO140" s="236" t="str">
        <f>IF(ISBLANK(AD136),(IFERROR(IF(AND(AH139="Probabilidad",AH140="Probabilidad"),(AQ139-(+AQ139*AK140)),IF(AND(AH139="Impacto",AH140="Probabilidad"),(AQ138-(+AQ138*AK140)),IF(AH140="Impacto",AQ139,""))),""))," ")</f>
        <v/>
      </c>
      <c r="AP140" s="174" t="str">
        <f>IF(ISBLANK(AD136),(IFERROR(IF(AO140="","",IF(AO140&lt;=0.2,"Muy Baja",IF(AO140&lt;=0.4,"Baja",IF(AO140&lt;=0.6,"Media",IF(AO140&lt;=0.8,"Alta","Muy Alta"))))),""))," ")</f>
        <v/>
      </c>
      <c r="AQ140" s="237" t="str">
        <f t="shared" si="190"/>
        <v/>
      </c>
      <c r="AR140" s="283" t="str">
        <f t="shared" si="191"/>
        <v/>
      </c>
      <c r="AS140" s="237" t="str">
        <f>IFERROR(IF(AND(AH139="Impacto",AH140="Impacto"),(AS139-(+AS139*AK140)),IF(AND(AH139="Probabilidad",AH140="Impacto"),(AS138-(+AS138*AK140)),IF(AH140="Probabilidad",AS139,""))),"")</f>
        <v/>
      </c>
      <c r="AT140" s="239" t="str">
        <f t="shared" si="192"/>
        <v/>
      </c>
      <c r="AU140" s="454"/>
      <c r="AV140" s="457"/>
      <c r="AW140" s="451"/>
      <c r="AX140" s="460"/>
      <c r="AY140" s="343"/>
      <c r="AZ140" s="209"/>
      <c r="BA140" s="207"/>
      <c r="BB140" s="207"/>
      <c r="BC140" s="208"/>
      <c r="BD140" s="208"/>
      <c r="BE140" s="208"/>
      <c r="BF140" s="209"/>
      <c r="BG140" s="463"/>
      <c r="BH140" s="215"/>
      <c r="BI140" s="210"/>
      <c r="BJ140" s="210"/>
      <c r="BK140" s="210"/>
      <c r="BL140" s="207"/>
      <c r="BM140" s="207"/>
      <c r="BN140" s="207"/>
      <c r="BO140" s="282"/>
      <c r="BP140" s="282"/>
      <c r="BQ140" s="284"/>
      <c r="BR140" s="213"/>
      <c r="BS140" s="213" t="str">
        <f>IF(AND('MAPA DE RIESGOS'!$AP140="Muy Alta",'MAPA DE RIESGOS'!$AR140="Leve"),CONCATENATE("R",'MAPA DE RIESGOS'!$H140,"C",'MAPA DE RIESGOS'!$AF140),"")</f>
        <v/>
      </c>
      <c r="BT140" s="213"/>
      <c r="BU140" s="213"/>
      <c r="BV140" s="213"/>
      <c r="BW140" s="213"/>
      <c r="BX140" s="213"/>
      <c r="BY140" s="213"/>
      <c r="BZ140" s="213"/>
      <c r="CA140" s="213"/>
      <c r="CB140" s="213"/>
      <c r="CC140" s="213"/>
      <c r="CD140" s="213"/>
      <c r="CE140" s="213"/>
      <c r="CF140" s="213"/>
      <c r="CG140" s="213"/>
      <c r="CH140" s="213"/>
      <c r="CI140" s="213"/>
      <c r="CJ140" s="213"/>
      <c r="CK140" s="213"/>
    </row>
    <row r="141" spans="1:89" s="214" customFormat="1" ht="28.5" hidden="1" customHeight="1">
      <c r="A141" s="641"/>
      <c r="B141" s="518"/>
      <c r="C141" s="521"/>
      <c r="D141" s="521"/>
      <c r="E141" s="470"/>
      <c r="F141" s="464"/>
      <c r="G141" s="489"/>
      <c r="H141" s="384">
        <v>21</v>
      </c>
      <c r="I141" s="467"/>
      <c r="J141" s="464"/>
      <c r="K141" s="464"/>
      <c r="L141" s="464"/>
      <c r="M141" s="470" t="str">
        <f t="shared" si="203"/>
        <v xml:space="preserve">Posibilidad de perdida de  debido a amenazas como y vulderabilidades, afectando a los activos de información de </v>
      </c>
      <c r="N141" s="470"/>
      <c r="O141" s="470"/>
      <c r="P141" s="473"/>
      <c r="Q141" s="476"/>
      <c r="R141" s="479"/>
      <c r="S141" s="479"/>
      <c r="T141" s="479"/>
      <c r="U141" s="479"/>
      <c r="V141" s="482"/>
      <c r="W141" s="440"/>
      <c r="X141" s="485"/>
      <c r="Y141" s="488"/>
      <c r="Z141" s="437"/>
      <c r="AA141" s="440"/>
      <c r="AB141" s="443"/>
      <c r="AC141" s="446"/>
      <c r="AD141" s="449"/>
      <c r="AE141" s="452"/>
      <c r="AF141" s="205">
        <v>6</v>
      </c>
      <c r="AG141" s="206"/>
      <c r="AH141" s="234" t="str">
        <f t="shared" si="188"/>
        <v/>
      </c>
      <c r="AI141" s="340"/>
      <c r="AJ141" s="340"/>
      <c r="AK141" s="235" t="str">
        <f t="shared" si="189"/>
        <v/>
      </c>
      <c r="AL141" s="341"/>
      <c r="AM141" s="341"/>
      <c r="AN141" s="342"/>
      <c r="AO141" s="236" t="str">
        <f>IF(ISBLANK(AD136),(IFERROR(IF(AND(AH139="Probabilidad",AH141="Probabilidad"),(AQ139-(+AQ139*AK141)),IF(AND(AH139="Impacto",AH141="Probabilidad"),(AQ138-(+AQ138*AK141)),IF(AH141="Impacto",AQ139,""))),""))," ")</f>
        <v/>
      </c>
      <c r="AP141" s="174" t="str">
        <f>IF(ISBLANK(AD136),(IFERROR(IF(AO141="","",IF(AO141&lt;=0.2,"Muy Baja",IF(AO141&lt;=0.4,"Baja",IF(AO141&lt;=0.6,"Media",IF(AO141&lt;=0.8,"Alta","Muy Alta"))))),"")), " ")</f>
        <v/>
      </c>
      <c r="AQ141" s="237" t="str">
        <f t="shared" si="190"/>
        <v/>
      </c>
      <c r="AR141" s="283" t="str">
        <f t="shared" si="191"/>
        <v/>
      </c>
      <c r="AS141" s="237" t="str">
        <f>IFERROR(IF(AND(AH140="Impacto",AH141="Impacto"),(AS139-(+AS140*AK141)),IF(AND(AH139="Probabilidad",AH141="Impacto"),(AS138-(+AS138*AK141)),IF(AH141="Probabilidad",AS139,""))),"")</f>
        <v/>
      </c>
      <c r="AT141" s="239" t="str">
        <f t="shared" si="192"/>
        <v/>
      </c>
      <c r="AU141" s="455"/>
      <c r="AV141" s="458"/>
      <c r="AW141" s="452"/>
      <c r="AX141" s="461"/>
      <c r="AY141" s="343"/>
      <c r="AZ141" s="209"/>
      <c r="BA141" s="207"/>
      <c r="BB141" s="207"/>
      <c r="BC141" s="208"/>
      <c r="BD141" s="208"/>
      <c r="BE141" s="208"/>
      <c r="BF141" s="209"/>
      <c r="BG141" s="464"/>
      <c r="BH141" s="215"/>
      <c r="BI141" s="210"/>
      <c r="BJ141" s="210"/>
      <c r="BK141" s="210"/>
      <c r="BL141" s="207"/>
      <c r="BM141" s="207"/>
      <c r="BN141" s="207"/>
      <c r="BO141" s="282"/>
      <c r="BP141" s="282"/>
      <c r="BQ141" s="284"/>
      <c r="BR141" s="213"/>
      <c r="BS141" s="213" t="str">
        <f>IF(AND('MAPA DE RIESGOS'!$AP141="Muy Alta",'MAPA DE RIESGOS'!$AR141="Leve"),CONCATENATE("R",'MAPA DE RIESGOS'!$H141,"C",'MAPA DE RIESGOS'!$AF141),"")</f>
        <v/>
      </c>
      <c r="BT141" s="213"/>
      <c r="BU141" s="213"/>
      <c r="BV141" s="213"/>
      <c r="BW141" s="213"/>
      <c r="BX141" s="213"/>
      <c r="BY141" s="213"/>
      <c r="BZ141" s="213"/>
      <c r="CA141" s="213"/>
      <c r="CB141" s="213"/>
      <c r="CC141" s="213"/>
      <c r="CD141" s="213"/>
      <c r="CE141" s="213"/>
      <c r="CF141" s="213"/>
      <c r="CG141" s="213"/>
      <c r="CH141" s="213"/>
      <c r="CI141" s="213"/>
      <c r="CJ141" s="213"/>
      <c r="CK141" s="213"/>
    </row>
    <row r="142" spans="1:89" s="214" customFormat="1" ht="73.5" customHeight="1">
      <c r="A142" s="639">
        <v>5</v>
      </c>
      <c r="B142" s="516" t="s">
        <v>957</v>
      </c>
      <c r="C142" s="519" t="str">
        <f>IFERROR((VLOOKUP($B142,'Listados Datos'!$D$3:$E$18,2,FALSE))," ")</f>
        <v>Ejercer el manejo efectivo del Inventario General de espacio público y de bienes fiscales a cargo del Departamento Administrativo de la Defensoría de Espacio Público.</v>
      </c>
      <c r="D142" s="519" t="str">
        <f>IFERROR((VLOOKUP($B142,'Listados Datos'!$D$3:$F$18,3,FALSE))," ")</f>
        <v>Inicia con la consulta en el Sistema de Información del Departamento Administrativo de la Defensoría de Espacio Público y finaliza con el seguimiento a los bienes inmuebles.</v>
      </c>
      <c r="E142" s="468" t="s">
        <v>1203</v>
      </c>
      <c r="F142" s="468" t="s">
        <v>975</v>
      </c>
      <c r="G142" s="489">
        <v>22</v>
      </c>
      <c r="H142" s="384">
        <v>22</v>
      </c>
      <c r="I142" s="465" t="s">
        <v>1204</v>
      </c>
      <c r="J142" s="462" t="s">
        <v>244</v>
      </c>
      <c r="K142" s="462" t="s">
        <v>1204</v>
      </c>
      <c r="L142" s="462" t="s">
        <v>1212</v>
      </c>
      <c r="M142" s="468" t="str">
        <f t="shared" ref="M142" si="208">+CONCATENATE("Posibilidad de afectación ", J142, " por ", K142," debido a ", L142)</f>
        <v>Posibilidad de afectación Económico y Reputacional por Daño o pérdida de los bienes administrados directa o indirectamente por el DADEP debido a Al no realizarse el seguimiento o control adecuado de los bienes administrados directa o indirectamente se puede presentar daños o perdidas (estructurales, vandalismo, invasión, derrumbe, etc.) de estos bienes.</v>
      </c>
      <c r="N142" s="468" t="s">
        <v>108</v>
      </c>
      <c r="O142" s="468" t="s">
        <v>836</v>
      </c>
      <c r="P142" s="471">
        <v>228</v>
      </c>
      <c r="Q142" s="474"/>
      <c r="R142" s="477"/>
      <c r="S142" s="477"/>
      <c r="T142" s="477"/>
      <c r="U142" s="477"/>
      <c r="V142" s="480" t="str">
        <f t="shared" ref="V142" si="209">IF(ISBLANK(AC142),(IF(P142&lt;=0,"",IF(P142&lt;=2,"Muy Baja",IF(P142&lt;=24,"Baja",IF(P142&lt;=500,"Media",IF(P142&lt;=5000,"Alta","Muy Alta"))))))," ")</f>
        <v>Media</v>
      </c>
      <c r="W142" s="438">
        <f t="shared" ref="W142" si="210">IF(ISBLANK(AC142),(IF(V142="","",IF(V142="Muy Baja",20%,IF(V142="Baja",40%,IF(V142="Media",60%,IF(V142="Alta",80%,IF(V142="Muy Alta",100%,0)))))))," ")</f>
        <v>0.6</v>
      </c>
      <c r="X142" s="483" t="s">
        <v>1719</v>
      </c>
      <c r="Y142" s="486" t="str">
        <f>IF(X142&gt;0,IF(NOT(ISERROR(MATCH(X142,'Listados Datos'!$N$3:$N$4,0))),'Listados Datos'!$N$6&amp;"Por favor no seleccionar este criterios de impacto (Afectación Económica o presupuestal y/o Pérdida Reputacional)",'Listados Datos'!$N$7),"")</f>
        <v>✔</v>
      </c>
      <c r="Z142" s="435" t="str">
        <f>IF(OR(X142='Listados Datos'!$R$3,X142='Listados Datos'!$S$3),"Leve",IF(OR(X142='Listados Datos'!$R$4,X142='Listados Datos'!$S$4),"Menor",IF(OR(X142='Listados Datos'!$R$5,X142='Listados Datos'!$S$5),"Moderado",IF(OR(X142='Listados Datos'!$R$6,X142='Listados Datos'!$S$6),"Mayor",IF(OR(X142='Listados Datos'!$R$7,X142='Listados Datos'!$S$7),"Catastrófico","")))))</f>
        <v/>
      </c>
      <c r="AA142" s="438" t="str">
        <f>IF(Z142="","",IF(Z142="Leve",20%,IF(Z142="Menor",40%,IF(Z142="Moderado",60%,IF(Z142="Mayor",80%,IF(Z142="Catastrófico",100%,0))))))</f>
        <v/>
      </c>
      <c r="AB142" s="441" t="str">
        <f>IF(OR(AND(V142="Muy Baja",Z142="Leve"),AND(V142="Muy Baja",Z142="Menor"),AND(V142="Baja",Z142="Leve")),"Bajo",IF(OR(AND(V142="Muy baja",Z142="Moderado"),AND(V142="Baja",Z142="Menor"),AND(V142="Baja",Z142="Moderado"),AND(V142="Media",Z142="Leve"),AND(V142="Media",Z142="Menor"),AND(V142="Media",Z142="Moderado"),AND(V142="Alta",Z142="Leve"),AND(V142="Alta",Z142="Menor")),"Moderado",IF(OR(AND(V142="Muy Baja",Z142="Mayor"),AND(V142="Baja",Z142="Mayor"),AND(V142="Media",Z142="Mayor"),AND(V142="Alta",Z142="Moderado"),AND(V142="Alta",Z142="Mayor"),AND(V142="Muy Alta",Z142="Leve"),AND(V142="Muy Alta",Z142="Menor"),AND(V142="Muy Alta",Z142="Moderado"),AND(V142="Muy Alta",Z142="Mayor")),"Alto",IF(OR(AND(V142="Muy Baja",Z142="Catastrófico"),AND(V142="Baja",Z142="Catastrófico"),AND(V142="Media",Z142="Catastrófico"),AND(V142="Alta",Z142="Catastrófico"),AND(V142="Muy Alta",Z142="Catastrófico")),"Extremo",""))))</f>
        <v/>
      </c>
      <c r="AC142" s="444"/>
      <c r="AD142" s="447"/>
      <c r="AE142" s="450" t="str">
        <f t="shared" ref="AE142" si="211">IF(AND(AC142="Rara Vez",AD142="Insignificante"),("BAJA"),IF(AND(AC142="Rara Vez",AD142="Menor"),("BAJA"),IF(AND(AC142="Rara Vez",AD142="Moderado"),("MODERADA"),IF(AND(AC142="Rara Vez",AD142="Mayor"),("ALTA"),IF(AND(AC142="Improbable",AD142="Insignificante"),("BAJA"),IF(AND(AC142="Improbable",AD142="Menor"),("BAJA"),IF(AND(AC142="Improbable",AD142="Moderado"),("MODERADA"),IF(AND(AC142="Improbable",AD142="Mayor"),("ALTA"),IF(AND(AC142="Posible",AD142="Insignificante"),("BAJA"),IF(AND(AC142="Posible",AD142="Menor"),("MODERADA"),IF(AND(AC142="Posible",AD142="Moderado"),("ALTA"),IF(AND(AC142="Posible",AD142="Mayor"),("EXTREMA"),IF(AND(AC142="Probable",AD142="Insignificante"),("MODERADA"),IF(AND(AC142="Probable",AD142="Menor"),("ALTA"),IF(AND(AC142="Probable",AD142="Moderado"),("ALTA"),IF(AND(AC142="Probable",AD142="Mayor"),("EXTREMA"),IF(AND(AC142="Casi Seguro",AD142="Insignificante"),("ALTA"),IF(AND(AC142="Casi Seguro",AD142="Menor"),("ALTA"),IF(AND(AC142="Casi Seguro",AD142="Moderado"),("EXTREMA"),IF(AND(AC142="Casi Seguro",AD142="Mayor"),("EXTREMA"),IF(AD142="Catastrófico","EXTREMA","VALORAR")))))))))))))))))))))</f>
        <v>VALORAR</v>
      </c>
      <c r="AF142" s="205">
        <v>1</v>
      </c>
      <c r="AG142" s="206" t="s">
        <v>1224</v>
      </c>
      <c r="AH142" s="234" t="str">
        <f t="shared" si="188"/>
        <v>Probabilidad</v>
      </c>
      <c r="AI142" s="340" t="s">
        <v>314</v>
      </c>
      <c r="AJ142" s="340" t="s">
        <v>319</v>
      </c>
      <c r="AK142" s="235" t="str">
        <f t="shared" si="189"/>
        <v>40%</v>
      </c>
      <c r="AL142" s="341" t="s">
        <v>323</v>
      </c>
      <c r="AM142" s="341" t="s">
        <v>327</v>
      </c>
      <c r="AN142" s="342" t="s">
        <v>330</v>
      </c>
      <c r="AO142" s="236">
        <f>IF(ISBLANK(AD142),(IFERROR(IF(AH142="Probabilidad",(W142-(+W142*AK142)),IF(AH142="Impacto",W142,"")),""))," ")</f>
        <v>0.36</v>
      </c>
      <c r="AP142" s="174" t="str">
        <f>IF(ISBLANK(AD142), (IFERROR(IF(AO142="","",IF(AO142&lt;=0.2,"Muy Baja",IF(AO142&lt;=0.4,"Baja",IF(AO142&lt;=0.6,"Media",IF(AO142&lt;=0.8,"Alta","Muy Alta"))))),""))," ")</f>
        <v>Baja</v>
      </c>
      <c r="AQ142" s="237">
        <f t="shared" si="190"/>
        <v>0.36</v>
      </c>
      <c r="AR142" s="283" t="str">
        <f t="shared" si="191"/>
        <v/>
      </c>
      <c r="AS142" s="237" t="str">
        <f>IFERROR(IF(AH142="Impacto",(AA142-(+AA142*AK142)),IF(AH142="Probabilidad",AA142,"")),"")</f>
        <v/>
      </c>
      <c r="AT142" s="239" t="str">
        <f t="shared" si="192"/>
        <v/>
      </c>
      <c r="AU142" s="453"/>
      <c r="AV142" s="456" t="str">
        <f>IF(ISBLANK(AD142), " ", AD142)</f>
        <v xml:space="preserve"> </v>
      </c>
      <c r="AW142" s="450" t="str">
        <f t="shared" ref="AW142" si="212">IF(AND(AU142="Rara Vez",AV142="Insignificante"),("BAJA"),IF(AND(AU142="Rara Vez",AV142="Menor"),("BAJA"),IF(AND(AU142="Rara Vez",AV142="Moderado"),("MODERADA"),IF(AND(AU142="Rara Vez",AV142="Mayor"),("ALTA"),IF(AND(AU142="Improbable",AV142="Insignificante"),("BAJA"),IF(AND(AU142="Improbable",AV142="Menor"),("BAJA"),IF(AND(AU142="Improbable",AV142="Moderado"),("MODERADA"),IF(AND(AU142="Improbable",AV142="Mayor"),("ALTA"),IF(AND(AU142="Posible",AV142="Insignificante"),("BAJA"),IF(AND(AU142="Posible",AV142="Menor"),("MODERADA"),IF(AND(AU142="Posible",AV142="Moderado"),("ALTA"),IF(AND(AU142="Posible",AV142="Mayor"),("EXTREMA"),IF(AND(AU142="Probable",AV142="Insignificante"),("MODERADA"),IF(AND(AU142="Probable",AV142="Menor"),("ALTA"),IF(AND(AU142="Probable",AV142="Moderado"),("ALTA"),IF(AND(AU142="Probable",AV142="Mayor"),("EXTREMA"),IF(AND(AU142="Casi Seguro",AV142="Insignificante"),("ALTA"),IF(AND(AU142="Casi Seguro",AV142="Menor"),("ALTA"),IF(AND(AU142="Casi Seguro",AV142="Moderado"),("EXTREMA"),IF(AND(AU142="Casi Seguro",AV142="Mayor"),("EXTREMA"),IF(AV142="Catastrófico","EXTREMA","VALORAR")))))))))))))))))))))</f>
        <v>VALORAR</v>
      </c>
      <c r="AX142" s="459" t="s">
        <v>337</v>
      </c>
      <c r="AY142" s="343" t="s">
        <v>1305</v>
      </c>
      <c r="AZ142" s="209" t="s">
        <v>1307</v>
      </c>
      <c r="BA142" s="207" t="s">
        <v>975</v>
      </c>
      <c r="BB142" s="207" t="s">
        <v>1083</v>
      </c>
      <c r="BC142" s="208">
        <v>44562</v>
      </c>
      <c r="BD142" s="208">
        <v>44926</v>
      </c>
      <c r="BE142" s="208" t="s">
        <v>1578</v>
      </c>
      <c r="BF142" s="208" t="s">
        <v>1579</v>
      </c>
      <c r="BG142" s="462" t="s">
        <v>1310</v>
      </c>
      <c r="BH142" s="215"/>
      <c r="BI142" s="210"/>
      <c r="BJ142" s="210"/>
      <c r="BK142" s="210"/>
      <c r="BL142" s="207"/>
      <c r="BM142" s="207"/>
      <c r="BN142" s="207"/>
      <c r="BO142" s="282"/>
      <c r="BP142" s="282"/>
      <c r="BQ142" s="284"/>
      <c r="BR142" s="213"/>
      <c r="BS142" s="213" t="str">
        <f>IF(AND('MAPA DE RIESGOS'!$AP142="Muy Alta",'MAPA DE RIESGOS'!$AR142="Leve"),CONCATENATE("R",'MAPA DE RIESGOS'!$H142,"C",'MAPA DE RIESGOS'!$AF142),"")</f>
        <v/>
      </c>
      <c r="BT142" s="213"/>
      <c r="BU142" s="213"/>
      <c r="BV142" s="213"/>
      <c r="BW142" s="213"/>
      <c r="BX142" s="213"/>
      <c r="BY142" s="213"/>
      <c r="BZ142" s="213"/>
      <c r="CA142" s="213"/>
      <c r="CB142" s="213"/>
      <c r="CC142" s="213"/>
      <c r="CD142" s="213"/>
      <c r="CE142" s="213"/>
      <c r="CF142" s="213"/>
      <c r="CG142" s="213"/>
      <c r="CH142" s="213"/>
      <c r="CI142" s="213"/>
      <c r="CJ142" s="213"/>
      <c r="CK142" s="213"/>
    </row>
    <row r="143" spans="1:89" s="214" customFormat="1" ht="73.5" customHeight="1">
      <c r="A143" s="640"/>
      <c r="B143" s="517"/>
      <c r="C143" s="520"/>
      <c r="D143" s="520"/>
      <c r="E143" s="469"/>
      <c r="F143" s="469"/>
      <c r="G143" s="489"/>
      <c r="H143" s="384">
        <v>22</v>
      </c>
      <c r="I143" s="466"/>
      <c r="J143" s="463"/>
      <c r="K143" s="463"/>
      <c r="L143" s="463"/>
      <c r="M143" s="469"/>
      <c r="N143" s="469"/>
      <c r="O143" s="469"/>
      <c r="P143" s="472"/>
      <c r="Q143" s="475"/>
      <c r="R143" s="478"/>
      <c r="S143" s="478"/>
      <c r="T143" s="478"/>
      <c r="U143" s="478"/>
      <c r="V143" s="481"/>
      <c r="W143" s="439"/>
      <c r="X143" s="484"/>
      <c r="Y143" s="487"/>
      <c r="Z143" s="436"/>
      <c r="AA143" s="439"/>
      <c r="AB143" s="442"/>
      <c r="AC143" s="445"/>
      <c r="AD143" s="448"/>
      <c r="AE143" s="451"/>
      <c r="AF143" s="205">
        <v>2</v>
      </c>
      <c r="AG143" s="206" t="s">
        <v>1225</v>
      </c>
      <c r="AH143" s="234" t="str">
        <f t="shared" si="188"/>
        <v>Probabilidad</v>
      </c>
      <c r="AI143" s="340" t="s">
        <v>314</v>
      </c>
      <c r="AJ143" s="340" t="s">
        <v>319</v>
      </c>
      <c r="AK143" s="235" t="str">
        <f t="shared" si="189"/>
        <v>40%</v>
      </c>
      <c r="AL143" s="341" t="s">
        <v>323</v>
      </c>
      <c r="AM143" s="341" t="s">
        <v>327</v>
      </c>
      <c r="AN143" s="342" t="s">
        <v>330</v>
      </c>
      <c r="AO143" s="236">
        <f>IF(ISBLANK(AD142),(IFERROR(IF(AND(AH142="Probabilidad",AH143="Probabilidad"),(AQ142-(+AQ142*AK143)),IF(AH143="Probabilidad",(W142-(+W142*AK143)),IF(AH143="Impacto",AQ142,""))),""))," ")</f>
        <v>0.216</v>
      </c>
      <c r="AP143" s="174" t="str">
        <f>IF(ISBLANK(AD142),(IFERROR(IF(AO143="","",IF(AO143&lt;=0.2,"Muy Baja",IF(AO143&lt;=0.4,"Baja",IF(AO143&lt;=0.6,"Media",IF(AO143&lt;=0.8,"Alta","Muy Alta"))))),""))," ")</f>
        <v>Baja</v>
      </c>
      <c r="AQ143" s="237">
        <f t="shared" si="190"/>
        <v>0.216</v>
      </c>
      <c r="AR143" s="283" t="str">
        <f t="shared" si="191"/>
        <v/>
      </c>
      <c r="AS143" s="237" t="str">
        <f>IFERROR(IF(AND(AH142="Impacto",AH143="Impacto"),(AS142-(+AS142*AK143)),IF(AH143="Impacto",(AA142-(+AA142*AK143)),IF(AH143="Probabilidad",AS142,""))),"")</f>
        <v/>
      </c>
      <c r="AT143" s="239" t="str">
        <f t="shared" si="192"/>
        <v/>
      </c>
      <c r="AU143" s="454"/>
      <c r="AV143" s="457"/>
      <c r="AW143" s="451"/>
      <c r="AX143" s="460"/>
      <c r="AY143" s="343" t="s">
        <v>1306</v>
      </c>
      <c r="AZ143" s="209" t="s">
        <v>1308</v>
      </c>
      <c r="BA143" s="207" t="s">
        <v>975</v>
      </c>
      <c r="BB143" s="207" t="s">
        <v>1083</v>
      </c>
      <c r="BC143" s="208">
        <v>44562</v>
      </c>
      <c r="BD143" s="208">
        <v>44926</v>
      </c>
      <c r="BE143" s="208" t="s">
        <v>1580</v>
      </c>
      <c r="BF143" s="208" t="s">
        <v>1309</v>
      </c>
      <c r="BG143" s="463"/>
      <c r="BH143" s="215"/>
      <c r="BI143" s="210"/>
      <c r="BJ143" s="210"/>
      <c r="BK143" s="210"/>
      <c r="BL143" s="207"/>
      <c r="BM143" s="207"/>
      <c r="BN143" s="207"/>
      <c r="BO143" s="282"/>
      <c r="BP143" s="282"/>
      <c r="BQ143" s="284"/>
      <c r="BR143" s="213"/>
      <c r="BS143" s="213" t="str">
        <f>IF(AND('MAPA DE RIESGOS'!$AP143="Muy Alta",'MAPA DE RIESGOS'!$AR143="Leve"),CONCATENATE("R",'MAPA DE RIESGOS'!$H143,"C",'MAPA DE RIESGOS'!$AF143),"")</f>
        <v/>
      </c>
      <c r="BT143" s="213"/>
      <c r="BU143" s="213"/>
      <c r="BV143" s="213"/>
      <c r="BW143" s="213"/>
      <c r="BX143" s="213"/>
      <c r="BY143" s="213"/>
      <c r="BZ143" s="213"/>
      <c r="CA143" s="213"/>
      <c r="CB143" s="213"/>
      <c r="CC143" s="213"/>
      <c r="CD143" s="213"/>
      <c r="CE143" s="213"/>
      <c r="CF143" s="213"/>
      <c r="CG143" s="213"/>
      <c r="CH143" s="213"/>
      <c r="CI143" s="213"/>
      <c r="CJ143" s="213"/>
      <c r="CK143" s="213"/>
    </row>
    <row r="144" spans="1:89" s="214" customFormat="1" ht="28.5" hidden="1" customHeight="1">
      <c r="A144" s="640"/>
      <c r="B144" s="517"/>
      <c r="C144" s="520"/>
      <c r="D144" s="520"/>
      <c r="E144" s="469"/>
      <c r="F144" s="469"/>
      <c r="G144" s="489"/>
      <c r="H144" s="384">
        <v>22</v>
      </c>
      <c r="I144" s="466"/>
      <c r="J144" s="463"/>
      <c r="K144" s="463"/>
      <c r="L144" s="463"/>
      <c r="M144" s="469"/>
      <c r="N144" s="469"/>
      <c r="O144" s="469"/>
      <c r="P144" s="472"/>
      <c r="Q144" s="475"/>
      <c r="R144" s="478"/>
      <c r="S144" s="478"/>
      <c r="T144" s="478"/>
      <c r="U144" s="478"/>
      <c r="V144" s="481"/>
      <c r="W144" s="439"/>
      <c r="X144" s="484"/>
      <c r="Y144" s="487"/>
      <c r="Z144" s="436"/>
      <c r="AA144" s="439"/>
      <c r="AB144" s="442"/>
      <c r="AC144" s="445"/>
      <c r="AD144" s="448"/>
      <c r="AE144" s="451"/>
      <c r="AF144" s="205">
        <v>3</v>
      </c>
      <c r="AG144" s="206"/>
      <c r="AH144" s="234" t="str">
        <f t="shared" si="188"/>
        <v/>
      </c>
      <c r="AI144" s="340"/>
      <c r="AJ144" s="340"/>
      <c r="AK144" s="235" t="str">
        <f t="shared" si="189"/>
        <v/>
      </c>
      <c r="AL144" s="341"/>
      <c r="AM144" s="341"/>
      <c r="AN144" s="342"/>
      <c r="AO144" s="236" t="str">
        <f>IF(ISBLANK(AD142),(IFERROR(IF(AND(AH143="Probabilidad",AH144="Probabilidad"),(AQ143-(+AQ143*AK144)),IF(AND(AH143="Impacto",AH144="Probabilidad"),(AQ142-(+AQ142*AK144)),IF(AH144="Impacto",AQ143,""))),""))," ")</f>
        <v/>
      </c>
      <c r="AP144" s="174" t="str">
        <f>IF(ISBLANK(AD142),(IFERROR(IF(AO144="","",IF(AO144&lt;=0.2,"Muy Baja",IF(AO144&lt;=0.4,"Baja",IF(AO144&lt;=0.6,"Media",IF(AO144&lt;=0.8,"Alta","Muy Alta"))))),""))," ")</f>
        <v/>
      </c>
      <c r="AQ144" s="237" t="str">
        <f t="shared" si="190"/>
        <v/>
      </c>
      <c r="AR144" s="283" t="str">
        <f t="shared" si="191"/>
        <v/>
      </c>
      <c r="AS144" s="237" t="str">
        <f>IFERROR(IF(AND(AH143="Impacto",AH144="Impacto"),(AS143-(+AS143*AK144)),IF(AND(AH143="Probabilidad",AH144="Impacto"),(AS142-(+AS142*AK144)),IF(AH144="Probabilidad",AS143,""))),"")</f>
        <v/>
      </c>
      <c r="AT144" s="239" t="str">
        <f t="shared" si="192"/>
        <v/>
      </c>
      <c r="AU144" s="454"/>
      <c r="AV144" s="457"/>
      <c r="AW144" s="451"/>
      <c r="AX144" s="460"/>
      <c r="AY144" s="343"/>
      <c r="AZ144" s="209"/>
      <c r="BA144" s="207"/>
      <c r="BB144" s="207"/>
      <c r="BC144" s="208"/>
      <c r="BD144" s="208"/>
      <c r="BE144" s="208"/>
      <c r="BF144" s="209"/>
      <c r="BG144" s="463"/>
      <c r="BH144" s="215"/>
      <c r="BI144" s="210"/>
      <c r="BJ144" s="210"/>
      <c r="BK144" s="210"/>
      <c r="BL144" s="207"/>
      <c r="BM144" s="207"/>
      <c r="BN144" s="207"/>
      <c r="BO144" s="282"/>
      <c r="BP144" s="282"/>
      <c r="BQ144" s="284"/>
      <c r="BR144" s="213"/>
      <c r="BS144" s="213" t="str">
        <f>IF(AND('MAPA DE RIESGOS'!$AP144="Muy Alta",'MAPA DE RIESGOS'!$AR144="Leve"),CONCATENATE("R",'MAPA DE RIESGOS'!$H144,"C",'MAPA DE RIESGOS'!$AF144),"")</f>
        <v/>
      </c>
      <c r="BT144" s="213"/>
      <c r="BU144" s="213"/>
      <c r="BV144" s="213"/>
      <c r="BW144" s="213"/>
      <c r="BX144" s="213"/>
      <c r="BY144" s="213"/>
      <c r="BZ144" s="213"/>
      <c r="CA144" s="213"/>
      <c r="CB144" s="213"/>
      <c r="CC144" s="213"/>
      <c r="CD144" s="213"/>
      <c r="CE144" s="213"/>
      <c r="CF144" s="213"/>
      <c r="CG144" s="213"/>
      <c r="CH144" s="213"/>
      <c r="CI144" s="213"/>
      <c r="CJ144" s="213"/>
      <c r="CK144" s="213"/>
    </row>
    <row r="145" spans="1:89" s="214" customFormat="1" ht="28.5" hidden="1" customHeight="1">
      <c r="A145" s="640"/>
      <c r="B145" s="517"/>
      <c r="C145" s="520"/>
      <c r="D145" s="520"/>
      <c r="E145" s="469"/>
      <c r="F145" s="469"/>
      <c r="G145" s="489"/>
      <c r="H145" s="384">
        <v>22</v>
      </c>
      <c r="I145" s="466"/>
      <c r="J145" s="463"/>
      <c r="K145" s="463"/>
      <c r="L145" s="463"/>
      <c r="M145" s="469"/>
      <c r="N145" s="469"/>
      <c r="O145" s="469"/>
      <c r="P145" s="472"/>
      <c r="Q145" s="475"/>
      <c r="R145" s="478"/>
      <c r="S145" s="478"/>
      <c r="T145" s="478"/>
      <c r="U145" s="478"/>
      <c r="V145" s="481"/>
      <c r="W145" s="439"/>
      <c r="X145" s="484"/>
      <c r="Y145" s="487"/>
      <c r="Z145" s="436"/>
      <c r="AA145" s="439"/>
      <c r="AB145" s="442"/>
      <c r="AC145" s="445"/>
      <c r="AD145" s="448"/>
      <c r="AE145" s="451"/>
      <c r="AF145" s="205">
        <v>4</v>
      </c>
      <c r="AG145" s="206"/>
      <c r="AH145" s="234" t="str">
        <f t="shared" si="188"/>
        <v/>
      </c>
      <c r="AI145" s="340"/>
      <c r="AJ145" s="340"/>
      <c r="AK145" s="235" t="str">
        <f t="shared" si="189"/>
        <v/>
      </c>
      <c r="AL145" s="341"/>
      <c r="AM145" s="341"/>
      <c r="AN145" s="342"/>
      <c r="AO145" s="236" t="str">
        <f>IF(ISBLANK(AD142),(IFERROR(IF(AND(AH144="Probabilidad",AH145="Probabilidad"),(AQ144-(+AQ144*AK145)),IF(AND(AH144="Impacto",AH145="Probabilidad"),(AQ143-(+AQ143*AK145)),IF(AH145="Impacto",AQ144,""))),""))," ")</f>
        <v/>
      </c>
      <c r="AP145" s="174" t="str">
        <f>IF(ISBLANK(AD142),(IFERROR(IF(AO145="","",IF(AO145&lt;=0.2,"Muy Baja",IF(AO145&lt;=0.4,"Baja",IF(AO145&lt;=0.6,"Media",IF(AO145&lt;=0.8,"Alta","Muy Alta"))))),""))," ")</f>
        <v/>
      </c>
      <c r="AQ145" s="237" t="str">
        <f t="shared" si="190"/>
        <v/>
      </c>
      <c r="AR145" s="283" t="str">
        <f t="shared" si="191"/>
        <v/>
      </c>
      <c r="AS145" s="237" t="str">
        <f>IFERROR(IF(AND(AH144="Impacto",AH145="Impacto"),(AS144-(+AS144*AK145)),IF(AND(AH144="Probabilidad",AH145="Impacto"),(AS143-(+AS143*AK145)),IF(AH145="Probabilidad",AS144,""))),"")</f>
        <v/>
      </c>
      <c r="AT145" s="239" t="str">
        <f t="shared" si="192"/>
        <v/>
      </c>
      <c r="AU145" s="454"/>
      <c r="AV145" s="457"/>
      <c r="AW145" s="451"/>
      <c r="AX145" s="460"/>
      <c r="AY145" s="343"/>
      <c r="AZ145" s="209"/>
      <c r="BA145" s="207"/>
      <c r="BB145" s="207"/>
      <c r="BC145" s="208"/>
      <c r="BD145" s="208"/>
      <c r="BE145" s="208"/>
      <c r="BF145" s="209"/>
      <c r="BG145" s="463"/>
      <c r="BH145" s="215"/>
      <c r="BI145" s="210"/>
      <c r="BJ145" s="210"/>
      <c r="BK145" s="210"/>
      <c r="BL145" s="207"/>
      <c r="BM145" s="207"/>
      <c r="BN145" s="207"/>
      <c r="BO145" s="282"/>
      <c r="BP145" s="282"/>
      <c r="BQ145" s="284"/>
      <c r="BR145" s="213"/>
      <c r="BS145" s="213" t="str">
        <f>IF(AND('MAPA DE RIESGOS'!$AP145="Muy Alta",'MAPA DE RIESGOS'!$AR145="Leve"),CONCATENATE("R",'MAPA DE RIESGOS'!$H145,"C",'MAPA DE RIESGOS'!$AF145),"")</f>
        <v/>
      </c>
      <c r="BT145" s="213"/>
      <c r="BU145" s="213"/>
      <c r="BV145" s="213"/>
      <c r="BW145" s="213"/>
      <c r="BX145" s="213"/>
      <c r="BY145" s="213"/>
      <c r="BZ145" s="213"/>
      <c r="CA145" s="213"/>
      <c r="CB145" s="213"/>
      <c r="CC145" s="213"/>
      <c r="CD145" s="213"/>
      <c r="CE145" s="213"/>
      <c r="CF145" s="213"/>
      <c r="CG145" s="213"/>
      <c r="CH145" s="213"/>
      <c r="CI145" s="213"/>
      <c r="CJ145" s="213"/>
      <c r="CK145" s="213"/>
    </row>
    <row r="146" spans="1:89" s="214" customFormat="1" ht="28.5" hidden="1" customHeight="1">
      <c r="A146" s="640"/>
      <c r="B146" s="517"/>
      <c r="C146" s="520"/>
      <c r="D146" s="520"/>
      <c r="E146" s="469"/>
      <c r="F146" s="469"/>
      <c r="G146" s="489"/>
      <c r="H146" s="384">
        <v>22</v>
      </c>
      <c r="I146" s="466"/>
      <c r="J146" s="463"/>
      <c r="K146" s="463"/>
      <c r="L146" s="463"/>
      <c r="M146" s="469"/>
      <c r="N146" s="469"/>
      <c r="O146" s="469"/>
      <c r="P146" s="472"/>
      <c r="Q146" s="475"/>
      <c r="R146" s="478"/>
      <c r="S146" s="478"/>
      <c r="T146" s="478"/>
      <c r="U146" s="478"/>
      <c r="V146" s="481"/>
      <c r="W146" s="439"/>
      <c r="X146" s="484"/>
      <c r="Y146" s="487"/>
      <c r="Z146" s="436"/>
      <c r="AA146" s="439"/>
      <c r="AB146" s="442"/>
      <c r="AC146" s="445"/>
      <c r="AD146" s="448"/>
      <c r="AE146" s="451"/>
      <c r="AF146" s="205">
        <v>5</v>
      </c>
      <c r="AG146" s="206"/>
      <c r="AH146" s="234" t="str">
        <f t="shared" si="188"/>
        <v/>
      </c>
      <c r="AI146" s="340"/>
      <c r="AJ146" s="340"/>
      <c r="AK146" s="235" t="str">
        <f t="shared" si="189"/>
        <v/>
      </c>
      <c r="AL146" s="341"/>
      <c r="AM146" s="341"/>
      <c r="AN146" s="342"/>
      <c r="AO146" s="236" t="str">
        <f>IF(ISBLANK(AD142),(IFERROR(IF(AND(AH145="Probabilidad",AH146="Probabilidad"),(AQ145-(+AQ145*AK146)),IF(AND(AH145="Impacto",AH146="Probabilidad"),(AQ144-(+AQ144*AK146)),IF(AH146="Impacto",AQ145,""))),""))," ")</f>
        <v/>
      </c>
      <c r="AP146" s="174" t="str">
        <f>IF(ISBLANK(AD142),(IFERROR(IF(AO146="","",IF(AO146&lt;=0.2,"Muy Baja",IF(AO146&lt;=0.4,"Baja",IF(AO146&lt;=0.6,"Media",IF(AO146&lt;=0.8,"Alta","Muy Alta"))))),""))," ")</f>
        <v/>
      </c>
      <c r="AQ146" s="237" t="str">
        <f t="shared" si="190"/>
        <v/>
      </c>
      <c r="AR146" s="283" t="str">
        <f t="shared" si="191"/>
        <v/>
      </c>
      <c r="AS146" s="237" t="str">
        <f>IFERROR(IF(AND(AH145="Impacto",AH146="Impacto"),(AS145-(+AS145*AK146)),IF(AND(AH145="Probabilidad",AH146="Impacto"),(AS144-(+AS144*AK146)),IF(AH146="Probabilidad",AS145,""))),"")</f>
        <v/>
      </c>
      <c r="AT146" s="239" t="str">
        <f t="shared" si="192"/>
        <v/>
      </c>
      <c r="AU146" s="454"/>
      <c r="AV146" s="457"/>
      <c r="AW146" s="451"/>
      <c r="AX146" s="460"/>
      <c r="AY146" s="343"/>
      <c r="AZ146" s="209"/>
      <c r="BA146" s="207"/>
      <c r="BB146" s="207"/>
      <c r="BC146" s="208"/>
      <c r="BD146" s="208"/>
      <c r="BE146" s="208"/>
      <c r="BF146" s="209"/>
      <c r="BG146" s="463"/>
      <c r="BH146" s="215"/>
      <c r="BI146" s="210"/>
      <c r="BJ146" s="210"/>
      <c r="BK146" s="210"/>
      <c r="BL146" s="207"/>
      <c r="BM146" s="207"/>
      <c r="BN146" s="207"/>
      <c r="BO146" s="282"/>
      <c r="BP146" s="282"/>
      <c r="BQ146" s="284"/>
      <c r="BR146" s="213"/>
      <c r="BS146" s="213" t="str">
        <f>IF(AND('MAPA DE RIESGOS'!$AP146="Muy Alta",'MAPA DE RIESGOS'!$AR146="Leve"),CONCATENATE("R",'MAPA DE RIESGOS'!$H146,"C",'MAPA DE RIESGOS'!$AF146),"")</f>
        <v/>
      </c>
      <c r="BT146" s="213"/>
      <c r="BU146" s="213"/>
      <c r="BV146" s="213"/>
      <c r="BW146" s="213"/>
      <c r="BX146" s="213"/>
      <c r="BY146" s="213"/>
      <c r="BZ146" s="213"/>
      <c r="CA146" s="213"/>
      <c r="CB146" s="213"/>
      <c r="CC146" s="213"/>
      <c r="CD146" s="213"/>
      <c r="CE146" s="213"/>
      <c r="CF146" s="213"/>
      <c r="CG146" s="213"/>
      <c r="CH146" s="213"/>
      <c r="CI146" s="213"/>
      <c r="CJ146" s="213"/>
      <c r="CK146" s="213"/>
    </row>
    <row r="147" spans="1:89" s="214" customFormat="1" ht="28.5" hidden="1" customHeight="1">
      <c r="A147" s="640"/>
      <c r="B147" s="517"/>
      <c r="C147" s="520"/>
      <c r="D147" s="520"/>
      <c r="E147" s="469"/>
      <c r="F147" s="469"/>
      <c r="G147" s="489"/>
      <c r="H147" s="384">
        <v>22</v>
      </c>
      <c r="I147" s="467"/>
      <c r="J147" s="464"/>
      <c r="K147" s="464"/>
      <c r="L147" s="464"/>
      <c r="M147" s="470"/>
      <c r="N147" s="470"/>
      <c r="O147" s="470"/>
      <c r="P147" s="473"/>
      <c r="Q147" s="476"/>
      <c r="R147" s="479"/>
      <c r="S147" s="479"/>
      <c r="T147" s="479"/>
      <c r="U147" s="479"/>
      <c r="V147" s="482"/>
      <c r="W147" s="440"/>
      <c r="X147" s="485"/>
      <c r="Y147" s="488"/>
      <c r="Z147" s="437"/>
      <c r="AA147" s="440"/>
      <c r="AB147" s="443"/>
      <c r="AC147" s="446"/>
      <c r="AD147" s="449"/>
      <c r="AE147" s="452"/>
      <c r="AF147" s="205">
        <v>6</v>
      </c>
      <c r="AG147" s="206"/>
      <c r="AH147" s="234" t="str">
        <f t="shared" si="188"/>
        <v/>
      </c>
      <c r="AI147" s="340"/>
      <c r="AJ147" s="340"/>
      <c r="AK147" s="235" t="str">
        <f t="shared" si="189"/>
        <v/>
      </c>
      <c r="AL147" s="341"/>
      <c r="AM147" s="341"/>
      <c r="AN147" s="342"/>
      <c r="AO147" s="236" t="str">
        <f>IF(ISBLANK(AD142),(IFERROR(IF(AND(AH145="Probabilidad",AH147="Probabilidad"),(AQ145-(+AQ145*AK147)),IF(AND(AH145="Impacto",AH147="Probabilidad"),(AQ144-(+AQ144*AK147)),IF(AH147="Impacto",AQ145,""))),""))," ")</f>
        <v/>
      </c>
      <c r="AP147" s="174" t="str">
        <f>IF(ISBLANK(AD142),(IFERROR(IF(AO147="","",IF(AO147&lt;=0.2,"Muy Baja",IF(AO147&lt;=0.4,"Baja",IF(AO147&lt;=0.6,"Media",IF(AO147&lt;=0.8,"Alta","Muy Alta"))))),"")), " ")</f>
        <v/>
      </c>
      <c r="AQ147" s="237" t="str">
        <f t="shared" si="190"/>
        <v/>
      </c>
      <c r="AR147" s="283" t="str">
        <f t="shared" si="191"/>
        <v/>
      </c>
      <c r="AS147" s="237" t="str">
        <f>IFERROR(IF(AND(AH146="Impacto",AH147="Impacto"),(AS145-(+AS146*AK147)),IF(AND(AH145="Probabilidad",AH147="Impacto"),(AS144-(+AS144*AK147)),IF(AH147="Probabilidad",AS145,""))),"")</f>
        <v/>
      </c>
      <c r="AT147" s="239" t="str">
        <f t="shared" si="192"/>
        <v/>
      </c>
      <c r="AU147" s="455"/>
      <c r="AV147" s="458"/>
      <c r="AW147" s="452"/>
      <c r="AX147" s="461"/>
      <c r="AY147" s="343"/>
      <c r="AZ147" s="209"/>
      <c r="BA147" s="207"/>
      <c r="BB147" s="207"/>
      <c r="BC147" s="208"/>
      <c r="BD147" s="208"/>
      <c r="BE147" s="208"/>
      <c r="BF147" s="209"/>
      <c r="BG147" s="464"/>
      <c r="BH147" s="215"/>
      <c r="BI147" s="210"/>
      <c r="BJ147" s="210"/>
      <c r="BK147" s="210"/>
      <c r="BL147" s="207"/>
      <c r="BM147" s="207"/>
      <c r="BN147" s="207"/>
      <c r="BO147" s="282"/>
      <c r="BP147" s="282"/>
      <c r="BQ147" s="284"/>
      <c r="BR147" s="213"/>
      <c r="BS147" s="213" t="str">
        <f>IF(AND('MAPA DE RIESGOS'!$AP147="Muy Alta",'MAPA DE RIESGOS'!$AR147="Leve"),CONCATENATE("R",'MAPA DE RIESGOS'!$H147,"C",'MAPA DE RIESGOS'!$AF147),"")</f>
        <v/>
      </c>
      <c r="BT147" s="213"/>
      <c r="BU147" s="213"/>
      <c r="BV147" s="213"/>
      <c r="BW147" s="213"/>
      <c r="BX147" s="213"/>
      <c r="BY147" s="213"/>
      <c r="BZ147" s="213"/>
      <c r="CA147" s="213"/>
      <c r="CB147" s="213"/>
      <c r="CC147" s="213"/>
      <c r="CD147" s="213"/>
      <c r="CE147" s="213"/>
      <c r="CF147" s="213"/>
      <c r="CG147" s="213"/>
      <c r="CH147" s="213"/>
      <c r="CI147" s="213"/>
      <c r="CJ147" s="213"/>
      <c r="CK147" s="213"/>
    </row>
    <row r="148" spans="1:89" s="214" customFormat="1" ht="117" customHeight="1">
      <c r="A148" s="640"/>
      <c r="B148" s="517"/>
      <c r="C148" s="520"/>
      <c r="D148" s="520" t="str">
        <f>IFERROR((VLOOKUP($B148,'Listados Datos'!$D$3:$F$18,3,FALSE))," ")</f>
        <v xml:space="preserve"> </v>
      </c>
      <c r="E148" s="469"/>
      <c r="F148" s="469" t="s">
        <v>975</v>
      </c>
      <c r="G148" s="489">
        <v>23</v>
      </c>
      <c r="H148" s="384">
        <v>23</v>
      </c>
      <c r="I148" s="465" t="s">
        <v>1205</v>
      </c>
      <c r="J148" s="462" t="s">
        <v>243</v>
      </c>
      <c r="K148" s="462" t="s">
        <v>1205</v>
      </c>
      <c r="L148" s="462" t="s">
        <v>1213</v>
      </c>
      <c r="M148" s="468" t="str">
        <f t="shared" ref="M148" si="213">+CONCATENATE("Posibilidad de afectación ", J148, " por ", K148," debido a ", L148)</f>
        <v>Posibilidad de afectación Reputacional por Desinterés de la comunidad (privados y públicos) en los modelos de administración de los predios a cargo del DADEP. debido a No contar con terceros para la correcta administración de los predios a cargo del DADEP.</v>
      </c>
      <c r="N148" s="468" t="s">
        <v>108</v>
      </c>
      <c r="O148" s="468" t="s">
        <v>836</v>
      </c>
      <c r="P148" s="471">
        <v>228</v>
      </c>
      <c r="Q148" s="474"/>
      <c r="R148" s="477"/>
      <c r="S148" s="477"/>
      <c r="T148" s="477"/>
      <c r="U148" s="477"/>
      <c r="V148" s="480" t="str">
        <f t="shared" ref="V148" si="214">IF(ISBLANK(AC148),(IF(P148&lt;=0,"",IF(P148&lt;=2,"Muy Baja",IF(P148&lt;=24,"Baja",IF(P148&lt;=500,"Media",IF(P148&lt;=5000,"Alta","Muy Alta"))))))," ")</f>
        <v>Media</v>
      </c>
      <c r="W148" s="438">
        <f t="shared" ref="W148" si="215">IF(ISBLANK(AC148),(IF(V148="","",IF(V148="Muy Baja",20%,IF(V148="Baja",40%,IF(V148="Media",60%,IF(V148="Alta",80%,IF(V148="Muy Alta",100%,0)))))))," ")</f>
        <v>0.6</v>
      </c>
      <c r="X148" s="483" t="s">
        <v>305</v>
      </c>
      <c r="Y148" s="486" t="str">
        <f>IF(X148&gt;0,IF(NOT(ISERROR(MATCH(X148,'Listados Datos'!$N$3:$N$4,0))),'Listados Datos'!$N$6&amp;"Por favor no seleccionar este criterios de impacto (Afectación Económica o presupuestal y/o Pérdida Reputacional)",'Listados Datos'!$N$7),"")</f>
        <v>✔</v>
      </c>
      <c r="Z148" s="435" t="str">
        <f>IF(OR(X148='Listados Datos'!$R$3,X148='Listados Datos'!$S$3),"Leve",IF(OR(X148='Listados Datos'!$R$4,X148='Listados Datos'!$S$4),"Menor",IF(OR(X148='Listados Datos'!$R$5,X148='Listados Datos'!$S$5),"Moderado",IF(OR(X148='Listados Datos'!$R$6,X148='Listados Datos'!$S$6),"Mayor",IF(OR(X148='Listados Datos'!$R$7,X148='Listados Datos'!$S$7),"Catastrófico","")))))</f>
        <v>Leve</v>
      </c>
      <c r="AA148" s="438">
        <f>IF(Z148="","",IF(Z148="Leve",20%,IF(Z148="Menor",40%,IF(Z148="Moderado",60%,IF(Z148="Mayor",80%,IF(Z148="Catastrófico",100%,0))))))</f>
        <v>0.2</v>
      </c>
      <c r="AB148" s="441" t="str">
        <f>IF(OR(AND(V148="Muy Baja",Z148="Leve"),AND(V148="Muy Baja",Z148="Menor"),AND(V148="Baja",Z148="Leve")),"Bajo",IF(OR(AND(V148="Muy baja",Z148="Moderado"),AND(V148="Baja",Z148="Menor"),AND(V148="Baja",Z148="Moderado"),AND(V148="Media",Z148="Leve"),AND(V148="Media",Z148="Menor"),AND(V148="Media",Z148="Moderado"),AND(V148="Alta",Z148="Leve"),AND(V148="Alta",Z148="Menor")),"Moderado",IF(OR(AND(V148="Muy Baja",Z148="Mayor"),AND(V148="Baja",Z148="Mayor"),AND(V148="Media",Z148="Mayor"),AND(V148="Alta",Z148="Moderado"),AND(V148="Alta",Z148="Mayor"),AND(V148="Muy Alta",Z148="Leve"),AND(V148="Muy Alta",Z148="Menor"),AND(V148="Muy Alta",Z148="Moderado"),AND(V148="Muy Alta",Z148="Mayor")),"Alto",IF(OR(AND(V148="Muy Baja",Z148="Catastrófico"),AND(V148="Baja",Z148="Catastrófico"),AND(V148="Media",Z148="Catastrófico"),AND(V148="Alta",Z148="Catastrófico"),AND(V148="Muy Alta",Z148="Catastrófico")),"Extremo",""))))</f>
        <v>Moderado</v>
      </c>
      <c r="AC148" s="444"/>
      <c r="AD148" s="447"/>
      <c r="AE148" s="450" t="str">
        <f t="shared" ref="AE148" si="216">IF(AND(AC148="Rara Vez",AD148="Insignificante"),("BAJA"),IF(AND(AC148="Rara Vez",AD148="Menor"),("BAJA"),IF(AND(AC148="Rara Vez",AD148="Moderado"),("MODERADA"),IF(AND(AC148="Rara Vez",AD148="Mayor"),("ALTA"),IF(AND(AC148="Improbable",AD148="Insignificante"),("BAJA"),IF(AND(AC148="Improbable",AD148="Menor"),("BAJA"),IF(AND(AC148="Improbable",AD148="Moderado"),("MODERADA"),IF(AND(AC148="Improbable",AD148="Mayor"),("ALTA"),IF(AND(AC148="Posible",AD148="Insignificante"),("BAJA"),IF(AND(AC148="Posible",AD148="Menor"),("MODERADA"),IF(AND(AC148="Posible",AD148="Moderado"),("ALTA"),IF(AND(AC148="Posible",AD148="Mayor"),("EXTREMA"),IF(AND(AC148="Probable",AD148="Insignificante"),("MODERADA"),IF(AND(AC148="Probable",AD148="Menor"),("ALTA"),IF(AND(AC148="Probable",AD148="Moderado"),("ALTA"),IF(AND(AC148="Probable",AD148="Mayor"),("EXTREMA"),IF(AND(AC148="Casi Seguro",AD148="Insignificante"),("ALTA"),IF(AND(AC148="Casi Seguro",AD148="Menor"),("ALTA"),IF(AND(AC148="Casi Seguro",AD148="Moderado"),("EXTREMA"),IF(AND(AC148="Casi Seguro",AD148="Mayor"),("EXTREMA"),IF(AD148="Catastrófico","EXTREMA","VALORAR")))))))))))))))))))))</f>
        <v>VALORAR</v>
      </c>
      <c r="AF148" s="205">
        <v>1</v>
      </c>
      <c r="AG148" s="206" t="s">
        <v>1226</v>
      </c>
      <c r="AH148" s="234" t="str">
        <f t="shared" si="188"/>
        <v>Probabilidad</v>
      </c>
      <c r="AI148" s="340" t="s">
        <v>314</v>
      </c>
      <c r="AJ148" s="340" t="s">
        <v>319</v>
      </c>
      <c r="AK148" s="235" t="str">
        <f t="shared" si="189"/>
        <v>40%</v>
      </c>
      <c r="AL148" s="341" t="s">
        <v>323</v>
      </c>
      <c r="AM148" s="341" t="s">
        <v>327</v>
      </c>
      <c r="AN148" s="342" t="s">
        <v>330</v>
      </c>
      <c r="AO148" s="236">
        <f>IF(ISBLANK(AD148),(IFERROR(IF(AH148="Probabilidad",(W148-(+W148*AK148)),IF(AH148="Impacto",W148,"")),""))," ")</f>
        <v>0.36</v>
      </c>
      <c r="AP148" s="174" t="str">
        <f>IF(ISBLANK(AD148), (IFERROR(IF(AO148="","",IF(AO148&lt;=0.2,"Muy Baja",IF(AO148&lt;=0.4,"Baja",IF(AO148&lt;=0.6,"Media",IF(AO148&lt;=0.8,"Alta","Muy Alta"))))),""))," ")</f>
        <v>Baja</v>
      </c>
      <c r="AQ148" s="237">
        <f t="shared" si="190"/>
        <v>0.36</v>
      </c>
      <c r="AR148" s="283" t="str">
        <f t="shared" si="191"/>
        <v>Leve</v>
      </c>
      <c r="AS148" s="237">
        <f>IFERROR(IF(AH148="Impacto",(AA148-(+AA148*AK148)),IF(AH148="Probabilidad",AA148,"")),"")</f>
        <v>0.2</v>
      </c>
      <c r="AT148" s="239" t="str">
        <f t="shared" si="192"/>
        <v>Bajo</v>
      </c>
      <c r="AU148" s="453"/>
      <c r="AV148" s="456" t="str">
        <f>IF(ISBLANK(AD148), " ", AD148)</f>
        <v xml:space="preserve"> </v>
      </c>
      <c r="AW148" s="450" t="str">
        <f t="shared" ref="AW148" si="217">IF(AND(AU148="Rara Vez",AV148="Insignificante"),("BAJA"),IF(AND(AU148="Rara Vez",AV148="Menor"),("BAJA"),IF(AND(AU148="Rara Vez",AV148="Moderado"),("MODERADA"),IF(AND(AU148="Rara Vez",AV148="Mayor"),("ALTA"),IF(AND(AU148="Improbable",AV148="Insignificante"),("BAJA"),IF(AND(AU148="Improbable",AV148="Menor"),("BAJA"),IF(AND(AU148="Improbable",AV148="Moderado"),("MODERADA"),IF(AND(AU148="Improbable",AV148="Mayor"),("ALTA"),IF(AND(AU148="Posible",AV148="Insignificante"),("BAJA"),IF(AND(AU148="Posible",AV148="Menor"),("MODERADA"),IF(AND(AU148="Posible",AV148="Moderado"),("ALTA"),IF(AND(AU148="Posible",AV148="Mayor"),("EXTREMA"),IF(AND(AU148="Probable",AV148="Insignificante"),("MODERADA"),IF(AND(AU148="Probable",AV148="Menor"),("ALTA"),IF(AND(AU148="Probable",AV148="Moderado"),("ALTA"),IF(AND(AU148="Probable",AV148="Mayor"),("EXTREMA"),IF(AND(AU148="Casi Seguro",AV148="Insignificante"),("ALTA"),IF(AND(AU148="Casi Seguro",AV148="Menor"),("ALTA"),IF(AND(AU148="Casi Seguro",AV148="Moderado"),("EXTREMA"),IF(AND(AU148="Casi Seguro",AV148="Mayor"),("EXTREMA"),IF(AV148="Catastrófico","EXTREMA","VALORAR")))))))))))))))))))))</f>
        <v>VALORAR</v>
      </c>
      <c r="AX148" s="459" t="s">
        <v>337</v>
      </c>
      <c r="AY148" s="343" t="s">
        <v>1581</v>
      </c>
      <c r="AZ148" s="209" t="s">
        <v>1568</v>
      </c>
      <c r="BA148" s="207" t="s">
        <v>975</v>
      </c>
      <c r="BB148" s="207" t="s">
        <v>1083</v>
      </c>
      <c r="BC148" s="208">
        <v>44562</v>
      </c>
      <c r="BD148" s="208">
        <v>44926</v>
      </c>
      <c r="BE148" s="208" t="s">
        <v>1582</v>
      </c>
      <c r="BF148" s="208" t="s">
        <v>1583</v>
      </c>
      <c r="BG148" s="462" t="s">
        <v>1584</v>
      </c>
      <c r="BH148" s="215"/>
      <c r="BI148" s="210"/>
      <c r="BJ148" s="210"/>
      <c r="BK148" s="210"/>
      <c r="BL148" s="207"/>
      <c r="BM148" s="207"/>
      <c r="BN148" s="207"/>
      <c r="BO148" s="282"/>
      <c r="BP148" s="282"/>
      <c r="BQ148" s="284"/>
      <c r="BR148" s="213"/>
      <c r="BS148" s="213" t="str">
        <f>IF(AND('MAPA DE RIESGOS'!$AP148="Muy Alta",'MAPA DE RIESGOS'!$AR148="Leve"),CONCATENATE("R",'MAPA DE RIESGOS'!$H148,"C",'MAPA DE RIESGOS'!$AF148),"")</f>
        <v/>
      </c>
      <c r="BT148" s="213"/>
      <c r="BU148" s="213"/>
      <c r="BV148" s="213"/>
      <c r="BW148" s="213"/>
      <c r="BX148" s="213"/>
      <c r="BY148" s="213"/>
      <c r="BZ148" s="213"/>
      <c r="CA148" s="213"/>
      <c r="CB148" s="213"/>
      <c r="CC148" s="213"/>
      <c r="CD148" s="213"/>
      <c r="CE148" s="213"/>
      <c r="CF148" s="213"/>
      <c r="CG148" s="213"/>
      <c r="CH148" s="213"/>
      <c r="CI148" s="213"/>
      <c r="CJ148" s="213"/>
      <c r="CK148" s="213"/>
    </row>
    <row r="149" spans="1:89" s="214" customFormat="1" ht="28.5" hidden="1" customHeight="1">
      <c r="A149" s="640"/>
      <c r="B149" s="517"/>
      <c r="C149" s="520"/>
      <c r="D149" s="520"/>
      <c r="E149" s="469"/>
      <c r="F149" s="469"/>
      <c r="G149" s="489"/>
      <c r="H149" s="384">
        <v>23</v>
      </c>
      <c r="I149" s="466"/>
      <c r="J149" s="463"/>
      <c r="K149" s="463"/>
      <c r="L149" s="463"/>
      <c r="M149" s="469"/>
      <c r="N149" s="469"/>
      <c r="O149" s="469"/>
      <c r="P149" s="472"/>
      <c r="Q149" s="475"/>
      <c r="R149" s="478"/>
      <c r="S149" s="478"/>
      <c r="T149" s="478"/>
      <c r="U149" s="478"/>
      <c r="V149" s="481"/>
      <c r="W149" s="439"/>
      <c r="X149" s="484"/>
      <c r="Y149" s="487"/>
      <c r="Z149" s="436"/>
      <c r="AA149" s="439"/>
      <c r="AB149" s="442"/>
      <c r="AC149" s="445"/>
      <c r="AD149" s="448"/>
      <c r="AE149" s="451"/>
      <c r="AF149" s="205">
        <v>2</v>
      </c>
      <c r="AG149" s="206"/>
      <c r="AH149" s="234" t="str">
        <f t="shared" si="188"/>
        <v/>
      </c>
      <c r="AI149" s="340"/>
      <c r="AJ149" s="340"/>
      <c r="AK149" s="235" t="str">
        <f t="shared" si="189"/>
        <v/>
      </c>
      <c r="AL149" s="341"/>
      <c r="AM149" s="341"/>
      <c r="AN149" s="342"/>
      <c r="AO149" s="236" t="str">
        <f>IF(ISBLANK(AD148),(IFERROR(IF(AND(AH148="Probabilidad",AH149="Probabilidad"),(AQ148-(+AQ148*AK149)),IF(AH149="Probabilidad",(W148-(+W148*AK149)),IF(AH149="Impacto",AQ148,""))),""))," ")</f>
        <v/>
      </c>
      <c r="AP149" s="174" t="str">
        <f>IF(ISBLANK(AD148),(IFERROR(IF(AO149="","",IF(AO149&lt;=0.2,"Muy Baja",IF(AO149&lt;=0.4,"Baja",IF(AO149&lt;=0.6,"Media",IF(AO149&lt;=0.8,"Alta","Muy Alta"))))),""))," ")</f>
        <v/>
      </c>
      <c r="AQ149" s="237" t="str">
        <f t="shared" si="190"/>
        <v/>
      </c>
      <c r="AR149" s="283" t="str">
        <f t="shared" si="191"/>
        <v/>
      </c>
      <c r="AS149" s="237" t="str">
        <f>IFERROR(IF(AND(AH148="Impacto",AH149="Impacto"),(AS148-(+AS148*AK149)),IF(AH149="Impacto",(AA148-(+AA148*AK149)),IF(AH149="Probabilidad",AS148,""))),"")</f>
        <v/>
      </c>
      <c r="AT149" s="239" t="str">
        <f t="shared" si="192"/>
        <v/>
      </c>
      <c r="AU149" s="454"/>
      <c r="AV149" s="457"/>
      <c r="AW149" s="451"/>
      <c r="AX149" s="460"/>
      <c r="AY149" s="343"/>
      <c r="AZ149" s="209"/>
      <c r="BA149" s="207"/>
      <c r="BB149" s="207"/>
      <c r="BC149" s="208"/>
      <c r="BD149" s="208"/>
      <c r="BE149" s="208"/>
      <c r="BF149" s="209"/>
      <c r="BG149" s="463"/>
      <c r="BH149" s="215"/>
      <c r="BI149" s="210"/>
      <c r="BJ149" s="210"/>
      <c r="BK149" s="210"/>
      <c r="BL149" s="207"/>
      <c r="BM149" s="207"/>
      <c r="BN149" s="207"/>
      <c r="BO149" s="282"/>
      <c r="BP149" s="282"/>
      <c r="BQ149" s="284"/>
      <c r="BR149" s="213"/>
      <c r="BS149" s="213" t="str">
        <f>IF(AND('MAPA DE RIESGOS'!$AP149="Muy Alta",'MAPA DE RIESGOS'!$AR149="Leve"),CONCATENATE("R",'MAPA DE RIESGOS'!$H149,"C",'MAPA DE RIESGOS'!$AF149),"")</f>
        <v/>
      </c>
      <c r="BT149" s="213"/>
      <c r="BU149" s="213"/>
      <c r="BV149" s="213"/>
      <c r="BW149" s="213"/>
      <c r="BX149" s="213"/>
      <c r="BY149" s="213"/>
      <c r="BZ149" s="213"/>
      <c r="CA149" s="213"/>
      <c r="CB149" s="213"/>
      <c r="CC149" s="213"/>
      <c r="CD149" s="213"/>
      <c r="CE149" s="213"/>
      <c r="CF149" s="213"/>
      <c r="CG149" s="213"/>
      <c r="CH149" s="213"/>
      <c r="CI149" s="213"/>
      <c r="CJ149" s="213"/>
      <c r="CK149" s="213"/>
    </row>
    <row r="150" spans="1:89" s="214" customFormat="1" ht="28.5" hidden="1" customHeight="1">
      <c r="A150" s="640"/>
      <c r="B150" s="517"/>
      <c r="C150" s="520"/>
      <c r="D150" s="520"/>
      <c r="E150" s="469"/>
      <c r="F150" s="469"/>
      <c r="G150" s="489"/>
      <c r="H150" s="384">
        <v>23</v>
      </c>
      <c r="I150" s="466"/>
      <c r="J150" s="463"/>
      <c r="K150" s="463"/>
      <c r="L150" s="463"/>
      <c r="M150" s="469"/>
      <c r="N150" s="469"/>
      <c r="O150" s="469"/>
      <c r="P150" s="472"/>
      <c r="Q150" s="475"/>
      <c r="R150" s="478"/>
      <c r="S150" s="478"/>
      <c r="T150" s="478"/>
      <c r="U150" s="478"/>
      <c r="V150" s="481"/>
      <c r="W150" s="439"/>
      <c r="X150" s="484"/>
      <c r="Y150" s="487"/>
      <c r="Z150" s="436"/>
      <c r="AA150" s="439"/>
      <c r="AB150" s="442"/>
      <c r="AC150" s="445"/>
      <c r="AD150" s="448"/>
      <c r="AE150" s="451"/>
      <c r="AF150" s="205">
        <v>3</v>
      </c>
      <c r="AG150" s="206"/>
      <c r="AH150" s="234" t="str">
        <f t="shared" si="188"/>
        <v/>
      </c>
      <c r="AI150" s="340"/>
      <c r="AJ150" s="340"/>
      <c r="AK150" s="235" t="str">
        <f t="shared" si="189"/>
        <v/>
      </c>
      <c r="AL150" s="341"/>
      <c r="AM150" s="341"/>
      <c r="AN150" s="342"/>
      <c r="AO150" s="236" t="str">
        <f>IF(ISBLANK(AD148),(IFERROR(IF(AND(AH149="Probabilidad",AH150="Probabilidad"),(AQ149-(+AQ149*AK150)),IF(AND(AH149="Impacto",AH150="Probabilidad"),(AQ148-(+AQ148*AK150)),IF(AH150="Impacto",AQ149,""))),""))," ")</f>
        <v/>
      </c>
      <c r="AP150" s="174" t="str">
        <f>IF(ISBLANK(AD148),(IFERROR(IF(AO150="","",IF(AO150&lt;=0.2,"Muy Baja",IF(AO150&lt;=0.4,"Baja",IF(AO150&lt;=0.6,"Media",IF(AO150&lt;=0.8,"Alta","Muy Alta"))))),""))," ")</f>
        <v/>
      </c>
      <c r="AQ150" s="237" t="str">
        <f t="shared" si="190"/>
        <v/>
      </c>
      <c r="AR150" s="283" t="str">
        <f t="shared" si="191"/>
        <v/>
      </c>
      <c r="AS150" s="237" t="str">
        <f>IFERROR(IF(AND(AH149="Impacto",AH150="Impacto"),(AS149-(+AS149*AK150)),IF(AND(AH149="Probabilidad",AH150="Impacto"),(AS148-(+AS148*AK150)),IF(AH150="Probabilidad",AS149,""))),"")</f>
        <v/>
      </c>
      <c r="AT150" s="239" t="str">
        <f t="shared" si="192"/>
        <v/>
      </c>
      <c r="AU150" s="454"/>
      <c r="AV150" s="457"/>
      <c r="AW150" s="451"/>
      <c r="AX150" s="460"/>
      <c r="AY150" s="343"/>
      <c r="AZ150" s="209"/>
      <c r="BA150" s="207"/>
      <c r="BB150" s="207"/>
      <c r="BC150" s="208"/>
      <c r="BD150" s="208"/>
      <c r="BE150" s="208"/>
      <c r="BF150" s="209"/>
      <c r="BG150" s="463"/>
      <c r="BH150" s="215"/>
      <c r="BI150" s="210"/>
      <c r="BJ150" s="210"/>
      <c r="BK150" s="210"/>
      <c r="BL150" s="207"/>
      <c r="BM150" s="207"/>
      <c r="BN150" s="207"/>
      <c r="BO150" s="282"/>
      <c r="BP150" s="282"/>
      <c r="BQ150" s="284"/>
      <c r="BR150" s="213"/>
      <c r="BS150" s="213" t="str">
        <f>IF(AND('MAPA DE RIESGOS'!$AP150="Muy Alta",'MAPA DE RIESGOS'!$AR150="Leve"),CONCATENATE("R",'MAPA DE RIESGOS'!$H150,"C",'MAPA DE RIESGOS'!$AF150),"")</f>
        <v/>
      </c>
      <c r="BT150" s="213"/>
      <c r="BU150" s="213"/>
      <c r="BV150" s="213"/>
      <c r="BW150" s="213"/>
      <c r="BX150" s="213"/>
      <c r="BY150" s="213"/>
      <c r="BZ150" s="213"/>
      <c r="CA150" s="213"/>
      <c r="CB150" s="213"/>
      <c r="CC150" s="213"/>
      <c r="CD150" s="213"/>
      <c r="CE150" s="213"/>
      <c r="CF150" s="213"/>
      <c r="CG150" s="213"/>
      <c r="CH150" s="213"/>
      <c r="CI150" s="213"/>
      <c r="CJ150" s="213"/>
      <c r="CK150" s="213"/>
    </row>
    <row r="151" spans="1:89" s="214" customFormat="1" ht="28.5" hidden="1" customHeight="1">
      <c r="A151" s="640"/>
      <c r="B151" s="517"/>
      <c r="C151" s="520"/>
      <c r="D151" s="520"/>
      <c r="E151" s="469"/>
      <c r="F151" s="469"/>
      <c r="G151" s="489"/>
      <c r="H151" s="384">
        <v>23</v>
      </c>
      <c r="I151" s="466"/>
      <c r="J151" s="463"/>
      <c r="K151" s="463"/>
      <c r="L151" s="463"/>
      <c r="M151" s="469"/>
      <c r="N151" s="469"/>
      <c r="O151" s="469"/>
      <c r="P151" s="472"/>
      <c r="Q151" s="475"/>
      <c r="R151" s="478"/>
      <c r="S151" s="478"/>
      <c r="T151" s="478"/>
      <c r="U151" s="478"/>
      <c r="V151" s="481"/>
      <c r="W151" s="439"/>
      <c r="X151" s="484"/>
      <c r="Y151" s="487"/>
      <c r="Z151" s="436"/>
      <c r="AA151" s="439"/>
      <c r="AB151" s="442"/>
      <c r="AC151" s="445"/>
      <c r="AD151" s="448"/>
      <c r="AE151" s="451"/>
      <c r="AF151" s="205">
        <v>4</v>
      </c>
      <c r="AG151" s="206"/>
      <c r="AH151" s="234" t="str">
        <f t="shared" si="188"/>
        <v/>
      </c>
      <c r="AI151" s="340"/>
      <c r="AJ151" s="340"/>
      <c r="AK151" s="235" t="str">
        <f t="shared" si="189"/>
        <v/>
      </c>
      <c r="AL151" s="341"/>
      <c r="AM151" s="341"/>
      <c r="AN151" s="342"/>
      <c r="AO151" s="236" t="str">
        <f>IF(ISBLANK(AD148),(IFERROR(IF(AND(AH150="Probabilidad",AH151="Probabilidad"),(AQ150-(+AQ150*AK151)),IF(AND(AH150="Impacto",AH151="Probabilidad"),(AQ149-(+AQ149*AK151)),IF(AH151="Impacto",AQ150,""))),""))," ")</f>
        <v/>
      </c>
      <c r="AP151" s="174" t="str">
        <f>IF(ISBLANK(AD148),(IFERROR(IF(AO151="","",IF(AO151&lt;=0.2,"Muy Baja",IF(AO151&lt;=0.4,"Baja",IF(AO151&lt;=0.6,"Media",IF(AO151&lt;=0.8,"Alta","Muy Alta"))))),""))," ")</f>
        <v/>
      </c>
      <c r="AQ151" s="237" t="str">
        <f t="shared" si="190"/>
        <v/>
      </c>
      <c r="AR151" s="283" t="str">
        <f t="shared" si="191"/>
        <v/>
      </c>
      <c r="AS151" s="237" t="str">
        <f>IFERROR(IF(AND(AH150="Impacto",AH151="Impacto"),(AS150-(+AS150*AK151)),IF(AND(AH150="Probabilidad",AH151="Impacto"),(AS149-(+AS149*AK151)),IF(AH151="Probabilidad",AS150,""))),"")</f>
        <v/>
      </c>
      <c r="AT151" s="239" t="str">
        <f t="shared" si="192"/>
        <v/>
      </c>
      <c r="AU151" s="454"/>
      <c r="AV151" s="457"/>
      <c r="AW151" s="451"/>
      <c r="AX151" s="460"/>
      <c r="AY151" s="343"/>
      <c r="AZ151" s="209"/>
      <c r="BA151" s="207"/>
      <c r="BB151" s="207"/>
      <c r="BC151" s="208"/>
      <c r="BD151" s="208"/>
      <c r="BE151" s="208"/>
      <c r="BF151" s="209"/>
      <c r="BG151" s="463"/>
      <c r="BH151" s="215"/>
      <c r="BI151" s="210"/>
      <c r="BJ151" s="210"/>
      <c r="BK151" s="210"/>
      <c r="BL151" s="207"/>
      <c r="BM151" s="207"/>
      <c r="BN151" s="207"/>
      <c r="BO151" s="282"/>
      <c r="BP151" s="282"/>
      <c r="BQ151" s="284"/>
      <c r="BR151" s="213"/>
      <c r="BS151" s="213" t="str">
        <f>IF(AND('MAPA DE RIESGOS'!$AP151="Muy Alta",'MAPA DE RIESGOS'!$AR151="Leve"),CONCATENATE("R",'MAPA DE RIESGOS'!$H151,"C",'MAPA DE RIESGOS'!$AF151),"")</f>
        <v/>
      </c>
      <c r="BT151" s="213"/>
      <c r="BU151" s="213"/>
      <c r="BV151" s="213"/>
      <c r="BW151" s="213"/>
      <c r="BX151" s="213"/>
      <c r="BY151" s="213"/>
      <c r="BZ151" s="213"/>
      <c r="CA151" s="213"/>
      <c r="CB151" s="213"/>
      <c r="CC151" s="213"/>
      <c r="CD151" s="213"/>
      <c r="CE151" s="213"/>
      <c r="CF151" s="213"/>
      <c r="CG151" s="213"/>
      <c r="CH151" s="213"/>
      <c r="CI151" s="213"/>
      <c r="CJ151" s="213"/>
      <c r="CK151" s="213"/>
    </row>
    <row r="152" spans="1:89" s="214" customFormat="1" ht="28.5" hidden="1" customHeight="1">
      <c r="A152" s="640"/>
      <c r="B152" s="517"/>
      <c r="C152" s="520"/>
      <c r="D152" s="520"/>
      <c r="E152" s="469"/>
      <c r="F152" s="469"/>
      <c r="G152" s="489"/>
      <c r="H152" s="384">
        <v>23</v>
      </c>
      <c r="I152" s="466"/>
      <c r="J152" s="463"/>
      <c r="K152" s="463"/>
      <c r="L152" s="463"/>
      <c r="M152" s="469"/>
      <c r="N152" s="469"/>
      <c r="O152" s="469"/>
      <c r="P152" s="472"/>
      <c r="Q152" s="475"/>
      <c r="R152" s="478"/>
      <c r="S152" s="478"/>
      <c r="T152" s="478"/>
      <c r="U152" s="478"/>
      <c r="V152" s="481"/>
      <c r="W152" s="439"/>
      <c r="X152" s="484"/>
      <c r="Y152" s="487"/>
      <c r="Z152" s="436"/>
      <c r="AA152" s="439"/>
      <c r="AB152" s="442"/>
      <c r="AC152" s="445"/>
      <c r="AD152" s="448"/>
      <c r="AE152" s="451"/>
      <c r="AF152" s="205">
        <v>5</v>
      </c>
      <c r="AG152" s="206"/>
      <c r="AH152" s="234" t="str">
        <f t="shared" si="188"/>
        <v/>
      </c>
      <c r="AI152" s="340"/>
      <c r="AJ152" s="340"/>
      <c r="AK152" s="235" t="str">
        <f t="shared" si="189"/>
        <v/>
      </c>
      <c r="AL152" s="341"/>
      <c r="AM152" s="341"/>
      <c r="AN152" s="342"/>
      <c r="AO152" s="236" t="str">
        <f>IF(ISBLANK(AD148),(IFERROR(IF(AND(AH151="Probabilidad",AH152="Probabilidad"),(AQ151-(+AQ151*AK152)),IF(AND(AH151="Impacto",AH152="Probabilidad"),(AQ150-(+AQ150*AK152)),IF(AH152="Impacto",AQ151,""))),""))," ")</f>
        <v/>
      </c>
      <c r="AP152" s="174" t="str">
        <f>IF(ISBLANK(AD148),(IFERROR(IF(AO152="","",IF(AO152&lt;=0.2,"Muy Baja",IF(AO152&lt;=0.4,"Baja",IF(AO152&lt;=0.6,"Media",IF(AO152&lt;=0.8,"Alta","Muy Alta"))))),""))," ")</f>
        <v/>
      </c>
      <c r="AQ152" s="237" t="str">
        <f t="shared" si="190"/>
        <v/>
      </c>
      <c r="AR152" s="283" t="str">
        <f t="shared" si="191"/>
        <v/>
      </c>
      <c r="AS152" s="237" t="str">
        <f>IFERROR(IF(AND(AH151="Impacto",AH152="Impacto"),(AS151-(+AS151*AK152)),IF(AND(AH151="Probabilidad",AH152="Impacto"),(AS150-(+AS150*AK152)),IF(AH152="Probabilidad",AS151,""))),"")</f>
        <v/>
      </c>
      <c r="AT152" s="239" t="str">
        <f t="shared" si="192"/>
        <v/>
      </c>
      <c r="AU152" s="454"/>
      <c r="AV152" s="457"/>
      <c r="AW152" s="451"/>
      <c r="AX152" s="460"/>
      <c r="AY152" s="343"/>
      <c r="AZ152" s="209"/>
      <c r="BA152" s="207"/>
      <c r="BB152" s="207"/>
      <c r="BC152" s="208"/>
      <c r="BD152" s="208"/>
      <c r="BE152" s="208"/>
      <c r="BF152" s="209"/>
      <c r="BG152" s="463"/>
      <c r="BH152" s="215"/>
      <c r="BI152" s="210"/>
      <c r="BJ152" s="210"/>
      <c r="BK152" s="210"/>
      <c r="BL152" s="207"/>
      <c r="BM152" s="207"/>
      <c r="BN152" s="207"/>
      <c r="BO152" s="282"/>
      <c r="BP152" s="282"/>
      <c r="BQ152" s="284"/>
      <c r="BR152" s="213"/>
      <c r="BS152" s="213" t="str">
        <f>IF(AND('MAPA DE RIESGOS'!$AP152="Muy Alta",'MAPA DE RIESGOS'!$AR152="Leve"),CONCATENATE("R",'MAPA DE RIESGOS'!$H152,"C",'MAPA DE RIESGOS'!$AF152),"")</f>
        <v/>
      </c>
      <c r="BT152" s="213"/>
      <c r="BU152" s="213"/>
      <c r="BV152" s="213"/>
      <c r="BW152" s="213"/>
      <c r="BX152" s="213"/>
      <c r="BY152" s="213"/>
      <c r="BZ152" s="213"/>
      <c r="CA152" s="213"/>
      <c r="CB152" s="213"/>
      <c r="CC152" s="213"/>
      <c r="CD152" s="213"/>
      <c r="CE152" s="213"/>
      <c r="CF152" s="213"/>
      <c r="CG152" s="213"/>
      <c r="CH152" s="213"/>
      <c r="CI152" s="213"/>
      <c r="CJ152" s="213"/>
      <c r="CK152" s="213"/>
    </row>
    <row r="153" spans="1:89" s="214" customFormat="1" ht="28.5" hidden="1" customHeight="1">
      <c r="A153" s="640"/>
      <c r="B153" s="517"/>
      <c r="C153" s="520"/>
      <c r="D153" s="520"/>
      <c r="E153" s="469"/>
      <c r="F153" s="469"/>
      <c r="G153" s="489"/>
      <c r="H153" s="384">
        <v>23</v>
      </c>
      <c r="I153" s="467"/>
      <c r="J153" s="464"/>
      <c r="K153" s="464"/>
      <c r="L153" s="464"/>
      <c r="M153" s="470"/>
      <c r="N153" s="470"/>
      <c r="O153" s="470"/>
      <c r="P153" s="473"/>
      <c r="Q153" s="476"/>
      <c r="R153" s="479"/>
      <c r="S153" s="479"/>
      <c r="T153" s="479"/>
      <c r="U153" s="479"/>
      <c r="V153" s="482"/>
      <c r="W153" s="440"/>
      <c r="X153" s="485"/>
      <c r="Y153" s="488"/>
      <c r="Z153" s="437"/>
      <c r="AA153" s="440"/>
      <c r="AB153" s="443"/>
      <c r="AC153" s="446"/>
      <c r="AD153" s="449"/>
      <c r="AE153" s="452"/>
      <c r="AF153" s="205">
        <v>6</v>
      </c>
      <c r="AG153" s="206"/>
      <c r="AH153" s="234" t="str">
        <f t="shared" si="188"/>
        <v/>
      </c>
      <c r="AI153" s="340"/>
      <c r="AJ153" s="340"/>
      <c r="AK153" s="235" t="str">
        <f t="shared" si="189"/>
        <v/>
      </c>
      <c r="AL153" s="341"/>
      <c r="AM153" s="341"/>
      <c r="AN153" s="342"/>
      <c r="AO153" s="236" t="str">
        <f>IF(ISBLANK(AD148),(IFERROR(IF(AND(AH151="Probabilidad",AH153="Probabilidad"),(AQ151-(+AQ151*AK153)),IF(AND(AH151="Impacto",AH153="Probabilidad"),(AQ150-(+AQ150*AK153)),IF(AH153="Impacto",AQ151,""))),""))," ")</f>
        <v/>
      </c>
      <c r="AP153" s="174" t="str">
        <f>IF(ISBLANK(AD148),(IFERROR(IF(AO153="","",IF(AO153&lt;=0.2,"Muy Baja",IF(AO153&lt;=0.4,"Baja",IF(AO153&lt;=0.6,"Media",IF(AO153&lt;=0.8,"Alta","Muy Alta"))))),"")), " ")</f>
        <v/>
      </c>
      <c r="AQ153" s="237" t="str">
        <f t="shared" si="190"/>
        <v/>
      </c>
      <c r="AR153" s="283" t="str">
        <f t="shared" si="191"/>
        <v/>
      </c>
      <c r="AS153" s="237" t="str">
        <f>IFERROR(IF(AND(AH152="Impacto",AH153="Impacto"),(AS151-(+AS152*AK153)),IF(AND(AH151="Probabilidad",AH153="Impacto"),(AS150-(+AS150*AK153)),IF(AH153="Probabilidad",AS151,""))),"")</f>
        <v/>
      </c>
      <c r="AT153" s="239" t="str">
        <f t="shared" si="192"/>
        <v/>
      </c>
      <c r="AU153" s="455"/>
      <c r="AV153" s="458"/>
      <c r="AW153" s="452"/>
      <c r="AX153" s="461"/>
      <c r="AY153" s="343"/>
      <c r="AZ153" s="209"/>
      <c r="BA153" s="207"/>
      <c r="BB153" s="207"/>
      <c r="BC153" s="208"/>
      <c r="BD153" s="208"/>
      <c r="BE153" s="208"/>
      <c r="BF153" s="209"/>
      <c r="BG153" s="464"/>
      <c r="BH153" s="215"/>
      <c r="BI153" s="210"/>
      <c r="BJ153" s="210"/>
      <c r="BK153" s="210"/>
      <c r="BL153" s="207"/>
      <c r="BM153" s="207"/>
      <c r="BN153" s="207"/>
      <c r="BO153" s="282"/>
      <c r="BP153" s="282"/>
      <c r="BQ153" s="284"/>
      <c r="BR153" s="213"/>
      <c r="BS153" s="213" t="str">
        <f>IF(AND('MAPA DE RIESGOS'!$AP153="Muy Alta",'MAPA DE RIESGOS'!$AR153="Leve"),CONCATENATE("R",'MAPA DE RIESGOS'!$H153,"C",'MAPA DE RIESGOS'!$AF153),"")</f>
        <v/>
      </c>
      <c r="BT153" s="213"/>
      <c r="BU153" s="213"/>
      <c r="BV153" s="213"/>
      <c r="BW153" s="213"/>
      <c r="BX153" s="213"/>
      <c r="BY153" s="213"/>
      <c r="BZ153" s="213"/>
      <c r="CA153" s="213"/>
      <c r="CB153" s="213"/>
      <c r="CC153" s="213"/>
      <c r="CD153" s="213"/>
      <c r="CE153" s="213"/>
      <c r="CF153" s="213"/>
      <c r="CG153" s="213"/>
      <c r="CH153" s="213"/>
      <c r="CI153" s="213"/>
      <c r="CJ153" s="213"/>
      <c r="CK153" s="213"/>
    </row>
    <row r="154" spans="1:89" s="214" customFormat="1" ht="68.25" customHeight="1">
      <c r="A154" s="640"/>
      <c r="B154" s="517"/>
      <c r="C154" s="520"/>
      <c r="D154" s="520" t="str">
        <f>IFERROR((VLOOKUP($B154,'Listados Datos'!$D$3:$F$18,3,FALSE))," ")</f>
        <v xml:space="preserve"> </v>
      </c>
      <c r="E154" s="469"/>
      <c r="F154" s="469" t="s">
        <v>975</v>
      </c>
      <c r="G154" s="489">
        <v>24</v>
      </c>
      <c r="H154" s="384">
        <v>24</v>
      </c>
      <c r="I154" s="465" t="s">
        <v>1206</v>
      </c>
      <c r="J154" s="462" t="s">
        <v>244</v>
      </c>
      <c r="K154" s="462" t="s">
        <v>1206</v>
      </c>
      <c r="L154" s="462" t="s">
        <v>1214</v>
      </c>
      <c r="M154" s="468" t="str">
        <f t="shared" ref="M154" si="218">+CONCATENATE("Posibilidad de afectación ", J154, " por ", K154," debido a ", L154)</f>
        <v xml:space="preserve">Posibilidad de afectación Económico y Reputacional por Saneamiento de predios deficiente o sin gestión. debido a No se han adelantado los trámites legales para contar con la disponibilidad del 100% de los predios </v>
      </c>
      <c r="N154" s="468" t="s">
        <v>108</v>
      </c>
      <c r="O154" s="468" t="s">
        <v>836</v>
      </c>
      <c r="P154" s="471">
        <v>12</v>
      </c>
      <c r="Q154" s="474"/>
      <c r="R154" s="477"/>
      <c r="S154" s="477"/>
      <c r="T154" s="477"/>
      <c r="U154" s="477"/>
      <c r="V154" s="480" t="str">
        <f t="shared" ref="V154" si="219">IF(ISBLANK(AC154),(IF(P154&lt;=0,"",IF(P154&lt;=2,"Muy Baja",IF(P154&lt;=24,"Baja",IF(P154&lt;=500,"Media",IF(P154&lt;=5000,"Alta","Muy Alta"))))))," ")</f>
        <v>Baja</v>
      </c>
      <c r="W154" s="438">
        <f t="shared" ref="W154" si="220">IF(ISBLANK(AC154),(IF(V154="","",IF(V154="Muy Baja",20%,IF(V154="Baja",40%,IF(V154="Media",60%,IF(V154="Alta",80%,IF(V154="Muy Alta",100%,0)))))))," ")</f>
        <v>0.4</v>
      </c>
      <c r="X154" s="483" t="s">
        <v>1719</v>
      </c>
      <c r="Y154" s="486" t="str">
        <f>IF(X154&gt;0,IF(NOT(ISERROR(MATCH(X154,'Listados Datos'!$N$3:$N$4,0))),'Listados Datos'!$N$6&amp;"Por favor no seleccionar este criterios de impacto (Afectación Económica o presupuestal y/o Pérdida Reputacional)",'Listados Datos'!$N$7),"")</f>
        <v>✔</v>
      </c>
      <c r="Z154" s="435" t="str">
        <f>IF(OR(X154='Listados Datos'!$R$3,X154='Listados Datos'!$S$3),"Leve",IF(OR(X154='Listados Datos'!$R$4,X154='Listados Datos'!$S$4),"Menor",IF(OR(X154='Listados Datos'!$R$5,X154='Listados Datos'!$S$5),"Moderado",IF(OR(X154='Listados Datos'!$R$6,X154='Listados Datos'!$S$6),"Mayor",IF(OR(X154='Listados Datos'!$R$7,X154='Listados Datos'!$S$7),"Catastrófico","")))))</f>
        <v/>
      </c>
      <c r="AA154" s="438" t="str">
        <f>IF(Z154="","",IF(Z154="Leve",20%,IF(Z154="Menor",40%,IF(Z154="Moderado",60%,IF(Z154="Mayor",80%,IF(Z154="Catastrófico",100%,0))))))</f>
        <v/>
      </c>
      <c r="AB154" s="441" t="str">
        <f>IF(OR(AND(V154="Muy Baja",Z154="Leve"),AND(V154="Muy Baja",Z154="Menor"),AND(V154="Baja",Z154="Leve")),"Bajo",IF(OR(AND(V154="Muy baja",Z154="Moderado"),AND(V154="Baja",Z154="Menor"),AND(V154="Baja",Z154="Moderado"),AND(V154="Media",Z154="Leve"),AND(V154="Media",Z154="Menor"),AND(V154="Media",Z154="Moderado"),AND(V154="Alta",Z154="Leve"),AND(V154="Alta",Z154="Menor")),"Moderado",IF(OR(AND(V154="Muy Baja",Z154="Mayor"),AND(V154="Baja",Z154="Mayor"),AND(V154="Media",Z154="Mayor"),AND(V154="Alta",Z154="Moderado"),AND(V154="Alta",Z154="Mayor"),AND(V154="Muy Alta",Z154="Leve"),AND(V154="Muy Alta",Z154="Menor"),AND(V154="Muy Alta",Z154="Moderado"),AND(V154="Muy Alta",Z154="Mayor")),"Alto",IF(OR(AND(V154="Muy Baja",Z154="Catastrófico"),AND(V154="Baja",Z154="Catastrófico"),AND(V154="Media",Z154="Catastrófico"),AND(V154="Alta",Z154="Catastrófico"),AND(V154="Muy Alta",Z154="Catastrófico")),"Extremo",""))))</f>
        <v/>
      </c>
      <c r="AC154" s="444"/>
      <c r="AD154" s="447"/>
      <c r="AE154" s="450" t="str">
        <f t="shared" ref="AE154" si="221">IF(AND(AC154="Rara Vez",AD154="Insignificante"),("BAJA"),IF(AND(AC154="Rara Vez",AD154="Menor"),("BAJA"),IF(AND(AC154="Rara Vez",AD154="Moderado"),("MODERADA"),IF(AND(AC154="Rara Vez",AD154="Mayor"),("ALTA"),IF(AND(AC154="Improbable",AD154="Insignificante"),("BAJA"),IF(AND(AC154="Improbable",AD154="Menor"),("BAJA"),IF(AND(AC154="Improbable",AD154="Moderado"),("MODERADA"),IF(AND(AC154="Improbable",AD154="Mayor"),("ALTA"),IF(AND(AC154="Posible",AD154="Insignificante"),("BAJA"),IF(AND(AC154="Posible",AD154="Menor"),("MODERADA"),IF(AND(AC154="Posible",AD154="Moderado"),("ALTA"),IF(AND(AC154="Posible",AD154="Mayor"),("EXTREMA"),IF(AND(AC154="Probable",AD154="Insignificante"),("MODERADA"),IF(AND(AC154="Probable",AD154="Menor"),("ALTA"),IF(AND(AC154="Probable",AD154="Moderado"),("ALTA"),IF(AND(AC154="Probable",AD154="Mayor"),("EXTREMA"),IF(AND(AC154="Casi Seguro",AD154="Insignificante"),("ALTA"),IF(AND(AC154="Casi Seguro",AD154="Menor"),("ALTA"),IF(AND(AC154="Casi Seguro",AD154="Moderado"),("EXTREMA"),IF(AND(AC154="Casi Seguro",AD154="Mayor"),("EXTREMA"),IF(AD154="Catastrófico","EXTREMA","VALORAR")))))))))))))))))))))</f>
        <v>VALORAR</v>
      </c>
      <c r="AF154" s="205">
        <v>1</v>
      </c>
      <c r="AG154" s="206" t="s">
        <v>1227</v>
      </c>
      <c r="AH154" s="234" t="str">
        <f t="shared" si="188"/>
        <v>Probabilidad</v>
      </c>
      <c r="AI154" s="340" t="s">
        <v>314</v>
      </c>
      <c r="AJ154" s="340" t="s">
        <v>319</v>
      </c>
      <c r="AK154" s="235" t="str">
        <f t="shared" si="189"/>
        <v>40%</v>
      </c>
      <c r="AL154" s="341" t="s">
        <v>323</v>
      </c>
      <c r="AM154" s="341" t="s">
        <v>327</v>
      </c>
      <c r="AN154" s="342" t="s">
        <v>330</v>
      </c>
      <c r="AO154" s="236">
        <f>IF(ISBLANK(AD154),(IFERROR(IF(AH154="Probabilidad",(W154-(+W154*AK154)),IF(AH154="Impacto",W154,"")),""))," ")</f>
        <v>0.24</v>
      </c>
      <c r="AP154" s="174" t="str">
        <f>IF(ISBLANK(AD154), (IFERROR(IF(AO154="","",IF(AO154&lt;=0.2,"Muy Baja",IF(AO154&lt;=0.4,"Baja",IF(AO154&lt;=0.6,"Media",IF(AO154&lt;=0.8,"Alta","Muy Alta"))))),""))," ")</f>
        <v>Baja</v>
      </c>
      <c r="AQ154" s="237">
        <f t="shared" si="190"/>
        <v>0.24</v>
      </c>
      <c r="AR154" s="283" t="str">
        <f t="shared" si="191"/>
        <v/>
      </c>
      <c r="AS154" s="237" t="str">
        <f>IFERROR(IF(AH154="Impacto",(AA154-(+AA154*AK154)),IF(AH154="Probabilidad",AA154,"")),"")</f>
        <v/>
      </c>
      <c r="AT154" s="239" t="str">
        <f t="shared" si="192"/>
        <v/>
      </c>
      <c r="AU154" s="453"/>
      <c r="AV154" s="456" t="str">
        <f>IF(ISBLANK(AD154), " ", AD154)</f>
        <v xml:space="preserve"> </v>
      </c>
      <c r="AW154" s="450" t="str">
        <f t="shared" ref="AW154" si="222">IF(AND(AU154="Rara Vez",AV154="Insignificante"),("BAJA"),IF(AND(AU154="Rara Vez",AV154="Menor"),("BAJA"),IF(AND(AU154="Rara Vez",AV154="Moderado"),("MODERADA"),IF(AND(AU154="Rara Vez",AV154="Mayor"),("ALTA"),IF(AND(AU154="Improbable",AV154="Insignificante"),("BAJA"),IF(AND(AU154="Improbable",AV154="Menor"),("BAJA"),IF(AND(AU154="Improbable",AV154="Moderado"),("MODERADA"),IF(AND(AU154="Improbable",AV154="Mayor"),("ALTA"),IF(AND(AU154="Posible",AV154="Insignificante"),("BAJA"),IF(AND(AU154="Posible",AV154="Menor"),("MODERADA"),IF(AND(AU154="Posible",AV154="Moderado"),("ALTA"),IF(AND(AU154="Posible",AV154="Mayor"),("EXTREMA"),IF(AND(AU154="Probable",AV154="Insignificante"),("MODERADA"),IF(AND(AU154="Probable",AV154="Menor"),("ALTA"),IF(AND(AU154="Probable",AV154="Moderado"),("ALTA"),IF(AND(AU154="Probable",AV154="Mayor"),("EXTREMA"),IF(AND(AU154="Casi Seguro",AV154="Insignificante"),("ALTA"),IF(AND(AU154="Casi Seguro",AV154="Menor"),("ALTA"),IF(AND(AU154="Casi Seguro",AV154="Moderado"),("EXTREMA"),IF(AND(AU154="Casi Seguro",AV154="Mayor"),("EXTREMA"),IF(AV154="Catastrófico","EXTREMA","VALORAR")))))))))))))))))))))</f>
        <v>VALORAR</v>
      </c>
      <c r="AX154" s="459" t="s">
        <v>337</v>
      </c>
      <c r="AY154" s="343" t="s">
        <v>1311</v>
      </c>
      <c r="AZ154" s="209" t="s">
        <v>1312</v>
      </c>
      <c r="BA154" s="207" t="s">
        <v>975</v>
      </c>
      <c r="BB154" s="207" t="s">
        <v>1083</v>
      </c>
      <c r="BC154" s="208">
        <v>44562</v>
      </c>
      <c r="BD154" s="208">
        <v>44926</v>
      </c>
      <c r="BE154" s="208" t="s">
        <v>1237</v>
      </c>
      <c r="BF154" s="209" t="s">
        <v>1585</v>
      </c>
      <c r="BG154" s="462" t="s">
        <v>1238</v>
      </c>
      <c r="BH154" s="215"/>
      <c r="BI154" s="210"/>
      <c r="BJ154" s="210"/>
      <c r="BK154" s="210"/>
      <c r="BL154" s="207"/>
      <c r="BM154" s="207"/>
      <c r="BN154" s="207"/>
      <c r="BO154" s="282"/>
      <c r="BP154" s="282"/>
      <c r="BQ154" s="284"/>
      <c r="BR154" s="213"/>
      <c r="BS154" s="213" t="str">
        <f>IF(AND('MAPA DE RIESGOS'!$AP154="Muy Alta",'MAPA DE RIESGOS'!$AR154="Leve"),CONCATENATE("R",'MAPA DE RIESGOS'!$H154,"C",'MAPA DE RIESGOS'!$AF154),"")</f>
        <v/>
      </c>
      <c r="BT154" s="213"/>
      <c r="BU154" s="213"/>
      <c r="BV154" s="213"/>
      <c r="BW154" s="213"/>
      <c r="BX154" s="213"/>
      <c r="BY154" s="213"/>
      <c r="BZ154" s="213"/>
      <c r="CA154" s="213"/>
      <c r="CB154" s="213"/>
      <c r="CC154" s="213"/>
      <c r="CD154" s="213"/>
      <c r="CE154" s="213"/>
      <c r="CF154" s="213"/>
      <c r="CG154" s="213"/>
      <c r="CH154" s="213"/>
      <c r="CI154" s="213"/>
      <c r="CJ154" s="213"/>
      <c r="CK154" s="213"/>
    </row>
    <row r="155" spans="1:89" s="214" customFormat="1" ht="28.5" hidden="1" customHeight="1">
      <c r="A155" s="640"/>
      <c r="B155" s="517"/>
      <c r="C155" s="520"/>
      <c r="D155" s="520"/>
      <c r="E155" s="469"/>
      <c r="F155" s="469"/>
      <c r="G155" s="489"/>
      <c r="H155" s="384">
        <v>24</v>
      </c>
      <c r="I155" s="466"/>
      <c r="J155" s="463"/>
      <c r="K155" s="463"/>
      <c r="L155" s="463"/>
      <c r="M155" s="469"/>
      <c r="N155" s="469"/>
      <c r="O155" s="469"/>
      <c r="P155" s="472"/>
      <c r="Q155" s="475"/>
      <c r="R155" s="478"/>
      <c r="S155" s="478"/>
      <c r="T155" s="478"/>
      <c r="U155" s="478"/>
      <c r="V155" s="481"/>
      <c r="W155" s="439"/>
      <c r="X155" s="484"/>
      <c r="Y155" s="487"/>
      <c r="Z155" s="436"/>
      <c r="AA155" s="439"/>
      <c r="AB155" s="442"/>
      <c r="AC155" s="445"/>
      <c r="AD155" s="448"/>
      <c r="AE155" s="451"/>
      <c r="AF155" s="205">
        <v>2</v>
      </c>
      <c r="AG155" s="206"/>
      <c r="AH155" s="234" t="str">
        <f t="shared" si="188"/>
        <v/>
      </c>
      <c r="AI155" s="340"/>
      <c r="AJ155" s="340"/>
      <c r="AK155" s="235" t="str">
        <f t="shared" si="189"/>
        <v/>
      </c>
      <c r="AL155" s="341"/>
      <c r="AM155" s="341"/>
      <c r="AN155" s="342"/>
      <c r="AO155" s="236" t="str">
        <f>IF(ISBLANK(AD154),(IFERROR(IF(AND(AH154="Probabilidad",AH155="Probabilidad"),(AQ154-(+AQ154*AK155)),IF(AH155="Probabilidad",(W154-(+W154*AK155)),IF(AH155="Impacto",AQ154,""))),""))," ")</f>
        <v/>
      </c>
      <c r="AP155" s="174" t="str">
        <f>IF(ISBLANK(AD154),(IFERROR(IF(AO155="","",IF(AO155&lt;=0.2,"Muy Baja",IF(AO155&lt;=0.4,"Baja",IF(AO155&lt;=0.6,"Media",IF(AO155&lt;=0.8,"Alta","Muy Alta"))))),""))," ")</f>
        <v/>
      </c>
      <c r="AQ155" s="237" t="str">
        <f t="shared" si="190"/>
        <v/>
      </c>
      <c r="AR155" s="283" t="str">
        <f t="shared" si="191"/>
        <v/>
      </c>
      <c r="AS155" s="237" t="str">
        <f>IFERROR(IF(AND(AH154="Impacto",AH155="Impacto"),(AS154-(+AS154*AK155)),IF(AH155="Impacto",(AA154-(+AA154*AK155)),IF(AH155="Probabilidad",AS154,""))),"")</f>
        <v/>
      </c>
      <c r="AT155" s="239" t="str">
        <f t="shared" si="192"/>
        <v/>
      </c>
      <c r="AU155" s="454"/>
      <c r="AV155" s="457"/>
      <c r="AW155" s="451"/>
      <c r="AX155" s="460"/>
      <c r="AY155" s="343"/>
      <c r="AZ155" s="209"/>
      <c r="BA155" s="207"/>
      <c r="BB155" s="207"/>
      <c r="BC155" s="208"/>
      <c r="BD155" s="208"/>
      <c r="BE155" s="208"/>
      <c r="BF155" s="209"/>
      <c r="BG155" s="463"/>
      <c r="BH155" s="215"/>
      <c r="BI155" s="210"/>
      <c r="BJ155" s="210"/>
      <c r="BK155" s="210"/>
      <c r="BL155" s="207"/>
      <c r="BM155" s="207"/>
      <c r="BN155" s="207"/>
      <c r="BO155" s="282"/>
      <c r="BP155" s="282"/>
      <c r="BQ155" s="284"/>
      <c r="BR155" s="213"/>
      <c r="BS155" s="213" t="str">
        <f>IF(AND('MAPA DE RIESGOS'!$AP155="Muy Alta",'MAPA DE RIESGOS'!$AR155="Leve"),CONCATENATE("R",'MAPA DE RIESGOS'!$H155,"C",'MAPA DE RIESGOS'!$AF155),"")</f>
        <v/>
      </c>
      <c r="BT155" s="213"/>
      <c r="BU155" s="213"/>
      <c r="BV155" s="213"/>
      <c r="BW155" s="213"/>
      <c r="BX155" s="213"/>
      <c r="BY155" s="213"/>
      <c r="BZ155" s="213"/>
      <c r="CA155" s="213"/>
      <c r="CB155" s="213"/>
      <c r="CC155" s="213"/>
      <c r="CD155" s="213"/>
      <c r="CE155" s="213"/>
      <c r="CF155" s="213"/>
      <c r="CG155" s="213"/>
      <c r="CH155" s="213"/>
      <c r="CI155" s="213"/>
      <c r="CJ155" s="213"/>
      <c r="CK155" s="213"/>
    </row>
    <row r="156" spans="1:89" s="214" customFormat="1" ht="28.5" hidden="1" customHeight="1">
      <c r="A156" s="640"/>
      <c r="B156" s="517"/>
      <c r="C156" s="520"/>
      <c r="D156" s="520"/>
      <c r="E156" s="469"/>
      <c r="F156" s="469"/>
      <c r="G156" s="489"/>
      <c r="H156" s="384">
        <v>24</v>
      </c>
      <c r="I156" s="466"/>
      <c r="J156" s="463"/>
      <c r="K156" s="463"/>
      <c r="L156" s="463"/>
      <c r="M156" s="469"/>
      <c r="N156" s="469"/>
      <c r="O156" s="469"/>
      <c r="P156" s="472"/>
      <c r="Q156" s="475"/>
      <c r="R156" s="478"/>
      <c r="S156" s="478"/>
      <c r="T156" s="478"/>
      <c r="U156" s="478"/>
      <c r="V156" s="481"/>
      <c r="W156" s="439"/>
      <c r="X156" s="484"/>
      <c r="Y156" s="487"/>
      <c r="Z156" s="436"/>
      <c r="AA156" s="439"/>
      <c r="AB156" s="442"/>
      <c r="AC156" s="445"/>
      <c r="AD156" s="448"/>
      <c r="AE156" s="451"/>
      <c r="AF156" s="205">
        <v>3</v>
      </c>
      <c r="AG156" s="206"/>
      <c r="AH156" s="234" t="str">
        <f t="shared" si="188"/>
        <v/>
      </c>
      <c r="AI156" s="340"/>
      <c r="AJ156" s="340"/>
      <c r="AK156" s="235" t="str">
        <f t="shared" si="189"/>
        <v/>
      </c>
      <c r="AL156" s="341"/>
      <c r="AM156" s="341"/>
      <c r="AN156" s="342"/>
      <c r="AO156" s="236" t="str">
        <f>IF(ISBLANK(AD154),(IFERROR(IF(AND(AH155="Probabilidad",AH156="Probabilidad"),(AQ155-(+AQ155*AK156)),IF(AND(AH155="Impacto",AH156="Probabilidad"),(AQ154-(+AQ154*AK156)),IF(AH156="Impacto",AQ155,""))),""))," ")</f>
        <v/>
      </c>
      <c r="AP156" s="174" t="str">
        <f>IF(ISBLANK(AD154),(IFERROR(IF(AO156="","",IF(AO156&lt;=0.2,"Muy Baja",IF(AO156&lt;=0.4,"Baja",IF(AO156&lt;=0.6,"Media",IF(AO156&lt;=0.8,"Alta","Muy Alta"))))),""))," ")</f>
        <v/>
      </c>
      <c r="AQ156" s="237" t="str">
        <f t="shared" si="190"/>
        <v/>
      </c>
      <c r="AR156" s="283" t="str">
        <f t="shared" si="191"/>
        <v/>
      </c>
      <c r="AS156" s="237" t="str">
        <f>IFERROR(IF(AND(AH155="Impacto",AH156="Impacto"),(AS155-(+AS155*AK156)),IF(AND(AH155="Probabilidad",AH156="Impacto"),(AS154-(+AS154*AK156)),IF(AH156="Probabilidad",AS155,""))),"")</f>
        <v/>
      </c>
      <c r="AT156" s="239" t="str">
        <f t="shared" si="192"/>
        <v/>
      </c>
      <c r="AU156" s="454"/>
      <c r="AV156" s="457"/>
      <c r="AW156" s="451"/>
      <c r="AX156" s="460"/>
      <c r="AY156" s="343"/>
      <c r="AZ156" s="209"/>
      <c r="BA156" s="207"/>
      <c r="BB156" s="207"/>
      <c r="BC156" s="208"/>
      <c r="BD156" s="208"/>
      <c r="BE156" s="208"/>
      <c r="BF156" s="209"/>
      <c r="BG156" s="463"/>
      <c r="BH156" s="215"/>
      <c r="BI156" s="210"/>
      <c r="BJ156" s="210"/>
      <c r="BK156" s="210"/>
      <c r="BL156" s="207"/>
      <c r="BM156" s="207"/>
      <c r="BN156" s="207"/>
      <c r="BO156" s="282"/>
      <c r="BP156" s="282"/>
      <c r="BQ156" s="284"/>
      <c r="BR156" s="213"/>
      <c r="BS156" s="213" t="str">
        <f>IF(AND('MAPA DE RIESGOS'!$AP156="Muy Alta",'MAPA DE RIESGOS'!$AR156="Leve"),CONCATENATE("R",'MAPA DE RIESGOS'!$H156,"C",'MAPA DE RIESGOS'!$AF156),"")</f>
        <v/>
      </c>
      <c r="BT156" s="213"/>
      <c r="BU156" s="213"/>
      <c r="BV156" s="213"/>
      <c r="BW156" s="213"/>
      <c r="BX156" s="213"/>
      <c r="BY156" s="213"/>
      <c r="BZ156" s="213"/>
      <c r="CA156" s="213"/>
      <c r="CB156" s="213"/>
      <c r="CC156" s="213"/>
      <c r="CD156" s="213"/>
      <c r="CE156" s="213"/>
      <c r="CF156" s="213"/>
      <c r="CG156" s="213"/>
      <c r="CH156" s="213"/>
      <c r="CI156" s="213"/>
      <c r="CJ156" s="213"/>
      <c r="CK156" s="213"/>
    </row>
    <row r="157" spans="1:89" s="214" customFormat="1" ht="28.5" hidden="1" customHeight="1">
      <c r="A157" s="640"/>
      <c r="B157" s="517"/>
      <c r="C157" s="520"/>
      <c r="D157" s="520"/>
      <c r="E157" s="469"/>
      <c r="F157" s="469"/>
      <c r="G157" s="489"/>
      <c r="H157" s="384">
        <v>24</v>
      </c>
      <c r="I157" s="466"/>
      <c r="J157" s="463"/>
      <c r="K157" s="463"/>
      <c r="L157" s="463"/>
      <c r="M157" s="469"/>
      <c r="N157" s="469"/>
      <c r="O157" s="469"/>
      <c r="P157" s="472"/>
      <c r="Q157" s="475"/>
      <c r="R157" s="478"/>
      <c r="S157" s="478"/>
      <c r="T157" s="478"/>
      <c r="U157" s="478"/>
      <c r="V157" s="481"/>
      <c r="W157" s="439"/>
      <c r="X157" s="484"/>
      <c r="Y157" s="487"/>
      <c r="Z157" s="436"/>
      <c r="AA157" s="439"/>
      <c r="AB157" s="442"/>
      <c r="AC157" s="445"/>
      <c r="AD157" s="448"/>
      <c r="AE157" s="451"/>
      <c r="AF157" s="205">
        <v>4</v>
      </c>
      <c r="AG157" s="206"/>
      <c r="AH157" s="234" t="str">
        <f t="shared" si="188"/>
        <v/>
      </c>
      <c r="AI157" s="340"/>
      <c r="AJ157" s="340"/>
      <c r="AK157" s="235" t="str">
        <f t="shared" si="189"/>
        <v/>
      </c>
      <c r="AL157" s="341"/>
      <c r="AM157" s="341"/>
      <c r="AN157" s="342"/>
      <c r="AO157" s="236" t="str">
        <f>IF(ISBLANK(AD154),(IFERROR(IF(AND(AH156="Probabilidad",AH157="Probabilidad"),(AQ156-(+AQ156*AK157)),IF(AND(AH156="Impacto",AH157="Probabilidad"),(AQ155-(+AQ155*AK157)),IF(AH157="Impacto",AQ156,""))),""))," ")</f>
        <v/>
      </c>
      <c r="AP157" s="174" t="str">
        <f>IF(ISBLANK(AD154),(IFERROR(IF(AO157="","",IF(AO157&lt;=0.2,"Muy Baja",IF(AO157&lt;=0.4,"Baja",IF(AO157&lt;=0.6,"Media",IF(AO157&lt;=0.8,"Alta","Muy Alta"))))),""))," ")</f>
        <v/>
      </c>
      <c r="AQ157" s="237" t="str">
        <f t="shared" si="190"/>
        <v/>
      </c>
      <c r="AR157" s="283" t="str">
        <f t="shared" si="191"/>
        <v/>
      </c>
      <c r="AS157" s="237" t="str">
        <f>IFERROR(IF(AND(AH156="Impacto",AH157="Impacto"),(AS156-(+AS156*AK157)),IF(AND(AH156="Probabilidad",AH157="Impacto"),(AS155-(+AS155*AK157)),IF(AH157="Probabilidad",AS156,""))),"")</f>
        <v/>
      </c>
      <c r="AT157" s="239" t="str">
        <f t="shared" si="192"/>
        <v/>
      </c>
      <c r="AU157" s="454"/>
      <c r="AV157" s="457"/>
      <c r="AW157" s="451"/>
      <c r="AX157" s="460"/>
      <c r="AY157" s="343"/>
      <c r="AZ157" s="209"/>
      <c r="BA157" s="207"/>
      <c r="BB157" s="207"/>
      <c r="BC157" s="208"/>
      <c r="BD157" s="208"/>
      <c r="BE157" s="208"/>
      <c r="BF157" s="209"/>
      <c r="BG157" s="463"/>
      <c r="BH157" s="215"/>
      <c r="BI157" s="210"/>
      <c r="BJ157" s="210"/>
      <c r="BK157" s="210"/>
      <c r="BL157" s="207"/>
      <c r="BM157" s="207"/>
      <c r="BN157" s="207"/>
      <c r="BO157" s="282"/>
      <c r="BP157" s="282"/>
      <c r="BQ157" s="284"/>
      <c r="BR157" s="213"/>
      <c r="BS157" s="213" t="str">
        <f>IF(AND('MAPA DE RIESGOS'!$AP157="Muy Alta",'MAPA DE RIESGOS'!$AR157="Leve"),CONCATENATE("R",'MAPA DE RIESGOS'!$H157,"C",'MAPA DE RIESGOS'!$AF157),"")</f>
        <v/>
      </c>
      <c r="BT157" s="213"/>
      <c r="BU157" s="213"/>
      <c r="BV157" s="213"/>
      <c r="BW157" s="213"/>
      <c r="BX157" s="213"/>
      <c r="BY157" s="213"/>
      <c r="BZ157" s="213"/>
      <c r="CA157" s="213"/>
      <c r="CB157" s="213"/>
      <c r="CC157" s="213"/>
      <c r="CD157" s="213"/>
      <c r="CE157" s="213"/>
      <c r="CF157" s="213"/>
      <c r="CG157" s="213"/>
      <c r="CH157" s="213"/>
      <c r="CI157" s="213"/>
      <c r="CJ157" s="213"/>
      <c r="CK157" s="213"/>
    </row>
    <row r="158" spans="1:89" s="214" customFormat="1" ht="28.5" hidden="1" customHeight="1">
      <c r="A158" s="640"/>
      <c r="B158" s="517"/>
      <c r="C158" s="520"/>
      <c r="D158" s="520"/>
      <c r="E158" s="469"/>
      <c r="F158" s="469"/>
      <c r="G158" s="489"/>
      <c r="H158" s="384">
        <v>24</v>
      </c>
      <c r="I158" s="466"/>
      <c r="J158" s="463"/>
      <c r="K158" s="463"/>
      <c r="L158" s="463"/>
      <c r="M158" s="469"/>
      <c r="N158" s="469"/>
      <c r="O158" s="469"/>
      <c r="P158" s="472"/>
      <c r="Q158" s="475"/>
      <c r="R158" s="478"/>
      <c r="S158" s="478"/>
      <c r="T158" s="478"/>
      <c r="U158" s="478"/>
      <c r="V158" s="481"/>
      <c r="W158" s="439"/>
      <c r="X158" s="484"/>
      <c r="Y158" s="487"/>
      <c r="Z158" s="436"/>
      <c r="AA158" s="439"/>
      <c r="AB158" s="442"/>
      <c r="AC158" s="445"/>
      <c r="AD158" s="448"/>
      <c r="AE158" s="451"/>
      <c r="AF158" s="205">
        <v>5</v>
      </c>
      <c r="AG158" s="206"/>
      <c r="AH158" s="234" t="str">
        <f t="shared" si="188"/>
        <v/>
      </c>
      <c r="AI158" s="340"/>
      <c r="AJ158" s="340"/>
      <c r="AK158" s="235" t="str">
        <f t="shared" si="189"/>
        <v/>
      </c>
      <c r="AL158" s="341"/>
      <c r="AM158" s="341"/>
      <c r="AN158" s="342"/>
      <c r="AO158" s="236" t="str">
        <f>IF(ISBLANK(AD154),(IFERROR(IF(AND(AH157="Probabilidad",AH158="Probabilidad"),(AQ157-(+AQ157*AK158)),IF(AND(AH157="Impacto",AH158="Probabilidad"),(AQ156-(+AQ156*AK158)),IF(AH158="Impacto",AQ157,""))),""))," ")</f>
        <v/>
      </c>
      <c r="AP158" s="174" t="str">
        <f>IF(ISBLANK(AD154),(IFERROR(IF(AO158="","",IF(AO158&lt;=0.2,"Muy Baja",IF(AO158&lt;=0.4,"Baja",IF(AO158&lt;=0.6,"Media",IF(AO158&lt;=0.8,"Alta","Muy Alta"))))),""))," ")</f>
        <v/>
      </c>
      <c r="AQ158" s="237" t="str">
        <f t="shared" si="190"/>
        <v/>
      </c>
      <c r="AR158" s="283" t="str">
        <f t="shared" si="191"/>
        <v/>
      </c>
      <c r="AS158" s="237" t="str">
        <f>IFERROR(IF(AND(AH157="Impacto",AH158="Impacto"),(AS157-(+AS157*AK158)),IF(AND(AH157="Probabilidad",AH158="Impacto"),(AS156-(+AS156*AK158)),IF(AH158="Probabilidad",AS157,""))),"")</f>
        <v/>
      </c>
      <c r="AT158" s="239" t="str">
        <f t="shared" si="192"/>
        <v/>
      </c>
      <c r="AU158" s="454"/>
      <c r="AV158" s="457"/>
      <c r="AW158" s="451"/>
      <c r="AX158" s="460"/>
      <c r="AY158" s="343"/>
      <c r="AZ158" s="209"/>
      <c r="BA158" s="207"/>
      <c r="BB158" s="207"/>
      <c r="BC158" s="208"/>
      <c r="BD158" s="208"/>
      <c r="BE158" s="208"/>
      <c r="BF158" s="209"/>
      <c r="BG158" s="463"/>
      <c r="BH158" s="215"/>
      <c r="BI158" s="210"/>
      <c r="BJ158" s="210"/>
      <c r="BK158" s="210"/>
      <c r="BL158" s="207"/>
      <c r="BM158" s="207"/>
      <c r="BN158" s="207"/>
      <c r="BO158" s="282"/>
      <c r="BP158" s="282"/>
      <c r="BQ158" s="284"/>
      <c r="BR158" s="213"/>
      <c r="BS158" s="213" t="str">
        <f>IF(AND('MAPA DE RIESGOS'!$AP158="Muy Alta",'MAPA DE RIESGOS'!$AR158="Leve"),CONCATENATE("R",'MAPA DE RIESGOS'!$H158,"C",'MAPA DE RIESGOS'!$AF158),"")</f>
        <v/>
      </c>
      <c r="BT158" s="213"/>
      <c r="BU158" s="213"/>
      <c r="BV158" s="213"/>
      <c r="BW158" s="213"/>
      <c r="BX158" s="213"/>
      <c r="BY158" s="213"/>
      <c r="BZ158" s="213"/>
      <c r="CA158" s="213"/>
      <c r="CB158" s="213"/>
      <c r="CC158" s="213"/>
      <c r="CD158" s="213"/>
      <c r="CE158" s="213"/>
      <c r="CF158" s="213"/>
      <c r="CG158" s="213"/>
      <c r="CH158" s="213"/>
      <c r="CI158" s="213"/>
      <c r="CJ158" s="213"/>
      <c r="CK158" s="213"/>
    </row>
    <row r="159" spans="1:89" s="214" customFormat="1" ht="28.5" hidden="1" customHeight="1">
      <c r="A159" s="640"/>
      <c r="B159" s="517"/>
      <c r="C159" s="520"/>
      <c r="D159" s="520"/>
      <c r="E159" s="469"/>
      <c r="F159" s="469"/>
      <c r="G159" s="489"/>
      <c r="H159" s="384">
        <v>24</v>
      </c>
      <c r="I159" s="467"/>
      <c r="J159" s="464"/>
      <c r="K159" s="464"/>
      <c r="L159" s="464"/>
      <c r="M159" s="470"/>
      <c r="N159" s="470"/>
      <c r="O159" s="470"/>
      <c r="P159" s="473"/>
      <c r="Q159" s="476"/>
      <c r="R159" s="479"/>
      <c r="S159" s="479"/>
      <c r="T159" s="479"/>
      <c r="U159" s="479"/>
      <c r="V159" s="482"/>
      <c r="W159" s="440"/>
      <c r="X159" s="485"/>
      <c r="Y159" s="488"/>
      <c r="Z159" s="437"/>
      <c r="AA159" s="440"/>
      <c r="AB159" s="443"/>
      <c r="AC159" s="446"/>
      <c r="AD159" s="449"/>
      <c r="AE159" s="452"/>
      <c r="AF159" s="205">
        <v>6</v>
      </c>
      <c r="AG159" s="206"/>
      <c r="AH159" s="234" t="str">
        <f t="shared" si="188"/>
        <v/>
      </c>
      <c r="AI159" s="340"/>
      <c r="AJ159" s="340"/>
      <c r="AK159" s="235" t="str">
        <f t="shared" si="189"/>
        <v/>
      </c>
      <c r="AL159" s="341"/>
      <c r="AM159" s="341"/>
      <c r="AN159" s="342"/>
      <c r="AO159" s="236" t="str">
        <f>IF(ISBLANK(AD154),(IFERROR(IF(AND(AH157="Probabilidad",AH159="Probabilidad"),(AQ157-(+AQ157*AK159)),IF(AND(AH157="Impacto",AH159="Probabilidad"),(AQ156-(+AQ156*AK159)),IF(AH159="Impacto",AQ157,""))),""))," ")</f>
        <v/>
      </c>
      <c r="AP159" s="174" t="str">
        <f>IF(ISBLANK(AD154),(IFERROR(IF(AO159="","",IF(AO159&lt;=0.2,"Muy Baja",IF(AO159&lt;=0.4,"Baja",IF(AO159&lt;=0.6,"Media",IF(AO159&lt;=0.8,"Alta","Muy Alta"))))),"")), " ")</f>
        <v/>
      </c>
      <c r="AQ159" s="237" t="str">
        <f t="shared" si="190"/>
        <v/>
      </c>
      <c r="AR159" s="283" t="str">
        <f t="shared" si="191"/>
        <v/>
      </c>
      <c r="AS159" s="237" t="str">
        <f>IFERROR(IF(AND(AH158="Impacto",AH159="Impacto"),(AS157-(+AS158*AK159)),IF(AND(AH157="Probabilidad",AH159="Impacto"),(AS156-(+AS156*AK159)),IF(AH159="Probabilidad",AS157,""))),"")</f>
        <v/>
      </c>
      <c r="AT159" s="239" t="str">
        <f t="shared" si="192"/>
        <v/>
      </c>
      <c r="AU159" s="455"/>
      <c r="AV159" s="458"/>
      <c r="AW159" s="452"/>
      <c r="AX159" s="461"/>
      <c r="AY159" s="343"/>
      <c r="AZ159" s="209"/>
      <c r="BA159" s="207"/>
      <c r="BB159" s="207"/>
      <c r="BC159" s="208"/>
      <c r="BD159" s="208"/>
      <c r="BE159" s="208"/>
      <c r="BF159" s="209"/>
      <c r="BG159" s="464"/>
      <c r="BH159" s="215"/>
      <c r="BI159" s="210"/>
      <c r="BJ159" s="210"/>
      <c r="BK159" s="210"/>
      <c r="BL159" s="207"/>
      <c r="BM159" s="207"/>
      <c r="BN159" s="207"/>
      <c r="BO159" s="282"/>
      <c r="BP159" s="282"/>
      <c r="BQ159" s="284"/>
      <c r="BR159" s="213"/>
      <c r="BS159" s="213" t="str">
        <f>IF(AND('MAPA DE RIESGOS'!$AP159="Muy Alta",'MAPA DE RIESGOS'!$AR159="Leve"),CONCATENATE("R",'MAPA DE RIESGOS'!$H159,"C",'MAPA DE RIESGOS'!$AF159),"")</f>
        <v/>
      </c>
      <c r="BT159" s="213"/>
      <c r="BU159" s="213"/>
      <c r="BV159" s="213"/>
      <c r="BW159" s="213"/>
      <c r="BX159" s="213"/>
      <c r="BY159" s="213"/>
      <c r="BZ159" s="213"/>
      <c r="CA159" s="213"/>
      <c r="CB159" s="213"/>
      <c r="CC159" s="213"/>
      <c r="CD159" s="213"/>
      <c r="CE159" s="213"/>
      <c r="CF159" s="213"/>
      <c r="CG159" s="213"/>
      <c r="CH159" s="213"/>
      <c r="CI159" s="213"/>
      <c r="CJ159" s="213"/>
      <c r="CK159" s="213"/>
    </row>
    <row r="160" spans="1:89" s="214" customFormat="1" ht="68.25" customHeight="1">
      <c r="A160" s="640"/>
      <c r="B160" s="517"/>
      <c r="C160" s="520"/>
      <c r="D160" s="520" t="str">
        <f>IFERROR((VLOOKUP($B160,'Listados Datos'!$D$3:$F$18,3,FALSE))," ")</f>
        <v xml:space="preserve"> </v>
      </c>
      <c r="E160" s="469"/>
      <c r="F160" s="469" t="s">
        <v>975</v>
      </c>
      <c r="G160" s="489">
        <v>25</v>
      </c>
      <c r="H160" s="384">
        <v>25</v>
      </c>
      <c r="I160" s="465" t="s">
        <v>1207</v>
      </c>
      <c r="J160" s="462" t="s">
        <v>244</v>
      </c>
      <c r="K160" s="462" t="s">
        <v>1207</v>
      </c>
      <c r="L160" s="462" t="s">
        <v>1215</v>
      </c>
      <c r="M160" s="468" t="str">
        <f t="shared" ref="M160" si="223">+CONCATENATE("Posibilidad de afectación ", J160, " por ", K160," debido a ", L160)</f>
        <v>Posibilidad de afectación Económico y Reputacional por Atrasos de cronogramas en el desarrollo de la revisión y evaluación de los proyectos. debido a Demoras en la consolidación y entrega de la información del proyecto</v>
      </c>
      <c r="N160" s="468" t="s">
        <v>108</v>
      </c>
      <c r="O160" s="468" t="s">
        <v>836</v>
      </c>
      <c r="P160" s="471">
        <v>12</v>
      </c>
      <c r="Q160" s="474"/>
      <c r="R160" s="477"/>
      <c r="S160" s="477"/>
      <c r="T160" s="477"/>
      <c r="U160" s="477"/>
      <c r="V160" s="480" t="str">
        <f t="shared" ref="V160" si="224">IF(ISBLANK(AC160),(IF(P160&lt;=0,"",IF(P160&lt;=2,"Muy Baja",IF(P160&lt;=24,"Baja",IF(P160&lt;=500,"Media",IF(P160&lt;=5000,"Alta","Muy Alta"))))))," ")</f>
        <v>Baja</v>
      </c>
      <c r="W160" s="438">
        <f t="shared" ref="W160" si="225">IF(ISBLANK(AC160),(IF(V160="","",IF(V160="Muy Baja",20%,IF(V160="Baja",40%,IF(V160="Media",60%,IF(V160="Alta",80%,IF(V160="Muy Alta",100%,0)))))))," ")</f>
        <v>0.4</v>
      </c>
      <c r="X160" s="483" t="s">
        <v>1719</v>
      </c>
      <c r="Y160" s="486" t="str">
        <f>IF(X160&gt;0,IF(NOT(ISERROR(MATCH(X160,'Listados Datos'!$N$3:$N$4,0))),'Listados Datos'!$N$6&amp;"Por favor no seleccionar este criterios de impacto (Afectación Económica o presupuestal y/o Pérdida Reputacional)",'Listados Datos'!$N$7),"")</f>
        <v>✔</v>
      </c>
      <c r="Z160" s="435" t="str">
        <f>IF(OR(X160='Listados Datos'!$R$3,X160='Listados Datos'!$S$3),"Leve",IF(OR(X160='Listados Datos'!$R$4,X160='Listados Datos'!$S$4),"Menor",IF(OR(X160='Listados Datos'!$R$5,X160='Listados Datos'!$S$5),"Moderado",IF(OR(X160='Listados Datos'!$R$6,X160='Listados Datos'!$S$6),"Mayor",IF(OR(X160='Listados Datos'!$R$7,X160='Listados Datos'!$S$7),"Catastrófico","")))))</f>
        <v/>
      </c>
      <c r="AA160" s="438" t="str">
        <f>IF(Z160="","",IF(Z160="Leve",20%,IF(Z160="Menor",40%,IF(Z160="Moderado",60%,IF(Z160="Mayor",80%,IF(Z160="Catastrófico",100%,0))))))</f>
        <v/>
      </c>
      <c r="AB160" s="441" t="str">
        <f>IF(OR(AND(V160="Muy Baja",Z160="Leve"),AND(V160="Muy Baja",Z160="Menor"),AND(V160="Baja",Z160="Leve")),"Bajo",IF(OR(AND(V160="Muy baja",Z160="Moderado"),AND(V160="Baja",Z160="Menor"),AND(V160="Baja",Z160="Moderado"),AND(V160="Media",Z160="Leve"),AND(V160="Media",Z160="Menor"),AND(V160="Media",Z160="Moderado"),AND(V160="Alta",Z160="Leve"),AND(V160="Alta",Z160="Menor")),"Moderado",IF(OR(AND(V160="Muy Baja",Z160="Mayor"),AND(V160="Baja",Z160="Mayor"),AND(V160="Media",Z160="Mayor"),AND(V160="Alta",Z160="Moderado"),AND(V160="Alta",Z160="Mayor"),AND(V160="Muy Alta",Z160="Leve"),AND(V160="Muy Alta",Z160="Menor"),AND(V160="Muy Alta",Z160="Moderado"),AND(V160="Muy Alta",Z160="Mayor")),"Alto",IF(OR(AND(V160="Muy Baja",Z160="Catastrófico"),AND(V160="Baja",Z160="Catastrófico"),AND(V160="Media",Z160="Catastrófico"),AND(V160="Alta",Z160="Catastrófico"),AND(V160="Muy Alta",Z160="Catastrófico")),"Extremo",""))))</f>
        <v/>
      </c>
      <c r="AC160" s="444"/>
      <c r="AD160" s="447"/>
      <c r="AE160" s="450" t="str">
        <f t="shared" ref="AE160" si="226">IF(AND(AC160="Rara Vez",AD160="Insignificante"),("BAJA"),IF(AND(AC160="Rara Vez",AD160="Menor"),("BAJA"),IF(AND(AC160="Rara Vez",AD160="Moderado"),("MODERADA"),IF(AND(AC160="Rara Vez",AD160="Mayor"),("ALTA"),IF(AND(AC160="Improbable",AD160="Insignificante"),("BAJA"),IF(AND(AC160="Improbable",AD160="Menor"),("BAJA"),IF(AND(AC160="Improbable",AD160="Moderado"),("MODERADA"),IF(AND(AC160="Improbable",AD160="Mayor"),("ALTA"),IF(AND(AC160="Posible",AD160="Insignificante"),("BAJA"),IF(AND(AC160="Posible",AD160="Menor"),("MODERADA"),IF(AND(AC160="Posible",AD160="Moderado"),("ALTA"),IF(AND(AC160="Posible",AD160="Mayor"),("EXTREMA"),IF(AND(AC160="Probable",AD160="Insignificante"),("MODERADA"),IF(AND(AC160="Probable",AD160="Menor"),("ALTA"),IF(AND(AC160="Probable",AD160="Moderado"),("ALTA"),IF(AND(AC160="Probable",AD160="Mayor"),("EXTREMA"),IF(AND(AC160="Casi Seguro",AD160="Insignificante"),("ALTA"),IF(AND(AC160="Casi Seguro",AD160="Menor"),("ALTA"),IF(AND(AC160="Casi Seguro",AD160="Moderado"),("EXTREMA"),IF(AND(AC160="Casi Seguro",AD160="Mayor"),("EXTREMA"),IF(AD160="Catastrófico","EXTREMA","VALORAR")))))))))))))))))))))</f>
        <v>VALORAR</v>
      </c>
      <c r="AF160" s="205">
        <v>1</v>
      </c>
      <c r="AG160" s="206" t="s">
        <v>1228</v>
      </c>
      <c r="AH160" s="234" t="str">
        <f t="shared" si="188"/>
        <v>Probabilidad</v>
      </c>
      <c r="AI160" s="340" t="s">
        <v>314</v>
      </c>
      <c r="AJ160" s="340" t="s">
        <v>319</v>
      </c>
      <c r="AK160" s="235" t="str">
        <f t="shared" si="189"/>
        <v>40%</v>
      </c>
      <c r="AL160" s="341" t="s">
        <v>323</v>
      </c>
      <c r="AM160" s="341" t="s">
        <v>327</v>
      </c>
      <c r="AN160" s="342" t="s">
        <v>330</v>
      </c>
      <c r="AO160" s="236">
        <f>IF(ISBLANK(AD160),(IFERROR(IF(AH160="Probabilidad",(W160-(+W160*AK160)),IF(AH160="Impacto",W160,"")),""))," ")</f>
        <v>0.24</v>
      </c>
      <c r="AP160" s="174" t="str">
        <f>IF(ISBLANK(AD160), (IFERROR(IF(AO160="","",IF(AO160&lt;=0.2,"Muy Baja",IF(AO160&lt;=0.4,"Baja",IF(AO160&lt;=0.6,"Media",IF(AO160&lt;=0.8,"Alta","Muy Alta"))))),""))," ")</f>
        <v>Baja</v>
      </c>
      <c r="AQ160" s="237">
        <f t="shared" si="190"/>
        <v>0.24</v>
      </c>
      <c r="AR160" s="283" t="str">
        <f t="shared" si="191"/>
        <v/>
      </c>
      <c r="AS160" s="237" t="str">
        <f>IFERROR(IF(AH160="Impacto",(AA160-(+AA160*AK160)),IF(AH160="Probabilidad",AA160,"")),"")</f>
        <v/>
      </c>
      <c r="AT160" s="239" t="str">
        <f t="shared" si="192"/>
        <v/>
      </c>
      <c r="AU160" s="453"/>
      <c r="AV160" s="456" t="str">
        <f>IF(ISBLANK(AD160), " ", AD160)</f>
        <v xml:space="preserve"> </v>
      </c>
      <c r="AW160" s="450" t="str">
        <f t="shared" ref="AW160" si="227">IF(AND(AU160="Rara Vez",AV160="Insignificante"),("BAJA"),IF(AND(AU160="Rara Vez",AV160="Menor"),("BAJA"),IF(AND(AU160="Rara Vez",AV160="Moderado"),("MODERADA"),IF(AND(AU160="Rara Vez",AV160="Mayor"),("ALTA"),IF(AND(AU160="Improbable",AV160="Insignificante"),("BAJA"),IF(AND(AU160="Improbable",AV160="Menor"),("BAJA"),IF(AND(AU160="Improbable",AV160="Moderado"),("MODERADA"),IF(AND(AU160="Improbable",AV160="Mayor"),("ALTA"),IF(AND(AU160="Posible",AV160="Insignificante"),("BAJA"),IF(AND(AU160="Posible",AV160="Menor"),("MODERADA"),IF(AND(AU160="Posible",AV160="Moderado"),("ALTA"),IF(AND(AU160="Posible",AV160="Mayor"),("EXTREMA"),IF(AND(AU160="Probable",AV160="Insignificante"),("MODERADA"),IF(AND(AU160="Probable",AV160="Menor"),("ALTA"),IF(AND(AU160="Probable",AV160="Moderado"),("ALTA"),IF(AND(AU160="Probable",AV160="Mayor"),("EXTREMA"),IF(AND(AU160="Casi Seguro",AV160="Insignificante"),("ALTA"),IF(AND(AU160="Casi Seguro",AV160="Menor"),("ALTA"),IF(AND(AU160="Casi Seguro",AV160="Moderado"),("EXTREMA"),IF(AND(AU160="Casi Seguro",AV160="Mayor"),("EXTREMA"),IF(AV160="Catastrófico","EXTREMA","VALORAR")))))))))))))))))))))</f>
        <v>VALORAR</v>
      </c>
      <c r="AX160" s="459" t="s">
        <v>337</v>
      </c>
      <c r="AY160" s="494" t="s">
        <v>1313</v>
      </c>
      <c r="AZ160" s="497" t="s">
        <v>1314</v>
      </c>
      <c r="BA160" s="497" t="s">
        <v>975</v>
      </c>
      <c r="BB160" s="497" t="s">
        <v>1083</v>
      </c>
      <c r="BC160" s="500" t="s">
        <v>1590</v>
      </c>
      <c r="BD160" s="500" t="s">
        <v>1591</v>
      </c>
      <c r="BE160" s="497" t="s">
        <v>1587</v>
      </c>
      <c r="BF160" s="497" t="s">
        <v>1586</v>
      </c>
      <c r="BG160" s="462" t="s">
        <v>1239</v>
      </c>
      <c r="BH160" s="215"/>
      <c r="BI160" s="210"/>
      <c r="BJ160" s="210"/>
      <c r="BK160" s="210"/>
      <c r="BL160" s="207"/>
      <c r="BM160" s="207"/>
      <c r="BN160" s="207"/>
      <c r="BO160" s="282"/>
      <c r="BP160" s="282"/>
      <c r="BQ160" s="284"/>
      <c r="BR160" s="213"/>
      <c r="BS160" s="213" t="str">
        <f>IF(AND('MAPA DE RIESGOS'!$AP160="Muy Alta",'MAPA DE RIESGOS'!$AR160="Leve"),CONCATENATE("R",'MAPA DE RIESGOS'!$H160,"C",'MAPA DE RIESGOS'!$AF160),"")</f>
        <v/>
      </c>
      <c r="BT160" s="213"/>
      <c r="BU160" s="213"/>
      <c r="BV160" s="213"/>
      <c r="BW160" s="213"/>
      <c r="BX160" s="213"/>
      <c r="BY160" s="213"/>
      <c r="BZ160" s="213"/>
      <c r="CA160" s="213"/>
      <c r="CB160" s="213"/>
      <c r="CC160" s="213"/>
      <c r="CD160" s="213"/>
      <c r="CE160" s="213"/>
      <c r="CF160" s="213"/>
      <c r="CG160" s="213"/>
      <c r="CH160" s="213"/>
      <c r="CI160" s="213"/>
      <c r="CJ160" s="213"/>
      <c r="CK160" s="213"/>
    </row>
    <row r="161" spans="1:89" s="214" customFormat="1" ht="68.25" customHeight="1">
      <c r="A161" s="640"/>
      <c r="B161" s="517"/>
      <c r="C161" s="520"/>
      <c r="D161" s="520"/>
      <c r="E161" s="469"/>
      <c r="F161" s="469"/>
      <c r="G161" s="489"/>
      <c r="H161" s="384">
        <v>25</v>
      </c>
      <c r="I161" s="466"/>
      <c r="J161" s="463"/>
      <c r="K161" s="463"/>
      <c r="L161" s="463"/>
      <c r="M161" s="469"/>
      <c r="N161" s="469"/>
      <c r="O161" s="469"/>
      <c r="P161" s="472"/>
      <c r="Q161" s="475"/>
      <c r="R161" s="478"/>
      <c r="S161" s="478"/>
      <c r="T161" s="478"/>
      <c r="U161" s="478"/>
      <c r="V161" s="481"/>
      <c r="W161" s="439"/>
      <c r="X161" s="484"/>
      <c r="Y161" s="487"/>
      <c r="Z161" s="436"/>
      <c r="AA161" s="439"/>
      <c r="AB161" s="442"/>
      <c r="AC161" s="445"/>
      <c r="AD161" s="448"/>
      <c r="AE161" s="451"/>
      <c r="AF161" s="205">
        <v>2</v>
      </c>
      <c r="AG161" s="206" t="s">
        <v>1229</v>
      </c>
      <c r="AH161" s="234" t="str">
        <f t="shared" si="188"/>
        <v>Probabilidad</v>
      </c>
      <c r="AI161" s="340" t="s">
        <v>314</v>
      </c>
      <c r="AJ161" s="340" t="s">
        <v>319</v>
      </c>
      <c r="AK161" s="235" t="str">
        <f t="shared" si="189"/>
        <v>40%</v>
      </c>
      <c r="AL161" s="341" t="s">
        <v>323</v>
      </c>
      <c r="AM161" s="341" t="s">
        <v>327</v>
      </c>
      <c r="AN161" s="342" t="s">
        <v>330</v>
      </c>
      <c r="AO161" s="236">
        <f>IF(ISBLANK(AD160),(IFERROR(IF(AND(AH160="Probabilidad",AH161="Probabilidad"),(AQ160-(+AQ160*AK161)),IF(AH161="Probabilidad",(W160-(+W160*AK161)),IF(AH161="Impacto",AQ160,""))),""))," ")</f>
        <v>0.14399999999999999</v>
      </c>
      <c r="AP161" s="174" t="str">
        <f>IF(ISBLANK(AD160),(IFERROR(IF(AO161="","",IF(AO161&lt;=0.2,"Muy Baja",IF(AO161&lt;=0.4,"Baja",IF(AO161&lt;=0.6,"Media",IF(AO161&lt;=0.8,"Alta","Muy Alta"))))),""))," ")</f>
        <v>Muy Baja</v>
      </c>
      <c r="AQ161" s="237">
        <f t="shared" si="190"/>
        <v>0.14399999999999999</v>
      </c>
      <c r="AR161" s="283" t="str">
        <f t="shared" si="191"/>
        <v/>
      </c>
      <c r="AS161" s="237" t="str">
        <f>IFERROR(IF(AND(AH160="Impacto",AH161="Impacto"),(AS160-(+AS160*AK161)),IF(AH161="Impacto",(AA160-(+AA160*AK161)),IF(AH161="Probabilidad",AS160,""))),"")</f>
        <v/>
      </c>
      <c r="AT161" s="239" t="str">
        <f t="shared" si="192"/>
        <v/>
      </c>
      <c r="AU161" s="454"/>
      <c r="AV161" s="457"/>
      <c r="AW161" s="451"/>
      <c r="AX161" s="460"/>
      <c r="AY161" s="496"/>
      <c r="AZ161" s="499"/>
      <c r="BA161" s="499"/>
      <c r="BB161" s="499"/>
      <c r="BC161" s="502"/>
      <c r="BD161" s="502"/>
      <c r="BE161" s="499"/>
      <c r="BF161" s="499"/>
      <c r="BG161" s="463"/>
      <c r="BH161" s="215"/>
      <c r="BI161" s="210"/>
      <c r="BJ161" s="210"/>
      <c r="BK161" s="210"/>
      <c r="BL161" s="207"/>
      <c r="BM161" s="207"/>
      <c r="BN161" s="207"/>
      <c r="BO161" s="282"/>
      <c r="BP161" s="282"/>
      <c r="BQ161" s="284"/>
      <c r="BR161" s="213"/>
      <c r="BS161" s="213" t="str">
        <f>IF(AND('MAPA DE RIESGOS'!$AP161="Muy Alta",'MAPA DE RIESGOS'!$AR161="Leve"),CONCATENATE("R",'MAPA DE RIESGOS'!$H161,"C",'MAPA DE RIESGOS'!$AF161),"")</f>
        <v/>
      </c>
      <c r="BT161" s="213"/>
      <c r="BU161" s="213"/>
      <c r="BV161" s="213"/>
      <c r="BW161" s="213"/>
      <c r="BX161" s="213"/>
      <c r="BY161" s="213"/>
      <c r="BZ161" s="213"/>
      <c r="CA161" s="213"/>
      <c r="CB161" s="213"/>
      <c r="CC161" s="213"/>
      <c r="CD161" s="213"/>
      <c r="CE161" s="213"/>
      <c r="CF161" s="213"/>
      <c r="CG161" s="213"/>
      <c r="CH161" s="213"/>
      <c r="CI161" s="213"/>
      <c r="CJ161" s="213"/>
      <c r="CK161" s="213"/>
    </row>
    <row r="162" spans="1:89" s="214" customFormat="1" ht="28.5" hidden="1" customHeight="1">
      <c r="A162" s="640"/>
      <c r="B162" s="517"/>
      <c r="C162" s="520"/>
      <c r="D162" s="520"/>
      <c r="E162" s="469"/>
      <c r="F162" s="469"/>
      <c r="G162" s="489"/>
      <c r="H162" s="384">
        <v>25</v>
      </c>
      <c r="I162" s="466"/>
      <c r="J162" s="463"/>
      <c r="K162" s="463"/>
      <c r="L162" s="463"/>
      <c r="M162" s="469"/>
      <c r="N162" s="469"/>
      <c r="O162" s="469"/>
      <c r="P162" s="472"/>
      <c r="Q162" s="475"/>
      <c r="R162" s="478"/>
      <c r="S162" s="478"/>
      <c r="T162" s="478"/>
      <c r="U162" s="478"/>
      <c r="V162" s="481"/>
      <c r="W162" s="439"/>
      <c r="X162" s="484"/>
      <c r="Y162" s="487"/>
      <c r="Z162" s="436"/>
      <c r="AA162" s="439"/>
      <c r="AB162" s="442"/>
      <c r="AC162" s="445"/>
      <c r="AD162" s="448"/>
      <c r="AE162" s="451"/>
      <c r="AF162" s="205">
        <v>3</v>
      </c>
      <c r="AG162" s="206"/>
      <c r="AH162" s="234" t="str">
        <f t="shared" si="188"/>
        <v/>
      </c>
      <c r="AI162" s="340"/>
      <c r="AJ162" s="340"/>
      <c r="AK162" s="235" t="str">
        <f t="shared" si="189"/>
        <v/>
      </c>
      <c r="AL162" s="341"/>
      <c r="AM162" s="341"/>
      <c r="AN162" s="342"/>
      <c r="AO162" s="236" t="str">
        <f>IF(ISBLANK(AD160),(IFERROR(IF(AND(AH161="Probabilidad",AH162="Probabilidad"),(AQ161-(+AQ161*AK162)),IF(AND(AH161="Impacto",AH162="Probabilidad"),(AQ160-(+AQ160*AK162)),IF(AH162="Impacto",AQ161,""))),""))," ")</f>
        <v/>
      </c>
      <c r="AP162" s="174" t="str">
        <f>IF(ISBLANK(AD160),(IFERROR(IF(AO162="","",IF(AO162&lt;=0.2,"Muy Baja",IF(AO162&lt;=0.4,"Baja",IF(AO162&lt;=0.6,"Media",IF(AO162&lt;=0.8,"Alta","Muy Alta"))))),""))," ")</f>
        <v/>
      </c>
      <c r="AQ162" s="237" t="str">
        <f t="shared" si="190"/>
        <v/>
      </c>
      <c r="AR162" s="283" t="str">
        <f t="shared" si="191"/>
        <v/>
      </c>
      <c r="AS162" s="237" t="str">
        <f>IFERROR(IF(AND(AH161="Impacto",AH162="Impacto"),(AS161-(+AS161*AK162)),IF(AND(AH161="Probabilidad",AH162="Impacto"),(AS160-(+AS160*AK162)),IF(AH162="Probabilidad",AS161,""))),"")</f>
        <v/>
      </c>
      <c r="AT162" s="239" t="str">
        <f t="shared" si="192"/>
        <v/>
      </c>
      <c r="AU162" s="454"/>
      <c r="AV162" s="457"/>
      <c r="AW162" s="451"/>
      <c r="AX162" s="460"/>
      <c r="AY162" s="343"/>
      <c r="AZ162" s="209"/>
      <c r="BA162" s="207"/>
      <c r="BB162" s="207"/>
      <c r="BC162" s="208"/>
      <c r="BD162" s="208"/>
      <c r="BE162" s="208"/>
      <c r="BF162" s="209"/>
      <c r="BG162" s="463"/>
      <c r="BH162" s="215"/>
      <c r="BI162" s="210"/>
      <c r="BJ162" s="210"/>
      <c r="BK162" s="210"/>
      <c r="BL162" s="207"/>
      <c r="BM162" s="207"/>
      <c r="BN162" s="207"/>
      <c r="BO162" s="282"/>
      <c r="BP162" s="282"/>
      <c r="BQ162" s="284"/>
      <c r="BR162" s="213"/>
      <c r="BS162" s="213" t="str">
        <f>IF(AND('MAPA DE RIESGOS'!$AP162="Muy Alta",'MAPA DE RIESGOS'!$AR162="Leve"),CONCATENATE("R",'MAPA DE RIESGOS'!$H162,"C",'MAPA DE RIESGOS'!$AF162),"")</f>
        <v/>
      </c>
      <c r="BT162" s="213"/>
      <c r="BU162" s="213"/>
      <c r="BV162" s="213"/>
      <c r="BW162" s="213"/>
      <c r="BX162" s="213"/>
      <c r="BY162" s="213"/>
      <c r="BZ162" s="213"/>
      <c r="CA162" s="213"/>
      <c r="CB162" s="213"/>
      <c r="CC162" s="213"/>
      <c r="CD162" s="213"/>
      <c r="CE162" s="213"/>
      <c r="CF162" s="213"/>
      <c r="CG162" s="213"/>
      <c r="CH162" s="213"/>
      <c r="CI162" s="213"/>
      <c r="CJ162" s="213"/>
      <c r="CK162" s="213"/>
    </row>
    <row r="163" spans="1:89" s="214" customFormat="1" ht="28.5" hidden="1" customHeight="1">
      <c r="A163" s="640"/>
      <c r="B163" s="517"/>
      <c r="C163" s="520"/>
      <c r="D163" s="520"/>
      <c r="E163" s="469"/>
      <c r="F163" s="469"/>
      <c r="G163" s="489"/>
      <c r="H163" s="384">
        <v>25</v>
      </c>
      <c r="I163" s="466"/>
      <c r="J163" s="463"/>
      <c r="K163" s="463"/>
      <c r="L163" s="463"/>
      <c r="M163" s="469"/>
      <c r="N163" s="469"/>
      <c r="O163" s="469"/>
      <c r="P163" s="472"/>
      <c r="Q163" s="475"/>
      <c r="R163" s="478"/>
      <c r="S163" s="478"/>
      <c r="T163" s="478"/>
      <c r="U163" s="478"/>
      <c r="V163" s="481"/>
      <c r="W163" s="439"/>
      <c r="X163" s="484"/>
      <c r="Y163" s="487"/>
      <c r="Z163" s="436"/>
      <c r="AA163" s="439"/>
      <c r="AB163" s="442"/>
      <c r="AC163" s="445"/>
      <c r="AD163" s="448"/>
      <c r="AE163" s="451"/>
      <c r="AF163" s="205">
        <v>4</v>
      </c>
      <c r="AG163" s="206"/>
      <c r="AH163" s="234" t="str">
        <f t="shared" si="188"/>
        <v/>
      </c>
      <c r="AI163" s="340"/>
      <c r="AJ163" s="340"/>
      <c r="AK163" s="235" t="str">
        <f t="shared" si="189"/>
        <v/>
      </c>
      <c r="AL163" s="341"/>
      <c r="AM163" s="341"/>
      <c r="AN163" s="342"/>
      <c r="AO163" s="236" t="str">
        <f>IF(ISBLANK(AD160),(IFERROR(IF(AND(AH162="Probabilidad",AH163="Probabilidad"),(AQ162-(+AQ162*AK163)),IF(AND(AH162="Impacto",AH163="Probabilidad"),(AQ161-(+AQ161*AK163)),IF(AH163="Impacto",AQ162,""))),""))," ")</f>
        <v/>
      </c>
      <c r="AP163" s="174" t="str">
        <f>IF(ISBLANK(AD160),(IFERROR(IF(AO163="","",IF(AO163&lt;=0.2,"Muy Baja",IF(AO163&lt;=0.4,"Baja",IF(AO163&lt;=0.6,"Media",IF(AO163&lt;=0.8,"Alta","Muy Alta"))))),""))," ")</f>
        <v/>
      </c>
      <c r="AQ163" s="237" t="str">
        <f t="shared" si="190"/>
        <v/>
      </c>
      <c r="AR163" s="283" t="str">
        <f t="shared" si="191"/>
        <v/>
      </c>
      <c r="AS163" s="237" t="str">
        <f>IFERROR(IF(AND(AH162="Impacto",AH163="Impacto"),(AS162-(+AS162*AK163)),IF(AND(AH162="Probabilidad",AH163="Impacto"),(AS161-(+AS161*AK163)),IF(AH163="Probabilidad",AS162,""))),"")</f>
        <v/>
      </c>
      <c r="AT163" s="239" t="str">
        <f t="shared" si="192"/>
        <v/>
      </c>
      <c r="AU163" s="454"/>
      <c r="AV163" s="457"/>
      <c r="AW163" s="451"/>
      <c r="AX163" s="460"/>
      <c r="AY163" s="343"/>
      <c r="AZ163" s="209"/>
      <c r="BA163" s="207"/>
      <c r="BB163" s="207"/>
      <c r="BC163" s="208"/>
      <c r="BD163" s="208"/>
      <c r="BE163" s="208"/>
      <c r="BF163" s="209"/>
      <c r="BG163" s="463"/>
      <c r="BH163" s="215"/>
      <c r="BI163" s="210"/>
      <c r="BJ163" s="210"/>
      <c r="BK163" s="210"/>
      <c r="BL163" s="207"/>
      <c r="BM163" s="207"/>
      <c r="BN163" s="207"/>
      <c r="BO163" s="282"/>
      <c r="BP163" s="282"/>
      <c r="BQ163" s="284"/>
      <c r="BR163" s="213"/>
      <c r="BS163" s="213" t="str">
        <f>IF(AND('MAPA DE RIESGOS'!$AP163="Muy Alta",'MAPA DE RIESGOS'!$AR163="Leve"),CONCATENATE("R",'MAPA DE RIESGOS'!$H163,"C",'MAPA DE RIESGOS'!$AF163),"")</f>
        <v/>
      </c>
      <c r="BT163" s="213"/>
      <c r="BU163" s="213"/>
      <c r="BV163" s="213"/>
      <c r="BW163" s="213"/>
      <c r="BX163" s="213"/>
      <c r="BY163" s="213"/>
      <c r="BZ163" s="213"/>
      <c r="CA163" s="213"/>
      <c r="CB163" s="213"/>
      <c r="CC163" s="213"/>
      <c r="CD163" s="213"/>
      <c r="CE163" s="213"/>
      <c r="CF163" s="213"/>
      <c r="CG163" s="213"/>
      <c r="CH163" s="213"/>
      <c r="CI163" s="213"/>
      <c r="CJ163" s="213"/>
      <c r="CK163" s="213"/>
    </row>
    <row r="164" spans="1:89" s="214" customFormat="1" ht="28.5" hidden="1" customHeight="1">
      <c r="A164" s="640"/>
      <c r="B164" s="517"/>
      <c r="C164" s="520"/>
      <c r="D164" s="520"/>
      <c r="E164" s="469"/>
      <c r="F164" s="469"/>
      <c r="G164" s="489"/>
      <c r="H164" s="384">
        <v>25</v>
      </c>
      <c r="I164" s="466"/>
      <c r="J164" s="463"/>
      <c r="K164" s="463"/>
      <c r="L164" s="463"/>
      <c r="M164" s="469"/>
      <c r="N164" s="469"/>
      <c r="O164" s="469"/>
      <c r="P164" s="472"/>
      <c r="Q164" s="475"/>
      <c r="R164" s="478"/>
      <c r="S164" s="478"/>
      <c r="T164" s="478"/>
      <c r="U164" s="478"/>
      <c r="V164" s="481"/>
      <c r="W164" s="439"/>
      <c r="X164" s="484"/>
      <c r="Y164" s="487"/>
      <c r="Z164" s="436"/>
      <c r="AA164" s="439"/>
      <c r="AB164" s="442"/>
      <c r="AC164" s="445"/>
      <c r="AD164" s="448"/>
      <c r="AE164" s="451"/>
      <c r="AF164" s="205">
        <v>5</v>
      </c>
      <c r="AG164" s="206"/>
      <c r="AH164" s="234" t="str">
        <f t="shared" si="188"/>
        <v/>
      </c>
      <c r="AI164" s="340"/>
      <c r="AJ164" s="340"/>
      <c r="AK164" s="235" t="str">
        <f t="shared" si="189"/>
        <v/>
      </c>
      <c r="AL164" s="341"/>
      <c r="AM164" s="341"/>
      <c r="AN164" s="342"/>
      <c r="AO164" s="236" t="str">
        <f>IF(ISBLANK(AD160),(IFERROR(IF(AND(AH163="Probabilidad",AH164="Probabilidad"),(AQ163-(+AQ163*AK164)),IF(AND(AH163="Impacto",AH164="Probabilidad"),(AQ162-(+AQ162*AK164)),IF(AH164="Impacto",AQ163,""))),""))," ")</f>
        <v/>
      </c>
      <c r="AP164" s="174" t="str">
        <f>IF(ISBLANK(AD160),(IFERROR(IF(AO164="","",IF(AO164&lt;=0.2,"Muy Baja",IF(AO164&lt;=0.4,"Baja",IF(AO164&lt;=0.6,"Media",IF(AO164&lt;=0.8,"Alta","Muy Alta"))))),""))," ")</f>
        <v/>
      </c>
      <c r="AQ164" s="237" t="str">
        <f t="shared" si="190"/>
        <v/>
      </c>
      <c r="AR164" s="283" t="str">
        <f t="shared" si="191"/>
        <v/>
      </c>
      <c r="AS164" s="237" t="str">
        <f>IFERROR(IF(AND(AH163="Impacto",AH164="Impacto"),(AS163-(+AS163*AK164)),IF(AND(AH163="Probabilidad",AH164="Impacto"),(AS162-(+AS162*AK164)),IF(AH164="Probabilidad",AS163,""))),"")</f>
        <v/>
      </c>
      <c r="AT164" s="239" t="str">
        <f t="shared" si="192"/>
        <v/>
      </c>
      <c r="AU164" s="454"/>
      <c r="AV164" s="457"/>
      <c r="AW164" s="451"/>
      <c r="AX164" s="460"/>
      <c r="AY164" s="343"/>
      <c r="AZ164" s="209"/>
      <c r="BA164" s="207"/>
      <c r="BB164" s="207"/>
      <c r="BC164" s="208"/>
      <c r="BD164" s="208"/>
      <c r="BE164" s="208"/>
      <c r="BF164" s="209"/>
      <c r="BG164" s="463"/>
      <c r="BH164" s="215"/>
      <c r="BI164" s="210"/>
      <c r="BJ164" s="210"/>
      <c r="BK164" s="210"/>
      <c r="BL164" s="207"/>
      <c r="BM164" s="207"/>
      <c r="BN164" s="207"/>
      <c r="BO164" s="282"/>
      <c r="BP164" s="282"/>
      <c r="BQ164" s="284"/>
      <c r="BR164" s="213"/>
      <c r="BS164" s="213" t="str">
        <f>IF(AND('MAPA DE RIESGOS'!$AP164="Muy Alta",'MAPA DE RIESGOS'!$AR164="Leve"),CONCATENATE("R",'MAPA DE RIESGOS'!$H164,"C",'MAPA DE RIESGOS'!$AF164),"")</f>
        <v/>
      </c>
      <c r="BT164" s="213"/>
      <c r="BU164" s="213"/>
      <c r="BV164" s="213"/>
      <c r="BW164" s="213"/>
      <c r="BX164" s="213"/>
      <c r="BY164" s="213"/>
      <c r="BZ164" s="213"/>
      <c r="CA164" s="213"/>
      <c r="CB164" s="213"/>
      <c r="CC164" s="213"/>
      <c r="CD164" s="213"/>
      <c r="CE164" s="213"/>
      <c r="CF164" s="213"/>
      <c r="CG164" s="213"/>
      <c r="CH164" s="213"/>
      <c r="CI164" s="213"/>
      <c r="CJ164" s="213"/>
      <c r="CK164" s="213"/>
    </row>
    <row r="165" spans="1:89" s="214" customFormat="1" ht="28.5" hidden="1" customHeight="1">
      <c r="A165" s="640"/>
      <c r="B165" s="517"/>
      <c r="C165" s="520"/>
      <c r="D165" s="520"/>
      <c r="E165" s="469"/>
      <c r="F165" s="469"/>
      <c r="G165" s="489"/>
      <c r="H165" s="384">
        <v>25</v>
      </c>
      <c r="I165" s="467"/>
      <c r="J165" s="464"/>
      <c r="K165" s="464"/>
      <c r="L165" s="464"/>
      <c r="M165" s="470"/>
      <c r="N165" s="470"/>
      <c r="O165" s="470"/>
      <c r="P165" s="473"/>
      <c r="Q165" s="476"/>
      <c r="R165" s="479"/>
      <c r="S165" s="479"/>
      <c r="T165" s="479"/>
      <c r="U165" s="479"/>
      <c r="V165" s="482"/>
      <c r="W165" s="440"/>
      <c r="X165" s="485"/>
      <c r="Y165" s="488"/>
      <c r="Z165" s="437"/>
      <c r="AA165" s="440"/>
      <c r="AB165" s="443"/>
      <c r="AC165" s="446"/>
      <c r="AD165" s="449"/>
      <c r="AE165" s="452"/>
      <c r="AF165" s="205">
        <v>6</v>
      </c>
      <c r="AG165" s="206"/>
      <c r="AH165" s="234" t="str">
        <f t="shared" si="188"/>
        <v/>
      </c>
      <c r="AI165" s="340"/>
      <c r="AJ165" s="340"/>
      <c r="AK165" s="235" t="str">
        <f t="shared" si="189"/>
        <v/>
      </c>
      <c r="AL165" s="341"/>
      <c r="AM165" s="341"/>
      <c r="AN165" s="342"/>
      <c r="AO165" s="236" t="str">
        <f>IF(ISBLANK(AD160),(IFERROR(IF(AND(AH163="Probabilidad",AH165="Probabilidad"),(AQ163-(+AQ163*AK165)),IF(AND(AH163="Impacto",AH165="Probabilidad"),(AQ162-(+AQ162*AK165)),IF(AH165="Impacto",AQ163,""))),""))," ")</f>
        <v/>
      </c>
      <c r="AP165" s="174" t="str">
        <f>IF(ISBLANK(AD160),(IFERROR(IF(AO165="","",IF(AO165&lt;=0.2,"Muy Baja",IF(AO165&lt;=0.4,"Baja",IF(AO165&lt;=0.6,"Media",IF(AO165&lt;=0.8,"Alta","Muy Alta"))))),"")), " ")</f>
        <v/>
      </c>
      <c r="AQ165" s="237" t="str">
        <f t="shared" si="190"/>
        <v/>
      </c>
      <c r="AR165" s="283" t="str">
        <f t="shared" si="191"/>
        <v/>
      </c>
      <c r="AS165" s="237" t="str">
        <f>IFERROR(IF(AND(AH164="Impacto",AH165="Impacto"),(AS163-(+AS164*AK165)),IF(AND(AH163="Probabilidad",AH165="Impacto"),(AS162-(+AS162*AK165)),IF(AH165="Probabilidad",AS163,""))),"")</f>
        <v/>
      </c>
      <c r="AT165" s="239" t="str">
        <f t="shared" si="192"/>
        <v/>
      </c>
      <c r="AU165" s="455"/>
      <c r="AV165" s="458"/>
      <c r="AW165" s="452"/>
      <c r="AX165" s="461"/>
      <c r="AY165" s="343"/>
      <c r="AZ165" s="209"/>
      <c r="BA165" s="207"/>
      <c r="BB165" s="207"/>
      <c r="BC165" s="208"/>
      <c r="BD165" s="208"/>
      <c r="BE165" s="208"/>
      <c r="BF165" s="209"/>
      <c r="BG165" s="464"/>
      <c r="BH165" s="215"/>
      <c r="BI165" s="210"/>
      <c r="BJ165" s="210"/>
      <c r="BK165" s="210"/>
      <c r="BL165" s="207"/>
      <c r="BM165" s="207"/>
      <c r="BN165" s="207"/>
      <c r="BO165" s="282"/>
      <c r="BP165" s="282"/>
      <c r="BQ165" s="284"/>
      <c r="BR165" s="213"/>
      <c r="BS165" s="213" t="str">
        <f>IF(AND('MAPA DE RIESGOS'!$AP165="Muy Alta",'MAPA DE RIESGOS'!$AR165="Leve"),CONCATENATE("R",'MAPA DE RIESGOS'!$H165,"C",'MAPA DE RIESGOS'!$AF165),"")</f>
        <v/>
      </c>
      <c r="BT165" s="213"/>
      <c r="BU165" s="213"/>
      <c r="BV165" s="213"/>
      <c r="BW165" s="213"/>
      <c r="BX165" s="213"/>
      <c r="BY165" s="213"/>
      <c r="BZ165" s="213"/>
      <c r="CA165" s="213"/>
      <c r="CB165" s="213"/>
      <c r="CC165" s="213"/>
      <c r="CD165" s="213"/>
      <c r="CE165" s="213"/>
      <c r="CF165" s="213"/>
      <c r="CG165" s="213"/>
      <c r="CH165" s="213"/>
      <c r="CI165" s="213"/>
      <c r="CJ165" s="213"/>
      <c r="CK165" s="213"/>
    </row>
    <row r="166" spans="1:89" s="214" customFormat="1" ht="68.25" customHeight="1">
      <c r="A166" s="640"/>
      <c r="B166" s="517"/>
      <c r="C166" s="520"/>
      <c r="D166" s="520" t="str">
        <f>IFERROR((VLOOKUP($B166,'Listados Datos'!$D$3:$F$18,3,FALSE))," ")</f>
        <v xml:space="preserve"> </v>
      </c>
      <c r="E166" s="469"/>
      <c r="F166" s="469" t="s">
        <v>975</v>
      </c>
      <c r="G166" s="489">
        <v>26</v>
      </c>
      <c r="H166" s="384">
        <v>26</v>
      </c>
      <c r="I166" s="465" t="s">
        <v>1210</v>
      </c>
      <c r="J166" s="462" t="s">
        <v>243</v>
      </c>
      <c r="K166" s="462" t="s">
        <v>1210</v>
      </c>
      <c r="L166" s="462" t="s">
        <v>1218</v>
      </c>
      <c r="M166" s="468" t="str">
        <f t="shared" ref="M166" si="228">+CONCATENATE("Posibilidad de afectación ", J166, " por ", K166," debido a ", L166)</f>
        <v xml:space="preserve">Posibilidad de afectación Reputacional por Violación de la reserva de la información suministrada a terceros sin autorización. debido a Entrega de información confidencial a terceros </v>
      </c>
      <c r="N166" s="468" t="s">
        <v>108</v>
      </c>
      <c r="O166" s="468" t="s">
        <v>836</v>
      </c>
      <c r="P166" s="471">
        <v>228</v>
      </c>
      <c r="Q166" s="474"/>
      <c r="R166" s="477"/>
      <c r="S166" s="477"/>
      <c r="T166" s="477"/>
      <c r="U166" s="477"/>
      <c r="V166" s="480" t="str">
        <f t="shared" ref="V166" si="229">IF(ISBLANK(AC166),(IF(P166&lt;=0,"",IF(P166&lt;=2,"Muy Baja",IF(P166&lt;=24,"Baja",IF(P166&lt;=500,"Media",IF(P166&lt;=5000,"Alta","Muy Alta"))))))," ")</f>
        <v>Media</v>
      </c>
      <c r="W166" s="438">
        <f t="shared" ref="W166" si="230">IF(ISBLANK(AC166),(IF(V166="","",IF(V166="Muy Baja",20%,IF(V166="Baja",40%,IF(V166="Media",60%,IF(V166="Alta",80%,IF(V166="Muy Alta",100%,0)))))))," ")</f>
        <v>0.6</v>
      </c>
      <c r="X166" s="483" t="s">
        <v>1719</v>
      </c>
      <c r="Y166" s="486" t="str">
        <f>IF(X166&gt;0,IF(NOT(ISERROR(MATCH(X166,'Listados Datos'!$N$3:$N$4,0))),'Listados Datos'!$N$6&amp;"Por favor no seleccionar este criterios de impacto (Afectación Económica o presupuestal y/o Pérdida Reputacional)",'Listados Datos'!$N$7),"")</f>
        <v>✔</v>
      </c>
      <c r="Z166" s="435" t="str">
        <f>IF(OR(X166='Listados Datos'!$R$3,X166='Listados Datos'!$S$3),"Leve",IF(OR(X166='Listados Datos'!$R$4,X166='Listados Datos'!$S$4),"Menor",IF(OR(X166='Listados Datos'!$R$5,X166='Listados Datos'!$S$5),"Moderado",IF(OR(X166='Listados Datos'!$R$6,X166='Listados Datos'!$S$6),"Mayor",IF(OR(X166='Listados Datos'!$R$7,X166='Listados Datos'!$S$7),"Catastrófico","")))))</f>
        <v/>
      </c>
      <c r="AA166" s="438" t="str">
        <f>IF(Z166="","",IF(Z166="Leve",20%,IF(Z166="Menor",40%,IF(Z166="Moderado",60%,IF(Z166="Mayor",80%,IF(Z166="Catastrófico",100%,0))))))</f>
        <v/>
      </c>
      <c r="AB166" s="441" t="str">
        <f>IF(OR(AND(V166="Muy Baja",Z166="Leve"),AND(V166="Muy Baja",Z166="Menor"),AND(V166="Baja",Z166="Leve")),"Bajo",IF(OR(AND(V166="Muy baja",Z166="Moderado"),AND(V166="Baja",Z166="Menor"),AND(V166="Baja",Z166="Moderado"),AND(V166="Media",Z166="Leve"),AND(V166="Media",Z166="Menor"),AND(V166="Media",Z166="Moderado"),AND(V166="Alta",Z166="Leve"),AND(V166="Alta",Z166="Menor")),"Moderado",IF(OR(AND(V166="Muy Baja",Z166="Mayor"),AND(V166="Baja",Z166="Mayor"),AND(V166="Media",Z166="Mayor"),AND(V166="Alta",Z166="Moderado"),AND(V166="Alta",Z166="Mayor"),AND(V166="Muy Alta",Z166="Leve"),AND(V166="Muy Alta",Z166="Menor"),AND(V166="Muy Alta",Z166="Moderado"),AND(V166="Muy Alta",Z166="Mayor")),"Alto",IF(OR(AND(V166="Muy Baja",Z166="Catastrófico"),AND(V166="Baja",Z166="Catastrófico"),AND(V166="Media",Z166="Catastrófico"),AND(V166="Alta",Z166="Catastrófico"),AND(V166="Muy Alta",Z166="Catastrófico")),"Extremo",""))))</f>
        <v/>
      </c>
      <c r="AC166" s="444"/>
      <c r="AD166" s="447"/>
      <c r="AE166" s="450" t="str">
        <f t="shared" ref="AE166" si="231">IF(AND(AC166="Rara Vez",AD166="Insignificante"),("BAJA"),IF(AND(AC166="Rara Vez",AD166="Menor"),("BAJA"),IF(AND(AC166="Rara Vez",AD166="Moderado"),("MODERADA"),IF(AND(AC166="Rara Vez",AD166="Mayor"),("ALTA"),IF(AND(AC166="Improbable",AD166="Insignificante"),("BAJA"),IF(AND(AC166="Improbable",AD166="Menor"),("BAJA"),IF(AND(AC166="Improbable",AD166="Moderado"),("MODERADA"),IF(AND(AC166="Improbable",AD166="Mayor"),("ALTA"),IF(AND(AC166="Posible",AD166="Insignificante"),("BAJA"),IF(AND(AC166="Posible",AD166="Menor"),("MODERADA"),IF(AND(AC166="Posible",AD166="Moderado"),("ALTA"),IF(AND(AC166="Posible",AD166="Mayor"),("EXTREMA"),IF(AND(AC166="Probable",AD166="Insignificante"),("MODERADA"),IF(AND(AC166="Probable",AD166="Menor"),("ALTA"),IF(AND(AC166="Probable",AD166="Moderado"),("ALTA"),IF(AND(AC166="Probable",AD166="Mayor"),("EXTREMA"),IF(AND(AC166="Casi Seguro",AD166="Insignificante"),("ALTA"),IF(AND(AC166="Casi Seguro",AD166="Menor"),("ALTA"),IF(AND(AC166="Casi Seguro",AD166="Moderado"),("EXTREMA"),IF(AND(AC166="Casi Seguro",AD166="Mayor"),("EXTREMA"),IF(AD166="Catastrófico","EXTREMA","VALORAR")))))))))))))))))))))</f>
        <v>VALORAR</v>
      </c>
      <c r="AF166" s="205">
        <v>1</v>
      </c>
      <c r="AG166" s="206" t="s">
        <v>1233</v>
      </c>
      <c r="AH166" s="234" t="str">
        <f t="shared" si="188"/>
        <v>Probabilidad</v>
      </c>
      <c r="AI166" s="340" t="s">
        <v>314</v>
      </c>
      <c r="AJ166" s="340" t="s">
        <v>319</v>
      </c>
      <c r="AK166" s="235" t="str">
        <f t="shared" si="189"/>
        <v>40%</v>
      </c>
      <c r="AL166" s="341" t="s">
        <v>323</v>
      </c>
      <c r="AM166" s="341" t="s">
        <v>327</v>
      </c>
      <c r="AN166" s="342" t="s">
        <v>330</v>
      </c>
      <c r="AO166" s="236">
        <f>IF(ISBLANK(AD166),(IFERROR(IF(AH166="Probabilidad",(W166-(+W166*AK166)),IF(AH166="Impacto",W166,"")),""))," ")</f>
        <v>0.36</v>
      </c>
      <c r="AP166" s="174" t="str">
        <f>IF(ISBLANK(AD166), (IFERROR(IF(AO166="","",IF(AO166&lt;=0.2,"Muy Baja",IF(AO166&lt;=0.4,"Baja",IF(AO166&lt;=0.6,"Media",IF(AO166&lt;=0.8,"Alta","Muy Alta"))))),""))," ")</f>
        <v>Baja</v>
      </c>
      <c r="AQ166" s="237">
        <f t="shared" si="190"/>
        <v>0.36</v>
      </c>
      <c r="AR166" s="283" t="str">
        <f t="shared" si="191"/>
        <v/>
      </c>
      <c r="AS166" s="237" t="str">
        <f>IFERROR(IF(AH166="Impacto",(AA166-(+AA166*AK166)),IF(AH166="Probabilidad",AA166,"")),"")</f>
        <v/>
      </c>
      <c r="AT166" s="239" t="str">
        <f t="shared" si="192"/>
        <v/>
      </c>
      <c r="AU166" s="453"/>
      <c r="AV166" s="456" t="str">
        <f>IF(ISBLANK(AD166), " ", AD166)</f>
        <v xml:space="preserve"> </v>
      </c>
      <c r="AW166" s="450" t="str">
        <f t="shared" ref="AW166" si="232">IF(AND(AU166="Rara Vez",AV166="Insignificante"),("BAJA"),IF(AND(AU166="Rara Vez",AV166="Menor"),("BAJA"),IF(AND(AU166="Rara Vez",AV166="Moderado"),("MODERADA"),IF(AND(AU166="Rara Vez",AV166="Mayor"),("ALTA"),IF(AND(AU166="Improbable",AV166="Insignificante"),("BAJA"),IF(AND(AU166="Improbable",AV166="Menor"),("BAJA"),IF(AND(AU166="Improbable",AV166="Moderado"),("MODERADA"),IF(AND(AU166="Improbable",AV166="Mayor"),("ALTA"),IF(AND(AU166="Posible",AV166="Insignificante"),("BAJA"),IF(AND(AU166="Posible",AV166="Menor"),("MODERADA"),IF(AND(AU166="Posible",AV166="Moderado"),("ALTA"),IF(AND(AU166="Posible",AV166="Mayor"),("EXTREMA"),IF(AND(AU166="Probable",AV166="Insignificante"),("MODERADA"),IF(AND(AU166="Probable",AV166="Menor"),("ALTA"),IF(AND(AU166="Probable",AV166="Moderado"),("ALTA"),IF(AND(AU166="Probable",AV166="Mayor"),("EXTREMA"),IF(AND(AU166="Casi Seguro",AV166="Insignificante"),("ALTA"),IF(AND(AU166="Casi Seguro",AV166="Menor"),("ALTA"),IF(AND(AU166="Casi Seguro",AV166="Moderado"),("EXTREMA"),IF(AND(AU166="Casi Seguro",AV166="Mayor"),("EXTREMA"),IF(AV166="Catastrófico","EXTREMA","VALORAR")))))))))))))))))))))</f>
        <v>VALORAR</v>
      </c>
      <c r="AX166" s="459" t="s">
        <v>337</v>
      </c>
      <c r="AY166" s="494" t="s">
        <v>1317</v>
      </c>
      <c r="AZ166" s="497" t="s">
        <v>1318</v>
      </c>
      <c r="BA166" s="497" t="s">
        <v>975</v>
      </c>
      <c r="BB166" s="497" t="s">
        <v>1083</v>
      </c>
      <c r="BC166" s="500" t="s">
        <v>1590</v>
      </c>
      <c r="BD166" s="500" t="s">
        <v>1591</v>
      </c>
      <c r="BE166" s="497" t="s">
        <v>1587</v>
      </c>
      <c r="BF166" s="497" t="s">
        <v>1586</v>
      </c>
      <c r="BG166" s="462" t="s">
        <v>1184</v>
      </c>
      <c r="BH166" s="215"/>
      <c r="BI166" s="210"/>
      <c r="BJ166" s="210"/>
      <c r="BK166" s="210"/>
      <c r="BL166" s="207"/>
      <c r="BM166" s="207"/>
      <c r="BN166" s="207"/>
      <c r="BO166" s="282"/>
      <c r="BP166" s="282"/>
      <c r="BQ166" s="284"/>
      <c r="BR166" s="213"/>
      <c r="BS166" s="213" t="str">
        <f>IF(AND('MAPA DE RIESGOS'!$AP166="Muy Alta",'MAPA DE RIESGOS'!$AR166="Leve"),CONCATENATE("R",'MAPA DE RIESGOS'!$H166,"C",'MAPA DE RIESGOS'!$AF166),"")</f>
        <v/>
      </c>
      <c r="BT166" s="213"/>
      <c r="BU166" s="213"/>
      <c r="BV166" s="213"/>
      <c r="BW166" s="213"/>
      <c r="BX166" s="213"/>
      <c r="BY166" s="213"/>
      <c r="BZ166" s="213"/>
      <c r="CA166" s="213"/>
      <c r="CB166" s="213"/>
      <c r="CC166" s="213"/>
      <c r="CD166" s="213"/>
      <c r="CE166" s="213"/>
      <c r="CF166" s="213"/>
      <c r="CG166" s="213"/>
      <c r="CH166" s="213"/>
      <c r="CI166" s="213"/>
      <c r="CJ166" s="213"/>
      <c r="CK166" s="213"/>
    </row>
    <row r="167" spans="1:89" s="214" customFormat="1" ht="68.25" customHeight="1">
      <c r="A167" s="640"/>
      <c r="B167" s="517"/>
      <c r="C167" s="520"/>
      <c r="D167" s="520"/>
      <c r="E167" s="469"/>
      <c r="F167" s="469"/>
      <c r="G167" s="489"/>
      <c r="H167" s="384">
        <v>26</v>
      </c>
      <c r="I167" s="466"/>
      <c r="J167" s="463"/>
      <c r="K167" s="463"/>
      <c r="L167" s="463"/>
      <c r="M167" s="469"/>
      <c r="N167" s="469"/>
      <c r="O167" s="469"/>
      <c r="P167" s="472"/>
      <c r="Q167" s="475"/>
      <c r="R167" s="478"/>
      <c r="S167" s="478"/>
      <c r="T167" s="478"/>
      <c r="U167" s="478"/>
      <c r="V167" s="481"/>
      <c r="W167" s="439"/>
      <c r="X167" s="484"/>
      <c r="Y167" s="487"/>
      <c r="Z167" s="436"/>
      <c r="AA167" s="439"/>
      <c r="AB167" s="442"/>
      <c r="AC167" s="445"/>
      <c r="AD167" s="448"/>
      <c r="AE167" s="451"/>
      <c r="AF167" s="205">
        <v>2</v>
      </c>
      <c r="AG167" s="206" t="s">
        <v>1234</v>
      </c>
      <c r="AH167" s="234" t="str">
        <f t="shared" si="188"/>
        <v>Probabilidad</v>
      </c>
      <c r="AI167" s="340" t="s">
        <v>314</v>
      </c>
      <c r="AJ167" s="340" t="s">
        <v>319</v>
      </c>
      <c r="AK167" s="235" t="str">
        <f t="shared" si="189"/>
        <v>40%</v>
      </c>
      <c r="AL167" s="341" t="s">
        <v>323</v>
      </c>
      <c r="AM167" s="341" t="s">
        <v>327</v>
      </c>
      <c r="AN167" s="342" t="s">
        <v>330</v>
      </c>
      <c r="AO167" s="236">
        <f>IF(ISBLANK(AD166),(IFERROR(IF(AND(AH166="Probabilidad",AH167="Probabilidad"),(AQ166-(+AQ166*AK167)),IF(AH167="Probabilidad",(W166-(+W166*AK167)),IF(AH167="Impacto",AQ166,""))),""))," ")</f>
        <v>0.216</v>
      </c>
      <c r="AP167" s="174" t="str">
        <f>IF(ISBLANK(AD166),(IFERROR(IF(AO167="","",IF(AO167&lt;=0.2,"Muy Baja",IF(AO167&lt;=0.4,"Baja",IF(AO167&lt;=0.6,"Media",IF(AO167&lt;=0.8,"Alta","Muy Alta"))))),""))," ")</f>
        <v>Baja</v>
      </c>
      <c r="AQ167" s="237">
        <f t="shared" si="190"/>
        <v>0.216</v>
      </c>
      <c r="AR167" s="283" t="str">
        <f t="shared" si="191"/>
        <v/>
      </c>
      <c r="AS167" s="237" t="str">
        <f>IFERROR(IF(AND(AH166="Impacto",AH167="Impacto"),(AS166-(+AS166*AK167)),IF(AH167="Impacto",(AA166-(+AA166*AK167)),IF(AH167="Probabilidad",AS166,""))),"")</f>
        <v/>
      </c>
      <c r="AT167" s="239" t="str">
        <f t="shared" si="192"/>
        <v/>
      </c>
      <c r="AU167" s="454"/>
      <c r="AV167" s="457"/>
      <c r="AW167" s="451"/>
      <c r="AX167" s="460"/>
      <c r="AY167" s="495"/>
      <c r="AZ167" s="498"/>
      <c r="BA167" s="498"/>
      <c r="BB167" s="498"/>
      <c r="BC167" s="501"/>
      <c r="BD167" s="501"/>
      <c r="BE167" s="498"/>
      <c r="BF167" s="498"/>
      <c r="BG167" s="463"/>
      <c r="BH167" s="215"/>
      <c r="BI167" s="210"/>
      <c r="BJ167" s="210"/>
      <c r="BK167" s="210"/>
      <c r="BL167" s="207"/>
      <c r="BM167" s="207"/>
      <c r="BN167" s="207"/>
      <c r="BO167" s="282"/>
      <c r="BP167" s="282"/>
      <c r="BQ167" s="284"/>
      <c r="BR167" s="213"/>
      <c r="BS167" s="213" t="str">
        <f>IF(AND('MAPA DE RIESGOS'!$AP167="Muy Alta",'MAPA DE RIESGOS'!$AR167="Leve"),CONCATENATE("R",'MAPA DE RIESGOS'!$H167,"C",'MAPA DE RIESGOS'!$AF167),"")</f>
        <v/>
      </c>
      <c r="BT167" s="213"/>
      <c r="BU167" s="213"/>
      <c r="BV167" s="213"/>
      <c r="BW167" s="213"/>
      <c r="BX167" s="213"/>
      <c r="BY167" s="213"/>
      <c r="BZ167" s="213"/>
      <c r="CA167" s="213"/>
      <c r="CB167" s="213"/>
      <c r="CC167" s="213"/>
      <c r="CD167" s="213"/>
      <c r="CE167" s="213"/>
      <c r="CF167" s="213"/>
      <c r="CG167" s="213"/>
      <c r="CH167" s="213"/>
      <c r="CI167" s="213"/>
      <c r="CJ167" s="213"/>
      <c r="CK167" s="213"/>
    </row>
    <row r="168" spans="1:89" s="214" customFormat="1" ht="68.25" customHeight="1">
      <c r="A168" s="640"/>
      <c r="B168" s="517"/>
      <c r="C168" s="520"/>
      <c r="D168" s="520"/>
      <c r="E168" s="469"/>
      <c r="F168" s="469"/>
      <c r="G168" s="489"/>
      <c r="H168" s="384">
        <v>26</v>
      </c>
      <c r="I168" s="466"/>
      <c r="J168" s="463"/>
      <c r="K168" s="463"/>
      <c r="L168" s="463"/>
      <c r="M168" s="469"/>
      <c r="N168" s="469"/>
      <c r="O168" s="469"/>
      <c r="P168" s="472"/>
      <c r="Q168" s="475"/>
      <c r="R168" s="478"/>
      <c r="S168" s="478"/>
      <c r="T168" s="478"/>
      <c r="U168" s="478"/>
      <c r="V168" s="481"/>
      <c r="W168" s="439"/>
      <c r="X168" s="484"/>
      <c r="Y168" s="487"/>
      <c r="Z168" s="436"/>
      <c r="AA168" s="439"/>
      <c r="AB168" s="442"/>
      <c r="AC168" s="445"/>
      <c r="AD168" s="448"/>
      <c r="AE168" s="451"/>
      <c r="AF168" s="205">
        <v>3</v>
      </c>
      <c r="AG168" s="206" t="s">
        <v>1235</v>
      </c>
      <c r="AH168" s="234" t="str">
        <f t="shared" si="188"/>
        <v>Probabilidad</v>
      </c>
      <c r="AI168" s="340" t="s">
        <v>314</v>
      </c>
      <c r="AJ168" s="340" t="s">
        <v>319</v>
      </c>
      <c r="AK168" s="235" t="str">
        <f t="shared" si="189"/>
        <v>40%</v>
      </c>
      <c r="AL168" s="341" t="s">
        <v>323</v>
      </c>
      <c r="AM168" s="341" t="s">
        <v>327</v>
      </c>
      <c r="AN168" s="342" t="s">
        <v>330</v>
      </c>
      <c r="AO168" s="236">
        <f>IF(ISBLANK(AD166),(IFERROR(IF(AND(AH167="Probabilidad",AH168="Probabilidad"),(AQ167-(+AQ167*AK168)),IF(AND(AH167="Impacto",AH168="Probabilidad"),(AQ166-(+AQ166*AK168)),IF(AH168="Impacto",AQ167,""))),""))," ")</f>
        <v>0.12959999999999999</v>
      </c>
      <c r="AP168" s="174" t="str">
        <f>IF(ISBLANK(AD166),(IFERROR(IF(AO168="","",IF(AO168&lt;=0.2,"Muy Baja",IF(AO168&lt;=0.4,"Baja",IF(AO168&lt;=0.6,"Media",IF(AO168&lt;=0.8,"Alta","Muy Alta"))))),""))," ")</f>
        <v>Muy Baja</v>
      </c>
      <c r="AQ168" s="237">
        <f t="shared" si="190"/>
        <v>0.12959999999999999</v>
      </c>
      <c r="AR168" s="283" t="str">
        <f t="shared" si="191"/>
        <v/>
      </c>
      <c r="AS168" s="237" t="str">
        <f>IFERROR(IF(AND(AH167="Impacto",AH168="Impacto"),(AS167-(+AS167*AK168)),IF(AND(AH167="Probabilidad",AH168="Impacto"),(AS166-(+AS166*AK168)),IF(AH168="Probabilidad",AS167,""))),"")</f>
        <v/>
      </c>
      <c r="AT168" s="239" t="str">
        <f t="shared" si="192"/>
        <v/>
      </c>
      <c r="AU168" s="454"/>
      <c r="AV168" s="457"/>
      <c r="AW168" s="451"/>
      <c r="AX168" s="460"/>
      <c r="AY168" s="496"/>
      <c r="AZ168" s="499"/>
      <c r="BA168" s="499"/>
      <c r="BB168" s="499"/>
      <c r="BC168" s="502"/>
      <c r="BD168" s="502"/>
      <c r="BE168" s="499"/>
      <c r="BF168" s="499"/>
      <c r="BG168" s="463"/>
      <c r="BH168" s="215"/>
      <c r="BI168" s="210"/>
      <c r="BJ168" s="210"/>
      <c r="BK168" s="210"/>
      <c r="BL168" s="207"/>
      <c r="BM168" s="207"/>
      <c r="BN168" s="207"/>
      <c r="BO168" s="282"/>
      <c r="BP168" s="282"/>
      <c r="BQ168" s="284"/>
      <c r="BR168" s="213"/>
      <c r="BS168" s="213" t="str">
        <f>IF(AND('MAPA DE RIESGOS'!$AP168="Muy Alta",'MAPA DE RIESGOS'!$AR168="Leve"),CONCATENATE("R",'MAPA DE RIESGOS'!$H168,"C",'MAPA DE RIESGOS'!$AF168),"")</f>
        <v/>
      </c>
      <c r="BT168" s="213"/>
      <c r="BU168" s="213"/>
      <c r="BV168" s="213"/>
      <c r="BW168" s="213"/>
      <c r="BX168" s="213"/>
      <c r="BY168" s="213"/>
      <c r="BZ168" s="213"/>
      <c r="CA168" s="213"/>
      <c r="CB168" s="213"/>
      <c r="CC168" s="213"/>
      <c r="CD168" s="213"/>
      <c r="CE168" s="213"/>
      <c r="CF168" s="213"/>
      <c r="CG168" s="213"/>
      <c r="CH168" s="213"/>
      <c r="CI168" s="213"/>
      <c r="CJ168" s="213"/>
      <c r="CK168" s="213"/>
    </row>
    <row r="169" spans="1:89" s="214" customFormat="1" ht="28.5" hidden="1" customHeight="1">
      <c r="A169" s="640"/>
      <c r="B169" s="517"/>
      <c r="C169" s="520"/>
      <c r="D169" s="520"/>
      <c r="E169" s="469"/>
      <c r="F169" s="469"/>
      <c r="G169" s="489"/>
      <c r="H169" s="384">
        <v>26</v>
      </c>
      <c r="I169" s="466"/>
      <c r="J169" s="463"/>
      <c r="K169" s="463"/>
      <c r="L169" s="463"/>
      <c r="M169" s="469"/>
      <c r="N169" s="469"/>
      <c r="O169" s="469"/>
      <c r="P169" s="472"/>
      <c r="Q169" s="475"/>
      <c r="R169" s="478"/>
      <c r="S169" s="478"/>
      <c r="T169" s="478"/>
      <c r="U169" s="478"/>
      <c r="V169" s="481"/>
      <c r="W169" s="439"/>
      <c r="X169" s="484"/>
      <c r="Y169" s="487"/>
      <c r="Z169" s="436"/>
      <c r="AA169" s="439"/>
      <c r="AB169" s="442"/>
      <c r="AC169" s="445"/>
      <c r="AD169" s="448"/>
      <c r="AE169" s="451"/>
      <c r="AF169" s="205">
        <v>4</v>
      </c>
      <c r="AG169" s="206"/>
      <c r="AH169" s="234" t="str">
        <f t="shared" si="188"/>
        <v/>
      </c>
      <c r="AI169" s="340"/>
      <c r="AJ169" s="340"/>
      <c r="AK169" s="235" t="str">
        <f t="shared" si="189"/>
        <v/>
      </c>
      <c r="AL169" s="341"/>
      <c r="AM169" s="341"/>
      <c r="AN169" s="342"/>
      <c r="AO169" s="236" t="str">
        <f>IF(ISBLANK(AD166),(IFERROR(IF(AND(AH168="Probabilidad",AH169="Probabilidad"),(AQ168-(+AQ168*AK169)),IF(AND(AH168="Impacto",AH169="Probabilidad"),(AQ167-(+AQ167*AK169)),IF(AH169="Impacto",AQ168,""))),""))," ")</f>
        <v/>
      </c>
      <c r="AP169" s="174" t="str">
        <f>IF(ISBLANK(AD166),(IFERROR(IF(AO169="","",IF(AO169&lt;=0.2,"Muy Baja",IF(AO169&lt;=0.4,"Baja",IF(AO169&lt;=0.6,"Media",IF(AO169&lt;=0.8,"Alta","Muy Alta"))))),""))," ")</f>
        <v/>
      </c>
      <c r="AQ169" s="237" t="str">
        <f t="shared" si="190"/>
        <v/>
      </c>
      <c r="AR169" s="283" t="str">
        <f t="shared" si="191"/>
        <v/>
      </c>
      <c r="AS169" s="237" t="str">
        <f>IFERROR(IF(AND(AH168="Impacto",AH169="Impacto"),(AS168-(+AS168*AK169)),IF(AND(AH168="Probabilidad",AH169="Impacto"),(AS167-(+AS167*AK169)),IF(AH169="Probabilidad",AS168,""))),"")</f>
        <v/>
      </c>
      <c r="AT169" s="239" t="str">
        <f t="shared" si="192"/>
        <v/>
      </c>
      <c r="AU169" s="454"/>
      <c r="AV169" s="457"/>
      <c r="AW169" s="451"/>
      <c r="AX169" s="460"/>
      <c r="AY169" s="343"/>
      <c r="AZ169" s="209"/>
      <c r="BA169" s="207"/>
      <c r="BB169" s="207"/>
      <c r="BC169" s="208"/>
      <c r="BD169" s="208"/>
      <c r="BE169" s="208"/>
      <c r="BF169" s="209"/>
      <c r="BG169" s="463"/>
      <c r="BH169" s="215"/>
      <c r="BI169" s="210"/>
      <c r="BJ169" s="210"/>
      <c r="BK169" s="210"/>
      <c r="BL169" s="207"/>
      <c r="BM169" s="207"/>
      <c r="BN169" s="207"/>
      <c r="BO169" s="282"/>
      <c r="BP169" s="282"/>
      <c r="BQ169" s="284"/>
      <c r="BR169" s="213"/>
      <c r="BS169" s="213" t="str">
        <f>IF(AND('MAPA DE RIESGOS'!$AP169="Muy Alta",'MAPA DE RIESGOS'!$AR169="Leve"),CONCATENATE("R",'MAPA DE RIESGOS'!$H169,"C",'MAPA DE RIESGOS'!$AF169),"")</f>
        <v/>
      </c>
      <c r="BT169" s="213"/>
      <c r="BU169" s="213"/>
      <c r="BV169" s="213"/>
      <c r="BW169" s="213"/>
      <c r="BX169" s="213"/>
      <c r="BY169" s="213"/>
      <c r="BZ169" s="213"/>
      <c r="CA169" s="213"/>
      <c r="CB169" s="213"/>
      <c r="CC169" s="213"/>
      <c r="CD169" s="213"/>
      <c r="CE169" s="213"/>
      <c r="CF169" s="213"/>
      <c r="CG169" s="213"/>
      <c r="CH169" s="213"/>
      <c r="CI169" s="213"/>
      <c r="CJ169" s="213"/>
      <c r="CK169" s="213"/>
    </row>
    <row r="170" spans="1:89" s="214" customFormat="1" ht="28.5" hidden="1" customHeight="1">
      <c r="A170" s="640"/>
      <c r="B170" s="517"/>
      <c r="C170" s="520"/>
      <c r="D170" s="520"/>
      <c r="E170" s="469"/>
      <c r="F170" s="469"/>
      <c r="G170" s="489"/>
      <c r="H170" s="384">
        <v>26</v>
      </c>
      <c r="I170" s="466"/>
      <c r="J170" s="463"/>
      <c r="K170" s="463"/>
      <c r="L170" s="463"/>
      <c r="M170" s="469"/>
      <c r="N170" s="469"/>
      <c r="O170" s="469"/>
      <c r="P170" s="472"/>
      <c r="Q170" s="475"/>
      <c r="R170" s="478"/>
      <c r="S170" s="478"/>
      <c r="T170" s="478"/>
      <c r="U170" s="478"/>
      <c r="V170" s="481"/>
      <c r="W170" s="439"/>
      <c r="X170" s="484"/>
      <c r="Y170" s="487"/>
      <c r="Z170" s="436"/>
      <c r="AA170" s="439"/>
      <c r="AB170" s="442"/>
      <c r="AC170" s="445"/>
      <c r="AD170" s="448"/>
      <c r="AE170" s="451"/>
      <c r="AF170" s="205">
        <v>5</v>
      </c>
      <c r="AG170" s="206"/>
      <c r="AH170" s="234" t="str">
        <f t="shared" si="188"/>
        <v/>
      </c>
      <c r="AI170" s="340"/>
      <c r="AJ170" s="340"/>
      <c r="AK170" s="235" t="str">
        <f t="shared" si="189"/>
        <v/>
      </c>
      <c r="AL170" s="341"/>
      <c r="AM170" s="341"/>
      <c r="AN170" s="342"/>
      <c r="AO170" s="236" t="str">
        <f>IF(ISBLANK(AD166),(IFERROR(IF(AND(AH169="Probabilidad",AH170="Probabilidad"),(AQ169-(+AQ169*AK170)),IF(AND(AH169="Impacto",AH170="Probabilidad"),(AQ168-(+AQ168*AK170)),IF(AH170="Impacto",AQ169,""))),""))," ")</f>
        <v/>
      </c>
      <c r="AP170" s="174" t="str">
        <f>IF(ISBLANK(AD166),(IFERROR(IF(AO170="","",IF(AO170&lt;=0.2,"Muy Baja",IF(AO170&lt;=0.4,"Baja",IF(AO170&lt;=0.6,"Media",IF(AO170&lt;=0.8,"Alta","Muy Alta"))))),""))," ")</f>
        <v/>
      </c>
      <c r="AQ170" s="237" t="str">
        <f t="shared" si="190"/>
        <v/>
      </c>
      <c r="AR170" s="283" t="str">
        <f t="shared" si="191"/>
        <v/>
      </c>
      <c r="AS170" s="237" t="str">
        <f>IFERROR(IF(AND(AH169="Impacto",AH170="Impacto"),(AS169-(+AS169*AK170)),IF(AND(AH169="Probabilidad",AH170="Impacto"),(AS168-(+AS168*AK170)),IF(AH170="Probabilidad",AS169,""))),"")</f>
        <v/>
      </c>
      <c r="AT170" s="239" t="str">
        <f t="shared" si="192"/>
        <v/>
      </c>
      <c r="AU170" s="454"/>
      <c r="AV170" s="457"/>
      <c r="AW170" s="451"/>
      <c r="AX170" s="460"/>
      <c r="AY170" s="343"/>
      <c r="AZ170" s="209"/>
      <c r="BA170" s="207"/>
      <c r="BB170" s="207"/>
      <c r="BC170" s="208"/>
      <c r="BD170" s="208"/>
      <c r="BE170" s="208"/>
      <c r="BF170" s="209"/>
      <c r="BG170" s="463"/>
      <c r="BH170" s="215"/>
      <c r="BI170" s="210"/>
      <c r="BJ170" s="210"/>
      <c r="BK170" s="210"/>
      <c r="BL170" s="207"/>
      <c r="BM170" s="207"/>
      <c r="BN170" s="207"/>
      <c r="BO170" s="282"/>
      <c r="BP170" s="282"/>
      <c r="BQ170" s="284"/>
      <c r="BR170" s="213"/>
      <c r="BS170" s="213" t="str">
        <f>IF(AND('MAPA DE RIESGOS'!$AP170="Muy Alta",'MAPA DE RIESGOS'!$AR170="Leve"),CONCATENATE("R",'MAPA DE RIESGOS'!$H170,"C",'MAPA DE RIESGOS'!$AF170),"")</f>
        <v/>
      </c>
      <c r="BT170" s="213"/>
      <c r="BU170" s="213"/>
      <c r="BV170" s="213"/>
      <c r="BW170" s="213"/>
      <c r="BX170" s="213"/>
      <c r="BY170" s="213"/>
      <c r="BZ170" s="213"/>
      <c r="CA170" s="213"/>
      <c r="CB170" s="213"/>
      <c r="CC170" s="213"/>
      <c r="CD170" s="213"/>
      <c r="CE170" s="213"/>
      <c r="CF170" s="213"/>
      <c r="CG170" s="213"/>
      <c r="CH170" s="213"/>
      <c r="CI170" s="213"/>
      <c r="CJ170" s="213"/>
      <c r="CK170" s="213"/>
    </row>
    <row r="171" spans="1:89" s="214" customFormat="1" ht="28.5" hidden="1" customHeight="1">
      <c r="A171" s="640"/>
      <c r="B171" s="517"/>
      <c r="C171" s="520"/>
      <c r="D171" s="520"/>
      <c r="E171" s="469"/>
      <c r="F171" s="469"/>
      <c r="G171" s="489"/>
      <c r="H171" s="384">
        <v>26</v>
      </c>
      <c r="I171" s="467"/>
      <c r="J171" s="464"/>
      <c r="K171" s="464"/>
      <c r="L171" s="464"/>
      <c r="M171" s="470"/>
      <c r="N171" s="470"/>
      <c r="O171" s="470"/>
      <c r="P171" s="473"/>
      <c r="Q171" s="476"/>
      <c r="R171" s="479"/>
      <c r="S171" s="479"/>
      <c r="T171" s="479"/>
      <c r="U171" s="479"/>
      <c r="V171" s="482"/>
      <c r="W171" s="440"/>
      <c r="X171" s="485"/>
      <c r="Y171" s="488"/>
      <c r="Z171" s="437"/>
      <c r="AA171" s="440"/>
      <c r="AB171" s="443"/>
      <c r="AC171" s="446"/>
      <c r="AD171" s="449"/>
      <c r="AE171" s="452"/>
      <c r="AF171" s="205">
        <v>6</v>
      </c>
      <c r="AG171" s="206"/>
      <c r="AH171" s="234" t="str">
        <f t="shared" si="188"/>
        <v/>
      </c>
      <c r="AI171" s="340"/>
      <c r="AJ171" s="340"/>
      <c r="AK171" s="235" t="str">
        <f t="shared" si="189"/>
        <v/>
      </c>
      <c r="AL171" s="341"/>
      <c r="AM171" s="341"/>
      <c r="AN171" s="342"/>
      <c r="AO171" s="236" t="str">
        <f>IF(ISBLANK(AD166),(IFERROR(IF(AND(AH169="Probabilidad",AH171="Probabilidad"),(AQ169-(+AQ169*AK171)),IF(AND(AH169="Impacto",AH171="Probabilidad"),(AQ168-(+AQ168*AK171)),IF(AH171="Impacto",AQ169,""))),""))," ")</f>
        <v/>
      </c>
      <c r="AP171" s="174" t="str">
        <f>IF(ISBLANK(AD166),(IFERROR(IF(AO171="","",IF(AO171&lt;=0.2,"Muy Baja",IF(AO171&lt;=0.4,"Baja",IF(AO171&lt;=0.6,"Media",IF(AO171&lt;=0.8,"Alta","Muy Alta"))))),"")), " ")</f>
        <v/>
      </c>
      <c r="AQ171" s="237" t="str">
        <f t="shared" si="190"/>
        <v/>
      </c>
      <c r="AR171" s="283" t="str">
        <f t="shared" si="191"/>
        <v/>
      </c>
      <c r="AS171" s="237" t="str">
        <f>IFERROR(IF(AND(AH170="Impacto",AH171="Impacto"),(AS169-(+AS170*AK171)),IF(AND(AH169="Probabilidad",AH171="Impacto"),(AS168-(+AS168*AK171)),IF(AH171="Probabilidad",AS169,""))),"")</f>
        <v/>
      </c>
      <c r="AT171" s="239" t="str">
        <f t="shared" si="192"/>
        <v/>
      </c>
      <c r="AU171" s="455"/>
      <c r="AV171" s="458"/>
      <c r="AW171" s="452"/>
      <c r="AX171" s="461"/>
      <c r="AY171" s="343"/>
      <c r="AZ171" s="209"/>
      <c r="BA171" s="207"/>
      <c r="BB171" s="207"/>
      <c r="BC171" s="208"/>
      <c r="BD171" s="208"/>
      <c r="BE171" s="208"/>
      <c r="BF171" s="209"/>
      <c r="BG171" s="464"/>
      <c r="BH171" s="215"/>
      <c r="BI171" s="210"/>
      <c r="BJ171" s="210"/>
      <c r="BK171" s="210"/>
      <c r="BL171" s="207"/>
      <c r="BM171" s="207"/>
      <c r="BN171" s="207"/>
      <c r="BO171" s="282"/>
      <c r="BP171" s="282"/>
      <c r="BQ171" s="284"/>
      <c r="BR171" s="213"/>
      <c r="BS171" s="213" t="str">
        <f>IF(AND('MAPA DE RIESGOS'!$AP171="Muy Alta",'MAPA DE RIESGOS'!$AR171="Leve"),CONCATENATE("R",'MAPA DE RIESGOS'!$H171,"C",'MAPA DE RIESGOS'!$AF171),"")</f>
        <v/>
      </c>
      <c r="BT171" s="213"/>
      <c r="BU171" s="213"/>
      <c r="BV171" s="213"/>
      <c r="BW171" s="213"/>
      <c r="BX171" s="213"/>
      <c r="BY171" s="213"/>
      <c r="BZ171" s="213"/>
      <c r="CA171" s="213"/>
      <c r="CB171" s="213"/>
      <c r="CC171" s="213"/>
      <c r="CD171" s="213"/>
      <c r="CE171" s="213"/>
      <c r="CF171" s="213"/>
      <c r="CG171" s="213"/>
      <c r="CH171" s="213"/>
      <c r="CI171" s="213"/>
      <c r="CJ171" s="213"/>
      <c r="CK171" s="213"/>
    </row>
    <row r="172" spans="1:89" s="214" customFormat="1" ht="129" customHeight="1">
      <c r="A172" s="640"/>
      <c r="B172" s="517"/>
      <c r="C172" s="520"/>
      <c r="D172" s="520" t="str">
        <f>IFERROR((VLOOKUP($B172,'Listados Datos'!$D$3:$F$18,3,FALSE))," ")</f>
        <v xml:space="preserve"> </v>
      </c>
      <c r="E172" s="469"/>
      <c r="F172" s="469" t="s">
        <v>975</v>
      </c>
      <c r="G172" s="489">
        <v>27</v>
      </c>
      <c r="H172" s="384">
        <v>27</v>
      </c>
      <c r="I172" s="465" t="s">
        <v>1720</v>
      </c>
      <c r="J172" s="462" t="s">
        <v>243</v>
      </c>
      <c r="K172" s="462" t="s">
        <v>1216</v>
      </c>
      <c r="L172" s="462" t="s">
        <v>1220</v>
      </c>
      <c r="M172" s="468" t="str">
        <f t="shared" ref="M172:M183" si="233">+I172</f>
        <v>Posibilidad de recibir o solicitar cualquier dádiva o beneficio a nombre propio o de terceros con el fin de favorecer por parte del supervisor o interventor para el no cumplimiento de los compromisos de un contrato y/o convenio con la Defensoría del Espacio Público.</v>
      </c>
      <c r="N172" s="468" t="s">
        <v>109</v>
      </c>
      <c r="O172" s="468" t="s">
        <v>247</v>
      </c>
      <c r="P172" s="471">
        <v>228</v>
      </c>
      <c r="Q172" s="474"/>
      <c r="R172" s="477"/>
      <c r="S172" s="477"/>
      <c r="T172" s="477"/>
      <c r="U172" s="477"/>
      <c r="V172" s="480" t="str">
        <f t="shared" ref="V172" si="234">IF(ISBLANK(AC172),(IF(P172&lt;=0,"",IF(P172&lt;=2,"Muy Baja",IF(P172&lt;=24,"Baja",IF(P172&lt;=500,"Media",IF(P172&lt;=5000,"Alta","Muy Alta"))))))," ")</f>
        <v xml:space="preserve"> </v>
      </c>
      <c r="W172" s="438" t="str">
        <f t="shared" ref="W172" si="235">IF(ISBLANK(AC172),(IF(V172="","",IF(V172="Muy Baja",20%,IF(V172="Baja",40%,IF(V172="Media",60%,IF(V172="Alta",80%,IF(V172="Muy Alta",100%,0)))))))," ")</f>
        <v xml:space="preserve"> </v>
      </c>
      <c r="X172" s="483"/>
      <c r="Y172" s="486" t="str">
        <f>IF(X172&gt;0,IF(NOT(ISERROR(MATCH(X172,'Listados Datos'!$N$3:$N$4,0))),'Listados Datos'!$N$6&amp;"Por favor no seleccionar este criterios de impacto (Afectación Económica o presupuestal y/o Pérdida Reputacional)",'Listados Datos'!$N$7),"")</f>
        <v/>
      </c>
      <c r="Z172" s="435" t="str">
        <f>IF(OR(X172='Listados Datos'!$R$3,X172='Listados Datos'!$S$3),"Leve",IF(OR(X172='Listados Datos'!$R$4,X172='Listados Datos'!$S$4),"Menor",IF(OR(X172='Listados Datos'!$R$5,X172='Listados Datos'!$S$5),"Moderado",IF(OR(X172='Listados Datos'!$R$6,X172='Listados Datos'!$S$6),"Mayor",IF(OR(X172='Listados Datos'!$R$7,X172='Listados Datos'!$S$7),"Catastrófico","")))))</f>
        <v/>
      </c>
      <c r="AA172" s="438" t="str">
        <f>IF(Z172="","",IF(Z172="Leve",20%,IF(Z172="Menor",40%,IF(Z172="Moderado",60%,IF(Z172="Mayor",80%,IF(Z172="Catastrófico",100%,0))))))</f>
        <v/>
      </c>
      <c r="AB172" s="441" t="str">
        <f>IF(OR(AND(V172="Muy Baja",Z172="Leve"),AND(V172="Muy Baja",Z172="Menor"),AND(V172="Baja",Z172="Leve")),"Bajo",IF(OR(AND(V172="Muy baja",Z172="Moderado"),AND(V172="Baja",Z172="Menor"),AND(V172="Baja",Z172="Moderado"),AND(V172="Media",Z172="Leve"),AND(V172="Media",Z172="Menor"),AND(V172="Media",Z172="Moderado"),AND(V172="Alta",Z172="Leve"),AND(V172="Alta",Z172="Menor")),"Moderado",IF(OR(AND(V172="Muy Baja",Z172="Mayor"),AND(V172="Baja",Z172="Mayor"),AND(V172="Media",Z172="Mayor"),AND(V172="Alta",Z172="Moderado"),AND(V172="Alta",Z172="Mayor"),AND(V172="Muy Alta",Z172="Leve"),AND(V172="Muy Alta",Z172="Menor"),AND(V172="Muy Alta",Z172="Moderado"),AND(V172="Muy Alta",Z172="Mayor")),"Alto",IF(OR(AND(V172="Muy Baja",Z172="Catastrófico"),AND(V172="Baja",Z172="Catastrófico"),AND(V172="Media",Z172="Catastrófico"),AND(V172="Alta",Z172="Catastrófico"),AND(V172="Muy Alta",Z172="Catastrófico")),"Extremo",""))))</f>
        <v/>
      </c>
      <c r="AC172" s="444" t="s">
        <v>348</v>
      </c>
      <c r="AD172" s="447" t="s">
        <v>11</v>
      </c>
      <c r="AE172" s="450" t="str">
        <f t="shared" ref="AE172" si="236">IF(AND(AC172="Rara Vez",AD172="Insignificante"),("BAJA"),IF(AND(AC172="Rara Vez",AD172="Menor"),("BAJA"),IF(AND(AC172="Rara Vez",AD172="Moderado"),("MODERADA"),IF(AND(AC172="Rara Vez",AD172="Mayor"),("ALTA"),IF(AND(AC172="Improbable",AD172="Insignificante"),("BAJA"),IF(AND(AC172="Improbable",AD172="Menor"),("BAJA"),IF(AND(AC172="Improbable",AD172="Moderado"),("MODERADA"),IF(AND(AC172="Improbable",AD172="Mayor"),("ALTA"),IF(AND(AC172="Posible",AD172="Insignificante"),("BAJA"),IF(AND(AC172="Posible",AD172="Menor"),("MODERADA"),IF(AND(AC172="Posible",AD172="Moderado"),("ALTA"),IF(AND(AC172="Posible",AD172="Mayor"),("EXTREMA"),IF(AND(AC172="Probable",AD172="Insignificante"),("MODERADA"),IF(AND(AC172="Probable",AD172="Menor"),("ALTA"),IF(AND(AC172="Probable",AD172="Moderado"),("ALTA"),IF(AND(AC172="Probable",AD172="Mayor"),("EXTREMA"),IF(AND(AC172="Casi Seguro",AD172="Insignificante"),("ALTA"),IF(AND(AC172="Casi Seguro",AD172="Menor"),("ALTA"),IF(AND(AC172="Casi Seguro",AD172="Moderado"),("EXTREMA"),IF(AND(AC172="Casi Seguro",AD172="Mayor"),("EXTREMA"),IF(AD172="Catastrófico","EXTREMA","VALORAR")))))))))))))))))))))</f>
        <v>ALTA</v>
      </c>
      <c r="AF172" s="205">
        <v>1</v>
      </c>
      <c r="AG172" s="206" t="s">
        <v>1230</v>
      </c>
      <c r="AH172" s="234" t="str">
        <f t="shared" si="188"/>
        <v>Probabilidad</v>
      </c>
      <c r="AI172" s="340" t="s">
        <v>314</v>
      </c>
      <c r="AJ172" s="340" t="s">
        <v>319</v>
      </c>
      <c r="AK172" s="235" t="str">
        <f t="shared" si="189"/>
        <v>40%</v>
      </c>
      <c r="AL172" s="341" t="s">
        <v>323</v>
      </c>
      <c r="AM172" s="341" t="s">
        <v>327</v>
      </c>
      <c r="AN172" s="342" t="s">
        <v>330</v>
      </c>
      <c r="AO172" s="236" t="str">
        <f>IF(ISBLANK(AD172),(IFERROR(IF(AH172="Probabilidad",(W172-(+W172*AK172)),IF(AH172="Impacto",W172,"")),""))," ")</f>
        <v xml:space="preserve"> </v>
      </c>
      <c r="AP172" s="174" t="str">
        <f>IF(ISBLANK(AD172), (IFERROR(IF(AO172="","",IF(AO172&lt;=0.2,"Muy Baja",IF(AO172&lt;=0.4,"Baja",IF(AO172&lt;=0.6,"Media",IF(AO172&lt;=0.8,"Alta","Muy Alta"))))),""))," ")</f>
        <v xml:space="preserve"> </v>
      </c>
      <c r="AQ172" s="237" t="str">
        <f t="shared" si="190"/>
        <v xml:space="preserve"> </v>
      </c>
      <c r="AR172" s="283" t="str">
        <f t="shared" si="191"/>
        <v/>
      </c>
      <c r="AS172" s="237" t="str">
        <f>IFERROR(IF(AH172="Impacto",(AA172-(+AA172*AK172)),IF(AH172="Probabilidad",AA172,"")),"")</f>
        <v/>
      </c>
      <c r="AT172" s="239" t="str">
        <f t="shared" si="192"/>
        <v/>
      </c>
      <c r="AU172" s="453" t="s">
        <v>348</v>
      </c>
      <c r="AV172" s="456" t="str">
        <f>IF(ISBLANK(AD172), " ", AD172)</f>
        <v>Mayor</v>
      </c>
      <c r="AW172" s="450" t="str">
        <f t="shared" ref="AW172" si="237">IF(AND(AU172="Rara Vez",AV172="Insignificante"),("BAJA"),IF(AND(AU172="Rara Vez",AV172="Menor"),("BAJA"),IF(AND(AU172="Rara Vez",AV172="Moderado"),("MODERADA"),IF(AND(AU172="Rara Vez",AV172="Mayor"),("ALTA"),IF(AND(AU172="Improbable",AV172="Insignificante"),("BAJA"),IF(AND(AU172="Improbable",AV172="Menor"),("BAJA"),IF(AND(AU172="Improbable",AV172="Moderado"),("MODERADA"),IF(AND(AU172="Improbable",AV172="Mayor"),("ALTA"),IF(AND(AU172="Posible",AV172="Insignificante"),("BAJA"),IF(AND(AU172="Posible",AV172="Menor"),("MODERADA"),IF(AND(AU172="Posible",AV172="Moderado"),("ALTA"),IF(AND(AU172="Posible",AV172="Mayor"),("EXTREMA"),IF(AND(AU172="Probable",AV172="Insignificante"),("MODERADA"),IF(AND(AU172="Probable",AV172="Menor"),("ALTA"),IF(AND(AU172="Probable",AV172="Moderado"),("ALTA"),IF(AND(AU172="Probable",AV172="Mayor"),("EXTREMA"),IF(AND(AU172="Casi Seguro",AV172="Insignificante"),("ALTA"),IF(AND(AU172="Casi Seguro",AV172="Menor"),("ALTA"),IF(AND(AU172="Casi Seguro",AV172="Moderado"),("EXTREMA"),IF(AND(AU172="Casi Seguro",AV172="Mayor"),("EXTREMA"),IF(AV172="Catastrófico","EXTREMA","VALORAR")))))))))))))))))))))</f>
        <v>ALTA</v>
      </c>
      <c r="AX172" s="459" t="s">
        <v>337</v>
      </c>
      <c r="AY172" s="494" t="s">
        <v>1588</v>
      </c>
      <c r="AZ172" s="497" t="s">
        <v>1589</v>
      </c>
      <c r="BA172" s="497" t="s">
        <v>975</v>
      </c>
      <c r="BB172" s="497" t="s">
        <v>1083</v>
      </c>
      <c r="BC172" s="500" t="s">
        <v>1590</v>
      </c>
      <c r="BD172" s="500" t="s">
        <v>1591</v>
      </c>
      <c r="BE172" s="497" t="s">
        <v>1193</v>
      </c>
      <c r="BF172" s="497" t="s">
        <v>1194</v>
      </c>
      <c r="BG172" s="462" t="s">
        <v>1310</v>
      </c>
      <c r="BH172" s="215"/>
      <c r="BI172" s="210"/>
      <c r="BJ172" s="210"/>
      <c r="BK172" s="210"/>
      <c r="BL172" s="207"/>
      <c r="BM172" s="207"/>
      <c r="BN172" s="207"/>
      <c r="BO172" s="282"/>
      <c r="BP172" s="282"/>
      <c r="BQ172" s="284"/>
      <c r="BR172" s="213"/>
      <c r="BS172" s="213" t="str">
        <f>IF(AND('MAPA DE RIESGOS'!$AP172="Muy Alta",'MAPA DE RIESGOS'!$AR172="Leve"),CONCATENATE("R",'MAPA DE RIESGOS'!$H172,"C",'MAPA DE RIESGOS'!$AF172),"")</f>
        <v/>
      </c>
      <c r="BT172" s="213"/>
      <c r="BU172" s="213"/>
      <c r="BV172" s="213"/>
      <c r="BW172" s="213"/>
      <c r="BX172" s="213"/>
      <c r="BY172" s="213"/>
      <c r="BZ172" s="213"/>
      <c r="CA172" s="213"/>
      <c r="CB172" s="213"/>
      <c r="CC172" s="213"/>
      <c r="CD172" s="213"/>
      <c r="CE172" s="213"/>
      <c r="CF172" s="213"/>
      <c r="CG172" s="213"/>
      <c r="CH172" s="213"/>
      <c r="CI172" s="213"/>
      <c r="CJ172" s="213"/>
      <c r="CK172" s="213"/>
    </row>
    <row r="173" spans="1:89" s="214" customFormat="1" ht="68.25" customHeight="1">
      <c r="A173" s="640"/>
      <c r="B173" s="517"/>
      <c r="C173" s="520"/>
      <c r="D173" s="520"/>
      <c r="E173" s="469"/>
      <c r="F173" s="469"/>
      <c r="G173" s="489"/>
      <c r="H173" s="384">
        <v>27</v>
      </c>
      <c r="I173" s="466"/>
      <c r="J173" s="463"/>
      <c r="K173" s="463"/>
      <c r="L173" s="463"/>
      <c r="M173" s="469">
        <f t="shared" si="233"/>
        <v>0</v>
      </c>
      <c r="N173" s="469"/>
      <c r="O173" s="469"/>
      <c r="P173" s="472"/>
      <c r="Q173" s="475"/>
      <c r="R173" s="478"/>
      <c r="S173" s="478"/>
      <c r="T173" s="478"/>
      <c r="U173" s="478"/>
      <c r="V173" s="481"/>
      <c r="W173" s="439"/>
      <c r="X173" s="484"/>
      <c r="Y173" s="487"/>
      <c r="Z173" s="436"/>
      <c r="AA173" s="439"/>
      <c r="AB173" s="442"/>
      <c r="AC173" s="445"/>
      <c r="AD173" s="448"/>
      <c r="AE173" s="451"/>
      <c r="AF173" s="205">
        <v>2</v>
      </c>
      <c r="AG173" s="206" t="s">
        <v>1231</v>
      </c>
      <c r="AH173" s="234" t="str">
        <f t="shared" si="188"/>
        <v>Probabilidad</v>
      </c>
      <c r="AI173" s="340" t="s">
        <v>314</v>
      </c>
      <c r="AJ173" s="340" t="s">
        <v>319</v>
      </c>
      <c r="AK173" s="235" t="str">
        <f t="shared" si="189"/>
        <v>40%</v>
      </c>
      <c r="AL173" s="341" t="s">
        <v>323</v>
      </c>
      <c r="AM173" s="341" t="s">
        <v>327</v>
      </c>
      <c r="AN173" s="342" t="s">
        <v>330</v>
      </c>
      <c r="AO173" s="236" t="str">
        <f>IF(ISBLANK(AD172),(IFERROR(IF(AND(AH172="Probabilidad",AH173="Probabilidad"),(AQ172-(+AQ172*AK173)),IF(AH173="Probabilidad",(W172-(+W172*AK173)),IF(AH173="Impacto",AQ172,""))),""))," ")</f>
        <v xml:space="preserve"> </v>
      </c>
      <c r="AP173" s="174" t="str">
        <f>IF(ISBLANK(AD172),(IFERROR(IF(AO173="","",IF(AO173&lt;=0.2,"Muy Baja",IF(AO173&lt;=0.4,"Baja",IF(AO173&lt;=0.6,"Media",IF(AO173&lt;=0.8,"Alta","Muy Alta"))))),""))," ")</f>
        <v xml:space="preserve"> </v>
      </c>
      <c r="AQ173" s="237" t="str">
        <f t="shared" si="190"/>
        <v xml:space="preserve"> </v>
      </c>
      <c r="AR173" s="283" t="str">
        <f t="shared" si="191"/>
        <v/>
      </c>
      <c r="AS173" s="237" t="str">
        <f>IFERROR(IF(AND(AH172="Impacto",AH173="Impacto"),(AS172-(+AS172*AK173)),IF(AH173="Impacto",(AA172-(+AA172*AK173)),IF(AH173="Probabilidad",AS172,""))),"")</f>
        <v/>
      </c>
      <c r="AT173" s="239" t="str">
        <f t="shared" si="192"/>
        <v/>
      </c>
      <c r="AU173" s="454"/>
      <c r="AV173" s="457"/>
      <c r="AW173" s="451"/>
      <c r="AX173" s="460"/>
      <c r="AY173" s="496"/>
      <c r="AZ173" s="499"/>
      <c r="BA173" s="499"/>
      <c r="BB173" s="499"/>
      <c r="BC173" s="502"/>
      <c r="BD173" s="502"/>
      <c r="BE173" s="499"/>
      <c r="BF173" s="499"/>
      <c r="BG173" s="463"/>
      <c r="BH173" s="215"/>
      <c r="BI173" s="210"/>
      <c r="BJ173" s="210"/>
      <c r="BK173" s="210"/>
      <c r="BL173" s="207"/>
      <c r="BM173" s="207"/>
      <c r="BN173" s="207"/>
      <c r="BO173" s="282"/>
      <c r="BP173" s="282"/>
      <c r="BQ173" s="284"/>
      <c r="BR173" s="213"/>
      <c r="BS173" s="213" t="str">
        <f>IF(AND('MAPA DE RIESGOS'!$AP173="Muy Alta",'MAPA DE RIESGOS'!$AR173="Leve"),CONCATENATE("R",'MAPA DE RIESGOS'!$H173,"C",'MAPA DE RIESGOS'!$AF173),"")</f>
        <v/>
      </c>
      <c r="BT173" s="213"/>
      <c r="BU173" s="213"/>
      <c r="BV173" s="213"/>
      <c r="BW173" s="213"/>
      <c r="BX173" s="213"/>
      <c r="BY173" s="213"/>
      <c r="BZ173" s="213"/>
      <c r="CA173" s="213"/>
      <c r="CB173" s="213"/>
      <c r="CC173" s="213"/>
      <c r="CD173" s="213"/>
      <c r="CE173" s="213"/>
      <c r="CF173" s="213"/>
      <c r="CG173" s="213"/>
      <c r="CH173" s="213"/>
      <c r="CI173" s="213"/>
      <c r="CJ173" s="213"/>
      <c r="CK173" s="213"/>
    </row>
    <row r="174" spans="1:89" s="214" customFormat="1" ht="28.5" hidden="1" customHeight="1">
      <c r="A174" s="640"/>
      <c r="B174" s="517"/>
      <c r="C174" s="520"/>
      <c r="D174" s="520"/>
      <c r="E174" s="469"/>
      <c r="F174" s="469"/>
      <c r="G174" s="489"/>
      <c r="H174" s="384">
        <v>27</v>
      </c>
      <c r="I174" s="466"/>
      <c r="J174" s="463"/>
      <c r="K174" s="463"/>
      <c r="L174" s="463"/>
      <c r="M174" s="469">
        <f t="shared" si="233"/>
        <v>0</v>
      </c>
      <c r="N174" s="469"/>
      <c r="O174" s="469"/>
      <c r="P174" s="472"/>
      <c r="Q174" s="475"/>
      <c r="R174" s="478"/>
      <c r="S174" s="478"/>
      <c r="T174" s="478"/>
      <c r="U174" s="478"/>
      <c r="V174" s="481"/>
      <c r="W174" s="439"/>
      <c r="X174" s="484"/>
      <c r="Y174" s="487"/>
      <c r="Z174" s="436"/>
      <c r="AA174" s="439"/>
      <c r="AB174" s="442"/>
      <c r="AC174" s="445"/>
      <c r="AD174" s="448"/>
      <c r="AE174" s="451"/>
      <c r="AF174" s="205">
        <v>3</v>
      </c>
      <c r="AG174" s="206"/>
      <c r="AH174" s="234" t="str">
        <f t="shared" si="188"/>
        <v/>
      </c>
      <c r="AI174" s="340"/>
      <c r="AJ174" s="340"/>
      <c r="AK174" s="235" t="str">
        <f t="shared" si="189"/>
        <v/>
      </c>
      <c r="AL174" s="341"/>
      <c r="AM174" s="341"/>
      <c r="AN174" s="342"/>
      <c r="AO174" s="236" t="str">
        <f>IF(ISBLANK(AD172),(IFERROR(IF(AND(AH173="Probabilidad",AH174="Probabilidad"),(AQ173-(+AQ173*AK174)),IF(AND(AH173="Impacto",AH174="Probabilidad"),(AQ172-(+AQ172*AK174)),IF(AH174="Impacto",AQ173,""))),""))," ")</f>
        <v xml:space="preserve"> </v>
      </c>
      <c r="AP174" s="174" t="str">
        <f>IF(ISBLANK(AD172),(IFERROR(IF(AO174="","",IF(AO174&lt;=0.2,"Muy Baja",IF(AO174&lt;=0.4,"Baja",IF(AO174&lt;=0.6,"Media",IF(AO174&lt;=0.8,"Alta","Muy Alta"))))),""))," ")</f>
        <v xml:space="preserve"> </v>
      </c>
      <c r="AQ174" s="237" t="str">
        <f t="shared" si="190"/>
        <v xml:space="preserve"> </v>
      </c>
      <c r="AR174" s="283" t="str">
        <f t="shared" si="191"/>
        <v/>
      </c>
      <c r="AS174" s="237" t="str">
        <f>IFERROR(IF(AND(AH173="Impacto",AH174="Impacto"),(AS173-(+AS173*AK174)),IF(AND(AH173="Probabilidad",AH174="Impacto"),(AS172-(+AS172*AK174)),IF(AH174="Probabilidad",AS173,""))),"")</f>
        <v/>
      </c>
      <c r="AT174" s="239" t="str">
        <f t="shared" si="192"/>
        <v/>
      </c>
      <c r="AU174" s="454"/>
      <c r="AV174" s="457"/>
      <c r="AW174" s="451"/>
      <c r="AX174" s="460"/>
      <c r="AY174" s="343"/>
      <c r="AZ174" s="209"/>
      <c r="BA174" s="207"/>
      <c r="BB174" s="207"/>
      <c r="BC174" s="208"/>
      <c r="BD174" s="208"/>
      <c r="BE174" s="208"/>
      <c r="BF174" s="209"/>
      <c r="BG174" s="463"/>
      <c r="BH174" s="215"/>
      <c r="BI174" s="210"/>
      <c r="BJ174" s="210"/>
      <c r="BK174" s="210"/>
      <c r="BL174" s="207"/>
      <c r="BM174" s="207"/>
      <c r="BN174" s="207"/>
      <c r="BO174" s="282"/>
      <c r="BP174" s="282"/>
      <c r="BQ174" s="284"/>
      <c r="BR174" s="213"/>
      <c r="BS174" s="213" t="str">
        <f>IF(AND('MAPA DE RIESGOS'!$AP174="Muy Alta",'MAPA DE RIESGOS'!$AR174="Leve"),CONCATENATE("R",'MAPA DE RIESGOS'!$H174,"C",'MAPA DE RIESGOS'!$AF174),"")</f>
        <v/>
      </c>
      <c r="BT174" s="213"/>
      <c r="BU174" s="213"/>
      <c r="BV174" s="213"/>
      <c r="BW174" s="213"/>
      <c r="BX174" s="213"/>
      <c r="BY174" s="213"/>
      <c r="BZ174" s="213"/>
      <c r="CA174" s="213"/>
      <c r="CB174" s="213"/>
      <c r="CC174" s="213"/>
      <c r="CD174" s="213"/>
      <c r="CE174" s="213"/>
      <c r="CF174" s="213"/>
      <c r="CG174" s="213"/>
      <c r="CH174" s="213"/>
      <c r="CI174" s="213"/>
      <c r="CJ174" s="213"/>
      <c r="CK174" s="213"/>
    </row>
    <row r="175" spans="1:89" s="214" customFormat="1" ht="28.5" hidden="1" customHeight="1">
      <c r="A175" s="640"/>
      <c r="B175" s="517"/>
      <c r="C175" s="520"/>
      <c r="D175" s="520"/>
      <c r="E175" s="469"/>
      <c r="F175" s="469"/>
      <c r="G175" s="489"/>
      <c r="H175" s="384">
        <v>27</v>
      </c>
      <c r="I175" s="466"/>
      <c r="J175" s="463"/>
      <c r="K175" s="463"/>
      <c r="L175" s="463"/>
      <c r="M175" s="469">
        <f t="shared" si="233"/>
        <v>0</v>
      </c>
      <c r="N175" s="469"/>
      <c r="O175" s="469"/>
      <c r="P175" s="472"/>
      <c r="Q175" s="475"/>
      <c r="R175" s="478"/>
      <c r="S175" s="478"/>
      <c r="T175" s="478"/>
      <c r="U175" s="478"/>
      <c r="V175" s="481"/>
      <c r="W175" s="439"/>
      <c r="X175" s="484"/>
      <c r="Y175" s="487"/>
      <c r="Z175" s="436"/>
      <c r="AA175" s="439"/>
      <c r="AB175" s="442"/>
      <c r="AC175" s="445"/>
      <c r="AD175" s="448"/>
      <c r="AE175" s="451"/>
      <c r="AF175" s="205">
        <v>4</v>
      </c>
      <c r="AG175" s="206"/>
      <c r="AH175" s="234" t="str">
        <f t="shared" si="188"/>
        <v/>
      </c>
      <c r="AI175" s="340"/>
      <c r="AJ175" s="340"/>
      <c r="AK175" s="235" t="str">
        <f t="shared" si="189"/>
        <v/>
      </c>
      <c r="AL175" s="341"/>
      <c r="AM175" s="341"/>
      <c r="AN175" s="342"/>
      <c r="AO175" s="236" t="str">
        <f>IF(ISBLANK(AD172),(IFERROR(IF(AND(AH174="Probabilidad",AH175="Probabilidad"),(AQ174-(+AQ174*AK175)),IF(AND(AH174="Impacto",AH175="Probabilidad"),(AQ173-(+AQ173*AK175)),IF(AH175="Impacto",AQ174,""))),""))," ")</f>
        <v xml:space="preserve"> </v>
      </c>
      <c r="AP175" s="174" t="str">
        <f>IF(ISBLANK(AD172),(IFERROR(IF(AO175="","",IF(AO175&lt;=0.2,"Muy Baja",IF(AO175&lt;=0.4,"Baja",IF(AO175&lt;=0.6,"Media",IF(AO175&lt;=0.8,"Alta","Muy Alta"))))),""))," ")</f>
        <v xml:space="preserve"> </v>
      </c>
      <c r="AQ175" s="237" t="str">
        <f t="shared" si="190"/>
        <v xml:space="preserve"> </v>
      </c>
      <c r="AR175" s="283" t="str">
        <f t="shared" si="191"/>
        <v/>
      </c>
      <c r="AS175" s="237" t="str">
        <f>IFERROR(IF(AND(AH174="Impacto",AH175="Impacto"),(AS174-(+AS174*AK175)),IF(AND(AH174="Probabilidad",AH175="Impacto"),(AS173-(+AS173*AK175)),IF(AH175="Probabilidad",AS174,""))),"")</f>
        <v/>
      </c>
      <c r="AT175" s="239" t="str">
        <f t="shared" si="192"/>
        <v/>
      </c>
      <c r="AU175" s="454"/>
      <c r="AV175" s="457"/>
      <c r="AW175" s="451"/>
      <c r="AX175" s="460"/>
      <c r="AY175" s="343"/>
      <c r="AZ175" s="209"/>
      <c r="BA175" s="207"/>
      <c r="BB175" s="207"/>
      <c r="BC175" s="208"/>
      <c r="BD175" s="208"/>
      <c r="BE175" s="208"/>
      <c r="BF175" s="209"/>
      <c r="BG175" s="463"/>
      <c r="BH175" s="215"/>
      <c r="BI175" s="210"/>
      <c r="BJ175" s="210"/>
      <c r="BK175" s="210"/>
      <c r="BL175" s="207"/>
      <c r="BM175" s="207"/>
      <c r="BN175" s="207"/>
      <c r="BO175" s="282"/>
      <c r="BP175" s="282"/>
      <c r="BQ175" s="284"/>
      <c r="BR175" s="213"/>
      <c r="BS175" s="213" t="str">
        <f>IF(AND('MAPA DE RIESGOS'!$AP175="Muy Alta",'MAPA DE RIESGOS'!$AR175="Leve"),CONCATENATE("R",'MAPA DE RIESGOS'!$H175,"C",'MAPA DE RIESGOS'!$AF175),"")</f>
        <v/>
      </c>
      <c r="BT175" s="213"/>
      <c r="BU175" s="213"/>
      <c r="BV175" s="213"/>
      <c r="BW175" s="213"/>
      <c r="BX175" s="213"/>
      <c r="BY175" s="213"/>
      <c r="BZ175" s="213"/>
      <c r="CA175" s="213"/>
      <c r="CB175" s="213"/>
      <c r="CC175" s="213"/>
      <c r="CD175" s="213"/>
      <c r="CE175" s="213"/>
      <c r="CF175" s="213"/>
      <c r="CG175" s="213"/>
      <c r="CH175" s="213"/>
      <c r="CI175" s="213"/>
      <c r="CJ175" s="213"/>
      <c r="CK175" s="213"/>
    </row>
    <row r="176" spans="1:89" s="214" customFormat="1" ht="28.5" hidden="1" customHeight="1">
      <c r="A176" s="640"/>
      <c r="B176" s="517"/>
      <c r="C176" s="520"/>
      <c r="D176" s="520"/>
      <c r="E176" s="469"/>
      <c r="F176" s="469"/>
      <c r="G176" s="489"/>
      <c r="H176" s="384">
        <v>27</v>
      </c>
      <c r="I176" s="466"/>
      <c r="J176" s="463"/>
      <c r="K176" s="463"/>
      <c r="L176" s="463"/>
      <c r="M176" s="469">
        <f t="shared" si="233"/>
        <v>0</v>
      </c>
      <c r="N176" s="469"/>
      <c r="O176" s="469"/>
      <c r="P176" s="472"/>
      <c r="Q176" s="475"/>
      <c r="R176" s="478"/>
      <c r="S176" s="478"/>
      <c r="T176" s="478"/>
      <c r="U176" s="478"/>
      <c r="V176" s="481"/>
      <c r="W176" s="439"/>
      <c r="X176" s="484"/>
      <c r="Y176" s="487"/>
      <c r="Z176" s="436"/>
      <c r="AA176" s="439"/>
      <c r="AB176" s="442"/>
      <c r="AC176" s="445"/>
      <c r="AD176" s="448"/>
      <c r="AE176" s="451"/>
      <c r="AF176" s="205">
        <v>5</v>
      </c>
      <c r="AG176" s="206"/>
      <c r="AH176" s="234" t="str">
        <f t="shared" si="188"/>
        <v/>
      </c>
      <c r="AI176" s="340"/>
      <c r="AJ176" s="340"/>
      <c r="AK176" s="235" t="str">
        <f t="shared" si="189"/>
        <v/>
      </c>
      <c r="AL176" s="341"/>
      <c r="AM176" s="341"/>
      <c r="AN176" s="342"/>
      <c r="AO176" s="236" t="str">
        <f>IF(ISBLANK(AD172),(IFERROR(IF(AND(AH175="Probabilidad",AH176="Probabilidad"),(AQ175-(+AQ175*AK176)),IF(AND(AH175="Impacto",AH176="Probabilidad"),(AQ174-(+AQ174*AK176)),IF(AH176="Impacto",AQ175,""))),""))," ")</f>
        <v xml:space="preserve"> </v>
      </c>
      <c r="AP176" s="174" t="str">
        <f>IF(ISBLANK(AD172),(IFERROR(IF(AO176="","",IF(AO176&lt;=0.2,"Muy Baja",IF(AO176&lt;=0.4,"Baja",IF(AO176&lt;=0.6,"Media",IF(AO176&lt;=0.8,"Alta","Muy Alta"))))),""))," ")</f>
        <v xml:space="preserve"> </v>
      </c>
      <c r="AQ176" s="237" t="str">
        <f t="shared" si="190"/>
        <v xml:space="preserve"> </v>
      </c>
      <c r="AR176" s="283" t="str">
        <f t="shared" si="191"/>
        <v/>
      </c>
      <c r="AS176" s="237" t="str">
        <f>IFERROR(IF(AND(AH175="Impacto",AH176="Impacto"),(AS175-(+AS175*AK176)),IF(AND(AH175="Probabilidad",AH176="Impacto"),(AS174-(+AS174*AK176)),IF(AH176="Probabilidad",AS175,""))),"")</f>
        <v/>
      </c>
      <c r="AT176" s="239" t="str">
        <f t="shared" si="192"/>
        <v/>
      </c>
      <c r="AU176" s="454"/>
      <c r="AV176" s="457"/>
      <c r="AW176" s="451"/>
      <c r="AX176" s="460"/>
      <c r="AY176" s="343"/>
      <c r="AZ176" s="209"/>
      <c r="BA176" s="207"/>
      <c r="BB176" s="207"/>
      <c r="BC176" s="208"/>
      <c r="BD176" s="208"/>
      <c r="BE176" s="208"/>
      <c r="BF176" s="209"/>
      <c r="BG176" s="463"/>
      <c r="BH176" s="215"/>
      <c r="BI176" s="210"/>
      <c r="BJ176" s="210"/>
      <c r="BK176" s="210"/>
      <c r="BL176" s="207"/>
      <c r="BM176" s="207"/>
      <c r="BN176" s="207"/>
      <c r="BO176" s="282"/>
      <c r="BP176" s="282"/>
      <c r="BQ176" s="284"/>
      <c r="BR176" s="213"/>
      <c r="BS176" s="213" t="str">
        <f>IF(AND('MAPA DE RIESGOS'!$AP176="Muy Alta",'MAPA DE RIESGOS'!$AR176="Leve"),CONCATENATE("R",'MAPA DE RIESGOS'!$H176,"C",'MAPA DE RIESGOS'!$AF176),"")</f>
        <v/>
      </c>
      <c r="BT176" s="213"/>
      <c r="BU176" s="213"/>
      <c r="BV176" s="213"/>
      <c r="BW176" s="213"/>
      <c r="BX176" s="213"/>
      <c r="BY176" s="213"/>
      <c r="BZ176" s="213"/>
      <c r="CA176" s="213"/>
      <c r="CB176" s="213"/>
      <c r="CC176" s="213"/>
      <c r="CD176" s="213"/>
      <c r="CE176" s="213"/>
      <c r="CF176" s="213"/>
      <c r="CG176" s="213"/>
      <c r="CH176" s="213"/>
      <c r="CI176" s="213"/>
      <c r="CJ176" s="213"/>
      <c r="CK176" s="213"/>
    </row>
    <row r="177" spans="1:89" s="214" customFormat="1" ht="28.5" hidden="1" customHeight="1">
      <c r="A177" s="640"/>
      <c r="B177" s="517"/>
      <c r="C177" s="520"/>
      <c r="D177" s="520"/>
      <c r="E177" s="469"/>
      <c r="F177" s="469"/>
      <c r="G177" s="489"/>
      <c r="H177" s="384">
        <v>27</v>
      </c>
      <c r="I177" s="467"/>
      <c r="J177" s="464"/>
      <c r="K177" s="464"/>
      <c r="L177" s="464"/>
      <c r="M177" s="470">
        <f t="shared" si="233"/>
        <v>0</v>
      </c>
      <c r="N177" s="470"/>
      <c r="O177" s="470"/>
      <c r="P177" s="473"/>
      <c r="Q177" s="476"/>
      <c r="R177" s="479"/>
      <c r="S177" s="479"/>
      <c r="T177" s="479"/>
      <c r="U177" s="479"/>
      <c r="V177" s="482"/>
      <c r="W177" s="440"/>
      <c r="X177" s="485"/>
      <c r="Y177" s="488"/>
      <c r="Z177" s="437"/>
      <c r="AA177" s="440"/>
      <c r="AB177" s="443"/>
      <c r="AC177" s="446"/>
      <c r="AD177" s="449"/>
      <c r="AE177" s="452"/>
      <c r="AF177" s="205">
        <v>6</v>
      </c>
      <c r="AG177" s="206"/>
      <c r="AH177" s="234" t="str">
        <f t="shared" si="188"/>
        <v/>
      </c>
      <c r="AI177" s="340"/>
      <c r="AJ177" s="340"/>
      <c r="AK177" s="235" t="str">
        <f t="shared" si="189"/>
        <v/>
      </c>
      <c r="AL177" s="341"/>
      <c r="AM177" s="341"/>
      <c r="AN177" s="342"/>
      <c r="AO177" s="236" t="str">
        <f>IF(ISBLANK(AD172),(IFERROR(IF(AND(AH175="Probabilidad",AH177="Probabilidad"),(AQ175-(+AQ175*AK177)),IF(AND(AH175="Impacto",AH177="Probabilidad"),(AQ174-(+AQ174*AK177)),IF(AH177="Impacto",AQ175,""))),""))," ")</f>
        <v xml:space="preserve"> </v>
      </c>
      <c r="AP177" s="174" t="str">
        <f>IF(ISBLANK(AD172),(IFERROR(IF(AO177="","",IF(AO177&lt;=0.2,"Muy Baja",IF(AO177&lt;=0.4,"Baja",IF(AO177&lt;=0.6,"Media",IF(AO177&lt;=0.8,"Alta","Muy Alta"))))),"")), " ")</f>
        <v xml:space="preserve"> </v>
      </c>
      <c r="AQ177" s="237" t="str">
        <f t="shared" si="190"/>
        <v xml:space="preserve"> </v>
      </c>
      <c r="AR177" s="283" t="str">
        <f t="shared" si="191"/>
        <v/>
      </c>
      <c r="AS177" s="237" t="str">
        <f>IFERROR(IF(AND(AH176="Impacto",AH177="Impacto"),(AS175-(+AS176*AK177)),IF(AND(AH175="Probabilidad",AH177="Impacto"),(AS174-(+AS174*AK177)),IF(AH177="Probabilidad",AS175,""))),"")</f>
        <v/>
      </c>
      <c r="AT177" s="239" t="str">
        <f t="shared" si="192"/>
        <v/>
      </c>
      <c r="AU177" s="455"/>
      <c r="AV177" s="458"/>
      <c r="AW177" s="452"/>
      <c r="AX177" s="461"/>
      <c r="AY177" s="343"/>
      <c r="AZ177" s="209"/>
      <c r="BA177" s="207"/>
      <c r="BB177" s="207"/>
      <c r="BC177" s="208"/>
      <c r="BD177" s="208"/>
      <c r="BE177" s="208"/>
      <c r="BF177" s="209"/>
      <c r="BG177" s="464"/>
      <c r="BH177" s="215"/>
      <c r="BI177" s="210"/>
      <c r="BJ177" s="210"/>
      <c r="BK177" s="210"/>
      <c r="BL177" s="207"/>
      <c r="BM177" s="207"/>
      <c r="BN177" s="207"/>
      <c r="BO177" s="282"/>
      <c r="BP177" s="282"/>
      <c r="BQ177" s="284"/>
      <c r="BR177" s="213"/>
      <c r="BS177" s="213" t="str">
        <f>IF(AND('MAPA DE RIESGOS'!$AP177="Muy Alta",'MAPA DE RIESGOS'!$AR177="Leve"),CONCATENATE("R",'MAPA DE RIESGOS'!$H177,"C",'MAPA DE RIESGOS'!$AF177),"")</f>
        <v/>
      </c>
      <c r="BT177" s="213"/>
      <c r="BU177" s="213"/>
      <c r="BV177" s="213"/>
      <c r="BW177" s="213"/>
      <c r="BX177" s="213"/>
      <c r="BY177" s="213"/>
      <c r="BZ177" s="213"/>
      <c r="CA177" s="213"/>
      <c r="CB177" s="213"/>
      <c r="CC177" s="213"/>
      <c r="CD177" s="213"/>
      <c r="CE177" s="213"/>
      <c r="CF177" s="213"/>
      <c r="CG177" s="213"/>
      <c r="CH177" s="213"/>
      <c r="CI177" s="213"/>
      <c r="CJ177" s="213"/>
      <c r="CK177" s="213"/>
    </row>
    <row r="178" spans="1:89" s="214" customFormat="1" ht="134.5" customHeight="1">
      <c r="A178" s="640"/>
      <c r="B178" s="517"/>
      <c r="C178" s="520"/>
      <c r="D178" s="520" t="str">
        <f>IFERROR((VLOOKUP($B178,'Listados Datos'!$D$3:$F$18,3,FALSE))," ")</f>
        <v xml:space="preserve"> </v>
      </c>
      <c r="E178" s="469"/>
      <c r="F178" s="469" t="s">
        <v>975</v>
      </c>
      <c r="G178" s="489">
        <v>28</v>
      </c>
      <c r="H178" s="384">
        <v>28</v>
      </c>
      <c r="I178" s="465" t="s">
        <v>1704</v>
      </c>
      <c r="J178" s="462" t="s">
        <v>243</v>
      </c>
      <c r="K178" s="462" t="s">
        <v>1217</v>
      </c>
      <c r="L178" s="462" t="s">
        <v>1221</v>
      </c>
      <c r="M178" s="468" t="str">
        <f t="shared" si="233"/>
        <v>Posibilidad de recibir o solicitar cualquier dádiva o beneficio a nombre propio o de terceros con el fin de asignar o entregar bienes fiscales o de uso público,  sin el cumplimiento de los requisitos legales y lineamientos establecidos.</v>
      </c>
      <c r="N178" s="468" t="s">
        <v>109</v>
      </c>
      <c r="O178" s="468" t="s">
        <v>247</v>
      </c>
      <c r="P178" s="471">
        <v>228</v>
      </c>
      <c r="Q178" s="474"/>
      <c r="R178" s="477"/>
      <c r="S178" s="477"/>
      <c r="T178" s="477"/>
      <c r="U178" s="477"/>
      <c r="V178" s="480" t="str">
        <f t="shared" ref="V178" si="238">IF(ISBLANK(AC178),(IF(P178&lt;=0,"",IF(P178&lt;=2,"Muy Baja",IF(P178&lt;=24,"Baja",IF(P178&lt;=500,"Media",IF(P178&lt;=5000,"Alta","Muy Alta"))))))," ")</f>
        <v xml:space="preserve"> </v>
      </c>
      <c r="W178" s="438" t="str">
        <f t="shared" ref="W178" si="239">IF(ISBLANK(AC178),(IF(V178="","",IF(V178="Muy Baja",20%,IF(V178="Baja",40%,IF(V178="Media",60%,IF(V178="Alta",80%,IF(V178="Muy Alta",100%,0)))))))," ")</f>
        <v xml:space="preserve"> </v>
      </c>
      <c r="X178" s="483"/>
      <c r="Y178" s="486" t="str">
        <f>IF(X178&gt;0,IF(NOT(ISERROR(MATCH(X178,'Listados Datos'!$N$3:$N$4,0))),'Listados Datos'!$N$6&amp;"Por favor no seleccionar este criterios de impacto (Afectación Económica o presupuestal y/o Pérdida Reputacional)",'Listados Datos'!$N$7),"")</f>
        <v/>
      </c>
      <c r="Z178" s="435" t="str">
        <f>IF(OR(X178='Listados Datos'!$R$3,X178='Listados Datos'!$S$3),"Leve",IF(OR(X178='Listados Datos'!$R$4,X178='Listados Datos'!$S$4),"Menor",IF(OR(X178='Listados Datos'!$R$5,X178='Listados Datos'!$S$5),"Moderado",IF(OR(X178='Listados Datos'!$R$6,X178='Listados Datos'!$S$6),"Mayor",IF(OR(X178='Listados Datos'!$R$7,X178='Listados Datos'!$S$7),"Catastrófico","")))))</f>
        <v/>
      </c>
      <c r="AA178" s="438" t="str">
        <f>IF(Z178="","",IF(Z178="Leve",20%,IF(Z178="Menor",40%,IF(Z178="Moderado",60%,IF(Z178="Mayor",80%,IF(Z178="Catastrófico",100%,0))))))</f>
        <v/>
      </c>
      <c r="AB178" s="441" t="str">
        <f>IF(OR(AND(V178="Muy Baja",Z178="Leve"),AND(V178="Muy Baja",Z178="Menor"),AND(V178="Baja",Z178="Leve")),"Bajo",IF(OR(AND(V178="Muy baja",Z178="Moderado"),AND(V178="Baja",Z178="Menor"),AND(V178="Baja",Z178="Moderado"),AND(V178="Media",Z178="Leve"),AND(V178="Media",Z178="Menor"),AND(V178="Media",Z178="Moderado"),AND(V178="Alta",Z178="Leve"),AND(V178="Alta",Z178="Menor")),"Moderado",IF(OR(AND(V178="Muy Baja",Z178="Mayor"),AND(V178="Baja",Z178="Mayor"),AND(V178="Media",Z178="Mayor"),AND(V178="Alta",Z178="Moderado"),AND(V178="Alta",Z178="Mayor"),AND(V178="Muy Alta",Z178="Leve"),AND(V178="Muy Alta",Z178="Menor"),AND(V178="Muy Alta",Z178="Moderado"),AND(V178="Muy Alta",Z178="Mayor")),"Alto",IF(OR(AND(V178="Muy Baja",Z178="Catastrófico"),AND(V178="Baja",Z178="Catastrófico"),AND(V178="Media",Z178="Catastrófico"),AND(V178="Alta",Z178="Catastrófico"),AND(V178="Muy Alta",Z178="Catastrófico")),"Extremo",""))))</f>
        <v/>
      </c>
      <c r="AC178" s="444" t="s">
        <v>348</v>
      </c>
      <c r="AD178" s="447" t="s">
        <v>11</v>
      </c>
      <c r="AE178" s="450" t="str">
        <f t="shared" ref="AE178" si="240">IF(AND(AC178="Rara Vez",AD178="Insignificante"),("BAJA"),IF(AND(AC178="Rara Vez",AD178="Menor"),("BAJA"),IF(AND(AC178="Rara Vez",AD178="Moderado"),("MODERADA"),IF(AND(AC178="Rara Vez",AD178="Mayor"),("ALTA"),IF(AND(AC178="Improbable",AD178="Insignificante"),("BAJA"),IF(AND(AC178="Improbable",AD178="Menor"),("BAJA"),IF(AND(AC178="Improbable",AD178="Moderado"),("MODERADA"),IF(AND(AC178="Improbable",AD178="Mayor"),("ALTA"),IF(AND(AC178="Posible",AD178="Insignificante"),("BAJA"),IF(AND(AC178="Posible",AD178="Menor"),("MODERADA"),IF(AND(AC178="Posible",AD178="Moderado"),("ALTA"),IF(AND(AC178="Posible",AD178="Mayor"),("EXTREMA"),IF(AND(AC178="Probable",AD178="Insignificante"),("MODERADA"),IF(AND(AC178="Probable",AD178="Menor"),("ALTA"),IF(AND(AC178="Probable",AD178="Moderado"),("ALTA"),IF(AND(AC178="Probable",AD178="Mayor"),("EXTREMA"),IF(AND(AC178="Casi Seguro",AD178="Insignificante"),("ALTA"),IF(AND(AC178="Casi Seguro",AD178="Menor"),("ALTA"),IF(AND(AC178="Casi Seguro",AD178="Moderado"),("EXTREMA"),IF(AND(AC178="Casi Seguro",AD178="Mayor"),("EXTREMA"),IF(AD178="Catastrófico","EXTREMA","VALORAR")))))))))))))))))))))</f>
        <v>ALTA</v>
      </c>
      <c r="AF178" s="205">
        <v>1</v>
      </c>
      <c r="AG178" s="206" t="s">
        <v>1232</v>
      </c>
      <c r="AH178" s="234" t="str">
        <f t="shared" si="188"/>
        <v>Probabilidad</v>
      </c>
      <c r="AI178" s="340" t="s">
        <v>314</v>
      </c>
      <c r="AJ178" s="340" t="s">
        <v>319</v>
      </c>
      <c r="AK178" s="235" t="str">
        <f t="shared" si="189"/>
        <v>40%</v>
      </c>
      <c r="AL178" s="341" t="s">
        <v>323</v>
      </c>
      <c r="AM178" s="341" t="s">
        <v>327</v>
      </c>
      <c r="AN178" s="342" t="s">
        <v>330</v>
      </c>
      <c r="AO178" s="236" t="str">
        <f>IF(ISBLANK(AD178),(IFERROR(IF(AH178="Probabilidad",(W178-(+W178*AK178)),IF(AH178="Impacto",W178,"")),""))," ")</f>
        <v xml:space="preserve"> </v>
      </c>
      <c r="AP178" s="174" t="str">
        <f>IF(ISBLANK(AD178), (IFERROR(IF(AO178="","",IF(AO178&lt;=0.2,"Muy Baja",IF(AO178&lt;=0.4,"Baja",IF(AO178&lt;=0.6,"Media",IF(AO178&lt;=0.8,"Alta","Muy Alta"))))),""))," ")</f>
        <v xml:space="preserve"> </v>
      </c>
      <c r="AQ178" s="237" t="str">
        <f t="shared" si="190"/>
        <v xml:space="preserve"> </v>
      </c>
      <c r="AR178" s="283" t="str">
        <f t="shared" si="191"/>
        <v/>
      </c>
      <c r="AS178" s="237" t="str">
        <f>IFERROR(IF(AH178="Impacto",(AA178-(+AA178*AK178)),IF(AH178="Probabilidad",AA178,"")),"")</f>
        <v/>
      </c>
      <c r="AT178" s="239" t="str">
        <f t="shared" si="192"/>
        <v/>
      </c>
      <c r="AU178" s="453" t="s">
        <v>348</v>
      </c>
      <c r="AV178" s="456" t="str">
        <f>IF(ISBLANK(AD178), " ", AD178)</f>
        <v>Mayor</v>
      </c>
      <c r="AW178" s="450" t="str">
        <f t="shared" ref="AW178" si="241">IF(AND(AU178="Rara Vez",AV178="Insignificante"),("BAJA"),IF(AND(AU178="Rara Vez",AV178="Menor"),("BAJA"),IF(AND(AU178="Rara Vez",AV178="Moderado"),("MODERADA"),IF(AND(AU178="Rara Vez",AV178="Mayor"),("ALTA"),IF(AND(AU178="Improbable",AV178="Insignificante"),("BAJA"),IF(AND(AU178="Improbable",AV178="Menor"),("BAJA"),IF(AND(AU178="Improbable",AV178="Moderado"),("MODERADA"),IF(AND(AU178="Improbable",AV178="Mayor"),("ALTA"),IF(AND(AU178="Posible",AV178="Insignificante"),("BAJA"),IF(AND(AU178="Posible",AV178="Menor"),("MODERADA"),IF(AND(AU178="Posible",AV178="Moderado"),("ALTA"),IF(AND(AU178="Posible",AV178="Mayor"),("EXTREMA"),IF(AND(AU178="Probable",AV178="Insignificante"),("MODERADA"),IF(AND(AU178="Probable",AV178="Menor"),("ALTA"),IF(AND(AU178="Probable",AV178="Moderado"),("ALTA"),IF(AND(AU178="Probable",AV178="Mayor"),("EXTREMA"),IF(AND(AU178="Casi Seguro",AV178="Insignificante"),("ALTA"),IF(AND(AU178="Casi Seguro",AV178="Menor"),("ALTA"),IF(AND(AU178="Casi Seguro",AV178="Moderado"),("EXTREMA"),IF(AND(AU178="Casi Seguro",AV178="Mayor"),("EXTREMA"),IF(AV178="Catastrófico","EXTREMA","VALORAR")))))))))))))))))))))</f>
        <v>ALTA</v>
      </c>
      <c r="AX178" s="459" t="s">
        <v>337</v>
      </c>
      <c r="AY178" s="343" t="s">
        <v>1315</v>
      </c>
      <c r="AZ178" s="209" t="s">
        <v>1316</v>
      </c>
      <c r="BA178" s="207" t="s">
        <v>975</v>
      </c>
      <c r="BB178" s="207" t="s">
        <v>1083</v>
      </c>
      <c r="BC178" s="208">
        <v>44562</v>
      </c>
      <c r="BD178" s="208">
        <v>44926</v>
      </c>
      <c r="BE178" s="208" t="s">
        <v>1592</v>
      </c>
      <c r="BF178" s="208" t="s">
        <v>1593</v>
      </c>
      <c r="BG178" s="462" t="s">
        <v>1310</v>
      </c>
      <c r="BH178" s="215"/>
      <c r="BI178" s="210"/>
      <c r="BJ178" s="210"/>
      <c r="BK178" s="210"/>
      <c r="BL178" s="207"/>
      <c r="BM178" s="207"/>
      <c r="BN178" s="207"/>
      <c r="BO178" s="282"/>
      <c r="BP178" s="282"/>
      <c r="BQ178" s="284"/>
      <c r="BR178" s="213"/>
      <c r="BS178" s="213" t="str">
        <f>IF(AND('MAPA DE RIESGOS'!$AP178="Muy Alta",'MAPA DE RIESGOS'!$AR178="Leve"),CONCATENATE("R",'MAPA DE RIESGOS'!$H178,"C",'MAPA DE RIESGOS'!$AF178),"")</f>
        <v/>
      </c>
      <c r="BT178" s="213"/>
      <c r="BU178" s="213"/>
      <c r="BV178" s="213"/>
      <c r="BW178" s="213"/>
      <c r="BX178" s="213"/>
      <c r="BY178" s="213"/>
      <c r="BZ178" s="213"/>
      <c r="CA178" s="213"/>
      <c r="CB178" s="213"/>
      <c r="CC178" s="213"/>
      <c r="CD178" s="213"/>
      <c r="CE178" s="213"/>
      <c r="CF178" s="213"/>
      <c r="CG178" s="213"/>
      <c r="CH178" s="213"/>
      <c r="CI178" s="213"/>
      <c r="CJ178" s="213"/>
      <c r="CK178" s="213"/>
    </row>
    <row r="179" spans="1:89" s="214" customFormat="1" ht="28.5" hidden="1" customHeight="1">
      <c r="A179" s="640"/>
      <c r="B179" s="517"/>
      <c r="C179" s="520"/>
      <c r="D179" s="520"/>
      <c r="E179" s="469"/>
      <c r="F179" s="469"/>
      <c r="G179" s="489"/>
      <c r="H179" s="384">
        <v>28</v>
      </c>
      <c r="I179" s="466"/>
      <c r="J179" s="463"/>
      <c r="K179" s="463"/>
      <c r="L179" s="463"/>
      <c r="M179" s="469">
        <f t="shared" si="233"/>
        <v>0</v>
      </c>
      <c r="N179" s="469"/>
      <c r="O179" s="469"/>
      <c r="P179" s="472"/>
      <c r="Q179" s="475"/>
      <c r="R179" s="478"/>
      <c r="S179" s="478"/>
      <c r="T179" s="478"/>
      <c r="U179" s="478"/>
      <c r="V179" s="481"/>
      <c r="W179" s="439"/>
      <c r="X179" s="484"/>
      <c r="Y179" s="487"/>
      <c r="Z179" s="436"/>
      <c r="AA179" s="439"/>
      <c r="AB179" s="442"/>
      <c r="AC179" s="445"/>
      <c r="AD179" s="448"/>
      <c r="AE179" s="451"/>
      <c r="AF179" s="205">
        <v>2</v>
      </c>
      <c r="AG179" s="206"/>
      <c r="AH179" s="234" t="str">
        <f t="shared" si="188"/>
        <v/>
      </c>
      <c r="AI179" s="340"/>
      <c r="AJ179" s="340"/>
      <c r="AK179" s="235" t="str">
        <f t="shared" si="189"/>
        <v/>
      </c>
      <c r="AL179" s="341"/>
      <c r="AM179" s="341"/>
      <c r="AN179" s="342"/>
      <c r="AO179" s="236" t="str">
        <f>IF(ISBLANK(AD178),(IFERROR(IF(AND(AH178="Probabilidad",AH179="Probabilidad"),(AQ178-(+AQ178*AK179)),IF(AH179="Probabilidad",(W178-(+W178*AK179)),IF(AH179="Impacto",AQ178,""))),""))," ")</f>
        <v xml:space="preserve"> </v>
      </c>
      <c r="AP179" s="174" t="str">
        <f>IF(ISBLANK(AD178),(IFERROR(IF(AO179="","",IF(AO179&lt;=0.2,"Muy Baja",IF(AO179&lt;=0.4,"Baja",IF(AO179&lt;=0.6,"Media",IF(AO179&lt;=0.8,"Alta","Muy Alta"))))),""))," ")</f>
        <v xml:space="preserve"> </v>
      </c>
      <c r="AQ179" s="237" t="str">
        <f t="shared" si="190"/>
        <v xml:space="preserve"> </v>
      </c>
      <c r="AR179" s="283" t="str">
        <f t="shared" si="191"/>
        <v/>
      </c>
      <c r="AS179" s="237" t="str">
        <f>IFERROR(IF(AND(AH178="Impacto",AH179="Impacto"),(AS178-(+AS178*AK179)),IF(AH179="Impacto",(AA178-(+AA178*AK179)),IF(AH179="Probabilidad",AS178,""))),"")</f>
        <v/>
      </c>
      <c r="AT179" s="239" t="str">
        <f t="shared" si="192"/>
        <v/>
      </c>
      <c r="AU179" s="454"/>
      <c r="AV179" s="457"/>
      <c r="AW179" s="451"/>
      <c r="AX179" s="460"/>
      <c r="AY179" s="343"/>
      <c r="AZ179" s="209"/>
      <c r="BA179" s="207"/>
      <c r="BB179" s="207"/>
      <c r="BC179" s="208"/>
      <c r="BD179" s="208"/>
      <c r="BE179" s="208"/>
      <c r="BF179" s="209"/>
      <c r="BG179" s="463"/>
      <c r="BH179" s="215"/>
      <c r="BI179" s="210"/>
      <c r="BJ179" s="210"/>
      <c r="BK179" s="210"/>
      <c r="BL179" s="207"/>
      <c r="BM179" s="207"/>
      <c r="BN179" s="207"/>
      <c r="BO179" s="282"/>
      <c r="BP179" s="282"/>
      <c r="BQ179" s="284"/>
      <c r="BR179" s="213"/>
      <c r="BS179" s="213" t="str">
        <f>IF(AND('MAPA DE RIESGOS'!$AP179="Muy Alta",'MAPA DE RIESGOS'!$AR179="Leve"),CONCATENATE("R",'MAPA DE RIESGOS'!$H179,"C",'MAPA DE RIESGOS'!$AF179),"")</f>
        <v/>
      </c>
      <c r="BT179" s="213"/>
      <c r="BU179" s="213"/>
      <c r="BV179" s="213"/>
      <c r="BW179" s="213"/>
      <c r="BX179" s="213"/>
      <c r="BY179" s="213"/>
      <c r="BZ179" s="213"/>
      <c r="CA179" s="213"/>
      <c r="CB179" s="213"/>
      <c r="CC179" s="213"/>
      <c r="CD179" s="213"/>
      <c r="CE179" s="213"/>
      <c r="CF179" s="213"/>
      <c r="CG179" s="213"/>
      <c r="CH179" s="213"/>
      <c r="CI179" s="213"/>
      <c r="CJ179" s="213"/>
      <c r="CK179" s="213"/>
    </row>
    <row r="180" spans="1:89" s="214" customFormat="1" ht="28.5" hidden="1" customHeight="1">
      <c r="A180" s="640"/>
      <c r="B180" s="517"/>
      <c r="C180" s="520"/>
      <c r="D180" s="520"/>
      <c r="E180" s="469"/>
      <c r="F180" s="469"/>
      <c r="G180" s="489"/>
      <c r="H180" s="384">
        <v>28</v>
      </c>
      <c r="I180" s="466"/>
      <c r="J180" s="463"/>
      <c r="K180" s="463"/>
      <c r="L180" s="463"/>
      <c r="M180" s="469">
        <f t="shared" si="233"/>
        <v>0</v>
      </c>
      <c r="N180" s="469"/>
      <c r="O180" s="469"/>
      <c r="P180" s="472"/>
      <c r="Q180" s="475"/>
      <c r="R180" s="478"/>
      <c r="S180" s="478"/>
      <c r="T180" s="478"/>
      <c r="U180" s="478"/>
      <c r="V180" s="481"/>
      <c r="W180" s="439"/>
      <c r="X180" s="484"/>
      <c r="Y180" s="487"/>
      <c r="Z180" s="436"/>
      <c r="AA180" s="439"/>
      <c r="AB180" s="442"/>
      <c r="AC180" s="445"/>
      <c r="AD180" s="448"/>
      <c r="AE180" s="451"/>
      <c r="AF180" s="205">
        <v>3</v>
      </c>
      <c r="AG180" s="206"/>
      <c r="AH180" s="234" t="str">
        <f t="shared" si="188"/>
        <v/>
      </c>
      <c r="AI180" s="340"/>
      <c r="AJ180" s="340"/>
      <c r="AK180" s="235" t="str">
        <f t="shared" si="189"/>
        <v/>
      </c>
      <c r="AL180" s="341"/>
      <c r="AM180" s="341"/>
      <c r="AN180" s="342"/>
      <c r="AO180" s="236" t="str">
        <f>IF(ISBLANK(AD178),(IFERROR(IF(AND(AH179="Probabilidad",AH180="Probabilidad"),(AQ179-(+AQ179*AK180)),IF(AND(AH179="Impacto",AH180="Probabilidad"),(AQ178-(+AQ178*AK180)),IF(AH180="Impacto",AQ179,""))),""))," ")</f>
        <v xml:space="preserve"> </v>
      </c>
      <c r="AP180" s="174" t="str">
        <f>IF(ISBLANK(AD178),(IFERROR(IF(AO180="","",IF(AO180&lt;=0.2,"Muy Baja",IF(AO180&lt;=0.4,"Baja",IF(AO180&lt;=0.6,"Media",IF(AO180&lt;=0.8,"Alta","Muy Alta"))))),""))," ")</f>
        <v xml:space="preserve"> </v>
      </c>
      <c r="AQ180" s="237" t="str">
        <f t="shared" si="190"/>
        <v xml:space="preserve"> </v>
      </c>
      <c r="AR180" s="283" t="str">
        <f t="shared" si="191"/>
        <v/>
      </c>
      <c r="AS180" s="237" t="str">
        <f>IFERROR(IF(AND(AH179="Impacto",AH180="Impacto"),(AS179-(+AS179*AK180)),IF(AND(AH179="Probabilidad",AH180="Impacto"),(AS178-(+AS178*AK180)),IF(AH180="Probabilidad",AS179,""))),"")</f>
        <v/>
      </c>
      <c r="AT180" s="239" t="str">
        <f t="shared" si="192"/>
        <v/>
      </c>
      <c r="AU180" s="454"/>
      <c r="AV180" s="457"/>
      <c r="AW180" s="451"/>
      <c r="AX180" s="460"/>
      <c r="AY180" s="343"/>
      <c r="AZ180" s="209"/>
      <c r="BA180" s="207"/>
      <c r="BB180" s="207"/>
      <c r="BC180" s="208"/>
      <c r="BD180" s="208"/>
      <c r="BE180" s="208"/>
      <c r="BF180" s="209"/>
      <c r="BG180" s="463"/>
      <c r="BH180" s="215"/>
      <c r="BI180" s="210"/>
      <c r="BJ180" s="210"/>
      <c r="BK180" s="210"/>
      <c r="BL180" s="207"/>
      <c r="BM180" s="207"/>
      <c r="BN180" s="207"/>
      <c r="BO180" s="282"/>
      <c r="BP180" s="282"/>
      <c r="BQ180" s="284"/>
      <c r="BR180" s="213"/>
      <c r="BS180" s="213" t="str">
        <f>IF(AND('MAPA DE RIESGOS'!$AP180="Muy Alta",'MAPA DE RIESGOS'!$AR180="Leve"),CONCATENATE("R",'MAPA DE RIESGOS'!$H180,"C",'MAPA DE RIESGOS'!$AF180),"")</f>
        <v/>
      </c>
      <c r="BT180" s="213"/>
      <c r="BU180" s="213"/>
      <c r="BV180" s="213"/>
      <c r="BW180" s="213"/>
      <c r="BX180" s="213"/>
      <c r="BY180" s="213"/>
      <c r="BZ180" s="213"/>
      <c r="CA180" s="213"/>
      <c r="CB180" s="213"/>
      <c r="CC180" s="213"/>
      <c r="CD180" s="213"/>
      <c r="CE180" s="213"/>
      <c r="CF180" s="213"/>
      <c r="CG180" s="213"/>
      <c r="CH180" s="213"/>
      <c r="CI180" s="213"/>
      <c r="CJ180" s="213"/>
      <c r="CK180" s="213"/>
    </row>
    <row r="181" spans="1:89" s="214" customFormat="1" ht="28.5" hidden="1" customHeight="1">
      <c r="A181" s="640"/>
      <c r="B181" s="517"/>
      <c r="C181" s="520"/>
      <c r="D181" s="520"/>
      <c r="E181" s="469"/>
      <c r="F181" s="469"/>
      <c r="G181" s="489"/>
      <c r="H181" s="384">
        <v>28</v>
      </c>
      <c r="I181" s="466"/>
      <c r="J181" s="463"/>
      <c r="K181" s="463"/>
      <c r="L181" s="463"/>
      <c r="M181" s="469">
        <f t="shared" si="233"/>
        <v>0</v>
      </c>
      <c r="N181" s="469"/>
      <c r="O181" s="469"/>
      <c r="P181" s="472"/>
      <c r="Q181" s="475"/>
      <c r="R181" s="478"/>
      <c r="S181" s="478"/>
      <c r="T181" s="478"/>
      <c r="U181" s="478"/>
      <c r="V181" s="481"/>
      <c r="W181" s="439"/>
      <c r="X181" s="484"/>
      <c r="Y181" s="487"/>
      <c r="Z181" s="436"/>
      <c r="AA181" s="439"/>
      <c r="AB181" s="442"/>
      <c r="AC181" s="445"/>
      <c r="AD181" s="448"/>
      <c r="AE181" s="451"/>
      <c r="AF181" s="205">
        <v>4</v>
      </c>
      <c r="AG181" s="206"/>
      <c r="AH181" s="234" t="str">
        <f t="shared" si="188"/>
        <v/>
      </c>
      <c r="AI181" s="340"/>
      <c r="AJ181" s="340"/>
      <c r="AK181" s="235" t="str">
        <f t="shared" si="189"/>
        <v/>
      </c>
      <c r="AL181" s="341"/>
      <c r="AM181" s="341"/>
      <c r="AN181" s="342"/>
      <c r="AO181" s="236" t="str">
        <f>IF(ISBLANK(AD178),(IFERROR(IF(AND(AH180="Probabilidad",AH181="Probabilidad"),(AQ180-(+AQ180*AK181)),IF(AND(AH180="Impacto",AH181="Probabilidad"),(AQ179-(+AQ179*AK181)),IF(AH181="Impacto",AQ180,""))),""))," ")</f>
        <v xml:space="preserve"> </v>
      </c>
      <c r="AP181" s="174" t="str">
        <f>IF(ISBLANK(AD178),(IFERROR(IF(AO181="","",IF(AO181&lt;=0.2,"Muy Baja",IF(AO181&lt;=0.4,"Baja",IF(AO181&lt;=0.6,"Media",IF(AO181&lt;=0.8,"Alta","Muy Alta"))))),""))," ")</f>
        <v xml:space="preserve"> </v>
      </c>
      <c r="AQ181" s="237" t="str">
        <f t="shared" si="190"/>
        <v xml:space="preserve"> </v>
      </c>
      <c r="AR181" s="283" t="str">
        <f t="shared" si="191"/>
        <v/>
      </c>
      <c r="AS181" s="237" t="str">
        <f>IFERROR(IF(AND(AH180="Impacto",AH181="Impacto"),(AS180-(+AS180*AK181)),IF(AND(AH180="Probabilidad",AH181="Impacto"),(AS179-(+AS179*AK181)),IF(AH181="Probabilidad",AS180,""))),"")</f>
        <v/>
      </c>
      <c r="AT181" s="239" t="str">
        <f t="shared" si="192"/>
        <v/>
      </c>
      <c r="AU181" s="454"/>
      <c r="AV181" s="457"/>
      <c r="AW181" s="451"/>
      <c r="AX181" s="460"/>
      <c r="AY181" s="343"/>
      <c r="AZ181" s="209"/>
      <c r="BA181" s="207"/>
      <c r="BB181" s="207"/>
      <c r="BC181" s="208"/>
      <c r="BD181" s="208"/>
      <c r="BE181" s="208"/>
      <c r="BF181" s="209"/>
      <c r="BG181" s="463"/>
      <c r="BH181" s="215"/>
      <c r="BI181" s="210"/>
      <c r="BJ181" s="210"/>
      <c r="BK181" s="210"/>
      <c r="BL181" s="207"/>
      <c r="BM181" s="207"/>
      <c r="BN181" s="207"/>
      <c r="BO181" s="282"/>
      <c r="BP181" s="282"/>
      <c r="BQ181" s="284"/>
      <c r="BR181" s="213"/>
      <c r="BS181" s="213" t="str">
        <f>IF(AND('MAPA DE RIESGOS'!$AP181="Muy Alta",'MAPA DE RIESGOS'!$AR181="Leve"),CONCATENATE("R",'MAPA DE RIESGOS'!$H181,"C",'MAPA DE RIESGOS'!$AF181),"")</f>
        <v/>
      </c>
      <c r="BT181" s="213"/>
      <c r="BU181" s="213"/>
      <c r="BV181" s="213"/>
      <c r="BW181" s="213"/>
      <c r="BX181" s="213"/>
      <c r="BY181" s="213"/>
      <c r="BZ181" s="213"/>
      <c r="CA181" s="213"/>
      <c r="CB181" s="213"/>
      <c r="CC181" s="213"/>
      <c r="CD181" s="213"/>
      <c r="CE181" s="213"/>
      <c r="CF181" s="213"/>
      <c r="CG181" s="213"/>
      <c r="CH181" s="213"/>
      <c r="CI181" s="213"/>
      <c r="CJ181" s="213"/>
      <c r="CK181" s="213"/>
    </row>
    <row r="182" spans="1:89" s="214" customFormat="1" ht="28.5" hidden="1" customHeight="1">
      <c r="A182" s="640"/>
      <c r="B182" s="517"/>
      <c r="C182" s="520"/>
      <c r="D182" s="520"/>
      <c r="E182" s="469"/>
      <c r="F182" s="469"/>
      <c r="G182" s="489"/>
      <c r="H182" s="384">
        <v>28</v>
      </c>
      <c r="I182" s="466"/>
      <c r="J182" s="463"/>
      <c r="K182" s="463"/>
      <c r="L182" s="463"/>
      <c r="M182" s="469">
        <f t="shared" si="233"/>
        <v>0</v>
      </c>
      <c r="N182" s="469"/>
      <c r="O182" s="469"/>
      <c r="P182" s="472"/>
      <c r="Q182" s="475"/>
      <c r="R182" s="478"/>
      <c r="S182" s="478"/>
      <c r="T182" s="478"/>
      <c r="U182" s="478"/>
      <c r="V182" s="481"/>
      <c r="W182" s="439"/>
      <c r="X182" s="484"/>
      <c r="Y182" s="487"/>
      <c r="Z182" s="436"/>
      <c r="AA182" s="439"/>
      <c r="AB182" s="442"/>
      <c r="AC182" s="445"/>
      <c r="AD182" s="448"/>
      <c r="AE182" s="451"/>
      <c r="AF182" s="205">
        <v>5</v>
      </c>
      <c r="AG182" s="206"/>
      <c r="AH182" s="234" t="str">
        <f t="shared" si="188"/>
        <v/>
      </c>
      <c r="AI182" s="340"/>
      <c r="AJ182" s="340"/>
      <c r="AK182" s="235" t="str">
        <f t="shared" si="189"/>
        <v/>
      </c>
      <c r="AL182" s="341"/>
      <c r="AM182" s="341"/>
      <c r="AN182" s="342"/>
      <c r="AO182" s="236" t="str">
        <f>IF(ISBLANK(AD178),(IFERROR(IF(AND(AH181="Probabilidad",AH182="Probabilidad"),(AQ181-(+AQ181*AK182)),IF(AND(AH181="Impacto",AH182="Probabilidad"),(AQ180-(+AQ180*AK182)),IF(AH182="Impacto",AQ181,""))),""))," ")</f>
        <v xml:space="preserve"> </v>
      </c>
      <c r="AP182" s="174" t="str">
        <f>IF(ISBLANK(AD178),(IFERROR(IF(AO182="","",IF(AO182&lt;=0.2,"Muy Baja",IF(AO182&lt;=0.4,"Baja",IF(AO182&lt;=0.6,"Media",IF(AO182&lt;=0.8,"Alta","Muy Alta"))))),""))," ")</f>
        <v xml:space="preserve"> </v>
      </c>
      <c r="AQ182" s="237" t="str">
        <f t="shared" si="190"/>
        <v xml:space="preserve"> </v>
      </c>
      <c r="AR182" s="283" t="str">
        <f t="shared" si="191"/>
        <v/>
      </c>
      <c r="AS182" s="237" t="str">
        <f>IFERROR(IF(AND(AH181="Impacto",AH182="Impacto"),(AS181-(+AS181*AK182)),IF(AND(AH181="Probabilidad",AH182="Impacto"),(AS180-(+AS180*AK182)),IF(AH182="Probabilidad",AS181,""))),"")</f>
        <v/>
      </c>
      <c r="AT182" s="239" t="str">
        <f t="shared" si="192"/>
        <v/>
      </c>
      <c r="AU182" s="454"/>
      <c r="AV182" s="457"/>
      <c r="AW182" s="451"/>
      <c r="AX182" s="460"/>
      <c r="AY182" s="343"/>
      <c r="AZ182" s="209"/>
      <c r="BA182" s="207"/>
      <c r="BB182" s="207"/>
      <c r="BC182" s="208"/>
      <c r="BD182" s="208"/>
      <c r="BE182" s="208"/>
      <c r="BF182" s="209"/>
      <c r="BG182" s="463"/>
      <c r="BH182" s="215"/>
      <c r="BI182" s="210"/>
      <c r="BJ182" s="210"/>
      <c r="BK182" s="210"/>
      <c r="BL182" s="207"/>
      <c r="BM182" s="207"/>
      <c r="BN182" s="207"/>
      <c r="BO182" s="282"/>
      <c r="BP182" s="282"/>
      <c r="BQ182" s="284"/>
      <c r="BR182" s="213"/>
      <c r="BS182" s="213" t="str">
        <f>IF(AND('MAPA DE RIESGOS'!$AP182="Muy Alta",'MAPA DE RIESGOS'!$AR182="Leve"),CONCATENATE("R",'MAPA DE RIESGOS'!$H182,"C",'MAPA DE RIESGOS'!$AF182),"")</f>
        <v/>
      </c>
      <c r="BT182" s="213"/>
      <c r="BU182" s="213"/>
      <c r="BV182" s="213"/>
      <c r="BW182" s="213"/>
      <c r="BX182" s="213"/>
      <c r="BY182" s="213"/>
      <c r="BZ182" s="213"/>
      <c r="CA182" s="213"/>
      <c r="CB182" s="213"/>
      <c r="CC182" s="213"/>
      <c r="CD182" s="213"/>
      <c r="CE182" s="213"/>
      <c r="CF182" s="213"/>
      <c r="CG182" s="213"/>
      <c r="CH182" s="213"/>
      <c r="CI182" s="213"/>
      <c r="CJ182" s="213"/>
      <c r="CK182" s="213"/>
    </row>
    <row r="183" spans="1:89" s="214" customFormat="1" ht="28.5" hidden="1" customHeight="1">
      <c r="A183" s="640"/>
      <c r="B183" s="517"/>
      <c r="C183" s="520"/>
      <c r="D183" s="520"/>
      <c r="E183" s="469"/>
      <c r="F183" s="469"/>
      <c r="G183" s="489"/>
      <c r="H183" s="384">
        <v>28</v>
      </c>
      <c r="I183" s="467"/>
      <c r="J183" s="464"/>
      <c r="K183" s="464"/>
      <c r="L183" s="464"/>
      <c r="M183" s="470">
        <f t="shared" si="233"/>
        <v>0</v>
      </c>
      <c r="N183" s="470"/>
      <c r="O183" s="470"/>
      <c r="P183" s="473"/>
      <c r="Q183" s="476"/>
      <c r="R183" s="479"/>
      <c r="S183" s="479"/>
      <c r="T183" s="479"/>
      <c r="U183" s="479"/>
      <c r="V183" s="482"/>
      <c r="W183" s="440"/>
      <c r="X183" s="485"/>
      <c r="Y183" s="488"/>
      <c r="Z183" s="437"/>
      <c r="AA183" s="440"/>
      <c r="AB183" s="443"/>
      <c r="AC183" s="446"/>
      <c r="AD183" s="449"/>
      <c r="AE183" s="452"/>
      <c r="AF183" s="205">
        <v>6</v>
      </c>
      <c r="AG183" s="206"/>
      <c r="AH183" s="234" t="str">
        <f t="shared" si="188"/>
        <v/>
      </c>
      <c r="AI183" s="340"/>
      <c r="AJ183" s="340"/>
      <c r="AK183" s="235" t="str">
        <f t="shared" si="189"/>
        <v/>
      </c>
      <c r="AL183" s="341"/>
      <c r="AM183" s="341"/>
      <c r="AN183" s="342"/>
      <c r="AO183" s="236" t="str">
        <f>IF(ISBLANK(AD178),(IFERROR(IF(AND(AH181="Probabilidad",AH183="Probabilidad"),(AQ181-(+AQ181*AK183)),IF(AND(AH181="Impacto",AH183="Probabilidad"),(AQ180-(+AQ180*AK183)),IF(AH183="Impacto",AQ181,""))),""))," ")</f>
        <v xml:space="preserve"> </v>
      </c>
      <c r="AP183" s="174" t="str">
        <f>IF(ISBLANK(AD178),(IFERROR(IF(AO183="","",IF(AO183&lt;=0.2,"Muy Baja",IF(AO183&lt;=0.4,"Baja",IF(AO183&lt;=0.6,"Media",IF(AO183&lt;=0.8,"Alta","Muy Alta"))))),"")), " ")</f>
        <v xml:space="preserve"> </v>
      </c>
      <c r="AQ183" s="237" t="str">
        <f t="shared" si="190"/>
        <v xml:space="preserve"> </v>
      </c>
      <c r="AR183" s="283" t="str">
        <f t="shared" si="191"/>
        <v/>
      </c>
      <c r="AS183" s="237" t="str">
        <f>IFERROR(IF(AND(AH182="Impacto",AH183="Impacto"),(AS181-(+AS182*AK183)),IF(AND(AH181="Probabilidad",AH183="Impacto"),(AS180-(+AS180*AK183)),IF(AH183="Probabilidad",AS181,""))),"")</f>
        <v/>
      </c>
      <c r="AT183" s="239" t="str">
        <f t="shared" si="192"/>
        <v/>
      </c>
      <c r="AU183" s="455"/>
      <c r="AV183" s="458"/>
      <c r="AW183" s="452"/>
      <c r="AX183" s="461"/>
      <c r="AY183" s="343"/>
      <c r="AZ183" s="209"/>
      <c r="BA183" s="207"/>
      <c r="BB183" s="207"/>
      <c r="BC183" s="208"/>
      <c r="BD183" s="208"/>
      <c r="BE183" s="208"/>
      <c r="BF183" s="209"/>
      <c r="BG183" s="464"/>
      <c r="BH183" s="215"/>
      <c r="BI183" s="210"/>
      <c r="BJ183" s="210"/>
      <c r="BK183" s="210"/>
      <c r="BL183" s="207"/>
      <c r="BM183" s="207"/>
      <c r="BN183" s="207"/>
      <c r="BO183" s="282"/>
      <c r="BP183" s="282"/>
      <c r="BQ183" s="284"/>
      <c r="BR183" s="213"/>
      <c r="BS183" s="213" t="str">
        <f>IF(AND('MAPA DE RIESGOS'!$AP183="Muy Alta",'MAPA DE RIESGOS'!$AR183="Leve"),CONCATENATE("R",'MAPA DE RIESGOS'!$H183,"C",'MAPA DE RIESGOS'!$AF183),"")</f>
        <v/>
      </c>
      <c r="BT183" s="213"/>
      <c r="BU183" s="213"/>
      <c r="BV183" s="213"/>
      <c r="BW183" s="213"/>
      <c r="BX183" s="213"/>
      <c r="BY183" s="213"/>
      <c r="BZ183" s="213"/>
      <c r="CA183" s="213"/>
      <c r="CB183" s="213"/>
      <c r="CC183" s="213"/>
      <c r="CD183" s="213"/>
      <c r="CE183" s="213"/>
      <c r="CF183" s="213"/>
      <c r="CG183" s="213"/>
      <c r="CH183" s="213"/>
      <c r="CI183" s="213"/>
      <c r="CJ183" s="213"/>
      <c r="CK183" s="213"/>
    </row>
    <row r="184" spans="1:89" s="214" customFormat="1" ht="98" customHeight="1">
      <c r="A184" s="640"/>
      <c r="B184" s="517"/>
      <c r="C184" s="520"/>
      <c r="D184" s="520" t="str">
        <f>IFERROR((VLOOKUP($B184,'Listados Datos'!$D$3:$F$18,3,FALSE))," ")</f>
        <v xml:space="preserve"> </v>
      </c>
      <c r="E184" s="469"/>
      <c r="F184" s="469" t="s">
        <v>975</v>
      </c>
      <c r="G184" s="489">
        <v>29</v>
      </c>
      <c r="H184" s="384">
        <v>29</v>
      </c>
      <c r="I184" s="465" t="s">
        <v>1211</v>
      </c>
      <c r="J184" s="462" t="s">
        <v>243</v>
      </c>
      <c r="K184" s="462" t="s">
        <v>1211</v>
      </c>
      <c r="L184" s="462" t="s">
        <v>1219</v>
      </c>
      <c r="M184" s="468" t="str">
        <f t="shared" ref="M184:M189" si="242">+CONCATENATE("Posibilidad de perdida de ", Q184, " debido a amenazas como ", S184, "y vulderabilidades,", T184, " afectando a los activos de información de ", R184)</f>
        <v>Posibilidad de perdida de Confidencialidad e Integridad debido a amenazas como Modificación
no autorizaday vulderabilidades, afectando a los activos de información de Información del SIDEP y expedientes físicos.</v>
      </c>
      <c r="N184" s="468" t="s">
        <v>932</v>
      </c>
      <c r="O184" s="468" t="s">
        <v>837</v>
      </c>
      <c r="P184" s="471">
        <v>228</v>
      </c>
      <c r="Q184" s="474" t="s">
        <v>154</v>
      </c>
      <c r="R184" s="477" t="s">
        <v>1222</v>
      </c>
      <c r="S184" s="477" t="s">
        <v>1223</v>
      </c>
      <c r="T184" s="477"/>
      <c r="U184" s="477"/>
      <c r="V184" s="480" t="str">
        <f t="shared" ref="V184" si="243">IF(ISBLANK(AC184),(IF(P184&lt;=0,"",IF(P184&lt;=2,"Muy Baja",IF(P184&lt;=24,"Baja",IF(P184&lt;=500,"Media",IF(P184&lt;=5000,"Alta","Muy Alta"))))))," ")</f>
        <v>Media</v>
      </c>
      <c r="W184" s="438">
        <f t="shared" ref="W184" si="244">IF(ISBLANK(AC184),(IF(V184="","",IF(V184="Muy Baja",20%,IF(V184="Baja",40%,IF(V184="Media",60%,IF(V184="Alta",80%,IF(V184="Muy Alta",100%,0)))))))," ")</f>
        <v>0.6</v>
      </c>
      <c r="X184" s="483" t="s">
        <v>1719</v>
      </c>
      <c r="Y184" s="486" t="str">
        <f>IF(X184&gt;0,IF(NOT(ISERROR(MATCH(X184,'Listados Datos'!$N$3:$N$4,0))),'Listados Datos'!$N$6&amp;"Por favor no seleccionar este criterios de impacto (Afectación Económica o presupuestal y/o Pérdida Reputacional)",'Listados Datos'!$N$7),"")</f>
        <v>✔</v>
      </c>
      <c r="Z184" s="435" t="str">
        <f>IF(OR(X184='Listados Datos'!$R$3,X184='Listados Datos'!$S$3),"Leve",IF(OR(X184='Listados Datos'!$R$4,X184='Listados Datos'!$S$4),"Menor",IF(OR(X184='Listados Datos'!$R$5,X184='Listados Datos'!$S$5),"Moderado",IF(OR(X184='Listados Datos'!$R$6,X184='Listados Datos'!$S$6),"Mayor",IF(OR(X184='Listados Datos'!$R$7,X184='Listados Datos'!$S$7),"Catastrófico","")))))</f>
        <v/>
      </c>
      <c r="AA184" s="438" t="str">
        <f>IF(Z184="","",IF(Z184="Leve",20%,IF(Z184="Menor",40%,IF(Z184="Moderado",60%,IF(Z184="Mayor",80%,IF(Z184="Catastrófico",100%,0))))))</f>
        <v/>
      </c>
      <c r="AB184" s="441" t="str">
        <f>IF(OR(AND(V184="Muy Baja",Z184="Leve"),AND(V184="Muy Baja",Z184="Menor"),AND(V184="Baja",Z184="Leve")),"Bajo",IF(OR(AND(V184="Muy baja",Z184="Moderado"),AND(V184="Baja",Z184="Menor"),AND(V184="Baja",Z184="Moderado"),AND(V184="Media",Z184="Leve"),AND(V184="Media",Z184="Menor"),AND(V184="Media",Z184="Moderado"),AND(V184="Alta",Z184="Leve"),AND(V184="Alta",Z184="Menor")),"Moderado",IF(OR(AND(V184="Muy Baja",Z184="Mayor"),AND(V184="Baja",Z184="Mayor"),AND(V184="Media",Z184="Mayor"),AND(V184="Alta",Z184="Moderado"),AND(V184="Alta",Z184="Mayor"),AND(V184="Muy Alta",Z184="Leve"),AND(V184="Muy Alta",Z184="Menor"),AND(V184="Muy Alta",Z184="Moderado"),AND(V184="Muy Alta",Z184="Mayor")),"Alto",IF(OR(AND(V184="Muy Baja",Z184="Catastrófico"),AND(V184="Baja",Z184="Catastrófico"),AND(V184="Media",Z184="Catastrófico"),AND(V184="Alta",Z184="Catastrófico"),AND(V184="Muy Alta",Z184="Catastrófico")),"Extremo",""))))</f>
        <v/>
      </c>
      <c r="AC184" s="444"/>
      <c r="AD184" s="447"/>
      <c r="AE184" s="450" t="str">
        <f t="shared" ref="AE184" si="245">IF(AND(AC184="Rara Vez",AD184="Insignificante"),("BAJA"),IF(AND(AC184="Rara Vez",AD184="Menor"),("BAJA"),IF(AND(AC184="Rara Vez",AD184="Moderado"),("MODERADA"),IF(AND(AC184="Rara Vez",AD184="Mayor"),("ALTA"),IF(AND(AC184="Improbable",AD184="Insignificante"),("BAJA"),IF(AND(AC184="Improbable",AD184="Menor"),("BAJA"),IF(AND(AC184="Improbable",AD184="Moderado"),("MODERADA"),IF(AND(AC184="Improbable",AD184="Mayor"),("ALTA"),IF(AND(AC184="Posible",AD184="Insignificante"),("BAJA"),IF(AND(AC184="Posible",AD184="Menor"),("MODERADA"),IF(AND(AC184="Posible",AD184="Moderado"),("ALTA"),IF(AND(AC184="Posible",AD184="Mayor"),("EXTREMA"),IF(AND(AC184="Probable",AD184="Insignificante"),("MODERADA"),IF(AND(AC184="Probable",AD184="Menor"),("ALTA"),IF(AND(AC184="Probable",AD184="Moderado"),("ALTA"),IF(AND(AC184="Probable",AD184="Mayor"),("EXTREMA"),IF(AND(AC184="Casi Seguro",AD184="Insignificante"),("ALTA"),IF(AND(AC184="Casi Seguro",AD184="Menor"),("ALTA"),IF(AND(AC184="Casi Seguro",AD184="Moderado"),("EXTREMA"),IF(AND(AC184="Casi Seguro",AD184="Mayor"),("EXTREMA"),IF(AD184="Catastrófico","EXTREMA","VALORAR")))))))))))))))))))))</f>
        <v>VALORAR</v>
      </c>
      <c r="AF184" s="205">
        <v>1</v>
      </c>
      <c r="AG184" s="206" t="s">
        <v>1236</v>
      </c>
      <c r="AH184" s="234" t="str">
        <f t="shared" si="188"/>
        <v>Probabilidad</v>
      </c>
      <c r="AI184" s="340" t="s">
        <v>314</v>
      </c>
      <c r="AJ184" s="340" t="s">
        <v>319</v>
      </c>
      <c r="AK184" s="235" t="str">
        <f t="shared" si="189"/>
        <v>40%</v>
      </c>
      <c r="AL184" s="341" t="s">
        <v>323</v>
      </c>
      <c r="AM184" s="341" t="s">
        <v>327</v>
      </c>
      <c r="AN184" s="342" t="s">
        <v>330</v>
      </c>
      <c r="AO184" s="236">
        <f>IF(ISBLANK(AD184),(IFERROR(IF(AH184="Probabilidad",(W184-(+W184*AK184)),IF(AH184="Impacto",W184,"")),""))," ")</f>
        <v>0.36</v>
      </c>
      <c r="AP184" s="174" t="str">
        <f>IF(ISBLANK(AD184), (IFERROR(IF(AO184="","",IF(AO184&lt;=0.2,"Muy Baja",IF(AO184&lt;=0.4,"Baja",IF(AO184&lt;=0.6,"Media",IF(AO184&lt;=0.8,"Alta","Muy Alta"))))),""))," ")</f>
        <v>Baja</v>
      </c>
      <c r="AQ184" s="237">
        <f t="shared" si="190"/>
        <v>0.36</v>
      </c>
      <c r="AR184" s="283" t="str">
        <f t="shared" si="191"/>
        <v/>
      </c>
      <c r="AS184" s="237" t="str">
        <f>IFERROR(IF(AH184="Impacto",(AA184-(+AA184*AK184)),IF(AH184="Probabilidad",AA184,"")),"")</f>
        <v/>
      </c>
      <c r="AT184" s="239" t="str">
        <f t="shared" si="192"/>
        <v/>
      </c>
      <c r="AU184" s="453"/>
      <c r="AV184" s="456" t="str">
        <f>IF(ISBLANK(AD184), " ", AD184)</f>
        <v xml:space="preserve"> </v>
      </c>
      <c r="AW184" s="450" t="str">
        <f t="shared" ref="AW184" si="246">IF(AND(AU184="Rara Vez",AV184="Insignificante"),("BAJA"),IF(AND(AU184="Rara Vez",AV184="Menor"),("BAJA"),IF(AND(AU184="Rara Vez",AV184="Moderado"),("MODERADA"),IF(AND(AU184="Rara Vez",AV184="Mayor"),("ALTA"),IF(AND(AU184="Improbable",AV184="Insignificante"),("BAJA"),IF(AND(AU184="Improbable",AV184="Menor"),("BAJA"),IF(AND(AU184="Improbable",AV184="Moderado"),("MODERADA"),IF(AND(AU184="Improbable",AV184="Mayor"),("ALTA"),IF(AND(AU184="Posible",AV184="Insignificante"),("BAJA"),IF(AND(AU184="Posible",AV184="Menor"),("MODERADA"),IF(AND(AU184="Posible",AV184="Moderado"),("ALTA"),IF(AND(AU184="Posible",AV184="Mayor"),("EXTREMA"),IF(AND(AU184="Probable",AV184="Insignificante"),("MODERADA"),IF(AND(AU184="Probable",AV184="Menor"),("ALTA"),IF(AND(AU184="Probable",AV184="Moderado"),("ALTA"),IF(AND(AU184="Probable",AV184="Mayor"),("EXTREMA"),IF(AND(AU184="Casi Seguro",AV184="Insignificante"),("ALTA"),IF(AND(AU184="Casi Seguro",AV184="Menor"),("ALTA"),IF(AND(AU184="Casi Seguro",AV184="Moderado"),("EXTREMA"),IF(AND(AU184="Casi Seguro",AV184="Mayor"),("EXTREMA"),IF(AV184="Catastrófico","EXTREMA","VALORAR")))))))))))))))))))))</f>
        <v>VALORAR</v>
      </c>
      <c r="AX184" s="459" t="s">
        <v>337</v>
      </c>
      <c r="AY184" s="343" t="s">
        <v>1185</v>
      </c>
      <c r="AZ184" s="209" t="s">
        <v>1319</v>
      </c>
      <c r="BA184" s="207" t="s">
        <v>975</v>
      </c>
      <c r="BB184" s="207" t="s">
        <v>1069</v>
      </c>
      <c r="BC184" s="208">
        <v>44562</v>
      </c>
      <c r="BD184" s="208">
        <v>44926</v>
      </c>
      <c r="BE184" s="208" t="s">
        <v>1594</v>
      </c>
      <c r="BF184" s="208" t="s">
        <v>1595</v>
      </c>
      <c r="BG184" s="462" t="s">
        <v>1184</v>
      </c>
      <c r="BH184" s="215"/>
      <c r="BI184" s="210"/>
      <c r="BJ184" s="210"/>
      <c r="BK184" s="210"/>
      <c r="BL184" s="207"/>
      <c r="BM184" s="207"/>
      <c r="BN184" s="207"/>
      <c r="BO184" s="282"/>
      <c r="BP184" s="282"/>
      <c r="BQ184" s="284"/>
      <c r="BR184" s="213"/>
      <c r="BS184" s="213" t="str">
        <f>IF(AND('MAPA DE RIESGOS'!$AP184="Muy Alta",'MAPA DE RIESGOS'!$AR184="Leve"),CONCATENATE("R",'MAPA DE RIESGOS'!$H184,"C",'MAPA DE RIESGOS'!$AF184),"")</f>
        <v/>
      </c>
      <c r="BT184" s="213"/>
      <c r="BU184" s="213"/>
      <c r="BV184" s="213"/>
      <c r="BW184" s="213"/>
      <c r="BX184" s="213"/>
      <c r="BY184" s="213"/>
      <c r="BZ184" s="213"/>
      <c r="CA184" s="213"/>
      <c r="CB184" s="213"/>
      <c r="CC184" s="213"/>
      <c r="CD184" s="213"/>
      <c r="CE184" s="213"/>
      <c r="CF184" s="213"/>
      <c r="CG184" s="213"/>
      <c r="CH184" s="213"/>
      <c r="CI184" s="213"/>
      <c r="CJ184" s="213"/>
      <c r="CK184" s="213"/>
    </row>
    <row r="185" spans="1:89" s="214" customFormat="1" ht="68.25" customHeight="1">
      <c r="A185" s="640"/>
      <c r="B185" s="517"/>
      <c r="C185" s="520"/>
      <c r="D185" s="520"/>
      <c r="E185" s="469"/>
      <c r="F185" s="469"/>
      <c r="G185" s="489"/>
      <c r="H185" s="384">
        <v>29</v>
      </c>
      <c r="I185" s="466"/>
      <c r="J185" s="463"/>
      <c r="K185" s="463"/>
      <c r="L185" s="463"/>
      <c r="M185" s="469" t="str">
        <f t="shared" si="242"/>
        <v xml:space="preserve">Posibilidad de perdida de  debido a amenazas como y vulderabilidades, afectando a los activos de información de </v>
      </c>
      <c r="N185" s="469"/>
      <c r="O185" s="469"/>
      <c r="P185" s="472"/>
      <c r="Q185" s="475"/>
      <c r="R185" s="478"/>
      <c r="S185" s="478"/>
      <c r="T185" s="478"/>
      <c r="U185" s="478"/>
      <c r="V185" s="481"/>
      <c r="W185" s="439"/>
      <c r="X185" s="484"/>
      <c r="Y185" s="487"/>
      <c r="Z185" s="436"/>
      <c r="AA185" s="439"/>
      <c r="AB185" s="442"/>
      <c r="AC185" s="445"/>
      <c r="AD185" s="448"/>
      <c r="AE185" s="451"/>
      <c r="AF185" s="205">
        <v>2</v>
      </c>
      <c r="AG185" s="206" t="s">
        <v>1179</v>
      </c>
      <c r="AH185" s="234" t="str">
        <f t="shared" si="188"/>
        <v>Probabilidad</v>
      </c>
      <c r="AI185" s="340" t="s">
        <v>314</v>
      </c>
      <c r="AJ185" s="340" t="s">
        <v>319</v>
      </c>
      <c r="AK185" s="235" t="str">
        <f t="shared" si="189"/>
        <v>40%</v>
      </c>
      <c r="AL185" s="341" t="s">
        <v>323</v>
      </c>
      <c r="AM185" s="341" t="s">
        <v>327</v>
      </c>
      <c r="AN185" s="342" t="s">
        <v>330</v>
      </c>
      <c r="AO185" s="236">
        <f>IF(ISBLANK(AD184),(IFERROR(IF(AND(AH184="Probabilidad",AH185="Probabilidad"),(AQ184-(+AQ184*AK185)),IF(AH185="Probabilidad",(W184-(+W184*AK185)),IF(AH185="Impacto",AQ184,""))),""))," ")</f>
        <v>0.216</v>
      </c>
      <c r="AP185" s="174" t="str">
        <f>IF(ISBLANK(AD184),(IFERROR(IF(AO185="","",IF(AO185&lt;=0.2,"Muy Baja",IF(AO185&lt;=0.4,"Baja",IF(AO185&lt;=0.6,"Media",IF(AO185&lt;=0.8,"Alta","Muy Alta"))))),""))," ")</f>
        <v>Baja</v>
      </c>
      <c r="AQ185" s="237">
        <f t="shared" si="190"/>
        <v>0.216</v>
      </c>
      <c r="AR185" s="283" t="str">
        <f t="shared" si="191"/>
        <v/>
      </c>
      <c r="AS185" s="237" t="str">
        <f>IFERROR(IF(AND(AH184="Impacto",AH185="Impacto"),(AS184-(+AS184*AK185)),IF(AH185="Impacto",(AA184-(+AA184*AK185)),IF(AH185="Probabilidad",AS184,""))),"")</f>
        <v/>
      </c>
      <c r="AT185" s="239" t="str">
        <f t="shared" si="192"/>
        <v/>
      </c>
      <c r="AU185" s="454"/>
      <c r="AV185" s="457"/>
      <c r="AW185" s="451"/>
      <c r="AX185" s="460"/>
      <c r="AY185" s="343" t="s">
        <v>1202</v>
      </c>
      <c r="AZ185" s="209" t="s">
        <v>1199</v>
      </c>
      <c r="BA185" s="207" t="s">
        <v>975</v>
      </c>
      <c r="BB185" s="207" t="s">
        <v>1069</v>
      </c>
      <c r="BC185" s="208">
        <v>44562</v>
      </c>
      <c r="BD185" s="208">
        <v>44926</v>
      </c>
      <c r="BE185" s="208" t="s">
        <v>1594</v>
      </c>
      <c r="BF185" s="208" t="s">
        <v>1595</v>
      </c>
      <c r="BG185" s="463"/>
      <c r="BH185" s="215"/>
      <c r="BI185" s="210"/>
      <c r="BJ185" s="210"/>
      <c r="BK185" s="210"/>
      <c r="BL185" s="207"/>
      <c r="BM185" s="207"/>
      <c r="BN185" s="207"/>
      <c r="BO185" s="282"/>
      <c r="BP185" s="282"/>
      <c r="BQ185" s="284"/>
      <c r="BR185" s="213"/>
      <c r="BS185" s="213" t="str">
        <f>IF(AND('MAPA DE RIESGOS'!$AP185="Muy Alta",'MAPA DE RIESGOS'!$AR185="Leve"),CONCATENATE("R",'MAPA DE RIESGOS'!$H185,"C",'MAPA DE RIESGOS'!$AF185),"")</f>
        <v/>
      </c>
      <c r="BT185" s="213"/>
      <c r="BU185" s="213"/>
      <c r="BV185" s="213"/>
      <c r="BW185" s="213"/>
      <c r="BX185" s="213"/>
      <c r="BY185" s="213"/>
      <c r="BZ185" s="213"/>
      <c r="CA185" s="213"/>
      <c r="CB185" s="213"/>
      <c r="CC185" s="213"/>
      <c r="CD185" s="213"/>
      <c r="CE185" s="213"/>
      <c r="CF185" s="213"/>
      <c r="CG185" s="213"/>
      <c r="CH185" s="213"/>
      <c r="CI185" s="213"/>
      <c r="CJ185" s="213"/>
      <c r="CK185" s="213"/>
    </row>
    <row r="186" spans="1:89" s="214" customFormat="1" ht="28.5" hidden="1" customHeight="1">
      <c r="A186" s="640"/>
      <c r="B186" s="517"/>
      <c r="C186" s="520"/>
      <c r="D186" s="520"/>
      <c r="E186" s="469"/>
      <c r="F186" s="469"/>
      <c r="G186" s="489"/>
      <c r="H186" s="384">
        <v>29</v>
      </c>
      <c r="I186" s="466"/>
      <c r="J186" s="463"/>
      <c r="K186" s="463"/>
      <c r="L186" s="463"/>
      <c r="M186" s="469" t="str">
        <f t="shared" si="242"/>
        <v xml:space="preserve">Posibilidad de perdida de  debido a amenazas como y vulderabilidades, afectando a los activos de información de </v>
      </c>
      <c r="N186" s="469"/>
      <c r="O186" s="469"/>
      <c r="P186" s="472"/>
      <c r="Q186" s="475"/>
      <c r="R186" s="478"/>
      <c r="S186" s="478"/>
      <c r="T186" s="478"/>
      <c r="U186" s="478"/>
      <c r="V186" s="481"/>
      <c r="W186" s="439"/>
      <c r="X186" s="484"/>
      <c r="Y186" s="487"/>
      <c r="Z186" s="436"/>
      <c r="AA186" s="439"/>
      <c r="AB186" s="442"/>
      <c r="AC186" s="445"/>
      <c r="AD186" s="448"/>
      <c r="AE186" s="451"/>
      <c r="AF186" s="205">
        <v>3</v>
      </c>
      <c r="AG186" s="206"/>
      <c r="AH186" s="234" t="str">
        <f t="shared" si="188"/>
        <v/>
      </c>
      <c r="AI186" s="340"/>
      <c r="AJ186" s="340"/>
      <c r="AK186" s="235" t="str">
        <f t="shared" si="189"/>
        <v/>
      </c>
      <c r="AL186" s="341"/>
      <c r="AM186" s="341"/>
      <c r="AN186" s="342"/>
      <c r="AO186" s="236" t="str">
        <f>IF(ISBLANK(AD184),(IFERROR(IF(AND(AH185="Probabilidad",AH186="Probabilidad"),(AQ185-(+AQ185*AK186)),IF(AND(AH185="Impacto",AH186="Probabilidad"),(AQ184-(+AQ184*AK186)),IF(AH186="Impacto",AQ185,""))),""))," ")</f>
        <v/>
      </c>
      <c r="AP186" s="174" t="str">
        <f>IF(ISBLANK(AD184),(IFERROR(IF(AO186="","",IF(AO186&lt;=0.2,"Muy Baja",IF(AO186&lt;=0.4,"Baja",IF(AO186&lt;=0.6,"Media",IF(AO186&lt;=0.8,"Alta","Muy Alta"))))),""))," ")</f>
        <v/>
      </c>
      <c r="AQ186" s="237" t="str">
        <f t="shared" si="190"/>
        <v/>
      </c>
      <c r="AR186" s="283" t="str">
        <f t="shared" si="191"/>
        <v/>
      </c>
      <c r="AS186" s="237" t="str">
        <f>IFERROR(IF(AND(AH185="Impacto",AH186="Impacto"),(AS185-(+AS185*AK186)),IF(AND(AH185="Probabilidad",AH186="Impacto"),(AS184-(+AS184*AK186)),IF(AH186="Probabilidad",AS185,""))),"")</f>
        <v/>
      </c>
      <c r="AT186" s="239" t="str">
        <f t="shared" si="192"/>
        <v/>
      </c>
      <c r="AU186" s="454"/>
      <c r="AV186" s="457"/>
      <c r="AW186" s="451"/>
      <c r="AX186" s="460"/>
      <c r="AY186" s="343"/>
      <c r="AZ186" s="209"/>
      <c r="BA186" s="207"/>
      <c r="BB186" s="207"/>
      <c r="BC186" s="208"/>
      <c r="BD186" s="208"/>
      <c r="BE186" s="208"/>
      <c r="BF186" s="209"/>
      <c r="BG186" s="463"/>
      <c r="BH186" s="215"/>
      <c r="BI186" s="210"/>
      <c r="BJ186" s="210"/>
      <c r="BK186" s="210"/>
      <c r="BL186" s="207"/>
      <c r="BM186" s="207"/>
      <c r="BN186" s="207"/>
      <c r="BO186" s="282"/>
      <c r="BP186" s="282"/>
      <c r="BQ186" s="284"/>
      <c r="BR186" s="213"/>
      <c r="BS186" s="213" t="str">
        <f>IF(AND('MAPA DE RIESGOS'!$AP186="Muy Alta",'MAPA DE RIESGOS'!$AR186="Leve"),CONCATENATE("R",'MAPA DE RIESGOS'!$H186,"C",'MAPA DE RIESGOS'!$AF186),"")</f>
        <v/>
      </c>
      <c r="BT186" s="213"/>
      <c r="BU186" s="213"/>
      <c r="BV186" s="213"/>
      <c r="BW186" s="213"/>
      <c r="BX186" s="213"/>
      <c r="BY186" s="213"/>
      <c r="BZ186" s="213"/>
      <c r="CA186" s="213"/>
      <c r="CB186" s="213"/>
      <c r="CC186" s="213"/>
      <c r="CD186" s="213"/>
      <c r="CE186" s="213"/>
      <c r="CF186" s="213"/>
      <c r="CG186" s="213"/>
      <c r="CH186" s="213"/>
      <c r="CI186" s="213"/>
      <c r="CJ186" s="213"/>
      <c r="CK186" s="213"/>
    </row>
    <row r="187" spans="1:89" s="214" customFormat="1" ht="28.5" hidden="1" customHeight="1">
      <c r="A187" s="640"/>
      <c r="B187" s="517"/>
      <c r="C187" s="520"/>
      <c r="D187" s="520"/>
      <c r="E187" s="469"/>
      <c r="F187" s="469"/>
      <c r="G187" s="489"/>
      <c r="H187" s="384">
        <v>29</v>
      </c>
      <c r="I187" s="466"/>
      <c r="J187" s="463"/>
      <c r="K187" s="463"/>
      <c r="L187" s="463"/>
      <c r="M187" s="469" t="str">
        <f t="shared" si="242"/>
        <v xml:space="preserve">Posibilidad de perdida de  debido a amenazas como y vulderabilidades, afectando a los activos de información de </v>
      </c>
      <c r="N187" s="469"/>
      <c r="O187" s="469"/>
      <c r="P187" s="472"/>
      <c r="Q187" s="475"/>
      <c r="R187" s="478"/>
      <c r="S187" s="478"/>
      <c r="T187" s="478"/>
      <c r="U187" s="478"/>
      <c r="V187" s="481"/>
      <c r="W187" s="439"/>
      <c r="X187" s="484"/>
      <c r="Y187" s="487"/>
      <c r="Z187" s="436"/>
      <c r="AA187" s="439"/>
      <c r="AB187" s="442"/>
      <c r="AC187" s="445"/>
      <c r="AD187" s="448"/>
      <c r="AE187" s="451"/>
      <c r="AF187" s="205">
        <v>4</v>
      </c>
      <c r="AG187" s="206"/>
      <c r="AH187" s="234" t="str">
        <f t="shared" si="188"/>
        <v/>
      </c>
      <c r="AI187" s="340"/>
      <c r="AJ187" s="340"/>
      <c r="AK187" s="235" t="str">
        <f t="shared" si="189"/>
        <v/>
      </c>
      <c r="AL187" s="341"/>
      <c r="AM187" s="341"/>
      <c r="AN187" s="342"/>
      <c r="AO187" s="236" t="str">
        <f>IF(ISBLANK(AD184),(IFERROR(IF(AND(AH186="Probabilidad",AH187="Probabilidad"),(AQ186-(+AQ186*AK187)),IF(AND(AH186="Impacto",AH187="Probabilidad"),(AQ185-(+AQ185*AK187)),IF(AH187="Impacto",AQ186,""))),""))," ")</f>
        <v/>
      </c>
      <c r="AP187" s="174" t="str">
        <f>IF(ISBLANK(AD184),(IFERROR(IF(AO187="","",IF(AO187&lt;=0.2,"Muy Baja",IF(AO187&lt;=0.4,"Baja",IF(AO187&lt;=0.6,"Media",IF(AO187&lt;=0.8,"Alta","Muy Alta"))))),""))," ")</f>
        <v/>
      </c>
      <c r="AQ187" s="237" t="str">
        <f t="shared" si="190"/>
        <v/>
      </c>
      <c r="AR187" s="283" t="str">
        <f t="shared" si="191"/>
        <v/>
      </c>
      <c r="AS187" s="237" t="str">
        <f>IFERROR(IF(AND(AH186="Impacto",AH187="Impacto"),(AS186-(+AS186*AK187)),IF(AND(AH186="Probabilidad",AH187="Impacto"),(AS185-(+AS185*AK187)),IF(AH187="Probabilidad",AS186,""))),"")</f>
        <v/>
      </c>
      <c r="AT187" s="239" t="str">
        <f t="shared" si="192"/>
        <v/>
      </c>
      <c r="AU187" s="454"/>
      <c r="AV187" s="457"/>
      <c r="AW187" s="451"/>
      <c r="AX187" s="460"/>
      <c r="AY187" s="343"/>
      <c r="AZ187" s="209"/>
      <c r="BA187" s="207"/>
      <c r="BB187" s="207"/>
      <c r="BC187" s="208"/>
      <c r="BD187" s="208"/>
      <c r="BE187" s="208"/>
      <c r="BF187" s="209"/>
      <c r="BG187" s="463"/>
      <c r="BH187" s="215"/>
      <c r="BI187" s="210"/>
      <c r="BJ187" s="210"/>
      <c r="BK187" s="210"/>
      <c r="BL187" s="207"/>
      <c r="BM187" s="207"/>
      <c r="BN187" s="207"/>
      <c r="BO187" s="282"/>
      <c r="BP187" s="282"/>
      <c r="BQ187" s="284"/>
      <c r="BR187" s="213"/>
      <c r="BS187" s="213" t="str">
        <f>IF(AND('MAPA DE RIESGOS'!$AP187="Muy Alta",'MAPA DE RIESGOS'!$AR187="Leve"),CONCATENATE("R",'MAPA DE RIESGOS'!$H187,"C",'MAPA DE RIESGOS'!$AF187),"")</f>
        <v/>
      </c>
      <c r="BT187" s="213"/>
      <c r="BU187" s="213"/>
      <c r="BV187" s="213"/>
      <c r="BW187" s="213"/>
      <c r="BX187" s="213"/>
      <c r="BY187" s="213"/>
      <c r="BZ187" s="213"/>
      <c r="CA187" s="213"/>
      <c r="CB187" s="213"/>
      <c r="CC187" s="213"/>
      <c r="CD187" s="213"/>
      <c r="CE187" s="213"/>
      <c r="CF187" s="213"/>
      <c r="CG187" s="213"/>
      <c r="CH187" s="213"/>
      <c r="CI187" s="213"/>
      <c r="CJ187" s="213"/>
      <c r="CK187" s="213"/>
    </row>
    <row r="188" spans="1:89" s="214" customFormat="1" ht="28.5" hidden="1" customHeight="1">
      <c r="A188" s="640"/>
      <c r="B188" s="517"/>
      <c r="C188" s="520"/>
      <c r="D188" s="520"/>
      <c r="E188" s="469"/>
      <c r="F188" s="469"/>
      <c r="G188" s="489"/>
      <c r="H188" s="384">
        <v>29</v>
      </c>
      <c r="I188" s="466"/>
      <c r="J188" s="463"/>
      <c r="K188" s="463"/>
      <c r="L188" s="463"/>
      <c r="M188" s="469" t="str">
        <f t="shared" si="242"/>
        <v xml:space="preserve">Posibilidad de perdida de  debido a amenazas como y vulderabilidades, afectando a los activos de información de </v>
      </c>
      <c r="N188" s="469"/>
      <c r="O188" s="469"/>
      <c r="P188" s="472"/>
      <c r="Q188" s="475"/>
      <c r="R188" s="478"/>
      <c r="S188" s="478"/>
      <c r="T188" s="478"/>
      <c r="U188" s="478"/>
      <c r="V188" s="481"/>
      <c r="W188" s="439"/>
      <c r="X188" s="484"/>
      <c r="Y188" s="487"/>
      <c r="Z188" s="436"/>
      <c r="AA188" s="439"/>
      <c r="AB188" s="442"/>
      <c r="AC188" s="445"/>
      <c r="AD188" s="448"/>
      <c r="AE188" s="451"/>
      <c r="AF188" s="205">
        <v>5</v>
      </c>
      <c r="AG188" s="206"/>
      <c r="AH188" s="234" t="str">
        <f t="shared" si="188"/>
        <v/>
      </c>
      <c r="AI188" s="340"/>
      <c r="AJ188" s="340"/>
      <c r="AK188" s="235" t="str">
        <f t="shared" si="189"/>
        <v/>
      </c>
      <c r="AL188" s="341"/>
      <c r="AM188" s="341"/>
      <c r="AN188" s="342"/>
      <c r="AO188" s="236" t="str">
        <f>IF(ISBLANK(AD184),(IFERROR(IF(AND(AH187="Probabilidad",AH188="Probabilidad"),(AQ187-(+AQ187*AK188)),IF(AND(AH187="Impacto",AH188="Probabilidad"),(AQ186-(+AQ186*AK188)),IF(AH188="Impacto",AQ187,""))),""))," ")</f>
        <v/>
      </c>
      <c r="AP188" s="174" t="str">
        <f>IF(ISBLANK(AD184),(IFERROR(IF(AO188="","",IF(AO188&lt;=0.2,"Muy Baja",IF(AO188&lt;=0.4,"Baja",IF(AO188&lt;=0.6,"Media",IF(AO188&lt;=0.8,"Alta","Muy Alta"))))),""))," ")</f>
        <v/>
      </c>
      <c r="AQ188" s="237" t="str">
        <f t="shared" si="190"/>
        <v/>
      </c>
      <c r="AR188" s="283" t="str">
        <f t="shared" si="191"/>
        <v/>
      </c>
      <c r="AS188" s="237" t="str">
        <f>IFERROR(IF(AND(AH187="Impacto",AH188="Impacto"),(AS187-(+AS187*AK188)),IF(AND(AH187="Probabilidad",AH188="Impacto"),(AS186-(+AS186*AK188)),IF(AH188="Probabilidad",AS187,""))),"")</f>
        <v/>
      </c>
      <c r="AT188" s="239" t="str">
        <f t="shared" si="192"/>
        <v/>
      </c>
      <c r="AU188" s="454"/>
      <c r="AV188" s="457"/>
      <c r="AW188" s="451"/>
      <c r="AX188" s="460"/>
      <c r="AY188" s="343"/>
      <c r="AZ188" s="209"/>
      <c r="BA188" s="207"/>
      <c r="BB188" s="207"/>
      <c r="BC188" s="208"/>
      <c r="BD188" s="208"/>
      <c r="BE188" s="208"/>
      <c r="BF188" s="209"/>
      <c r="BG188" s="463"/>
      <c r="BH188" s="215"/>
      <c r="BI188" s="210"/>
      <c r="BJ188" s="210"/>
      <c r="BK188" s="210"/>
      <c r="BL188" s="207"/>
      <c r="BM188" s="207"/>
      <c r="BN188" s="207"/>
      <c r="BO188" s="282"/>
      <c r="BP188" s="282"/>
      <c r="BQ188" s="284"/>
      <c r="BR188" s="213"/>
      <c r="BS188" s="213" t="str">
        <f>IF(AND('MAPA DE RIESGOS'!$AP188="Muy Alta",'MAPA DE RIESGOS'!$AR188="Leve"),CONCATENATE("R",'MAPA DE RIESGOS'!$H188,"C",'MAPA DE RIESGOS'!$AF188),"")</f>
        <v/>
      </c>
      <c r="BT188" s="213"/>
      <c r="BU188" s="213"/>
      <c r="BV188" s="213"/>
      <c r="BW188" s="213"/>
      <c r="BX188" s="213"/>
      <c r="BY188" s="213"/>
      <c r="BZ188" s="213"/>
      <c r="CA188" s="213"/>
      <c r="CB188" s="213"/>
      <c r="CC188" s="213"/>
      <c r="CD188" s="213"/>
      <c r="CE188" s="213"/>
      <c r="CF188" s="213"/>
      <c r="CG188" s="213"/>
      <c r="CH188" s="213"/>
      <c r="CI188" s="213"/>
      <c r="CJ188" s="213"/>
      <c r="CK188" s="213"/>
    </row>
    <row r="189" spans="1:89" s="214" customFormat="1" ht="28.5" hidden="1" customHeight="1">
      <c r="A189" s="641"/>
      <c r="B189" s="518"/>
      <c r="C189" s="521"/>
      <c r="D189" s="521"/>
      <c r="E189" s="470"/>
      <c r="F189" s="470"/>
      <c r="G189" s="489"/>
      <c r="H189" s="384">
        <v>29</v>
      </c>
      <c r="I189" s="467"/>
      <c r="J189" s="464"/>
      <c r="K189" s="464"/>
      <c r="L189" s="464"/>
      <c r="M189" s="470" t="str">
        <f t="shared" si="242"/>
        <v xml:space="preserve">Posibilidad de perdida de  debido a amenazas como y vulderabilidades, afectando a los activos de información de </v>
      </c>
      <c r="N189" s="470"/>
      <c r="O189" s="470"/>
      <c r="P189" s="473"/>
      <c r="Q189" s="476"/>
      <c r="R189" s="479"/>
      <c r="S189" s="479"/>
      <c r="T189" s="479"/>
      <c r="U189" s="479"/>
      <c r="V189" s="482"/>
      <c r="W189" s="440"/>
      <c r="X189" s="485"/>
      <c r="Y189" s="488"/>
      <c r="Z189" s="437"/>
      <c r="AA189" s="440"/>
      <c r="AB189" s="443"/>
      <c r="AC189" s="446"/>
      <c r="AD189" s="449"/>
      <c r="AE189" s="452"/>
      <c r="AF189" s="205">
        <v>6</v>
      </c>
      <c r="AG189" s="206"/>
      <c r="AH189" s="234" t="str">
        <f t="shared" si="188"/>
        <v/>
      </c>
      <c r="AI189" s="340"/>
      <c r="AJ189" s="340"/>
      <c r="AK189" s="235" t="str">
        <f t="shared" si="189"/>
        <v/>
      </c>
      <c r="AL189" s="341"/>
      <c r="AM189" s="341"/>
      <c r="AN189" s="342"/>
      <c r="AO189" s="236" t="str">
        <f>IF(ISBLANK(AD184),(IFERROR(IF(AND(AH187="Probabilidad",AH189="Probabilidad"),(AQ187-(+AQ187*AK189)),IF(AND(AH187="Impacto",AH189="Probabilidad"),(AQ186-(+AQ186*AK189)),IF(AH189="Impacto",AQ187,""))),""))," ")</f>
        <v/>
      </c>
      <c r="AP189" s="174" t="str">
        <f>IF(ISBLANK(AD184),(IFERROR(IF(AO189="","",IF(AO189&lt;=0.2,"Muy Baja",IF(AO189&lt;=0.4,"Baja",IF(AO189&lt;=0.6,"Media",IF(AO189&lt;=0.8,"Alta","Muy Alta"))))),"")), " ")</f>
        <v/>
      </c>
      <c r="AQ189" s="237" t="str">
        <f t="shared" si="190"/>
        <v/>
      </c>
      <c r="AR189" s="283" t="str">
        <f t="shared" si="191"/>
        <v/>
      </c>
      <c r="AS189" s="237" t="str">
        <f>IFERROR(IF(AND(AH188="Impacto",AH189="Impacto"),(AS187-(+AS188*AK189)),IF(AND(AH187="Probabilidad",AH189="Impacto"),(AS186-(+AS186*AK189)),IF(AH189="Probabilidad",AS187,""))),"")</f>
        <v/>
      </c>
      <c r="AT189" s="239" t="str">
        <f t="shared" si="192"/>
        <v/>
      </c>
      <c r="AU189" s="455"/>
      <c r="AV189" s="458"/>
      <c r="AW189" s="452"/>
      <c r="AX189" s="461"/>
      <c r="AY189" s="343"/>
      <c r="AZ189" s="209"/>
      <c r="BA189" s="207"/>
      <c r="BB189" s="207"/>
      <c r="BC189" s="208"/>
      <c r="BD189" s="208"/>
      <c r="BE189" s="208"/>
      <c r="BF189" s="209"/>
      <c r="BG189" s="464"/>
      <c r="BH189" s="215"/>
      <c r="BI189" s="210"/>
      <c r="BJ189" s="210"/>
      <c r="BK189" s="210"/>
      <c r="BL189" s="207"/>
      <c r="BM189" s="207"/>
      <c r="BN189" s="207"/>
      <c r="BO189" s="282"/>
      <c r="BP189" s="282"/>
      <c r="BQ189" s="284"/>
      <c r="BR189" s="213"/>
      <c r="BS189" s="213" t="str">
        <f>IF(AND('MAPA DE RIESGOS'!$AP189="Muy Alta",'MAPA DE RIESGOS'!$AR189="Leve"),CONCATENATE("R",'MAPA DE RIESGOS'!$H189,"C",'MAPA DE RIESGOS'!$AF189),"")</f>
        <v/>
      </c>
      <c r="BT189" s="213"/>
      <c r="BU189" s="213"/>
      <c r="BV189" s="213"/>
      <c r="BW189" s="213"/>
      <c r="BX189" s="213"/>
      <c r="BY189" s="213"/>
      <c r="BZ189" s="213"/>
      <c r="CA189" s="213"/>
      <c r="CB189" s="213"/>
      <c r="CC189" s="213"/>
      <c r="CD189" s="213"/>
      <c r="CE189" s="213"/>
      <c r="CF189" s="213"/>
      <c r="CG189" s="213"/>
      <c r="CH189" s="213"/>
      <c r="CI189" s="213"/>
      <c r="CJ189" s="213"/>
      <c r="CK189" s="213"/>
    </row>
    <row r="190" spans="1:89" s="214" customFormat="1" ht="68.25" customHeight="1">
      <c r="A190" s="639">
        <v>6</v>
      </c>
      <c r="B190" s="516" t="s">
        <v>958</v>
      </c>
      <c r="C190" s="519" t="str">
        <f>IFERROR((VLOOKUP($B190,'Listados Datos'!$D$3:$E$18,2,FALSE))," ")</f>
        <v>Defender el Patrimonio Inmobiliario Distrital a cargo del Departamento Administrativo de la Defensoria del Espacio público.</v>
      </c>
      <c r="D190" s="519" t="str">
        <f>IFERROR((VLOOKUP($B190,'Listados Datos'!$D$3:$F$18,3,FALSE))," ")</f>
        <v xml:space="preserve">Inicia con la identificación de los factores de riesgo del Patrimonio Inmobiliario Distrital a cargo del Departamento Administrativo de la Defensoría del Espacio Público (DADEP) y finaliza con la preservación del Patrimonio Inmobiliario Distrital. </v>
      </c>
      <c r="E190" s="468" t="s">
        <v>1154</v>
      </c>
      <c r="F190" s="468" t="s">
        <v>975</v>
      </c>
      <c r="G190" s="489">
        <v>30</v>
      </c>
      <c r="H190" s="384">
        <v>30</v>
      </c>
      <c r="I190" s="465" t="s">
        <v>1245</v>
      </c>
      <c r="J190" s="462" t="s">
        <v>244</v>
      </c>
      <c r="K190" s="462" t="s">
        <v>1245</v>
      </c>
      <c r="L190" s="462" t="s">
        <v>1419</v>
      </c>
      <c r="M190" s="468" t="str">
        <f t="shared" ref="M190" si="247">+CONCATENATE("Posibilidad de afectación ", J190, " por ", K190," debido a ", L190)</f>
        <v>Posibilidad de afectación Económico y Reputacional por Pérdida u ocupación indebida del espacio público.  debido a Apropiación u ocupación indebida del espacio público por parte terceros.</v>
      </c>
      <c r="N190" s="468" t="s">
        <v>108</v>
      </c>
      <c r="O190" s="468" t="s">
        <v>836</v>
      </c>
      <c r="P190" s="471">
        <v>228</v>
      </c>
      <c r="Q190" s="474"/>
      <c r="R190" s="477"/>
      <c r="S190" s="477"/>
      <c r="T190" s="477"/>
      <c r="U190" s="477"/>
      <c r="V190" s="480" t="str">
        <f t="shared" ref="V190" si="248">IF(ISBLANK(AC190),(IF(P190&lt;=0,"",IF(P190&lt;=2,"Muy Baja",IF(P190&lt;=24,"Baja",IF(P190&lt;=500,"Media",IF(P190&lt;=5000,"Alta","Muy Alta"))))))," ")</f>
        <v>Media</v>
      </c>
      <c r="W190" s="438">
        <f t="shared" ref="W190" si="249">IF(ISBLANK(AC190),(IF(V190="","",IF(V190="Muy Baja",20%,IF(V190="Baja",40%,IF(V190="Media",60%,IF(V190="Alta",80%,IF(V190="Muy Alta",100%,0)))))))," ")</f>
        <v>0.6</v>
      </c>
      <c r="X190" s="483" t="s">
        <v>1719</v>
      </c>
      <c r="Y190" s="486" t="str">
        <f>IF(X190&gt;0,IF(NOT(ISERROR(MATCH(X190,'Listados Datos'!$N$3:$N$4,0))),'Listados Datos'!$N$6&amp;"Por favor no seleccionar este criterios de impacto (Afectación Económica o presupuestal y/o Pérdida Reputacional)",'Listados Datos'!$N$7),"")</f>
        <v>✔</v>
      </c>
      <c r="Z190" s="435" t="str">
        <f>IF(OR(X190='Listados Datos'!$R$3,X190='Listados Datos'!$S$3),"Leve",IF(OR(X190='Listados Datos'!$R$4,X190='Listados Datos'!$S$4),"Menor",IF(OR(X190='Listados Datos'!$R$5,X190='Listados Datos'!$S$5),"Moderado",IF(OR(X190='Listados Datos'!$R$6,X190='Listados Datos'!$S$6),"Mayor",IF(OR(X190='Listados Datos'!$R$7,X190='Listados Datos'!$S$7),"Catastrófico","")))))</f>
        <v/>
      </c>
      <c r="AA190" s="438" t="str">
        <f>IF(Z190="","",IF(Z190="Leve",20%,IF(Z190="Menor",40%,IF(Z190="Moderado",60%,IF(Z190="Mayor",80%,IF(Z190="Catastrófico",100%,0))))))</f>
        <v/>
      </c>
      <c r="AB190" s="441" t="str">
        <f>IF(OR(AND(V190="Muy Baja",Z190="Leve"),AND(V190="Muy Baja",Z190="Menor"),AND(V190="Baja",Z190="Leve")),"Bajo",IF(OR(AND(V190="Muy baja",Z190="Moderado"),AND(V190="Baja",Z190="Menor"),AND(V190="Baja",Z190="Moderado"),AND(V190="Media",Z190="Leve"),AND(V190="Media",Z190="Menor"),AND(V190="Media",Z190="Moderado"),AND(V190="Alta",Z190="Leve"),AND(V190="Alta",Z190="Menor")),"Moderado",IF(OR(AND(V190="Muy Baja",Z190="Mayor"),AND(V190="Baja",Z190="Mayor"),AND(V190="Media",Z190="Mayor"),AND(V190="Alta",Z190="Moderado"),AND(V190="Alta",Z190="Mayor"),AND(V190="Muy Alta",Z190="Leve"),AND(V190="Muy Alta",Z190="Menor"),AND(V190="Muy Alta",Z190="Moderado"),AND(V190="Muy Alta",Z190="Mayor")),"Alto",IF(OR(AND(V190="Muy Baja",Z190="Catastrófico"),AND(V190="Baja",Z190="Catastrófico"),AND(V190="Media",Z190="Catastrófico"),AND(V190="Alta",Z190="Catastrófico"),AND(V190="Muy Alta",Z190="Catastrófico")),"Extremo",""))))</f>
        <v/>
      </c>
      <c r="AC190" s="444"/>
      <c r="AD190" s="447"/>
      <c r="AE190" s="450" t="str">
        <f t="shared" ref="AE190" si="250">IF(AND(AC190="Rara Vez",AD190="Insignificante"),("BAJA"),IF(AND(AC190="Rara Vez",AD190="Menor"),("BAJA"),IF(AND(AC190="Rara Vez",AD190="Moderado"),("MODERADA"),IF(AND(AC190="Rara Vez",AD190="Mayor"),("ALTA"),IF(AND(AC190="Improbable",AD190="Insignificante"),("BAJA"),IF(AND(AC190="Improbable",AD190="Menor"),("BAJA"),IF(AND(AC190="Improbable",AD190="Moderado"),("MODERADA"),IF(AND(AC190="Improbable",AD190="Mayor"),("ALTA"),IF(AND(AC190="Posible",AD190="Insignificante"),("BAJA"),IF(AND(AC190="Posible",AD190="Menor"),("MODERADA"),IF(AND(AC190="Posible",AD190="Moderado"),("ALTA"),IF(AND(AC190="Posible",AD190="Mayor"),("EXTREMA"),IF(AND(AC190="Probable",AD190="Insignificante"),("MODERADA"),IF(AND(AC190="Probable",AD190="Menor"),("ALTA"),IF(AND(AC190="Probable",AD190="Moderado"),("ALTA"),IF(AND(AC190="Probable",AD190="Mayor"),("EXTREMA"),IF(AND(AC190="Casi Seguro",AD190="Insignificante"),("ALTA"),IF(AND(AC190="Casi Seguro",AD190="Menor"),("ALTA"),IF(AND(AC190="Casi Seguro",AD190="Moderado"),("EXTREMA"),IF(AND(AC190="Casi Seguro",AD190="Mayor"),("EXTREMA"),IF(AD190="Catastrófico","EXTREMA","VALORAR")))))))))))))))))))))</f>
        <v>VALORAR</v>
      </c>
      <c r="AF190" s="205">
        <v>1</v>
      </c>
      <c r="AG190" s="206" t="s">
        <v>1423</v>
      </c>
      <c r="AH190" s="234" t="str">
        <f t="shared" ref="AH190:AH249" si="251">IF(OR(AI190="Preventivo",AI190="Detectivo"),"Probabilidad",IF(AI190="Correctivo","Impacto",""))</f>
        <v>Probabilidad</v>
      </c>
      <c r="AI190" s="340" t="s">
        <v>314</v>
      </c>
      <c r="AJ190" s="340" t="s">
        <v>319</v>
      </c>
      <c r="AK190" s="235" t="str">
        <f t="shared" ref="AK190:AK249" si="252">IF(AND(AI190="Preventivo",AJ190="Automático"),"50%",IF(AND(AI190="Preventivo",AJ190="Manual"),"40%",IF(AND(AI190="Detectivo",AJ190="Automático"),"40%",IF(AND(AI190="Detectivo",AJ190="Manual"),"30%",IF(AND(AI190="Correctivo",AJ190="Automático"),"35%",IF(AND(AI190="Correctivo",AJ190="Manual"),"25%",""))))))</f>
        <v>40%</v>
      </c>
      <c r="AL190" s="341" t="s">
        <v>323</v>
      </c>
      <c r="AM190" s="341" t="s">
        <v>327</v>
      </c>
      <c r="AN190" s="342" t="s">
        <v>330</v>
      </c>
      <c r="AO190" s="236">
        <f>IF(ISBLANK(AD190),(IFERROR(IF(AH190="Probabilidad",(W190-(+W190*AK190)),IF(AH190="Impacto",W190,"")),""))," ")</f>
        <v>0.36</v>
      </c>
      <c r="AP190" s="174" t="str">
        <f>IF(ISBLANK(AD190), (IFERROR(IF(AO190="","",IF(AO190&lt;=0.2,"Muy Baja",IF(AO190&lt;=0.4,"Baja",IF(AO190&lt;=0.6,"Media",IF(AO190&lt;=0.8,"Alta","Muy Alta"))))),""))," ")</f>
        <v>Baja</v>
      </c>
      <c r="AQ190" s="237">
        <f t="shared" ref="AQ190:AQ249" si="253">+AO190</f>
        <v>0.36</v>
      </c>
      <c r="AR190" s="283" t="str">
        <f t="shared" ref="AR190:AR249" si="254">IFERROR(IF(AS190="","",IF(AS190&lt;=0.2,"Leve",IF(AS190&lt;=0.4,"Menor",IF(AS190&lt;=0.6,"Moderado",IF(AS190&lt;=0.8,"Mayor","Catastrófico"))))),"")</f>
        <v/>
      </c>
      <c r="AS190" s="237" t="str">
        <f>IFERROR(IF(AH190="Impacto",(AA190-(+AA190*AK190)),IF(AH190="Probabilidad",AA190,"")),"")</f>
        <v/>
      </c>
      <c r="AT190" s="239" t="str">
        <f t="shared" ref="AT190:AT249" si="255">IFERROR(IF(OR(AND(AP190="Muy Baja",AR190="Leve"),AND(AP190="Muy Baja",AR190="Menor"),AND(AP190="Baja",AR190="Leve")),"Bajo",IF(OR(AND(AP190="Muy baja",AR190="Moderado"),AND(AP190="Baja",AR190="Menor"),AND(AP190="Baja",AR190="Moderado"),AND(AP190="Media",AR190="Leve"),AND(AP190="Media",AR190="Menor"),AND(AP190="Media",AR190="Moderado"),AND(AP190="Alta",AR190="Leve"),AND(AP190="Alta",AR190="Menor")),"Moderado",IF(OR(AND(AP190="Muy Baja",AR190="Mayor"),AND(AP190="Baja",AR190="Mayor"),AND(AP190="Media",AR190="Mayor"),AND(AP190="Alta",AR190="Moderado"),AND(AP190="Alta",AR190="Mayor"),AND(AP190="Muy Alta",AR190="Leve"),AND(AP190="Muy Alta",AR190="Menor"),AND(AP190="Muy Alta",AR190="Moderado"),AND(AP190="Muy Alta",AR190="Mayor")),"Alto",IF(OR(AND(AP190="Muy Baja",AR190="Catastrófico"),AND(AP190="Baja",AR190="Catastrófico"),AND(AP190="Media",AR190="Catastrófico"),AND(AP190="Alta",AR190="Catastrófico"),AND(AP190="Muy Alta",AR190="Catastrófico")),"Extremo","")))),"")</f>
        <v/>
      </c>
      <c r="AU190" s="453"/>
      <c r="AV190" s="456" t="str">
        <f>IF(ISBLANK(AD190), " ", AD190)</f>
        <v xml:space="preserve"> </v>
      </c>
      <c r="AW190" s="450" t="str">
        <f t="shared" ref="AW190" si="256">IF(AND(AU190="Rara Vez",AV190="Insignificante"),("BAJA"),IF(AND(AU190="Rara Vez",AV190="Menor"),("BAJA"),IF(AND(AU190="Rara Vez",AV190="Moderado"),("MODERADA"),IF(AND(AU190="Rara Vez",AV190="Mayor"),("ALTA"),IF(AND(AU190="Improbable",AV190="Insignificante"),("BAJA"),IF(AND(AU190="Improbable",AV190="Menor"),("BAJA"),IF(AND(AU190="Improbable",AV190="Moderado"),("MODERADA"),IF(AND(AU190="Improbable",AV190="Mayor"),("ALTA"),IF(AND(AU190="Posible",AV190="Insignificante"),("BAJA"),IF(AND(AU190="Posible",AV190="Menor"),("MODERADA"),IF(AND(AU190="Posible",AV190="Moderado"),("ALTA"),IF(AND(AU190="Posible",AV190="Mayor"),("EXTREMA"),IF(AND(AU190="Probable",AV190="Insignificante"),("MODERADA"),IF(AND(AU190="Probable",AV190="Menor"),("ALTA"),IF(AND(AU190="Probable",AV190="Moderado"),("ALTA"),IF(AND(AU190="Probable",AV190="Mayor"),("EXTREMA"),IF(AND(AU190="Casi Seguro",AV190="Insignificante"),("ALTA"),IF(AND(AU190="Casi Seguro",AV190="Menor"),("ALTA"),IF(AND(AU190="Casi Seguro",AV190="Moderado"),("EXTREMA"),IF(AND(AU190="Casi Seguro",AV190="Mayor"),("EXTREMA"),IF(AV190="Catastrófico","EXTREMA","VALORAR")))))))))))))))))))))</f>
        <v>VALORAR</v>
      </c>
      <c r="AX190" s="459" t="s">
        <v>337</v>
      </c>
      <c r="AY190" s="494" t="s">
        <v>1567</v>
      </c>
      <c r="AZ190" s="497" t="s">
        <v>1568</v>
      </c>
      <c r="BA190" s="497" t="s">
        <v>975</v>
      </c>
      <c r="BB190" s="497" t="s">
        <v>1083</v>
      </c>
      <c r="BC190" s="500" t="s">
        <v>1590</v>
      </c>
      <c r="BD190" s="500" t="s">
        <v>1591</v>
      </c>
      <c r="BE190" s="497" t="s">
        <v>1596</v>
      </c>
      <c r="BF190" s="497" t="s">
        <v>1583</v>
      </c>
      <c r="BG190" s="462" t="s">
        <v>1240</v>
      </c>
      <c r="BH190" s="215"/>
      <c r="BI190" s="210"/>
      <c r="BJ190" s="210"/>
      <c r="BK190" s="210"/>
      <c r="BL190" s="207"/>
      <c r="BM190" s="207"/>
      <c r="BN190" s="207"/>
      <c r="BO190" s="282"/>
      <c r="BP190" s="282"/>
      <c r="BQ190" s="284"/>
      <c r="BR190" s="213"/>
      <c r="BS190" s="213" t="str">
        <f>IF(AND('MAPA DE RIESGOS'!$AP190="Muy Alta",'MAPA DE RIESGOS'!$AR190="Leve"),CONCATENATE("R",'MAPA DE RIESGOS'!$H190,"C",'MAPA DE RIESGOS'!$AF190),"")</f>
        <v/>
      </c>
      <c r="BT190" s="213"/>
      <c r="BU190" s="213"/>
      <c r="BV190" s="213"/>
      <c r="BW190" s="213"/>
      <c r="BX190" s="213"/>
      <c r="BY190" s="213"/>
      <c r="BZ190" s="213"/>
      <c r="CA190" s="213"/>
      <c r="CB190" s="213"/>
      <c r="CC190" s="213"/>
      <c r="CD190" s="213"/>
      <c r="CE190" s="213"/>
      <c r="CF190" s="213"/>
      <c r="CG190" s="213"/>
      <c r="CH190" s="213"/>
      <c r="CI190" s="213"/>
      <c r="CJ190" s="213"/>
      <c r="CK190" s="213"/>
    </row>
    <row r="191" spans="1:89" s="214" customFormat="1" ht="68.25" customHeight="1">
      <c r="A191" s="640"/>
      <c r="B191" s="517"/>
      <c r="C191" s="520"/>
      <c r="D191" s="520"/>
      <c r="E191" s="469"/>
      <c r="F191" s="469"/>
      <c r="G191" s="489"/>
      <c r="H191" s="384">
        <v>30</v>
      </c>
      <c r="I191" s="466"/>
      <c r="J191" s="463"/>
      <c r="K191" s="463"/>
      <c r="L191" s="463"/>
      <c r="M191" s="469"/>
      <c r="N191" s="469"/>
      <c r="O191" s="469"/>
      <c r="P191" s="472"/>
      <c r="Q191" s="475"/>
      <c r="R191" s="478"/>
      <c r="S191" s="478"/>
      <c r="T191" s="478"/>
      <c r="U191" s="478"/>
      <c r="V191" s="481"/>
      <c r="W191" s="439"/>
      <c r="X191" s="484"/>
      <c r="Y191" s="487"/>
      <c r="Z191" s="436"/>
      <c r="AA191" s="439"/>
      <c r="AB191" s="442"/>
      <c r="AC191" s="445"/>
      <c r="AD191" s="448"/>
      <c r="AE191" s="451"/>
      <c r="AF191" s="205">
        <v>2</v>
      </c>
      <c r="AG191" s="206" t="s">
        <v>1424</v>
      </c>
      <c r="AH191" s="234" t="str">
        <f t="shared" si="251"/>
        <v>Probabilidad</v>
      </c>
      <c r="AI191" s="340" t="s">
        <v>314</v>
      </c>
      <c r="AJ191" s="340" t="s">
        <v>319</v>
      </c>
      <c r="AK191" s="235" t="str">
        <f t="shared" si="252"/>
        <v>40%</v>
      </c>
      <c r="AL191" s="341" t="s">
        <v>323</v>
      </c>
      <c r="AM191" s="341" t="s">
        <v>327</v>
      </c>
      <c r="AN191" s="342" t="s">
        <v>330</v>
      </c>
      <c r="AO191" s="236">
        <f>IF(ISBLANK(AD190),(IFERROR(IF(AND(AH190="Probabilidad",AH191="Probabilidad"),(AQ190-(+AQ190*AK191)),IF(AH191="Probabilidad",(W190-(+W190*AK191)),IF(AH191="Impacto",AQ190,""))),""))," ")</f>
        <v>0.216</v>
      </c>
      <c r="AP191" s="174" t="str">
        <f>IF(ISBLANK(AD190),(IFERROR(IF(AO191="","",IF(AO191&lt;=0.2,"Muy Baja",IF(AO191&lt;=0.4,"Baja",IF(AO191&lt;=0.6,"Media",IF(AO191&lt;=0.8,"Alta","Muy Alta"))))),""))," ")</f>
        <v>Baja</v>
      </c>
      <c r="AQ191" s="237">
        <f t="shared" si="253"/>
        <v>0.216</v>
      </c>
      <c r="AR191" s="283" t="str">
        <f t="shared" si="254"/>
        <v/>
      </c>
      <c r="AS191" s="237" t="str">
        <f>IFERROR(IF(AND(AH190="Impacto",AH191="Impacto"),(AS190-(+AS190*AK191)),IF(AH191="Impacto",(AA190-(+AA190*AK191)),IF(AH191="Probabilidad",AS190,""))),"")</f>
        <v/>
      </c>
      <c r="AT191" s="239" t="str">
        <f t="shared" si="255"/>
        <v/>
      </c>
      <c r="AU191" s="454"/>
      <c r="AV191" s="457"/>
      <c r="AW191" s="451"/>
      <c r="AX191" s="460"/>
      <c r="AY191" s="496"/>
      <c r="AZ191" s="499"/>
      <c r="BA191" s="499"/>
      <c r="BB191" s="499"/>
      <c r="BC191" s="502"/>
      <c r="BD191" s="502"/>
      <c r="BE191" s="499"/>
      <c r="BF191" s="499"/>
      <c r="BG191" s="463"/>
      <c r="BH191" s="215"/>
      <c r="BI191" s="210"/>
      <c r="BJ191" s="210"/>
      <c r="BK191" s="210"/>
      <c r="BL191" s="207"/>
      <c r="BM191" s="207"/>
      <c r="BN191" s="207"/>
      <c r="BO191" s="282"/>
      <c r="BP191" s="282"/>
      <c r="BQ191" s="284"/>
      <c r="BR191" s="213"/>
      <c r="BS191" s="213" t="str">
        <f>IF(AND('MAPA DE RIESGOS'!$AP191="Muy Alta",'MAPA DE RIESGOS'!$AR191="Leve"),CONCATENATE("R",'MAPA DE RIESGOS'!$H191,"C",'MAPA DE RIESGOS'!$AF191),"")</f>
        <v/>
      </c>
      <c r="BT191" s="213"/>
      <c r="BU191" s="213"/>
      <c r="BV191" s="213"/>
      <c r="BW191" s="213"/>
      <c r="BX191" s="213"/>
      <c r="BY191" s="213"/>
      <c r="BZ191" s="213"/>
      <c r="CA191" s="213"/>
      <c r="CB191" s="213"/>
      <c r="CC191" s="213"/>
      <c r="CD191" s="213"/>
      <c r="CE191" s="213"/>
      <c r="CF191" s="213"/>
      <c r="CG191" s="213"/>
      <c r="CH191" s="213"/>
      <c r="CI191" s="213"/>
      <c r="CJ191" s="213"/>
      <c r="CK191" s="213"/>
    </row>
    <row r="192" spans="1:89" s="214" customFormat="1" ht="28.5" hidden="1" customHeight="1">
      <c r="A192" s="640"/>
      <c r="B192" s="517"/>
      <c r="C192" s="520"/>
      <c r="D192" s="520"/>
      <c r="E192" s="469"/>
      <c r="F192" s="469"/>
      <c r="G192" s="489"/>
      <c r="H192" s="384">
        <v>30</v>
      </c>
      <c r="I192" s="466"/>
      <c r="J192" s="463"/>
      <c r="K192" s="463"/>
      <c r="L192" s="463"/>
      <c r="M192" s="469"/>
      <c r="N192" s="469"/>
      <c r="O192" s="469"/>
      <c r="P192" s="472"/>
      <c r="Q192" s="475"/>
      <c r="R192" s="478"/>
      <c r="S192" s="478"/>
      <c r="T192" s="478"/>
      <c r="U192" s="478"/>
      <c r="V192" s="481"/>
      <c r="W192" s="439"/>
      <c r="X192" s="484"/>
      <c r="Y192" s="487"/>
      <c r="Z192" s="436"/>
      <c r="AA192" s="439"/>
      <c r="AB192" s="442"/>
      <c r="AC192" s="445"/>
      <c r="AD192" s="448"/>
      <c r="AE192" s="451"/>
      <c r="AF192" s="205">
        <v>3</v>
      </c>
      <c r="AG192" s="206"/>
      <c r="AH192" s="234" t="str">
        <f t="shared" si="251"/>
        <v/>
      </c>
      <c r="AI192" s="340"/>
      <c r="AJ192" s="340"/>
      <c r="AK192" s="235" t="str">
        <f t="shared" si="252"/>
        <v/>
      </c>
      <c r="AL192" s="341"/>
      <c r="AM192" s="341"/>
      <c r="AN192" s="342"/>
      <c r="AO192" s="236" t="str">
        <f>IF(ISBLANK(AD190),(IFERROR(IF(AND(AH191="Probabilidad",AH192="Probabilidad"),(AQ191-(+AQ191*AK192)),IF(AND(AH191="Impacto",AH192="Probabilidad"),(AQ190-(+AQ190*AK192)),IF(AH192="Impacto",AQ191,""))),""))," ")</f>
        <v/>
      </c>
      <c r="AP192" s="174" t="str">
        <f>IF(ISBLANK(AD190),(IFERROR(IF(AO192="","",IF(AO192&lt;=0.2,"Muy Baja",IF(AO192&lt;=0.4,"Baja",IF(AO192&lt;=0.6,"Media",IF(AO192&lt;=0.8,"Alta","Muy Alta"))))),""))," ")</f>
        <v/>
      </c>
      <c r="AQ192" s="237" t="str">
        <f t="shared" si="253"/>
        <v/>
      </c>
      <c r="AR192" s="283" t="str">
        <f t="shared" si="254"/>
        <v/>
      </c>
      <c r="AS192" s="237" t="str">
        <f>IFERROR(IF(AND(AH191="Impacto",AH192="Impacto"),(AS191-(+AS191*AK192)),IF(AND(AH191="Probabilidad",AH192="Impacto"),(AS190-(+AS190*AK192)),IF(AH192="Probabilidad",AS191,""))),"")</f>
        <v/>
      </c>
      <c r="AT192" s="239" t="str">
        <f t="shared" si="255"/>
        <v/>
      </c>
      <c r="AU192" s="454"/>
      <c r="AV192" s="457"/>
      <c r="AW192" s="451"/>
      <c r="AX192" s="460"/>
      <c r="AY192" s="343"/>
      <c r="AZ192" s="209"/>
      <c r="BA192" s="207"/>
      <c r="BB192" s="207"/>
      <c r="BC192" s="208"/>
      <c r="BD192" s="208"/>
      <c r="BE192" s="208"/>
      <c r="BF192" s="209"/>
      <c r="BG192" s="463"/>
      <c r="BH192" s="215"/>
      <c r="BI192" s="210"/>
      <c r="BJ192" s="210"/>
      <c r="BK192" s="210"/>
      <c r="BL192" s="207"/>
      <c r="BM192" s="207"/>
      <c r="BN192" s="207"/>
      <c r="BO192" s="282"/>
      <c r="BP192" s="282"/>
      <c r="BQ192" s="284"/>
      <c r="BR192" s="213"/>
      <c r="BS192" s="213" t="str">
        <f>IF(AND('MAPA DE RIESGOS'!$AP192="Muy Alta",'MAPA DE RIESGOS'!$AR192="Leve"),CONCATENATE("R",'MAPA DE RIESGOS'!$H192,"C",'MAPA DE RIESGOS'!$AF192),"")</f>
        <v/>
      </c>
      <c r="BT192" s="213"/>
      <c r="BU192" s="213"/>
      <c r="BV192" s="213"/>
      <c r="BW192" s="213"/>
      <c r="BX192" s="213"/>
      <c r="BY192" s="213"/>
      <c r="BZ192" s="213"/>
      <c r="CA192" s="213"/>
      <c r="CB192" s="213"/>
      <c r="CC192" s="213"/>
      <c r="CD192" s="213"/>
      <c r="CE192" s="213"/>
      <c r="CF192" s="213"/>
      <c r="CG192" s="213"/>
      <c r="CH192" s="213"/>
      <c r="CI192" s="213"/>
      <c r="CJ192" s="213"/>
      <c r="CK192" s="213"/>
    </row>
    <row r="193" spans="1:89" s="214" customFormat="1" ht="28.5" hidden="1" customHeight="1">
      <c r="A193" s="640"/>
      <c r="B193" s="517"/>
      <c r="C193" s="520"/>
      <c r="D193" s="520"/>
      <c r="E193" s="469"/>
      <c r="F193" s="469"/>
      <c r="G193" s="489"/>
      <c r="H193" s="384">
        <v>30</v>
      </c>
      <c r="I193" s="466"/>
      <c r="J193" s="463"/>
      <c r="K193" s="463"/>
      <c r="L193" s="463"/>
      <c r="M193" s="469"/>
      <c r="N193" s="469"/>
      <c r="O193" s="469"/>
      <c r="P193" s="472"/>
      <c r="Q193" s="475"/>
      <c r="R193" s="478"/>
      <c r="S193" s="478"/>
      <c r="T193" s="478"/>
      <c r="U193" s="478"/>
      <c r="V193" s="481"/>
      <c r="W193" s="439"/>
      <c r="X193" s="484"/>
      <c r="Y193" s="487"/>
      <c r="Z193" s="436"/>
      <c r="AA193" s="439"/>
      <c r="AB193" s="442"/>
      <c r="AC193" s="445"/>
      <c r="AD193" s="448"/>
      <c r="AE193" s="451"/>
      <c r="AF193" s="205">
        <v>4</v>
      </c>
      <c r="AG193" s="206"/>
      <c r="AH193" s="234" t="str">
        <f t="shared" si="251"/>
        <v/>
      </c>
      <c r="AI193" s="340"/>
      <c r="AJ193" s="340"/>
      <c r="AK193" s="235" t="str">
        <f t="shared" si="252"/>
        <v/>
      </c>
      <c r="AL193" s="341"/>
      <c r="AM193" s="341"/>
      <c r="AN193" s="342"/>
      <c r="AO193" s="236" t="str">
        <f>IF(ISBLANK(AD190),(IFERROR(IF(AND(AH192="Probabilidad",AH193="Probabilidad"),(AQ192-(+AQ192*AK193)),IF(AND(AH192="Impacto",AH193="Probabilidad"),(AQ191-(+AQ191*AK193)),IF(AH193="Impacto",AQ192,""))),""))," ")</f>
        <v/>
      </c>
      <c r="AP193" s="174" t="str">
        <f>IF(ISBLANK(AD190),(IFERROR(IF(AO193="","",IF(AO193&lt;=0.2,"Muy Baja",IF(AO193&lt;=0.4,"Baja",IF(AO193&lt;=0.6,"Media",IF(AO193&lt;=0.8,"Alta","Muy Alta"))))),""))," ")</f>
        <v/>
      </c>
      <c r="AQ193" s="237" t="str">
        <f t="shared" si="253"/>
        <v/>
      </c>
      <c r="AR193" s="283" t="str">
        <f t="shared" si="254"/>
        <v/>
      </c>
      <c r="AS193" s="237" t="str">
        <f>IFERROR(IF(AND(AH192="Impacto",AH193="Impacto"),(AS192-(+AS192*AK193)),IF(AND(AH192="Probabilidad",AH193="Impacto"),(AS191-(+AS191*AK193)),IF(AH193="Probabilidad",AS192,""))),"")</f>
        <v/>
      </c>
      <c r="AT193" s="239" t="str">
        <f t="shared" si="255"/>
        <v/>
      </c>
      <c r="AU193" s="454"/>
      <c r="AV193" s="457"/>
      <c r="AW193" s="451"/>
      <c r="AX193" s="460"/>
      <c r="AY193" s="343"/>
      <c r="AZ193" s="209"/>
      <c r="BA193" s="207"/>
      <c r="BB193" s="207"/>
      <c r="BC193" s="208"/>
      <c r="BD193" s="208"/>
      <c r="BE193" s="208"/>
      <c r="BF193" s="209"/>
      <c r="BG193" s="463"/>
      <c r="BH193" s="215"/>
      <c r="BI193" s="210"/>
      <c r="BJ193" s="210"/>
      <c r="BK193" s="210"/>
      <c r="BL193" s="207"/>
      <c r="BM193" s="207"/>
      <c r="BN193" s="207"/>
      <c r="BO193" s="282"/>
      <c r="BP193" s="282"/>
      <c r="BQ193" s="284"/>
      <c r="BR193" s="213"/>
      <c r="BS193" s="213" t="str">
        <f>IF(AND('MAPA DE RIESGOS'!$AP193="Muy Alta",'MAPA DE RIESGOS'!$AR193="Leve"),CONCATENATE("R",'MAPA DE RIESGOS'!$H193,"C",'MAPA DE RIESGOS'!$AF193),"")</f>
        <v/>
      </c>
      <c r="BT193" s="213"/>
      <c r="BU193" s="213"/>
      <c r="BV193" s="213"/>
      <c r="BW193" s="213"/>
      <c r="BX193" s="213"/>
      <c r="BY193" s="213"/>
      <c r="BZ193" s="213"/>
      <c r="CA193" s="213"/>
      <c r="CB193" s="213"/>
      <c r="CC193" s="213"/>
      <c r="CD193" s="213"/>
      <c r="CE193" s="213"/>
      <c r="CF193" s="213"/>
      <c r="CG193" s="213"/>
      <c r="CH193" s="213"/>
      <c r="CI193" s="213"/>
      <c r="CJ193" s="213"/>
      <c r="CK193" s="213"/>
    </row>
    <row r="194" spans="1:89" s="214" customFormat="1" ht="28.5" hidden="1" customHeight="1">
      <c r="A194" s="640"/>
      <c r="B194" s="517"/>
      <c r="C194" s="520"/>
      <c r="D194" s="520"/>
      <c r="E194" s="469"/>
      <c r="F194" s="469"/>
      <c r="G194" s="489"/>
      <c r="H194" s="384">
        <v>30</v>
      </c>
      <c r="I194" s="466"/>
      <c r="J194" s="463"/>
      <c r="K194" s="463"/>
      <c r="L194" s="463"/>
      <c r="M194" s="469"/>
      <c r="N194" s="469"/>
      <c r="O194" s="469"/>
      <c r="P194" s="472"/>
      <c r="Q194" s="475"/>
      <c r="R194" s="478"/>
      <c r="S194" s="478"/>
      <c r="T194" s="478"/>
      <c r="U194" s="478"/>
      <c r="V194" s="481"/>
      <c r="W194" s="439"/>
      <c r="X194" s="484"/>
      <c r="Y194" s="487"/>
      <c r="Z194" s="436"/>
      <c r="AA194" s="439"/>
      <c r="AB194" s="442"/>
      <c r="AC194" s="445"/>
      <c r="AD194" s="448"/>
      <c r="AE194" s="451"/>
      <c r="AF194" s="205">
        <v>5</v>
      </c>
      <c r="AG194" s="206"/>
      <c r="AH194" s="234" t="str">
        <f t="shared" si="251"/>
        <v/>
      </c>
      <c r="AI194" s="340"/>
      <c r="AJ194" s="340"/>
      <c r="AK194" s="235" t="str">
        <f t="shared" si="252"/>
        <v/>
      </c>
      <c r="AL194" s="341"/>
      <c r="AM194" s="341"/>
      <c r="AN194" s="342"/>
      <c r="AO194" s="236" t="str">
        <f>IF(ISBLANK(AD190),(IFERROR(IF(AND(AH193="Probabilidad",AH194="Probabilidad"),(AQ193-(+AQ193*AK194)),IF(AND(AH193="Impacto",AH194="Probabilidad"),(AQ192-(+AQ192*AK194)),IF(AH194="Impacto",AQ193,""))),""))," ")</f>
        <v/>
      </c>
      <c r="AP194" s="174" t="str">
        <f>IF(ISBLANK(AD190),(IFERROR(IF(AO194="","",IF(AO194&lt;=0.2,"Muy Baja",IF(AO194&lt;=0.4,"Baja",IF(AO194&lt;=0.6,"Media",IF(AO194&lt;=0.8,"Alta","Muy Alta"))))),""))," ")</f>
        <v/>
      </c>
      <c r="AQ194" s="237" t="str">
        <f t="shared" si="253"/>
        <v/>
      </c>
      <c r="AR194" s="283" t="str">
        <f t="shared" si="254"/>
        <v/>
      </c>
      <c r="AS194" s="237" t="str">
        <f>IFERROR(IF(AND(AH193="Impacto",AH194="Impacto"),(AS193-(+AS193*AK194)),IF(AND(AH193="Probabilidad",AH194="Impacto"),(AS192-(+AS192*AK194)),IF(AH194="Probabilidad",AS193,""))),"")</f>
        <v/>
      </c>
      <c r="AT194" s="239" t="str">
        <f t="shared" si="255"/>
        <v/>
      </c>
      <c r="AU194" s="454"/>
      <c r="AV194" s="457"/>
      <c r="AW194" s="451"/>
      <c r="AX194" s="460"/>
      <c r="AY194" s="343"/>
      <c r="AZ194" s="209"/>
      <c r="BA194" s="207"/>
      <c r="BB194" s="207"/>
      <c r="BC194" s="208"/>
      <c r="BD194" s="208"/>
      <c r="BE194" s="208"/>
      <c r="BF194" s="209"/>
      <c r="BG194" s="463"/>
      <c r="BH194" s="215"/>
      <c r="BI194" s="210"/>
      <c r="BJ194" s="210"/>
      <c r="BK194" s="210"/>
      <c r="BL194" s="207"/>
      <c r="BM194" s="207"/>
      <c r="BN194" s="207"/>
      <c r="BO194" s="282"/>
      <c r="BP194" s="282"/>
      <c r="BQ194" s="284"/>
      <c r="BR194" s="213"/>
      <c r="BS194" s="213" t="str">
        <f>IF(AND('MAPA DE RIESGOS'!$AP194="Muy Alta",'MAPA DE RIESGOS'!$AR194="Leve"),CONCATENATE("R",'MAPA DE RIESGOS'!$H194,"C",'MAPA DE RIESGOS'!$AF194),"")</f>
        <v/>
      </c>
      <c r="BT194" s="213"/>
      <c r="BU194" s="213"/>
      <c r="BV194" s="213"/>
      <c r="BW194" s="213"/>
      <c r="BX194" s="213"/>
      <c r="BY194" s="213"/>
      <c r="BZ194" s="213"/>
      <c r="CA194" s="213"/>
      <c r="CB194" s="213"/>
      <c r="CC194" s="213"/>
      <c r="CD194" s="213"/>
      <c r="CE194" s="213"/>
      <c r="CF194" s="213"/>
      <c r="CG194" s="213"/>
      <c r="CH194" s="213"/>
      <c r="CI194" s="213"/>
      <c r="CJ194" s="213"/>
      <c r="CK194" s="213"/>
    </row>
    <row r="195" spans="1:89" s="214" customFormat="1" ht="28.5" hidden="1" customHeight="1">
      <c r="A195" s="640"/>
      <c r="B195" s="517"/>
      <c r="C195" s="520"/>
      <c r="D195" s="520"/>
      <c r="E195" s="469"/>
      <c r="F195" s="469"/>
      <c r="G195" s="489"/>
      <c r="H195" s="384">
        <v>30</v>
      </c>
      <c r="I195" s="467"/>
      <c r="J195" s="464"/>
      <c r="K195" s="464"/>
      <c r="L195" s="464"/>
      <c r="M195" s="470"/>
      <c r="N195" s="470"/>
      <c r="O195" s="470"/>
      <c r="P195" s="473"/>
      <c r="Q195" s="476"/>
      <c r="R195" s="479"/>
      <c r="S195" s="479"/>
      <c r="T195" s="479"/>
      <c r="U195" s="479"/>
      <c r="V195" s="482"/>
      <c r="W195" s="440"/>
      <c r="X195" s="485"/>
      <c r="Y195" s="488"/>
      <c r="Z195" s="437"/>
      <c r="AA195" s="440"/>
      <c r="AB195" s="443"/>
      <c r="AC195" s="446"/>
      <c r="AD195" s="449"/>
      <c r="AE195" s="452"/>
      <c r="AF195" s="205">
        <v>6</v>
      </c>
      <c r="AG195" s="206"/>
      <c r="AH195" s="234" t="str">
        <f t="shared" si="251"/>
        <v/>
      </c>
      <c r="AI195" s="340"/>
      <c r="AJ195" s="340"/>
      <c r="AK195" s="235" t="str">
        <f t="shared" si="252"/>
        <v/>
      </c>
      <c r="AL195" s="341"/>
      <c r="AM195" s="341"/>
      <c r="AN195" s="342"/>
      <c r="AO195" s="236" t="str">
        <f>IF(ISBLANK(AD190),(IFERROR(IF(AND(AH193="Probabilidad",AH195="Probabilidad"),(AQ193-(+AQ193*AK195)),IF(AND(AH193="Impacto",AH195="Probabilidad"),(AQ192-(+AQ192*AK195)),IF(AH195="Impacto",AQ193,""))),""))," ")</f>
        <v/>
      </c>
      <c r="AP195" s="174" t="str">
        <f>IF(ISBLANK(AD190),(IFERROR(IF(AO195="","",IF(AO195&lt;=0.2,"Muy Baja",IF(AO195&lt;=0.4,"Baja",IF(AO195&lt;=0.6,"Media",IF(AO195&lt;=0.8,"Alta","Muy Alta"))))),"")), " ")</f>
        <v/>
      </c>
      <c r="AQ195" s="237" t="str">
        <f t="shared" si="253"/>
        <v/>
      </c>
      <c r="AR195" s="283" t="str">
        <f t="shared" si="254"/>
        <v/>
      </c>
      <c r="AS195" s="237" t="str">
        <f>IFERROR(IF(AND(AH194="Impacto",AH195="Impacto"),(AS193-(+AS194*AK195)),IF(AND(AH193="Probabilidad",AH195="Impacto"),(AS192-(+AS192*AK195)),IF(AH195="Probabilidad",AS193,""))),"")</f>
        <v/>
      </c>
      <c r="AT195" s="239" t="str">
        <f t="shared" si="255"/>
        <v/>
      </c>
      <c r="AU195" s="455"/>
      <c r="AV195" s="458"/>
      <c r="AW195" s="452"/>
      <c r="AX195" s="461"/>
      <c r="AY195" s="343"/>
      <c r="AZ195" s="209"/>
      <c r="BA195" s="207"/>
      <c r="BB195" s="207"/>
      <c r="BC195" s="208"/>
      <c r="BD195" s="208"/>
      <c r="BE195" s="208"/>
      <c r="BF195" s="209"/>
      <c r="BG195" s="464"/>
      <c r="BH195" s="215"/>
      <c r="BI195" s="210"/>
      <c r="BJ195" s="210"/>
      <c r="BK195" s="210"/>
      <c r="BL195" s="207"/>
      <c r="BM195" s="207"/>
      <c r="BN195" s="207"/>
      <c r="BO195" s="282"/>
      <c r="BP195" s="282"/>
      <c r="BQ195" s="284"/>
      <c r="BR195" s="213"/>
      <c r="BS195" s="213" t="str">
        <f>IF(AND('MAPA DE RIESGOS'!$AP195="Muy Alta",'MAPA DE RIESGOS'!$AR195="Leve"),CONCATENATE("R",'MAPA DE RIESGOS'!$H195,"C",'MAPA DE RIESGOS'!$AF195),"")</f>
        <v/>
      </c>
      <c r="BT195" s="213"/>
      <c r="BU195" s="213"/>
      <c r="BV195" s="213"/>
      <c r="BW195" s="213"/>
      <c r="BX195" s="213"/>
      <c r="BY195" s="213"/>
      <c r="BZ195" s="213"/>
      <c r="CA195" s="213"/>
      <c r="CB195" s="213"/>
      <c r="CC195" s="213"/>
      <c r="CD195" s="213"/>
      <c r="CE195" s="213"/>
      <c r="CF195" s="213"/>
      <c r="CG195" s="213"/>
      <c r="CH195" s="213"/>
      <c r="CI195" s="213"/>
      <c r="CJ195" s="213"/>
      <c r="CK195" s="213"/>
    </row>
    <row r="196" spans="1:89" s="214" customFormat="1" ht="105.75" customHeight="1">
      <c r="A196" s="640"/>
      <c r="B196" s="517"/>
      <c r="C196" s="520"/>
      <c r="D196" s="520" t="str">
        <f>IFERROR((VLOOKUP($B196,'Listados Datos'!$D$3:$F$18,3,FALSE))," ")</f>
        <v xml:space="preserve"> </v>
      </c>
      <c r="E196" s="469"/>
      <c r="F196" s="469" t="s">
        <v>975</v>
      </c>
      <c r="G196" s="489">
        <v>31</v>
      </c>
      <c r="H196" s="384">
        <v>31</v>
      </c>
      <c r="I196" s="465" t="s">
        <v>1246</v>
      </c>
      <c r="J196" s="462" t="s">
        <v>243</v>
      </c>
      <c r="K196" s="462" t="s">
        <v>1246</v>
      </c>
      <c r="L196" s="462" t="s">
        <v>1420</v>
      </c>
      <c r="M196" s="468" t="str">
        <f t="shared" ref="M196" si="257">+CONCATENATE("Posibilidad de afectación ", J196, " por ", K196," debido a ", L196)</f>
        <v>Posibilidad de afectación Reputacional por Dificultad en el acceso de acciones policivas o judiciales   de defensa y/o recuperación del espacio público. debido a El DADEP carece de funciones policivas o judiciales para la defensa y/o recuperación del espacio público.</v>
      </c>
      <c r="N196" s="468" t="s">
        <v>108</v>
      </c>
      <c r="O196" s="468" t="s">
        <v>836</v>
      </c>
      <c r="P196" s="471">
        <v>228</v>
      </c>
      <c r="Q196" s="474"/>
      <c r="R196" s="477"/>
      <c r="S196" s="477"/>
      <c r="T196" s="477"/>
      <c r="U196" s="477"/>
      <c r="V196" s="480" t="str">
        <f t="shared" ref="V196" si="258">IF(ISBLANK(AC196),(IF(P196&lt;=0,"",IF(P196&lt;=2,"Muy Baja",IF(P196&lt;=24,"Baja",IF(P196&lt;=500,"Media",IF(P196&lt;=5000,"Alta","Muy Alta"))))))," ")</f>
        <v>Media</v>
      </c>
      <c r="W196" s="438">
        <f t="shared" ref="W196" si="259">IF(ISBLANK(AC196),(IF(V196="","",IF(V196="Muy Baja",20%,IF(V196="Baja",40%,IF(V196="Media",60%,IF(V196="Alta",80%,IF(V196="Muy Alta",100%,0)))))))," ")</f>
        <v>0.6</v>
      </c>
      <c r="X196" s="483" t="s">
        <v>1719</v>
      </c>
      <c r="Y196" s="486" t="str">
        <f>IF(X196&gt;0,IF(NOT(ISERROR(MATCH(X196,'Listados Datos'!$N$3:$N$4,0))),'Listados Datos'!$N$6&amp;"Por favor no seleccionar este criterios de impacto (Afectación Económica o presupuestal y/o Pérdida Reputacional)",'Listados Datos'!$N$7),"")</f>
        <v>✔</v>
      </c>
      <c r="Z196" s="435" t="str">
        <f>IF(OR(X196='Listados Datos'!$R$3,X196='Listados Datos'!$S$3),"Leve",IF(OR(X196='Listados Datos'!$R$4,X196='Listados Datos'!$S$4),"Menor",IF(OR(X196='Listados Datos'!$R$5,X196='Listados Datos'!$S$5),"Moderado",IF(OR(X196='Listados Datos'!$R$6,X196='Listados Datos'!$S$6),"Mayor",IF(OR(X196='Listados Datos'!$R$7,X196='Listados Datos'!$S$7),"Catastrófico","")))))</f>
        <v/>
      </c>
      <c r="AA196" s="438" t="str">
        <f>IF(Z196="","",IF(Z196="Leve",20%,IF(Z196="Menor",40%,IF(Z196="Moderado",60%,IF(Z196="Mayor",80%,IF(Z196="Catastrófico",100%,0))))))</f>
        <v/>
      </c>
      <c r="AB196" s="441" t="str">
        <f>IF(OR(AND(V196="Muy Baja",Z196="Leve"),AND(V196="Muy Baja",Z196="Menor"),AND(V196="Baja",Z196="Leve")),"Bajo",IF(OR(AND(V196="Muy baja",Z196="Moderado"),AND(V196="Baja",Z196="Menor"),AND(V196="Baja",Z196="Moderado"),AND(V196="Media",Z196="Leve"),AND(V196="Media",Z196="Menor"),AND(V196="Media",Z196="Moderado"),AND(V196="Alta",Z196="Leve"),AND(V196="Alta",Z196="Menor")),"Moderado",IF(OR(AND(V196="Muy Baja",Z196="Mayor"),AND(V196="Baja",Z196="Mayor"),AND(V196="Media",Z196="Mayor"),AND(V196="Alta",Z196="Moderado"),AND(V196="Alta",Z196="Mayor"),AND(V196="Muy Alta",Z196="Leve"),AND(V196="Muy Alta",Z196="Menor"),AND(V196="Muy Alta",Z196="Moderado"),AND(V196="Muy Alta",Z196="Mayor")),"Alto",IF(OR(AND(V196="Muy Baja",Z196="Catastrófico"),AND(V196="Baja",Z196="Catastrófico"),AND(V196="Media",Z196="Catastrófico"),AND(V196="Alta",Z196="Catastrófico"),AND(V196="Muy Alta",Z196="Catastrófico")),"Extremo",""))))</f>
        <v/>
      </c>
      <c r="AC196" s="444"/>
      <c r="AD196" s="447"/>
      <c r="AE196" s="450" t="str">
        <f t="shared" ref="AE196" si="260">IF(AND(AC196="Rara Vez",AD196="Insignificante"),("BAJA"),IF(AND(AC196="Rara Vez",AD196="Menor"),("BAJA"),IF(AND(AC196="Rara Vez",AD196="Moderado"),("MODERADA"),IF(AND(AC196="Rara Vez",AD196="Mayor"),("ALTA"),IF(AND(AC196="Improbable",AD196="Insignificante"),("BAJA"),IF(AND(AC196="Improbable",AD196="Menor"),("BAJA"),IF(AND(AC196="Improbable",AD196="Moderado"),("MODERADA"),IF(AND(AC196="Improbable",AD196="Mayor"),("ALTA"),IF(AND(AC196="Posible",AD196="Insignificante"),("BAJA"),IF(AND(AC196="Posible",AD196="Menor"),("MODERADA"),IF(AND(AC196="Posible",AD196="Moderado"),("ALTA"),IF(AND(AC196="Posible",AD196="Mayor"),("EXTREMA"),IF(AND(AC196="Probable",AD196="Insignificante"),("MODERADA"),IF(AND(AC196="Probable",AD196="Menor"),("ALTA"),IF(AND(AC196="Probable",AD196="Moderado"),("ALTA"),IF(AND(AC196="Probable",AD196="Mayor"),("EXTREMA"),IF(AND(AC196="Casi Seguro",AD196="Insignificante"),("ALTA"),IF(AND(AC196="Casi Seguro",AD196="Menor"),("ALTA"),IF(AND(AC196="Casi Seguro",AD196="Moderado"),("EXTREMA"),IF(AND(AC196="Casi Seguro",AD196="Mayor"),("EXTREMA"),IF(AD196="Catastrófico","EXTREMA","VALORAR")))))))))))))))))))))</f>
        <v>VALORAR</v>
      </c>
      <c r="AF196" s="205">
        <v>1</v>
      </c>
      <c r="AG196" s="206" t="s">
        <v>1425</v>
      </c>
      <c r="AH196" s="234" t="str">
        <f t="shared" si="251"/>
        <v>Probabilidad</v>
      </c>
      <c r="AI196" s="340" t="s">
        <v>314</v>
      </c>
      <c r="AJ196" s="340" t="s">
        <v>319</v>
      </c>
      <c r="AK196" s="235" t="str">
        <f t="shared" si="252"/>
        <v>40%</v>
      </c>
      <c r="AL196" s="341" t="s">
        <v>323</v>
      </c>
      <c r="AM196" s="341" t="s">
        <v>327</v>
      </c>
      <c r="AN196" s="342" t="s">
        <v>330</v>
      </c>
      <c r="AO196" s="236">
        <f>IF(ISBLANK(AD196),(IFERROR(IF(AH196="Probabilidad",(W196-(+W196*AK196)),IF(AH196="Impacto",W196,"")),""))," ")</f>
        <v>0.36</v>
      </c>
      <c r="AP196" s="174" t="str">
        <f>IF(ISBLANK(AD196), (IFERROR(IF(AO196="","",IF(AO196&lt;=0.2,"Muy Baja",IF(AO196&lt;=0.4,"Baja",IF(AO196&lt;=0.6,"Media",IF(AO196&lt;=0.8,"Alta","Muy Alta"))))),""))," ")</f>
        <v>Baja</v>
      </c>
      <c r="AQ196" s="237">
        <f t="shared" si="253"/>
        <v>0.36</v>
      </c>
      <c r="AR196" s="283" t="str">
        <f t="shared" si="254"/>
        <v/>
      </c>
      <c r="AS196" s="237" t="str">
        <f>IFERROR(IF(AH196="Impacto",(AA196-(+AA196*AK196)),IF(AH196="Probabilidad",AA196,"")),"")</f>
        <v/>
      </c>
      <c r="AT196" s="239" t="str">
        <f t="shared" si="255"/>
        <v/>
      </c>
      <c r="AU196" s="453"/>
      <c r="AV196" s="456" t="str">
        <f>IF(ISBLANK(AD196), " ", AD196)</f>
        <v xml:space="preserve"> </v>
      </c>
      <c r="AW196" s="450" t="str">
        <f t="shared" ref="AW196" si="261">IF(AND(AU196="Rara Vez",AV196="Insignificante"),("BAJA"),IF(AND(AU196="Rara Vez",AV196="Menor"),("BAJA"),IF(AND(AU196="Rara Vez",AV196="Moderado"),("MODERADA"),IF(AND(AU196="Rara Vez",AV196="Mayor"),("ALTA"),IF(AND(AU196="Improbable",AV196="Insignificante"),("BAJA"),IF(AND(AU196="Improbable",AV196="Menor"),("BAJA"),IF(AND(AU196="Improbable",AV196="Moderado"),("MODERADA"),IF(AND(AU196="Improbable",AV196="Mayor"),("ALTA"),IF(AND(AU196="Posible",AV196="Insignificante"),("BAJA"),IF(AND(AU196="Posible",AV196="Menor"),("MODERADA"),IF(AND(AU196="Posible",AV196="Moderado"),("ALTA"),IF(AND(AU196="Posible",AV196="Mayor"),("EXTREMA"),IF(AND(AU196="Probable",AV196="Insignificante"),("MODERADA"),IF(AND(AU196="Probable",AV196="Menor"),("ALTA"),IF(AND(AU196="Probable",AV196="Moderado"),("ALTA"),IF(AND(AU196="Probable",AV196="Mayor"),("EXTREMA"),IF(AND(AU196="Casi Seguro",AV196="Insignificante"),("ALTA"),IF(AND(AU196="Casi Seguro",AV196="Menor"),("ALTA"),IF(AND(AU196="Casi Seguro",AV196="Moderado"),("EXTREMA"),IF(AND(AU196="Casi Seguro",AV196="Mayor"),("EXTREMA"),IF(AV196="Catastrófico","EXTREMA","VALORAR")))))))))))))))))))))</f>
        <v>VALORAR</v>
      </c>
      <c r="AX196" s="459" t="s">
        <v>337</v>
      </c>
      <c r="AY196" s="343" t="s">
        <v>1573</v>
      </c>
      <c r="AZ196" s="209" t="s">
        <v>1569</v>
      </c>
      <c r="BA196" s="207" t="s">
        <v>975</v>
      </c>
      <c r="BB196" s="207" t="s">
        <v>1241</v>
      </c>
      <c r="BC196" s="208">
        <v>44562</v>
      </c>
      <c r="BD196" s="208">
        <v>44926</v>
      </c>
      <c r="BE196" s="208" t="s">
        <v>1598</v>
      </c>
      <c r="BF196" s="208" t="s">
        <v>1597</v>
      </c>
      <c r="BG196" s="462" t="s">
        <v>1242</v>
      </c>
      <c r="BH196" s="215"/>
      <c r="BI196" s="210"/>
      <c r="BJ196" s="210"/>
      <c r="BK196" s="210"/>
      <c r="BL196" s="207"/>
      <c r="BM196" s="207"/>
      <c r="BN196" s="207"/>
      <c r="BO196" s="282"/>
      <c r="BP196" s="282"/>
      <c r="BQ196" s="284"/>
      <c r="BR196" s="213"/>
      <c r="BS196" s="213" t="str">
        <f>IF(AND('MAPA DE RIESGOS'!$AP196="Muy Alta",'MAPA DE RIESGOS'!$AR196="Leve"),CONCATENATE("R",'MAPA DE RIESGOS'!$H196,"C",'MAPA DE RIESGOS'!$AF196),"")</f>
        <v/>
      </c>
      <c r="BT196" s="213"/>
      <c r="BU196" s="213"/>
      <c r="BV196" s="213"/>
      <c r="BW196" s="213"/>
      <c r="BX196" s="213"/>
      <c r="BY196" s="213"/>
      <c r="BZ196" s="213"/>
      <c r="CA196" s="213"/>
      <c r="CB196" s="213"/>
      <c r="CC196" s="213"/>
      <c r="CD196" s="213"/>
      <c r="CE196" s="213"/>
      <c r="CF196" s="213"/>
      <c r="CG196" s="213"/>
      <c r="CH196" s="213"/>
      <c r="CI196" s="213"/>
      <c r="CJ196" s="213"/>
      <c r="CK196" s="213"/>
    </row>
    <row r="197" spans="1:89" s="214" customFormat="1" ht="28.5" hidden="1" customHeight="1">
      <c r="A197" s="640"/>
      <c r="B197" s="517"/>
      <c r="C197" s="520"/>
      <c r="D197" s="520"/>
      <c r="E197" s="469"/>
      <c r="F197" s="469"/>
      <c r="G197" s="489"/>
      <c r="H197" s="384">
        <v>31</v>
      </c>
      <c r="I197" s="466"/>
      <c r="J197" s="463"/>
      <c r="K197" s="463"/>
      <c r="L197" s="463"/>
      <c r="M197" s="469"/>
      <c r="N197" s="469"/>
      <c r="O197" s="469"/>
      <c r="P197" s="472"/>
      <c r="Q197" s="475"/>
      <c r="R197" s="478"/>
      <c r="S197" s="478"/>
      <c r="T197" s="478"/>
      <c r="U197" s="478"/>
      <c r="V197" s="481"/>
      <c r="W197" s="439"/>
      <c r="X197" s="484"/>
      <c r="Y197" s="487"/>
      <c r="Z197" s="436"/>
      <c r="AA197" s="439"/>
      <c r="AB197" s="442"/>
      <c r="AC197" s="445"/>
      <c r="AD197" s="448"/>
      <c r="AE197" s="451"/>
      <c r="AF197" s="205">
        <v>2</v>
      </c>
      <c r="AG197" s="206"/>
      <c r="AH197" s="234" t="str">
        <f t="shared" si="251"/>
        <v/>
      </c>
      <c r="AI197" s="340"/>
      <c r="AJ197" s="340"/>
      <c r="AK197" s="235" t="str">
        <f t="shared" si="252"/>
        <v/>
      </c>
      <c r="AL197" s="341"/>
      <c r="AM197" s="341"/>
      <c r="AN197" s="342"/>
      <c r="AO197" s="236" t="str">
        <f>IF(ISBLANK(AD196),(IFERROR(IF(AND(AH196="Probabilidad",AH197="Probabilidad"),(AQ196-(+AQ196*AK197)),IF(AH197="Probabilidad",(W196-(+W196*AK197)),IF(AH197="Impacto",AQ196,""))),""))," ")</f>
        <v/>
      </c>
      <c r="AP197" s="174" t="str">
        <f>IF(ISBLANK(AD196),(IFERROR(IF(AO197="","",IF(AO197&lt;=0.2,"Muy Baja",IF(AO197&lt;=0.4,"Baja",IF(AO197&lt;=0.6,"Media",IF(AO197&lt;=0.8,"Alta","Muy Alta"))))),""))," ")</f>
        <v/>
      </c>
      <c r="AQ197" s="237" t="str">
        <f t="shared" si="253"/>
        <v/>
      </c>
      <c r="AR197" s="283" t="str">
        <f t="shared" si="254"/>
        <v/>
      </c>
      <c r="AS197" s="237" t="str">
        <f>IFERROR(IF(AND(AH196="Impacto",AH197="Impacto"),(AS196-(+AS196*AK197)),IF(AH197="Impacto",(AA196-(+AA196*AK197)),IF(AH197="Probabilidad",AS196,""))),"")</f>
        <v/>
      </c>
      <c r="AT197" s="239" t="str">
        <f t="shared" si="255"/>
        <v/>
      </c>
      <c r="AU197" s="454"/>
      <c r="AV197" s="457"/>
      <c r="AW197" s="451"/>
      <c r="AX197" s="460"/>
      <c r="AY197" s="343"/>
      <c r="AZ197" s="209"/>
      <c r="BA197" s="207"/>
      <c r="BB197" s="207"/>
      <c r="BC197" s="208"/>
      <c r="BD197" s="208"/>
      <c r="BE197" s="208"/>
      <c r="BF197" s="209"/>
      <c r="BG197" s="463"/>
      <c r="BH197" s="215"/>
      <c r="BI197" s="210"/>
      <c r="BJ197" s="210"/>
      <c r="BK197" s="210"/>
      <c r="BL197" s="207"/>
      <c r="BM197" s="207"/>
      <c r="BN197" s="207"/>
      <c r="BO197" s="282"/>
      <c r="BP197" s="282"/>
      <c r="BQ197" s="284"/>
      <c r="BR197" s="213"/>
      <c r="BS197" s="213" t="str">
        <f>IF(AND('MAPA DE RIESGOS'!$AP197="Muy Alta",'MAPA DE RIESGOS'!$AR197="Leve"),CONCATENATE("R",'MAPA DE RIESGOS'!$H197,"C",'MAPA DE RIESGOS'!$AF197),"")</f>
        <v/>
      </c>
      <c r="BT197" s="213"/>
      <c r="BU197" s="213"/>
      <c r="BV197" s="213"/>
      <c r="BW197" s="213"/>
      <c r="BX197" s="213"/>
      <c r="BY197" s="213"/>
      <c r="BZ197" s="213"/>
      <c r="CA197" s="213"/>
      <c r="CB197" s="213"/>
      <c r="CC197" s="213"/>
      <c r="CD197" s="213"/>
      <c r="CE197" s="213"/>
      <c r="CF197" s="213"/>
      <c r="CG197" s="213"/>
      <c r="CH197" s="213"/>
      <c r="CI197" s="213"/>
      <c r="CJ197" s="213"/>
      <c r="CK197" s="213"/>
    </row>
    <row r="198" spans="1:89" s="214" customFormat="1" ht="28.5" hidden="1" customHeight="1">
      <c r="A198" s="640"/>
      <c r="B198" s="517"/>
      <c r="C198" s="520"/>
      <c r="D198" s="520"/>
      <c r="E198" s="469"/>
      <c r="F198" s="469"/>
      <c r="G198" s="489"/>
      <c r="H198" s="384">
        <v>31</v>
      </c>
      <c r="I198" s="466"/>
      <c r="J198" s="463"/>
      <c r="K198" s="463"/>
      <c r="L198" s="463"/>
      <c r="M198" s="469"/>
      <c r="N198" s="469"/>
      <c r="O198" s="469"/>
      <c r="P198" s="472"/>
      <c r="Q198" s="475"/>
      <c r="R198" s="478"/>
      <c r="S198" s="478"/>
      <c r="T198" s="478"/>
      <c r="U198" s="478"/>
      <c r="V198" s="481"/>
      <c r="W198" s="439"/>
      <c r="X198" s="484"/>
      <c r="Y198" s="487"/>
      <c r="Z198" s="436"/>
      <c r="AA198" s="439"/>
      <c r="AB198" s="442"/>
      <c r="AC198" s="445"/>
      <c r="AD198" s="448"/>
      <c r="AE198" s="451"/>
      <c r="AF198" s="205">
        <v>3</v>
      </c>
      <c r="AG198" s="206"/>
      <c r="AH198" s="234" t="str">
        <f t="shared" si="251"/>
        <v/>
      </c>
      <c r="AI198" s="340"/>
      <c r="AJ198" s="340"/>
      <c r="AK198" s="235" t="str">
        <f t="shared" si="252"/>
        <v/>
      </c>
      <c r="AL198" s="341"/>
      <c r="AM198" s="341"/>
      <c r="AN198" s="342"/>
      <c r="AO198" s="236" t="str">
        <f>IF(ISBLANK(AD196),(IFERROR(IF(AND(AH197="Probabilidad",AH198="Probabilidad"),(AQ197-(+AQ197*AK198)),IF(AND(AH197="Impacto",AH198="Probabilidad"),(AQ196-(+AQ196*AK198)),IF(AH198="Impacto",AQ197,""))),""))," ")</f>
        <v/>
      </c>
      <c r="AP198" s="174" t="str">
        <f>IF(ISBLANK(AD196),(IFERROR(IF(AO198="","",IF(AO198&lt;=0.2,"Muy Baja",IF(AO198&lt;=0.4,"Baja",IF(AO198&lt;=0.6,"Media",IF(AO198&lt;=0.8,"Alta","Muy Alta"))))),""))," ")</f>
        <v/>
      </c>
      <c r="AQ198" s="237" t="str">
        <f t="shared" si="253"/>
        <v/>
      </c>
      <c r="AR198" s="283" t="str">
        <f t="shared" si="254"/>
        <v/>
      </c>
      <c r="AS198" s="237" t="str">
        <f>IFERROR(IF(AND(AH197="Impacto",AH198="Impacto"),(AS197-(+AS197*AK198)),IF(AND(AH197="Probabilidad",AH198="Impacto"),(AS196-(+AS196*AK198)),IF(AH198="Probabilidad",AS197,""))),"")</f>
        <v/>
      </c>
      <c r="AT198" s="239" t="str">
        <f t="shared" si="255"/>
        <v/>
      </c>
      <c r="AU198" s="454"/>
      <c r="AV198" s="457"/>
      <c r="AW198" s="451"/>
      <c r="AX198" s="460"/>
      <c r="AY198" s="343"/>
      <c r="AZ198" s="209"/>
      <c r="BA198" s="207"/>
      <c r="BB198" s="207"/>
      <c r="BC198" s="208"/>
      <c r="BD198" s="208"/>
      <c r="BE198" s="208"/>
      <c r="BF198" s="209"/>
      <c r="BG198" s="463"/>
      <c r="BH198" s="215"/>
      <c r="BI198" s="210"/>
      <c r="BJ198" s="210"/>
      <c r="BK198" s="210"/>
      <c r="BL198" s="207"/>
      <c r="BM198" s="207"/>
      <c r="BN198" s="207"/>
      <c r="BO198" s="282"/>
      <c r="BP198" s="282"/>
      <c r="BQ198" s="284"/>
      <c r="BR198" s="213"/>
      <c r="BS198" s="213" t="str">
        <f>IF(AND('MAPA DE RIESGOS'!$AP198="Muy Alta",'MAPA DE RIESGOS'!$AR198="Leve"),CONCATENATE("R",'MAPA DE RIESGOS'!$H198,"C",'MAPA DE RIESGOS'!$AF198),"")</f>
        <v/>
      </c>
      <c r="BT198" s="213"/>
      <c r="BU198" s="213"/>
      <c r="BV198" s="213"/>
      <c r="BW198" s="213"/>
      <c r="BX198" s="213"/>
      <c r="BY198" s="213"/>
      <c r="BZ198" s="213"/>
      <c r="CA198" s="213"/>
      <c r="CB198" s="213"/>
      <c r="CC198" s="213"/>
      <c r="CD198" s="213"/>
      <c r="CE198" s="213"/>
      <c r="CF198" s="213"/>
      <c r="CG198" s="213"/>
      <c r="CH198" s="213"/>
      <c r="CI198" s="213"/>
      <c r="CJ198" s="213"/>
      <c r="CK198" s="213"/>
    </row>
    <row r="199" spans="1:89" s="214" customFormat="1" ht="28.5" hidden="1" customHeight="1">
      <c r="A199" s="640"/>
      <c r="B199" s="517"/>
      <c r="C199" s="520"/>
      <c r="D199" s="520"/>
      <c r="E199" s="469"/>
      <c r="F199" s="469"/>
      <c r="G199" s="489"/>
      <c r="H199" s="384">
        <v>31</v>
      </c>
      <c r="I199" s="466"/>
      <c r="J199" s="463"/>
      <c r="K199" s="463"/>
      <c r="L199" s="463"/>
      <c r="M199" s="469"/>
      <c r="N199" s="469"/>
      <c r="O199" s="469"/>
      <c r="P199" s="472"/>
      <c r="Q199" s="475"/>
      <c r="R199" s="478"/>
      <c r="S199" s="478"/>
      <c r="T199" s="478"/>
      <c r="U199" s="478"/>
      <c r="V199" s="481"/>
      <c r="W199" s="439"/>
      <c r="X199" s="484"/>
      <c r="Y199" s="487"/>
      <c r="Z199" s="436"/>
      <c r="AA199" s="439"/>
      <c r="AB199" s="442"/>
      <c r="AC199" s="445"/>
      <c r="AD199" s="448"/>
      <c r="AE199" s="451"/>
      <c r="AF199" s="205">
        <v>4</v>
      </c>
      <c r="AG199" s="206"/>
      <c r="AH199" s="234" t="str">
        <f t="shared" si="251"/>
        <v/>
      </c>
      <c r="AI199" s="340"/>
      <c r="AJ199" s="340"/>
      <c r="AK199" s="235" t="str">
        <f t="shared" si="252"/>
        <v/>
      </c>
      <c r="AL199" s="341"/>
      <c r="AM199" s="341"/>
      <c r="AN199" s="342"/>
      <c r="AO199" s="236" t="str">
        <f>IF(ISBLANK(AD196),(IFERROR(IF(AND(AH198="Probabilidad",AH199="Probabilidad"),(AQ198-(+AQ198*AK199)),IF(AND(AH198="Impacto",AH199="Probabilidad"),(AQ197-(+AQ197*AK199)),IF(AH199="Impacto",AQ198,""))),""))," ")</f>
        <v/>
      </c>
      <c r="AP199" s="174" t="str">
        <f>IF(ISBLANK(AD196),(IFERROR(IF(AO199="","",IF(AO199&lt;=0.2,"Muy Baja",IF(AO199&lt;=0.4,"Baja",IF(AO199&lt;=0.6,"Media",IF(AO199&lt;=0.8,"Alta","Muy Alta"))))),""))," ")</f>
        <v/>
      </c>
      <c r="AQ199" s="237" t="str">
        <f t="shared" si="253"/>
        <v/>
      </c>
      <c r="AR199" s="283" t="str">
        <f t="shared" si="254"/>
        <v/>
      </c>
      <c r="AS199" s="237" t="str">
        <f>IFERROR(IF(AND(AH198="Impacto",AH199="Impacto"),(AS198-(+AS198*AK199)),IF(AND(AH198="Probabilidad",AH199="Impacto"),(AS197-(+AS197*AK199)),IF(AH199="Probabilidad",AS198,""))),"")</f>
        <v/>
      </c>
      <c r="AT199" s="239" t="str">
        <f t="shared" si="255"/>
        <v/>
      </c>
      <c r="AU199" s="454"/>
      <c r="AV199" s="457"/>
      <c r="AW199" s="451"/>
      <c r="AX199" s="460"/>
      <c r="AY199" s="343"/>
      <c r="AZ199" s="209"/>
      <c r="BA199" s="207"/>
      <c r="BB199" s="207"/>
      <c r="BC199" s="208"/>
      <c r="BD199" s="208"/>
      <c r="BE199" s="208"/>
      <c r="BF199" s="209"/>
      <c r="BG199" s="463"/>
      <c r="BH199" s="215"/>
      <c r="BI199" s="210"/>
      <c r="BJ199" s="210"/>
      <c r="BK199" s="210"/>
      <c r="BL199" s="207"/>
      <c r="BM199" s="207"/>
      <c r="BN199" s="207"/>
      <c r="BO199" s="282"/>
      <c r="BP199" s="282"/>
      <c r="BQ199" s="284"/>
      <c r="BR199" s="213"/>
      <c r="BS199" s="213" t="str">
        <f>IF(AND('MAPA DE RIESGOS'!$AP199="Muy Alta",'MAPA DE RIESGOS'!$AR199="Leve"),CONCATENATE("R",'MAPA DE RIESGOS'!$H199,"C",'MAPA DE RIESGOS'!$AF199),"")</f>
        <v/>
      </c>
      <c r="BT199" s="213"/>
      <c r="BU199" s="213"/>
      <c r="BV199" s="213"/>
      <c r="BW199" s="213"/>
      <c r="BX199" s="213"/>
      <c r="BY199" s="213"/>
      <c r="BZ199" s="213"/>
      <c r="CA199" s="213"/>
      <c r="CB199" s="213"/>
      <c r="CC199" s="213"/>
      <c r="CD199" s="213"/>
      <c r="CE199" s="213"/>
      <c r="CF199" s="213"/>
      <c r="CG199" s="213"/>
      <c r="CH199" s="213"/>
      <c r="CI199" s="213"/>
      <c r="CJ199" s="213"/>
      <c r="CK199" s="213"/>
    </row>
    <row r="200" spans="1:89" s="214" customFormat="1" ht="28.5" hidden="1" customHeight="1">
      <c r="A200" s="640"/>
      <c r="B200" s="517"/>
      <c r="C200" s="520"/>
      <c r="D200" s="520"/>
      <c r="E200" s="469"/>
      <c r="F200" s="469"/>
      <c r="G200" s="489"/>
      <c r="H200" s="384">
        <v>31</v>
      </c>
      <c r="I200" s="466"/>
      <c r="J200" s="463"/>
      <c r="K200" s="463"/>
      <c r="L200" s="463"/>
      <c r="M200" s="469"/>
      <c r="N200" s="469"/>
      <c r="O200" s="469"/>
      <c r="P200" s="472"/>
      <c r="Q200" s="475"/>
      <c r="R200" s="478"/>
      <c r="S200" s="478"/>
      <c r="T200" s="478"/>
      <c r="U200" s="478"/>
      <c r="V200" s="481"/>
      <c r="W200" s="439"/>
      <c r="X200" s="484"/>
      <c r="Y200" s="487"/>
      <c r="Z200" s="436"/>
      <c r="AA200" s="439"/>
      <c r="AB200" s="442"/>
      <c r="AC200" s="445"/>
      <c r="AD200" s="448"/>
      <c r="AE200" s="451"/>
      <c r="AF200" s="205">
        <v>5</v>
      </c>
      <c r="AG200" s="206"/>
      <c r="AH200" s="234" t="str">
        <f t="shared" si="251"/>
        <v/>
      </c>
      <c r="AI200" s="340"/>
      <c r="AJ200" s="340"/>
      <c r="AK200" s="235" t="str">
        <f t="shared" si="252"/>
        <v/>
      </c>
      <c r="AL200" s="341"/>
      <c r="AM200" s="341"/>
      <c r="AN200" s="342"/>
      <c r="AO200" s="236" t="str">
        <f>IF(ISBLANK(AD196),(IFERROR(IF(AND(AH199="Probabilidad",AH200="Probabilidad"),(AQ199-(+AQ199*AK200)),IF(AND(AH199="Impacto",AH200="Probabilidad"),(AQ198-(+AQ198*AK200)),IF(AH200="Impacto",AQ199,""))),""))," ")</f>
        <v/>
      </c>
      <c r="AP200" s="174" t="str">
        <f>IF(ISBLANK(AD196),(IFERROR(IF(AO200="","",IF(AO200&lt;=0.2,"Muy Baja",IF(AO200&lt;=0.4,"Baja",IF(AO200&lt;=0.6,"Media",IF(AO200&lt;=0.8,"Alta","Muy Alta"))))),""))," ")</f>
        <v/>
      </c>
      <c r="AQ200" s="237" t="str">
        <f t="shared" si="253"/>
        <v/>
      </c>
      <c r="AR200" s="283" t="str">
        <f t="shared" si="254"/>
        <v/>
      </c>
      <c r="AS200" s="237" t="str">
        <f>IFERROR(IF(AND(AH199="Impacto",AH200="Impacto"),(AS199-(+AS199*AK200)),IF(AND(AH199="Probabilidad",AH200="Impacto"),(AS198-(+AS198*AK200)),IF(AH200="Probabilidad",AS199,""))),"")</f>
        <v/>
      </c>
      <c r="AT200" s="239" t="str">
        <f t="shared" si="255"/>
        <v/>
      </c>
      <c r="AU200" s="454"/>
      <c r="AV200" s="457"/>
      <c r="AW200" s="451"/>
      <c r="AX200" s="460"/>
      <c r="AY200" s="343"/>
      <c r="AZ200" s="209"/>
      <c r="BA200" s="207"/>
      <c r="BB200" s="207"/>
      <c r="BC200" s="208"/>
      <c r="BD200" s="208"/>
      <c r="BE200" s="208"/>
      <c r="BF200" s="209"/>
      <c r="BG200" s="463"/>
      <c r="BH200" s="215"/>
      <c r="BI200" s="210"/>
      <c r="BJ200" s="210"/>
      <c r="BK200" s="210"/>
      <c r="BL200" s="207"/>
      <c r="BM200" s="207"/>
      <c r="BN200" s="207"/>
      <c r="BO200" s="282"/>
      <c r="BP200" s="282"/>
      <c r="BQ200" s="284"/>
      <c r="BR200" s="213"/>
      <c r="BS200" s="213" t="str">
        <f>IF(AND('MAPA DE RIESGOS'!$AP200="Muy Alta",'MAPA DE RIESGOS'!$AR200="Leve"),CONCATENATE("R",'MAPA DE RIESGOS'!$H200,"C",'MAPA DE RIESGOS'!$AF200),"")</f>
        <v/>
      </c>
      <c r="BT200" s="213"/>
      <c r="BU200" s="213"/>
      <c r="BV200" s="213"/>
      <c r="BW200" s="213"/>
      <c r="BX200" s="213"/>
      <c r="BY200" s="213"/>
      <c r="BZ200" s="213"/>
      <c r="CA200" s="213"/>
      <c r="CB200" s="213"/>
      <c r="CC200" s="213"/>
      <c r="CD200" s="213"/>
      <c r="CE200" s="213"/>
      <c r="CF200" s="213"/>
      <c r="CG200" s="213"/>
      <c r="CH200" s="213"/>
      <c r="CI200" s="213"/>
      <c r="CJ200" s="213"/>
      <c r="CK200" s="213"/>
    </row>
    <row r="201" spans="1:89" s="214" customFormat="1" ht="28.5" hidden="1" customHeight="1">
      <c r="A201" s="640"/>
      <c r="B201" s="517"/>
      <c r="C201" s="520"/>
      <c r="D201" s="520"/>
      <c r="E201" s="469"/>
      <c r="F201" s="469"/>
      <c r="G201" s="489"/>
      <c r="H201" s="384">
        <v>31</v>
      </c>
      <c r="I201" s="467"/>
      <c r="J201" s="464"/>
      <c r="K201" s="464"/>
      <c r="L201" s="464"/>
      <c r="M201" s="470"/>
      <c r="N201" s="470"/>
      <c r="O201" s="470"/>
      <c r="P201" s="473"/>
      <c r="Q201" s="476"/>
      <c r="R201" s="479"/>
      <c r="S201" s="479"/>
      <c r="T201" s="479"/>
      <c r="U201" s="479"/>
      <c r="V201" s="482"/>
      <c r="W201" s="440"/>
      <c r="X201" s="485"/>
      <c r="Y201" s="488"/>
      <c r="Z201" s="437"/>
      <c r="AA201" s="440"/>
      <c r="AB201" s="443"/>
      <c r="AC201" s="446"/>
      <c r="AD201" s="449"/>
      <c r="AE201" s="452"/>
      <c r="AF201" s="205">
        <v>6</v>
      </c>
      <c r="AG201" s="206"/>
      <c r="AH201" s="234" t="str">
        <f t="shared" si="251"/>
        <v/>
      </c>
      <c r="AI201" s="340"/>
      <c r="AJ201" s="340"/>
      <c r="AK201" s="235" t="str">
        <f t="shared" si="252"/>
        <v/>
      </c>
      <c r="AL201" s="341"/>
      <c r="AM201" s="341"/>
      <c r="AN201" s="342"/>
      <c r="AO201" s="236" t="str">
        <f>IF(ISBLANK(AD196),(IFERROR(IF(AND(AH199="Probabilidad",AH201="Probabilidad"),(AQ199-(+AQ199*AK201)),IF(AND(AH199="Impacto",AH201="Probabilidad"),(AQ198-(+AQ198*AK201)),IF(AH201="Impacto",AQ199,""))),""))," ")</f>
        <v/>
      </c>
      <c r="AP201" s="174" t="str">
        <f>IF(ISBLANK(AD196),(IFERROR(IF(AO201="","",IF(AO201&lt;=0.2,"Muy Baja",IF(AO201&lt;=0.4,"Baja",IF(AO201&lt;=0.6,"Media",IF(AO201&lt;=0.8,"Alta","Muy Alta"))))),"")), " ")</f>
        <v/>
      </c>
      <c r="AQ201" s="237" t="str">
        <f t="shared" si="253"/>
        <v/>
      </c>
      <c r="AR201" s="283" t="str">
        <f t="shared" si="254"/>
        <v/>
      </c>
      <c r="AS201" s="237" t="str">
        <f>IFERROR(IF(AND(AH200="Impacto",AH201="Impacto"),(AS199-(+AS200*AK201)),IF(AND(AH199="Probabilidad",AH201="Impacto"),(AS198-(+AS198*AK201)),IF(AH201="Probabilidad",AS199,""))),"")</f>
        <v/>
      </c>
      <c r="AT201" s="239" t="str">
        <f t="shared" si="255"/>
        <v/>
      </c>
      <c r="AU201" s="455"/>
      <c r="AV201" s="458"/>
      <c r="AW201" s="452"/>
      <c r="AX201" s="461"/>
      <c r="AY201" s="343"/>
      <c r="AZ201" s="209"/>
      <c r="BA201" s="207"/>
      <c r="BB201" s="207"/>
      <c r="BC201" s="208"/>
      <c r="BD201" s="208"/>
      <c r="BE201" s="208"/>
      <c r="BF201" s="209"/>
      <c r="BG201" s="464"/>
      <c r="BH201" s="215"/>
      <c r="BI201" s="210"/>
      <c r="BJ201" s="210"/>
      <c r="BK201" s="210"/>
      <c r="BL201" s="207"/>
      <c r="BM201" s="207"/>
      <c r="BN201" s="207"/>
      <c r="BO201" s="282"/>
      <c r="BP201" s="282"/>
      <c r="BQ201" s="284"/>
      <c r="BR201" s="213"/>
      <c r="BS201" s="213" t="str">
        <f>IF(AND('MAPA DE RIESGOS'!$AP201="Muy Alta",'MAPA DE RIESGOS'!$AR201="Leve"),CONCATENATE("R",'MAPA DE RIESGOS'!$H201,"C",'MAPA DE RIESGOS'!$AF201),"")</f>
        <v/>
      </c>
      <c r="BT201" s="213"/>
      <c r="BU201" s="213"/>
      <c r="BV201" s="213"/>
      <c r="BW201" s="213"/>
      <c r="BX201" s="213"/>
      <c r="BY201" s="213"/>
      <c r="BZ201" s="213"/>
      <c r="CA201" s="213"/>
      <c r="CB201" s="213"/>
      <c r="CC201" s="213"/>
      <c r="CD201" s="213"/>
      <c r="CE201" s="213"/>
      <c r="CF201" s="213"/>
      <c r="CG201" s="213"/>
      <c r="CH201" s="213"/>
      <c r="CI201" s="213"/>
      <c r="CJ201" s="213"/>
      <c r="CK201" s="213"/>
    </row>
    <row r="202" spans="1:89" s="214" customFormat="1" ht="115.5" customHeight="1">
      <c r="A202" s="640"/>
      <c r="B202" s="517"/>
      <c r="C202" s="520"/>
      <c r="D202" s="520" t="str">
        <f>IFERROR((VLOOKUP($B202,'Listados Datos'!$D$3:$F$18,3,FALSE))," ")</f>
        <v xml:space="preserve"> </v>
      </c>
      <c r="E202" s="469"/>
      <c r="F202" s="469" t="s">
        <v>975</v>
      </c>
      <c r="G202" s="489">
        <v>32</v>
      </c>
      <c r="H202" s="384">
        <v>32</v>
      </c>
      <c r="I202" s="465" t="s">
        <v>1705</v>
      </c>
      <c r="J202" s="462" t="s">
        <v>243</v>
      </c>
      <c r="K202" s="462" t="s">
        <v>1421</v>
      </c>
      <c r="L202" s="462" t="s">
        <v>1422</v>
      </c>
      <c r="M202" s="468" t="str">
        <f t="shared" ref="M202:M207" si="262">+I202</f>
        <v>Posibilidad de recibir o solicitar cualquier dádiva o beneficio a nombre propio o de terceros con el fin de por alterar, ocultar, manipular o dar información a terceros interesados en ocupar, invadir o aprovechar el espacio publico.</v>
      </c>
      <c r="N202" s="468" t="s">
        <v>109</v>
      </c>
      <c r="O202" s="468" t="s">
        <v>247</v>
      </c>
      <c r="P202" s="471">
        <v>228</v>
      </c>
      <c r="Q202" s="474"/>
      <c r="R202" s="477"/>
      <c r="S202" s="477"/>
      <c r="T202" s="477"/>
      <c r="U202" s="477"/>
      <c r="V202" s="480" t="str">
        <f t="shared" ref="V202" si="263">IF(ISBLANK(AC202),(IF(P202&lt;=0,"",IF(P202&lt;=2,"Muy Baja",IF(P202&lt;=24,"Baja",IF(P202&lt;=500,"Media",IF(P202&lt;=5000,"Alta","Muy Alta"))))))," ")</f>
        <v xml:space="preserve"> </v>
      </c>
      <c r="W202" s="438" t="str">
        <f t="shared" ref="W202" si="264">IF(ISBLANK(AC202),(IF(V202="","",IF(V202="Muy Baja",20%,IF(V202="Baja",40%,IF(V202="Media",60%,IF(V202="Alta",80%,IF(V202="Muy Alta",100%,0)))))))," ")</f>
        <v xml:space="preserve"> </v>
      </c>
      <c r="X202" s="483"/>
      <c r="Y202" s="486" t="str">
        <f>IF(X202&gt;0,IF(NOT(ISERROR(MATCH(X202,'Listados Datos'!$N$3:$N$4,0))),'Listados Datos'!$N$6&amp;"Por favor no seleccionar este criterios de impacto (Afectación Económica o presupuestal y/o Pérdida Reputacional)",'Listados Datos'!$N$7),"")</f>
        <v/>
      </c>
      <c r="Z202" s="435" t="str">
        <f>IF(OR(X202='Listados Datos'!$R$3,X202='Listados Datos'!$S$3),"Leve",IF(OR(X202='Listados Datos'!$R$4,X202='Listados Datos'!$S$4),"Menor",IF(OR(X202='Listados Datos'!$R$5,X202='Listados Datos'!$S$5),"Moderado",IF(OR(X202='Listados Datos'!$R$6,X202='Listados Datos'!$S$6),"Mayor",IF(OR(X202='Listados Datos'!$R$7,X202='Listados Datos'!$S$7),"Catastrófico","")))))</f>
        <v/>
      </c>
      <c r="AA202" s="438" t="str">
        <f>IF(Z202="","",IF(Z202="Leve",20%,IF(Z202="Menor",40%,IF(Z202="Moderado",60%,IF(Z202="Mayor",80%,IF(Z202="Catastrófico",100%,0))))))</f>
        <v/>
      </c>
      <c r="AB202" s="441" t="str">
        <f>IF(OR(AND(V202="Muy Baja",Z202="Leve"),AND(V202="Muy Baja",Z202="Menor"),AND(V202="Baja",Z202="Leve")),"Bajo",IF(OR(AND(V202="Muy baja",Z202="Moderado"),AND(V202="Baja",Z202="Menor"),AND(V202="Baja",Z202="Moderado"),AND(V202="Media",Z202="Leve"),AND(V202="Media",Z202="Menor"),AND(V202="Media",Z202="Moderado"),AND(V202="Alta",Z202="Leve"),AND(V202="Alta",Z202="Menor")),"Moderado",IF(OR(AND(V202="Muy Baja",Z202="Mayor"),AND(V202="Baja",Z202="Mayor"),AND(V202="Media",Z202="Mayor"),AND(V202="Alta",Z202="Moderado"),AND(V202="Alta",Z202="Mayor"),AND(V202="Muy Alta",Z202="Leve"),AND(V202="Muy Alta",Z202="Menor"),AND(V202="Muy Alta",Z202="Moderado"),AND(V202="Muy Alta",Z202="Mayor")),"Alto",IF(OR(AND(V202="Muy Baja",Z202="Catastrófico"),AND(V202="Baja",Z202="Catastrófico"),AND(V202="Media",Z202="Catastrófico"),AND(V202="Alta",Z202="Catastrófico"),AND(V202="Muy Alta",Z202="Catastrófico")),"Extremo",""))))</f>
        <v/>
      </c>
      <c r="AC202" s="444" t="s">
        <v>348</v>
      </c>
      <c r="AD202" s="447" t="s">
        <v>12</v>
      </c>
      <c r="AE202" s="450" t="str">
        <f t="shared" ref="AE202" si="265">IF(AND(AC202="Rara Vez",AD202="Insignificante"),("BAJA"),IF(AND(AC202="Rara Vez",AD202="Menor"),("BAJA"),IF(AND(AC202="Rara Vez",AD202="Moderado"),("MODERADA"),IF(AND(AC202="Rara Vez",AD202="Mayor"),("ALTA"),IF(AND(AC202="Improbable",AD202="Insignificante"),("BAJA"),IF(AND(AC202="Improbable",AD202="Menor"),("BAJA"),IF(AND(AC202="Improbable",AD202="Moderado"),("MODERADA"),IF(AND(AC202="Improbable",AD202="Mayor"),("ALTA"),IF(AND(AC202="Posible",AD202="Insignificante"),("BAJA"),IF(AND(AC202="Posible",AD202="Menor"),("MODERADA"),IF(AND(AC202="Posible",AD202="Moderado"),("ALTA"),IF(AND(AC202="Posible",AD202="Mayor"),("EXTREMA"),IF(AND(AC202="Probable",AD202="Insignificante"),("MODERADA"),IF(AND(AC202="Probable",AD202="Menor"),("ALTA"),IF(AND(AC202="Probable",AD202="Moderado"),("ALTA"),IF(AND(AC202="Probable",AD202="Mayor"),("EXTREMA"),IF(AND(AC202="Casi Seguro",AD202="Insignificante"),("ALTA"),IF(AND(AC202="Casi Seguro",AD202="Menor"),("ALTA"),IF(AND(AC202="Casi Seguro",AD202="Moderado"),("EXTREMA"),IF(AND(AC202="Casi Seguro",AD202="Mayor"),("EXTREMA"),IF(AD202="Catastrófico","EXTREMA","VALORAR")))))))))))))))))))))</f>
        <v>MODERADA</v>
      </c>
      <c r="AF202" s="205">
        <v>1</v>
      </c>
      <c r="AG202" s="206" t="s">
        <v>1426</v>
      </c>
      <c r="AH202" s="234" t="str">
        <f t="shared" si="251"/>
        <v>Probabilidad</v>
      </c>
      <c r="AI202" s="340" t="s">
        <v>314</v>
      </c>
      <c r="AJ202" s="340" t="s">
        <v>319</v>
      </c>
      <c r="AK202" s="235" t="str">
        <f t="shared" si="252"/>
        <v>40%</v>
      </c>
      <c r="AL202" s="341" t="s">
        <v>323</v>
      </c>
      <c r="AM202" s="341" t="s">
        <v>327</v>
      </c>
      <c r="AN202" s="342" t="s">
        <v>330</v>
      </c>
      <c r="AO202" s="236" t="str">
        <f>IF(ISBLANK(AD202),(IFERROR(IF(AH202="Probabilidad",(W202-(+W202*AK202)),IF(AH202="Impacto",W202,"")),""))," ")</f>
        <v xml:space="preserve"> </v>
      </c>
      <c r="AP202" s="174" t="str">
        <f>IF(ISBLANK(AD202), (IFERROR(IF(AO202="","",IF(AO202&lt;=0.2,"Muy Baja",IF(AO202&lt;=0.4,"Baja",IF(AO202&lt;=0.6,"Media",IF(AO202&lt;=0.8,"Alta","Muy Alta"))))),""))," ")</f>
        <v xml:space="preserve"> </v>
      </c>
      <c r="AQ202" s="237" t="str">
        <f t="shared" si="253"/>
        <v xml:space="preserve"> </v>
      </c>
      <c r="AR202" s="283" t="str">
        <f t="shared" si="254"/>
        <v/>
      </c>
      <c r="AS202" s="237" t="str">
        <f>IFERROR(IF(AH202="Impacto",(AA202-(+AA202*AK202)),IF(AH202="Probabilidad",AA202,"")),"")</f>
        <v/>
      </c>
      <c r="AT202" s="239" t="str">
        <f t="shared" si="255"/>
        <v/>
      </c>
      <c r="AU202" s="453" t="s">
        <v>348</v>
      </c>
      <c r="AV202" s="456" t="str">
        <f>IF(ISBLANK(AD202), " ", AD202)</f>
        <v>Moderado</v>
      </c>
      <c r="AW202" s="450" t="str">
        <f t="shared" ref="AW202" si="266">IF(AND(AU202="Rara Vez",AV202="Insignificante"),("BAJA"),IF(AND(AU202="Rara Vez",AV202="Menor"),("BAJA"),IF(AND(AU202="Rara Vez",AV202="Moderado"),("MODERADA"),IF(AND(AU202="Rara Vez",AV202="Mayor"),("ALTA"),IF(AND(AU202="Improbable",AV202="Insignificante"),("BAJA"),IF(AND(AU202="Improbable",AV202="Menor"),("BAJA"),IF(AND(AU202="Improbable",AV202="Moderado"),("MODERADA"),IF(AND(AU202="Improbable",AV202="Mayor"),("ALTA"),IF(AND(AU202="Posible",AV202="Insignificante"),("BAJA"),IF(AND(AU202="Posible",AV202="Menor"),("MODERADA"),IF(AND(AU202="Posible",AV202="Moderado"),("ALTA"),IF(AND(AU202="Posible",AV202="Mayor"),("EXTREMA"),IF(AND(AU202="Probable",AV202="Insignificante"),("MODERADA"),IF(AND(AU202="Probable",AV202="Menor"),("ALTA"),IF(AND(AU202="Probable",AV202="Moderado"),("ALTA"),IF(AND(AU202="Probable",AV202="Mayor"),("EXTREMA"),IF(AND(AU202="Casi Seguro",AV202="Insignificante"),("ALTA"),IF(AND(AU202="Casi Seguro",AV202="Menor"),("ALTA"),IF(AND(AU202="Casi Seguro",AV202="Moderado"),("EXTREMA"),IF(AND(AU202="Casi Seguro",AV202="Mayor"),("EXTREMA"),IF(AV202="Catastrófico","EXTREMA","VALORAR")))))))))))))))))))))</f>
        <v>MODERADA</v>
      </c>
      <c r="AX202" s="459" t="s">
        <v>337</v>
      </c>
      <c r="AY202" s="343" t="s">
        <v>1572</v>
      </c>
      <c r="AZ202" s="209" t="s">
        <v>1570</v>
      </c>
      <c r="BA202" s="207" t="s">
        <v>975</v>
      </c>
      <c r="BB202" s="207" t="s">
        <v>1069</v>
      </c>
      <c r="BC202" s="208">
        <v>44562</v>
      </c>
      <c r="BD202" s="208">
        <v>44926</v>
      </c>
      <c r="BE202" s="208" t="s">
        <v>1599</v>
      </c>
      <c r="BF202" s="208" t="s">
        <v>1600</v>
      </c>
      <c r="BG202" s="462" t="s">
        <v>1243</v>
      </c>
      <c r="BH202" s="215"/>
      <c r="BI202" s="210"/>
      <c r="BJ202" s="210"/>
      <c r="BK202" s="210"/>
      <c r="BL202" s="207"/>
      <c r="BM202" s="207"/>
      <c r="BN202" s="207"/>
      <c r="BO202" s="282"/>
      <c r="BP202" s="282"/>
      <c r="BQ202" s="284"/>
      <c r="BR202" s="213"/>
      <c r="BS202" s="213" t="str">
        <f>IF(AND('MAPA DE RIESGOS'!$AP202="Muy Alta",'MAPA DE RIESGOS'!$AR202="Leve"),CONCATENATE("R",'MAPA DE RIESGOS'!$H202,"C",'MAPA DE RIESGOS'!$AF202),"")</f>
        <v/>
      </c>
      <c r="BT202" s="213"/>
      <c r="BU202" s="213"/>
      <c r="BV202" s="213"/>
      <c r="BW202" s="213"/>
      <c r="BX202" s="213"/>
      <c r="BY202" s="213"/>
      <c r="BZ202" s="213"/>
      <c r="CA202" s="213"/>
      <c r="CB202" s="213"/>
      <c r="CC202" s="213"/>
      <c r="CD202" s="213"/>
      <c r="CE202" s="213"/>
      <c r="CF202" s="213"/>
      <c r="CG202" s="213"/>
      <c r="CH202" s="213"/>
      <c r="CI202" s="213"/>
      <c r="CJ202" s="213"/>
      <c r="CK202" s="213"/>
    </row>
    <row r="203" spans="1:89" s="214" customFormat="1" ht="87" customHeight="1">
      <c r="A203" s="640"/>
      <c r="B203" s="517"/>
      <c r="C203" s="520"/>
      <c r="D203" s="520"/>
      <c r="E203" s="469"/>
      <c r="F203" s="469"/>
      <c r="G203" s="489"/>
      <c r="H203" s="384">
        <v>32</v>
      </c>
      <c r="I203" s="466"/>
      <c r="J203" s="463"/>
      <c r="K203" s="463"/>
      <c r="L203" s="463"/>
      <c r="M203" s="469">
        <f t="shared" si="262"/>
        <v>0</v>
      </c>
      <c r="N203" s="469"/>
      <c r="O203" s="469"/>
      <c r="P203" s="472"/>
      <c r="Q203" s="475"/>
      <c r="R203" s="478"/>
      <c r="S203" s="478"/>
      <c r="T203" s="478"/>
      <c r="U203" s="478"/>
      <c r="V203" s="481"/>
      <c r="W203" s="439"/>
      <c r="X203" s="484"/>
      <c r="Y203" s="487"/>
      <c r="Z203" s="436"/>
      <c r="AA203" s="439"/>
      <c r="AB203" s="442"/>
      <c r="AC203" s="445"/>
      <c r="AD203" s="448"/>
      <c r="AE203" s="451"/>
      <c r="AF203" s="205">
        <v>2</v>
      </c>
      <c r="AG203" s="206" t="s">
        <v>1427</v>
      </c>
      <c r="AH203" s="234" t="str">
        <f t="shared" si="251"/>
        <v>Probabilidad</v>
      </c>
      <c r="AI203" s="340" t="s">
        <v>314</v>
      </c>
      <c r="AJ203" s="340" t="s">
        <v>319</v>
      </c>
      <c r="AK203" s="235" t="str">
        <f t="shared" si="252"/>
        <v>40%</v>
      </c>
      <c r="AL203" s="341" t="s">
        <v>323</v>
      </c>
      <c r="AM203" s="341" t="s">
        <v>327</v>
      </c>
      <c r="AN203" s="342" t="s">
        <v>330</v>
      </c>
      <c r="AO203" s="236" t="str">
        <f>IF(ISBLANK(AD202),(IFERROR(IF(AND(AH202="Probabilidad",AH203="Probabilidad"),(AQ202-(+AQ202*AK203)),IF(AH203="Probabilidad",(W202-(+W202*AK203)),IF(AH203="Impacto",AQ202,""))),""))," ")</f>
        <v xml:space="preserve"> </v>
      </c>
      <c r="AP203" s="174" t="str">
        <f>IF(ISBLANK(AD202),(IFERROR(IF(AO203="","",IF(AO203&lt;=0.2,"Muy Baja",IF(AO203&lt;=0.4,"Baja",IF(AO203&lt;=0.6,"Media",IF(AO203&lt;=0.8,"Alta","Muy Alta"))))),""))," ")</f>
        <v xml:space="preserve"> </v>
      </c>
      <c r="AQ203" s="237" t="str">
        <f t="shared" si="253"/>
        <v xml:space="preserve"> </v>
      </c>
      <c r="AR203" s="283" t="str">
        <f t="shared" si="254"/>
        <v/>
      </c>
      <c r="AS203" s="237" t="str">
        <f>IFERROR(IF(AND(AH202="Impacto",AH203="Impacto"),(AS202-(+AS202*AK203)),IF(AH203="Impacto",(AA202-(+AA202*AK203)),IF(AH203="Probabilidad",AS202,""))),"")</f>
        <v/>
      </c>
      <c r="AT203" s="239" t="str">
        <f t="shared" si="255"/>
        <v/>
      </c>
      <c r="AU203" s="454"/>
      <c r="AV203" s="457"/>
      <c r="AW203" s="451"/>
      <c r="AX203" s="460"/>
      <c r="AY203" s="494" t="s">
        <v>1603</v>
      </c>
      <c r="AZ203" s="497" t="s">
        <v>1571</v>
      </c>
      <c r="BA203" s="497" t="s">
        <v>975</v>
      </c>
      <c r="BB203" s="497" t="s">
        <v>1069</v>
      </c>
      <c r="BC203" s="500" t="s">
        <v>1604</v>
      </c>
      <c r="BD203" s="500" t="s">
        <v>1591</v>
      </c>
      <c r="BE203" s="497" t="s">
        <v>1601</v>
      </c>
      <c r="BF203" s="497" t="s">
        <v>1602</v>
      </c>
      <c r="BG203" s="463"/>
      <c r="BH203" s="215"/>
      <c r="BI203" s="210"/>
      <c r="BJ203" s="210"/>
      <c r="BK203" s="210"/>
      <c r="BL203" s="207"/>
      <c r="BM203" s="207"/>
      <c r="BN203" s="207"/>
      <c r="BO203" s="282"/>
      <c r="BP203" s="282"/>
      <c r="BQ203" s="284"/>
      <c r="BR203" s="213"/>
      <c r="BS203" s="213" t="str">
        <f>IF(AND('MAPA DE RIESGOS'!$AP203="Muy Alta",'MAPA DE RIESGOS'!$AR203="Leve"),CONCATENATE("R",'MAPA DE RIESGOS'!$H203,"C",'MAPA DE RIESGOS'!$AF203),"")</f>
        <v/>
      </c>
      <c r="BT203" s="213"/>
      <c r="BU203" s="213"/>
      <c r="BV203" s="213"/>
      <c r="BW203" s="213"/>
      <c r="BX203" s="213"/>
      <c r="BY203" s="213"/>
      <c r="BZ203" s="213"/>
      <c r="CA203" s="213"/>
      <c r="CB203" s="213"/>
      <c r="CC203" s="213"/>
      <c r="CD203" s="213"/>
      <c r="CE203" s="213"/>
      <c r="CF203" s="213"/>
      <c r="CG203" s="213"/>
      <c r="CH203" s="213"/>
      <c r="CI203" s="213"/>
      <c r="CJ203" s="213"/>
      <c r="CK203" s="213"/>
    </row>
    <row r="204" spans="1:89" s="214" customFormat="1" ht="68.25" customHeight="1">
      <c r="A204" s="640"/>
      <c r="B204" s="517"/>
      <c r="C204" s="520"/>
      <c r="D204" s="520"/>
      <c r="E204" s="469"/>
      <c r="F204" s="469"/>
      <c r="G204" s="489"/>
      <c r="H204" s="384">
        <v>32</v>
      </c>
      <c r="I204" s="466"/>
      <c r="J204" s="463"/>
      <c r="K204" s="463"/>
      <c r="L204" s="463"/>
      <c r="M204" s="469">
        <f t="shared" si="262"/>
        <v>0</v>
      </c>
      <c r="N204" s="469"/>
      <c r="O204" s="469"/>
      <c r="P204" s="472"/>
      <c r="Q204" s="475"/>
      <c r="R204" s="478"/>
      <c r="S204" s="478"/>
      <c r="T204" s="478"/>
      <c r="U204" s="478"/>
      <c r="V204" s="481"/>
      <c r="W204" s="439"/>
      <c r="X204" s="484"/>
      <c r="Y204" s="487"/>
      <c r="Z204" s="436"/>
      <c r="AA204" s="439"/>
      <c r="AB204" s="442"/>
      <c r="AC204" s="445"/>
      <c r="AD204" s="448"/>
      <c r="AE204" s="451"/>
      <c r="AF204" s="205">
        <v>3</v>
      </c>
      <c r="AG204" s="206" t="s">
        <v>1428</v>
      </c>
      <c r="AH204" s="234" t="str">
        <f t="shared" si="251"/>
        <v>Probabilidad</v>
      </c>
      <c r="AI204" s="340" t="s">
        <v>314</v>
      </c>
      <c r="AJ204" s="340" t="s">
        <v>319</v>
      </c>
      <c r="AK204" s="235" t="str">
        <f t="shared" si="252"/>
        <v>40%</v>
      </c>
      <c r="AL204" s="341" t="s">
        <v>323</v>
      </c>
      <c r="AM204" s="341" t="s">
        <v>327</v>
      </c>
      <c r="AN204" s="342" t="s">
        <v>330</v>
      </c>
      <c r="AO204" s="236" t="str">
        <f>IF(ISBLANK(AD202),(IFERROR(IF(AND(AH203="Probabilidad",AH204="Probabilidad"),(AQ203-(+AQ203*AK204)),IF(AND(AH203="Impacto",AH204="Probabilidad"),(AQ202-(+AQ202*AK204)),IF(AH204="Impacto",AQ203,""))),""))," ")</f>
        <v xml:space="preserve"> </v>
      </c>
      <c r="AP204" s="174" t="str">
        <f>IF(ISBLANK(AD202),(IFERROR(IF(AO204="","",IF(AO204&lt;=0.2,"Muy Baja",IF(AO204&lt;=0.4,"Baja",IF(AO204&lt;=0.6,"Media",IF(AO204&lt;=0.8,"Alta","Muy Alta"))))),""))," ")</f>
        <v xml:space="preserve"> </v>
      </c>
      <c r="AQ204" s="237" t="str">
        <f t="shared" si="253"/>
        <v xml:space="preserve"> </v>
      </c>
      <c r="AR204" s="283" t="str">
        <f t="shared" si="254"/>
        <v/>
      </c>
      <c r="AS204" s="237" t="str">
        <f>IFERROR(IF(AND(AH203="Impacto",AH204="Impacto"),(AS203-(+AS203*AK204)),IF(AND(AH203="Probabilidad",AH204="Impacto"),(AS202-(+AS202*AK204)),IF(AH204="Probabilidad",AS203,""))),"")</f>
        <v/>
      </c>
      <c r="AT204" s="239" t="str">
        <f t="shared" si="255"/>
        <v/>
      </c>
      <c r="AU204" s="454"/>
      <c r="AV204" s="457"/>
      <c r="AW204" s="451"/>
      <c r="AX204" s="460"/>
      <c r="AY204" s="496"/>
      <c r="AZ204" s="499"/>
      <c r="BA204" s="499"/>
      <c r="BB204" s="499"/>
      <c r="BC204" s="502"/>
      <c r="BD204" s="502"/>
      <c r="BE204" s="499"/>
      <c r="BF204" s="499"/>
      <c r="BG204" s="463"/>
      <c r="BH204" s="215"/>
      <c r="BI204" s="210"/>
      <c r="BJ204" s="210"/>
      <c r="BK204" s="210"/>
      <c r="BL204" s="207"/>
      <c r="BM204" s="207"/>
      <c r="BN204" s="207"/>
      <c r="BO204" s="282"/>
      <c r="BP204" s="282"/>
      <c r="BQ204" s="284"/>
      <c r="BR204" s="213"/>
      <c r="BS204" s="213" t="str">
        <f>IF(AND('MAPA DE RIESGOS'!$AP204="Muy Alta",'MAPA DE RIESGOS'!$AR204="Leve"),CONCATENATE("R",'MAPA DE RIESGOS'!$H204,"C",'MAPA DE RIESGOS'!$AF204),"")</f>
        <v/>
      </c>
      <c r="BT204" s="213"/>
      <c r="BU204" s="213"/>
      <c r="BV204" s="213"/>
      <c r="BW204" s="213"/>
      <c r="BX204" s="213"/>
      <c r="BY204" s="213"/>
      <c r="BZ204" s="213"/>
      <c r="CA204" s="213"/>
      <c r="CB204" s="213"/>
      <c r="CC204" s="213"/>
      <c r="CD204" s="213"/>
      <c r="CE204" s="213"/>
      <c r="CF204" s="213"/>
      <c r="CG204" s="213"/>
      <c r="CH204" s="213"/>
      <c r="CI204" s="213"/>
      <c r="CJ204" s="213"/>
      <c r="CK204" s="213"/>
    </row>
    <row r="205" spans="1:89" s="214" customFormat="1" ht="28.5" hidden="1" customHeight="1">
      <c r="A205" s="640"/>
      <c r="B205" s="517"/>
      <c r="C205" s="520"/>
      <c r="D205" s="520"/>
      <c r="E205" s="469"/>
      <c r="F205" s="469"/>
      <c r="G205" s="489"/>
      <c r="H205" s="384">
        <v>32</v>
      </c>
      <c r="I205" s="466"/>
      <c r="J205" s="463"/>
      <c r="K205" s="463"/>
      <c r="L205" s="463"/>
      <c r="M205" s="469">
        <f t="shared" si="262"/>
        <v>0</v>
      </c>
      <c r="N205" s="469"/>
      <c r="O205" s="469"/>
      <c r="P205" s="472"/>
      <c r="Q205" s="475"/>
      <c r="R205" s="478"/>
      <c r="S205" s="478"/>
      <c r="T205" s="478"/>
      <c r="U205" s="478"/>
      <c r="V205" s="481"/>
      <c r="W205" s="439"/>
      <c r="X205" s="484"/>
      <c r="Y205" s="487"/>
      <c r="Z205" s="436"/>
      <c r="AA205" s="439"/>
      <c r="AB205" s="442"/>
      <c r="AC205" s="445"/>
      <c r="AD205" s="448"/>
      <c r="AE205" s="451"/>
      <c r="AF205" s="205">
        <v>4</v>
      </c>
      <c r="AG205" s="206"/>
      <c r="AH205" s="234" t="str">
        <f t="shared" si="251"/>
        <v/>
      </c>
      <c r="AI205" s="340"/>
      <c r="AJ205" s="340"/>
      <c r="AK205" s="235" t="str">
        <f t="shared" si="252"/>
        <v/>
      </c>
      <c r="AL205" s="341"/>
      <c r="AM205" s="341"/>
      <c r="AN205" s="342"/>
      <c r="AO205" s="236" t="str">
        <f>IF(ISBLANK(AD202),(IFERROR(IF(AND(AH204="Probabilidad",AH205="Probabilidad"),(AQ204-(+AQ204*AK205)),IF(AND(AH204="Impacto",AH205="Probabilidad"),(AQ203-(+AQ203*AK205)),IF(AH205="Impacto",AQ204,""))),""))," ")</f>
        <v xml:space="preserve"> </v>
      </c>
      <c r="AP205" s="174" t="str">
        <f>IF(ISBLANK(AD202),(IFERROR(IF(AO205="","",IF(AO205&lt;=0.2,"Muy Baja",IF(AO205&lt;=0.4,"Baja",IF(AO205&lt;=0.6,"Media",IF(AO205&lt;=0.8,"Alta","Muy Alta"))))),""))," ")</f>
        <v xml:space="preserve"> </v>
      </c>
      <c r="AQ205" s="237" t="str">
        <f t="shared" si="253"/>
        <v xml:space="preserve"> </v>
      </c>
      <c r="AR205" s="283" t="str">
        <f t="shared" si="254"/>
        <v/>
      </c>
      <c r="AS205" s="237" t="str">
        <f>IFERROR(IF(AND(AH204="Impacto",AH205="Impacto"),(AS204-(+AS204*AK205)),IF(AND(AH204="Probabilidad",AH205="Impacto"),(AS203-(+AS203*AK205)),IF(AH205="Probabilidad",AS204,""))),"")</f>
        <v/>
      </c>
      <c r="AT205" s="239" t="str">
        <f t="shared" si="255"/>
        <v/>
      </c>
      <c r="AU205" s="454"/>
      <c r="AV205" s="457"/>
      <c r="AW205" s="451"/>
      <c r="AX205" s="460"/>
      <c r="AY205" s="343"/>
      <c r="AZ205" s="209"/>
      <c r="BA205" s="207"/>
      <c r="BB205" s="207"/>
      <c r="BC205" s="208"/>
      <c r="BD205" s="208"/>
      <c r="BE205" s="208"/>
      <c r="BF205" s="209"/>
      <c r="BG205" s="463"/>
      <c r="BH205" s="215"/>
      <c r="BI205" s="210"/>
      <c r="BJ205" s="210"/>
      <c r="BK205" s="210"/>
      <c r="BL205" s="207"/>
      <c r="BM205" s="207"/>
      <c r="BN205" s="207"/>
      <c r="BO205" s="282"/>
      <c r="BP205" s="282"/>
      <c r="BQ205" s="284"/>
      <c r="BR205" s="213"/>
      <c r="BS205" s="213" t="str">
        <f>IF(AND('MAPA DE RIESGOS'!$AP205="Muy Alta",'MAPA DE RIESGOS'!$AR205="Leve"),CONCATENATE("R",'MAPA DE RIESGOS'!$H205,"C",'MAPA DE RIESGOS'!$AF205),"")</f>
        <v/>
      </c>
      <c r="BT205" s="213"/>
      <c r="BU205" s="213"/>
      <c r="BV205" s="213"/>
      <c r="BW205" s="213"/>
      <c r="BX205" s="213"/>
      <c r="BY205" s="213"/>
      <c r="BZ205" s="213"/>
      <c r="CA205" s="213"/>
      <c r="CB205" s="213"/>
      <c r="CC205" s="213"/>
      <c r="CD205" s="213"/>
      <c r="CE205" s="213"/>
      <c r="CF205" s="213"/>
      <c r="CG205" s="213"/>
      <c r="CH205" s="213"/>
      <c r="CI205" s="213"/>
      <c r="CJ205" s="213"/>
      <c r="CK205" s="213"/>
    </row>
    <row r="206" spans="1:89" s="214" customFormat="1" ht="28.5" hidden="1" customHeight="1">
      <c r="A206" s="640"/>
      <c r="B206" s="517"/>
      <c r="C206" s="520"/>
      <c r="D206" s="520"/>
      <c r="E206" s="469"/>
      <c r="F206" s="469"/>
      <c r="G206" s="489"/>
      <c r="H206" s="384">
        <v>32</v>
      </c>
      <c r="I206" s="466"/>
      <c r="J206" s="463"/>
      <c r="K206" s="463"/>
      <c r="L206" s="463"/>
      <c r="M206" s="469">
        <f t="shared" si="262"/>
        <v>0</v>
      </c>
      <c r="N206" s="469"/>
      <c r="O206" s="469"/>
      <c r="P206" s="472"/>
      <c r="Q206" s="475"/>
      <c r="R206" s="478"/>
      <c r="S206" s="478"/>
      <c r="T206" s="478"/>
      <c r="U206" s="478"/>
      <c r="V206" s="481"/>
      <c r="W206" s="439"/>
      <c r="X206" s="484"/>
      <c r="Y206" s="487"/>
      <c r="Z206" s="436"/>
      <c r="AA206" s="439"/>
      <c r="AB206" s="442"/>
      <c r="AC206" s="445"/>
      <c r="AD206" s="448"/>
      <c r="AE206" s="451"/>
      <c r="AF206" s="205">
        <v>5</v>
      </c>
      <c r="AG206" s="206"/>
      <c r="AH206" s="234" t="str">
        <f t="shared" si="251"/>
        <v/>
      </c>
      <c r="AI206" s="340"/>
      <c r="AJ206" s="340"/>
      <c r="AK206" s="235" t="str">
        <f t="shared" si="252"/>
        <v/>
      </c>
      <c r="AL206" s="341"/>
      <c r="AM206" s="341"/>
      <c r="AN206" s="342"/>
      <c r="AO206" s="236" t="str">
        <f>IF(ISBLANK(AD202),(IFERROR(IF(AND(AH205="Probabilidad",AH206="Probabilidad"),(AQ205-(+AQ205*AK206)),IF(AND(AH205="Impacto",AH206="Probabilidad"),(AQ204-(+AQ204*AK206)),IF(AH206="Impacto",AQ205,""))),""))," ")</f>
        <v xml:space="preserve"> </v>
      </c>
      <c r="AP206" s="174" t="str">
        <f>IF(ISBLANK(AD202),(IFERROR(IF(AO206="","",IF(AO206&lt;=0.2,"Muy Baja",IF(AO206&lt;=0.4,"Baja",IF(AO206&lt;=0.6,"Media",IF(AO206&lt;=0.8,"Alta","Muy Alta"))))),""))," ")</f>
        <v xml:space="preserve"> </v>
      </c>
      <c r="AQ206" s="237" t="str">
        <f t="shared" si="253"/>
        <v xml:space="preserve"> </v>
      </c>
      <c r="AR206" s="283" t="str">
        <f t="shared" si="254"/>
        <v/>
      </c>
      <c r="AS206" s="237" t="str">
        <f>IFERROR(IF(AND(AH205="Impacto",AH206="Impacto"),(AS205-(+AS205*AK206)),IF(AND(AH205="Probabilidad",AH206="Impacto"),(AS204-(+AS204*AK206)),IF(AH206="Probabilidad",AS205,""))),"")</f>
        <v/>
      </c>
      <c r="AT206" s="239" t="str">
        <f t="shared" si="255"/>
        <v/>
      </c>
      <c r="AU206" s="454"/>
      <c r="AV206" s="457"/>
      <c r="AW206" s="451"/>
      <c r="AX206" s="460"/>
      <c r="AY206" s="343"/>
      <c r="AZ206" s="209"/>
      <c r="BA206" s="207"/>
      <c r="BB206" s="207"/>
      <c r="BC206" s="208"/>
      <c r="BD206" s="208"/>
      <c r="BE206" s="208"/>
      <c r="BF206" s="209"/>
      <c r="BG206" s="463"/>
      <c r="BH206" s="215"/>
      <c r="BI206" s="210"/>
      <c r="BJ206" s="210"/>
      <c r="BK206" s="210"/>
      <c r="BL206" s="207"/>
      <c r="BM206" s="207"/>
      <c r="BN206" s="207"/>
      <c r="BO206" s="282"/>
      <c r="BP206" s="282"/>
      <c r="BQ206" s="284"/>
      <c r="BR206" s="213"/>
      <c r="BS206" s="213" t="str">
        <f>IF(AND('MAPA DE RIESGOS'!$AP206="Muy Alta",'MAPA DE RIESGOS'!$AR206="Leve"),CONCATENATE("R",'MAPA DE RIESGOS'!$H206,"C",'MAPA DE RIESGOS'!$AF206),"")</f>
        <v/>
      </c>
      <c r="BT206" s="213"/>
      <c r="BU206" s="213"/>
      <c r="BV206" s="213"/>
      <c r="BW206" s="213"/>
      <c r="BX206" s="213"/>
      <c r="BY206" s="213"/>
      <c r="BZ206" s="213"/>
      <c r="CA206" s="213"/>
      <c r="CB206" s="213"/>
      <c r="CC206" s="213"/>
      <c r="CD206" s="213"/>
      <c r="CE206" s="213"/>
      <c r="CF206" s="213"/>
      <c r="CG206" s="213"/>
      <c r="CH206" s="213"/>
      <c r="CI206" s="213"/>
      <c r="CJ206" s="213"/>
      <c r="CK206" s="213"/>
    </row>
    <row r="207" spans="1:89" s="214" customFormat="1" ht="28.5" hidden="1" customHeight="1">
      <c r="A207" s="640"/>
      <c r="B207" s="517"/>
      <c r="C207" s="520"/>
      <c r="D207" s="520"/>
      <c r="E207" s="469"/>
      <c r="F207" s="469"/>
      <c r="G207" s="489"/>
      <c r="H207" s="384">
        <v>32</v>
      </c>
      <c r="I207" s="467"/>
      <c r="J207" s="464"/>
      <c r="K207" s="464"/>
      <c r="L207" s="464"/>
      <c r="M207" s="470">
        <f t="shared" si="262"/>
        <v>0</v>
      </c>
      <c r="N207" s="470"/>
      <c r="O207" s="470"/>
      <c r="P207" s="473"/>
      <c r="Q207" s="476"/>
      <c r="R207" s="479"/>
      <c r="S207" s="479"/>
      <c r="T207" s="479"/>
      <c r="U207" s="479"/>
      <c r="V207" s="482"/>
      <c r="W207" s="440"/>
      <c r="X207" s="485"/>
      <c r="Y207" s="488"/>
      <c r="Z207" s="437"/>
      <c r="AA207" s="440"/>
      <c r="AB207" s="443"/>
      <c r="AC207" s="446"/>
      <c r="AD207" s="449"/>
      <c r="AE207" s="452"/>
      <c r="AF207" s="205">
        <v>6</v>
      </c>
      <c r="AG207" s="206"/>
      <c r="AH207" s="234" t="str">
        <f t="shared" si="251"/>
        <v/>
      </c>
      <c r="AI207" s="340"/>
      <c r="AJ207" s="340"/>
      <c r="AK207" s="235" t="str">
        <f t="shared" si="252"/>
        <v/>
      </c>
      <c r="AL207" s="341"/>
      <c r="AM207" s="341"/>
      <c r="AN207" s="342"/>
      <c r="AO207" s="236" t="str">
        <f>IF(ISBLANK(AD202),(IFERROR(IF(AND(AH205="Probabilidad",AH207="Probabilidad"),(AQ205-(+AQ205*AK207)),IF(AND(AH205="Impacto",AH207="Probabilidad"),(AQ204-(+AQ204*AK207)),IF(AH207="Impacto",AQ205,""))),""))," ")</f>
        <v xml:space="preserve"> </v>
      </c>
      <c r="AP207" s="174" t="str">
        <f>IF(ISBLANK(AD202),(IFERROR(IF(AO207="","",IF(AO207&lt;=0.2,"Muy Baja",IF(AO207&lt;=0.4,"Baja",IF(AO207&lt;=0.6,"Media",IF(AO207&lt;=0.8,"Alta","Muy Alta"))))),"")), " ")</f>
        <v xml:space="preserve"> </v>
      </c>
      <c r="AQ207" s="237" t="str">
        <f t="shared" si="253"/>
        <v xml:space="preserve"> </v>
      </c>
      <c r="AR207" s="283" t="str">
        <f t="shared" si="254"/>
        <v/>
      </c>
      <c r="AS207" s="237" t="str">
        <f>IFERROR(IF(AND(AH206="Impacto",AH207="Impacto"),(AS205-(+AS206*AK207)),IF(AND(AH205="Probabilidad",AH207="Impacto"),(AS204-(+AS204*AK207)),IF(AH207="Probabilidad",AS205,""))),"")</f>
        <v/>
      </c>
      <c r="AT207" s="239" t="str">
        <f t="shared" si="255"/>
        <v/>
      </c>
      <c r="AU207" s="455"/>
      <c r="AV207" s="458"/>
      <c r="AW207" s="452"/>
      <c r="AX207" s="461"/>
      <c r="AY207" s="343"/>
      <c r="AZ207" s="209"/>
      <c r="BA207" s="207"/>
      <c r="BB207" s="207"/>
      <c r="BC207" s="208"/>
      <c r="BD207" s="208"/>
      <c r="BE207" s="208"/>
      <c r="BF207" s="209"/>
      <c r="BG207" s="464"/>
      <c r="BH207" s="215"/>
      <c r="BI207" s="210"/>
      <c r="BJ207" s="210"/>
      <c r="BK207" s="210"/>
      <c r="BL207" s="207"/>
      <c r="BM207" s="207"/>
      <c r="BN207" s="207"/>
      <c r="BO207" s="282"/>
      <c r="BP207" s="282"/>
      <c r="BQ207" s="284"/>
      <c r="BR207" s="213"/>
      <c r="BS207" s="213" t="str">
        <f>IF(AND('MAPA DE RIESGOS'!$AP207="Muy Alta",'MAPA DE RIESGOS'!$AR207="Leve"),CONCATENATE("R",'MAPA DE RIESGOS'!$H207,"C",'MAPA DE RIESGOS'!$AF207),"")</f>
        <v/>
      </c>
      <c r="BT207" s="213"/>
      <c r="BU207" s="213"/>
      <c r="BV207" s="213"/>
      <c r="BW207" s="213"/>
      <c r="BX207" s="213"/>
      <c r="BY207" s="213"/>
      <c r="BZ207" s="213"/>
      <c r="CA207" s="213"/>
      <c r="CB207" s="213"/>
      <c r="CC207" s="213"/>
      <c r="CD207" s="213"/>
      <c r="CE207" s="213"/>
      <c r="CF207" s="213"/>
      <c r="CG207" s="213"/>
      <c r="CH207" s="213"/>
      <c r="CI207" s="213"/>
      <c r="CJ207" s="213"/>
      <c r="CK207" s="213"/>
    </row>
    <row r="208" spans="1:89" s="214" customFormat="1" ht="99" customHeight="1">
      <c r="A208" s="640"/>
      <c r="B208" s="517"/>
      <c r="C208" s="520"/>
      <c r="D208" s="520" t="str">
        <f>IFERROR((VLOOKUP($B208,'Listados Datos'!$D$3:$F$18,3,FALSE))," ")</f>
        <v xml:space="preserve"> </v>
      </c>
      <c r="E208" s="469"/>
      <c r="F208" s="469" t="s">
        <v>975</v>
      </c>
      <c r="G208" s="489">
        <v>33</v>
      </c>
      <c r="H208" s="384">
        <v>33</v>
      </c>
      <c r="I208" s="465" t="s">
        <v>1248</v>
      </c>
      <c r="J208" s="462" t="s">
        <v>243</v>
      </c>
      <c r="K208" s="462" t="s">
        <v>1248</v>
      </c>
      <c r="L208" s="462" t="s">
        <v>1219</v>
      </c>
      <c r="M208" s="468" t="str">
        <f t="shared" ref="M208:M213" si="267">+CONCATENATE("Posibilidad de perdida de ", Q208, " debido a amenazas como ", S208, "y vulderabilidades,", T208, " afectando a los activos de información de ", R208)</f>
        <v>Posibilidad de perdida de Confidencialidad e Integridad debido a amenazas como Modificación
no autorizaday vulderabilidades, afectando a los activos de información de Información del SIDEP y expedientes físicos.</v>
      </c>
      <c r="N208" s="468" t="s">
        <v>932</v>
      </c>
      <c r="O208" s="468" t="s">
        <v>837</v>
      </c>
      <c r="P208" s="471">
        <v>228</v>
      </c>
      <c r="Q208" s="474" t="s">
        <v>154</v>
      </c>
      <c r="R208" s="477" t="s">
        <v>1222</v>
      </c>
      <c r="S208" s="477" t="s">
        <v>1223</v>
      </c>
      <c r="T208" s="477"/>
      <c r="U208" s="477"/>
      <c r="V208" s="480" t="str">
        <f t="shared" ref="V208" si="268">IF(ISBLANK(AC208),(IF(P208&lt;=0,"",IF(P208&lt;=2,"Muy Baja",IF(P208&lt;=24,"Baja",IF(P208&lt;=500,"Media",IF(P208&lt;=5000,"Alta","Muy Alta"))))))," ")</f>
        <v>Media</v>
      </c>
      <c r="W208" s="438">
        <f t="shared" ref="W208" si="269">IF(ISBLANK(AC208),(IF(V208="","",IF(V208="Muy Baja",20%,IF(V208="Baja",40%,IF(V208="Media",60%,IF(V208="Alta",80%,IF(V208="Muy Alta",100%,0)))))))," ")</f>
        <v>0.6</v>
      </c>
      <c r="X208" s="483" t="s">
        <v>1719</v>
      </c>
      <c r="Y208" s="486" t="str">
        <f>IF(X208&gt;0,IF(NOT(ISERROR(MATCH(X208,'Listados Datos'!$N$3:$N$4,0))),'Listados Datos'!$N$6&amp;"Por favor no seleccionar este criterios de impacto (Afectación Económica o presupuestal y/o Pérdida Reputacional)",'Listados Datos'!$N$7),"")</f>
        <v>✔</v>
      </c>
      <c r="Z208" s="435" t="str">
        <f>IF(OR(X208='Listados Datos'!$R$3,X208='Listados Datos'!$S$3),"Leve",IF(OR(X208='Listados Datos'!$R$4,X208='Listados Datos'!$S$4),"Menor",IF(OR(X208='Listados Datos'!$R$5,X208='Listados Datos'!$S$5),"Moderado",IF(OR(X208='Listados Datos'!$R$6,X208='Listados Datos'!$S$6),"Mayor",IF(OR(X208='Listados Datos'!$R$7,X208='Listados Datos'!$S$7),"Catastrófico","")))))</f>
        <v/>
      </c>
      <c r="AA208" s="438" t="str">
        <f>IF(Z208="","",IF(Z208="Leve",20%,IF(Z208="Menor",40%,IF(Z208="Moderado",60%,IF(Z208="Mayor",80%,IF(Z208="Catastrófico",100%,0))))))</f>
        <v/>
      </c>
      <c r="AB208" s="441" t="str">
        <f>IF(OR(AND(V208="Muy Baja",Z208="Leve"),AND(V208="Muy Baja",Z208="Menor"),AND(V208="Baja",Z208="Leve")),"Bajo",IF(OR(AND(V208="Muy baja",Z208="Moderado"),AND(V208="Baja",Z208="Menor"),AND(V208="Baja",Z208="Moderado"),AND(V208="Media",Z208="Leve"),AND(V208="Media",Z208="Menor"),AND(V208="Media",Z208="Moderado"),AND(V208="Alta",Z208="Leve"),AND(V208="Alta",Z208="Menor")),"Moderado",IF(OR(AND(V208="Muy Baja",Z208="Mayor"),AND(V208="Baja",Z208="Mayor"),AND(V208="Media",Z208="Mayor"),AND(V208="Alta",Z208="Moderado"),AND(V208="Alta",Z208="Mayor"),AND(V208="Muy Alta",Z208="Leve"),AND(V208="Muy Alta",Z208="Menor"),AND(V208="Muy Alta",Z208="Moderado"),AND(V208="Muy Alta",Z208="Mayor")),"Alto",IF(OR(AND(V208="Muy Baja",Z208="Catastrófico"),AND(V208="Baja",Z208="Catastrófico"),AND(V208="Media",Z208="Catastrófico"),AND(V208="Alta",Z208="Catastrófico"),AND(V208="Muy Alta",Z208="Catastrófico")),"Extremo",""))))</f>
        <v/>
      </c>
      <c r="AC208" s="444"/>
      <c r="AD208" s="447"/>
      <c r="AE208" s="450" t="str">
        <f t="shared" ref="AE208" si="270">IF(AND(AC208="Rara Vez",AD208="Insignificante"),("BAJA"),IF(AND(AC208="Rara Vez",AD208="Menor"),("BAJA"),IF(AND(AC208="Rara Vez",AD208="Moderado"),("MODERADA"),IF(AND(AC208="Rara Vez",AD208="Mayor"),("ALTA"),IF(AND(AC208="Improbable",AD208="Insignificante"),("BAJA"),IF(AND(AC208="Improbable",AD208="Menor"),("BAJA"),IF(AND(AC208="Improbable",AD208="Moderado"),("MODERADA"),IF(AND(AC208="Improbable",AD208="Mayor"),("ALTA"),IF(AND(AC208="Posible",AD208="Insignificante"),("BAJA"),IF(AND(AC208="Posible",AD208="Menor"),("MODERADA"),IF(AND(AC208="Posible",AD208="Moderado"),("ALTA"),IF(AND(AC208="Posible",AD208="Mayor"),("EXTREMA"),IF(AND(AC208="Probable",AD208="Insignificante"),("MODERADA"),IF(AND(AC208="Probable",AD208="Menor"),("ALTA"),IF(AND(AC208="Probable",AD208="Moderado"),("ALTA"),IF(AND(AC208="Probable",AD208="Mayor"),("EXTREMA"),IF(AND(AC208="Casi Seguro",AD208="Insignificante"),("ALTA"),IF(AND(AC208="Casi Seguro",AD208="Menor"),("ALTA"),IF(AND(AC208="Casi Seguro",AD208="Moderado"),("EXTREMA"),IF(AND(AC208="Casi Seguro",AD208="Mayor"),("EXTREMA"),IF(AD208="Catastrófico","EXTREMA","VALORAR")))))))))))))))))))))</f>
        <v>VALORAR</v>
      </c>
      <c r="AF208" s="205">
        <v>1</v>
      </c>
      <c r="AG208" s="206" t="s">
        <v>1236</v>
      </c>
      <c r="AH208" s="234" t="str">
        <f t="shared" si="251"/>
        <v>Probabilidad</v>
      </c>
      <c r="AI208" s="340" t="s">
        <v>314</v>
      </c>
      <c r="AJ208" s="340" t="s">
        <v>319</v>
      </c>
      <c r="AK208" s="235" t="str">
        <f t="shared" si="252"/>
        <v>40%</v>
      </c>
      <c r="AL208" s="341" t="s">
        <v>323</v>
      </c>
      <c r="AM208" s="341" t="s">
        <v>327</v>
      </c>
      <c r="AN208" s="342" t="s">
        <v>330</v>
      </c>
      <c r="AO208" s="236">
        <f>IF(ISBLANK(AD208),(IFERROR(IF(AH208="Probabilidad",(W208-(+W208*AK208)),IF(AH208="Impacto",W208,"")),""))," ")</f>
        <v>0.36</v>
      </c>
      <c r="AP208" s="174" t="str">
        <f>IF(ISBLANK(AD208), (IFERROR(IF(AO208="","",IF(AO208&lt;=0.2,"Muy Baja",IF(AO208&lt;=0.4,"Baja",IF(AO208&lt;=0.6,"Media",IF(AO208&lt;=0.8,"Alta","Muy Alta"))))),""))," ")</f>
        <v>Baja</v>
      </c>
      <c r="AQ208" s="237">
        <f t="shared" si="253"/>
        <v>0.36</v>
      </c>
      <c r="AR208" s="283" t="str">
        <f t="shared" si="254"/>
        <v/>
      </c>
      <c r="AS208" s="237" t="str">
        <f>IFERROR(IF(AH208="Impacto",(AA208-(+AA208*AK208)),IF(AH208="Probabilidad",AA208,"")),"")</f>
        <v/>
      </c>
      <c r="AT208" s="239" t="str">
        <f t="shared" si="255"/>
        <v/>
      </c>
      <c r="AU208" s="453"/>
      <c r="AV208" s="456" t="str">
        <f>IF(ISBLANK(AD208), " ", AD208)</f>
        <v xml:space="preserve"> </v>
      </c>
      <c r="AW208" s="450" t="str">
        <f t="shared" ref="AW208" si="271">IF(AND(AU208="Rara Vez",AV208="Insignificante"),("BAJA"),IF(AND(AU208="Rara Vez",AV208="Menor"),("BAJA"),IF(AND(AU208="Rara Vez",AV208="Moderado"),("MODERADA"),IF(AND(AU208="Rara Vez",AV208="Mayor"),("ALTA"),IF(AND(AU208="Improbable",AV208="Insignificante"),("BAJA"),IF(AND(AU208="Improbable",AV208="Menor"),("BAJA"),IF(AND(AU208="Improbable",AV208="Moderado"),("MODERADA"),IF(AND(AU208="Improbable",AV208="Mayor"),("ALTA"),IF(AND(AU208="Posible",AV208="Insignificante"),("BAJA"),IF(AND(AU208="Posible",AV208="Menor"),("MODERADA"),IF(AND(AU208="Posible",AV208="Moderado"),("ALTA"),IF(AND(AU208="Posible",AV208="Mayor"),("EXTREMA"),IF(AND(AU208="Probable",AV208="Insignificante"),("MODERADA"),IF(AND(AU208="Probable",AV208="Menor"),("ALTA"),IF(AND(AU208="Probable",AV208="Moderado"),("ALTA"),IF(AND(AU208="Probable",AV208="Mayor"),("EXTREMA"),IF(AND(AU208="Casi Seguro",AV208="Insignificante"),("ALTA"),IF(AND(AU208="Casi Seguro",AV208="Menor"),("ALTA"),IF(AND(AU208="Casi Seguro",AV208="Moderado"),("EXTREMA"),IF(AND(AU208="Casi Seguro",AV208="Mayor"),("EXTREMA"),IF(AV208="Catastrófico","EXTREMA","VALORAR")))))))))))))))))))))</f>
        <v>VALORAR</v>
      </c>
      <c r="AX208" s="459" t="s">
        <v>337</v>
      </c>
      <c r="AY208" s="343" t="s">
        <v>1185</v>
      </c>
      <c r="AZ208" s="209" t="s">
        <v>1319</v>
      </c>
      <c r="BA208" s="207" t="s">
        <v>975</v>
      </c>
      <c r="BB208" s="207" t="s">
        <v>1069</v>
      </c>
      <c r="BC208" s="208">
        <v>44562</v>
      </c>
      <c r="BD208" s="208">
        <v>44926</v>
      </c>
      <c r="BE208" s="208" t="s">
        <v>1594</v>
      </c>
      <c r="BF208" s="208" t="s">
        <v>1605</v>
      </c>
      <c r="BG208" s="462" t="s">
        <v>1244</v>
      </c>
      <c r="BH208" s="215"/>
      <c r="BI208" s="210"/>
      <c r="BJ208" s="210"/>
      <c r="BK208" s="210"/>
      <c r="BL208" s="207"/>
      <c r="BM208" s="207"/>
      <c r="BN208" s="207"/>
      <c r="BO208" s="282"/>
      <c r="BP208" s="282"/>
      <c r="BQ208" s="284"/>
      <c r="BR208" s="213"/>
      <c r="BS208" s="213" t="str">
        <f>IF(AND('MAPA DE RIESGOS'!$AP208="Muy Alta",'MAPA DE RIESGOS'!$AR208="Leve"),CONCATENATE("R",'MAPA DE RIESGOS'!$H208,"C",'MAPA DE RIESGOS'!$AF208),"")</f>
        <v/>
      </c>
      <c r="BT208" s="213"/>
      <c r="BU208" s="213"/>
      <c r="BV208" s="213"/>
      <c r="BW208" s="213"/>
      <c r="BX208" s="213"/>
      <c r="BY208" s="213"/>
      <c r="BZ208" s="213"/>
      <c r="CA208" s="213"/>
      <c r="CB208" s="213"/>
      <c r="CC208" s="213"/>
      <c r="CD208" s="213"/>
      <c r="CE208" s="213"/>
      <c r="CF208" s="213"/>
      <c r="CG208" s="213"/>
      <c r="CH208" s="213"/>
      <c r="CI208" s="213"/>
      <c r="CJ208" s="213"/>
      <c r="CK208" s="213"/>
    </row>
    <row r="209" spans="1:89" s="214" customFormat="1" ht="84.75" customHeight="1">
      <c r="A209" s="640"/>
      <c r="B209" s="517"/>
      <c r="C209" s="520"/>
      <c r="D209" s="520"/>
      <c r="E209" s="469"/>
      <c r="F209" s="469"/>
      <c r="G209" s="489"/>
      <c r="H209" s="384">
        <v>33</v>
      </c>
      <c r="I209" s="466"/>
      <c r="J209" s="463"/>
      <c r="K209" s="463"/>
      <c r="L209" s="463"/>
      <c r="M209" s="469" t="str">
        <f t="shared" si="267"/>
        <v xml:space="preserve">Posibilidad de perdida de  debido a amenazas como y vulderabilidades, afectando a los activos de información de </v>
      </c>
      <c r="N209" s="469"/>
      <c r="O209" s="469"/>
      <c r="P209" s="472"/>
      <c r="Q209" s="475"/>
      <c r="R209" s="478"/>
      <c r="S209" s="478"/>
      <c r="T209" s="478"/>
      <c r="U209" s="478"/>
      <c r="V209" s="481"/>
      <c r="W209" s="439"/>
      <c r="X209" s="484"/>
      <c r="Y209" s="487"/>
      <c r="Z209" s="436"/>
      <c r="AA209" s="439"/>
      <c r="AB209" s="442"/>
      <c r="AC209" s="445"/>
      <c r="AD209" s="448"/>
      <c r="AE209" s="451"/>
      <c r="AF209" s="205">
        <v>2</v>
      </c>
      <c r="AG209" s="206" t="s">
        <v>1179</v>
      </c>
      <c r="AH209" s="234" t="str">
        <f t="shared" si="251"/>
        <v>Probabilidad</v>
      </c>
      <c r="AI209" s="340" t="s">
        <v>314</v>
      </c>
      <c r="AJ209" s="340" t="s">
        <v>319</v>
      </c>
      <c r="AK209" s="235" t="str">
        <f t="shared" si="252"/>
        <v>40%</v>
      </c>
      <c r="AL209" s="341" t="s">
        <v>323</v>
      </c>
      <c r="AM209" s="341" t="s">
        <v>327</v>
      </c>
      <c r="AN209" s="342" t="s">
        <v>330</v>
      </c>
      <c r="AO209" s="236">
        <f>IF(ISBLANK(AD208),(IFERROR(IF(AND(AH208="Probabilidad",AH209="Probabilidad"),(AQ208-(+AQ208*AK209)),IF(AH209="Probabilidad",(W208-(+W208*AK209)),IF(AH209="Impacto",AQ208,""))),""))," ")</f>
        <v>0.216</v>
      </c>
      <c r="AP209" s="174" t="str">
        <f>IF(ISBLANK(AD208),(IFERROR(IF(AO209="","",IF(AO209&lt;=0.2,"Muy Baja",IF(AO209&lt;=0.4,"Baja",IF(AO209&lt;=0.6,"Media",IF(AO209&lt;=0.8,"Alta","Muy Alta"))))),""))," ")</f>
        <v>Baja</v>
      </c>
      <c r="AQ209" s="237">
        <f t="shared" si="253"/>
        <v>0.216</v>
      </c>
      <c r="AR209" s="283" t="str">
        <f t="shared" si="254"/>
        <v/>
      </c>
      <c r="AS209" s="237" t="str">
        <f>IFERROR(IF(AND(AH208="Impacto",AH209="Impacto"),(AS208-(+AS208*AK209)),IF(AH209="Impacto",(AA208-(+AA208*AK209)),IF(AH209="Probabilidad",AS208,""))),"")</f>
        <v/>
      </c>
      <c r="AT209" s="239" t="str">
        <f t="shared" si="255"/>
        <v/>
      </c>
      <c r="AU209" s="454"/>
      <c r="AV209" s="457"/>
      <c r="AW209" s="451"/>
      <c r="AX209" s="460"/>
      <c r="AY209" s="343" t="s">
        <v>1202</v>
      </c>
      <c r="AZ209" s="209" t="s">
        <v>1199</v>
      </c>
      <c r="BA209" s="207" t="s">
        <v>975</v>
      </c>
      <c r="BB209" s="207" t="s">
        <v>1069</v>
      </c>
      <c r="BC209" s="208">
        <v>44562</v>
      </c>
      <c r="BD209" s="208">
        <v>44926</v>
      </c>
      <c r="BE209" s="208" t="s">
        <v>1320</v>
      </c>
      <c r="BF209" s="208" t="s">
        <v>1606</v>
      </c>
      <c r="BG209" s="463"/>
      <c r="BH209" s="215"/>
      <c r="BI209" s="210"/>
      <c r="BJ209" s="210"/>
      <c r="BK209" s="210"/>
      <c r="BL209" s="207"/>
      <c r="BM209" s="207"/>
      <c r="BN209" s="207"/>
      <c r="BO209" s="282"/>
      <c r="BP209" s="282"/>
      <c r="BQ209" s="284"/>
      <c r="BR209" s="213"/>
      <c r="BS209" s="213" t="str">
        <f>IF(AND('MAPA DE RIESGOS'!$AP209="Muy Alta",'MAPA DE RIESGOS'!$AR209="Leve"),CONCATENATE("R",'MAPA DE RIESGOS'!$H209,"C",'MAPA DE RIESGOS'!$AF209),"")</f>
        <v/>
      </c>
      <c r="BT209" s="213"/>
      <c r="BU209" s="213"/>
      <c r="BV209" s="213"/>
      <c r="BW209" s="213"/>
      <c r="BX209" s="213"/>
      <c r="BY209" s="213"/>
      <c r="BZ209" s="213"/>
      <c r="CA209" s="213"/>
      <c r="CB209" s="213"/>
      <c r="CC209" s="213"/>
      <c r="CD209" s="213"/>
      <c r="CE209" s="213"/>
      <c r="CF209" s="213"/>
      <c r="CG209" s="213"/>
      <c r="CH209" s="213"/>
      <c r="CI209" s="213"/>
      <c r="CJ209" s="213"/>
      <c r="CK209" s="213"/>
    </row>
    <row r="210" spans="1:89" s="214" customFormat="1" ht="28.5" hidden="1" customHeight="1">
      <c r="A210" s="640"/>
      <c r="B210" s="517"/>
      <c r="C210" s="520"/>
      <c r="D210" s="520"/>
      <c r="E210" s="469"/>
      <c r="F210" s="469"/>
      <c r="G210" s="489"/>
      <c r="H210" s="384">
        <v>33</v>
      </c>
      <c r="I210" s="466"/>
      <c r="J210" s="463"/>
      <c r="K210" s="463"/>
      <c r="L210" s="463"/>
      <c r="M210" s="469" t="str">
        <f t="shared" si="267"/>
        <v xml:space="preserve">Posibilidad de perdida de  debido a amenazas como y vulderabilidades, afectando a los activos de información de </v>
      </c>
      <c r="N210" s="469"/>
      <c r="O210" s="469"/>
      <c r="P210" s="472"/>
      <c r="Q210" s="475"/>
      <c r="R210" s="478"/>
      <c r="S210" s="478"/>
      <c r="T210" s="478"/>
      <c r="U210" s="478"/>
      <c r="V210" s="481"/>
      <c r="W210" s="439"/>
      <c r="X210" s="484"/>
      <c r="Y210" s="487"/>
      <c r="Z210" s="436"/>
      <c r="AA210" s="439"/>
      <c r="AB210" s="442"/>
      <c r="AC210" s="445"/>
      <c r="AD210" s="448"/>
      <c r="AE210" s="451"/>
      <c r="AF210" s="205">
        <v>3</v>
      </c>
      <c r="AG210" s="206"/>
      <c r="AH210" s="234" t="str">
        <f t="shared" si="251"/>
        <v/>
      </c>
      <c r="AI210" s="340"/>
      <c r="AJ210" s="340"/>
      <c r="AK210" s="235" t="str">
        <f t="shared" si="252"/>
        <v/>
      </c>
      <c r="AL210" s="341"/>
      <c r="AM210" s="341"/>
      <c r="AN210" s="342"/>
      <c r="AO210" s="236" t="str">
        <f>IF(ISBLANK(AD208),(IFERROR(IF(AND(AH209="Probabilidad",AH210="Probabilidad"),(AQ209-(+AQ209*AK210)),IF(AND(AH209="Impacto",AH210="Probabilidad"),(AQ208-(+AQ208*AK210)),IF(AH210="Impacto",AQ209,""))),""))," ")</f>
        <v/>
      </c>
      <c r="AP210" s="174" t="str">
        <f>IF(ISBLANK(AD208),(IFERROR(IF(AO210="","",IF(AO210&lt;=0.2,"Muy Baja",IF(AO210&lt;=0.4,"Baja",IF(AO210&lt;=0.6,"Media",IF(AO210&lt;=0.8,"Alta","Muy Alta"))))),""))," ")</f>
        <v/>
      </c>
      <c r="AQ210" s="237" t="str">
        <f t="shared" si="253"/>
        <v/>
      </c>
      <c r="AR210" s="283" t="str">
        <f t="shared" si="254"/>
        <v/>
      </c>
      <c r="AS210" s="237" t="str">
        <f>IFERROR(IF(AND(AH209="Impacto",AH210="Impacto"),(AS209-(+AS209*AK210)),IF(AND(AH209="Probabilidad",AH210="Impacto"),(AS208-(+AS208*AK210)),IF(AH210="Probabilidad",AS209,""))),"")</f>
        <v/>
      </c>
      <c r="AT210" s="239" t="str">
        <f t="shared" si="255"/>
        <v/>
      </c>
      <c r="AU210" s="454"/>
      <c r="AV210" s="457"/>
      <c r="AW210" s="451"/>
      <c r="AX210" s="460"/>
      <c r="AY210" s="343"/>
      <c r="AZ210" s="209"/>
      <c r="BA210" s="207"/>
      <c r="BB210" s="207"/>
      <c r="BC210" s="208"/>
      <c r="BD210" s="208"/>
      <c r="BE210" s="208"/>
      <c r="BF210" s="209"/>
      <c r="BG210" s="463"/>
      <c r="BH210" s="215"/>
      <c r="BI210" s="210"/>
      <c r="BJ210" s="210"/>
      <c r="BK210" s="210"/>
      <c r="BL210" s="207"/>
      <c r="BM210" s="207"/>
      <c r="BN210" s="207"/>
      <c r="BO210" s="282"/>
      <c r="BP210" s="282"/>
      <c r="BQ210" s="284"/>
      <c r="BR210" s="213"/>
      <c r="BS210" s="213" t="str">
        <f>IF(AND('MAPA DE RIESGOS'!$AP210="Muy Alta",'MAPA DE RIESGOS'!$AR210="Leve"),CONCATENATE("R",'MAPA DE RIESGOS'!$H210,"C",'MAPA DE RIESGOS'!$AF210),"")</f>
        <v/>
      </c>
      <c r="BT210" s="213"/>
      <c r="BU210" s="213"/>
      <c r="BV210" s="213"/>
      <c r="BW210" s="213"/>
      <c r="BX210" s="213"/>
      <c r="BY210" s="213"/>
      <c r="BZ210" s="213"/>
      <c r="CA210" s="213"/>
      <c r="CB210" s="213"/>
      <c r="CC210" s="213"/>
      <c r="CD210" s="213"/>
      <c r="CE210" s="213"/>
      <c r="CF210" s="213"/>
      <c r="CG210" s="213"/>
      <c r="CH210" s="213"/>
      <c r="CI210" s="213"/>
      <c r="CJ210" s="213"/>
      <c r="CK210" s="213"/>
    </row>
    <row r="211" spans="1:89" s="214" customFormat="1" ht="28.5" hidden="1" customHeight="1">
      <c r="A211" s="640"/>
      <c r="B211" s="517"/>
      <c r="C211" s="520"/>
      <c r="D211" s="520"/>
      <c r="E211" s="469"/>
      <c r="F211" s="469"/>
      <c r="G211" s="489"/>
      <c r="H211" s="384">
        <v>33</v>
      </c>
      <c r="I211" s="466"/>
      <c r="J211" s="463"/>
      <c r="K211" s="463"/>
      <c r="L211" s="463"/>
      <c r="M211" s="469" t="str">
        <f t="shared" si="267"/>
        <v xml:space="preserve">Posibilidad de perdida de  debido a amenazas como y vulderabilidades, afectando a los activos de información de </v>
      </c>
      <c r="N211" s="469"/>
      <c r="O211" s="469"/>
      <c r="P211" s="472"/>
      <c r="Q211" s="475"/>
      <c r="R211" s="478"/>
      <c r="S211" s="478"/>
      <c r="T211" s="478"/>
      <c r="U211" s="478"/>
      <c r="V211" s="481"/>
      <c r="W211" s="439"/>
      <c r="X211" s="484"/>
      <c r="Y211" s="487"/>
      <c r="Z211" s="436"/>
      <c r="AA211" s="439"/>
      <c r="AB211" s="442"/>
      <c r="AC211" s="445"/>
      <c r="AD211" s="448"/>
      <c r="AE211" s="451"/>
      <c r="AF211" s="205">
        <v>4</v>
      </c>
      <c r="AG211" s="206"/>
      <c r="AH211" s="234" t="str">
        <f t="shared" si="251"/>
        <v/>
      </c>
      <c r="AI211" s="340"/>
      <c r="AJ211" s="340"/>
      <c r="AK211" s="235" t="str">
        <f t="shared" si="252"/>
        <v/>
      </c>
      <c r="AL211" s="341"/>
      <c r="AM211" s="341"/>
      <c r="AN211" s="342"/>
      <c r="AO211" s="236" t="str">
        <f>IF(ISBLANK(AD208),(IFERROR(IF(AND(AH210="Probabilidad",AH211="Probabilidad"),(AQ210-(+AQ210*AK211)),IF(AND(AH210="Impacto",AH211="Probabilidad"),(AQ209-(+AQ209*AK211)),IF(AH211="Impacto",AQ210,""))),""))," ")</f>
        <v/>
      </c>
      <c r="AP211" s="174" t="str">
        <f>IF(ISBLANK(AD208),(IFERROR(IF(AO211="","",IF(AO211&lt;=0.2,"Muy Baja",IF(AO211&lt;=0.4,"Baja",IF(AO211&lt;=0.6,"Media",IF(AO211&lt;=0.8,"Alta","Muy Alta"))))),""))," ")</f>
        <v/>
      </c>
      <c r="AQ211" s="237" t="str">
        <f t="shared" si="253"/>
        <v/>
      </c>
      <c r="AR211" s="283" t="str">
        <f t="shared" si="254"/>
        <v/>
      </c>
      <c r="AS211" s="237" t="str">
        <f>IFERROR(IF(AND(AH210="Impacto",AH211="Impacto"),(AS210-(+AS210*AK211)),IF(AND(AH210="Probabilidad",AH211="Impacto"),(AS209-(+AS209*AK211)),IF(AH211="Probabilidad",AS210,""))),"")</f>
        <v/>
      </c>
      <c r="AT211" s="239" t="str">
        <f t="shared" si="255"/>
        <v/>
      </c>
      <c r="AU211" s="454"/>
      <c r="AV211" s="457"/>
      <c r="AW211" s="451"/>
      <c r="AX211" s="460"/>
      <c r="AY211" s="343"/>
      <c r="AZ211" s="209"/>
      <c r="BA211" s="207"/>
      <c r="BB211" s="207"/>
      <c r="BC211" s="208"/>
      <c r="BD211" s="208"/>
      <c r="BE211" s="208"/>
      <c r="BF211" s="209"/>
      <c r="BG211" s="463"/>
      <c r="BH211" s="215"/>
      <c r="BI211" s="210"/>
      <c r="BJ211" s="210"/>
      <c r="BK211" s="210"/>
      <c r="BL211" s="207"/>
      <c r="BM211" s="207"/>
      <c r="BN211" s="207"/>
      <c r="BO211" s="282"/>
      <c r="BP211" s="282"/>
      <c r="BQ211" s="284"/>
      <c r="BR211" s="213"/>
      <c r="BS211" s="213" t="str">
        <f>IF(AND('MAPA DE RIESGOS'!$AP211="Muy Alta",'MAPA DE RIESGOS'!$AR211="Leve"),CONCATENATE("R",'MAPA DE RIESGOS'!$H211,"C",'MAPA DE RIESGOS'!$AF211),"")</f>
        <v/>
      </c>
      <c r="BT211" s="213"/>
      <c r="BU211" s="213"/>
      <c r="BV211" s="213"/>
      <c r="BW211" s="213"/>
      <c r="BX211" s="213"/>
      <c r="BY211" s="213"/>
      <c r="BZ211" s="213"/>
      <c r="CA211" s="213"/>
      <c r="CB211" s="213"/>
      <c r="CC211" s="213"/>
      <c r="CD211" s="213"/>
      <c r="CE211" s="213"/>
      <c r="CF211" s="213"/>
      <c r="CG211" s="213"/>
      <c r="CH211" s="213"/>
      <c r="CI211" s="213"/>
      <c r="CJ211" s="213"/>
      <c r="CK211" s="213"/>
    </row>
    <row r="212" spans="1:89" s="214" customFormat="1" ht="28.5" hidden="1" customHeight="1">
      <c r="A212" s="640"/>
      <c r="B212" s="517"/>
      <c r="C212" s="520"/>
      <c r="D212" s="520"/>
      <c r="E212" s="469"/>
      <c r="F212" s="469"/>
      <c r="G212" s="489"/>
      <c r="H212" s="384">
        <v>33</v>
      </c>
      <c r="I212" s="466"/>
      <c r="J212" s="463"/>
      <c r="K212" s="463"/>
      <c r="L212" s="463"/>
      <c r="M212" s="469" t="str">
        <f t="shared" si="267"/>
        <v xml:space="preserve">Posibilidad de perdida de  debido a amenazas como y vulderabilidades, afectando a los activos de información de </v>
      </c>
      <c r="N212" s="469"/>
      <c r="O212" s="469"/>
      <c r="P212" s="472"/>
      <c r="Q212" s="475"/>
      <c r="R212" s="478"/>
      <c r="S212" s="478"/>
      <c r="T212" s="478"/>
      <c r="U212" s="478"/>
      <c r="V212" s="481"/>
      <c r="W212" s="439"/>
      <c r="X212" s="484"/>
      <c r="Y212" s="487"/>
      <c r="Z212" s="436"/>
      <c r="AA212" s="439"/>
      <c r="AB212" s="442"/>
      <c r="AC212" s="445"/>
      <c r="AD212" s="448"/>
      <c r="AE212" s="451"/>
      <c r="AF212" s="205">
        <v>5</v>
      </c>
      <c r="AG212" s="206"/>
      <c r="AH212" s="234" t="str">
        <f t="shared" si="251"/>
        <v/>
      </c>
      <c r="AI212" s="340"/>
      <c r="AJ212" s="340"/>
      <c r="AK212" s="235" t="str">
        <f t="shared" si="252"/>
        <v/>
      </c>
      <c r="AL212" s="341"/>
      <c r="AM212" s="341"/>
      <c r="AN212" s="342"/>
      <c r="AO212" s="236" t="str">
        <f>IF(ISBLANK(AD208),(IFERROR(IF(AND(AH211="Probabilidad",AH212="Probabilidad"),(AQ211-(+AQ211*AK212)),IF(AND(AH211="Impacto",AH212="Probabilidad"),(AQ210-(+AQ210*AK212)),IF(AH212="Impacto",AQ211,""))),""))," ")</f>
        <v/>
      </c>
      <c r="AP212" s="174" t="str">
        <f>IF(ISBLANK(AD208),(IFERROR(IF(AO212="","",IF(AO212&lt;=0.2,"Muy Baja",IF(AO212&lt;=0.4,"Baja",IF(AO212&lt;=0.6,"Media",IF(AO212&lt;=0.8,"Alta","Muy Alta"))))),""))," ")</f>
        <v/>
      </c>
      <c r="AQ212" s="237" t="str">
        <f t="shared" si="253"/>
        <v/>
      </c>
      <c r="AR212" s="283" t="str">
        <f t="shared" si="254"/>
        <v/>
      </c>
      <c r="AS212" s="237" t="str">
        <f>IFERROR(IF(AND(AH211="Impacto",AH212="Impacto"),(AS211-(+AS211*AK212)),IF(AND(AH211="Probabilidad",AH212="Impacto"),(AS210-(+AS210*AK212)),IF(AH212="Probabilidad",AS211,""))),"")</f>
        <v/>
      </c>
      <c r="AT212" s="239" t="str">
        <f t="shared" si="255"/>
        <v/>
      </c>
      <c r="AU212" s="454"/>
      <c r="AV212" s="457"/>
      <c r="AW212" s="451"/>
      <c r="AX212" s="460"/>
      <c r="AY212" s="343"/>
      <c r="AZ212" s="209"/>
      <c r="BA212" s="207"/>
      <c r="BB212" s="207"/>
      <c r="BC212" s="208"/>
      <c r="BD212" s="208"/>
      <c r="BE212" s="208"/>
      <c r="BF212" s="209"/>
      <c r="BG212" s="463"/>
      <c r="BH212" s="215"/>
      <c r="BI212" s="210"/>
      <c r="BJ212" s="210"/>
      <c r="BK212" s="210"/>
      <c r="BL212" s="207"/>
      <c r="BM212" s="207"/>
      <c r="BN212" s="207"/>
      <c r="BO212" s="282"/>
      <c r="BP212" s="282"/>
      <c r="BQ212" s="284"/>
      <c r="BR212" s="213"/>
      <c r="BS212" s="213" t="str">
        <f>IF(AND('MAPA DE RIESGOS'!$AP212="Muy Alta",'MAPA DE RIESGOS'!$AR212="Leve"),CONCATENATE("R",'MAPA DE RIESGOS'!$H212,"C",'MAPA DE RIESGOS'!$AF212),"")</f>
        <v/>
      </c>
      <c r="BT212" s="213"/>
      <c r="BU212" s="213"/>
      <c r="BV212" s="213"/>
      <c r="BW212" s="213"/>
      <c r="BX212" s="213"/>
      <c r="BY212" s="213"/>
      <c r="BZ212" s="213"/>
      <c r="CA212" s="213"/>
      <c r="CB212" s="213"/>
      <c r="CC212" s="213"/>
      <c r="CD212" s="213"/>
      <c r="CE212" s="213"/>
      <c r="CF212" s="213"/>
      <c r="CG212" s="213"/>
      <c r="CH212" s="213"/>
      <c r="CI212" s="213"/>
      <c r="CJ212" s="213"/>
      <c r="CK212" s="213"/>
    </row>
    <row r="213" spans="1:89" s="214" customFormat="1" ht="28.5" hidden="1" customHeight="1">
      <c r="A213" s="641"/>
      <c r="B213" s="518"/>
      <c r="C213" s="521"/>
      <c r="D213" s="521"/>
      <c r="E213" s="470"/>
      <c r="F213" s="470"/>
      <c r="G213" s="489"/>
      <c r="H213" s="384">
        <v>33</v>
      </c>
      <c r="I213" s="467"/>
      <c r="J213" s="464"/>
      <c r="K213" s="464"/>
      <c r="L213" s="464"/>
      <c r="M213" s="470" t="str">
        <f t="shared" si="267"/>
        <v xml:space="preserve">Posibilidad de perdida de  debido a amenazas como y vulderabilidades, afectando a los activos de información de </v>
      </c>
      <c r="N213" s="470"/>
      <c r="O213" s="470"/>
      <c r="P213" s="473"/>
      <c r="Q213" s="476"/>
      <c r="R213" s="479"/>
      <c r="S213" s="479"/>
      <c r="T213" s="479"/>
      <c r="U213" s="479"/>
      <c r="V213" s="482"/>
      <c r="W213" s="440"/>
      <c r="X213" s="485"/>
      <c r="Y213" s="488"/>
      <c r="Z213" s="437"/>
      <c r="AA213" s="440"/>
      <c r="AB213" s="443"/>
      <c r="AC213" s="446"/>
      <c r="AD213" s="449"/>
      <c r="AE213" s="452"/>
      <c r="AF213" s="205">
        <v>6</v>
      </c>
      <c r="AG213" s="206"/>
      <c r="AH213" s="234" t="str">
        <f t="shared" si="251"/>
        <v/>
      </c>
      <c r="AI213" s="340"/>
      <c r="AJ213" s="340"/>
      <c r="AK213" s="235" t="str">
        <f t="shared" si="252"/>
        <v/>
      </c>
      <c r="AL213" s="341"/>
      <c r="AM213" s="341"/>
      <c r="AN213" s="342"/>
      <c r="AO213" s="236" t="str">
        <f>IF(ISBLANK(AD208),(IFERROR(IF(AND(AH211="Probabilidad",AH213="Probabilidad"),(AQ211-(+AQ211*AK213)),IF(AND(AH211="Impacto",AH213="Probabilidad"),(AQ210-(+AQ210*AK213)),IF(AH213="Impacto",AQ211,""))),""))," ")</f>
        <v/>
      </c>
      <c r="AP213" s="174" t="str">
        <f>IF(ISBLANK(AD208),(IFERROR(IF(AO213="","",IF(AO213&lt;=0.2,"Muy Baja",IF(AO213&lt;=0.4,"Baja",IF(AO213&lt;=0.6,"Media",IF(AO213&lt;=0.8,"Alta","Muy Alta"))))),"")), " ")</f>
        <v/>
      </c>
      <c r="AQ213" s="237" t="str">
        <f t="shared" si="253"/>
        <v/>
      </c>
      <c r="AR213" s="283" t="str">
        <f t="shared" si="254"/>
        <v/>
      </c>
      <c r="AS213" s="237" t="str">
        <f>IFERROR(IF(AND(AH212="Impacto",AH213="Impacto"),(AS211-(+AS212*AK213)),IF(AND(AH211="Probabilidad",AH213="Impacto"),(AS210-(+AS210*AK213)),IF(AH213="Probabilidad",AS211,""))),"")</f>
        <v/>
      </c>
      <c r="AT213" s="239" t="str">
        <f t="shared" si="255"/>
        <v/>
      </c>
      <c r="AU213" s="455"/>
      <c r="AV213" s="458"/>
      <c r="AW213" s="452"/>
      <c r="AX213" s="461"/>
      <c r="AY213" s="343"/>
      <c r="AZ213" s="209"/>
      <c r="BA213" s="207"/>
      <c r="BB213" s="207"/>
      <c r="BC213" s="208"/>
      <c r="BD213" s="208"/>
      <c r="BE213" s="208"/>
      <c r="BF213" s="209"/>
      <c r="BG213" s="464"/>
      <c r="BH213" s="215"/>
      <c r="BI213" s="210"/>
      <c r="BJ213" s="210"/>
      <c r="BK213" s="210"/>
      <c r="BL213" s="207"/>
      <c r="BM213" s="207"/>
      <c r="BN213" s="207"/>
      <c r="BO213" s="282"/>
      <c r="BP213" s="282"/>
      <c r="BQ213" s="284"/>
      <c r="BR213" s="213"/>
      <c r="BS213" s="213" t="str">
        <f>IF(AND('MAPA DE RIESGOS'!$AP213="Muy Alta",'MAPA DE RIESGOS'!$AR213="Leve"),CONCATENATE("R",'MAPA DE RIESGOS'!$H213,"C",'MAPA DE RIESGOS'!$AF213),"")</f>
        <v/>
      </c>
      <c r="BT213" s="213"/>
      <c r="BU213" s="213"/>
      <c r="BV213" s="213"/>
      <c r="BW213" s="213"/>
      <c r="BX213" s="213"/>
      <c r="BY213" s="213"/>
      <c r="BZ213" s="213"/>
      <c r="CA213" s="213"/>
      <c r="CB213" s="213"/>
      <c r="CC213" s="213"/>
      <c r="CD213" s="213"/>
      <c r="CE213" s="213"/>
      <c r="CF213" s="213"/>
      <c r="CG213" s="213"/>
      <c r="CH213" s="213"/>
      <c r="CI213" s="213"/>
      <c r="CJ213" s="213"/>
      <c r="CK213" s="213"/>
    </row>
    <row r="214" spans="1:89" s="214" customFormat="1" ht="28.5" hidden="1" customHeight="1">
      <c r="A214" s="642">
        <v>7</v>
      </c>
      <c r="B214" s="620" t="s">
        <v>959</v>
      </c>
      <c r="C214" s="519" t="str">
        <f>IFERROR((VLOOKUP($B214,'Listados Datos'!$D$3:$E$18,2,FALSE))," ")</f>
        <v xml:space="preserve">Garantizar la disponibilidad de las Tecnologías de la Información y Comunicaciones -TIC's, manteniendo la integridad y confidencialidad de la información. </v>
      </c>
      <c r="D214" s="519" t="str">
        <f>IFERROR((VLOOKUP($B214,'Listados Datos'!$D$3:$F$18,3,FALSE))," ")</f>
        <v xml:space="preserve">Disponer de herramientas tecnológicas que apoyen de manera eficiente y oportuna las labores misionales y estrategicas de la entidad. Según lo establecido en el Plan Operativo Anual de la entidad. </v>
      </c>
      <c r="E214" s="468" t="s">
        <v>1258</v>
      </c>
      <c r="F214" s="468" t="s">
        <v>973</v>
      </c>
      <c r="G214" s="489">
        <v>34</v>
      </c>
      <c r="H214" s="384">
        <v>34</v>
      </c>
      <c r="I214" s="513" t="s">
        <v>1304</v>
      </c>
      <c r="J214" s="462"/>
      <c r="K214" s="462"/>
      <c r="L214" s="462"/>
      <c r="M214" s="468" t="str">
        <f t="shared" ref="M214" si="272">+CONCATENATE("Posibilidad de afectación ", J214, " por ", K214," debido a ", L214)</f>
        <v xml:space="preserve">Posibilidad de afectación  por  debido a </v>
      </c>
      <c r="N214" s="468" t="s">
        <v>108</v>
      </c>
      <c r="O214" s="468"/>
      <c r="P214" s="471"/>
      <c r="Q214" s="474"/>
      <c r="R214" s="477"/>
      <c r="S214" s="477"/>
      <c r="T214" s="477"/>
      <c r="U214" s="477"/>
      <c r="V214" s="480" t="str">
        <f t="shared" ref="V214" si="273">IF(ISBLANK(AC214),(IF(P214&lt;=0,"",IF(P214&lt;=2,"Muy Baja",IF(P214&lt;=24,"Baja",IF(P214&lt;=500,"Media",IF(P214&lt;=5000,"Alta","Muy Alta"))))))," ")</f>
        <v/>
      </c>
      <c r="W214" s="438" t="str">
        <f t="shared" ref="W214" si="274">IF(ISBLANK(AC214),(IF(V214="","",IF(V214="Muy Baja",20%,IF(V214="Baja",40%,IF(V214="Media",60%,IF(V214="Alta",80%,IF(V214="Muy Alta",100%,0)))))))," ")</f>
        <v/>
      </c>
      <c r="X214" s="483"/>
      <c r="Y214" s="486" t="str">
        <f>IF(X214&gt;0,IF(NOT(ISERROR(MATCH(X214,'Listados Datos'!$N$3:$N$4,0))),'Listados Datos'!$N$6&amp;"Por favor no seleccionar este criterios de impacto (Afectación Económica o presupuestal y/o Pérdida Reputacional)",'Listados Datos'!$N$7),"")</f>
        <v/>
      </c>
      <c r="Z214" s="435" t="str">
        <f>IF(OR(X214='Listados Datos'!$R$3,X214='Listados Datos'!$S$3),"Leve",IF(OR(X214='Listados Datos'!$R$4,X214='Listados Datos'!$S$4),"Menor",IF(OR(X214='Listados Datos'!$R$5,X214='Listados Datos'!$S$5),"Moderado",IF(OR(X214='Listados Datos'!$R$6,X214='Listados Datos'!$S$6),"Mayor",IF(OR(X214='Listados Datos'!$R$7,X214='Listados Datos'!$S$7),"Catastrófico","")))))</f>
        <v/>
      </c>
      <c r="AA214" s="438" t="str">
        <f>IF(Z214="","",IF(Z214="Leve",20%,IF(Z214="Menor",40%,IF(Z214="Moderado",60%,IF(Z214="Mayor",80%,IF(Z214="Catastrófico",100%,0))))))</f>
        <v/>
      </c>
      <c r="AB214" s="441" t="str">
        <f>IF(OR(AND(V214="Muy Baja",Z214="Leve"),AND(V214="Muy Baja",Z214="Menor"),AND(V214="Baja",Z214="Leve")),"Bajo",IF(OR(AND(V214="Muy baja",Z214="Moderado"),AND(V214="Baja",Z214="Menor"),AND(V214="Baja",Z214="Moderado"),AND(V214="Media",Z214="Leve"),AND(V214="Media",Z214="Menor"),AND(V214="Media",Z214="Moderado"),AND(V214="Alta",Z214="Leve"),AND(V214="Alta",Z214="Menor")),"Moderado",IF(OR(AND(V214="Muy Baja",Z214="Mayor"),AND(V214="Baja",Z214="Mayor"),AND(V214="Media",Z214="Mayor"),AND(V214="Alta",Z214="Moderado"),AND(V214="Alta",Z214="Mayor"),AND(V214="Muy Alta",Z214="Leve"),AND(V214="Muy Alta",Z214="Menor"),AND(V214="Muy Alta",Z214="Moderado"),AND(V214="Muy Alta",Z214="Mayor")),"Alto",IF(OR(AND(V214="Muy Baja",Z214="Catastrófico"),AND(V214="Baja",Z214="Catastrófico"),AND(V214="Media",Z214="Catastrófico"),AND(V214="Alta",Z214="Catastrófico"),AND(V214="Muy Alta",Z214="Catastrófico")),"Extremo",""))))</f>
        <v/>
      </c>
      <c r="AC214" s="444"/>
      <c r="AD214" s="447"/>
      <c r="AE214" s="450" t="str">
        <f t="shared" ref="AE214" si="275">IF(AND(AC214="Rara Vez",AD214="Insignificante"),("BAJA"),IF(AND(AC214="Rara Vez",AD214="Menor"),("BAJA"),IF(AND(AC214="Rara Vez",AD214="Moderado"),("MODERADA"),IF(AND(AC214="Rara Vez",AD214="Mayor"),("ALTA"),IF(AND(AC214="Improbable",AD214="Insignificante"),("BAJA"),IF(AND(AC214="Improbable",AD214="Menor"),("BAJA"),IF(AND(AC214="Improbable",AD214="Moderado"),("MODERADA"),IF(AND(AC214="Improbable",AD214="Mayor"),("ALTA"),IF(AND(AC214="Posible",AD214="Insignificante"),("BAJA"),IF(AND(AC214="Posible",AD214="Menor"),("MODERADA"),IF(AND(AC214="Posible",AD214="Moderado"),("ALTA"),IF(AND(AC214="Posible",AD214="Mayor"),("EXTREMA"),IF(AND(AC214="Probable",AD214="Insignificante"),("MODERADA"),IF(AND(AC214="Probable",AD214="Menor"),("ALTA"),IF(AND(AC214="Probable",AD214="Moderado"),("ALTA"),IF(AND(AC214="Probable",AD214="Mayor"),("EXTREMA"),IF(AND(AC214="Casi Seguro",AD214="Insignificante"),("ALTA"),IF(AND(AC214="Casi Seguro",AD214="Menor"),("ALTA"),IF(AND(AC214="Casi Seguro",AD214="Moderado"),("EXTREMA"),IF(AND(AC214="Casi Seguro",AD214="Mayor"),("EXTREMA"),IF(AD214="Catastrófico","EXTREMA","VALORAR")))))))))))))))))))))</f>
        <v>VALORAR</v>
      </c>
      <c r="AF214" s="205">
        <v>1</v>
      </c>
      <c r="AG214" s="206"/>
      <c r="AH214" s="234" t="str">
        <f t="shared" si="251"/>
        <v/>
      </c>
      <c r="AI214" s="340"/>
      <c r="AJ214" s="340"/>
      <c r="AK214" s="235" t="str">
        <f t="shared" si="252"/>
        <v/>
      </c>
      <c r="AL214" s="341"/>
      <c r="AM214" s="341"/>
      <c r="AN214" s="342"/>
      <c r="AO214" s="236" t="str">
        <f>IF(ISBLANK(AD214),(IFERROR(IF(AH214="Probabilidad",(W214-(+W214*AK214)),IF(AH214="Impacto",W214,"")),""))," ")</f>
        <v/>
      </c>
      <c r="AP214" s="174" t="str">
        <f>IF(ISBLANK(AD214), (IFERROR(IF(AO214="","",IF(AO214&lt;=0.2,"Muy Baja",IF(AO214&lt;=0.4,"Baja",IF(AO214&lt;=0.6,"Media",IF(AO214&lt;=0.8,"Alta","Muy Alta"))))),""))," ")</f>
        <v/>
      </c>
      <c r="AQ214" s="237" t="str">
        <f t="shared" si="253"/>
        <v/>
      </c>
      <c r="AR214" s="283" t="str">
        <f t="shared" si="254"/>
        <v/>
      </c>
      <c r="AS214" s="237" t="str">
        <f>IFERROR(IF(AH214="Impacto",(AA214-(+AA214*AK214)),IF(AH214="Probabilidad",AA214,"")),"")</f>
        <v/>
      </c>
      <c r="AT214" s="239" t="str">
        <f t="shared" si="255"/>
        <v/>
      </c>
      <c r="AU214" s="453"/>
      <c r="AV214" s="456" t="str">
        <f>IF(ISBLANK(AD214), " ", AD214)</f>
        <v xml:space="preserve"> </v>
      </c>
      <c r="AW214" s="450" t="str">
        <f t="shared" ref="AW214" si="276">IF(AND(AU214="Rara Vez",AV214="Insignificante"),("BAJA"),IF(AND(AU214="Rara Vez",AV214="Menor"),("BAJA"),IF(AND(AU214="Rara Vez",AV214="Moderado"),("MODERADA"),IF(AND(AU214="Rara Vez",AV214="Mayor"),("ALTA"),IF(AND(AU214="Improbable",AV214="Insignificante"),("BAJA"),IF(AND(AU214="Improbable",AV214="Menor"),("BAJA"),IF(AND(AU214="Improbable",AV214="Moderado"),("MODERADA"),IF(AND(AU214="Improbable",AV214="Mayor"),("ALTA"),IF(AND(AU214="Posible",AV214="Insignificante"),("BAJA"),IF(AND(AU214="Posible",AV214="Menor"),("MODERADA"),IF(AND(AU214="Posible",AV214="Moderado"),("ALTA"),IF(AND(AU214="Posible",AV214="Mayor"),("EXTREMA"),IF(AND(AU214="Probable",AV214="Insignificante"),("MODERADA"),IF(AND(AU214="Probable",AV214="Menor"),("ALTA"),IF(AND(AU214="Probable",AV214="Moderado"),("ALTA"),IF(AND(AU214="Probable",AV214="Mayor"),("EXTREMA"),IF(AND(AU214="Casi Seguro",AV214="Insignificante"),("ALTA"),IF(AND(AU214="Casi Seguro",AV214="Menor"),("ALTA"),IF(AND(AU214="Casi Seguro",AV214="Moderado"),("EXTREMA"),IF(AND(AU214="Casi Seguro",AV214="Mayor"),("EXTREMA"),IF(AV214="Catastrófico","EXTREMA","VALORAR")))))))))))))))))))))</f>
        <v>VALORAR</v>
      </c>
      <c r="AX214" s="459" t="s">
        <v>337</v>
      </c>
      <c r="AY214" s="343"/>
      <c r="AZ214" s="209"/>
      <c r="BA214" s="207"/>
      <c r="BB214" s="207"/>
      <c r="BC214" s="208"/>
      <c r="BD214" s="208"/>
      <c r="BE214" s="208"/>
      <c r="BF214" s="209"/>
      <c r="BG214" s="462"/>
      <c r="BH214" s="215"/>
      <c r="BI214" s="210"/>
      <c r="BJ214" s="210"/>
      <c r="BK214" s="210"/>
      <c r="BL214" s="207"/>
      <c r="BM214" s="207"/>
      <c r="BN214" s="207"/>
      <c r="BO214" s="282"/>
      <c r="BP214" s="282"/>
      <c r="BQ214" s="284"/>
      <c r="BR214" s="213"/>
      <c r="BS214" s="213" t="str">
        <f>IF(AND('MAPA DE RIESGOS'!$AP214="Muy Alta",'MAPA DE RIESGOS'!$AR214="Leve"),CONCATENATE("R",'MAPA DE RIESGOS'!$H214,"C",'MAPA DE RIESGOS'!$AF214),"")</f>
        <v/>
      </c>
      <c r="BT214" s="213"/>
      <c r="BU214" s="213"/>
      <c r="BV214" s="213"/>
      <c r="BW214" s="213"/>
      <c r="BX214" s="213"/>
      <c r="BY214" s="213"/>
      <c r="BZ214" s="213"/>
      <c r="CA214" s="213"/>
      <c r="CB214" s="213"/>
      <c r="CC214" s="213"/>
      <c r="CD214" s="213"/>
      <c r="CE214" s="213"/>
      <c r="CF214" s="213"/>
      <c r="CG214" s="213"/>
      <c r="CH214" s="213"/>
      <c r="CI214" s="213"/>
      <c r="CJ214" s="213"/>
      <c r="CK214" s="213"/>
    </row>
    <row r="215" spans="1:89" s="214" customFormat="1" ht="28.5" hidden="1" customHeight="1">
      <c r="A215" s="643"/>
      <c r="B215" s="621"/>
      <c r="C215" s="520"/>
      <c r="D215" s="520"/>
      <c r="E215" s="469"/>
      <c r="F215" s="469"/>
      <c r="G215" s="489"/>
      <c r="H215" s="384">
        <v>34</v>
      </c>
      <c r="I215" s="514"/>
      <c r="J215" s="463"/>
      <c r="K215" s="463"/>
      <c r="L215" s="463"/>
      <c r="M215" s="469"/>
      <c r="N215" s="469"/>
      <c r="O215" s="469"/>
      <c r="P215" s="472"/>
      <c r="Q215" s="475"/>
      <c r="R215" s="478"/>
      <c r="S215" s="478"/>
      <c r="T215" s="478"/>
      <c r="U215" s="478"/>
      <c r="V215" s="481"/>
      <c r="W215" s="439"/>
      <c r="X215" s="484"/>
      <c r="Y215" s="487"/>
      <c r="Z215" s="436"/>
      <c r="AA215" s="439"/>
      <c r="AB215" s="442"/>
      <c r="AC215" s="445"/>
      <c r="AD215" s="448"/>
      <c r="AE215" s="451"/>
      <c r="AF215" s="205">
        <v>2</v>
      </c>
      <c r="AG215" s="206"/>
      <c r="AH215" s="234" t="str">
        <f t="shared" si="251"/>
        <v/>
      </c>
      <c r="AI215" s="340"/>
      <c r="AJ215" s="340"/>
      <c r="AK215" s="235" t="str">
        <f t="shared" si="252"/>
        <v/>
      </c>
      <c r="AL215" s="341"/>
      <c r="AM215" s="341"/>
      <c r="AN215" s="342"/>
      <c r="AO215" s="236" t="str">
        <f>IF(ISBLANK(AD214),(IFERROR(IF(AND(AH214="Probabilidad",AH215="Probabilidad"),(AQ214-(+AQ214*AK215)),IF(AH215="Probabilidad",(W214-(+W214*AK215)),IF(AH215="Impacto",AQ214,""))),""))," ")</f>
        <v/>
      </c>
      <c r="AP215" s="174" t="str">
        <f>IF(ISBLANK(AD214),(IFERROR(IF(AO215="","",IF(AO215&lt;=0.2,"Muy Baja",IF(AO215&lt;=0.4,"Baja",IF(AO215&lt;=0.6,"Media",IF(AO215&lt;=0.8,"Alta","Muy Alta"))))),""))," ")</f>
        <v/>
      </c>
      <c r="AQ215" s="237" t="str">
        <f t="shared" si="253"/>
        <v/>
      </c>
      <c r="AR215" s="283" t="str">
        <f t="shared" si="254"/>
        <v/>
      </c>
      <c r="AS215" s="237" t="str">
        <f>IFERROR(IF(AND(AH214="Impacto",AH215="Impacto"),(AS214-(+AS214*AK215)),IF(AH215="Impacto",(AA214-(+AA214*AK215)),IF(AH215="Probabilidad",AS214,""))),"")</f>
        <v/>
      </c>
      <c r="AT215" s="239" t="str">
        <f t="shared" si="255"/>
        <v/>
      </c>
      <c r="AU215" s="454"/>
      <c r="AV215" s="457"/>
      <c r="AW215" s="451"/>
      <c r="AX215" s="460"/>
      <c r="AY215" s="343"/>
      <c r="AZ215" s="209"/>
      <c r="BA215" s="207"/>
      <c r="BB215" s="207"/>
      <c r="BC215" s="208"/>
      <c r="BD215" s="208"/>
      <c r="BE215" s="208"/>
      <c r="BF215" s="209"/>
      <c r="BG215" s="463"/>
      <c r="BH215" s="215"/>
      <c r="BI215" s="210"/>
      <c r="BJ215" s="210"/>
      <c r="BK215" s="210"/>
      <c r="BL215" s="207"/>
      <c r="BM215" s="207"/>
      <c r="BN215" s="207"/>
      <c r="BO215" s="282"/>
      <c r="BP215" s="282"/>
      <c r="BQ215" s="284"/>
      <c r="BR215" s="213"/>
      <c r="BS215" s="213" t="str">
        <f>IF(AND('MAPA DE RIESGOS'!$AP215="Muy Alta",'MAPA DE RIESGOS'!$AR215="Leve"),CONCATENATE("R",'MAPA DE RIESGOS'!$H215,"C",'MAPA DE RIESGOS'!$AF215),"")</f>
        <v/>
      </c>
      <c r="BT215" s="213"/>
      <c r="BU215" s="213"/>
      <c r="BV215" s="213"/>
      <c r="BW215" s="213"/>
      <c r="BX215" s="213"/>
      <c r="BY215" s="213"/>
      <c r="BZ215" s="213"/>
      <c r="CA215" s="213"/>
      <c r="CB215" s="213"/>
      <c r="CC215" s="213"/>
      <c r="CD215" s="213"/>
      <c r="CE215" s="213"/>
      <c r="CF215" s="213"/>
      <c r="CG215" s="213"/>
      <c r="CH215" s="213"/>
      <c r="CI215" s="213"/>
      <c r="CJ215" s="213"/>
      <c r="CK215" s="213"/>
    </row>
    <row r="216" spans="1:89" s="214" customFormat="1" ht="28.5" hidden="1" customHeight="1">
      <c r="A216" s="643"/>
      <c r="B216" s="621"/>
      <c r="C216" s="520"/>
      <c r="D216" s="520"/>
      <c r="E216" s="469"/>
      <c r="F216" s="469"/>
      <c r="G216" s="489"/>
      <c r="H216" s="384">
        <v>34</v>
      </c>
      <c r="I216" s="514"/>
      <c r="J216" s="463"/>
      <c r="K216" s="463"/>
      <c r="L216" s="463"/>
      <c r="M216" s="469"/>
      <c r="N216" s="469"/>
      <c r="O216" s="469"/>
      <c r="P216" s="472"/>
      <c r="Q216" s="475"/>
      <c r="R216" s="478"/>
      <c r="S216" s="478"/>
      <c r="T216" s="478"/>
      <c r="U216" s="478"/>
      <c r="V216" s="481"/>
      <c r="W216" s="439"/>
      <c r="X216" s="484"/>
      <c r="Y216" s="487"/>
      <c r="Z216" s="436"/>
      <c r="AA216" s="439"/>
      <c r="AB216" s="442"/>
      <c r="AC216" s="445"/>
      <c r="AD216" s="448"/>
      <c r="AE216" s="451"/>
      <c r="AF216" s="205">
        <v>3</v>
      </c>
      <c r="AG216" s="206"/>
      <c r="AH216" s="234" t="str">
        <f t="shared" si="251"/>
        <v/>
      </c>
      <c r="AI216" s="340"/>
      <c r="AJ216" s="340"/>
      <c r="AK216" s="235" t="str">
        <f t="shared" si="252"/>
        <v/>
      </c>
      <c r="AL216" s="341"/>
      <c r="AM216" s="341"/>
      <c r="AN216" s="342"/>
      <c r="AO216" s="236" t="str">
        <f>IF(ISBLANK(AD214),(IFERROR(IF(AND(AH215="Probabilidad",AH216="Probabilidad"),(AQ215-(+AQ215*AK216)),IF(AND(AH215="Impacto",AH216="Probabilidad"),(AQ214-(+AQ214*AK216)),IF(AH216="Impacto",AQ215,""))),""))," ")</f>
        <v/>
      </c>
      <c r="AP216" s="174" t="str">
        <f>IF(ISBLANK(AD214),(IFERROR(IF(AO216="","",IF(AO216&lt;=0.2,"Muy Baja",IF(AO216&lt;=0.4,"Baja",IF(AO216&lt;=0.6,"Media",IF(AO216&lt;=0.8,"Alta","Muy Alta"))))),""))," ")</f>
        <v/>
      </c>
      <c r="AQ216" s="237" t="str">
        <f t="shared" si="253"/>
        <v/>
      </c>
      <c r="AR216" s="283" t="str">
        <f t="shared" si="254"/>
        <v/>
      </c>
      <c r="AS216" s="237" t="str">
        <f>IFERROR(IF(AND(AH215="Impacto",AH216="Impacto"),(AS215-(+AS215*AK216)),IF(AND(AH215="Probabilidad",AH216="Impacto"),(AS214-(+AS214*AK216)),IF(AH216="Probabilidad",AS215,""))),"")</f>
        <v/>
      </c>
      <c r="AT216" s="239" t="str">
        <f t="shared" si="255"/>
        <v/>
      </c>
      <c r="AU216" s="454"/>
      <c r="AV216" s="457"/>
      <c r="AW216" s="451"/>
      <c r="AX216" s="460"/>
      <c r="AY216" s="343"/>
      <c r="AZ216" s="209"/>
      <c r="BA216" s="207"/>
      <c r="BB216" s="207"/>
      <c r="BC216" s="208"/>
      <c r="BD216" s="208"/>
      <c r="BE216" s="208"/>
      <c r="BF216" s="209"/>
      <c r="BG216" s="463"/>
      <c r="BH216" s="215"/>
      <c r="BI216" s="210"/>
      <c r="BJ216" s="210"/>
      <c r="BK216" s="210"/>
      <c r="BL216" s="207"/>
      <c r="BM216" s="207"/>
      <c r="BN216" s="207"/>
      <c r="BO216" s="282"/>
      <c r="BP216" s="282"/>
      <c r="BQ216" s="284"/>
      <c r="BR216" s="213"/>
      <c r="BS216" s="213" t="str">
        <f>IF(AND('MAPA DE RIESGOS'!$AP216="Muy Alta",'MAPA DE RIESGOS'!$AR216="Leve"),CONCATENATE("R",'MAPA DE RIESGOS'!$H216,"C",'MAPA DE RIESGOS'!$AF216),"")</f>
        <v/>
      </c>
      <c r="BT216" s="213"/>
      <c r="BU216" s="213"/>
      <c r="BV216" s="213"/>
      <c r="BW216" s="213"/>
      <c r="BX216" s="213"/>
      <c r="BY216" s="213"/>
      <c r="BZ216" s="213"/>
      <c r="CA216" s="213"/>
      <c r="CB216" s="213"/>
      <c r="CC216" s="213"/>
      <c r="CD216" s="213"/>
      <c r="CE216" s="213"/>
      <c r="CF216" s="213"/>
      <c r="CG216" s="213"/>
      <c r="CH216" s="213"/>
      <c r="CI216" s="213"/>
      <c r="CJ216" s="213"/>
      <c r="CK216" s="213"/>
    </row>
    <row r="217" spans="1:89" s="214" customFormat="1" ht="28.5" hidden="1" customHeight="1">
      <c r="A217" s="643"/>
      <c r="B217" s="621"/>
      <c r="C217" s="520"/>
      <c r="D217" s="520"/>
      <c r="E217" s="469"/>
      <c r="F217" s="469"/>
      <c r="G217" s="489"/>
      <c r="H217" s="384">
        <v>34</v>
      </c>
      <c r="I217" s="514"/>
      <c r="J217" s="463"/>
      <c r="K217" s="463"/>
      <c r="L217" s="463"/>
      <c r="M217" s="469"/>
      <c r="N217" s="469"/>
      <c r="O217" s="469"/>
      <c r="P217" s="472"/>
      <c r="Q217" s="475"/>
      <c r="R217" s="478"/>
      <c r="S217" s="478"/>
      <c r="T217" s="478"/>
      <c r="U217" s="478"/>
      <c r="V217" s="481"/>
      <c r="W217" s="439"/>
      <c r="X217" s="484"/>
      <c r="Y217" s="487"/>
      <c r="Z217" s="436"/>
      <c r="AA217" s="439"/>
      <c r="AB217" s="442"/>
      <c r="AC217" s="445"/>
      <c r="AD217" s="448"/>
      <c r="AE217" s="451"/>
      <c r="AF217" s="205">
        <v>4</v>
      </c>
      <c r="AG217" s="206"/>
      <c r="AH217" s="234" t="str">
        <f t="shared" si="251"/>
        <v/>
      </c>
      <c r="AI217" s="340"/>
      <c r="AJ217" s="340"/>
      <c r="AK217" s="235" t="str">
        <f t="shared" si="252"/>
        <v/>
      </c>
      <c r="AL217" s="341"/>
      <c r="AM217" s="341"/>
      <c r="AN217" s="342"/>
      <c r="AO217" s="236" t="str">
        <f>IF(ISBLANK(AD214),(IFERROR(IF(AND(AH216="Probabilidad",AH217="Probabilidad"),(AQ216-(+AQ216*AK217)),IF(AND(AH216="Impacto",AH217="Probabilidad"),(AQ215-(+AQ215*AK217)),IF(AH217="Impacto",AQ216,""))),""))," ")</f>
        <v/>
      </c>
      <c r="AP217" s="174" t="str">
        <f>IF(ISBLANK(AD214),(IFERROR(IF(AO217="","",IF(AO217&lt;=0.2,"Muy Baja",IF(AO217&lt;=0.4,"Baja",IF(AO217&lt;=0.6,"Media",IF(AO217&lt;=0.8,"Alta","Muy Alta"))))),""))," ")</f>
        <v/>
      </c>
      <c r="AQ217" s="237" t="str">
        <f t="shared" si="253"/>
        <v/>
      </c>
      <c r="AR217" s="283" t="str">
        <f t="shared" si="254"/>
        <v/>
      </c>
      <c r="AS217" s="237" t="str">
        <f>IFERROR(IF(AND(AH216="Impacto",AH217="Impacto"),(AS216-(+AS216*AK217)),IF(AND(AH216="Probabilidad",AH217="Impacto"),(AS215-(+AS215*AK217)),IF(AH217="Probabilidad",AS216,""))),"")</f>
        <v/>
      </c>
      <c r="AT217" s="239" t="str">
        <f t="shared" si="255"/>
        <v/>
      </c>
      <c r="AU217" s="454"/>
      <c r="AV217" s="457"/>
      <c r="AW217" s="451"/>
      <c r="AX217" s="460"/>
      <c r="AY217" s="343"/>
      <c r="AZ217" s="209"/>
      <c r="BA217" s="207"/>
      <c r="BB217" s="207"/>
      <c r="BC217" s="208"/>
      <c r="BD217" s="208"/>
      <c r="BE217" s="208"/>
      <c r="BF217" s="209"/>
      <c r="BG217" s="463"/>
      <c r="BH217" s="215"/>
      <c r="BI217" s="210"/>
      <c r="BJ217" s="210"/>
      <c r="BK217" s="210"/>
      <c r="BL217" s="207"/>
      <c r="BM217" s="207"/>
      <c r="BN217" s="207"/>
      <c r="BO217" s="282"/>
      <c r="BP217" s="282"/>
      <c r="BQ217" s="284"/>
      <c r="BR217" s="213"/>
      <c r="BS217" s="213" t="str">
        <f>IF(AND('MAPA DE RIESGOS'!$AP217="Muy Alta",'MAPA DE RIESGOS'!$AR217="Leve"),CONCATENATE("R",'MAPA DE RIESGOS'!$H217,"C",'MAPA DE RIESGOS'!$AF217),"")</f>
        <v/>
      </c>
      <c r="BT217" s="213"/>
      <c r="BU217" s="213"/>
      <c r="BV217" s="213"/>
      <c r="BW217" s="213"/>
      <c r="BX217" s="213"/>
      <c r="BY217" s="213"/>
      <c r="BZ217" s="213"/>
      <c r="CA217" s="213"/>
      <c r="CB217" s="213"/>
      <c r="CC217" s="213"/>
      <c r="CD217" s="213"/>
      <c r="CE217" s="213"/>
      <c r="CF217" s="213"/>
      <c r="CG217" s="213"/>
      <c r="CH217" s="213"/>
      <c r="CI217" s="213"/>
      <c r="CJ217" s="213"/>
      <c r="CK217" s="213"/>
    </row>
    <row r="218" spans="1:89" s="214" customFormat="1" ht="28.5" hidden="1" customHeight="1">
      <c r="A218" s="643"/>
      <c r="B218" s="621"/>
      <c r="C218" s="520"/>
      <c r="D218" s="520"/>
      <c r="E218" s="469"/>
      <c r="F218" s="469"/>
      <c r="G218" s="489"/>
      <c r="H218" s="384">
        <v>34</v>
      </c>
      <c r="I218" s="514"/>
      <c r="J218" s="463"/>
      <c r="K218" s="463"/>
      <c r="L218" s="463"/>
      <c r="M218" s="469"/>
      <c r="N218" s="469"/>
      <c r="O218" s="469"/>
      <c r="P218" s="472"/>
      <c r="Q218" s="475"/>
      <c r="R218" s="478"/>
      <c r="S218" s="478"/>
      <c r="T218" s="478"/>
      <c r="U218" s="478"/>
      <c r="V218" s="481"/>
      <c r="W218" s="439"/>
      <c r="X218" s="484"/>
      <c r="Y218" s="487"/>
      <c r="Z218" s="436"/>
      <c r="AA218" s="439"/>
      <c r="AB218" s="442"/>
      <c r="AC218" s="445"/>
      <c r="AD218" s="448"/>
      <c r="AE218" s="451"/>
      <c r="AF218" s="205">
        <v>5</v>
      </c>
      <c r="AG218" s="206"/>
      <c r="AH218" s="234" t="str">
        <f t="shared" si="251"/>
        <v/>
      </c>
      <c r="AI218" s="340"/>
      <c r="AJ218" s="340"/>
      <c r="AK218" s="235" t="str">
        <f t="shared" si="252"/>
        <v/>
      </c>
      <c r="AL218" s="341"/>
      <c r="AM218" s="341"/>
      <c r="AN218" s="342"/>
      <c r="AO218" s="236" t="str">
        <f>IF(ISBLANK(AD214),(IFERROR(IF(AND(AH217="Probabilidad",AH218="Probabilidad"),(AQ217-(+AQ217*AK218)),IF(AND(AH217="Impacto",AH218="Probabilidad"),(AQ216-(+AQ216*AK218)),IF(AH218="Impacto",AQ217,""))),""))," ")</f>
        <v/>
      </c>
      <c r="AP218" s="174" t="str">
        <f>IF(ISBLANK(AD214),(IFERROR(IF(AO218="","",IF(AO218&lt;=0.2,"Muy Baja",IF(AO218&lt;=0.4,"Baja",IF(AO218&lt;=0.6,"Media",IF(AO218&lt;=0.8,"Alta","Muy Alta"))))),""))," ")</f>
        <v/>
      </c>
      <c r="AQ218" s="237" t="str">
        <f t="shared" si="253"/>
        <v/>
      </c>
      <c r="AR218" s="283" t="str">
        <f t="shared" si="254"/>
        <v/>
      </c>
      <c r="AS218" s="237" t="str">
        <f>IFERROR(IF(AND(AH217="Impacto",AH218="Impacto"),(AS217-(+AS217*AK218)),IF(AND(AH217="Probabilidad",AH218="Impacto"),(AS216-(+AS216*AK218)),IF(AH218="Probabilidad",AS217,""))),"")</f>
        <v/>
      </c>
      <c r="AT218" s="239" t="str">
        <f t="shared" si="255"/>
        <v/>
      </c>
      <c r="AU218" s="454"/>
      <c r="AV218" s="457"/>
      <c r="AW218" s="451"/>
      <c r="AX218" s="460"/>
      <c r="AY218" s="343"/>
      <c r="AZ218" s="209"/>
      <c r="BA218" s="207"/>
      <c r="BB218" s="207"/>
      <c r="BC218" s="208"/>
      <c r="BD218" s="208"/>
      <c r="BE218" s="208"/>
      <c r="BF218" s="209"/>
      <c r="BG218" s="463"/>
      <c r="BH218" s="215"/>
      <c r="BI218" s="210"/>
      <c r="BJ218" s="210"/>
      <c r="BK218" s="210"/>
      <c r="BL218" s="207"/>
      <c r="BM218" s="207"/>
      <c r="BN218" s="207"/>
      <c r="BO218" s="282"/>
      <c r="BP218" s="282"/>
      <c r="BQ218" s="284"/>
      <c r="BR218" s="213"/>
      <c r="BS218" s="213" t="str">
        <f>IF(AND('MAPA DE RIESGOS'!$AP218="Muy Alta",'MAPA DE RIESGOS'!$AR218="Leve"),CONCATENATE("R",'MAPA DE RIESGOS'!$H218,"C",'MAPA DE RIESGOS'!$AF218),"")</f>
        <v/>
      </c>
      <c r="BT218" s="213"/>
      <c r="BU218" s="213"/>
      <c r="BV218" s="213"/>
      <c r="BW218" s="213"/>
      <c r="BX218" s="213"/>
      <c r="BY218" s="213"/>
      <c r="BZ218" s="213"/>
      <c r="CA218" s="213"/>
      <c r="CB218" s="213"/>
      <c r="CC218" s="213"/>
      <c r="CD218" s="213"/>
      <c r="CE218" s="213"/>
      <c r="CF218" s="213"/>
      <c r="CG218" s="213"/>
      <c r="CH218" s="213"/>
      <c r="CI218" s="213"/>
      <c r="CJ218" s="213"/>
      <c r="CK218" s="213"/>
    </row>
    <row r="219" spans="1:89" s="214" customFormat="1" ht="28.5" hidden="1" customHeight="1">
      <c r="A219" s="643"/>
      <c r="B219" s="621"/>
      <c r="C219" s="520"/>
      <c r="D219" s="520"/>
      <c r="E219" s="469"/>
      <c r="F219" s="469"/>
      <c r="G219" s="489"/>
      <c r="H219" s="384">
        <v>34</v>
      </c>
      <c r="I219" s="515"/>
      <c r="J219" s="464"/>
      <c r="K219" s="464"/>
      <c r="L219" s="464"/>
      <c r="M219" s="470"/>
      <c r="N219" s="470"/>
      <c r="O219" s="470"/>
      <c r="P219" s="473"/>
      <c r="Q219" s="476"/>
      <c r="R219" s="479"/>
      <c r="S219" s="479"/>
      <c r="T219" s="479"/>
      <c r="U219" s="479"/>
      <c r="V219" s="482"/>
      <c r="W219" s="440"/>
      <c r="X219" s="485"/>
      <c r="Y219" s="488"/>
      <c r="Z219" s="437"/>
      <c r="AA219" s="440"/>
      <c r="AB219" s="443"/>
      <c r="AC219" s="446"/>
      <c r="AD219" s="449"/>
      <c r="AE219" s="452"/>
      <c r="AF219" s="205">
        <v>6</v>
      </c>
      <c r="AG219" s="206"/>
      <c r="AH219" s="234" t="str">
        <f t="shared" si="251"/>
        <v/>
      </c>
      <c r="AI219" s="340"/>
      <c r="AJ219" s="340"/>
      <c r="AK219" s="235" t="str">
        <f t="shared" si="252"/>
        <v/>
      </c>
      <c r="AL219" s="341"/>
      <c r="AM219" s="341"/>
      <c r="AN219" s="342"/>
      <c r="AO219" s="236" t="str">
        <f>IF(ISBLANK(AD214),(IFERROR(IF(AND(AH217="Probabilidad",AH219="Probabilidad"),(AQ217-(+AQ217*AK219)),IF(AND(AH217="Impacto",AH219="Probabilidad"),(AQ216-(+AQ216*AK219)),IF(AH219="Impacto",AQ217,""))),""))," ")</f>
        <v/>
      </c>
      <c r="AP219" s="174" t="str">
        <f>IF(ISBLANK(AD214),(IFERROR(IF(AO219="","",IF(AO219&lt;=0.2,"Muy Baja",IF(AO219&lt;=0.4,"Baja",IF(AO219&lt;=0.6,"Media",IF(AO219&lt;=0.8,"Alta","Muy Alta"))))),"")), " ")</f>
        <v/>
      </c>
      <c r="AQ219" s="237" t="str">
        <f t="shared" si="253"/>
        <v/>
      </c>
      <c r="AR219" s="283" t="str">
        <f t="shared" si="254"/>
        <v/>
      </c>
      <c r="AS219" s="237" t="str">
        <f>IFERROR(IF(AND(AH218="Impacto",AH219="Impacto"),(AS217-(+AS218*AK219)),IF(AND(AH217="Probabilidad",AH219="Impacto"),(AS216-(+AS216*AK219)),IF(AH219="Probabilidad",AS217,""))),"")</f>
        <v/>
      </c>
      <c r="AT219" s="239" t="str">
        <f t="shared" si="255"/>
        <v/>
      </c>
      <c r="AU219" s="455"/>
      <c r="AV219" s="458"/>
      <c r="AW219" s="452"/>
      <c r="AX219" s="461"/>
      <c r="AY219" s="343"/>
      <c r="AZ219" s="209"/>
      <c r="BA219" s="207"/>
      <c r="BB219" s="207"/>
      <c r="BC219" s="208"/>
      <c r="BD219" s="208"/>
      <c r="BE219" s="208"/>
      <c r="BF219" s="209"/>
      <c r="BG219" s="464"/>
      <c r="BH219" s="215"/>
      <c r="BI219" s="210"/>
      <c r="BJ219" s="210"/>
      <c r="BK219" s="210"/>
      <c r="BL219" s="207"/>
      <c r="BM219" s="207"/>
      <c r="BN219" s="207"/>
      <c r="BO219" s="282"/>
      <c r="BP219" s="282"/>
      <c r="BQ219" s="284"/>
      <c r="BR219" s="213"/>
      <c r="BS219" s="213" t="str">
        <f>IF(AND('MAPA DE RIESGOS'!$AP219="Muy Alta",'MAPA DE RIESGOS'!$AR219="Leve"),CONCATENATE("R",'MAPA DE RIESGOS'!$H219,"C",'MAPA DE RIESGOS'!$AF219),"")</f>
        <v/>
      </c>
      <c r="BT219" s="213"/>
      <c r="BU219" s="213"/>
      <c r="BV219" s="213"/>
      <c r="BW219" s="213"/>
      <c r="BX219" s="213"/>
      <c r="BY219" s="213"/>
      <c r="BZ219" s="213"/>
      <c r="CA219" s="213"/>
      <c r="CB219" s="213"/>
      <c r="CC219" s="213"/>
      <c r="CD219" s="213"/>
      <c r="CE219" s="213"/>
      <c r="CF219" s="213"/>
      <c r="CG219" s="213"/>
      <c r="CH219" s="213"/>
      <c r="CI219" s="213"/>
      <c r="CJ219" s="213"/>
      <c r="CK219" s="213"/>
    </row>
    <row r="220" spans="1:89" s="214" customFormat="1" ht="28.5" hidden="1" customHeight="1">
      <c r="A220" s="643"/>
      <c r="B220" s="621" t="s">
        <v>959</v>
      </c>
      <c r="C220" s="520"/>
      <c r="D220" s="520" t="str">
        <f>IFERROR((VLOOKUP($B220,'Listados Datos'!$D$3:$F$18,3,FALSE))," ")</f>
        <v xml:space="preserve">Disponer de herramientas tecnológicas que apoyen de manera eficiente y oportuna las labores misionales y estrategicas de la entidad. Según lo establecido en el Plan Operativo Anual de la entidad. </v>
      </c>
      <c r="E220" s="469"/>
      <c r="F220" s="469" t="s">
        <v>973</v>
      </c>
      <c r="G220" s="489">
        <v>35</v>
      </c>
      <c r="H220" s="384">
        <v>35</v>
      </c>
      <c r="I220" s="513" t="s">
        <v>112</v>
      </c>
      <c r="J220" s="462"/>
      <c r="K220" s="462"/>
      <c r="L220" s="462"/>
      <c r="M220" s="468" t="str">
        <f t="shared" ref="M220:M225" si="277">+I220</f>
        <v>Corrupción</v>
      </c>
      <c r="N220" s="468" t="s">
        <v>109</v>
      </c>
      <c r="O220" s="468"/>
      <c r="P220" s="471"/>
      <c r="Q220" s="474"/>
      <c r="R220" s="477"/>
      <c r="S220" s="477"/>
      <c r="T220" s="477"/>
      <c r="U220" s="477"/>
      <c r="V220" s="480" t="str">
        <f t="shared" ref="V220" si="278">IF(ISBLANK(AC220),(IF(P220&lt;=0,"",IF(P220&lt;=2,"Muy Baja",IF(P220&lt;=24,"Baja",IF(P220&lt;=500,"Media",IF(P220&lt;=5000,"Alta","Muy Alta"))))))," ")</f>
        <v/>
      </c>
      <c r="W220" s="438" t="str">
        <f t="shared" ref="W220" si="279">IF(ISBLANK(AC220),(IF(V220="","",IF(V220="Muy Baja",20%,IF(V220="Baja",40%,IF(V220="Media",60%,IF(V220="Alta",80%,IF(V220="Muy Alta",100%,0)))))))," ")</f>
        <v/>
      </c>
      <c r="X220" s="483"/>
      <c r="Y220" s="486" t="str">
        <f>IF(X220&gt;0,IF(NOT(ISERROR(MATCH(X220,'Listados Datos'!$N$3:$N$4,0))),'Listados Datos'!$N$6&amp;"Por favor no seleccionar este criterios de impacto (Afectación Económica o presupuestal y/o Pérdida Reputacional)",'Listados Datos'!$N$7),"")</f>
        <v/>
      </c>
      <c r="Z220" s="435" t="str">
        <f>IF(OR(X220='Listados Datos'!$R$3,X220='Listados Datos'!$S$3),"Leve",IF(OR(X220='Listados Datos'!$R$4,X220='Listados Datos'!$S$4),"Menor",IF(OR(X220='Listados Datos'!$R$5,X220='Listados Datos'!$S$5),"Moderado",IF(OR(X220='Listados Datos'!$R$6,X220='Listados Datos'!$S$6),"Mayor",IF(OR(X220='Listados Datos'!$R$7,X220='Listados Datos'!$S$7),"Catastrófico","")))))</f>
        <v/>
      </c>
      <c r="AA220" s="438" t="str">
        <f>IF(Z220="","",IF(Z220="Leve",20%,IF(Z220="Menor",40%,IF(Z220="Moderado",60%,IF(Z220="Mayor",80%,IF(Z220="Catastrófico",100%,0))))))</f>
        <v/>
      </c>
      <c r="AB220" s="441" t="str">
        <f>IF(OR(AND(V220="Muy Baja",Z220="Leve"),AND(V220="Muy Baja",Z220="Menor"),AND(V220="Baja",Z220="Leve")),"Bajo",IF(OR(AND(V220="Muy baja",Z220="Moderado"),AND(V220="Baja",Z220="Menor"),AND(V220="Baja",Z220="Moderado"),AND(V220="Media",Z220="Leve"),AND(V220="Media",Z220="Menor"),AND(V220="Media",Z220="Moderado"),AND(V220="Alta",Z220="Leve"),AND(V220="Alta",Z220="Menor")),"Moderado",IF(OR(AND(V220="Muy Baja",Z220="Mayor"),AND(V220="Baja",Z220="Mayor"),AND(V220="Media",Z220="Mayor"),AND(V220="Alta",Z220="Moderado"),AND(V220="Alta",Z220="Mayor"),AND(V220="Muy Alta",Z220="Leve"),AND(V220="Muy Alta",Z220="Menor"),AND(V220="Muy Alta",Z220="Moderado"),AND(V220="Muy Alta",Z220="Mayor")),"Alto",IF(OR(AND(V220="Muy Baja",Z220="Catastrófico"),AND(V220="Baja",Z220="Catastrófico"),AND(V220="Media",Z220="Catastrófico"),AND(V220="Alta",Z220="Catastrófico"),AND(V220="Muy Alta",Z220="Catastrófico")),"Extremo",""))))</f>
        <v/>
      </c>
      <c r="AC220" s="444"/>
      <c r="AD220" s="447"/>
      <c r="AE220" s="450" t="str">
        <f t="shared" ref="AE220" si="280">IF(AND(AC220="Rara Vez",AD220="Insignificante"),("BAJA"),IF(AND(AC220="Rara Vez",AD220="Menor"),("BAJA"),IF(AND(AC220="Rara Vez",AD220="Moderado"),("MODERADA"),IF(AND(AC220="Rara Vez",AD220="Mayor"),("ALTA"),IF(AND(AC220="Improbable",AD220="Insignificante"),("BAJA"),IF(AND(AC220="Improbable",AD220="Menor"),("BAJA"),IF(AND(AC220="Improbable",AD220="Moderado"),("MODERADA"),IF(AND(AC220="Improbable",AD220="Mayor"),("ALTA"),IF(AND(AC220="Posible",AD220="Insignificante"),("BAJA"),IF(AND(AC220="Posible",AD220="Menor"),("MODERADA"),IF(AND(AC220="Posible",AD220="Moderado"),("ALTA"),IF(AND(AC220="Posible",AD220="Mayor"),("EXTREMA"),IF(AND(AC220="Probable",AD220="Insignificante"),("MODERADA"),IF(AND(AC220="Probable",AD220="Menor"),("ALTA"),IF(AND(AC220="Probable",AD220="Moderado"),("ALTA"),IF(AND(AC220="Probable",AD220="Mayor"),("EXTREMA"),IF(AND(AC220="Casi Seguro",AD220="Insignificante"),("ALTA"),IF(AND(AC220="Casi Seguro",AD220="Menor"),("ALTA"),IF(AND(AC220="Casi Seguro",AD220="Moderado"),("EXTREMA"),IF(AND(AC220="Casi Seguro",AD220="Mayor"),("EXTREMA"),IF(AD220="Catastrófico","EXTREMA","VALORAR")))))))))))))))))))))</f>
        <v>VALORAR</v>
      </c>
      <c r="AF220" s="205">
        <v>1</v>
      </c>
      <c r="AG220" s="206"/>
      <c r="AH220" s="234" t="str">
        <f t="shared" si="251"/>
        <v/>
      </c>
      <c r="AI220" s="340"/>
      <c r="AJ220" s="340"/>
      <c r="AK220" s="235" t="str">
        <f t="shared" si="252"/>
        <v/>
      </c>
      <c r="AL220" s="341"/>
      <c r="AM220" s="341"/>
      <c r="AN220" s="342"/>
      <c r="AO220" s="236" t="str">
        <f>IF(ISBLANK(AD220),(IFERROR(IF(AH220="Probabilidad",(W220-(+W220*AK220)),IF(AH220="Impacto",W220,"")),""))," ")</f>
        <v/>
      </c>
      <c r="AP220" s="174" t="str">
        <f>IF(ISBLANK(AD220), (IFERROR(IF(AO220="","",IF(AO220&lt;=0.2,"Muy Baja",IF(AO220&lt;=0.4,"Baja",IF(AO220&lt;=0.6,"Media",IF(AO220&lt;=0.8,"Alta","Muy Alta"))))),""))," ")</f>
        <v/>
      </c>
      <c r="AQ220" s="237" t="str">
        <f t="shared" si="253"/>
        <v/>
      </c>
      <c r="AR220" s="283" t="str">
        <f t="shared" si="254"/>
        <v/>
      </c>
      <c r="AS220" s="237" t="str">
        <f>IFERROR(IF(AH220="Impacto",(AA220-(+AA220*AK220)),IF(AH220="Probabilidad",AA220,"")),"")</f>
        <v/>
      </c>
      <c r="AT220" s="239" t="str">
        <f t="shared" si="255"/>
        <v/>
      </c>
      <c r="AU220" s="453"/>
      <c r="AV220" s="456" t="str">
        <f>IF(ISBLANK(AD220), " ", AD220)</f>
        <v xml:space="preserve"> </v>
      </c>
      <c r="AW220" s="450" t="str">
        <f t="shared" ref="AW220" si="281">IF(AND(AU220="Rara Vez",AV220="Insignificante"),("BAJA"),IF(AND(AU220="Rara Vez",AV220="Menor"),("BAJA"),IF(AND(AU220="Rara Vez",AV220="Moderado"),("MODERADA"),IF(AND(AU220="Rara Vez",AV220="Mayor"),("ALTA"),IF(AND(AU220="Improbable",AV220="Insignificante"),("BAJA"),IF(AND(AU220="Improbable",AV220="Menor"),("BAJA"),IF(AND(AU220="Improbable",AV220="Moderado"),("MODERADA"),IF(AND(AU220="Improbable",AV220="Mayor"),("ALTA"),IF(AND(AU220="Posible",AV220="Insignificante"),("BAJA"),IF(AND(AU220="Posible",AV220="Menor"),("MODERADA"),IF(AND(AU220="Posible",AV220="Moderado"),("ALTA"),IF(AND(AU220="Posible",AV220="Mayor"),("EXTREMA"),IF(AND(AU220="Probable",AV220="Insignificante"),("MODERADA"),IF(AND(AU220="Probable",AV220="Menor"),("ALTA"),IF(AND(AU220="Probable",AV220="Moderado"),("ALTA"),IF(AND(AU220="Probable",AV220="Mayor"),("EXTREMA"),IF(AND(AU220="Casi Seguro",AV220="Insignificante"),("ALTA"),IF(AND(AU220="Casi Seguro",AV220="Menor"),("ALTA"),IF(AND(AU220="Casi Seguro",AV220="Moderado"),("EXTREMA"),IF(AND(AU220="Casi Seguro",AV220="Mayor"),("EXTREMA"),IF(AV220="Catastrófico","EXTREMA","VALORAR")))))))))))))))))))))</f>
        <v>VALORAR</v>
      </c>
      <c r="AX220" s="459" t="s">
        <v>337</v>
      </c>
      <c r="AY220" s="343"/>
      <c r="AZ220" s="209"/>
      <c r="BA220" s="207"/>
      <c r="BB220" s="207"/>
      <c r="BC220" s="208"/>
      <c r="BD220" s="208"/>
      <c r="BE220" s="208"/>
      <c r="BF220" s="209"/>
      <c r="BG220" s="462"/>
      <c r="BH220" s="215"/>
      <c r="BI220" s="210"/>
      <c r="BJ220" s="210"/>
      <c r="BK220" s="210"/>
      <c r="BL220" s="207"/>
      <c r="BM220" s="207"/>
      <c r="BN220" s="207"/>
      <c r="BO220" s="282"/>
      <c r="BP220" s="282"/>
      <c r="BQ220" s="284"/>
      <c r="BR220" s="213"/>
      <c r="BS220" s="213" t="str">
        <f>IF(AND('MAPA DE RIESGOS'!$AP220="Muy Alta",'MAPA DE RIESGOS'!$AR220="Leve"),CONCATENATE("R",'MAPA DE RIESGOS'!$H220,"C",'MAPA DE RIESGOS'!$AF220),"")</f>
        <v/>
      </c>
      <c r="BT220" s="213"/>
      <c r="BU220" s="213"/>
      <c r="BV220" s="213"/>
      <c r="BW220" s="213"/>
      <c r="BX220" s="213"/>
      <c r="BY220" s="213"/>
      <c r="BZ220" s="213"/>
      <c r="CA220" s="213"/>
      <c r="CB220" s="213"/>
      <c r="CC220" s="213"/>
      <c r="CD220" s="213"/>
      <c r="CE220" s="213"/>
      <c r="CF220" s="213"/>
      <c r="CG220" s="213"/>
      <c r="CH220" s="213"/>
      <c r="CI220" s="213"/>
      <c r="CJ220" s="213"/>
      <c r="CK220" s="213"/>
    </row>
    <row r="221" spans="1:89" s="214" customFormat="1" ht="28.5" hidden="1" customHeight="1">
      <c r="A221" s="643"/>
      <c r="B221" s="621"/>
      <c r="C221" s="520"/>
      <c r="D221" s="520"/>
      <c r="E221" s="469"/>
      <c r="F221" s="469"/>
      <c r="G221" s="489"/>
      <c r="H221" s="384">
        <v>35</v>
      </c>
      <c r="I221" s="514"/>
      <c r="J221" s="463"/>
      <c r="K221" s="463"/>
      <c r="L221" s="463"/>
      <c r="M221" s="469">
        <f t="shared" si="277"/>
        <v>0</v>
      </c>
      <c r="N221" s="469"/>
      <c r="O221" s="469"/>
      <c r="P221" s="472"/>
      <c r="Q221" s="475"/>
      <c r="R221" s="478"/>
      <c r="S221" s="478"/>
      <c r="T221" s="478"/>
      <c r="U221" s="478"/>
      <c r="V221" s="481"/>
      <c r="W221" s="439"/>
      <c r="X221" s="484"/>
      <c r="Y221" s="487"/>
      <c r="Z221" s="436"/>
      <c r="AA221" s="439"/>
      <c r="AB221" s="442"/>
      <c r="AC221" s="445"/>
      <c r="AD221" s="448"/>
      <c r="AE221" s="451"/>
      <c r="AF221" s="205">
        <v>2</v>
      </c>
      <c r="AG221" s="206"/>
      <c r="AH221" s="234" t="str">
        <f t="shared" si="251"/>
        <v/>
      </c>
      <c r="AI221" s="340"/>
      <c r="AJ221" s="340"/>
      <c r="AK221" s="235" t="str">
        <f t="shared" si="252"/>
        <v/>
      </c>
      <c r="AL221" s="341"/>
      <c r="AM221" s="341"/>
      <c r="AN221" s="342"/>
      <c r="AO221" s="236" t="str">
        <f>IF(ISBLANK(AD220),(IFERROR(IF(AND(AH220="Probabilidad",AH221="Probabilidad"),(AQ220-(+AQ220*AK221)),IF(AH221="Probabilidad",(W220-(+W220*AK221)),IF(AH221="Impacto",AQ220,""))),""))," ")</f>
        <v/>
      </c>
      <c r="AP221" s="174" t="str">
        <f>IF(ISBLANK(AD220),(IFERROR(IF(AO221="","",IF(AO221&lt;=0.2,"Muy Baja",IF(AO221&lt;=0.4,"Baja",IF(AO221&lt;=0.6,"Media",IF(AO221&lt;=0.8,"Alta","Muy Alta"))))),""))," ")</f>
        <v/>
      </c>
      <c r="AQ221" s="237" t="str">
        <f t="shared" si="253"/>
        <v/>
      </c>
      <c r="AR221" s="283" t="str">
        <f t="shared" si="254"/>
        <v/>
      </c>
      <c r="AS221" s="237" t="str">
        <f>IFERROR(IF(AND(AH220="Impacto",AH221="Impacto"),(AS220-(+AS220*AK221)),IF(AH221="Impacto",(AA220-(+AA220*AK221)),IF(AH221="Probabilidad",AS220,""))),"")</f>
        <v/>
      </c>
      <c r="AT221" s="239" t="str">
        <f t="shared" si="255"/>
        <v/>
      </c>
      <c r="AU221" s="454"/>
      <c r="AV221" s="457"/>
      <c r="AW221" s="451"/>
      <c r="AX221" s="460"/>
      <c r="AY221" s="343"/>
      <c r="AZ221" s="209"/>
      <c r="BA221" s="207"/>
      <c r="BB221" s="207"/>
      <c r="BC221" s="208"/>
      <c r="BD221" s="208"/>
      <c r="BE221" s="208"/>
      <c r="BF221" s="209"/>
      <c r="BG221" s="463"/>
      <c r="BH221" s="215"/>
      <c r="BI221" s="210"/>
      <c r="BJ221" s="210"/>
      <c r="BK221" s="210"/>
      <c r="BL221" s="207"/>
      <c r="BM221" s="207"/>
      <c r="BN221" s="207"/>
      <c r="BO221" s="282"/>
      <c r="BP221" s="282"/>
      <c r="BQ221" s="284"/>
      <c r="BR221" s="213"/>
      <c r="BS221" s="213" t="str">
        <f>IF(AND('MAPA DE RIESGOS'!$AP221="Muy Alta",'MAPA DE RIESGOS'!$AR221="Leve"),CONCATENATE("R",'MAPA DE RIESGOS'!$H221,"C",'MAPA DE RIESGOS'!$AF221),"")</f>
        <v/>
      </c>
      <c r="BT221" s="213"/>
      <c r="BU221" s="213"/>
      <c r="BV221" s="213"/>
      <c r="BW221" s="213"/>
      <c r="BX221" s="213"/>
      <c r="BY221" s="213"/>
      <c r="BZ221" s="213"/>
      <c r="CA221" s="213"/>
      <c r="CB221" s="213"/>
      <c r="CC221" s="213"/>
      <c r="CD221" s="213"/>
      <c r="CE221" s="213"/>
      <c r="CF221" s="213"/>
      <c r="CG221" s="213"/>
      <c r="CH221" s="213"/>
      <c r="CI221" s="213"/>
      <c r="CJ221" s="213"/>
      <c r="CK221" s="213"/>
    </row>
    <row r="222" spans="1:89" s="214" customFormat="1" ht="28.5" hidden="1" customHeight="1">
      <c r="A222" s="643"/>
      <c r="B222" s="621"/>
      <c r="C222" s="520"/>
      <c r="D222" s="520"/>
      <c r="E222" s="469"/>
      <c r="F222" s="469"/>
      <c r="G222" s="489"/>
      <c r="H222" s="384">
        <v>35</v>
      </c>
      <c r="I222" s="514"/>
      <c r="J222" s="463"/>
      <c r="K222" s="463"/>
      <c r="L222" s="463"/>
      <c r="M222" s="469">
        <f t="shared" si="277"/>
        <v>0</v>
      </c>
      <c r="N222" s="469"/>
      <c r="O222" s="469"/>
      <c r="P222" s="472"/>
      <c r="Q222" s="475"/>
      <c r="R222" s="478"/>
      <c r="S222" s="478"/>
      <c r="T222" s="478"/>
      <c r="U222" s="478"/>
      <c r="V222" s="481"/>
      <c r="W222" s="439"/>
      <c r="X222" s="484"/>
      <c r="Y222" s="487"/>
      <c r="Z222" s="436"/>
      <c r="AA222" s="439"/>
      <c r="AB222" s="442"/>
      <c r="AC222" s="445"/>
      <c r="AD222" s="448"/>
      <c r="AE222" s="451"/>
      <c r="AF222" s="205">
        <v>3</v>
      </c>
      <c r="AG222" s="206"/>
      <c r="AH222" s="234" t="str">
        <f t="shared" si="251"/>
        <v/>
      </c>
      <c r="AI222" s="340"/>
      <c r="AJ222" s="340"/>
      <c r="AK222" s="235" t="str">
        <f t="shared" si="252"/>
        <v/>
      </c>
      <c r="AL222" s="341"/>
      <c r="AM222" s="341"/>
      <c r="AN222" s="342"/>
      <c r="AO222" s="236" t="str">
        <f>IF(ISBLANK(AD220),(IFERROR(IF(AND(AH221="Probabilidad",AH222="Probabilidad"),(AQ221-(+AQ221*AK222)),IF(AND(AH221="Impacto",AH222="Probabilidad"),(AQ220-(+AQ220*AK222)),IF(AH222="Impacto",AQ221,""))),""))," ")</f>
        <v/>
      </c>
      <c r="AP222" s="174" t="str">
        <f>IF(ISBLANK(AD220),(IFERROR(IF(AO222="","",IF(AO222&lt;=0.2,"Muy Baja",IF(AO222&lt;=0.4,"Baja",IF(AO222&lt;=0.6,"Media",IF(AO222&lt;=0.8,"Alta","Muy Alta"))))),""))," ")</f>
        <v/>
      </c>
      <c r="AQ222" s="237" t="str">
        <f t="shared" si="253"/>
        <v/>
      </c>
      <c r="AR222" s="283" t="str">
        <f t="shared" si="254"/>
        <v/>
      </c>
      <c r="AS222" s="237" t="str">
        <f>IFERROR(IF(AND(AH221="Impacto",AH222="Impacto"),(AS221-(+AS221*AK222)),IF(AND(AH221="Probabilidad",AH222="Impacto"),(AS220-(+AS220*AK222)),IF(AH222="Probabilidad",AS221,""))),"")</f>
        <v/>
      </c>
      <c r="AT222" s="239" t="str">
        <f t="shared" si="255"/>
        <v/>
      </c>
      <c r="AU222" s="454"/>
      <c r="AV222" s="457"/>
      <c r="AW222" s="451"/>
      <c r="AX222" s="460"/>
      <c r="AY222" s="343"/>
      <c r="AZ222" s="209"/>
      <c r="BA222" s="207"/>
      <c r="BB222" s="207"/>
      <c r="BC222" s="208"/>
      <c r="BD222" s="208"/>
      <c r="BE222" s="208"/>
      <c r="BF222" s="209"/>
      <c r="BG222" s="463"/>
      <c r="BH222" s="215"/>
      <c r="BI222" s="210"/>
      <c r="BJ222" s="210"/>
      <c r="BK222" s="210"/>
      <c r="BL222" s="207"/>
      <c r="BM222" s="207"/>
      <c r="BN222" s="207"/>
      <c r="BO222" s="282"/>
      <c r="BP222" s="282"/>
      <c r="BQ222" s="284"/>
      <c r="BR222" s="213"/>
      <c r="BS222" s="213" t="str">
        <f>IF(AND('MAPA DE RIESGOS'!$AP222="Muy Alta",'MAPA DE RIESGOS'!$AR222="Leve"),CONCATENATE("R",'MAPA DE RIESGOS'!$H222,"C",'MAPA DE RIESGOS'!$AF222),"")</f>
        <v/>
      </c>
      <c r="BT222" s="213"/>
      <c r="BU222" s="213"/>
      <c r="BV222" s="213"/>
      <c r="BW222" s="213"/>
      <c r="BX222" s="213"/>
      <c r="BY222" s="213"/>
      <c r="BZ222" s="213"/>
      <c r="CA222" s="213"/>
      <c r="CB222" s="213"/>
      <c r="CC222" s="213"/>
      <c r="CD222" s="213"/>
      <c r="CE222" s="213"/>
      <c r="CF222" s="213"/>
      <c r="CG222" s="213"/>
      <c r="CH222" s="213"/>
      <c r="CI222" s="213"/>
      <c r="CJ222" s="213"/>
      <c r="CK222" s="213"/>
    </row>
    <row r="223" spans="1:89" s="214" customFormat="1" ht="28.5" hidden="1" customHeight="1">
      <c r="A223" s="643"/>
      <c r="B223" s="621"/>
      <c r="C223" s="520"/>
      <c r="D223" s="520"/>
      <c r="E223" s="469"/>
      <c r="F223" s="469"/>
      <c r="G223" s="489"/>
      <c r="H223" s="384">
        <v>35</v>
      </c>
      <c r="I223" s="514"/>
      <c r="J223" s="463"/>
      <c r="K223" s="463"/>
      <c r="L223" s="463"/>
      <c r="M223" s="469">
        <f t="shared" si="277"/>
        <v>0</v>
      </c>
      <c r="N223" s="469"/>
      <c r="O223" s="469"/>
      <c r="P223" s="472"/>
      <c r="Q223" s="475"/>
      <c r="R223" s="478"/>
      <c r="S223" s="478"/>
      <c r="T223" s="478"/>
      <c r="U223" s="478"/>
      <c r="V223" s="481"/>
      <c r="W223" s="439"/>
      <c r="X223" s="484"/>
      <c r="Y223" s="487"/>
      <c r="Z223" s="436"/>
      <c r="AA223" s="439"/>
      <c r="AB223" s="442"/>
      <c r="AC223" s="445"/>
      <c r="AD223" s="448"/>
      <c r="AE223" s="451"/>
      <c r="AF223" s="205">
        <v>4</v>
      </c>
      <c r="AG223" s="206"/>
      <c r="AH223" s="234" t="str">
        <f t="shared" si="251"/>
        <v/>
      </c>
      <c r="AI223" s="340"/>
      <c r="AJ223" s="340"/>
      <c r="AK223" s="235" t="str">
        <f t="shared" si="252"/>
        <v/>
      </c>
      <c r="AL223" s="341"/>
      <c r="AM223" s="341"/>
      <c r="AN223" s="342"/>
      <c r="AO223" s="236" t="str">
        <f>IF(ISBLANK(AD220),(IFERROR(IF(AND(AH222="Probabilidad",AH223="Probabilidad"),(AQ222-(+AQ222*AK223)),IF(AND(AH222="Impacto",AH223="Probabilidad"),(AQ221-(+AQ221*AK223)),IF(AH223="Impacto",AQ222,""))),""))," ")</f>
        <v/>
      </c>
      <c r="AP223" s="174" t="str">
        <f>IF(ISBLANK(AD220),(IFERROR(IF(AO223="","",IF(AO223&lt;=0.2,"Muy Baja",IF(AO223&lt;=0.4,"Baja",IF(AO223&lt;=0.6,"Media",IF(AO223&lt;=0.8,"Alta","Muy Alta"))))),""))," ")</f>
        <v/>
      </c>
      <c r="AQ223" s="237" t="str">
        <f t="shared" si="253"/>
        <v/>
      </c>
      <c r="AR223" s="283" t="str">
        <f t="shared" si="254"/>
        <v/>
      </c>
      <c r="AS223" s="237" t="str">
        <f>IFERROR(IF(AND(AH222="Impacto",AH223="Impacto"),(AS222-(+AS222*AK223)),IF(AND(AH222="Probabilidad",AH223="Impacto"),(AS221-(+AS221*AK223)),IF(AH223="Probabilidad",AS222,""))),"")</f>
        <v/>
      </c>
      <c r="AT223" s="239" t="str">
        <f t="shared" si="255"/>
        <v/>
      </c>
      <c r="AU223" s="454"/>
      <c r="AV223" s="457"/>
      <c r="AW223" s="451"/>
      <c r="AX223" s="460"/>
      <c r="AY223" s="343"/>
      <c r="AZ223" s="209"/>
      <c r="BA223" s="207"/>
      <c r="BB223" s="207"/>
      <c r="BC223" s="208"/>
      <c r="BD223" s="208"/>
      <c r="BE223" s="208"/>
      <c r="BF223" s="209"/>
      <c r="BG223" s="463"/>
      <c r="BH223" s="215"/>
      <c r="BI223" s="210"/>
      <c r="BJ223" s="210"/>
      <c r="BK223" s="210"/>
      <c r="BL223" s="207"/>
      <c r="BM223" s="207"/>
      <c r="BN223" s="207"/>
      <c r="BO223" s="282"/>
      <c r="BP223" s="282"/>
      <c r="BQ223" s="284"/>
      <c r="BR223" s="213"/>
      <c r="BS223" s="213" t="str">
        <f>IF(AND('MAPA DE RIESGOS'!$AP223="Muy Alta",'MAPA DE RIESGOS'!$AR223="Leve"),CONCATENATE("R",'MAPA DE RIESGOS'!$H223,"C",'MAPA DE RIESGOS'!$AF223),"")</f>
        <v/>
      </c>
      <c r="BT223" s="213"/>
      <c r="BU223" s="213"/>
      <c r="BV223" s="213"/>
      <c r="BW223" s="213"/>
      <c r="BX223" s="213"/>
      <c r="BY223" s="213"/>
      <c r="BZ223" s="213"/>
      <c r="CA223" s="213"/>
      <c r="CB223" s="213"/>
      <c r="CC223" s="213"/>
      <c r="CD223" s="213"/>
      <c r="CE223" s="213"/>
      <c r="CF223" s="213"/>
      <c r="CG223" s="213"/>
      <c r="CH223" s="213"/>
      <c r="CI223" s="213"/>
      <c r="CJ223" s="213"/>
      <c r="CK223" s="213"/>
    </row>
    <row r="224" spans="1:89" s="214" customFormat="1" ht="28.5" hidden="1" customHeight="1">
      <c r="A224" s="643"/>
      <c r="B224" s="621"/>
      <c r="C224" s="520"/>
      <c r="D224" s="520"/>
      <c r="E224" s="469"/>
      <c r="F224" s="469"/>
      <c r="G224" s="489"/>
      <c r="H224" s="384">
        <v>35</v>
      </c>
      <c r="I224" s="514"/>
      <c r="J224" s="463"/>
      <c r="K224" s="463"/>
      <c r="L224" s="463"/>
      <c r="M224" s="469">
        <f t="shared" si="277"/>
        <v>0</v>
      </c>
      <c r="N224" s="469"/>
      <c r="O224" s="469"/>
      <c r="P224" s="472"/>
      <c r="Q224" s="475"/>
      <c r="R224" s="478"/>
      <c r="S224" s="478"/>
      <c r="T224" s="478"/>
      <c r="U224" s="478"/>
      <c r="V224" s="481"/>
      <c r="W224" s="439"/>
      <c r="X224" s="484"/>
      <c r="Y224" s="487"/>
      <c r="Z224" s="436"/>
      <c r="AA224" s="439"/>
      <c r="AB224" s="442"/>
      <c r="AC224" s="445"/>
      <c r="AD224" s="448"/>
      <c r="AE224" s="451"/>
      <c r="AF224" s="205">
        <v>5</v>
      </c>
      <c r="AG224" s="206"/>
      <c r="AH224" s="234" t="str">
        <f t="shared" si="251"/>
        <v/>
      </c>
      <c r="AI224" s="340"/>
      <c r="AJ224" s="340"/>
      <c r="AK224" s="235" t="str">
        <f t="shared" si="252"/>
        <v/>
      </c>
      <c r="AL224" s="341"/>
      <c r="AM224" s="341"/>
      <c r="AN224" s="342"/>
      <c r="AO224" s="236" t="str">
        <f>IF(ISBLANK(AD220),(IFERROR(IF(AND(AH223="Probabilidad",AH224="Probabilidad"),(AQ223-(+AQ223*AK224)),IF(AND(AH223="Impacto",AH224="Probabilidad"),(AQ222-(+AQ222*AK224)),IF(AH224="Impacto",AQ223,""))),""))," ")</f>
        <v/>
      </c>
      <c r="AP224" s="174" t="str">
        <f>IF(ISBLANK(AD220),(IFERROR(IF(AO224="","",IF(AO224&lt;=0.2,"Muy Baja",IF(AO224&lt;=0.4,"Baja",IF(AO224&lt;=0.6,"Media",IF(AO224&lt;=0.8,"Alta","Muy Alta"))))),""))," ")</f>
        <v/>
      </c>
      <c r="AQ224" s="237" t="str">
        <f t="shared" si="253"/>
        <v/>
      </c>
      <c r="AR224" s="283" t="str">
        <f t="shared" si="254"/>
        <v/>
      </c>
      <c r="AS224" s="237" t="str">
        <f>IFERROR(IF(AND(AH223="Impacto",AH224="Impacto"),(AS223-(+AS223*AK224)),IF(AND(AH223="Probabilidad",AH224="Impacto"),(AS222-(+AS222*AK224)),IF(AH224="Probabilidad",AS223,""))),"")</f>
        <v/>
      </c>
      <c r="AT224" s="239" t="str">
        <f t="shared" si="255"/>
        <v/>
      </c>
      <c r="AU224" s="454"/>
      <c r="AV224" s="457"/>
      <c r="AW224" s="451"/>
      <c r="AX224" s="460"/>
      <c r="AY224" s="343"/>
      <c r="AZ224" s="209"/>
      <c r="BA224" s="207"/>
      <c r="BB224" s="207"/>
      <c r="BC224" s="208"/>
      <c r="BD224" s="208"/>
      <c r="BE224" s="208"/>
      <c r="BF224" s="209"/>
      <c r="BG224" s="463"/>
      <c r="BH224" s="215"/>
      <c r="BI224" s="210"/>
      <c r="BJ224" s="210"/>
      <c r="BK224" s="210"/>
      <c r="BL224" s="207"/>
      <c r="BM224" s="207"/>
      <c r="BN224" s="207"/>
      <c r="BO224" s="282"/>
      <c r="BP224" s="282"/>
      <c r="BQ224" s="284"/>
      <c r="BR224" s="213"/>
      <c r="BS224" s="213" t="str">
        <f>IF(AND('MAPA DE RIESGOS'!$AP224="Muy Alta",'MAPA DE RIESGOS'!$AR224="Leve"),CONCATENATE("R",'MAPA DE RIESGOS'!$H224,"C",'MAPA DE RIESGOS'!$AF224),"")</f>
        <v/>
      </c>
      <c r="BT224" s="213"/>
      <c r="BU224" s="213"/>
      <c r="BV224" s="213"/>
      <c r="BW224" s="213"/>
      <c r="BX224" s="213"/>
      <c r="BY224" s="213"/>
      <c r="BZ224" s="213"/>
      <c r="CA224" s="213"/>
      <c r="CB224" s="213"/>
      <c r="CC224" s="213"/>
      <c r="CD224" s="213"/>
      <c r="CE224" s="213"/>
      <c r="CF224" s="213"/>
      <c r="CG224" s="213"/>
      <c r="CH224" s="213"/>
      <c r="CI224" s="213"/>
      <c r="CJ224" s="213"/>
      <c r="CK224" s="213"/>
    </row>
    <row r="225" spans="1:89" s="214" customFormat="1" ht="28.5" hidden="1" customHeight="1">
      <c r="A225" s="643"/>
      <c r="B225" s="621"/>
      <c r="C225" s="520"/>
      <c r="D225" s="520"/>
      <c r="E225" s="469"/>
      <c r="F225" s="469"/>
      <c r="G225" s="489"/>
      <c r="H225" s="384">
        <v>35</v>
      </c>
      <c r="I225" s="515"/>
      <c r="J225" s="464"/>
      <c r="K225" s="464"/>
      <c r="L225" s="464"/>
      <c r="M225" s="470">
        <f t="shared" si="277"/>
        <v>0</v>
      </c>
      <c r="N225" s="470"/>
      <c r="O225" s="470"/>
      <c r="P225" s="473"/>
      <c r="Q225" s="476"/>
      <c r="R225" s="479"/>
      <c r="S225" s="479"/>
      <c r="T225" s="479"/>
      <c r="U225" s="479"/>
      <c r="V225" s="482"/>
      <c r="W225" s="440"/>
      <c r="X225" s="485"/>
      <c r="Y225" s="488"/>
      <c r="Z225" s="437"/>
      <c r="AA225" s="440"/>
      <c r="AB225" s="443"/>
      <c r="AC225" s="446"/>
      <c r="AD225" s="449"/>
      <c r="AE225" s="452"/>
      <c r="AF225" s="205">
        <v>6</v>
      </c>
      <c r="AG225" s="206"/>
      <c r="AH225" s="234" t="str">
        <f t="shared" si="251"/>
        <v/>
      </c>
      <c r="AI225" s="340"/>
      <c r="AJ225" s="340"/>
      <c r="AK225" s="235" t="str">
        <f t="shared" si="252"/>
        <v/>
      </c>
      <c r="AL225" s="341"/>
      <c r="AM225" s="341"/>
      <c r="AN225" s="342"/>
      <c r="AO225" s="236" t="str">
        <f>IF(ISBLANK(AD220),(IFERROR(IF(AND(AH223="Probabilidad",AH225="Probabilidad"),(AQ223-(+AQ223*AK225)),IF(AND(AH223="Impacto",AH225="Probabilidad"),(AQ222-(+AQ222*AK225)),IF(AH225="Impacto",AQ223,""))),""))," ")</f>
        <v/>
      </c>
      <c r="AP225" s="174" t="str">
        <f>IF(ISBLANK(AD220),(IFERROR(IF(AO225="","",IF(AO225&lt;=0.2,"Muy Baja",IF(AO225&lt;=0.4,"Baja",IF(AO225&lt;=0.6,"Media",IF(AO225&lt;=0.8,"Alta","Muy Alta"))))),"")), " ")</f>
        <v/>
      </c>
      <c r="AQ225" s="237" t="str">
        <f t="shared" si="253"/>
        <v/>
      </c>
      <c r="AR225" s="283" t="str">
        <f t="shared" si="254"/>
        <v/>
      </c>
      <c r="AS225" s="237" t="str">
        <f>IFERROR(IF(AND(AH224="Impacto",AH225="Impacto"),(AS223-(+AS224*AK225)),IF(AND(AH223="Probabilidad",AH225="Impacto"),(AS222-(+AS222*AK225)),IF(AH225="Probabilidad",AS223,""))),"")</f>
        <v/>
      </c>
      <c r="AT225" s="239" t="str">
        <f t="shared" si="255"/>
        <v/>
      </c>
      <c r="AU225" s="455"/>
      <c r="AV225" s="458"/>
      <c r="AW225" s="452"/>
      <c r="AX225" s="461"/>
      <c r="AY225" s="343"/>
      <c r="AZ225" s="209"/>
      <c r="BA225" s="207"/>
      <c r="BB225" s="207"/>
      <c r="BC225" s="208"/>
      <c r="BD225" s="208"/>
      <c r="BE225" s="208"/>
      <c r="BF225" s="209"/>
      <c r="BG225" s="464"/>
      <c r="BH225" s="215"/>
      <c r="BI225" s="210"/>
      <c r="BJ225" s="210"/>
      <c r="BK225" s="210"/>
      <c r="BL225" s="207"/>
      <c r="BM225" s="207"/>
      <c r="BN225" s="207"/>
      <c r="BO225" s="282"/>
      <c r="BP225" s="282"/>
      <c r="BQ225" s="284"/>
      <c r="BR225" s="213"/>
      <c r="BS225" s="213" t="str">
        <f>IF(AND('MAPA DE RIESGOS'!$AP225="Muy Alta",'MAPA DE RIESGOS'!$AR225="Leve"),CONCATENATE("R",'MAPA DE RIESGOS'!$H225,"C",'MAPA DE RIESGOS'!$AF225),"")</f>
        <v/>
      </c>
      <c r="BT225" s="213"/>
      <c r="BU225" s="213"/>
      <c r="BV225" s="213"/>
      <c r="BW225" s="213"/>
      <c r="BX225" s="213"/>
      <c r="BY225" s="213"/>
      <c r="BZ225" s="213"/>
      <c r="CA225" s="213"/>
      <c r="CB225" s="213"/>
      <c r="CC225" s="213"/>
      <c r="CD225" s="213"/>
      <c r="CE225" s="213"/>
      <c r="CF225" s="213"/>
      <c r="CG225" s="213"/>
      <c r="CH225" s="213"/>
      <c r="CI225" s="213"/>
      <c r="CJ225" s="213"/>
      <c r="CK225" s="213"/>
    </row>
    <row r="226" spans="1:89" s="214" customFormat="1" ht="91" customHeight="1">
      <c r="A226" s="643"/>
      <c r="B226" s="621" t="s">
        <v>959</v>
      </c>
      <c r="C226" s="520"/>
      <c r="D226" s="520" t="str">
        <f>IFERROR((VLOOKUP($B226,'Listados Datos'!$D$3:$F$18,3,FALSE))," ")</f>
        <v xml:space="preserve">Disponer de herramientas tecnológicas que apoyen de manera eficiente y oportuna las labores misionales y estrategicas de la entidad. Según lo establecido en el Plan Operativo Anual de la entidad. </v>
      </c>
      <c r="E226" s="469"/>
      <c r="F226" s="469" t="s">
        <v>973</v>
      </c>
      <c r="G226" s="489">
        <v>36</v>
      </c>
      <c r="H226" s="384">
        <v>36</v>
      </c>
      <c r="I226" s="465" t="s">
        <v>1249</v>
      </c>
      <c r="J226" s="462" t="s">
        <v>243</v>
      </c>
      <c r="K226" s="462" t="s">
        <v>1249</v>
      </c>
      <c r="L226" s="462" t="s">
        <v>1429</v>
      </c>
      <c r="M226" s="468" t="str">
        <f t="shared" ref="M226:M279" si="282">+CONCATENATE("Posibilidad de perdida de ", Q226, " debido a amenazas como ", S226, "y vulderabilidades,", T226, " afectando a los activos de información de ", R226)</f>
        <v>Posibilidad de perdida de Confidencialidad e Integridad debido a amenazas como Daño a la informacióny vulderabilidades, afectando a los activos de información de Información física o digital</v>
      </c>
      <c r="N226" s="468" t="s">
        <v>932</v>
      </c>
      <c r="O226" s="468" t="s">
        <v>837</v>
      </c>
      <c r="P226" s="471">
        <v>228</v>
      </c>
      <c r="Q226" s="474" t="s">
        <v>154</v>
      </c>
      <c r="R226" s="477" t="s">
        <v>1438</v>
      </c>
      <c r="S226" s="477" t="s">
        <v>1249</v>
      </c>
      <c r="T226" s="477"/>
      <c r="U226" s="477"/>
      <c r="V226" s="480" t="str">
        <f t="shared" ref="V226" si="283">IF(ISBLANK(AC226),(IF(P226&lt;=0,"",IF(P226&lt;=2,"Muy Baja",IF(P226&lt;=24,"Baja",IF(P226&lt;=500,"Media",IF(P226&lt;=5000,"Alta","Muy Alta"))))))," ")</f>
        <v>Media</v>
      </c>
      <c r="W226" s="438">
        <f t="shared" ref="W226" si="284">IF(ISBLANK(AC226),(IF(V226="","",IF(V226="Muy Baja",20%,IF(V226="Baja",40%,IF(V226="Media",60%,IF(V226="Alta",80%,IF(V226="Muy Alta",100%,0)))))))," ")</f>
        <v>0.6</v>
      </c>
      <c r="X226" s="483" t="s">
        <v>307</v>
      </c>
      <c r="Y226" s="486" t="str">
        <f>IF(X226&gt;0,IF(NOT(ISERROR(MATCH(X226,'Listados Datos'!$N$3:$N$4,0))),'Listados Datos'!$N$6&amp;"Por favor no seleccionar este criterios de impacto (Afectación Económica o presupuestal y/o Pérdida Reputacional)",'Listados Datos'!$N$7),"")</f>
        <v>✔</v>
      </c>
      <c r="Z226" s="435" t="str">
        <f>IF(OR(X226='Listados Datos'!$R$3,X226='Listados Datos'!$S$3),"Leve",IF(OR(X226='Listados Datos'!$R$4,X226='Listados Datos'!$S$4),"Menor",IF(OR(X226='Listados Datos'!$R$5,X226='Listados Datos'!$S$5),"Moderado",IF(OR(X226='Listados Datos'!$R$6,X226='Listados Datos'!$S$6),"Mayor",IF(OR(X226='Listados Datos'!$R$7,X226='Listados Datos'!$S$7),"Catastrófico","")))))</f>
        <v>Moderado</v>
      </c>
      <c r="AA226" s="438">
        <f>IF(Z226="","",IF(Z226="Leve",20%,IF(Z226="Menor",40%,IF(Z226="Moderado",60%,IF(Z226="Mayor",80%,IF(Z226="Catastrófico",100%,0))))))</f>
        <v>0.6</v>
      </c>
      <c r="AB226" s="441" t="str">
        <f>IF(OR(AND(V226="Muy Baja",Z226="Leve"),AND(V226="Muy Baja",Z226="Menor"),AND(V226="Baja",Z226="Leve")),"Bajo",IF(OR(AND(V226="Muy baja",Z226="Moderado"),AND(V226="Baja",Z226="Menor"),AND(V226="Baja",Z226="Moderado"),AND(V226="Media",Z226="Leve"),AND(V226="Media",Z226="Menor"),AND(V226="Media",Z226="Moderado"),AND(V226="Alta",Z226="Leve"),AND(V226="Alta",Z226="Menor")),"Moderado",IF(OR(AND(V226="Muy Baja",Z226="Mayor"),AND(V226="Baja",Z226="Mayor"),AND(V226="Media",Z226="Mayor"),AND(V226="Alta",Z226="Moderado"),AND(V226="Alta",Z226="Mayor"),AND(V226="Muy Alta",Z226="Leve"),AND(V226="Muy Alta",Z226="Menor"),AND(V226="Muy Alta",Z226="Moderado"),AND(V226="Muy Alta",Z226="Mayor")),"Alto",IF(OR(AND(V226="Muy Baja",Z226="Catastrófico"),AND(V226="Baja",Z226="Catastrófico"),AND(V226="Media",Z226="Catastrófico"),AND(V226="Alta",Z226="Catastrófico"),AND(V226="Muy Alta",Z226="Catastrófico")),"Extremo",""))))</f>
        <v>Moderado</v>
      </c>
      <c r="AC226" s="444"/>
      <c r="AD226" s="447"/>
      <c r="AE226" s="450" t="str">
        <f t="shared" ref="AE226" si="285">IF(AND(AC226="Rara Vez",AD226="Insignificante"),("BAJA"),IF(AND(AC226="Rara Vez",AD226="Menor"),("BAJA"),IF(AND(AC226="Rara Vez",AD226="Moderado"),("MODERADA"),IF(AND(AC226="Rara Vez",AD226="Mayor"),("ALTA"),IF(AND(AC226="Improbable",AD226="Insignificante"),("BAJA"),IF(AND(AC226="Improbable",AD226="Menor"),("BAJA"),IF(AND(AC226="Improbable",AD226="Moderado"),("MODERADA"),IF(AND(AC226="Improbable",AD226="Mayor"),("ALTA"),IF(AND(AC226="Posible",AD226="Insignificante"),("BAJA"),IF(AND(AC226="Posible",AD226="Menor"),("MODERADA"),IF(AND(AC226="Posible",AD226="Moderado"),("ALTA"),IF(AND(AC226="Posible",AD226="Mayor"),("EXTREMA"),IF(AND(AC226="Probable",AD226="Insignificante"),("MODERADA"),IF(AND(AC226="Probable",AD226="Menor"),("ALTA"),IF(AND(AC226="Probable",AD226="Moderado"),("ALTA"),IF(AND(AC226="Probable",AD226="Mayor"),("EXTREMA"),IF(AND(AC226="Casi Seguro",AD226="Insignificante"),("ALTA"),IF(AND(AC226="Casi Seguro",AD226="Menor"),("ALTA"),IF(AND(AC226="Casi Seguro",AD226="Moderado"),("EXTREMA"),IF(AND(AC226="Casi Seguro",AD226="Mayor"),("EXTREMA"),IF(AD226="Catastrófico","EXTREMA","VALORAR")))))))))))))))))))))</f>
        <v>VALORAR</v>
      </c>
      <c r="AF226" s="205">
        <v>1</v>
      </c>
      <c r="AG226" s="206" t="s">
        <v>1466</v>
      </c>
      <c r="AH226" s="234" t="str">
        <f t="shared" si="251"/>
        <v>Probabilidad</v>
      </c>
      <c r="AI226" s="340" t="s">
        <v>314</v>
      </c>
      <c r="AJ226" s="340" t="s">
        <v>320</v>
      </c>
      <c r="AK226" s="235" t="str">
        <f t="shared" si="252"/>
        <v>50%</v>
      </c>
      <c r="AL226" s="341" t="s">
        <v>323</v>
      </c>
      <c r="AM226" s="341" t="s">
        <v>327</v>
      </c>
      <c r="AN226" s="342" t="s">
        <v>330</v>
      </c>
      <c r="AO226" s="236">
        <f>IF(ISBLANK(AD226),(IFERROR(IF(AH226="Probabilidad",(W226-(+W226*AK226)),IF(AH226="Impacto",W226,"")),""))," ")</f>
        <v>0.3</v>
      </c>
      <c r="AP226" s="174" t="str">
        <f>IF(ISBLANK(AD226), (IFERROR(IF(AO226="","",IF(AO226&lt;=0.2,"Muy Baja",IF(AO226&lt;=0.4,"Baja",IF(AO226&lt;=0.6,"Media",IF(AO226&lt;=0.8,"Alta","Muy Alta"))))),""))," ")</f>
        <v>Baja</v>
      </c>
      <c r="AQ226" s="237">
        <f t="shared" si="253"/>
        <v>0.3</v>
      </c>
      <c r="AR226" s="283" t="str">
        <f t="shared" si="254"/>
        <v>Moderado</v>
      </c>
      <c r="AS226" s="237">
        <f>IFERROR(IF(AH226="Impacto",(AA226-(+AA226*AK226)),IF(AH226="Probabilidad",AA226,"")),"")</f>
        <v>0.6</v>
      </c>
      <c r="AT226" s="239" t="str">
        <f t="shared" si="255"/>
        <v>Moderado</v>
      </c>
      <c r="AU226" s="453"/>
      <c r="AV226" s="456" t="str">
        <f>IF(ISBLANK(AD226), " ", AD226)</f>
        <v xml:space="preserve"> </v>
      </c>
      <c r="AW226" s="450" t="str">
        <f t="shared" ref="AW226" si="286">IF(AND(AU226="Rara Vez",AV226="Insignificante"),("BAJA"),IF(AND(AU226="Rara Vez",AV226="Menor"),("BAJA"),IF(AND(AU226="Rara Vez",AV226="Moderado"),("MODERADA"),IF(AND(AU226="Rara Vez",AV226="Mayor"),("ALTA"),IF(AND(AU226="Improbable",AV226="Insignificante"),("BAJA"),IF(AND(AU226="Improbable",AV226="Menor"),("BAJA"),IF(AND(AU226="Improbable",AV226="Moderado"),("MODERADA"),IF(AND(AU226="Improbable",AV226="Mayor"),("ALTA"),IF(AND(AU226="Posible",AV226="Insignificante"),("BAJA"),IF(AND(AU226="Posible",AV226="Menor"),("MODERADA"),IF(AND(AU226="Posible",AV226="Moderado"),("ALTA"),IF(AND(AU226="Posible",AV226="Mayor"),("EXTREMA"),IF(AND(AU226="Probable",AV226="Insignificante"),("MODERADA"),IF(AND(AU226="Probable",AV226="Menor"),("ALTA"),IF(AND(AU226="Probable",AV226="Moderado"),("ALTA"),IF(AND(AU226="Probable",AV226="Mayor"),("EXTREMA"),IF(AND(AU226="Casi Seguro",AV226="Insignificante"),("ALTA"),IF(AND(AU226="Casi Seguro",AV226="Menor"),("ALTA"),IF(AND(AU226="Casi Seguro",AV226="Moderado"),("EXTREMA"),IF(AND(AU226="Casi Seguro",AV226="Mayor"),("EXTREMA"),IF(AV226="Catastrófico","EXTREMA","VALORAR")))))))))))))))))))))</f>
        <v>VALORAR</v>
      </c>
      <c r="AX226" s="459" t="s">
        <v>337</v>
      </c>
      <c r="AY226" s="494" t="s">
        <v>1611</v>
      </c>
      <c r="AZ226" s="497" t="s">
        <v>1610</v>
      </c>
      <c r="BA226" s="497" t="s">
        <v>973</v>
      </c>
      <c r="BB226" s="497" t="s">
        <v>1069</v>
      </c>
      <c r="BC226" s="500" t="s">
        <v>1607</v>
      </c>
      <c r="BD226" s="500" t="s">
        <v>1591</v>
      </c>
      <c r="BE226" s="497" t="s">
        <v>1608</v>
      </c>
      <c r="BF226" s="497" t="s">
        <v>1609</v>
      </c>
      <c r="BG226" s="462" t="s">
        <v>1323</v>
      </c>
      <c r="BH226" s="215"/>
      <c r="BI226" s="210"/>
      <c r="BJ226" s="210"/>
      <c r="BK226" s="210"/>
      <c r="BL226" s="207"/>
      <c r="BM226" s="207"/>
      <c r="BN226" s="207"/>
      <c r="BO226" s="282"/>
      <c r="BP226" s="282"/>
      <c r="BQ226" s="284"/>
      <c r="BR226" s="213"/>
      <c r="BS226" s="213" t="str">
        <f>IF(AND('MAPA DE RIESGOS'!$AP226="Muy Alta",'MAPA DE RIESGOS'!$AR226="Leve"),CONCATENATE("R",'MAPA DE RIESGOS'!$H226,"C",'MAPA DE RIESGOS'!$AF226),"")</f>
        <v/>
      </c>
      <c r="BT226" s="213"/>
      <c r="BU226" s="213"/>
      <c r="BV226" s="213"/>
      <c r="BW226" s="213"/>
      <c r="BX226" s="213"/>
      <c r="BY226" s="213"/>
      <c r="BZ226" s="213"/>
      <c r="CA226" s="213"/>
      <c r="CB226" s="213"/>
      <c r="CC226" s="213"/>
      <c r="CD226" s="213"/>
      <c r="CE226" s="213"/>
      <c r="CF226" s="213"/>
      <c r="CG226" s="213"/>
      <c r="CH226" s="213"/>
      <c r="CI226" s="213"/>
      <c r="CJ226" s="213"/>
      <c r="CK226" s="213"/>
    </row>
    <row r="227" spans="1:89" s="214" customFormat="1" ht="78.75" customHeight="1">
      <c r="A227" s="643"/>
      <c r="B227" s="621"/>
      <c r="C227" s="520"/>
      <c r="D227" s="520"/>
      <c r="E227" s="469"/>
      <c r="F227" s="469"/>
      <c r="G227" s="489"/>
      <c r="H227" s="384">
        <v>36</v>
      </c>
      <c r="I227" s="466"/>
      <c r="J227" s="463"/>
      <c r="K227" s="463"/>
      <c r="L227" s="463"/>
      <c r="M227" s="469" t="str">
        <f t="shared" si="282"/>
        <v xml:space="preserve">Posibilidad de perdida de  debido a amenazas como y vulderabilidades, afectando a los activos de información de </v>
      </c>
      <c r="N227" s="469"/>
      <c r="O227" s="469"/>
      <c r="P227" s="472"/>
      <c r="Q227" s="475"/>
      <c r="R227" s="478"/>
      <c r="S227" s="478"/>
      <c r="T227" s="478"/>
      <c r="U227" s="478"/>
      <c r="V227" s="481"/>
      <c r="W227" s="439"/>
      <c r="X227" s="484"/>
      <c r="Y227" s="487"/>
      <c r="Z227" s="436"/>
      <c r="AA227" s="439"/>
      <c r="AB227" s="442"/>
      <c r="AC227" s="445"/>
      <c r="AD227" s="448"/>
      <c r="AE227" s="451"/>
      <c r="AF227" s="205">
        <v>2</v>
      </c>
      <c r="AG227" s="206" t="s">
        <v>1442</v>
      </c>
      <c r="AH227" s="234" t="str">
        <f t="shared" si="251"/>
        <v>Probabilidad</v>
      </c>
      <c r="AI227" s="340" t="s">
        <v>314</v>
      </c>
      <c r="AJ227" s="340" t="s">
        <v>319</v>
      </c>
      <c r="AK227" s="235" t="str">
        <f t="shared" si="252"/>
        <v>40%</v>
      </c>
      <c r="AL227" s="341" t="s">
        <v>323</v>
      </c>
      <c r="AM227" s="341" t="s">
        <v>327</v>
      </c>
      <c r="AN227" s="342" t="s">
        <v>330</v>
      </c>
      <c r="AO227" s="236">
        <f>IF(ISBLANK(AD226),(IFERROR(IF(AND(AH226="Probabilidad",AH227="Probabilidad"),(AQ226-(+AQ226*AK227)),IF(AH227="Probabilidad",(W226-(+W226*AK227)),IF(AH227="Impacto",AQ226,""))),""))," ")</f>
        <v>0.18</v>
      </c>
      <c r="AP227" s="174" t="str">
        <f>IF(ISBLANK(AD226),(IFERROR(IF(AO227="","",IF(AO227&lt;=0.2,"Muy Baja",IF(AO227&lt;=0.4,"Baja",IF(AO227&lt;=0.6,"Media",IF(AO227&lt;=0.8,"Alta","Muy Alta"))))),""))," ")</f>
        <v>Muy Baja</v>
      </c>
      <c r="AQ227" s="237">
        <f t="shared" si="253"/>
        <v>0.18</v>
      </c>
      <c r="AR227" s="283" t="str">
        <f t="shared" si="254"/>
        <v>Moderado</v>
      </c>
      <c r="AS227" s="237">
        <f>IFERROR(IF(AND(AH226="Impacto",AH227="Impacto"),(AS226-(+AS226*AK227)),IF(AH227="Impacto",(AA226-(+AA226*AK227)),IF(AH227="Probabilidad",AS226,""))),"")</f>
        <v>0.6</v>
      </c>
      <c r="AT227" s="239" t="str">
        <f t="shared" si="255"/>
        <v>Moderado</v>
      </c>
      <c r="AU227" s="454"/>
      <c r="AV227" s="457"/>
      <c r="AW227" s="451"/>
      <c r="AX227" s="460"/>
      <c r="AY227" s="495"/>
      <c r="AZ227" s="498"/>
      <c r="BA227" s="498"/>
      <c r="BB227" s="498"/>
      <c r="BC227" s="501"/>
      <c r="BD227" s="501"/>
      <c r="BE227" s="498"/>
      <c r="BF227" s="498"/>
      <c r="BG227" s="463"/>
      <c r="BH227" s="215"/>
      <c r="BI227" s="210"/>
      <c r="BJ227" s="210"/>
      <c r="BK227" s="210"/>
      <c r="BL227" s="207"/>
      <c r="BM227" s="207"/>
      <c r="BN227" s="207"/>
      <c r="BO227" s="282"/>
      <c r="BP227" s="282"/>
      <c r="BQ227" s="284"/>
      <c r="BR227" s="213"/>
      <c r="BS227" s="213" t="str">
        <f>IF(AND('MAPA DE RIESGOS'!$AP227="Muy Alta",'MAPA DE RIESGOS'!$AR227="Leve"),CONCATENATE("R",'MAPA DE RIESGOS'!$H227,"C",'MAPA DE RIESGOS'!$AF227),"")</f>
        <v/>
      </c>
      <c r="BT227" s="213"/>
      <c r="BU227" s="213"/>
      <c r="BV227" s="213"/>
      <c r="BW227" s="213"/>
      <c r="BX227" s="213"/>
      <c r="BY227" s="213"/>
      <c r="BZ227" s="213"/>
      <c r="CA227" s="213"/>
      <c r="CB227" s="213"/>
      <c r="CC227" s="213"/>
      <c r="CD227" s="213"/>
      <c r="CE227" s="213"/>
      <c r="CF227" s="213"/>
      <c r="CG227" s="213"/>
      <c r="CH227" s="213"/>
      <c r="CI227" s="213"/>
      <c r="CJ227" s="213"/>
      <c r="CK227" s="213"/>
    </row>
    <row r="228" spans="1:89" s="214" customFormat="1" ht="78.75" customHeight="1">
      <c r="A228" s="643"/>
      <c r="B228" s="621"/>
      <c r="C228" s="520"/>
      <c r="D228" s="520"/>
      <c r="E228" s="469"/>
      <c r="F228" s="469"/>
      <c r="G228" s="489"/>
      <c r="H228" s="384">
        <v>36</v>
      </c>
      <c r="I228" s="466"/>
      <c r="J228" s="463"/>
      <c r="K228" s="463"/>
      <c r="L228" s="463"/>
      <c r="M228" s="469" t="str">
        <f t="shared" si="282"/>
        <v xml:space="preserve">Posibilidad de perdida de  debido a amenazas como y vulderabilidades, afectando a los activos de información de </v>
      </c>
      <c r="N228" s="469"/>
      <c r="O228" s="469"/>
      <c r="P228" s="472"/>
      <c r="Q228" s="475"/>
      <c r="R228" s="478"/>
      <c r="S228" s="478"/>
      <c r="T228" s="478"/>
      <c r="U228" s="478"/>
      <c r="V228" s="481"/>
      <c r="W228" s="439"/>
      <c r="X228" s="484"/>
      <c r="Y228" s="487"/>
      <c r="Z228" s="436"/>
      <c r="AA228" s="439"/>
      <c r="AB228" s="442"/>
      <c r="AC228" s="445"/>
      <c r="AD228" s="448"/>
      <c r="AE228" s="451"/>
      <c r="AF228" s="205">
        <v>3</v>
      </c>
      <c r="AG228" s="206" t="s">
        <v>1443</v>
      </c>
      <c r="AH228" s="234" t="str">
        <f t="shared" si="251"/>
        <v>Probabilidad</v>
      </c>
      <c r="AI228" s="340" t="s">
        <v>314</v>
      </c>
      <c r="AJ228" s="340" t="s">
        <v>319</v>
      </c>
      <c r="AK228" s="235" t="str">
        <f t="shared" si="252"/>
        <v>40%</v>
      </c>
      <c r="AL228" s="341" t="s">
        <v>323</v>
      </c>
      <c r="AM228" s="341" t="s">
        <v>327</v>
      </c>
      <c r="AN228" s="342" t="s">
        <v>330</v>
      </c>
      <c r="AO228" s="236">
        <f>IF(ISBLANK(AD226),(IFERROR(IF(AND(AH227="Probabilidad",AH228="Probabilidad"),(AQ227-(+AQ227*AK228)),IF(AND(AH227="Impacto",AH228="Probabilidad"),(AQ226-(+AQ226*AK228)),IF(AH228="Impacto",AQ227,""))),""))," ")</f>
        <v>0.108</v>
      </c>
      <c r="AP228" s="174" t="str">
        <f>IF(ISBLANK(AD226),(IFERROR(IF(AO228="","",IF(AO228&lt;=0.2,"Muy Baja",IF(AO228&lt;=0.4,"Baja",IF(AO228&lt;=0.6,"Media",IF(AO228&lt;=0.8,"Alta","Muy Alta"))))),""))," ")</f>
        <v>Muy Baja</v>
      </c>
      <c r="AQ228" s="237">
        <f t="shared" si="253"/>
        <v>0.108</v>
      </c>
      <c r="AR228" s="283" t="str">
        <f t="shared" si="254"/>
        <v>Moderado</v>
      </c>
      <c r="AS228" s="237">
        <f>IFERROR(IF(AND(AH227="Impacto",AH228="Impacto"),(AS227-(+AS227*AK228)),IF(AND(AH227="Probabilidad",AH228="Impacto"),(AS226-(+AS226*AK228)),IF(AH228="Probabilidad",AS227,""))),"")</f>
        <v>0.6</v>
      </c>
      <c r="AT228" s="239" t="str">
        <f t="shared" si="255"/>
        <v>Moderado</v>
      </c>
      <c r="AU228" s="454"/>
      <c r="AV228" s="457"/>
      <c r="AW228" s="451"/>
      <c r="AX228" s="460"/>
      <c r="AY228" s="495"/>
      <c r="AZ228" s="498"/>
      <c r="BA228" s="498"/>
      <c r="BB228" s="498"/>
      <c r="BC228" s="501"/>
      <c r="BD228" s="501"/>
      <c r="BE228" s="498"/>
      <c r="BF228" s="498"/>
      <c r="BG228" s="463"/>
      <c r="BH228" s="215"/>
      <c r="BI228" s="210"/>
      <c r="BJ228" s="210"/>
      <c r="BK228" s="210"/>
      <c r="BL228" s="207"/>
      <c r="BM228" s="207"/>
      <c r="BN228" s="207"/>
      <c r="BO228" s="282"/>
      <c r="BP228" s="282"/>
      <c r="BQ228" s="284"/>
      <c r="BR228" s="213"/>
      <c r="BS228" s="213" t="str">
        <f>IF(AND('MAPA DE RIESGOS'!$AP228="Muy Alta",'MAPA DE RIESGOS'!$AR228="Leve"),CONCATENATE("R",'MAPA DE RIESGOS'!$H228,"C",'MAPA DE RIESGOS'!$AF228),"")</f>
        <v/>
      </c>
      <c r="BT228" s="213"/>
      <c r="BU228" s="213"/>
      <c r="BV228" s="213"/>
      <c r="BW228" s="213"/>
      <c r="BX228" s="213"/>
      <c r="BY228" s="213"/>
      <c r="BZ228" s="213"/>
      <c r="CA228" s="213"/>
      <c r="CB228" s="213"/>
      <c r="CC228" s="213"/>
      <c r="CD228" s="213"/>
      <c r="CE228" s="213"/>
      <c r="CF228" s="213"/>
      <c r="CG228" s="213"/>
      <c r="CH228" s="213"/>
      <c r="CI228" s="213"/>
      <c r="CJ228" s="213"/>
      <c r="CK228" s="213"/>
    </row>
    <row r="229" spans="1:89" s="214" customFormat="1" ht="78.75" customHeight="1">
      <c r="A229" s="643"/>
      <c r="B229" s="621"/>
      <c r="C229" s="520"/>
      <c r="D229" s="520"/>
      <c r="E229" s="469"/>
      <c r="F229" s="469"/>
      <c r="G229" s="489"/>
      <c r="H229" s="384">
        <v>36</v>
      </c>
      <c r="I229" s="466"/>
      <c r="J229" s="463"/>
      <c r="K229" s="463"/>
      <c r="L229" s="463"/>
      <c r="M229" s="469" t="str">
        <f t="shared" si="282"/>
        <v xml:space="preserve">Posibilidad de perdida de  debido a amenazas como y vulderabilidades, afectando a los activos de información de </v>
      </c>
      <c r="N229" s="469"/>
      <c r="O229" s="469"/>
      <c r="P229" s="472"/>
      <c r="Q229" s="475"/>
      <c r="R229" s="478"/>
      <c r="S229" s="478"/>
      <c r="T229" s="478"/>
      <c r="U229" s="478"/>
      <c r="V229" s="481"/>
      <c r="W229" s="439"/>
      <c r="X229" s="484"/>
      <c r="Y229" s="487"/>
      <c r="Z229" s="436"/>
      <c r="AA229" s="439"/>
      <c r="AB229" s="442"/>
      <c r="AC229" s="445"/>
      <c r="AD229" s="448"/>
      <c r="AE229" s="451"/>
      <c r="AF229" s="205">
        <v>4</v>
      </c>
      <c r="AG229" s="206" t="s">
        <v>1444</v>
      </c>
      <c r="AH229" s="234" t="str">
        <f t="shared" si="251"/>
        <v>Probabilidad</v>
      </c>
      <c r="AI229" s="340" t="s">
        <v>314</v>
      </c>
      <c r="AJ229" s="340" t="s">
        <v>319</v>
      </c>
      <c r="AK229" s="235" t="str">
        <f t="shared" si="252"/>
        <v>40%</v>
      </c>
      <c r="AL229" s="341" t="s">
        <v>323</v>
      </c>
      <c r="AM229" s="341" t="s">
        <v>327</v>
      </c>
      <c r="AN229" s="342" t="s">
        <v>330</v>
      </c>
      <c r="AO229" s="236">
        <f>IF(ISBLANK(AD226),(IFERROR(IF(AND(AH228="Probabilidad",AH229="Probabilidad"),(AQ228-(+AQ228*AK229)),IF(AND(AH228="Impacto",AH229="Probabilidad"),(AQ227-(+AQ227*AK229)),IF(AH229="Impacto",AQ228,""))),""))," ")</f>
        <v>6.4799999999999996E-2</v>
      </c>
      <c r="AP229" s="174" t="str">
        <f>IF(ISBLANK(AD226),(IFERROR(IF(AO229="","",IF(AO229&lt;=0.2,"Muy Baja",IF(AO229&lt;=0.4,"Baja",IF(AO229&lt;=0.6,"Media",IF(AO229&lt;=0.8,"Alta","Muy Alta"))))),""))," ")</f>
        <v>Muy Baja</v>
      </c>
      <c r="AQ229" s="237">
        <f t="shared" si="253"/>
        <v>6.4799999999999996E-2</v>
      </c>
      <c r="AR229" s="283" t="str">
        <f t="shared" si="254"/>
        <v>Moderado</v>
      </c>
      <c r="AS229" s="237">
        <f>IFERROR(IF(AND(AH228="Impacto",AH229="Impacto"),(AS228-(+AS228*AK229)),IF(AND(AH228="Probabilidad",AH229="Impacto"),(AS227-(+AS227*AK229)),IF(AH229="Probabilidad",AS228,""))),"")</f>
        <v>0.6</v>
      </c>
      <c r="AT229" s="239" t="str">
        <f t="shared" si="255"/>
        <v>Moderado</v>
      </c>
      <c r="AU229" s="454"/>
      <c r="AV229" s="457"/>
      <c r="AW229" s="451"/>
      <c r="AX229" s="460"/>
      <c r="AY229" s="495"/>
      <c r="AZ229" s="498"/>
      <c r="BA229" s="498"/>
      <c r="BB229" s="498"/>
      <c r="BC229" s="501"/>
      <c r="BD229" s="501"/>
      <c r="BE229" s="498"/>
      <c r="BF229" s="498"/>
      <c r="BG229" s="463"/>
      <c r="BH229" s="215"/>
      <c r="BI229" s="210"/>
      <c r="BJ229" s="210"/>
      <c r="BK229" s="210"/>
      <c r="BL229" s="207"/>
      <c r="BM229" s="207"/>
      <c r="BN229" s="207"/>
      <c r="BO229" s="282"/>
      <c r="BP229" s="282"/>
      <c r="BQ229" s="284"/>
      <c r="BR229" s="213"/>
      <c r="BS229" s="213" t="str">
        <f>IF(AND('MAPA DE RIESGOS'!$AP229="Muy Alta",'MAPA DE RIESGOS'!$AR229="Leve"),CONCATENATE("R",'MAPA DE RIESGOS'!$H229,"C",'MAPA DE RIESGOS'!$AF229),"")</f>
        <v/>
      </c>
      <c r="BT229" s="213"/>
      <c r="BU229" s="213"/>
      <c r="BV229" s="213"/>
      <c r="BW229" s="213"/>
      <c r="BX229" s="213"/>
      <c r="BY229" s="213"/>
      <c r="BZ229" s="213"/>
      <c r="CA229" s="213"/>
      <c r="CB229" s="213"/>
      <c r="CC229" s="213"/>
      <c r="CD229" s="213"/>
      <c r="CE229" s="213"/>
      <c r="CF229" s="213"/>
      <c r="CG229" s="213"/>
      <c r="CH229" s="213"/>
      <c r="CI229" s="213"/>
      <c r="CJ229" s="213"/>
      <c r="CK229" s="213"/>
    </row>
    <row r="230" spans="1:89" s="214" customFormat="1" ht="78.75" customHeight="1">
      <c r="A230" s="643"/>
      <c r="B230" s="621"/>
      <c r="C230" s="520"/>
      <c r="D230" s="520"/>
      <c r="E230" s="469"/>
      <c r="F230" s="469"/>
      <c r="G230" s="489"/>
      <c r="H230" s="384">
        <v>36</v>
      </c>
      <c r="I230" s="466"/>
      <c r="J230" s="463"/>
      <c r="K230" s="463"/>
      <c r="L230" s="463"/>
      <c r="M230" s="469" t="str">
        <f t="shared" si="282"/>
        <v xml:space="preserve">Posibilidad de perdida de  debido a amenazas como y vulderabilidades, afectando a los activos de información de </v>
      </c>
      <c r="N230" s="469"/>
      <c r="O230" s="469"/>
      <c r="P230" s="472"/>
      <c r="Q230" s="475"/>
      <c r="R230" s="478"/>
      <c r="S230" s="478"/>
      <c r="T230" s="478"/>
      <c r="U230" s="478"/>
      <c r="V230" s="481"/>
      <c r="W230" s="439"/>
      <c r="X230" s="484"/>
      <c r="Y230" s="487"/>
      <c r="Z230" s="436"/>
      <c r="AA230" s="439"/>
      <c r="AB230" s="442"/>
      <c r="AC230" s="445"/>
      <c r="AD230" s="448"/>
      <c r="AE230" s="451"/>
      <c r="AF230" s="205">
        <v>5</v>
      </c>
      <c r="AG230" s="206" t="s">
        <v>1445</v>
      </c>
      <c r="AH230" s="234" t="str">
        <f t="shared" si="251"/>
        <v>Probabilidad</v>
      </c>
      <c r="AI230" s="340" t="s">
        <v>314</v>
      </c>
      <c r="AJ230" s="340" t="s">
        <v>319</v>
      </c>
      <c r="AK230" s="235" t="str">
        <f t="shared" si="252"/>
        <v>40%</v>
      </c>
      <c r="AL230" s="341" t="s">
        <v>323</v>
      </c>
      <c r="AM230" s="341" t="s">
        <v>327</v>
      </c>
      <c r="AN230" s="342" t="s">
        <v>330</v>
      </c>
      <c r="AO230" s="236">
        <f>IF(ISBLANK(AD226),(IFERROR(IF(AND(AH229="Probabilidad",AH230="Probabilidad"),(AQ229-(+AQ229*AK230)),IF(AND(AH229="Impacto",AH230="Probabilidad"),(AQ228-(+AQ228*AK230)),IF(AH230="Impacto",AQ229,""))),""))," ")</f>
        <v>3.8879999999999998E-2</v>
      </c>
      <c r="AP230" s="174" t="str">
        <f>IF(ISBLANK(AD226),(IFERROR(IF(AO230="","",IF(AO230&lt;=0.2,"Muy Baja",IF(AO230&lt;=0.4,"Baja",IF(AO230&lt;=0.6,"Media",IF(AO230&lt;=0.8,"Alta","Muy Alta"))))),""))," ")</f>
        <v>Muy Baja</v>
      </c>
      <c r="AQ230" s="237">
        <f t="shared" si="253"/>
        <v>3.8879999999999998E-2</v>
      </c>
      <c r="AR230" s="283" t="str">
        <f t="shared" si="254"/>
        <v>Moderado</v>
      </c>
      <c r="AS230" s="237">
        <f>IFERROR(IF(AND(AH229="Impacto",AH230="Impacto"),(AS229-(+AS229*AK230)),IF(AND(AH229="Probabilidad",AH230="Impacto"),(AS228-(+AS228*AK230)),IF(AH230="Probabilidad",AS229,""))),"")</f>
        <v>0.6</v>
      </c>
      <c r="AT230" s="239" t="str">
        <f t="shared" si="255"/>
        <v>Moderado</v>
      </c>
      <c r="AU230" s="454"/>
      <c r="AV230" s="457"/>
      <c r="AW230" s="451"/>
      <c r="AX230" s="460"/>
      <c r="AY230" s="496"/>
      <c r="AZ230" s="499"/>
      <c r="BA230" s="499"/>
      <c r="BB230" s="499"/>
      <c r="BC230" s="502"/>
      <c r="BD230" s="502"/>
      <c r="BE230" s="499"/>
      <c r="BF230" s="499"/>
      <c r="BG230" s="463"/>
      <c r="BH230" s="215"/>
      <c r="BI230" s="210"/>
      <c r="BJ230" s="210"/>
      <c r="BK230" s="210"/>
      <c r="BL230" s="207"/>
      <c r="BM230" s="207"/>
      <c r="BN230" s="207"/>
      <c r="BO230" s="282"/>
      <c r="BP230" s="282"/>
      <c r="BQ230" s="284"/>
      <c r="BR230" s="213"/>
      <c r="BS230" s="213" t="str">
        <f>IF(AND('MAPA DE RIESGOS'!$AP230="Muy Alta",'MAPA DE RIESGOS'!$AR230="Leve"),CONCATENATE("R",'MAPA DE RIESGOS'!$H230,"C",'MAPA DE RIESGOS'!$AF230),"")</f>
        <v/>
      </c>
      <c r="BT230" s="213"/>
      <c r="BU230" s="213"/>
      <c r="BV230" s="213"/>
      <c r="BW230" s="213"/>
      <c r="BX230" s="213"/>
      <c r="BY230" s="213"/>
      <c r="BZ230" s="213"/>
      <c r="CA230" s="213"/>
      <c r="CB230" s="213"/>
      <c r="CC230" s="213"/>
      <c r="CD230" s="213"/>
      <c r="CE230" s="213"/>
      <c r="CF230" s="213"/>
      <c r="CG230" s="213"/>
      <c r="CH230" s="213"/>
      <c r="CI230" s="213"/>
      <c r="CJ230" s="213"/>
      <c r="CK230" s="213"/>
    </row>
    <row r="231" spans="1:89" s="214" customFormat="1" ht="28.5" hidden="1" customHeight="1">
      <c r="A231" s="643"/>
      <c r="B231" s="621"/>
      <c r="C231" s="520"/>
      <c r="D231" s="520"/>
      <c r="E231" s="469"/>
      <c r="F231" s="469"/>
      <c r="G231" s="489"/>
      <c r="H231" s="384">
        <v>36</v>
      </c>
      <c r="I231" s="467"/>
      <c r="J231" s="464"/>
      <c r="K231" s="464"/>
      <c r="L231" s="464"/>
      <c r="M231" s="470" t="str">
        <f t="shared" si="282"/>
        <v xml:space="preserve">Posibilidad de perdida de  debido a amenazas como y vulderabilidades, afectando a los activos de información de </v>
      </c>
      <c r="N231" s="470"/>
      <c r="O231" s="470"/>
      <c r="P231" s="473"/>
      <c r="Q231" s="476"/>
      <c r="R231" s="479"/>
      <c r="S231" s="479"/>
      <c r="T231" s="479"/>
      <c r="U231" s="479"/>
      <c r="V231" s="482"/>
      <c r="W231" s="440"/>
      <c r="X231" s="485"/>
      <c r="Y231" s="488"/>
      <c r="Z231" s="437"/>
      <c r="AA231" s="440"/>
      <c r="AB231" s="443"/>
      <c r="AC231" s="446"/>
      <c r="AD231" s="449"/>
      <c r="AE231" s="452"/>
      <c r="AF231" s="205">
        <v>6</v>
      </c>
      <c r="AG231" s="206"/>
      <c r="AH231" s="234" t="str">
        <f t="shared" si="251"/>
        <v/>
      </c>
      <c r="AI231" s="340"/>
      <c r="AJ231" s="340"/>
      <c r="AK231" s="235" t="str">
        <f t="shared" si="252"/>
        <v/>
      </c>
      <c r="AL231" s="341"/>
      <c r="AM231" s="341"/>
      <c r="AN231" s="342"/>
      <c r="AO231" s="236" t="str">
        <f>IF(ISBLANK(AD226),(IFERROR(IF(AND(AH229="Probabilidad",AH231="Probabilidad"),(AQ229-(+AQ229*AK231)),IF(AND(AH229="Impacto",AH231="Probabilidad"),(AQ228-(+AQ228*AK231)),IF(AH231="Impacto",AQ229,""))),""))," ")</f>
        <v/>
      </c>
      <c r="AP231" s="174" t="str">
        <f>IF(ISBLANK(AD226),(IFERROR(IF(AO231="","",IF(AO231&lt;=0.2,"Muy Baja",IF(AO231&lt;=0.4,"Baja",IF(AO231&lt;=0.6,"Media",IF(AO231&lt;=0.8,"Alta","Muy Alta"))))),"")), " ")</f>
        <v/>
      </c>
      <c r="AQ231" s="237" t="str">
        <f t="shared" si="253"/>
        <v/>
      </c>
      <c r="AR231" s="283" t="str">
        <f t="shared" si="254"/>
        <v/>
      </c>
      <c r="AS231" s="237" t="str">
        <f>IFERROR(IF(AND(AH230="Impacto",AH231="Impacto"),(AS229-(+AS230*AK231)),IF(AND(AH229="Probabilidad",AH231="Impacto"),(AS228-(+AS228*AK231)),IF(AH231="Probabilidad",AS229,""))),"")</f>
        <v/>
      </c>
      <c r="AT231" s="239" t="str">
        <f t="shared" si="255"/>
        <v/>
      </c>
      <c r="AU231" s="455"/>
      <c r="AV231" s="458"/>
      <c r="AW231" s="452"/>
      <c r="AX231" s="461"/>
      <c r="AY231" s="343"/>
      <c r="AZ231" s="209"/>
      <c r="BA231" s="207"/>
      <c r="BB231" s="207"/>
      <c r="BC231" s="208"/>
      <c r="BD231" s="208"/>
      <c r="BE231" s="208"/>
      <c r="BF231" s="209"/>
      <c r="BG231" s="464"/>
      <c r="BH231" s="215"/>
      <c r="BI231" s="210"/>
      <c r="BJ231" s="210"/>
      <c r="BK231" s="210"/>
      <c r="BL231" s="207"/>
      <c r="BM231" s="207"/>
      <c r="BN231" s="207"/>
      <c r="BO231" s="282"/>
      <c r="BP231" s="282"/>
      <c r="BQ231" s="284"/>
      <c r="BR231" s="213"/>
      <c r="BS231" s="213" t="str">
        <f>IF(AND('MAPA DE RIESGOS'!$AP231="Muy Alta",'MAPA DE RIESGOS'!$AR231="Leve"),CONCATENATE("R",'MAPA DE RIESGOS'!$H231,"C",'MAPA DE RIESGOS'!$AF231),"")</f>
        <v/>
      </c>
      <c r="BT231" s="213"/>
      <c r="BU231" s="213"/>
      <c r="BV231" s="213"/>
      <c r="BW231" s="213"/>
      <c r="BX231" s="213"/>
      <c r="BY231" s="213"/>
      <c r="BZ231" s="213"/>
      <c r="CA231" s="213"/>
      <c r="CB231" s="213"/>
      <c r="CC231" s="213"/>
      <c r="CD231" s="213"/>
      <c r="CE231" s="213"/>
      <c r="CF231" s="213"/>
      <c r="CG231" s="213"/>
      <c r="CH231" s="213"/>
      <c r="CI231" s="213"/>
      <c r="CJ231" s="213"/>
      <c r="CK231" s="213"/>
    </row>
    <row r="232" spans="1:89" s="214" customFormat="1" ht="93" customHeight="1">
      <c r="A232" s="643"/>
      <c r="B232" s="621" t="s">
        <v>959</v>
      </c>
      <c r="C232" s="520"/>
      <c r="D232" s="520" t="str">
        <f>IFERROR((VLOOKUP($B232,'Listados Datos'!$D$3:$F$18,3,FALSE))," ")</f>
        <v xml:space="preserve">Disponer de herramientas tecnológicas que apoyen de manera eficiente y oportuna las labores misionales y estrategicas de la entidad. Según lo establecido en el Plan Operativo Anual de la entidad. </v>
      </c>
      <c r="E232" s="469"/>
      <c r="F232" s="469" t="s">
        <v>973</v>
      </c>
      <c r="G232" s="489">
        <v>37</v>
      </c>
      <c r="H232" s="384">
        <v>37</v>
      </c>
      <c r="I232" s="465" t="s">
        <v>1250</v>
      </c>
      <c r="J232" s="462" t="s">
        <v>243</v>
      </c>
      <c r="K232" s="462" t="s">
        <v>1250</v>
      </c>
      <c r="L232" s="462" t="s">
        <v>1430</v>
      </c>
      <c r="M232" s="468" t="str">
        <f t="shared" si="282"/>
        <v>Posibilidad de perdida de Confidencialidad debido a amenazas como Fuga de informacióny vulderabilidades, afectando a los activos de información de Información física o digital</v>
      </c>
      <c r="N232" s="468" t="s">
        <v>932</v>
      </c>
      <c r="O232" s="468" t="s">
        <v>837</v>
      </c>
      <c r="P232" s="471">
        <v>228</v>
      </c>
      <c r="Q232" s="474" t="s">
        <v>87</v>
      </c>
      <c r="R232" s="477" t="s">
        <v>1438</v>
      </c>
      <c r="S232" s="477" t="s">
        <v>1250</v>
      </c>
      <c r="T232" s="477"/>
      <c r="U232" s="477"/>
      <c r="V232" s="480" t="str">
        <f t="shared" ref="V232" si="287">IF(ISBLANK(AC232),(IF(P232&lt;=0,"",IF(P232&lt;=2,"Muy Baja",IF(P232&lt;=24,"Baja",IF(P232&lt;=500,"Media",IF(P232&lt;=5000,"Alta","Muy Alta"))))))," ")</f>
        <v>Media</v>
      </c>
      <c r="W232" s="438">
        <f t="shared" ref="W232" si="288">IF(ISBLANK(AC232),(IF(V232="","",IF(V232="Muy Baja",20%,IF(V232="Baja",40%,IF(V232="Media",60%,IF(V232="Alta",80%,IF(V232="Muy Alta",100%,0)))))))," ")</f>
        <v>0.6</v>
      </c>
      <c r="X232" s="483" t="s">
        <v>307</v>
      </c>
      <c r="Y232" s="486" t="str">
        <f>IF(X232&gt;0,IF(NOT(ISERROR(MATCH(X232,'Listados Datos'!$N$3:$N$4,0))),'Listados Datos'!$N$6&amp;"Por favor no seleccionar este criterios de impacto (Afectación Económica o presupuestal y/o Pérdida Reputacional)",'Listados Datos'!$N$7),"")</f>
        <v>✔</v>
      </c>
      <c r="Z232" s="435" t="str">
        <f>IF(OR(X232='Listados Datos'!$R$3,X232='Listados Datos'!$S$3),"Leve",IF(OR(X232='Listados Datos'!$R$4,X232='Listados Datos'!$S$4),"Menor",IF(OR(X232='Listados Datos'!$R$5,X232='Listados Datos'!$S$5),"Moderado",IF(OR(X232='Listados Datos'!$R$6,X232='Listados Datos'!$S$6),"Mayor",IF(OR(X232='Listados Datos'!$R$7,X232='Listados Datos'!$S$7),"Catastrófico","")))))</f>
        <v>Moderado</v>
      </c>
      <c r="AA232" s="438">
        <f>IF(Z232="","",IF(Z232="Leve",20%,IF(Z232="Menor",40%,IF(Z232="Moderado",60%,IF(Z232="Mayor",80%,IF(Z232="Catastrófico",100%,0))))))</f>
        <v>0.6</v>
      </c>
      <c r="AB232" s="441" t="str">
        <f>IF(OR(AND(V232="Muy Baja",Z232="Leve"),AND(V232="Muy Baja",Z232="Menor"),AND(V232="Baja",Z232="Leve")),"Bajo",IF(OR(AND(V232="Muy baja",Z232="Moderado"),AND(V232="Baja",Z232="Menor"),AND(V232="Baja",Z232="Moderado"),AND(V232="Media",Z232="Leve"),AND(V232="Media",Z232="Menor"),AND(V232="Media",Z232="Moderado"),AND(V232="Alta",Z232="Leve"),AND(V232="Alta",Z232="Menor")),"Moderado",IF(OR(AND(V232="Muy Baja",Z232="Mayor"),AND(V232="Baja",Z232="Mayor"),AND(V232="Media",Z232="Mayor"),AND(V232="Alta",Z232="Moderado"),AND(V232="Alta",Z232="Mayor"),AND(V232="Muy Alta",Z232="Leve"),AND(V232="Muy Alta",Z232="Menor"),AND(V232="Muy Alta",Z232="Moderado"),AND(V232="Muy Alta",Z232="Mayor")),"Alto",IF(OR(AND(V232="Muy Baja",Z232="Catastrófico"),AND(V232="Baja",Z232="Catastrófico"),AND(V232="Media",Z232="Catastrófico"),AND(V232="Alta",Z232="Catastrófico"),AND(V232="Muy Alta",Z232="Catastrófico")),"Extremo",""))))</f>
        <v>Moderado</v>
      </c>
      <c r="AC232" s="444"/>
      <c r="AD232" s="447"/>
      <c r="AE232" s="450" t="str">
        <f t="shared" ref="AE232" si="289">IF(AND(AC232="Rara Vez",AD232="Insignificante"),("BAJA"),IF(AND(AC232="Rara Vez",AD232="Menor"),("BAJA"),IF(AND(AC232="Rara Vez",AD232="Moderado"),("MODERADA"),IF(AND(AC232="Rara Vez",AD232="Mayor"),("ALTA"),IF(AND(AC232="Improbable",AD232="Insignificante"),("BAJA"),IF(AND(AC232="Improbable",AD232="Menor"),("BAJA"),IF(AND(AC232="Improbable",AD232="Moderado"),("MODERADA"),IF(AND(AC232="Improbable",AD232="Mayor"),("ALTA"),IF(AND(AC232="Posible",AD232="Insignificante"),("BAJA"),IF(AND(AC232="Posible",AD232="Menor"),("MODERADA"),IF(AND(AC232="Posible",AD232="Moderado"),("ALTA"),IF(AND(AC232="Posible",AD232="Mayor"),("EXTREMA"),IF(AND(AC232="Probable",AD232="Insignificante"),("MODERADA"),IF(AND(AC232="Probable",AD232="Menor"),("ALTA"),IF(AND(AC232="Probable",AD232="Moderado"),("ALTA"),IF(AND(AC232="Probable",AD232="Mayor"),("EXTREMA"),IF(AND(AC232="Casi Seguro",AD232="Insignificante"),("ALTA"),IF(AND(AC232="Casi Seguro",AD232="Menor"),("ALTA"),IF(AND(AC232="Casi Seguro",AD232="Moderado"),("EXTREMA"),IF(AND(AC232="Casi Seguro",AD232="Mayor"),("EXTREMA"),IF(AD232="Catastrófico","EXTREMA","VALORAR")))))))))))))))))))))</f>
        <v>VALORAR</v>
      </c>
      <c r="AF232" s="205">
        <v>1</v>
      </c>
      <c r="AG232" s="206" t="s">
        <v>1446</v>
      </c>
      <c r="AH232" s="234" t="str">
        <f t="shared" si="251"/>
        <v>Probabilidad</v>
      </c>
      <c r="AI232" s="340" t="s">
        <v>314</v>
      </c>
      <c r="AJ232" s="340" t="s">
        <v>319</v>
      </c>
      <c r="AK232" s="235" t="str">
        <f t="shared" si="252"/>
        <v>40%</v>
      </c>
      <c r="AL232" s="341" t="s">
        <v>323</v>
      </c>
      <c r="AM232" s="341" t="s">
        <v>327</v>
      </c>
      <c r="AN232" s="342" t="s">
        <v>330</v>
      </c>
      <c r="AO232" s="236">
        <f>IF(ISBLANK(AD232),(IFERROR(IF(AH232="Probabilidad",(W232-(+W232*AK232)),IF(AH232="Impacto",W232,"")),""))," ")</f>
        <v>0.36</v>
      </c>
      <c r="AP232" s="174" t="str">
        <f>IF(ISBLANK(AD232), (IFERROR(IF(AO232="","",IF(AO232&lt;=0.2,"Muy Baja",IF(AO232&lt;=0.4,"Baja",IF(AO232&lt;=0.6,"Media",IF(AO232&lt;=0.8,"Alta","Muy Alta"))))),""))," ")</f>
        <v>Baja</v>
      </c>
      <c r="AQ232" s="237">
        <f t="shared" si="253"/>
        <v>0.36</v>
      </c>
      <c r="AR232" s="283" t="str">
        <f t="shared" si="254"/>
        <v>Moderado</v>
      </c>
      <c r="AS232" s="237">
        <f>IFERROR(IF(AH232="Impacto",(AA232-(+AA232*AK232)),IF(AH232="Probabilidad",AA232,"")),"")</f>
        <v>0.6</v>
      </c>
      <c r="AT232" s="239" t="str">
        <f t="shared" si="255"/>
        <v>Moderado</v>
      </c>
      <c r="AU232" s="453"/>
      <c r="AV232" s="456" t="str">
        <f>IF(ISBLANK(AD232), " ", AD232)</f>
        <v xml:space="preserve"> </v>
      </c>
      <c r="AW232" s="450" t="str">
        <f t="shared" ref="AW232" si="290">IF(AND(AU232="Rara Vez",AV232="Insignificante"),("BAJA"),IF(AND(AU232="Rara Vez",AV232="Menor"),("BAJA"),IF(AND(AU232="Rara Vez",AV232="Moderado"),("MODERADA"),IF(AND(AU232="Rara Vez",AV232="Mayor"),("ALTA"),IF(AND(AU232="Improbable",AV232="Insignificante"),("BAJA"),IF(AND(AU232="Improbable",AV232="Menor"),("BAJA"),IF(AND(AU232="Improbable",AV232="Moderado"),("MODERADA"),IF(AND(AU232="Improbable",AV232="Mayor"),("ALTA"),IF(AND(AU232="Posible",AV232="Insignificante"),("BAJA"),IF(AND(AU232="Posible",AV232="Menor"),("MODERADA"),IF(AND(AU232="Posible",AV232="Moderado"),("ALTA"),IF(AND(AU232="Posible",AV232="Mayor"),("EXTREMA"),IF(AND(AU232="Probable",AV232="Insignificante"),("MODERADA"),IF(AND(AU232="Probable",AV232="Menor"),("ALTA"),IF(AND(AU232="Probable",AV232="Moderado"),("ALTA"),IF(AND(AU232="Probable",AV232="Mayor"),("EXTREMA"),IF(AND(AU232="Casi Seguro",AV232="Insignificante"),("ALTA"),IF(AND(AU232="Casi Seguro",AV232="Menor"),("ALTA"),IF(AND(AU232="Casi Seguro",AV232="Moderado"),("EXTREMA"),IF(AND(AU232="Casi Seguro",AV232="Mayor"),("EXTREMA"),IF(AV232="Catastrófico","EXTREMA","VALORAR")))))))))))))))))))))</f>
        <v>VALORAR</v>
      </c>
      <c r="AX232" s="459" t="s">
        <v>337</v>
      </c>
      <c r="AY232" s="343" t="s">
        <v>1612</v>
      </c>
      <c r="AZ232" s="209" t="s">
        <v>1613</v>
      </c>
      <c r="BA232" s="207" t="s">
        <v>973</v>
      </c>
      <c r="BB232" s="207" t="s">
        <v>1069</v>
      </c>
      <c r="BC232" s="208">
        <v>44562</v>
      </c>
      <c r="BD232" s="208">
        <v>44926</v>
      </c>
      <c r="BE232" s="208" t="s">
        <v>1322</v>
      </c>
      <c r="BF232" s="209" t="s">
        <v>1322</v>
      </c>
      <c r="BG232" s="462" t="s">
        <v>1323</v>
      </c>
      <c r="BH232" s="215"/>
      <c r="BI232" s="210"/>
      <c r="BJ232" s="210"/>
      <c r="BK232" s="210"/>
      <c r="BL232" s="207"/>
      <c r="BM232" s="207"/>
      <c r="BN232" s="207"/>
      <c r="BO232" s="282"/>
      <c r="BP232" s="282"/>
      <c r="BQ232" s="284"/>
      <c r="BR232" s="213"/>
      <c r="BS232" s="213" t="str">
        <f>IF(AND('MAPA DE RIESGOS'!$AP232="Muy Alta",'MAPA DE RIESGOS'!$AR232="Leve"),CONCATENATE("R",'MAPA DE RIESGOS'!$H232,"C",'MAPA DE RIESGOS'!$AF232),"")</f>
        <v/>
      </c>
      <c r="BT232" s="213"/>
      <c r="BU232" s="213"/>
      <c r="BV232" s="213"/>
      <c r="BW232" s="213"/>
      <c r="BX232" s="213"/>
      <c r="BY232" s="213"/>
      <c r="BZ232" s="213"/>
      <c r="CA232" s="213"/>
      <c r="CB232" s="213"/>
      <c r="CC232" s="213"/>
      <c r="CD232" s="213"/>
      <c r="CE232" s="213"/>
      <c r="CF232" s="213"/>
      <c r="CG232" s="213"/>
      <c r="CH232" s="213"/>
      <c r="CI232" s="213"/>
      <c r="CJ232" s="213"/>
      <c r="CK232" s="213"/>
    </row>
    <row r="233" spans="1:89" s="214" customFormat="1" ht="28.5" hidden="1" customHeight="1">
      <c r="A233" s="643"/>
      <c r="B233" s="621"/>
      <c r="C233" s="520"/>
      <c r="D233" s="520"/>
      <c r="E233" s="469"/>
      <c r="F233" s="469"/>
      <c r="G233" s="489"/>
      <c r="H233" s="384">
        <v>37</v>
      </c>
      <c r="I233" s="466"/>
      <c r="J233" s="463"/>
      <c r="K233" s="463"/>
      <c r="L233" s="463"/>
      <c r="M233" s="469" t="str">
        <f t="shared" si="282"/>
        <v xml:space="preserve">Posibilidad de perdida de  debido a amenazas como y vulderabilidades, afectando a los activos de información de </v>
      </c>
      <c r="N233" s="469"/>
      <c r="O233" s="469"/>
      <c r="P233" s="472"/>
      <c r="Q233" s="475"/>
      <c r="R233" s="478"/>
      <c r="S233" s="478"/>
      <c r="T233" s="478"/>
      <c r="U233" s="478"/>
      <c r="V233" s="481"/>
      <c r="W233" s="439"/>
      <c r="X233" s="484"/>
      <c r="Y233" s="487"/>
      <c r="Z233" s="436"/>
      <c r="AA233" s="439"/>
      <c r="AB233" s="442"/>
      <c r="AC233" s="445"/>
      <c r="AD233" s="448"/>
      <c r="AE233" s="451"/>
      <c r="AF233" s="205">
        <v>2</v>
      </c>
      <c r="AG233" s="206"/>
      <c r="AH233" s="234" t="str">
        <f t="shared" si="251"/>
        <v/>
      </c>
      <c r="AI233" s="340"/>
      <c r="AJ233" s="340"/>
      <c r="AK233" s="235" t="str">
        <f t="shared" si="252"/>
        <v/>
      </c>
      <c r="AL233" s="341"/>
      <c r="AM233" s="341"/>
      <c r="AN233" s="342"/>
      <c r="AO233" s="236" t="str">
        <f>IF(ISBLANK(AD232),(IFERROR(IF(AND(AH232="Probabilidad",AH233="Probabilidad"),(AQ232-(+AQ232*AK233)),IF(AH233="Probabilidad",(W232-(+W232*AK233)),IF(AH233="Impacto",AQ232,""))),""))," ")</f>
        <v/>
      </c>
      <c r="AP233" s="174" t="str">
        <f>IF(ISBLANK(AD232),(IFERROR(IF(AO233="","",IF(AO233&lt;=0.2,"Muy Baja",IF(AO233&lt;=0.4,"Baja",IF(AO233&lt;=0.6,"Media",IF(AO233&lt;=0.8,"Alta","Muy Alta"))))),""))," ")</f>
        <v/>
      </c>
      <c r="AQ233" s="237" t="str">
        <f t="shared" si="253"/>
        <v/>
      </c>
      <c r="AR233" s="283" t="str">
        <f t="shared" si="254"/>
        <v/>
      </c>
      <c r="AS233" s="237" t="str">
        <f>IFERROR(IF(AND(AH232="Impacto",AH233="Impacto"),(AS232-(+AS232*AK233)),IF(AH233="Impacto",(AA232-(+AA232*AK233)),IF(AH233="Probabilidad",AS232,""))),"")</f>
        <v/>
      </c>
      <c r="AT233" s="239" t="str">
        <f t="shared" si="255"/>
        <v/>
      </c>
      <c r="AU233" s="454"/>
      <c r="AV233" s="457"/>
      <c r="AW233" s="451"/>
      <c r="AX233" s="460"/>
      <c r="AY233" s="343"/>
      <c r="AZ233" s="209"/>
      <c r="BA233" s="207"/>
      <c r="BB233" s="207"/>
      <c r="BC233" s="208"/>
      <c r="BD233" s="208"/>
      <c r="BE233" s="208"/>
      <c r="BF233" s="209"/>
      <c r="BG233" s="463"/>
      <c r="BH233" s="215"/>
      <c r="BI233" s="210"/>
      <c r="BJ233" s="210"/>
      <c r="BK233" s="210"/>
      <c r="BL233" s="207"/>
      <c r="BM233" s="207"/>
      <c r="BN233" s="207"/>
      <c r="BO233" s="282"/>
      <c r="BP233" s="282"/>
      <c r="BQ233" s="284"/>
      <c r="BR233" s="213"/>
      <c r="BS233" s="213" t="str">
        <f>IF(AND('MAPA DE RIESGOS'!$AP233="Muy Alta",'MAPA DE RIESGOS'!$AR233="Leve"),CONCATENATE("R",'MAPA DE RIESGOS'!$H233,"C",'MAPA DE RIESGOS'!$AF233),"")</f>
        <v/>
      </c>
      <c r="BT233" s="213"/>
      <c r="BU233" s="213"/>
      <c r="BV233" s="213"/>
      <c r="BW233" s="213"/>
      <c r="BX233" s="213"/>
      <c r="BY233" s="213"/>
      <c r="BZ233" s="213"/>
      <c r="CA233" s="213"/>
      <c r="CB233" s="213"/>
      <c r="CC233" s="213"/>
      <c r="CD233" s="213"/>
      <c r="CE233" s="213"/>
      <c r="CF233" s="213"/>
      <c r="CG233" s="213"/>
      <c r="CH233" s="213"/>
      <c r="CI233" s="213"/>
      <c r="CJ233" s="213"/>
      <c r="CK233" s="213"/>
    </row>
    <row r="234" spans="1:89" s="214" customFormat="1" ht="28.5" hidden="1" customHeight="1">
      <c r="A234" s="643"/>
      <c r="B234" s="621"/>
      <c r="C234" s="520"/>
      <c r="D234" s="520"/>
      <c r="E234" s="469"/>
      <c r="F234" s="469"/>
      <c r="G234" s="489"/>
      <c r="H234" s="384">
        <v>37</v>
      </c>
      <c r="I234" s="466"/>
      <c r="J234" s="463"/>
      <c r="K234" s="463"/>
      <c r="L234" s="463"/>
      <c r="M234" s="469" t="str">
        <f t="shared" si="282"/>
        <v xml:space="preserve">Posibilidad de perdida de  debido a amenazas como y vulderabilidades, afectando a los activos de información de </v>
      </c>
      <c r="N234" s="469"/>
      <c r="O234" s="469"/>
      <c r="P234" s="472"/>
      <c r="Q234" s="475"/>
      <c r="R234" s="478"/>
      <c r="S234" s="478"/>
      <c r="T234" s="478"/>
      <c r="U234" s="478"/>
      <c r="V234" s="481"/>
      <c r="W234" s="439"/>
      <c r="X234" s="484"/>
      <c r="Y234" s="487"/>
      <c r="Z234" s="436"/>
      <c r="AA234" s="439"/>
      <c r="AB234" s="442"/>
      <c r="AC234" s="445"/>
      <c r="AD234" s="448"/>
      <c r="AE234" s="451"/>
      <c r="AF234" s="205">
        <v>3</v>
      </c>
      <c r="AG234" s="206"/>
      <c r="AH234" s="234" t="str">
        <f t="shared" si="251"/>
        <v/>
      </c>
      <c r="AI234" s="340"/>
      <c r="AJ234" s="340"/>
      <c r="AK234" s="235" t="str">
        <f t="shared" si="252"/>
        <v/>
      </c>
      <c r="AL234" s="341"/>
      <c r="AM234" s="341"/>
      <c r="AN234" s="342"/>
      <c r="AO234" s="236" t="str">
        <f>IF(ISBLANK(AD232),(IFERROR(IF(AND(AH233="Probabilidad",AH234="Probabilidad"),(AQ233-(+AQ233*AK234)),IF(AND(AH233="Impacto",AH234="Probabilidad"),(AQ232-(+AQ232*AK234)),IF(AH234="Impacto",AQ233,""))),""))," ")</f>
        <v/>
      </c>
      <c r="AP234" s="174" t="str">
        <f>IF(ISBLANK(AD232),(IFERROR(IF(AO234="","",IF(AO234&lt;=0.2,"Muy Baja",IF(AO234&lt;=0.4,"Baja",IF(AO234&lt;=0.6,"Media",IF(AO234&lt;=0.8,"Alta","Muy Alta"))))),""))," ")</f>
        <v/>
      </c>
      <c r="AQ234" s="237" t="str">
        <f t="shared" si="253"/>
        <v/>
      </c>
      <c r="AR234" s="283" t="str">
        <f t="shared" si="254"/>
        <v/>
      </c>
      <c r="AS234" s="237" t="str">
        <f>IFERROR(IF(AND(AH233="Impacto",AH234="Impacto"),(AS233-(+AS233*AK234)),IF(AND(AH233="Probabilidad",AH234="Impacto"),(AS232-(+AS232*AK234)),IF(AH234="Probabilidad",AS233,""))),"")</f>
        <v/>
      </c>
      <c r="AT234" s="239" t="str">
        <f t="shared" si="255"/>
        <v/>
      </c>
      <c r="AU234" s="454"/>
      <c r="AV234" s="457"/>
      <c r="AW234" s="451"/>
      <c r="AX234" s="460"/>
      <c r="AY234" s="343"/>
      <c r="AZ234" s="209"/>
      <c r="BA234" s="207"/>
      <c r="BB234" s="207"/>
      <c r="BC234" s="208"/>
      <c r="BD234" s="208"/>
      <c r="BE234" s="208"/>
      <c r="BF234" s="209"/>
      <c r="BG234" s="463"/>
      <c r="BH234" s="215"/>
      <c r="BI234" s="210"/>
      <c r="BJ234" s="210"/>
      <c r="BK234" s="210"/>
      <c r="BL234" s="207"/>
      <c r="BM234" s="207"/>
      <c r="BN234" s="207"/>
      <c r="BO234" s="282"/>
      <c r="BP234" s="282"/>
      <c r="BQ234" s="284"/>
      <c r="BR234" s="213"/>
      <c r="BS234" s="213" t="str">
        <f>IF(AND('MAPA DE RIESGOS'!$AP234="Muy Alta",'MAPA DE RIESGOS'!$AR234="Leve"),CONCATENATE("R",'MAPA DE RIESGOS'!$H234,"C",'MAPA DE RIESGOS'!$AF234),"")</f>
        <v/>
      </c>
      <c r="BT234" s="213"/>
      <c r="BU234" s="213"/>
      <c r="BV234" s="213"/>
      <c r="BW234" s="213"/>
      <c r="BX234" s="213"/>
      <c r="BY234" s="213"/>
      <c r="BZ234" s="213"/>
      <c r="CA234" s="213"/>
      <c r="CB234" s="213"/>
      <c r="CC234" s="213"/>
      <c r="CD234" s="213"/>
      <c r="CE234" s="213"/>
      <c r="CF234" s="213"/>
      <c r="CG234" s="213"/>
      <c r="CH234" s="213"/>
      <c r="CI234" s="213"/>
      <c r="CJ234" s="213"/>
      <c r="CK234" s="213"/>
    </row>
    <row r="235" spans="1:89" s="214" customFormat="1" ht="28.5" hidden="1" customHeight="1">
      <c r="A235" s="643"/>
      <c r="B235" s="621"/>
      <c r="C235" s="520"/>
      <c r="D235" s="520"/>
      <c r="E235" s="469"/>
      <c r="F235" s="469"/>
      <c r="G235" s="489"/>
      <c r="H235" s="384">
        <v>37</v>
      </c>
      <c r="I235" s="466"/>
      <c r="J235" s="463"/>
      <c r="K235" s="463"/>
      <c r="L235" s="463"/>
      <c r="M235" s="469" t="str">
        <f t="shared" si="282"/>
        <v xml:space="preserve">Posibilidad de perdida de  debido a amenazas como y vulderabilidades, afectando a los activos de información de </v>
      </c>
      <c r="N235" s="469"/>
      <c r="O235" s="469"/>
      <c r="P235" s="472"/>
      <c r="Q235" s="475"/>
      <c r="R235" s="478"/>
      <c r="S235" s="478"/>
      <c r="T235" s="478"/>
      <c r="U235" s="478"/>
      <c r="V235" s="481"/>
      <c r="W235" s="439"/>
      <c r="X235" s="484"/>
      <c r="Y235" s="487"/>
      <c r="Z235" s="436"/>
      <c r="AA235" s="439"/>
      <c r="AB235" s="442"/>
      <c r="AC235" s="445"/>
      <c r="AD235" s="448"/>
      <c r="AE235" s="451"/>
      <c r="AF235" s="205">
        <v>4</v>
      </c>
      <c r="AG235" s="206"/>
      <c r="AH235" s="234" t="str">
        <f t="shared" si="251"/>
        <v/>
      </c>
      <c r="AI235" s="340"/>
      <c r="AJ235" s="340"/>
      <c r="AK235" s="235" t="str">
        <f t="shared" si="252"/>
        <v/>
      </c>
      <c r="AL235" s="341"/>
      <c r="AM235" s="341"/>
      <c r="AN235" s="342"/>
      <c r="AO235" s="236" t="str">
        <f>IF(ISBLANK(AD232),(IFERROR(IF(AND(AH234="Probabilidad",AH235="Probabilidad"),(AQ234-(+AQ234*AK235)),IF(AND(AH234="Impacto",AH235="Probabilidad"),(AQ233-(+AQ233*AK235)),IF(AH235="Impacto",AQ234,""))),""))," ")</f>
        <v/>
      </c>
      <c r="AP235" s="174" t="str">
        <f>IF(ISBLANK(AD232),(IFERROR(IF(AO235="","",IF(AO235&lt;=0.2,"Muy Baja",IF(AO235&lt;=0.4,"Baja",IF(AO235&lt;=0.6,"Media",IF(AO235&lt;=0.8,"Alta","Muy Alta"))))),""))," ")</f>
        <v/>
      </c>
      <c r="AQ235" s="237" t="str">
        <f t="shared" si="253"/>
        <v/>
      </c>
      <c r="AR235" s="283" t="str">
        <f t="shared" si="254"/>
        <v/>
      </c>
      <c r="AS235" s="237" t="str">
        <f>IFERROR(IF(AND(AH234="Impacto",AH235="Impacto"),(AS234-(+AS234*AK235)),IF(AND(AH234="Probabilidad",AH235="Impacto"),(AS233-(+AS233*AK235)),IF(AH235="Probabilidad",AS234,""))),"")</f>
        <v/>
      </c>
      <c r="AT235" s="239" t="str">
        <f t="shared" si="255"/>
        <v/>
      </c>
      <c r="AU235" s="454"/>
      <c r="AV235" s="457"/>
      <c r="AW235" s="451"/>
      <c r="AX235" s="460"/>
      <c r="AY235" s="343"/>
      <c r="AZ235" s="209"/>
      <c r="BA235" s="207"/>
      <c r="BB235" s="207"/>
      <c r="BC235" s="208"/>
      <c r="BD235" s="208"/>
      <c r="BE235" s="208"/>
      <c r="BF235" s="209"/>
      <c r="BG235" s="463"/>
      <c r="BH235" s="215"/>
      <c r="BI235" s="210"/>
      <c r="BJ235" s="210"/>
      <c r="BK235" s="210"/>
      <c r="BL235" s="207"/>
      <c r="BM235" s="207"/>
      <c r="BN235" s="207"/>
      <c r="BO235" s="282"/>
      <c r="BP235" s="282"/>
      <c r="BQ235" s="284"/>
      <c r="BR235" s="213"/>
      <c r="BS235" s="213" t="str">
        <f>IF(AND('MAPA DE RIESGOS'!$AP235="Muy Alta",'MAPA DE RIESGOS'!$AR235="Leve"),CONCATENATE("R",'MAPA DE RIESGOS'!$H235,"C",'MAPA DE RIESGOS'!$AF235),"")</f>
        <v/>
      </c>
      <c r="BT235" s="213"/>
      <c r="BU235" s="213"/>
      <c r="BV235" s="213"/>
      <c r="BW235" s="213"/>
      <c r="BX235" s="213"/>
      <c r="BY235" s="213"/>
      <c r="BZ235" s="213"/>
      <c r="CA235" s="213"/>
      <c r="CB235" s="213"/>
      <c r="CC235" s="213"/>
      <c r="CD235" s="213"/>
      <c r="CE235" s="213"/>
      <c r="CF235" s="213"/>
      <c r="CG235" s="213"/>
      <c r="CH235" s="213"/>
      <c r="CI235" s="213"/>
      <c r="CJ235" s="213"/>
      <c r="CK235" s="213"/>
    </row>
    <row r="236" spans="1:89" s="214" customFormat="1" ht="28.5" hidden="1" customHeight="1">
      <c r="A236" s="643"/>
      <c r="B236" s="621"/>
      <c r="C236" s="520"/>
      <c r="D236" s="520"/>
      <c r="E236" s="469"/>
      <c r="F236" s="469"/>
      <c r="G236" s="489"/>
      <c r="H236" s="384">
        <v>37</v>
      </c>
      <c r="I236" s="466"/>
      <c r="J236" s="463"/>
      <c r="K236" s="463"/>
      <c r="L236" s="463"/>
      <c r="M236" s="469" t="str">
        <f t="shared" si="282"/>
        <v xml:space="preserve">Posibilidad de perdida de  debido a amenazas como y vulderabilidades, afectando a los activos de información de </v>
      </c>
      <c r="N236" s="469"/>
      <c r="O236" s="469"/>
      <c r="P236" s="472"/>
      <c r="Q236" s="475"/>
      <c r="R236" s="478"/>
      <c r="S236" s="478"/>
      <c r="T236" s="478"/>
      <c r="U236" s="478"/>
      <c r="V236" s="481"/>
      <c r="W236" s="439"/>
      <c r="X236" s="484"/>
      <c r="Y236" s="487"/>
      <c r="Z236" s="436"/>
      <c r="AA236" s="439"/>
      <c r="AB236" s="442"/>
      <c r="AC236" s="445"/>
      <c r="AD236" s="448"/>
      <c r="AE236" s="451"/>
      <c r="AF236" s="205">
        <v>5</v>
      </c>
      <c r="AG236" s="206"/>
      <c r="AH236" s="234" t="str">
        <f t="shared" si="251"/>
        <v/>
      </c>
      <c r="AI236" s="340"/>
      <c r="AJ236" s="340"/>
      <c r="AK236" s="235" t="str">
        <f t="shared" si="252"/>
        <v/>
      </c>
      <c r="AL236" s="341"/>
      <c r="AM236" s="341"/>
      <c r="AN236" s="342"/>
      <c r="AO236" s="236" t="str">
        <f>IF(ISBLANK(AD232),(IFERROR(IF(AND(AH235="Probabilidad",AH236="Probabilidad"),(AQ235-(+AQ235*AK236)),IF(AND(AH235="Impacto",AH236="Probabilidad"),(AQ234-(+AQ234*AK236)),IF(AH236="Impacto",AQ235,""))),""))," ")</f>
        <v/>
      </c>
      <c r="AP236" s="174" t="str">
        <f>IF(ISBLANK(AD232),(IFERROR(IF(AO236="","",IF(AO236&lt;=0.2,"Muy Baja",IF(AO236&lt;=0.4,"Baja",IF(AO236&lt;=0.6,"Media",IF(AO236&lt;=0.8,"Alta","Muy Alta"))))),""))," ")</f>
        <v/>
      </c>
      <c r="AQ236" s="237" t="str">
        <f t="shared" si="253"/>
        <v/>
      </c>
      <c r="AR236" s="283" t="str">
        <f t="shared" si="254"/>
        <v/>
      </c>
      <c r="AS236" s="237" t="str">
        <f>IFERROR(IF(AND(AH235="Impacto",AH236="Impacto"),(AS235-(+AS235*AK236)),IF(AND(AH235="Probabilidad",AH236="Impacto"),(AS234-(+AS234*AK236)),IF(AH236="Probabilidad",AS235,""))),"")</f>
        <v/>
      </c>
      <c r="AT236" s="239" t="str">
        <f t="shared" si="255"/>
        <v/>
      </c>
      <c r="AU236" s="454"/>
      <c r="AV236" s="457"/>
      <c r="AW236" s="451"/>
      <c r="AX236" s="460"/>
      <c r="AY236" s="343"/>
      <c r="AZ236" s="209"/>
      <c r="BA236" s="207"/>
      <c r="BB236" s="207"/>
      <c r="BC236" s="208"/>
      <c r="BD236" s="208"/>
      <c r="BE236" s="208"/>
      <c r="BF236" s="209"/>
      <c r="BG236" s="463"/>
      <c r="BH236" s="215"/>
      <c r="BI236" s="210"/>
      <c r="BJ236" s="210"/>
      <c r="BK236" s="210"/>
      <c r="BL236" s="207"/>
      <c r="BM236" s="207"/>
      <c r="BN236" s="207"/>
      <c r="BO236" s="282"/>
      <c r="BP236" s="282"/>
      <c r="BQ236" s="284"/>
      <c r="BR236" s="213"/>
      <c r="BS236" s="213" t="str">
        <f>IF(AND('MAPA DE RIESGOS'!$AP236="Muy Alta",'MAPA DE RIESGOS'!$AR236="Leve"),CONCATENATE("R",'MAPA DE RIESGOS'!$H236,"C",'MAPA DE RIESGOS'!$AF236),"")</f>
        <v/>
      </c>
      <c r="BT236" s="213"/>
      <c r="BU236" s="213"/>
      <c r="BV236" s="213"/>
      <c r="BW236" s="213"/>
      <c r="BX236" s="213"/>
      <c r="BY236" s="213"/>
      <c r="BZ236" s="213"/>
      <c r="CA236" s="213"/>
      <c r="CB236" s="213"/>
      <c r="CC236" s="213"/>
      <c r="CD236" s="213"/>
      <c r="CE236" s="213"/>
      <c r="CF236" s="213"/>
      <c r="CG236" s="213"/>
      <c r="CH236" s="213"/>
      <c r="CI236" s="213"/>
      <c r="CJ236" s="213"/>
      <c r="CK236" s="213"/>
    </row>
    <row r="237" spans="1:89" s="214" customFormat="1" ht="28.5" hidden="1" customHeight="1">
      <c r="A237" s="643"/>
      <c r="B237" s="621"/>
      <c r="C237" s="520"/>
      <c r="D237" s="520"/>
      <c r="E237" s="469"/>
      <c r="F237" s="469"/>
      <c r="G237" s="489"/>
      <c r="H237" s="384">
        <v>37</v>
      </c>
      <c r="I237" s="467"/>
      <c r="J237" s="464"/>
      <c r="K237" s="464"/>
      <c r="L237" s="464"/>
      <c r="M237" s="470" t="str">
        <f t="shared" si="282"/>
        <v xml:space="preserve">Posibilidad de perdida de  debido a amenazas como y vulderabilidades, afectando a los activos de información de </v>
      </c>
      <c r="N237" s="470"/>
      <c r="O237" s="470"/>
      <c r="P237" s="473"/>
      <c r="Q237" s="476"/>
      <c r="R237" s="479"/>
      <c r="S237" s="479"/>
      <c r="T237" s="479"/>
      <c r="U237" s="479"/>
      <c r="V237" s="482"/>
      <c r="W237" s="440"/>
      <c r="X237" s="485"/>
      <c r="Y237" s="488"/>
      <c r="Z237" s="437"/>
      <c r="AA237" s="440"/>
      <c r="AB237" s="443"/>
      <c r="AC237" s="446"/>
      <c r="AD237" s="449"/>
      <c r="AE237" s="452"/>
      <c r="AF237" s="205">
        <v>6</v>
      </c>
      <c r="AG237" s="206"/>
      <c r="AH237" s="234" t="str">
        <f t="shared" si="251"/>
        <v/>
      </c>
      <c r="AI237" s="340"/>
      <c r="AJ237" s="340"/>
      <c r="AK237" s="235" t="str">
        <f t="shared" si="252"/>
        <v/>
      </c>
      <c r="AL237" s="341"/>
      <c r="AM237" s="341"/>
      <c r="AN237" s="342"/>
      <c r="AO237" s="236" t="str">
        <f>IF(ISBLANK(AD232),(IFERROR(IF(AND(AH235="Probabilidad",AH237="Probabilidad"),(AQ235-(+AQ235*AK237)),IF(AND(AH235="Impacto",AH237="Probabilidad"),(AQ234-(+AQ234*AK237)),IF(AH237="Impacto",AQ235,""))),""))," ")</f>
        <v/>
      </c>
      <c r="AP237" s="174" t="str">
        <f>IF(ISBLANK(AD232),(IFERROR(IF(AO237="","",IF(AO237&lt;=0.2,"Muy Baja",IF(AO237&lt;=0.4,"Baja",IF(AO237&lt;=0.6,"Media",IF(AO237&lt;=0.8,"Alta","Muy Alta"))))),"")), " ")</f>
        <v/>
      </c>
      <c r="AQ237" s="237" t="str">
        <f t="shared" si="253"/>
        <v/>
      </c>
      <c r="AR237" s="283" t="str">
        <f t="shared" si="254"/>
        <v/>
      </c>
      <c r="AS237" s="237" t="str">
        <f>IFERROR(IF(AND(AH236="Impacto",AH237="Impacto"),(AS235-(+AS236*AK237)),IF(AND(AH235="Probabilidad",AH237="Impacto"),(AS234-(+AS234*AK237)),IF(AH237="Probabilidad",AS235,""))),"")</f>
        <v/>
      </c>
      <c r="AT237" s="239" t="str">
        <f t="shared" si="255"/>
        <v/>
      </c>
      <c r="AU237" s="455"/>
      <c r="AV237" s="458"/>
      <c r="AW237" s="452"/>
      <c r="AX237" s="461"/>
      <c r="AY237" s="343"/>
      <c r="AZ237" s="209"/>
      <c r="BA237" s="207"/>
      <c r="BB237" s="207"/>
      <c r="BC237" s="208"/>
      <c r="BD237" s="208"/>
      <c r="BE237" s="208"/>
      <c r="BF237" s="209"/>
      <c r="BG237" s="464"/>
      <c r="BH237" s="215"/>
      <c r="BI237" s="210"/>
      <c r="BJ237" s="210"/>
      <c r="BK237" s="210"/>
      <c r="BL237" s="207"/>
      <c r="BM237" s="207"/>
      <c r="BN237" s="207"/>
      <c r="BO237" s="282"/>
      <c r="BP237" s="282"/>
      <c r="BQ237" s="284"/>
      <c r="BR237" s="213"/>
      <c r="BS237" s="213" t="str">
        <f>IF(AND('MAPA DE RIESGOS'!$AP237="Muy Alta",'MAPA DE RIESGOS'!$AR237="Leve"),CONCATENATE("R",'MAPA DE RIESGOS'!$H237,"C",'MAPA DE RIESGOS'!$AF237),"")</f>
        <v/>
      </c>
      <c r="BT237" s="213"/>
      <c r="BU237" s="213"/>
      <c r="BV237" s="213"/>
      <c r="BW237" s="213"/>
      <c r="BX237" s="213"/>
      <c r="BY237" s="213"/>
      <c r="BZ237" s="213"/>
      <c r="CA237" s="213"/>
      <c r="CB237" s="213"/>
      <c r="CC237" s="213"/>
      <c r="CD237" s="213"/>
      <c r="CE237" s="213"/>
      <c r="CF237" s="213"/>
      <c r="CG237" s="213"/>
      <c r="CH237" s="213"/>
      <c r="CI237" s="213"/>
      <c r="CJ237" s="213"/>
      <c r="CK237" s="213"/>
    </row>
    <row r="238" spans="1:89" s="214" customFormat="1" ht="84" customHeight="1">
      <c r="A238" s="643"/>
      <c r="B238" s="621" t="s">
        <v>959</v>
      </c>
      <c r="C238" s="520"/>
      <c r="D238" s="520" t="str">
        <f>IFERROR((VLOOKUP($B238,'Listados Datos'!$D$3:$F$18,3,FALSE))," ")</f>
        <v xml:space="preserve">Disponer de herramientas tecnológicas que apoyen de manera eficiente y oportuna las labores misionales y estrategicas de la entidad. Según lo establecido en el Plan Operativo Anual de la entidad. </v>
      </c>
      <c r="E238" s="469"/>
      <c r="F238" s="469" t="s">
        <v>973</v>
      </c>
      <c r="G238" s="489">
        <v>38</v>
      </c>
      <c r="H238" s="384">
        <v>38</v>
      </c>
      <c r="I238" s="465" t="s">
        <v>1251</v>
      </c>
      <c r="J238" s="462" t="s">
        <v>243</v>
      </c>
      <c r="K238" s="462" t="s">
        <v>1251</v>
      </c>
      <c r="L238" s="462" t="s">
        <v>1431</v>
      </c>
      <c r="M238" s="468" t="str">
        <f t="shared" si="282"/>
        <v>Posibilidad de perdida de Confidencialidad debido a amenazas como Hurto de la informacióny vulderabilidades, afectando a los activos de información de Información física o digital</v>
      </c>
      <c r="N238" s="468" t="s">
        <v>932</v>
      </c>
      <c r="O238" s="468" t="s">
        <v>837</v>
      </c>
      <c r="P238" s="471">
        <v>228</v>
      </c>
      <c r="Q238" s="474" t="s">
        <v>87</v>
      </c>
      <c r="R238" s="477" t="s">
        <v>1438</v>
      </c>
      <c r="S238" s="477" t="s">
        <v>1251</v>
      </c>
      <c r="T238" s="477"/>
      <c r="U238" s="477"/>
      <c r="V238" s="480" t="str">
        <f t="shared" ref="V238" si="291">IF(ISBLANK(AC238),(IF(P238&lt;=0,"",IF(P238&lt;=2,"Muy Baja",IF(P238&lt;=24,"Baja",IF(P238&lt;=500,"Media",IF(P238&lt;=5000,"Alta","Muy Alta"))))))," ")</f>
        <v>Media</v>
      </c>
      <c r="W238" s="438">
        <f t="shared" ref="W238" si="292">IF(ISBLANK(AC238),(IF(V238="","",IF(V238="Muy Baja",20%,IF(V238="Baja",40%,IF(V238="Media",60%,IF(V238="Alta",80%,IF(V238="Muy Alta",100%,0)))))))," ")</f>
        <v>0.6</v>
      </c>
      <c r="X238" s="483" t="s">
        <v>307</v>
      </c>
      <c r="Y238" s="486" t="str">
        <f>IF(X238&gt;0,IF(NOT(ISERROR(MATCH(X238,'Listados Datos'!$N$3:$N$4,0))),'Listados Datos'!$N$6&amp;"Por favor no seleccionar este criterios de impacto (Afectación Económica o presupuestal y/o Pérdida Reputacional)",'Listados Datos'!$N$7),"")</f>
        <v>✔</v>
      </c>
      <c r="Z238" s="435" t="str">
        <f>IF(OR(X238='Listados Datos'!$R$3,X238='Listados Datos'!$S$3),"Leve",IF(OR(X238='Listados Datos'!$R$4,X238='Listados Datos'!$S$4),"Menor",IF(OR(X238='Listados Datos'!$R$5,X238='Listados Datos'!$S$5),"Moderado",IF(OR(X238='Listados Datos'!$R$6,X238='Listados Datos'!$S$6),"Mayor",IF(OR(X238='Listados Datos'!$R$7,X238='Listados Datos'!$S$7),"Catastrófico","")))))</f>
        <v>Moderado</v>
      </c>
      <c r="AA238" s="438">
        <f>IF(Z238="","",IF(Z238="Leve",20%,IF(Z238="Menor",40%,IF(Z238="Moderado",60%,IF(Z238="Mayor",80%,IF(Z238="Catastrófico",100%,0))))))</f>
        <v>0.6</v>
      </c>
      <c r="AB238" s="441" t="str">
        <f>IF(OR(AND(V238="Muy Baja",Z238="Leve"),AND(V238="Muy Baja",Z238="Menor"),AND(V238="Baja",Z238="Leve")),"Bajo",IF(OR(AND(V238="Muy baja",Z238="Moderado"),AND(V238="Baja",Z238="Menor"),AND(V238="Baja",Z238="Moderado"),AND(V238="Media",Z238="Leve"),AND(V238="Media",Z238="Menor"),AND(V238="Media",Z238="Moderado"),AND(V238="Alta",Z238="Leve"),AND(V238="Alta",Z238="Menor")),"Moderado",IF(OR(AND(V238="Muy Baja",Z238="Mayor"),AND(V238="Baja",Z238="Mayor"),AND(V238="Media",Z238="Mayor"),AND(V238="Alta",Z238="Moderado"),AND(V238="Alta",Z238="Mayor"),AND(V238="Muy Alta",Z238="Leve"),AND(V238="Muy Alta",Z238="Menor"),AND(V238="Muy Alta",Z238="Moderado"),AND(V238="Muy Alta",Z238="Mayor")),"Alto",IF(OR(AND(V238="Muy Baja",Z238="Catastrófico"),AND(V238="Baja",Z238="Catastrófico"),AND(V238="Media",Z238="Catastrófico"),AND(V238="Alta",Z238="Catastrófico"),AND(V238="Muy Alta",Z238="Catastrófico")),"Extremo",""))))</f>
        <v>Moderado</v>
      </c>
      <c r="AC238" s="444"/>
      <c r="AD238" s="447"/>
      <c r="AE238" s="450" t="str">
        <f t="shared" ref="AE238" si="293">IF(AND(AC238="Rara Vez",AD238="Insignificante"),("BAJA"),IF(AND(AC238="Rara Vez",AD238="Menor"),("BAJA"),IF(AND(AC238="Rara Vez",AD238="Moderado"),("MODERADA"),IF(AND(AC238="Rara Vez",AD238="Mayor"),("ALTA"),IF(AND(AC238="Improbable",AD238="Insignificante"),("BAJA"),IF(AND(AC238="Improbable",AD238="Menor"),("BAJA"),IF(AND(AC238="Improbable",AD238="Moderado"),("MODERADA"),IF(AND(AC238="Improbable",AD238="Mayor"),("ALTA"),IF(AND(AC238="Posible",AD238="Insignificante"),("BAJA"),IF(AND(AC238="Posible",AD238="Menor"),("MODERADA"),IF(AND(AC238="Posible",AD238="Moderado"),("ALTA"),IF(AND(AC238="Posible",AD238="Mayor"),("EXTREMA"),IF(AND(AC238="Probable",AD238="Insignificante"),("MODERADA"),IF(AND(AC238="Probable",AD238="Menor"),("ALTA"),IF(AND(AC238="Probable",AD238="Moderado"),("ALTA"),IF(AND(AC238="Probable",AD238="Mayor"),("EXTREMA"),IF(AND(AC238="Casi Seguro",AD238="Insignificante"),("ALTA"),IF(AND(AC238="Casi Seguro",AD238="Menor"),("ALTA"),IF(AND(AC238="Casi Seguro",AD238="Moderado"),("EXTREMA"),IF(AND(AC238="Casi Seguro",AD238="Mayor"),("EXTREMA"),IF(AD238="Catastrófico","EXTREMA","VALORAR")))))))))))))))))))))</f>
        <v>VALORAR</v>
      </c>
      <c r="AF238" s="205">
        <v>1</v>
      </c>
      <c r="AG238" s="206" t="s">
        <v>1447</v>
      </c>
      <c r="AH238" s="234" t="str">
        <f t="shared" si="251"/>
        <v>Probabilidad</v>
      </c>
      <c r="AI238" s="340" t="s">
        <v>314</v>
      </c>
      <c r="AJ238" s="340" t="s">
        <v>319</v>
      </c>
      <c r="AK238" s="235" t="str">
        <f t="shared" si="252"/>
        <v>40%</v>
      </c>
      <c r="AL238" s="341" t="s">
        <v>323</v>
      </c>
      <c r="AM238" s="341" t="s">
        <v>327</v>
      </c>
      <c r="AN238" s="342" t="s">
        <v>330</v>
      </c>
      <c r="AO238" s="236">
        <f>IF(ISBLANK(AD238),(IFERROR(IF(AH238="Probabilidad",(W238-(+W238*AK238)),IF(AH238="Impacto",W238,"")),""))," ")</f>
        <v>0.36</v>
      </c>
      <c r="AP238" s="174" t="str">
        <f>IF(ISBLANK(AD238), (IFERROR(IF(AO238="","",IF(AO238&lt;=0.2,"Muy Baja",IF(AO238&lt;=0.4,"Baja",IF(AO238&lt;=0.6,"Media",IF(AO238&lt;=0.8,"Alta","Muy Alta"))))),""))," ")</f>
        <v>Baja</v>
      </c>
      <c r="AQ238" s="237">
        <f t="shared" si="253"/>
        <v>0.36</v>
      </c>
      <c r="AR238" s="283" t="str">
        <f t="shared" si="254"/>
        <v>Moderado</v>
      </c>
      <c r="AS238" s="237">
        <f>IFERROR(IF(AH238="Impacto",(AA238-(+AA238*AK238)),IF(AH238="Probabilidad",AA238,"")),"")</f>
        <v>0.6</v>
      </c>
      <c r="AT238" s="239" t="str">
        <f t="shared" si="255"/>
        <v>Moderado</v>
      </c>
      <c r="AU238" s="453"/>
      <c r="AV238" s="456" t="str">
        <f>IF(ISBLANK(AD238), " ", AD238)</f>
        <v xml:space="preserve"> </v>
      </c>
      <c r="AW238" s="450" t="str">
        <f t="shared" ref="AW238" si="294">IF(AND(AU238="Rara Vez",AV238="Insignificante"),("BAJA"),IF(AND(AU238="Rara Vez",AV238="Menor"),("BAJA"),IF(AND(AU238="Rara Vez",AV238="Moderado"),("MODERADA"),IF(AND(AU238="Rara Vez",AV238="Mayor"),("ALTA"),IF(AND(AU238="Improbable",AV238="Insignificante"),("BAJA"),IF(AND(AU238="Improbable",AV238="Menor"),("BAJA"),IF(AND(AU238="Improbable",AV238="Moderado"),("MODERADA"),IF(AND(AU238="Improbable",AV238="Mayor"),("ALTA"),IF(AND(AU238="Posible",AV238="Insignificante"),("BAJA"),IF(AND(AU238="Posible",AV238="Menor"),("MODERADA"),IF(AND(AU238="Posible",AV238="Moderado"),("ALTA"),IF(AND(AU238="Posible",AV238="Mayor"),("EXTREMA"),IF(AND(AU238="Probable",AV238="Insignificante"),("MODERADA"),IF(AND(AU238="Probable",AV238="Menor"),("ALTA"),IF(AND(AU238="Probable",AV238="Moderado"),("ALTA"),IF(AND(AU238="Probable",AV238="Mayor"),("EXTREMA"),IF(AND(AU238="Casi Seguro",AV238="Insignificante"),("ALTA"),IF(AND(AU238="Casi Seguro",AV238="Menor"),("ALTA"),IF(AND(AU238="Casi Seguro",AV238="Moderado"),("EXTREMA"),IF(AND(AU238="Casi Seguro",AV238="Mayor"),("EXTREMA"),IF(AV238="Catastrófico","EXTREMA","VALORAR")))))))))))))))))))))</f>
        <v>VALORAR</v>
      </c>
      <c r="AX238" s="459" t="s">
        <v>337</v>
      </c>
      <c r="AY238" s="343" t="s">
        <v>1614</v>
      </c>
      <c r="AZ238" s="209" t="s">
        <v>1616</v>
      </c>
      <c r="BA238" s="207" t="s">
        <v>973</v>
      </c>
      <c r="BB238" s="207" t="s">
        <v>1063</v>
      </c>
      <c r="BC238" s="208">
        <v>44562</v>
      </c>
      <c r="BD238" s="208">
        <v>44926</v>
      </c>
      <c r="BE238" s="208" t="s">
        <v>1619</v>
      </c>
      <c r="BF238" s="208" t="s">
        <v>1620</v>
      </c>
      <c r="BG238" s="462" t="s">
        <v>1324</v>
      </c>
      <c r="BH238" s="215"/>
      <c r="BI238" s="210"/>
      <c r="BJ238" s="210"/>
      <c r="BK238" s="210"/>
      <c r="BL238" s="207"/>
      <c r="BM238" s="207"/>
      <c r="BN238" s="207"/>
      <c r="BO238" s="282"/>
      <c r="BP238" s="282"/>
      <c r="BQ238" s="284"/>
      <c r="BR238" s="213"/>
      <c r="BS238" s="213" t="str">
        <f>IF(AND('MAPA DE RIESGOS'!$AP238="Muy Alta",'MAPA DE RIESGOS'!$AR238="Leve"),CONCATENATE("R",'MAPA DE RIESGOS'!$H238,"C",'MAPA DE RIESGOS'!$AF238),"")</f>
        <v/>
      </c>
      <c r="BT238" s="213"/>
      <c r="BU238" s="213"/>
      <c r="BV238" s="213"/>
      <c r="BW238" s="213"/>
      <c r="BX238" s="213"/>
      <c r="BY238" s="213"/>
      <c r="BZ238" s="213"/>
      <c r="CA238" s="213"/>
      <c r="CB238" s="213"/>
      <c r="CC238" s="213"/>
      <c r="CD238" s="213"/>
      <c r="CE238" s="213"/>
      <c r="CF238" s="213"/>
      <c r="CG238" s="213"/>
      <c r="CH238" s="213"/>
      <c r="CI238" s="213"/>
      <c r="CJ238" s="213"/>
      <c r="CK238" s="213"/>
    </row>
    <row r="239" spans="1:89" s="214" customFormat="1" ht="84" customHeight="1">
      <c r="A239" s="643"/>
      <c r="B239" s="621"/>
      <c r="C239" s="520"/>
      <c r="D239" s="520"/>
      <c r="E239" s="469"/>
      <c r="F239" s="469"/>
      <c r="G239" s="489"/>
      <c r="H239" s="384">
        <v>38</v>
      </c>
      <c r="I239" s="466"/>
      <c r="J239" s="463"/>
      <c r="K239" s="463"/>
      <c r="L239" s="463"/>
      <c r="M239" s="469" t="str">
        <f t="shared" si="282"/>
        <v xml:space="preserve">Posibilidad de perdida de  debido a amenazas como y vulderabilidades, afectando a los activos de información de </v>
      </c>
      <c r="N239" s="469"/>
      <c r="O239" s="469"/>
      <c r="P239" s="472"/>
      <c r="Q239" s="475"/>
      <c r="R239" s="478"/>
      <c r="S239" s="478"/>
      <c r="T239" s="478"/>
      <c r="U239" s="478"/>
      <c r="V239" s="481"/>
      <c r="W239" s="439"/>
      <c r="X239" s="484"/>
      <c r="Y239" s="487"/>
      <c r="Z239" s="436"/>
      <c r="AA239" s="439"/>
      <c r="AB239" s="442"/>
      <c r="AC239" s="445"/>
      <c r="AD239" s="448"/>
      <c r="AE239" s="451"/>
      <c r="AF239" s="205">
        <v>2</v>
      </c>
      <c r="AG239" s="206" t="s">
        <v>1448</v>
      </c>
      <c r="AH239" s="234" t="str">
        <f t="shared" si="251"/>
        <v>Probabilidad</v>
      </c>
      <c r="AI239" s="340" t="s">
        <v>314</v>
      </c>
      <c r="AJ239" s="340" t="s">
        <v>319</v>
      </c>
      <c r="AK239" s="235" t="str">
        <f t="shared" si="252"/>
        <v>40%</v>
      </c>
      <c r="AL239" s="341" t="s">
        <v>323</v>
      </c>
      <c r="AM239" s="341" t="s">
        <v>327</v>
      </c>
      <c r="AN239" s="342" t="s">
        <v>330</v>
      </c>
      <c r="AO239" s="236">
        <f>IF(ISBLANK(AD238),(IFERROR(IF(AND(AH238="Probabilidad",AH239="Probabilidad"),(AQ238-(+AQ238*AK239)),IF(AH239="Probabilidad",(W238-(+W238*AK239)),IF(AH239="Impacto",AQ238,""))),""))," ")</f>
        <v>0.216</v>
      </c>
      <c r="AP239" s="174" t="str">
        <f>IF(ISBLANK(AD238),(IFERROR(IF(AO239="","",IF(AO239&lt;=0.2,"Muy Baja",IF(AO239&lt;=0.4,"Baja",IF(AO239&lt;=0.6,"Media",IF(AO239&lt;=0.8,"Alta","Muy Alta"))))),""))," ")</f>
        <v>Baja</v>
      </c>
      <c r="AQ239" s="237">
        <f t="shared" si="253"/>
        <v>0.216</v>
      </c>
      <c r="AR239" s="283" t="str">
        <f t="shared" si="254"/>
        <v>Moderado</v>
      </c>
      <c r="AS239" s="237">
        <f>IFERROR(IF(AND(AH238="Impacto",AH239="Impacto"),(AS238-(+AS238*AK239)),IF(AH239="Impacto",(AA238-(+AA238*AK239)),IF(AH239="Probabilidad",AS238,""))),"")</f>
        <v>0.6</v>
      </c>
      <c r="AT239" s="239" t="str">
        <f t="shared" si="255"/>
        <v>Moderado</v>
      </c>
      <c r="AU239" s="454"/>
      <c r="AV239" s="457"/>
      <c r="AW239" s="451"/>
      <c r="AX239" s="460"/>
      <c r="AY239" s="494" t="s">
        <v>1615</v>
      </c>
      <c r="AZ239" s="497" t="s">
        <v>1459</v>
      </c>
      <c r="BA239" s="497" t="s">
        <v>973</v>
      </c>
      <c r="BB239" s="497" t="s">
        <v>1063</v>
      </c>
      <c r="BC239" s="500" t="s">
        <v>1590</v>
      </c>
      <c r="BD239" s="500" t="s">
        <v>1591</v>
      </c>
      <c r="BE239" s="497" t="s">
        <v>1618</v>
      </c>
      <c r="BF239" s="497" t="s">
        <v>1617</v>
      </c>
      <c r="BG239" s="463"/>
      <c r="BH239" s="215"/>
      <c r="BI239" s="210"/>
      <c r="BJ239" s="210"/>
      <c r="BK239" s="210"/>
      <c r="BL239" s="207"/>
      <c r="BM239" s="207"/>
      <c r="BN239" s="207"/>
      <c r="BO239" s="282"/>
      <c r="BP239" s="282"/>
      <c r="BQ239" s="284"/>
      <c r="BR239" s="213"/>
      <c r="BS239" s="213" t="str">
        <f>IF(AND('MAPA DE RIESGOS'!$AP239="Muy Alta",'MAPA DE RIESGOS'!$AR239="Leve"),CONCATENATE("R",'MAPA DE RIESGOS'!$H239,"C",'MAPA DE RIESGOS'!$AF239),"")</f>
        <v/>
      </c>
      <c r="BT239" s="213"/>
      <c r="BU239" s="213"/>
      <c r="BV239" s="213"/>
      <c r="BW239" s="213"/>
      <c r="BX239" s="213"/>
      <c r="BY239" s="213"/>
      <c r="BZ239" s="213"/>
      <c r="CA239" s="213"/>
      <c r="CB239" s="213"/>
      <c r="CC239" s="213"/>
      <c r="CD239" s="213"/>
      <c r="CE239" s="213"/>
      <c r="CF239" s="213"/>
      <c r="CG239" s="213"/>
      <c r="CH239" s="213"/>
      <c r="CI239" s="213"/>
      <c r="CJ239" s="213"/>
      <c r="CK239" s="213"/>
    </row>
    <row r="240" spans="1:89" s="214" customFormat="1" ht="84" customHeight="1">
      <c r="A240" s="643"/>
      <c r="B240" s="621"/>
      <c r="C240" s="520"/>
      <c r="D240" s="520"/>
      <c r="E240" s="469"/>
      <c r="F240" s="469"/>
      <c r="G240" s="489"/>
      <c r="H240" s="384">
        <v>38</v>
      </c>
      <c r="I240" s="466"/>
      <c r="J240" s="463"/>
      <c r="K240" s="463"/>
      <c r="L240" s="463"/>
      <c r="M240" s="469" t="str">
        <f t="shared" si="282"/>
        <v xml:space="preserve">Posibilidad de perdida de  debido a amenazas como y vulderabilidades, afectando a los activos de información de </v>
      </c>
      <c r="N240" s="469"/>
      <c r="O240" s="469"/>
      <c r="P240" s="472"/>
      <c r="Q240" s="475"/>
      <c r="R240" s="478"/>
      <c r="S240" s="478"/>
      <c r="T240" s="478"/>
      <c r="U240" s="478"/>
      <c r="V240" s="481"/>
      <c r="W240" s="439"/>
      <c r="X240" s="484"/>
      <c r="Y240" s="487"/>
      <c r="Z240" s="436"/>
      <c r="AA240" s="439"/>
      <c r="AB240" s="442"/>
      <c r="AC240" s="445"/>
      <c r="AD240" s="448"/>
      <c r="AE240" s="451"/>
      <c r="AF240" s="205">
        <v>3</v>
      </c>
      <c r="AG240" s="206" t="s">
        <v>1449</v>
      </c>
      <c r="AH240" s="234" t="str">
        <f t="shared" si="251"/>
        <v>Probabilidad</v>
      </c>
      <c r="AI240" s="340" t="s">
        <v>314</v>
      </c>
      <c r="AJ240" s="340" t="s">
        <v>319</v>
      </c>
      <c r="AK240" s="235" t="str">
        <f t="shared" si="252"/>
        <v>40%</v>
      </c>
      <c r="AL240" s="341" t="s">
        <v>323</v>
      </c>
      <c r="AM240" s="341" t="s">
        <v>327</v>
      </c>
      <c r="AN240" s="342" t="s">
        <v>330</v>
      </c>
      <c r="AO240" s="236">
        <f>IF(ISBLANK(AD238),(IFERROR(IF(AND(AH239="Probabilidad",AH240="Probabilidad"),(AQ239-(+AQ239*AK240)),IF(AND(AH239="Impacto",AH240="Probabilidad"),(AQ238-(+AQ238*AK240)),IF(AH240="Impacto",AQ239,""))),""))," ")</f>
        <v>0.12959999999999999</v>
      </c>
      <c r="AP240" s="174" t="str">
        <f>IF(ISBLANK(AD238),(IFERROR(IF(AO240="","",IF(AO240&lt;=0.2,"Muy Baja",IF(AO240&lt;=0.4,"Baja",IF(AO240&lt;=0.6,"Media",IF(AO240&lt;=0.8,"Alta","Muy Alta"))))),""))," ")</f>
        <v>Muy Baja</v>
      </c>
      <c r="AQ240" s="237">
        <f t="shared" si="253"/>
        <v>0.12959999999999999</v>
      </c>
      <c r="AR240" s="283" t="str">
        <f t="shared" si="254"/>
        <v>Moderado</v>
      </c>
      <c r="AS240" s="237">
        <f>IFERROR(IF(AND(AH239="Impacto",AH240="Impacto"),(AS239-(+AS239*AK240)),IF(AND(AH239="Probabilidad",AH240="Impacto"),(AS238-(+AS238*AK240)),IF(AH240="Probabilidad",AS239,""))),"")</f>
        <v>0.6</v>
      </c>
      <c r="AT240" s="239" t="str">
        <f t="shared" si="255"/>
        <v>Moderado</v>
      </c>
      <c r="AU240" s="454"/>
      <c r="AV240" s="457"/>
      <c r="AW240" s="451"/>
      <c r="AX240" s="460"/>
      <c r="AY240" s="496"/>
      <c r="AZ240" s="499"/>
      <c r="BA240" s="499"/>
      <c r="BB240" s="499"/>
      <c r="BC240" s="502"/>
      <c r="BD240" s="502"/>
      <c r="BE240" s="499"/>
      <c r="BF240" s="499"/>
      <c r="BG240" s="463"/>
      <c r="BH240" s="215"/>
      <c r="BI240" s="210"/>
      <c r="BJ240" s="210"/>
      <c r="BK240" s="210"/>
      <c r="BL240" s="207"/>
      <c r="BM240" s="207"/>
      <c r="BN240" s="207"/>
      <c r="BO240" s="282"/>
      <c r="BP240" s="282"/>
      <c r="BQ240" s="284"/>
      <c r="BR240" s="213"/>
      <c r="BS240" s="213" t="str">
        <f>IF(AND('MAPA DE RIESGOS'!$AP240="Muy Alta",'MAPA DE RIESGOS'!$AR240="Leve"),CONCATENATE("R",'MAPA DE RIESGOS'!$H240,"C",'MAPA DE RIESGOS'!$AF240),"")</f>
        <v/>
      </c>
      <c r="BT240" s="213"/>
      <c r="BU240" s="213"/>
      <c r="BV240" s="213"/>
      <c r="BW240" s="213"/>
      <c r="BX240" s="213"/>
      <c r="BY240" s="213"/>
      <c r="BZ240" s="213"/>
      <c r="CA240" s="213"/>
      <c r="CB240" s="213"/>
      <c r="CC240" s="213"/>
      <c r="CD240" s="213"/>
      <c r="CE240" s="213"/>
      <c r="CF240" s="213"/>
      <c r="CG240" s="213"/>
      <c r="CH240" s="213"/>
      <c r="CI240" s="213"/>
      <c r="CJ240" s="213"/>
      <c r="CK240" s="213"/>
    </row>
    <row r="241" spans="1:89" s="214" customFormat="1" ht="28.5" hidden="1" customHeight="1">
      <c r="A241" s="643"/>
      <c r="B241" s="621"/>
      <c r="C241" s="520"/>
      <c r="D241" s="520"/>
      <c r="E241" s="469"/>
      <c r="F241" s="469"/>
      <c r="G241" s="489"/>
      <c r="H241" s="384">
        <v>38</v>
      </c>
      <c r="I241" s="466"/>
      <c r="J241" s="463"/>
      <c r="K241" s="463"/>
      <c r="L241" s="463"/>
      <c r="M241" s="469" t="str">
        <f t="shared" si="282"/>
        <v xml:space="preserve">Posibilidad de perdida de  debido a amenazas como y vulderabilidades, afectando a los activos de información de </v>
      </c>
      <c r="N241" s="469"/>
      <c r="O241" s="469"/>
      <c r="P241" s="472"/>
      <c r="Q241" s="475"/>
      <c r="R241" s="478"/>
      <c r="S241" s="478"/>
      <c r="T241" s="478"/>
      <c r="U241" s="478"/>
      <c r="V241" s="481"/>
      <c r="W241" s="439"/>
      <c r="X241" s="484"/>
      <c r="Y241" s="487"/>
      <c r="Z241" s="436"/>
      <c r="AA241" s="439"/>
      <c r="AB241" s="442"/>
      <c r="AC241" s="445"/>
      <c r="AD241" s="448"/>
      <c r="AE241" s="451"/>
      <c r="AF241" s="205">
        <v>4</v>
      </c>
      <c r="AG241" s="206"/>
      <c r="AH241" s="234" t="str">
        <f t="shared" si="251"/>
        <v/>
      </c>
      <c r="AI241" s="340"/>
      <c r="AJ241" s="340"/>
      <c r="AK241" s="235" t="str">
        <f t="shared" si="252"/>
        <v/>
      </c>
      <c r="AL241" s="341"/>
      <c r="AM241" s="341"/>
      <c r="AN241" s="342"/>
      <c r="AO241" s="236" t="str">
        <f>IF(ISBLANK(AD238),(IFERROR(IF(AND(AH240="Probabilidad",AH241="Probabilidad"),(AQ240-(+AQ240*AK241)),IF(AND(AH240="Impacto",AH241="Probabilidad"),(AQ239-(+AQ239*AK241)),IF(AH241="Impacto",AQ240,""))),""))," ")</f>
        <v/>
      </c>
      <c r="AP241" s="174" t="str">
        <f>IF(ISBLANK(AD238),(IFERROR(IF(AO241="","",IF(AO241&lt;=0.2,"Muy Baja",IF(AO241&lt;=0.4,"Baja",IF(AO241&lt;=0.6,"Media",IF(AO241&lt;=0.8,"Alta","Muy Alta"))))),""))," ")</f>
        <v/>
      </c>
      <c r="AQ241" s="237" t="str">
        <f t="shared" si="253"/>
        <v/>
      </c>
      <c r="AR241" s="283" t="str">
        <f t="shared" si="254"/>
        <v/>
      </c>
      <c r="AS241" s="237" t="str">
        <f>IFERROR(IF(AND(AH240="Impacto",AH241="Impacto"),(AS240-(+AS240*AK241)),IF(AND(AH240="Probabilidad",AH241="Impacto"),(AS239-(+AS239*AK241)),IF(AH241="Probabilidad",AS240,""))),"")</f>
        <v/>
      </c>
      <c r="AT241" s="239" t="str">
        <f t="shared" si="255"/>
        <v/>
      </c>
      <c r="AU241" s="454"/>
      <c r="AV241" s="457"/>
      <c r="AW241" s="451"/>
      <c r="AX241" s="460"/>
      <c r="AY241" s="343"/>
      <c r="AZ241" s="209"/>
      <c r="BA241" s="207"/>
      <c r="BB241" s="207"/>
      <c r="BC241" s="208"/>
      <c r="BD241" s="208"/>
      <c r="BE241" s="208"/>
      <c r="BF241" s="209"/>
      <c r="BG241" s="463"/>
      <c r="BH241" s="215"/>
      <c r="BI241" s="210"/>
      <c r="BJ241" s="210"/>
      <c r="BK241" s="210"/>
      <c r="BL241" s="207"/>
      <c r="BM241" s="207"/>
      <c r="BN241" s="207"/>
      <c r="BO241" s="282"/>
      <c r="BP241" s="282"/>
      <c r="BQ241" s="284"/>
      <c r="BR241" s="213"/>
      <c r="BS241" s="213" t="str">
        <f>IF(AND('MAPA DE RIESGOS'!$AP241="Muy Alta",'MAPA DE RIESGOS'!$AR241="Leve"),CONCATENATE("R",'MAPA DE RIESGOS'!$H241,"C",'MAPA DE RIESGOS'!$AF241),"")</f>
        <v/>
      </c>
      <c r="BT241" s="213"/>
      <c r="BU241" s="213"/>
      <c r="BV241" s="213"/>
      <c r="BW241" s="213"/>
      <c r="BX241" s="213"/>
      <c r="BY241" s="213"/>
      <c r="BZ241" s="213"/>
      <c r="CA241" s="213"/>
      <c r="CB241" s="213"/>
      <c r="CC241" s="213"/>
      <c r="CD241" s="213"/>
      <c r="CE241" s="213"/>
      <c r="CF241" s="213"/>
      <c r="CG241" s="213"/>
      <c r="CH241" s="213"/>
      <c r="CI241" s="213"/>
      <c r="CJ241" s="213"/>
      <c r="CK241" s="213"/>
    </row>
    <row r="242" spans="1:89" s="214" customFormat="1" ht="28.5" hidden="1" customHeight="1">
      <c r="A242" s="643"/>
      <c r="B242" s="621"/>
      <c r="C242" s="520"/>
      <c r="D242" s="520"/>
      <c r="E242" s="469"/>
      <c r="F242" s="469"/>
      <c r="G242" s="489"/>
      <c r="H242" s="384">
        <v>38</v>
      </c>
      <c r="I242" s="466"/>
      <c r="J242" s="463"/>
      <c r="K242" s="463"/>
      <c r="L242" s="463"/>
      <c r="M242" s="469" t="str">
        <f t="shared" si="282"/>
        <v xml:space="preserve">Posibilidad de perdida de  debido a amenazas como y vulderabilidades, afectando a los activos de información de </v>
      </c>
      <c r="N242" s="469"/>
      <c r="O242" s="469"/>
      <c r="P242" s="472"/>
      <c r="Q242" s="475"/>
      <c r="R242" s="478"/>
      <c r="S242" s="478"/>
      <c r="T242" s="478"/>
      <c r="U242" s="478"/>
      <c r="V242" s="481"/>
      <c r="W242" s="439"/>
      <c r="X242" s="484"/>
      <c r="Y242" s="487"/>
      <c r="Z242" s="436"/>
      <c r="AA242" s="439"/>
      <c r="AB242" s="442"/>
      <c r="AC242" s="445"/>
      <c r="AD242" s="448"/>
      <c r="AE242" s="451"/>
      <c r="AF242" s="205">
        <v>5</v>
      </c>
      <c r="AG242" s="206"/>
      <c r="AH242" s="234" t="str">
        <f t="shared" si="251"/>
        <v/>
      </c>
      <c r="AI242" s="340"/>
      <c r="AJ242" s="340"/>
      <c r="AK242" s="235" t="str">
        <f t="shared" si="252"/>
        <v/>
      </c>
      <c r="AL242" s="341"/>
      <c r="AM242" s="341"/>
      <c r="AN242" s="342"/>
      <c r="AO242" s="236" t="str">
        <f>IF(ISBLANK(AD238),(IFERROR(IF(AND(AH241="Probabilidad",AH242="Probabilidad"),(AQ241-(+AQ241*AK242)),IF(AND(AH241="Impacto",AH242="Probabilidad"),(AQ240-(+AQ240*AK242)),IF(AH242="Impacto",AQ241,""))),""))," ")</f>
        <v/>
      </c>
      <c r="AP242" s="174" t="str">
        <f>IF(ISBLANK(AD238),(IFERROR(IF(AO242="","",IF(AO242&lt;=0.2,"Muy Baja",IF(AO242&lt;=0.4,"Baja",IF(AO242&lt;=0.6,"Media",IF(AO242&lt;=0.8,"Alta","Muy Alta"))))),""))," ")</f>
        <v/>
      </c>
      <c r="AQ242" s="237" t="str">
        <f t="shared" si="253"/>
        <v/>
      </c>
      <c r="AR242" s="283" t="str">
        <f t="shared" si="254"/>
        <v/>
      </c>
      <c r="AS242" s="237" t="str">
        <f>IFERROR(IF(AND(AH241="Impacto",AH242="Impacto"),(AS241-(+AS241*AK242)),IF(AND(AH241="Probabilidad",AH242="Impacto"),(AS240-(+AS240*AK242)),IF(AH242="Probabilidad",AS241,""))),"")</f>
        <v/>
      </c>
      <c r="AT242" s="239" t="str">
        <f t="shared" si="255"/>
        <v/>
      </c>
      <c r="AU242" s="454"/>
      <c r="AV242" s="457"/>
      <c r="AW242" s="451"/>
      <c r="AX242" s="460"/>
      <c r="AY242" s="343"/>
      <c r="AZ242" s="209"/>
      <c r="BA242" s="207"/>
      <c r="BB242" s="207"/>
      <c r="BC242" s="208"/>
      <c r="BD242" s="208"/>
      <c r="BE242" s="208"/>
      <c r="BF242" s="209"/>
      <c r="BG242" s="463"/>
      <c r="BH242" s="215"/>
      <c r="BI242" s="210"/>
      <c r="BJ242" s="210"/>
      <c r="BK242" s="210"/>
      <c r="BL242" s="207"/>
      <c r="BM242" s="207"/>
      <c r="BN242" s="207"/>
      <c r="BO242" s="282"/>
      <c r="BP242" s="282"/>
      <c r="BQ242" s="284"/>
      <c r="BR242" s="213"/>
      <c r="BS242" s="213" t="str">
        <f>IF(AND('MAPA DE RIESGOS'!$AP242="Muy Alta",'MAPA DE RIESGOS'!$AR242="Leve"),CONCATENATE("R",'MAPA DE RIESGOS'!$H242,"C",'MAPA DE RIESGOS'!$AF242),"")</f>
        <v/>
      </c>
      <c r="BT242" s="213"/>
      <c r="BU242" s="213"/>
      <c r="BV242" s="213"/>
      <c r="BW242" s="213"/>
      <c r="BX242" s="213"/>
      <c r="BY242" s="213"/>
      <c r="BZ242" s="213"/>
      <c r="CA242" s="213"/>
      <c r="CB242" s="213"/>
      <c r="CC242" s="213"/>
      <c r="CD242" s="213"/>
      <c r="CE242" s="213"/>
      <c r="CF242" s="213"/>
      <c r="CG242" s="213"/>
      <c r="CH242" s="213"/>
      <c r="CI242" s="213"/>
      <c r="CJ242" s="213"/>
      <c r="CK242" s="213"/>
    </row>
    <row r="243" spans="1:89" s="214" customFormat="1" ht="28.5" hidden="1" customHeight="1">
      <c r="A243" s="643"/>
      <c r="B243" s="621"/>
      <c r="C243" s="520"/>
      <c r="D243" s="520"/>
      <c r="E243" s="469"/>
      <c r="F243" s="469"/>
      <c r="G243" s="489"/>
      <c r="H243" s="384">
        <v>38</v>
      </c>
      <c r="I243" s="467"/>
      <c r="J243" s="464"/>
      <c r="K243" s="464"/>
      <c r="L243" s="464"/>
      <c r="M243" s="470" t="str">
        <f t="shared" si="282"/>
        <v xml:space="preserve">Posibilidad de perdida de  debido a amenazas como y vulderabilidades, afectando a los activos de información de </v>
      </c>
      <c r="N243" s="470"/>
      <c r="O243" s="470"/>
      <c r="P243" s="473"/>
      <c r="Q243" s="476"/>
      <c r="R243" s="479"/>
      <c r="S243" s="479"/>
      <c r="T243" s="479"/>
      <c r="U243" s="479"/>
      <c r="V243" s="482"/>
      <c r="W243" s="440"/>
      <c r="X243" s="485"/>
      <c r="Y243" s="488"/>
      <c r="Z243" s="437"/>
      <c r="AA243" s="440"/>
      <c r="AB243" s="443"/>
      <c r="AC243" s="446"/>
      <c r="AD243" s="449"/>
      <c r="AE243" s="452"/>
      <c r="AF243" s="205">
        <v>6</v>
      </c>
      <c r="AG243" s="206"/>
      <c r="AH243" s="234" t="str">
        <f t="shared" si="251"/>
        <v/>
      </c>
      <c r="AI243" s="340"/>
      <c r="AJ243" s="340"/>
      <c r="AK243" s="235" t="str">
        <f t="shared" si="252"/>
        <v/>
      </c>
      <c r="AL243" s="341"/>
      <c r="AM243" s="341"/>
      <c r="AN243" s="342"/>
      <c r="AO243" s="236" t="str">
        <f>IF(ISBLANK(AD238),(IFERROR(IF(AND(AH241="Probabilidad",AH243="Probabilidad"),(AQ241-(+AQ241*AK243)),IF(AND(AH241="Impacto",AH243="Probabilidad"),(AQ240-(+AQ240*AK243)),IF(AH243="Impacto",AQ241,""))),""))," ")</f>
        <v/>
      </c>
      <c r="AP243" s="174" t="str">
        <f>IF(ISBLANK(AD238),(IFERROR(IF(AO243="","",IF(AO243&lt;=0.2,"Muy Baja",IF(AO243&lt;=0.4,"Baja",IF(AO243&lt;=0.6,"Media",IF(AO243&lt;=0.8,"Alta","Muy Alta"))))),"")), " ")</f>
        <v/>
      </c>
      <c r="AQ243" s="237" t="str">
        <f t="shared" si="253"/>
        <v/>
      </c>
      <c r="AR243" s="283" t="str">
        <f t="shared" si="254"/>
        <v/>
      </c>
      <c r="AS243" s="237" t="str">
        <f>IFERROR(IF(AND(AH242="Impacto",AH243="Impacto"),(AS241-(+AS242*AK243)),IF(AND(AH241="Probabilidad",AH243="Impacto"),(AS240-(+AS240*AK243)),IF(AH243="Probabilidad",AS241,""))),"")</f>
        <v/>
      </c>
      <c r="AT243" s="239" t="str">
        <f t="shared" si="255"/>
        <v/>
      </c>
      <c r="AU243" s="455"/>
      <c r="AV243" s="458"/>
      <c r="AW243" s="452"/>
      <c r="AX243" s="461"/>
      <c r="AY243" s="343"/>
      <c r="AZ243" s="209"/>
      <c r="BA243" s="207"/>
      <c r="BB243" s="207"/>
      <c r="BC243" s="208"/>
      <c r="BD243" s="208"/>
      <c r="BE243" s="208"/>
      <c r="BF243" s="209"/>
      <c r="BG243" s="464"/>
      <c r="BH243" s="215"/>
      <c r="BI243" s="210"/>
      <c r="BJ243" s="210"/>
      <c r="BK243" s="210"/>
      <c r="BL243" s="207"/>
      <c r="BM243" s="207"/>
      <c r="BN243" s="207"/>
      <c r="BO243" s="282"/>
      <c r="BP243" s="282"/>
      <c r="BQ243" s="284"/>
      <c r="BR243" s="213"/>
      <c r="BS243" s="213" t="str">
        <f>IF(AND('MAPA DE RIESGOS'!$AP243="Muy Alta",'MAPA DE RIESGOS'!$AR243="Leve"),CONCATENATE("R",'MAPA DE RIESGOS'!$H243,"C",'MAPA DE RIESGOS'!$AF243),"")</f>
        <v/>
      </c>
      <c r="BT243" s="213"/>
      <c r="BU243" s="213"/>
      <c r="BV243" s="213"/>
      <c r="BW243" s="213"/>
      <c r="BX243" s="213"/>
      <c r="BY243" s="213"/>
      <c r="BZ243" s="213"/>
      <c r="CA243" s="213"/>
      <c r="CB243" s="213"/>
      <c r="CC243" s="213"/>
      <c r="CD243" s="213"/>
      <c r="CE243" s="213"/>
      <c r="CF243" s="213"/>
      <c r="CG243" s="213"/>
      <c r="CH243" s="213"/>
      <c r="CI243" s="213"/>
      <c r="CJ243" s="213"/>
      <c r="CK243" s="213"/>
    </row>
    <row r="244" spans="1:89" s="214" customFormat="1" ht="67.5" customHeight="1">
      <c r="A244" s="643"/>
      <c r="B244" s="621" t="s">
        <v>959</v>
      </c>
      <c r="C244" s="520"/>
      <c r="D244" s="520" t="str">
        <f>IFERROR((VLOOKUP($B244,'Listados Datos'!$D$3:$F$18,3,FALSE))," ")</f>
        <v xml:space="preserve">Disponer de herramientas tecnológicas que apoyen de manera eficiente y oportuna las labores misionales y estrategicas de la entidad. Según lo establecido en el Plan Operativo Anual de la entidad. </v>
      </c>
      <c r="E244" s="469"/>
      <c r="F244" s="469" t="s">
        <v>973</v>
      </c>
      <c r="G244" s="489">
        <v>39</v>
      </c>
      <c r="H244" s="384">
        <v>39</v>
      </c>
      <c r="I244" s="465" t="s">
        <v>1252</v>
      </c>
      <c r="J244" s="462" t="s">
        <v>243</v>
      </c>
      <c r="K244" s="462" t="s">
        <v>1252</v>
      </c>
      <c r="L244" s="462" t="s">
        <v>1432</v>
      </c>
      <c r="M244" s="468" t="str">
        <f t="shared" si="282"/>
        <v>Posibilidad de perdida de Disponibilidad debido a amenazas como No disponibilidad de la información y vulderabilidades, afectando a los activos de información de Información física o digital</v>
      </c>
      <c r="N244" s="468" t="s">
        <v>932</v>
      </c>
      <c r="O244" s="468" t="s">
        <v>837</v>
      </c>
      <c r="P244" s="471">
        <v>228</v>
      </c>
      <c r="Q244" s="474" t="s">
        <v>88</v>
      </c>
      <c r="R244" s="477" t="s">
        <v>1438</v>
      </c>
      <c r="S244" s="477" t="s">
        <v>1252</v>
      </c>
      <c r="T244" s="477"/>
      <c r="U244" s="477"/>
      <c r="V244" s="480" t="str">
        <f t="shared" ref="V244" si="295">IF(ISBLANK(AC244),(IF(P244&lt;=0,"",IF(P244&lt;=2,"Muy Baja",IF(P244&lt;=24,"Baja",IF(P244&lt;=500,"Media",IF(P244&lt;=5000,"Alta","Muy Alta"))))))," ")</f>
        <v>Media</v>
      </c>
      <c r="W244" s="438">
        <f t="shared" ref="W244" si="296">IF(ISBLANK(AC244),(IF(V244="","",IF(V244="Muy Baja",20%,IF(V244="Baja",40%,IF(V244="Media",60%,IF(V244="Alta",80%,IF(V244="Muy Alta",100%,0)))))))," ")</f>
        <v>0.6</v>
      </c>
      <c r="X244" s="483" t="s">
        <v>307</v>
      </c>
      <c r="Y244" s="486" t="str">
        <f>IF(X244&gt;0,IF(NOT(ISERROR(MATCH(X244,'Listados Datos'!$N$3:$N$4,0))),'Listados Datos'!$N$6&amp;"Por favor no seleccionar este criterios de impacto (Afectación Económica o presupuestal y/o Pérdida Reputacional)",'Listados Datos'!$N$7),"")</f>
        <v>✔</v>
      </c>
      <c r="Z244" s="435" t="str">
        <f>IF(OR(X244='Listados Datos'!$R$3,X244='Listados Datos'!$S$3),"Leve",IF(OR(X244='Listados Datos'!$R$4,X244='Listados Datos'!$S$4),"Menor",IF(OR(X244='Listados Datos'!$R$5,X244='Listados Datos'!$S$5),"Moderado",IF(OR(X244='Listados Datos'!$R$6,X244='Listados Datos'!$S$6),"Mayor",IF(OR(X244='Listados Datos'!$R$7,X244='Listados Datos'!$S$7),"Catastrófico","")))))</f>
        <v>Moderado</v>
      </c>
      <c r="AA244" s="438">
        <f>IF(Z244="","",IF(Z244="Leve",20%,IF(Z244="Menor",40%,IF(Z244="Moderado",60%,IF(Z244="Mayor",80%,IF(Z244="Catastrófico",100%,0))))))</f>
        <v>0.6</v>
      </c>
      <c r="AB244" s="441" t="str">
        <f>IF(OR(AND(V244="Muy Baja",Z244="Leve"),AND(V244="Muy Baja",Z244="Menor"),AND(V244="Baja",Z244="Leve")),"Bajo",IF(OR(AND(V244="Muy baja",Z244="Moderado"),AND(V244="Baja",Z244="Menor"),AND(V244="Baja",Z244="Moderado"),AND(V244="Media",Z244="Leve"),AND(V244="Media",Z244="Menor"),AND(V244="Media",Z244="Moderado"),AND(V244="Alta",Z244="Leve"),AND(V244="Alta",Z244="Menor")),"Moderado",IF(OR(AND(V244="Muy Baja",Z244="Mayor"),AND(V244="Baja",Z244="Mayor"),AND(V244="Media",Z244="Mayor"),AND(V244="Alta",Z244="Moderado"),AND(V244="Alta",Z244="Mayor"),AND(V244="Muy Alta",Z244="Leve"),AND(V244="Muy Alta",Z244="Menor"),AND(V244="Muy Alta",Z244="Moderado"),AND(V244="Muy Alta",Z244="Mayor")),"Alto",IF(OR(AND(V244="Muy Baja",Z244="Catastrófico"),AND(V244="Baja",Z244="Catastrófico"),AND(V244="Media",Z244="Catastrófico"),AND(V244="Alta",Z244="Catastrófico"),AND(V244="Muy Alta",Z244="Catastrófico")),"Extremo",""))))</f>
        <v>Moderado</v>
      </c>
      <c r="AC244" s="444"/>
      <c r="AD244" s="447"/>
      <c r="AE244" s="450" t="str">
        <f t="shared" ref="AE244" si="297">IF(AND(AC244="Rara Vez",AD244="Insignificante"),("BAJA"),IF(AND(AC244="Rara Vez",AD244="Menor"),("BAJA"),IF(AND(AC244="Rara Vez",AD244="Moderado"),("MODERADA"),IF(AND(AC244="Rara Vez",AD244="Mayor"),("ALTA"),IF(AND(AC244="Improbable",AD244="Insignificante"),("BAJA"),IF(AND(AC244="Improbable",AD244="Menor"),("BAJA"),IF(AND(AC244="Improbable",AD244="Moderado"),("MODERADA"),IF(AND(AC244="Improbable",AD244="Mayor"),("ALTA"),IF(AND(AC244="Posible",AD244="Insignificante"),("BAJA"),IF(AND(AC244="Posible",AD244="Menor"),("MODERADA"),IF(AND(AC244="Posible",AD244="Moderado"),("ALTA"),IF(AND(AC244="Posible",AD244="Mayor"),("EXTREMA"),IF(AND(AC244="Probable",AD244="Insignificante"),("MODERADA"),IF(AND(AC244="Probable",AD244="Menor"),("ALTA"),IF(AND(AC244="Probable",AD244="Moderado"),("ALTA"),IF(AND(AC244="Probable",AD244="Mayor"),("EXTREMA"),IF(AND(AC244="Casi Seguro",AD244="Insignificante"),("ALTA"),IF(AND(AC244="Casi Seguro",AD244="Menor"),("ALTA"),IF(AND(AC244="Casi Seguro",AD244="Moderado"),("EXTREMA"),IF(AND(AC244="Casi Seguro",AD244="Mayor"),("EXTREMA"),IF(AD244="Catastrófico","EXTREMA","VALORAR")))))))))))))))))))))</f>
        <v>VALORAR</v>
      </c>
      <c r="AF244" s="205">
        <v>1</v>
      </c>
      <c r="AG244" s="206" t="s">
        <v>1450</v>
      </c>
      <c r="AH244" s="234" t="str">
        <f t="shared" si="251"/>
        <v>Probabilidad</v>
      </c>
      <c r="AI244" s="340" t="s">
        <v>314</v>
      </c>
      <c r="AJ244" s="340" t="s">
        <v>319</v>
      </c>
      <c r="AK244" s="235" t="str">
        <f t="shared" si="252"/>
        <v>40%</v>
      </c>
      <c r="AL244" s="341" t="s">
        <v>323</v>
      </c>
      <c r="AM244" s="341" t="s">
        <v>327</v>
      </c>
      <c r="AN244" s="342" t="s">
        <v>330</v>
      </c>
      <c r="AO244" s="236">
        <f>IF(ISBLANK(AD244),(IFERROR(IF(AH244="Probabilidad",(W244-(+W244*AK244)),IF(AH244="Impacto",W244,"")),""))," ")</f>
        <v>0.36</v>
      </c>
      <c r="AP244" s="174" t="str">
        <f>IF(ISBLANK(AD244), (IFERROR(IF(AO244="","",IF(AO244&lt;=0.2,"Muy Baja",IF(AO244&lt;=0.4,"Baja",IF(AO244&lt;=0.6,"Media",IF(AO244&lt;=0.8,"Alta","Muy Alta"))))),""))," ")</f>
        <v>Baja</v>
      </c>
      <c r="AQ244" s="237">
        <f t="shared" si="253"/>
        <v>0.36</v>
      </c>
      <c r="AR244" s="283" t="str">
        <f t="shared" si="254"/>
        <v>Moderado</v>
      </c>
      <c r="AS244" s="237">
        <f>IFERROR(IF(AH244="Impacto",(AA244-(+AA244*AK244)),IF(AH244="Probabilidad",AA244,"")),"")</f>
        <v>0.6</v>
      </c>
      <c r="AT244" s="239" t="str">
        <f t="shared" si="255"/>
        <v>Moderado</v>
      </c>
      <c r="AU244" s="453"/>
      <c r="AV244" s="456" t="str">
        <f>IF(ISBLANK(AD244), " ", AD244)</f>
        <v xml:space="preserve"> </v>
      </c>
      <c r="AW244" s="450" t="str">
        <f t="shared" ref="AW244" si="298">IF(AND(AU244="Rara Vez",AV244="Insignificante"),("BAJA"),IF(AND(AU244="Rara Vez",AV244="Menor"),("BAJA"),IF(AND(AU244="Rara Vez",AV244="Moderado"),("MODERADA"),IF(AND(AU244="Rara Vez",AV244="Mayor"),("ALTA"),IF(AND(AU244="Improbable",AV244="Insignificante"),("BAJA"),IF(AND(AU244="Improbable",AV244="Menor"),("BAJA"),IF(AND(AU244="Improbable",AV244="Moderado"),("MODERADA"),IF(AND(AU244="Improbable",AV244="Mayor"),("ALTA"),IF(AND(AU244="Posible",AV244="Insignificante"),("BAJA"),IF(AND(AU244="Posible",AV244="Menor"),("MODERADA"),IF(AND(AU244="Posible",AV244="Moderado"),("ALTA"),IF(AND(AU244="Posible",AV244="Mayor"),("EXTREMA"),IF(AND(AU244="Probable",AV244="Insignificante"),("MODERADA"),IF(AND(AU244="Probable",AV244="Menor"),("ALTA"),IF(AND(AU244="Probable",AV244="Moderado"),("ALTA"),IF(AND(AU244="Probable",AV244="Mayor"),("EXTREMA"),IF(AND(AU244="Casi Seguro",AV244="Insignificante"),("ALTA"),IF(AND(AU244="Casi Seguro",AV244="Menor"),("ALTA"),IF(AND(AU244="Casi Seguro",AV244="Moderado"),("EXTREMA"),IF(AND(AU244="Casi Seguro",AV244="Mayor"),("EXTREMA"),IF(AV244="Catastrófico","EXTREMA","VALORAR")))))))))))))))))))))</f>
        <v>VALORAR</v>
      </c>
      <c r="AX244" s="459" t="s">
        <v>337</v>
      </c>
      <c r="AY244" s="494" t="s">
        <v>1621</v>
      </c>
      <c r="AZ244" s="497" t="s">
        <v>1623</v>
      </c>
      <c r="BA244" s="497" t="s">
        <v>973</v>
      </c>
      <c r="BB244" s="497" t="s">
        <v>1069</v>
      </c>
      <c r="BC244" s="500" t="s">
        <v>1590</v>
      </c>
      <c r="BD244" s="500" t="s">
        <v>1591</v>
      </c>
      <c r="BE244" s="497" t="s">
        <v>1601</v>
      </c>
      <c r="BF244" s="497" t="s">
        <v>1602</v>
      </c>
      <c r="BG244" s="462" t="s">
        <v>1325</v>
      </c>
      <c r="BH244" s="215"/>
      <c r="BI244" s="210"/>
      <c r="BJ244" s="210"/>
      <c r="BK244" s="210"/>
      <c r="BL244" s="207"/>
      <c r="BM244" s="207"/>
      <c r="BN244" s="207"/>
      <c r="BO244" s="282"/>
      <c r="BP244" s="282"/>
      <c r="BQ244" s="284"/>
      <c r="BR244" s="213"/>
      <c r="BS244" s="213" t="str">
        <f>IF(AND('MAPA DE RIESGOS'!$AP244="Muy Alta",'MAPA DE RIESGOS'!$AR244="Leve"),CONCATENATE("R",'MAPA DE RIESGOS'!$H244,"C",'MAPA DE RIESGOS'!$AF244),"")</f>
        <v/>
      </c>
      <c r="BT244" s="213"/>
      <c r="BU244" s="213"/>
      <c r="BV244" s="213"/>
      <c r="BW244" s="213"/>
      <c r="BX244" s="213"/>
      <c r="BY244" s="213"/>
      <c r="BZ244" s="213"/>
      <c r="CA244" s="213"/>
      <c r="CB244" s="213"/>
      <c r="CC244" s="213"/>
      <c r="CD244" s="213"/>
      <c r="CE244" s="213"/>
      <c r="CF244" s="213"/>
      <c r="CG244" s="213"/>
      <c r="CH244" s="213"/>
      <c r="CI244" s="213"/>
      <c r="CJ244" s="213"/>
      <c r="CK244" s="213"/>
    </row>
    <row r="245" spans="1:89" s="214" customFormat="1" ht="67.5" customHeight="1">
      <c r="A245" s="643"/>
      <c r="B245" s="621"/>
      <c r="C245" s="520"/>
      <c r="D245" s="520"/>
      <c r="E245" s="469"/>
      <c r="F245" s="469"/>
      <c r="G245" s="489"/>
      <c r="H245" s="384">
        <v>39</v>
      </c>
      <c r="I245" s="466"/>
      <c r="J245" s="463"/>
      <c r="K245" s="463"/>
      <c r="L245" s="463"/>
      <c r="M245" s="469" t="str">
        <f t="shared" si="282"/>
        <v xml:space="preserve">Posibilidad de perdida de  debido a amenazas como y vulderabilidades, afectando a los activos de información de </v>
      </c>
      <c r="N245" s="469"/>
      <c r="O245" s="469"/>
      <c r="P245" s="472"/>
      <c r="Q245" s="475"/>
      <c r="R245" s="478"/>
      <c r="S245" s="478"/>
      <c r="T245" s="478"/>
      <c r="U245" s="478"/>
      <c r="V245" s="481"/>
      <c r="W245" s="439"/>
      <c r="X245" s="484"/>
      <c r="Y245" s="487"/>
      <c r="Z245" s="436"/>
      <c r="AA245" s="439"/>
      <c r="AB245" s="442"/>
      <c r="AC245" s="445"/>
      <c r="AD245" s="448"/>
      <c r="AE245" s="451"/>
      <c r="AF245" s="205">
        <v>2</v>
      </c>
      <c r="AG245" s="206" t="s">
        <v>1451</v>
      </c>
      <c r="AH245" s="234" t="str">
        <f t="shared" si="251"/>
        <v>Probabilidad</v>
      </c>
      <c r="AI245" s="340" t="s">
        <v>314</v>
      </c>
      <c r="AJ245" s="340" t="s">
        <v>319</v>
      </c>
      <c r="AK245" s="235" t="str">
        <f t="shared" si="252"/>
        <v>40%</v>
      </c>
      <c r="AL245" s="341" t="s">
        <v>323</v>
      </c>
      <c r="AM245" s="341" t="s">
        <v>327</v>
      </c>
      <c r="AN245" s="342" t="s">
        <v>330</v>
      </c>
      <c r="AO245" s="236">
        <f>IF(ISBLANK(AD244),(IFERROR(IF(AND(AH244="Probabilidad",AH245="Probabilidad"),(AQ244-(+AQ244*AK245)),IF(AH245="Probabilidad",(W244-(+W244*AK245)),IF(AH245="Impacto",AQ244,""))),""))," ")</f>
        <v>0.216</v>
      </c>
      <c r="AP245" s="174" t="str">
        <f>IF(ISBLANK(AD244),(IFERROR(IF(AO245="","",IF(AO245&lt;=0.2,"Muy Baja",IF(AO245&lt;=0.4,"Baja",IF(AO245&lt;=0.6,"Media",IF(AO245&lt;=0.8,"Alta","Muy Alta"))))),""))," ")</f>
        <v>Baja</v>
      </c>
      <c r="AQ245" s="237">
        <f t="shared" si="253"/>
        <v>0.216</v>
      </c>
      <c r="AR245" s="283" t="str">
        <f t="shared" si="254"/>
        <v>Moderado</v>
      </c>
      <c r="AS245" s="237">
        <f>IFERROR(IF(AND(AH244="Impacto",AH245="Impacto"),(AS244-(+AS244*AK245)),IF(AH245="Impacto",(AA244-(+AA244*AK245)),IF(AH245="Probabilidad",AS244,""))),"")</f>
        <v>0.6</v>
      </c>
      <c r="AT245" s="239" t="str">
        <f t="shared" si="255"/>
        <v>Moderado</v>
      </c>
      <c r="AU245" s="454"/>
      <c r="AV245" s="457"/>
      <c r="AW245" s="451"/>
      <c r="AX245" s="460"/>
      <c r="AY245" s="496"/>
      <c r="AZ245" s="499"/>
      <c r="BA245" s="499"/>
      <c r="BB245" s="499"/>
      <c r="BC245" s="502"/>
      <c r="BD245" s="502"/>
      <c r="BE245" s="499"/>
      <c r="BF245" s="499"/>
      <c r="BG245" s="463"/>
      <c r="BH245" s="215"/>
      <c r="BI245" s="210"/>
      <c r="BJ245" s="210"/>
      <c r="BK245" s="210"/>
      <c r="BL245" s="207"/>
      <c r="BM245" s="207"/>
      <c r="BN245" s="207"/>
      <c r="BO245" s="282"/>
      <c r="BP245" s="282"/>
      <c r="BQ245" s="284"/>
      <c r="BR245" s="213"/>
      <c r="BS245" s="213" t="str">
        <f>IF(AND('MAPA DE RIESGOS'!$AP245="Muy Alta",'MAPA DE RIESGOS'!$AR245="Leve"),CONCATENATE("R",'MAPA DE RIESGOS'!$H245,"C",'MAPA DE RIESGOS'!$AF245),"")</f>
        <v/>
      </c>
      <c r="BT245" s="213"/>
      <c r="BU245" s="213"/>
      <c r="BV245" s="213"/>
      <c r="BW245" s="213"/>
      <c r="BX245" s="213"/>
      <c r="BY245" s="213"/>
      <c r="BZ245" s="213"/>
      <c r="CA245" s="213"/>
      <c r="CB245" s="213"/>
      <c r="CC245" s="213"/>
      <c r="CD245" s="213"/>
      <c r="CE245" s="213"/>
      <c r="CF245" s="213"/>
      <c r="CG245" s="213"/>
      <c r="CH245" s="213"/>
      <c r="CI245" s="213"/>
      <c r="CJ245" s="213"/>
      <c r="CK245" s="213"/>
    </row>
    <row r="246" spans="1:89" s="214" customFormat="1" ht="67.5" customHeight="1">
      <c r="A246" s="643"/>
      <c r="B246" s="621"/>
      <c r="C246" s="520"/>
      <c r="D246" s="520"/>
      <c r="E246" s="469"/>
      <c r="F246" s="469"/>
      <c r="G246" s="489"/>
      <c r="H246" s="384">
        <v>39</v>
      </c>
      <c r="I246" s="466"/>
      <c r="J246" s="463"/>
      <c r="K246" s="463"/>
      <c r="L246" s="463"/>
      <c r="M246" s="469" t="str">
        <f t="shared" si="282"/>
        <v xml:space="preserve">Posibilidad de perdida de  debido a amenazas como y vulderabilidades, afectando a los activos de información de </v>
      </c>
      <c r="N246" s="469"/>
      <c r="O246" s="469"/>
      <c r="P246" s="472"/>
      <c r="Q246" s="475"/>
      <c r="R246" s="478"/>
      <c r="S246" s="478"/>
      <c r="T246" s="478"/>
      <c r="U246" s="478"/>
      <c r="V246" s="481"/>
      <c r="W246" s="439"/>
      <c r="X246" s="484"/>
      <c r="Y246" s="487"/>
      <c r="Z246" s="436"/>
      <c r="AA246" s="439"/>
      <c r="AB246" s="442"/>
      <c r="AC246" s="445"/>
      <c r="AD246" s="448"/>
      <c r="AE246" s="451"/>
      <c r="AF246" s="205">
        <v>3</v>
      </c>
      <c r="AG246" s="206" t="s">
        <v>60</v>
      </c>
      <c r="AH246" s="234" t="str">
        <f t="shared" si="251"/>
        <v>Probabilidad</v>
      </c>
      <c r="AI246" s="340" t="s">
        <v>314</v>
      </c>
      <c r="AJ246" s="340" t="s">
        <v>319</v>
      </c>
      <c r="AK246" s="235" t="str">
        <f t="shared" si="252"/>
        <v>40%</v>
      </c>
      <c r="AL246" s="341" t="s">
        <v>323</v>
      </c>
      <c r="AM246" s="341" t="s">
        <v>327</v>
      </c>
      <c r="AN246" s="342" t="s">
        <v>330</v>
      </c>
      <c r="AO246" s="236">
        <f>IF(ISBLANK(AD244),(IFERROR(IF(AND(AH245="Probabilidad",AH246="Probabilidad"),(AQ245-(+AQ245*AK246)),IF(AND(AH245="Impacto",AH246="Probabilidad"),(AQ244-(+AQ244*AK246)),IF(AH246="Impacto",AQ245,""))),""))," ")</f>
        <v>0.12959999999999999</v>
      </c>
      <c r="AP246" s="174" t="str">
        <f>IF(ISBLANK(AD244),(IFERROR(IF(AO246="","",IF(AO246&lt;=0.2,"Muy Baja",IF(AO246&lt;=0.4,"Baja",IF(AO246&lt;=0.6,"Media",IF(AO246&lt;=0.8,"Alta","Muy Alta"))))),""))," ")</f>
        <v>Muy Baja</v>
      </c>
      <c r="AQ246" s="237">
        <f t="shared" si="253"/>
        <v>0.12959999999999999</v>
      </c>
      <c r="AR246" s="283" t="str">
        <f t="shared" si="254"/>
        <v>Moderado</v>
      </c>
      <c r="AS246" s="237">
        <f>IFERROR(IF(AND(AH245="Impacto",AH246="Impacto"),(AS245-(+AS245*AK246)),IF(AND(AH245="Probabilidad",AH246="Impacto"),(AS244-(+AS244*AK246)),IF(AH246="Probabilidad",AS245,""))),"")</f>
        <v>0.6</v>
      </c>
      <c r="AT246" s="239" t="str">
        <f t="shared" si="255"/>
        <v>Moderado</v>
      </c>
      <c r="AU246" s="454"/>
      <c r="AV246" s="457"/>
      <c r="AW246" s="451"/>
      <c r="AX246" s="460"/>
      <c r="AY246" s="494" t="s">
        <v>1622</v>
      </c>
      <c r="AZ246" s="497" t="s">
        <v>1459</v>
      </c>
      <c r="BA246" s="497" t="s">
        <v>973</v>
      </c>
      <c r="BB246" s="497" t="s">
        <v>1063</v>
      </c>
      <c r="BC246" s="500" t="s">
        <v>1590</v>
      </c>
      <c r="BD246" s="500" t="s">
        <v>1591</v>
      </c>
      <c r="BE246" s="497" t="s">
        <v>1618</v>
      </c>
      <c r="BF246" s="497" t="s">
        <v>1617</v>
      </c>
      <c r="BG246" s="463"/>
      <c r="BH246" s="215"/>
      <c r="BI246" s="210"/>
      <c r="BJ246" s="210"/>
      <c r="BK246" s="210"/>
      <c r="BL246" s="207"/>
      <c r="BM246" s="207"/>
      <c r="BN246" s="207"/>
      <c r="BO246" s="282"/>
      <c r="BP246" s="282"/>
      <c r="BQ246" s="284"/>
      <c r="BR246" s="213"/>
      <c r="BS246" s="213" t="str">
        <f>IF(AND('MAPA DE RIESGOS'!$AP246="Muy Alta",'MAPA DE RIESGOS'!$AR246="Leve"),CONCATENATE("R",'MAPA DE RIESGOS'!$H246,"C",'MAPA DE RIESGOS'!$AF246),"")</f>
        <v/>
      </c>
      <c r="BT246" s="213"/>
      <c r="BU246" s="213"/>
      <c r="BV246" s="213"/>
      <c r="BW246" s="213"/>
      <c r="BX246" s="213"/>
      <c r="BY246" s="213"/>
      <c r="BZ246" s="213"/>
      <c r="CA246" s="213"/>
      <c r="CB246" s="213"/>
      <c r="CC246" s="213"/>
      <c r="CD246" s="213"/>
      <c r="CE246" s="213"/>
      <c r="CF246" s="213"/>
      <c r="CG246" s="213"/>
      <c r="CH246" s="213"/>
      <c r="CI246" s="213"/>
      <c r="CJ246" s="213"/>
      <c r="CK246" s="213"/>
    </row>
    <row r="247" spans="1:89" s="214" customFormat="1" ht="67.5" customHeight="1">
      <c r="A247" s="643"/>
      <c r="B247" s="621"/>
      <c r="C247" s="520"/>
      <c r="D247" s="520"/>
      <c r="E247" s="469"/>
      <c r="F247" s="469"/>
      <c r="G247" s="489"/>
      <c r="H247" s="384">
        <v>39</v>
      </c>
      <c r="I247" s="466"/>
      <c r="J247" s="463"/>
      <c r="K247" s="463"/>
      <c r="L247" s="463"/>
      <c r="M247" s="469" t="str">
        <f t="shared" si="282"/>
        <v xml:space="preserve">Posibilidad de perdida de  debido a amenazas como y vulderabilidades, afectando a los activos de información de </v>
      </c>
      <c r="N247" s="469"/>
      <c r="O247" s="469"/>
      <c r="P247" s="472"/>
      <c r="Q247" s="475"/>
      <c r="R247" s="478"/>
      <c r="S247" s="478"/>
      <c r="T247" s="478"/>
      <c r="U247" s="478"/>
      <c r="V247" s="481"/>
      <c r="W247" s="439"/>
      <c r="X247" s="484"/>
      <c r="Y247" s="487"/>
      <c r="Z247" s="436"/>
      <c r="AA247" s="439"/>
      <c r="AB247" s="442"/>
      <c r="AC247" s="445"/>
      <c r="AD247" s="448"/>
      <c r="AE247" s="451"/>
      <c r="AF247" s="205">
        <v>4</v>
      </c>
      <c r="AG247" s="206" t="s">
        <v>1452</v>
      </c>
      <c r="AH247" s="234" t="str">
        <f t="shared" si="251"/>
        <v>Probabilidad</v>
      </c>
      <c r="AI247" s="340" t="s">
        <v>314</v>
      </c>
      <c r="AJ247" s="340" t="s">
        <v>319</v>
      </c>
      <c r="AK247" s="235" t="str">
        <f t="shared" si="252"/>
        <v>40%</v>
      </c>
      <c r="AL247" s="341" t="s">
        <v>323</v>
      </c>
      <c r="AM247" s="341" t="s">
        <v>327</v>
      </c>
      <c r="AN247" s="342" t="s">
        <v>330</v>
      </c>
      <c r="AO247" s="236">
        <f>IF(ISBLANK(AD244),(IFERROR(IF(AND(AH246="Probabilidad",AH247="Probabilidad"),(AQ246-(+AQ246*AK247)),IF(AND(AH246="Impacto",AH247="Probabilidad"),(AQ245-(+AQ245*AK247)),IF(AH247="Impacto",AQ246,""))),""))," ")</f>
        <v>7.7759999999999996E-2</v>
      </c>
      <c r="AP247" s="174" t="str">
        <f>IF(ISBLANK(AD244),(IFERROR(IF(AO247="","",IF(AO247&lt;=0.2,"Muy Baja",IF(AO247&lt;=0.4,"Baja",IF(AO247&lt;=0.6,"Media",IF(AO247&lt;=0.8,"Alta","Muy Alta"))))),""))," ")</f>
        <v>Muy Baja</v>
      </c>
      <c r="AQ247" s="237">
        <f t="shared" si="253"/>
        <v>7.7759999999999996E-2</v>
      </c>
      <c r="AR247" s="283" t="str">
        <f t="shared" si="254"/>
        <v>Moderado</v>
      </c>
      <c r="AS247" s="237">
        <f>IFERROR(IF(AND(AH246="Impacto",AH247="Impacto"),(AS246-(+AS246*AK247)),IF(AND(AH246="Probabilidad",AH247="Impacto"),(AS245-(+AS245*AK247)),IF(AH247="Probabilidad",AS246,""))),"")</f>
        <v>0.6</v>
      </c>
      <c r="AT247" s="239" t="str">
        <f t="shared" si="255"/>
        <v>Moderado</v>
      </c>
      <c r="AU247" s="454"/>
      <c r="AV247" s="457"/>
      <c r="AW247" s="451"/>
      <c r="AX247" s="460"/>
      <c r="AY247" s="496"/>
      <c r="AZ247" s="499"/>
      <c r="BA247" s="499"/>
      <c r="BB247" s="499"/>
      <c r="BC247" s="502"/>
      <c r="BD247" s="502"/>
      <c r="BE247" s="499"/>
      <c r="BF247" s="499"/>
      <c r="BG247" s="463"/>
      <c r="BH247" s="215"/>
      <c r="BI247" s="210"/>
      <c r="BJ247" s="210"/>
      <c r="BK247" s="210"/>
      <c r="BL247" s="207"/>
      <c r="BM247" s="207"/>
      <c r="BN247" s="207"/>
      <c r="BO247" s="282"/>
      <c r="BP247" s="282"/>
      <c r="BQ247" s="284"/>
      <c r="BR247" s="213"/>
      <c r="BS247" s="213" t="str">
        <f>IF(AND('MAPA DE RIESGOS'!$AP247="Muy Alta",'MAPA DE RIESGOS'!$AR247="Leve"),CONCATENATE("R",'MAPA DE RIESGOS'!$H247,"C",'MAPA DE RIESGOS'!$AF247),"")</f>
        <v/>
      </c>
      <c r="BT247" s="213"/>
      <c r="BU247" s="213"/>
      <c r="BV247" s="213"/>
      <c r="BW247" s="213"/>
      <c r="BX247" s="213"/>
      <c r="BY247" s="213"/>
      <c r="BZ247" s="213"/>
      <c r="CA247" s="213"/>
      <c r="CB247" s="213"/>
      <c r="CC247" s="213"/>
      <c r="CD247" s="213"/>
      <c r="CE247" s="213"/>
      <c r="CF247" s="213"/>
      <c r="CG247" s="213"/>
      <c r="CH247" s="213"/>
      <c r="CI247" s="213"/>
      <c r="CJ247" s="213"/>
      <c r="CK247" s="213"/>
    </row>
    <row r="248" spans="1:89" s="214" customFormat="1" ht="28.5" hidden="1" customHeight="1">
      <c r="A248" s="643"/>
      <c r="B248" s="621"/>
      <c r="C248" s="520"/>
      <c r="D248" s="520"/>
      <c r="E248" s="469"/>
      <c r="F248" s="469"/>
      <c r="G248" s="489"/>
      <c r="H248" s="384">
        <v>39</v>
      </c>
      <c r="I248" s="466"/>
      <c r="J248" s="463"/>
      <c r="K248" s="463"/>
      <c r="L248" s="463"/>
      <c r="M248" s="469" t="str">
        <f t="shared" si="282"/>
        <v xml:space="preserve">Posibilidad de perdida de  debido a amenazas como y vulderabilidades, afectando a los activos de información de </v>
      </c>
      <c r="N248" s="469"/>
      <c r="O248" s="469"/>
      <c r="P248" s="472"/>
      <c r="Q248" s="475"/>
      <c r="R248" s="478"/>
      <c r="S248" s="478"/>
      <c r="T248" s="478"/>
      <c r="U248" s="478"/>
      <c r="V248" s="481"/>
      <c r="W248" s="439"/>
      <c r="X248" s="484"/>
      <c r="Y248" s="487"/>
      <c r="Z248" s="436"/>
      <c r="AA248" s="439"/>
      <c r="AB248" s="442"/>
      <c r="AC248" s="445"/>
      <c r="AD248" s="448"/>
      <c r="AE248" s="451"/>
      <c r="AF248" s="205">
        <v>5</v>
      </c>
      <c r="AG248" s="206"/>
      <c r="AH248" s="234" t="str">
        <f t="shared" si="251"/>
        <v/>
      </c>
      <c r="AI248" s="340"/>
      <c r="AJ248" s="340"/>
      <c r="AK248" s="235" t="str">
        <f t="shared" si="252"/>
        <v/>
      </c>
      <c r="AL248" s="341"/>
      <c r="AM248" s="341"/>
      <c r="AN248" s="342"/>
      <c r="AO248" s="236" t="str">
        <f>IF(ISBLANK(AD244),(IFERROR(IF(AND(AH247="Probabilidad",AH248="Probabilidad"),(AQ247-(+AQ247*AK248)),IF(AND(AH247="Impacto",AH248="Probabilidad"),(AQ246-(+AQ246*AK248)),IF(AH248="Impacto",AQ247,""))),""))," ")</f>
        <v/>
      </c>
      <c r="AP248" s="174" t="str">
        <f>IF(ISBLANK(AD244),(IFERROR(IF(AO248="","",IF(AO248&lt;=0.2,"Muy Baja",IF(AO248&lt;=0.4,"Baja",IF(AO248&lt;=0.6,"Media",IF(AO248&lt;=0.8,"Alta","Muy Alta"))))),""))," ")</f>
        <v/>
      </c>
      <c r="AQ248" s="237" t="str">
        <f t="shared" si="253"/>
        <v/>
      </c>
      <c r="AR248" s="283" t="str">
        <f t="shared" si="254"/>
        <v/>
      </c>
      <c r="AS248" s="237" t="str">
        <f>IFERROR(IF(AND(AH247="Impacto",AH248="Impacto"),(AS247-(+AS247*AK248)),IF(AND(AH247="Probabilidad",AH248="Impacto"),(AS246-(+AS246*AK248)),IF(AH248="Probabilidad",AS247,""))),"")</f>
        <v/>
      </c>
      <c r="AT248" s="239" t="str">
        <f t="shared" si="255"/>
        <v/>
      </c>
      <c r="AU248" s="454"/>
      <c r="AV248" s="457"/>
      <c r="AW248" s="451"/>
      <c r="AX248" s="460"/>
      <c r="AY248" s="343"/>
      <c r="AZ248" s="209"/>
      <c r="BA248" s="207"/>
      <c r="BB248" s="207"/>
      <c r="BC248" s="208"/>
      <c r="BD248" s="208"/>
      <c r="BE248" s="208"/>
      <c r="BF248" s="209"/>
      <c r="BG248" s="463"/>
      <c r="BH248" s="215"/>
      <c r="BI248" s="210"/>
      <c r="BJ248" s="210"/>
      <c r="BK248" s="210"/>
      <c r="BL248" s="207"/>
      <c r="BM248" s="207"/>
      <c r="BN248" s="207"/>
      <c r="BO248" s="282"/>
      <c r="BP248" s="282"/>
      <c r="BQ248" s="284"/>
      <c r="BR248" s="213"/>
      <c r="BS248" s="213" t="str">
        <f>IF(AND('MAPA DE RIESGOS'!$AP248="Muy Alta",'MAPA DE RIESGOS'!$AR248="Leve"),CONCATENATE("R",'MAPA DE RIESGOS'!$H248,"C",'MAPA DE RIESGOS'!$AF248),"")</f>
        <v/>
      </c>
      <c r="BT248" s="213"/>
      <c r="BU248" s="213"/>
      <c r="BV248" s="213"/>
      <c r="BW248" s="213"/>
      <c r="BX248" s="213"/>
      <c r="BY248" s="213"/>
      <c r="BZ248" s="213"/>
      <c r="CA248" s="213"/>
      <c r="CB248" s="213"/>
      <c r="CC248" s="213"/>
      <c r="CD248" s="213"/>
      <c r="CE248" s="213"/>
      <c r="CF248" s="213"/>
      <c r="CG248" s="213"/>
      <c r="CH248" s="213"/>
      <c r="CI248" s="213"/>
      <c r="CJ248" s="213"/>
      <c r="CK248" s="213"/>
    </row>
    <row r="249" spans="1:89" s="214" customFormat="1" ht="28.5" hidden="1" customHeight="1">
      <c r="A249" s="643"/>
      <c r="B249" s="621"/>
      <c r="C249" s="520"/>
      <c r="D249" s="520"/>
      <c r="E249" s="469"/>
      <c r="F249" s="469"/>
      <c r="G249" s="489"/>
      <c r="H249" s="384">
        <v>39</v>
      </c>
      <c r="I249" s="467"/>
      <c r="J249" s="464"/>
      <c r="K249" s="464"/>
      <c r="L249" s="464"/>
      <c r="M249" s="470" t="str">
        <f t="shared" si="282"/>
        <v xml:space="preserve">Posibilidad de perdida de  debido a amenazas como y vulderabilidades, afectando a los activos de información de </v>
      </c>
      <c r="N249" s="470"/>
      <c r="O249" s="470"/>
      <c r="P249" s="473"/>
      <c r="Q249" s="476"/>
      <c r="R249" s="479"/>
      <c r="S249" s="479"/>
      <c r="T249" s="479"/>
      <c r="U249" s="479"/>
      <c r="V249" s="482"/>
      <c r="W249" s="440"/>
      <c r="X249" s="485"/>
      <c r="Y249" s="488"/>
      <c r="Z249" s="437"/>
      <c r="AA249" s="440"/>
      <c r="AB249" s="443"/>
      <c r="AC249" s="446"/>
      <c r="AD249" s="449"/>
      <c r="AE249" s="452"/>
      <c r="AF249" s="205">
        <v>6</v>
      </c>
      <c r="AG249" s="206"/>
      <c r="AH249" s="234" t="str">
        <f t="shared" si="251"/>
        <v/>
      </c>
      <c r="AI249" s="340"/>
      <c r="AJ249" s="340"/>
      <c r="AK249" s="235" t="str">
        <f t="shared" si="252"/>
        <v/>
      </c>
      <c r="AL249" s="341"/>
      <c r="AM249" s="341"/>
      <c r="AN249" s="342"/>
      <c r="AO249" s="236" t="str">
        <f>IF(ISBLANK(AD244),(IFERROR(IF(AND(AH247="Probabilidad",AH249="Probabilidad"),(AQ247-(+AQ247*AK249)),IF(AND(AH247="Impacto",AH249="Probabilidad"),(AQ246-(+AQ246*AK249)),IF(AH249="Impacto",AQ247,""))),""))," ")</f>
        <v/>
      </c>
      <c r="AP249" s="174" t="str">
        <f>IF(ISBLANK(AD244),(IFERROR(IF(AO249="","",IF(AO249&lt;=0.2,"Muy Baja",IF(AO249&lt;=0.4,"Baja",IF(AO249&lt;=0.6,"Media",IF(AO249&lt;=0.8,"Alta","Muy Alta"))))),"")), " ")</f>
        <v/>
      </c>
      <c r="AQ249" s="237" t="str">
        <f t="shared" si="253"/>
        <v/>
      </c>
      <c r="AR249" s="283" t="str">
        <f t="shared" si="254"/>
        <v/>
      </c>
      <c r="AS249" s="237" t="str">
        <f>IFERROR(IF(AND(AH248="Impacto",AH249="Impacto"),(AS247-(+AS248*AK249)),IF(AND(AH247="Probabilidad",AH249="Impacto"),(AS246-(+AS246*AK249)),IF(AH249="Probabilidad",AS247,""))),"")</f>
        <v/>
      </c>
      <c r="AT249" s="239" t="str">
        <f t="shared" si="255"/>
        <v/>
      </c>
      <c r="AU249" s="455"/>
      <c r="AV249" s="458"/>
      <c r="AW249" s="452"/>
      <c r="AX249" s="461"/>
      <c r="AY249" s="343"/>
      <c r="AZ249" s="209"/>
      <c r="BA249" s="207"/>
      <c r="BB249" s="207"/>
      <c r="BC249" s="208"/>
      <c r="BD249" s="208"/>
      <c r="BE249" s="208"/>
      <c r="BF249" s="209"/>
      <c r="BG249" s="464"/>
      <c r="BH249" s="215"/>
      <c r="BI249" s="210"/>
      <c r="BJ249" s="210"/>
      <c r="BK249" s="210"/>
      <c r="BL249" s="207"/>
      <c r="BM249" s="207"/>
      <c r="BN249" s="207"/>
      <c r="BO249" s="282"/>
      <c r="BP249" s="282"/>
      <c r="BQ249" s="284"/>
      <c r="BR249" s="213"/>
      <c r="BS249" s="213" t="str">
        <f>IF(AND('MAPA DE RIESGOS'!$AP249="Muy Alta",'MAPA DE RIESGOS'!$AR249="Leve"),CONCATENATE("R",'MAPA DE RIESGOS'!$H249,"C",'MAPA DE RIESGOS'!$AF249),"")</f>
        <v/>
      </c>
      <c r="BT249" s="213"/>
      <c r="BU249" s="213"/>
      <c r="BV249" s="213"/>
      <c r="BW249" s="213"/>
      <c r="BX249" s="213"/>
      <c r="BY249" s="213"/>
      <c r="BZ249" s="213"/>
      <c r="CA249" s="213"/>
      <c r="CB249" s="213"/>
      <c r="CC249" s="213"/>
      <c r="CD249" s="213"/>
      <c r="CE249" s="213"/>
      <c r="CF249" s="213"/>
      <c r="CG249" s="213"/>
      <c r="CH249" s="213"/>
      <c r="CI249" s="213"/>
      <c r="CJ249" s="213"/>
      <c r="CK249" s="213"/>
    </row>
    <row r="250" spans="1:89" s="214" customFormat="1" ht="71.5" customHeight="1">
      <c r="A250" s="643"/>
      <c r="B250" s="621" t="s">
        <v>959</v>
      </c>
      <c r="C250" s="520"/>
      <c r="D250" s="520" t="str">
        <f>IFERROR((VLOOKUP($B250,'Listados Datos'!$D$3:$F$18,3,FALSE))," ")</f>
        <v xml:space="preserve">Disponer de herramientas tecnológicas que apoyen de manera eficiente y oportuna las labores misionales y estrategicas de la entidad. Según lo establecido en el Plan Operativo Anual de la entidad. </v>
      </c>
      <c r="E250" s="469"/>
      <c r="F250" s="469" t="s">
        <v>973</v>
      </c>
      <c r="G250" s="489">
        <v>40</v>
      </c>
      <c r="H250" s="384">
        <v>40</v>
      </c>
      <c r="I250" s="465" t="s">
        <v>1253</v>
      </c>
      <c r="J250" s="462" t="s">
        <v>243</v>
      </c>
      <c r="K250" s="462" t="s">
        <v>1253</v>
      </c>
      <c r="L250" s="462" t="s">
        <v>1433</v>
      </c>
      <c r="M250" s="468" t="str">
        <f t="shared" si="282"/>
        <v>Posibilidad de perdida de Integridad y Disponibilidad debido a amenazas como Perdida integridad de la informacióny vulderabilidades, afectando a los activos de información de Información física o digital</v>
      </c>
      <c r="N250" s="468" t="s">
        <v>932</v>
      </c>
      <c r="O250" s="468" t="s">
        <v>837</v>
      </c>
      <c r="P250" s="471">
        <v>228</v>
      </c>
      <c r="Q250" s="474" t="s">
        <v>90</v>
      </c>
      <c r="R250" s="477" t="s">
        <v>1438</v>
      </c>
      <c r="S250" s="477" t="s">
        <v>1253</v>
      </c>
      <c r="T250" s="477"/>
      <c r="U250" s="477"/>
      <c r="V250" s="480" t="str">
        <f t="shared" ref="V250" si="299">IF(ISBLANK(AC250),(IF(P250&lt;=0,"",IF(P250&lt;=2,"Muy Baja",IF(P250&lt;=24,"Baja",IF(P250&lt;=500,"Media",IF(P250&lt;=5000,"Alta","Muy Alta"))))))," ")</f>
        <v>Media</v>
      </c>
      <c r="W250" s="438">
        <f t="shared" ref="W250" si="300">IF(ISBLANK(AC250),(IF(V250="","",IF(V250="Muy Baja",20%,IF(V250="Baja",40%,IF(V250="Media",60%,IF(V250="Alta",80%,IF(V250="Muy Alta",100%,0)))))))," ")</f>
        <v>0.6</v>
      </c>
      <c r="X250" s="483" t="s">
        <v>307</v>
      </c>
      <c r="Y250" s="486" t="str">
        <f>IF(X250&gt;0,IF(NOT(ISERROR(MATCH(X250,'Listados Datos'!$N$3:$N$4,0))),'Listados Datos'!$N$6&amp;"Por favor no seleccionar este criterios de impacto (Afectación Económica o presupuestal y/o Pérdida Reputacional)",'Listados Datos'!$N$7),"")</f>
        <v>✔</v>
      </c>
      <c r="Z250" s="435" t="str">
        <f>IF(OR(X250='Listados Datos'!$R$3,X250='Listados Datos'!$S$3),"Leve",IF(OR(X250='Listados Datos'!$R$4,X250='Listados Datos'!$S$4),"Menor",IF(OR(X250='Listados Datos'!$R$5,X250='Listados Datos'!$S$5),"Moderado",IF(OR(X250='Listados Datos'!$R$6,X250='Listados Datos'!$S$6),"Mayor",IF(OR(X250='Listados Datos'!$R$7,X250='Listados Datos'!$S$7),"Catastrófico","")))))</f>
        <v>Moderado</v>
      </c>
      <c r="AA250" s="438">
        <f>IF(Z250="","",IF(Z250="Leve",20%,IF(Z250="Menor",40%,IF(Z250="Moderado",60%,IF(Z250="Mayor",80%,IF(Z250="Catastrófico",100%,0))))))</f>
        <v>0.6</v>
      </c>
      <c r="AB250" s="441" t="str">
        <f>IF(OR(AND(V250="Muy Baja",Z250="Leve"),AND(V250="Muy Baja",Z250="Menor"),AND(V250="Baja",Z250="Leve")),"Bajo",IF(OR(AND(V250="Muy baja",Z250="Moderado"),AND(V250="Baja",Z250="Menor"),AND(V250="Baja",Z250="Moderado"),AND(V250="Media",Z250="Leve"),AND(V250="Media",Z250="Menor"),AND(V250="Media",Z250="Moderado"),AND(V250="Alta",Z250="Leve"),AND(V250="Alta",Z250="Menor")),"Moderado",IF(OR(AND(V250="Muy Baja",Z250="Mayor"),AND(V250="Baja",Z250="Mayor"),AND(V250="Media",Z250="Mayor"),AND(V250="Alta",Z250="Moderado"),AND(V250="Alta",Z250="Mayor"),AND(V250="Muy Alta",Z250="Leve"),AND(V250="Muy Alta",Z250="Menor"),AND(V250="Muy Alta",Z250="Moderado"),AND(V250="Muy Alta",Z250="Mayor")),"Alto",IF(OR(AND(V250="Muy Baja",Z250="Catastrófico"),AND(V250="Baja",Z250="Catastrófico"),AND(V250="Media",Z250="Catastrófico"),AND(V250="Alta",Z250="Catastrófico"),AND(V250="Muy Alta",Z250="Catastrófico")),"Extremo",""))))</f>
        <v>Moderado</v>
      </c>
      <c r="AC250" s="444"/>
      <c r="AD250" s="447"/>
      <c r="AE250" s="450" t="str">
        <f t="shared" ref="AE250" si="301">IF(AND(AC250="Rara Vez",AD250="Insignificante"),("BAJA"),IF(AND(AC250="Rara Vez",AD250="Menor"),("BAJA"),IF(AND(AC250="Rara Vez",AD250="Moderado"),("MODERADA"),IF(AND(AC250="Rara Vez",AD250="Mayor"),("ALTA"),IF(AND(AC250="Improbable",AD250="Insignificante"),("BAJA"),IF(AND(AC250="Improbable",AD250="Menor"),("BAJA"),IF(AND(AC250="Improbable",AD250="Moderado"),("MODERADA"),IF(AND(AC250="Improbable",AD250="Mayor"),("ALTA"),IF(AND(AC250="Posible",AD250="Insignificante"),("BAJA"),IF(AND(AC250="Posible",AD250="Menor"),("MODERADA"),IF(AND(AC250="Posible",AD250="Moderado"),("ALTA"),IF(AND(AC250="Posible",AD250="Mayor"),("EXTREMA"),IF(AND(AC250="Probable",AD250="Insignificante"),("MODERADA"),IF(AND(AC250="Probable",AD250="Menor"),("ALTA"),IF(AND(AC250="Probable",AD250="Moderado"),("ALTA"),IF(AND(AC250="Probable",AD250="Mayor"),("EXTREMA"),IF(AND(AC250="Casi Seguro",AD250="Insignificante"),("ALTA"),IF(AND(AC250="Casi Seguro",AD250="Menor"),("ALTA"),IF(AND(AC250="Casi Seguro",AD250="Moderado"),("EXTREMA"),IF(AND(AC250="Casi Seguro",AD250="Mayor"),("EXTREMA"),IF(AD250="Catastrófico","EXTREMA","VALORAR")))))))))))))))))))))</f>
        <v>VALORAR</v>
      </c>
      <c r="AF250" s="205">
        <v>1</v>
      </c>
      <c r="AG250" s="206" t="s">
        <v>1453</v>
      </c>
      <c r="AH250" s="234" t="str">
        <f t="shared" ref="AH250:AH309" si="302">IF(OR(AI250="Preventivo",AI250="Detectivo"),"Probabilidad",IF(AI250="Correctivo","Impacto",""))</f>
        <v>Probabilidad</v>
      </c>
      <c r="AI250" s="340" t="s">
        <v>314</v>
      </c>
      <c r="AJ250" s="340" t="s">
        <v>319</v>
      </c>
      <c r="AK250" s="235" t="str">
        <f t="shared" ref="AK250:AK309" si="303">IF(AND(AI250="Preventivo",AJ250="Automático"),"50%",IF(AND(AI250="Preventivo",AJ250="Manual"),"40%",IF(AND(AI250="Detectivo",AJ250="Automático"),"40%",IF(AND(AI250="Detectivo",AJ250="Manual"),"30%",IF(AND(AI250="Correctivo",AJ250="Automático"),"35%",IF(AND(AI250="Correctivo",AJ250="Manual"),"25%",""))))))</f>
        <v>40%</v>
      </c>
      <c r="AL250" s="341" t="s">
        <v>323</v>
      </c>
      <c r="AM250" s="341" t="s">
        <v>327</v>
      </c>
      <c r="AN250" s="342" t="s">
        <v>330</v>
      </c>
      <c r="AO250" s="236">
        <f>IF(ISBLANK(AD250),(IFERROR(IF(AH250="Probabilidad",(W250-(+W250*AK250)),IF(AH250="Impacto",W250,"")),""))," ")</f>
        <v>0.36</v>
      </c>
      <c r="AP250" s="174" t="str">
        <f>IF(ISBLANK(AD250), (IFERROR(IF(AO250="","",IF(AO250&lt;=0.2,"Muy Baja",IF(AO250&lt;=0.4,"Baja",IF(AO250&lt;=0.6,"Media",IF(AO250&lt;=0.8,"Alta","Muy Alta"))))),""))," ")</f>
        <v>Baja</v>
      </c>
      <c r="AQ250" s="237">
        <f t="shared" ref="AQ250:AQ309" si="304">+AO250</f>
        <v>0.36</v>
      </c>
      <c r="AR250" s="283" t="str">
        <f t="shared" ref="AR250:AR309" si="305">IFERROR(IF(AS250="","",IF(AS250&lt;=0.2,"Leve",IF(AS250&lt;=0.4,"Menor",IF(AS250&lt;=0.6,"Moderado",IF(AS250&lt;=0.8,"Mayor","Catastrófico"))))),"")</f>
        <v>Moderado</v>
      </c>
      <c r="AS250" s="237">
        <f>IFERROR(IF(AH250="Impacto",(AA250-(+AA250*AK250)),IF(AH250="Probabilidad",AA250,"")),"")</f>
        <v>0.6</v>
      </c>
      <c r="AT250" s="239" t="str">
        <f t="shared" ref="AT250:AT309" si="306">IFERROR(IF(OR(AND(AP250="Muy Baja",AR250="Leve"),AND(AP250="Muy Baja",AR250="Menor"),AND(AP250="Baja",AR250="Leve")),"Bajo",IF(OR(AND(AP250="Muy baja",AR250="Moderado"),AND(AP250="Baja",AR250="Menor"),AND(AP250="Baja",AR250="Moderado"),AND(AP250="Media",AR250="Leve"),AND(AP250="Media",AR250="Menor"),AND(AP250="Media",AR250="Moderado"),AND(AP250="Alta",AR250="Leve"),AND(AP250="Alta",AR250="Menor")),"Moderado",IF(OR(AND(AP250="Muy Baja",AR250="Mayor"),AND(AP250="Baja",AR250="Mayor"),AND(AP250="Media",AR250="Mayor"),AND(AP250="Alta",AR250="Moderado"),AND(AP250="Alta",AR250="Mayor"),AND(AP250="Muy Alta",AR250="Leve"),AND(AP250="Muy Alta",AR250="Menor"),AND(AP250="Muy Alta",AR250="Moderado"),AND(AP250="Muy Alta",AR250="Mayor")),"Alto",IF(OR(AND(AP250="Muy Baja",AR250="Catastrófico"),AND(AP250="Baja",AR250="Catastrófico"),AND(AP250="Media",AR250="Catastrófico"),AND(AP250="Alta",AR250="Catastrófico"),AND(AP250="Muy Alta",AR250="Catastrófico")),"Extremo","")))),"")</f>
        <v>Moderado</v>
      </c>
      <c r="AU250" s="453"/>
      <c r="AV250" s="456" t="str">
        <f>IF(ISBLANK(AD250), " ", AD250)</f>
        <v xml:space="preserve"> </v>
      </c>
      <c r="AW250" s="450" t="str">
        <f t="shared" ref="AW250" si="307">IF(AND(AU250="Rara Vez",AV250="Insignificante"),("BAJA"),IF(AND(AU250="Rara Vez",AV250="Menor"),("BAJA"),IF(AND(AU250="Rara Vez",AV250="Moderado"),("MODERADA"),IF(AND(AU250="Rara Vez",AV250="Mayor"),("ALTA"),IF(AND(AU250="Improbable",AV250="Insignificante"),("BAJA"),IF(AND(AU250="Improbable",AV250="Menor"),("BAJA"),IF(AND(AU250="Improbable",AV250="Moderado"),("MODERADA"),IF(AND(AU250="Improbable",AV250="Mayor"),("ALTA"),IF(AND(AU250="Posible",AV250="Insignificante"),("BAJA"),IF(AND(AU250="Posible",AV250="Menor"),("MODERADA"),IF(AND(AU250="Posible",AV250="Moderado"),("ALTA"),IF(AND(AU250="Posible",AV250="Mayor"),("EXTREMA"),IF(AND(AU250="Probable",AV250="Insignificante"),("MODERADA"),IF(AND(AU250="Probable",AV250="Menor"),("ALTA"),IF(AND(AU250="Probable",AV250="Moderado"),("ALTA"),IF(AND(AU250="Probable",AV250="Mayor"),("EXTREMA"),IF(AND(AU250="Casi Seguro",AV250="Insignificante"),("ALTA"),IF(AND(AU250="Casi Seguro",AV250="Menor"),("ALTA"),IF(AND(AU250="Casi Seguro",AV250="Moderado"),("EXTREMA"),IF(AND(AU250="Casi Seguro",AV250="Mayor"),("EXTREMA"),IF(AV250="Catastrófico","EXTREMA","VALORAR")))))))))))))))))))))</f>
        <v>VALORAR</v>
      </c>
      <c r="AX250" s="459" t="s">
        <v>337</v>
      </c>
      <c r="AY250" s="343" t="s">
        <v>1624</v>
      </c>
      <c r="AZ250" s="209" t="s">
        <v>1625</v>
      </c>
      <c r="BA250" s="207" t="s">
        <v>973</v>
      </c>
      <c r="BB250" s="207" t="s">
        <v>1063</v>
      </c>
      <c r="BC250" s="208">
        <v>44562</v>
      </c>
      <c r="BD250" s="208">
        <v>44926</v>
      </c>
      <c r="BE250" s="208" t="s">
        <v>1627</v>
      </c>
      <c r="BF250" s="209" t="s">
        <v>1628</v>
      </c>
      <c r="BG250" s="462" t="s">
        <v>1326</v>
      </c>
      <c r="BH250" s="215"/>
      <c r="BI250" s="210"/>
      <c r="BJ250" s="210"/>
      <c r="BK250" s="210"/>
      <c r="BL250" s="207"/>
      <c r="BM250" s="207"/>
      <c r="BN250" s="207"/>
      <c r="BO250" s="282"/>
      <c r="BP250" s="282"/>
      <c r="BQ250" s="284"/>
      <c r="BR250" s="213"/>
      <c r="BS250" s="213" t="str">
        <f>IF(AND('MAPA DE RIESGOS'!$AP250="Muy Alta",'MAPA DE RIESGOS'!$AR250="Leve"),CONCATENATE("R",'MAPA DE RIESGOS'!$H250,"C",'MAPA DE RIESGOS'!$AF250),"")</f>
        <v/>
      </c>
      <c r="BT250" s="213"/>
      <c r="BU250" s="213"/>
      <c r="BV250" s="213"/>
      <c r="BW250" s="213"/>
      <c r="BX250" s="213"/>
      <c r="BY250" s="213"/>
      <c r="BZ250" s="213"/>
      <c r="CA250" s="213"/>
      <c r="CB250" s="213"/>
      <c r="CC250" s="213"/>
      <c r="CD250" s="213"/>
      <c r="CE250" s="213"/>
      <c r="CF250" s="213"/>
      <c r="CG250" s="213"/>
      <c r="CH250" s="213"/>
      <c r="CI250" s="213"/>
      <c r="CJ250" s="213"/>
      <c r="CK250" s="213"/>
    </row>
    <row r="251" spans="1:89" s="214" customFormat="1" ht="60.5" customHeight="1">
      <c r="A251" s="643"/>
      <c r="B251" s="621"/>
      <c r="C251" s="520"/>
      <c r="D251" s="520"/>
      <c r="E251" s="469"/>
      <c r="F251" s="469"/>
      <c r="G251" s="489"/>
      <c r="H251" s="384">
        <v>40</v>
      </c>
      <c r="I251" s="466"/>
      <c r="J251" s="463"/>
      <c r="K251" s="463"/>
      <c r="L251" s="463"/>
      <c r="M251" s="469" t="str">
        <f t="shared" si="282"/>
        <v xml:space="preserve">Posibilidad de perdida de  debido a amenazas como y vulderabilidades, afectando a los activos de información de </v>
      </c>
      <c r="N251" s="469"/>
      <c r="O251" s="469"/>
      <c r="P251" s="472"/>
      <c r="Q251" s="475"/>
      <c r="R251" s="478"/>
      <c r="S251" s="478"/>
      <c r="T251" s="478"/>
      <c r="U251" s="478"/>
      <c r="V251" s="481"/>
      <c r="W251" s="439"/>
      <c r="X251" s="484"/>
      <c r="Y251" s="487"/>
      <c r="Z251" s="436"/>
      <c r="AA251" s="439"/>
      <c r="AB251" s="442"/>
      <c r="AC251" s="445"/>
      <c r="AD251" s="448"/>
      <c r="AE251" s="451"/>
      <c r="AF251" s="205">
        <v>2</v>
      </c>
      <c r="AG251" s="206" t="s">
        <v>1454</v>
      </c>
      <c r="AH251" s="234" t="str">
        <f t="shared" si="302"/>
        <v>Probabilidad</v>
      </c>
      <c r="AI251" s="340" t="s">
        <v>314</v>
      </c>
      <c r="AJ251" s="340" t="s">
        <v>319</v>
      </c>
      <c r="AK251" s="235" t="str">
        <f t="shared" si="303"/>
        <v>40%</v>
      </c>
      <c r="AL251" s="341" t="s">
        <v>323</v>
      </c>
      <c r="AM251" s="341" t="s">
        <v>327</v>
      </c>
      <c r="AN251" s="342" t="s">
        <v>330</v>
      </c>
      <c r="AO251" s="236">
        <f>IF(ISBLANK(AD250),(IFERROR(IF(AND(AH250="Probabilidad",AH251="Probabilidad"),(AQ250-(+AQ250*AK251)),IF(AH251="Probabilidad",(W250-(+W250*AK251)),IF(AH251="Impacto",AQ250,""))),""))," ")</f>
        <v>0.216</v>
      </c>
      <c r="AP251" s="174" t="str">
        <f>IF(ISBLANK(AD250),(IFERROR(IF(AO251="","",IF(AO251&lt;=0.2,"Muy Baja",IF(AO251&lt;=0.4,"Baja",IF(AO251&lt;=0.6,"Media",IF(AO251&lt;=0.8,"Alta","Muy Alta"))))),""))," ")</f>
        <v>Baja</v>
      </c>
      <c r="AQ251" s="237">
        <f t="shared" si="304"/>
        <v>0.216</v>
      </c>
      <c r="AR251" s="283" t="str">
        <f t="shared" si="305"/>
        <v>Moderado</v>
      </c>
      <c r="AS251" s="237">
        <f>IFERROR(IF(AND(AH250="Impacto",AH251="Impacto"),(AS250-(+AS250*AK251)),IF(AH251="Impacto",(AA250-(+AA250*AK251)),IF(AH251="Probabilidad",AS250,""))),"")</f>
        <v>0.6</v>
      </c>
      <c r="AT251" s="239" t="str">
        <f t="shared" si="306"/>
        <v>Moderado</v>
      </c>
      <c r="AU251" s="454"/>
      <c r="AV251" s="457"/>
      <c r="AW251" s="451"/>
      <c r="AX251" s="460"/>
      <c r="AY251" s="494" t="s">
        <v>1629</v>
      </c>
      <c r="AZ251" s="497" t="s">
        <v>1626</v>
      </c>
      <c r="BA251" s="497" t="s">
        <v>973</v>
      </c>
      <c r="BB251" s="497" t="s">
        <v>1063</v>
      </c>
      <c r="BC251" s="500" t="s">
        <v>1590</v>
      </c>
      <c r="BD251" s="500" t="s">
        <v>1591</v>
      </c>
      <c r="BE251" s="497" t="s">
        <v>1630</v>
      </c>
      <c r="BF251" s="497" t="s">
        <v>1631</v>
      </c>
      <c r="BG251" s="463"/>
      <c r="BH251" s="215"/>
      <c r="BI251" s="210"/>
      <c r="BJ251" s="210"/>
      <c r="BK251" s="210"/>
      <c r="BL251" s="207"/>
      <c r="BM251" s="207"/>
      <c r="BN251" s="207"/>
      <c r="BO251" s="282"/>
      <c r="BP251" s="282"/>
      <c r="BQ251" s="284"/>
      <c r="BR251" s="213"/>
      <c r="BS251" s="213" t="str">
        <f>IF(AND('MAPA DE RIESGOS'!$AP251="Muy Alta",'MAPA DE RIESGOS'!$AR251="Leve"),CONCATENATE("R",'MAPA DE RIESGOS'!$H251,"C",'MAPA DE RIESGOS'!$AF251),"")</f>
        <v/>
      </c>
      <c r="BT251" s="213"/>
      <c r="BU251" s="213"/>
      <c r="BV251" s="213"/>
      <c r="BW251" s="213"/>
      <c r="BX251" s="213"/>
      <c r="BY251" s="213"/>
      <c r="BZ251" s="213"/>
      <c r="CA251" s="213"/>
      <c r="CB251" s="213"/>
      <c r="CC251" s="213"/>
      <c r="CD251" s="213"/>
      <c r="CE251" s="213"/>
      <c r="CF251" s="213"/>
      <c r="CG251" s="213"/>
      <c r="CH251" s="213"/>
      <c r="CI251" s="213"/>
      <c r="CJ251" s="213"/>
      <c r="CK251" s="213"/>
    </row>
    <row r="252" spans="1:89" s="214" customFormat="1" ht="60.5" customHeight="1">
      <c r="A252" s="643"/>
      <c r="B252" s="621"/>
      <c r="C252" s="520"/>
      <c r="D252" s="520"/>
      <c r="E252" s="469"/>
      <c r="F252" s="469"/>
      <c r="G252" s="489"/>
      <c r="H252" s="384">
        <v>40</v>
      </c>
      <c r="I252" s="466"/>
      <c r="J252" s="463"/>
      <c r="K252" s="463"/>
      <c r="L252" s="463"/>
      <c r="M252" s="469" t="str">
        <f t="shared" si="282"/>
        <v xml:space="preserve">Posibilidad de perdida de  debido a amenazas como y vulderabilidades, afectando a los activos de información de </v>
      </c>
      <c r="N252" s="469"/>
      <c r="O252" s="469"/>
      <c r="P252" s="472"/>
      <c r="Q252" s="475"/>
      <c r="R252" s="478"/>
      <c r="S252" s="478"/>
      <c r="T252" s="478"/>
      <c r="U252" s="478"/>
      <c r="V252" s="481"/>
      <c r="W252" s="439"/>
      <c r="X252" s="484"/>
      <c r="Y252" s="487"/>
      <c r="Z252" s="436"/>
      <c r="AA252" s="439"/>
      <c r="AB252" s="442"/>
      <c r="AC252" s="445"/>
      <c r="AD252" s="448"/>
      <c r="AE252" s="451"/>
      <c r="AF252" s="205">
        <v>3</v>
      </c>
      <c r="AG252" s="206" t="s">
        <v>1455</v>
      </c>
      <c r="AH252" s="234" t="str">
        <f t="shared" si="302"/>
        <v>Probabilidad</v>
      </c>
      <c r="AI252" s="340" t="s">
        <v>314</v>
      </c>
      <c r="AJ252" s="340" t="s">
        <v>319</v>
      </c>
      <c r="AK252" s="235" t="str">
        <f t="shared" si="303"/>
        <v>40%</v>
      </c>
      <c r="AL252" s="341" t="s">
        <v>323</v>
      </c>
      <c r="AM252" s="341" t="s">
        <v>327</v>
      </c>
      <c r="AN252" s="342" t="s">
        <v>330</v>
      </c>
      <c r="AO252" s="236">
        <f>IF(ISBLANK(AD250),(IFERROR(IF(AND(AH251="Probabilidad",AH252="Probabilidad"),(AQ251-(+AQ251*AK252)),IF(AND(AH251="Impacto",AH252="Probabilidad"),(AQ250-(+AQ250*AK252)),IF(AH252="Impacto",AQ251,""))),""))," ")</f>
        <v>0.12959999999999999</v>
      </c>
      <c r="AP252" s="174" t="str">
        <f>IF(ISBLANK(AD250),(IFERROR(IF(AO252="","",IF(AO252&lt;=0.2,"Muy Baja",IF(AO252&lt;=0.4,"Baja",IF(AO252&lt;=0.6,"Media",IF(AO252&lt;=0.8,"Alta","Muy Alta"))))),""))," ")</f>
        <v>Muy Baja</v>
      </c>
      <c r="AQ252" s="237">
        <f t="shared" si="304"/>
        <v>0.12959999999999999</v>
      </c>
      <c r="AR252" s="283" t="str">
        <f t="shared" si="305"/>
        <v>Moderado</v>
      </c>
      <c r="AS252" s="237">
        <f>IFERROR(IF(AND(AH251="Impacto",AH252="Impacto"),(AS251-(+AS251*AK252)),IF(AND(AH251="Probabilidad",AH252="Impacto"),(AS250-(+AS250*AK252)),IF(AH252="Probabilidad",AS251,""))),"")</f>
        <v>0.6</v>
      </c>
      <c r="AT252" s="239" t="str">
        <f t="shared" si="306"/>
        <v>Moderado</v>
      </c>
      <c r="AU252" s="454"/>
      <c r="AV252" s="457"/>
      <c r="AW252" s="451"/>
      <c r="AX252" s="460"/>
      <c r="AY252" s="496"/>
      <c r="AZ252" s="499"/>
      <c r="BA252" s="499"/>
      <c r="BB252" s="499"/>
      <c r="BC252" s="502"/>
      <c r="BD252" s="502"/>
      <c r="BE252" s="499"/>
      <c r="BF252" s="499"/>
      <c r="BG252" s="463"/>
      <c r="BH252" s="215"/>
      <c r="BI252" s="210"/>
      <c r="BJ252" s="210"/>
      <c r="BK252" s="210"/>
      <c r="BL252" s="207"/>
      <c r="BM252" s="207"/>
      <c r="BN252" s="207"/>
      <c r="BO252" s="282"/>
      <c r="BP252" s="282"/>
      <c r="BQ252" s="284"/>
      <c r="BR252" s="213"/>
      <c r="BS252" s="213" t="str">
        <f>IF(AND('MAPA DE RIESGOS'!$AP252="Muy Alta",'MAPA DE RIESGOS'!$AR252="Leve"),CONCATENATE("R",'MAPA DE RIESGOS'!$H252,"C",'MAPA DE RIESGOS'!$AF252),"")</f>
        <v/>
      </c>
      <c r="BT252" s="213"/>
      <c r="BU252" s="213"/>
      <c r="BV252" s="213"/>
      <c r="BW252" s="213"/>
      <c r="BX252" s="213"/>
      <c r="BY252" s="213"/>
      <c r="BZ252" s="213"/>
      <c r="CA252" s="213"/>
      <c r="CB252" s="213"/>
      <c r="CC252" s="213"/>
      <c r="CD252" s="213"/>
      <c r="CE252" s="213"/>
      <c r="CF252" s="213"/>
      <c r="CG252" s="213"/>
      <c r="CH252" s="213"/>
      <c r="CI252" s="213"/>
      <c r="CJ252" s="213"/>
      <c r="CK252" s="213"/>
    </row>
    <row r="253" spans="1:89" s="214" customFormat="1" ht="28.5" hidden="1" customHeight="1">
      <c r="A253" s="643"/>
      <c r="B253" s="621"/>
      <c r="C253" s="520"/>
      <c r="D253" s="520"/>
      <c r="E253" s="469"/>
      <c r="F253" s="469"/>
      <c r="G253" s="489"/>
      <c r="H253" s="384">
        <v>40</v>
      </c>
      <c r="I253" s="466"/>
      <c r="J253" s="463"/>
      <c r="K253" s="463"/>
      <c r="L253" s="463"/>
      <c r="M253" s="469" t="str">
        <f t="shared" si="282"/>
        <v xml:space="preserve">Posibilidad de perdida de  debido a amenazas como y vulderabilidades, afectando a los activos de información de </v>
      </c>
      <c r="N253" s="469"/>
      <c r="O253" s="469"/>
      <c r="P253" s="472"/>
      <c r="Q253" s="475"/>
      <c r="R253" s="478"/>
      <c r="S253" s="478"/>
      <c r="T253" s="478"/>
      <c r="U253" s="478"/>
      <c r="V253" s="481"/>
      <c r="W253" s="439"/>
      <c r="X253" s="484"/>
      <c r="Y253" s="487"/>
      <c r="Z253" s="436"/>
      <c r="AA253" s="439"/>
      <c r="AB253" s="442"/>
      <c r="AC253" s="445"/>
      <c r="AD253" s="448"/>
      <c r="AE253" s="451"/>
      <c r="AF253" s="205">
        <v>4</v>
      </c>
      <c r="AG253" s="206"/>
      <c r="AH253" s="234" t="str">
        <f t="shared" si="302"/>
        <v/>
      </c>
      <c r="AI253" s="340"/>
      <c r="AJ253" s="340"/>
      <c r="AK253" s="235" t="str">
        <f t="shared" si="303"/>
        <v/>
      </c>
      <c r="AL253" s="341"/>
      <c r="AM253" s="341"/>
      <c r="AN253" s="342"/>
      <c r="AO253" s="236" t="str">
        <f>IF(ISBLANK(AD250),(IFERROR(IF(AND(AH252="Probabilidad",AH253="Probabilidad"),(AQ252-(+AQ252*AK253)),IF(AND(AH252="Impacto",AH253="Probabilidad"),(AQ251-(+AQ251*AK253)),IF(AH253="Impacto",AQ252,""))),""))," ")</f>
        <v/>
      </c>
      <c r="AP253" s="174" t="str">
        <f>IF(ISBLANK(AD250),(IFERROR(IF(AO253="","",IF(AO253&lt;=0.2,"Muy Baja",IF(AO253&lt;=0.4,"Baja",IF(AO253&lt;=0.6,"Media",IF(AO253&lt;=0.8,"Alta","Muy Alta"))))),""))," ")</f>
        <v/>
      </c>
      <c r="AQ253" s="237" t="str">
        <f t="shared" si="304"/>
        <v/>
      </c>
      <c r="AR253" s="283" t="str">
        <f t="shared" si="305"/>
        <v/>
      </c>
      <c r="AS253" s="237" t="str">
        <f>IFERROR(IF(AND(AH252="Impacto",AH253="Impacto"),(AS252-(+AS252*AK253)),IF(AND(AH252="Probabilidad",AH253="Impacto"),(AS251-(+AS251*AK253)),IF(AH253="Probabilidad",AS252,""))),"")</f>
        <v/>
      </c>
      <c r="AT253" s="239" t="str">
        <f t="shared" si="306"/>
        <v/>
      </c>
      <c r="AU253" s="454"/>
      <c r="AV253" s="457"/>
      <c r="AW253" s="451"/>
      <c r="AX253" s="460"/>
      <c r="AY253" s="343"/>
      <c r="AZ253" s="209"/>
      <c r="BA253" s="207"/>
      <c r="BB253" s="207"/>
      <c r="BC253" s="208"/>
      <c r="BD253" s="208"/>
      <c r="BE253" s="208"/>
      <c r="BF253" s="209"/>
      <c r="BG253" s="463"/>
      <c r="BH253" s="215"/>
      <c r="BI253" s="210"/>
      <c r="BJ253" s="210"/>
      <c r="BK253" s="210"/>
      <c r="BL253" s="207"/>
      <c r="BM253" s="207"/>
      <c r="BN253" s="207"/>
      <c r="BO253" s="282"/>
      <c r="BP253" s="282"/>
      <c r="BQ253" s="284"/>
      <c r="BR253" s="213"/>
      <c r="BS253" s="213" t="str">
        <f>IF(AND('MAPA DE RIESGOS'!$AP253="Muy Alta",'MAPA DE RIESGOS'!$AR253="Leve"),CONCATENATE("R",'MAPA DE RIESGOS'!$H253,"C",'MAPA DE RIESGOS'!$AF253),"")</f>
        <v/>
      </c>
      <c r="BT253" s="213"/>
      <c r="BU253" s="213"/>
      <c r="BV253" s="213"/>
      <c r="BW253" s="213"/>
      <c r="BX253" s="213"/>
      <c r="BY253" s="213"/>
      <c r="BZ253" s="213"/>
      <c r="CA253" s="213"/>
      <c r="CB253" s="213"/>
      <c r="CC253" s="213"/>
      <c r="CD253" s="213"/>
      <c r="CE253" s="213"/>
      <c r="CF253" s="213"/>
      <c r="CG253" s="213"/>
      <c r="CH253" s="213"/>
      <c r="CI253" s="213"/>
      <c r="CJ253" s="213"/>
      <c r="CK253" s="213"/>
    </row>
    <row r="254" spans="1:89" s="214" customFormat="1" ht="28.5" hidden="1" customHeight="1">
      <c r="A254" s="643"/>
      <c r="B254" s="621"/>
      <c r="C254" s="520"/>
      <c r="D254" s="520"/>
      <c r="E254" s="469"/>
      <c r="F254" s="469"/>
      <c r="G254" s="489"/>
      <c r="H254" s="384">
        <v>40</v>
      </c>
      <c r="I254" s="466"/>
      <c r="J254" s="463"/>
      <c r="K254" s="463"/>
      <c r="L254" s="463"/>
      <c r="M254" s="469" t="str">
        <f t="shared" si="282"/>
        <v xml:space="preserve">Posibilidad de perdida de  debido a amenazas como y vulderabilidades, afectando a los activos de información de </v>
      </c>
      <c r="N254" s="469"/>
      <c r="O254" s="469"/>
      <c r="P254" s="472"/>
      <c r="Q254" s="475"/>
      <c r="R254" s="478"/>
      <c r="S254" s="478"/>
      <c r="T254" s="478"/>
      <c r="U254" s="478"/>
      <c r="V254" s="481"/>
      <c r="W254" s="439"/>
      <c r="X254" s="484"/>
      <c r="Y254" s="487"/>
      <c r="Z254" s="436"/>
      <c r="AA254" s="439"/>
      <c r="AB254" s="442"/>
      <c r="AC254" s="445"/>
      <c r="AD254" s="448"/>
      <c r="AE254" s="451"/>
      <c r="AF254" s="205">
        <v>5</v>
      </c>
      <c r="AG254" s="206"/>
      <c r="AH254" s="234" t="str">
        <f t="shared" si="302"/>
        <v/>
      </c>
      <c r="AI254" s="340"/>
      <c r="AJ254" s="340"/>
      <c r="AK254" s="235" t="str">
        <f t="shared" si="303"/>
        <v/>
      </c>
      <c r="AL254" s="341"/>
      <c r="AM254" s="341"/>
      <c r="AN254" s="342"/>
      <c r="AO254" s="236" t="str">
        <f>IF(ISBLANK(AD250),(IFERROR(IF(AND(AH253="Probabilidad",AH254="Probabilidad"),(AQ253-(+AQ253*AK254)),IF(AND(AH253="Impacto",AH254="Probabilidad"),(AQ252-(+AQ252*AK254)),IF(AH254="Impacto",AQ253,""))),""))," ")</f>
        <v/>
      </c>
      <c r="AP254" s="174" t="str">
        <f>IF(ISBLANK(AD250),(IFERROR(IF(AO254="","",IF(AO254&lt;=0.2,"Muy Baja",IF(AO254&lt;=0.4,"Baja",IF(AO254&lt;=0.6,"Media",IF(AO254&lt;=0.8,"Alta","Muy Alta"))))),""))," ")</f>
        <v/>
      </c>
      <c r="AQ254" s="237" t="str">
        <f t="shared" si="304"/>
        <v/>
      </c>
      <c r="AR254" s="283" t="str">
        <f t="shared" si="305"/>
        <v/>
      </c>
      <c r="AS254" s="237" t="str">
        <f>IFERROR(IF(AND(AH253="Impacto",AH254="Impacto"),(AS253-(+AS253*AK254)),IF(AND(AH253="Probabilidad",AH254="Impacto"),(AS252-(+AS252*AK254)),IF(AH254="Probabilidad",AS253,""))),"")</f>
        <v/>
      </c>
      <c r="AT254" s="239" t="str">
        <f t="shared" si="306"/>
        <v/>
      </c>
      <c r="AU254" s="454"/>
      <c r="AV254" s="457"/>
      <c r="AW254" s="451"/>
      <c r="AX254" s="460"/>
      <c r="AY254" s="343"/>
      <c r="AZ254" s="209"/>
      <c r="BA254" s="207"/>
      <c r="BB254" s="207"/>
      <c r="BC254" s="208"/>
      <c r="BD254" s="208"/>
      <c r="BE254" s="208"/>
      <c r="BF254" s="209"/>
      <c r="BG254" s="463"/>
      <c r="BH254" s="215"/>
      <c r="BI254" s="210"/>
      <c r="BJ254" s="210"/>
      <c r="BK254" s="210"/>
      <c r="BL254" s="207"/>
      <c r="BM254" s="207"/>
      <c r="BN254" s="207"/>
      <c r="BO254" s="282"/>
      <c r="BP254" s="282"/>
      <c r="BQ254" s="284"/>
      <c r="BR254" s="213"/>
      <c r="BS254" s="213" t="str">
        <f>IF(AND('MAPA DE RIESGOS'!$AP254="Muy Alta",'MAPA DE RIESGOS'!$AR254="Leve"),CONCATENATE("R",'MAPA DE RIESGOS'!$H254,"C",'MAPA DE RIESGOS'!$AF254),"")</f>
        <v/>
      </c>
      <c r="BT254" s="213"/>
      <c r="BU254" s="213"/>
      <c r="BV254" s="213"/>
      <c r="BW254" s="213"/>
      <c r="BX254" s="213"/>
      <c r="BY254" s="213"/>
      <c r="BZ254" s="213"/>
      <c r="CA254" s="213"/>
      <c r="CB254" s="213"/>
      <c r="CC254" s="213"/>
      <c r="CD254" s="213"/>
      <c r="CE254" s="213"/>
      <c r="CF254" s="213"/>
      <c r="CG254" s="213"/>
      <c r="CH254" s="213"/>
      <c r="CI254" s="213"/>
      <c r="CJ254" s="213"/>
      <c r="CK254" s="213"/>
    </row>
    <row r="255" spans="1:89" s="214" customFormat="1" ht="28.5" hidden="1" customHeight="1">
      <c r="A255" s="643"/>
      <c r="B255" s="621"/>
      <c r="C255" s="520"/>
      <c r="D255" s="520"/>
      <c r="E255" s="469"/>
      <c r="F255" s="469"/>
      <c r="G255" s="489"/>
      <c r="H255" s="384">
        <v>40</v>
      </c>
      <c r="I255" s="467"/>
      <c r="J255" s="464"/>
      <c r="K255" s="464"/>
      <c r="L255" s="464"/>
      <c r="M255" s="470" t="str">
        <f t="shared" si="282"/>
        <v xml:space="preserve">Posibilidad de perdida de  debido a amenazas como y vulderabilidades, afectando a los activos de información de </v>
      </c>
      <c r="N255" s="470"/>
      <c r="O255" s="470"/>
      <c r="P255" s="473"/>
      <c r="Q255" s="476"/>
      <c r="R255" s="479"/>
      <c r="S255" s="479"/>
      <c r="T255" s="479"/>
      <c r="U255" s="479"/>
      <c r="V255" s="482"/>
      <c r="W255" s="440"/>
      <c r="X255" s="485"/>
      <c r="Y255" s="488"/>
      <c r="Z255" s="437"/>
      <c r="AA255" s="440"/>
      <c r="AB255" s="443"/>
      <c r="AC255" s="446"/>
      <c r="AD255" s="449"/>
      <c r="AE255" s="452"/>
      <c r="AF255" s="205">
        <v>6</v>
      </c>
      <c r="AG255" s="206"/>
      <c r="AH255" s="234" t="str">
        <f t="shared" si="302"/>
        <v/>
      </c>
      <c r="AI255" s="340"/>
      <c r="AJ255" s="340"/>
      <c r="AK255" s="235" t="str">
        <f t="shared" si="303"/>
        <v/>
      </c>
      <c r="AL255" s="341"/>
      <c r="AM255" s="341"/>
      <c r="AN255" s="342"/>
      <c r="AO255" s="236" t="str">
        <f>IF(ISBLANK(AD250),(IFERROR(IF(AND(AH253="Probabilidad",AH255="Probabilidad"),(AQ253-(+AQ253*AK255)),IF(AND(AH253="Impacto",AH255="Probabilidad"),(AQ252-(+AQ252*AK255)),IF(AH255="Impacto",AQ253,""))),""))," ")</f>
        <v/>
      </c>
      <c r="AP255" s="174" t="str">
        <f>IF(ISBLANK(AD250),(IFERROR(IF(AO255="","",IF(AO255&lt;=0.2,"Muy Baja",IF(AO255&lt;=0.4,"Baja",IF(AO255&lt;=0.6,"Media",IF(AO255&lt;=0.8,"Alta","Muy Alta"))))),"")), " ")</f>
        <v/>
      </c>
      <c r="AQ255" s="237" t="str">
        <f t="shared" si="304"/>
        <v/>
      </c>
      <c r="AR255" s="283" t="str">
        <f t="shared" si="305"/>
        <v/>
      </c>
      <c r="AS255" s="237" t="str">
        <f>IFERROR(IF(AND(AH254="Impacto",AH255="Impacto"),(AS253-(+AS254*AK255)),IF(AND(AH253="Probabilidad",AH255="Impacto"),(AS252-(+AS252*AK255)),IF(AH255="Probabilidad",AS253,""))),"")</f>
        <v/>
      </c>
      <c r="AT255" s="239" t="str">
        <f t="shared" si="306"/>
        <v/>
      </c>
      <c r="AU255" s="455"/>
      <c r="AV255" s="458"/>
      <c r="AW255" s="452"/>
      <c r="AX255" s="461"/>
      <c r="AY255" s="343"/>
      <c r="AZ255" s="209"/>
      <c r="BA255" s="207"/>
      <c r="BB255" s="207"/>
      <c r="BC255" s="208"/>
      <c r="BD255" s="208"/>
      <c r="BE255" s="208"/>
      <c r="BF255" s="209"/>
      <c r="BG255" s="464"/>
      <c r="BH255" s="215"/>
      <c r="BI255" s="210"/>
      <c r="BJ255" s="210"/>
      <c r="BK255" s="210"/>
      <c r="BL255" s="207"/>
      <c r="BM255" s="207"/>
      <c r="BN255" s="207"/>
      <c r="BO255" s="282"/>
      <c r="BP255" s="282"/>
      <c r="BQ255" s="284"/>
      <c r="BR255" s="213"/>
      <c r="BS255" s="213" t="str">
        <f>IF(AND('MAPA DE RIESGOS'!$AP255="Muy Alta",'MAPA DE RIESGOS'!$AR255="Leve"),CONCATENATE("R",'MAPA DE RIESGOS'!$H255,"C",'MAPA DE RIESGOS'!$AF255),"")</f>
        <v/>
      </c>
      <c r="BT255" s="213"/>
      <c r="BU255" s="213"/>
      <c r="BV255" s="213"/>
      <c r="BW255" s="213"/>
      <c r="BX255" s="213"/>
      <c r="BY255" s="213"/>
      <c r="BZ255" s="213"/>
      <c r="CA255" s="213"/>
      <c r="CB255" s="213"/>
      <c r="CC255" s="213"/>
      <c r="CD255" s="213"/>
      <c r="CE255" s="213"/>
      <c r="CF255" s="213"/>
      <c r="CG255" s="213"/>
      <c r="CH255" s="213"/>
      <c r="CI255" s="213"/>
      <c r="CJ255" s="213"/>
      <c r="CK255" s="213"/>
    </row>
    <row r="256" spans="1:89" s="214" customFormat="1" ht="101" customHeight="1">
      <c r="A256" s="643"/>
      <c r="B256" s="621" t="s">
        <v>959</v>
      </c>
      <c r="C256" s="520"/>
      <c r="D256" s="520" t="str">
        <f>IFERROR((VLOOKUP($B256,'Listados Datos'!$D$3:$F$18,3,FALSE))," ")</f>
        <v xml:space="preserve">Disponer de herramientas tecnológicas que apoyen de manera eficiente y oportuna las labores misionales y estrategicas de la entidad. Según lo establecido en el Plan Operativo Anual de la entidad. </v>
      </c>
      <c r="E256" s="469"/>
      <c r="F256" s="469" t="s">
        <v>973</v>
      </c>
      <c r="G256" s="489">
        <v>41</v>
      </c>
      <c r="H256" s="384">
        <v>41</v>
      </c>
      <c r="I256" s="465" t="s">
        <v>1254</v>
      </c>
      <c r="J256" s="462" t="s">
        <v>244</v>
      </c>
      <c r="K256" s="462" t="s">
        <v>1254</v>
      </c>
      <c r="L256" s="462" t="s">
        <v>1434</v>
      </c>
      <c r="M256" s="468" t="str">
        <f t="shared" si="282"/>
        <v>Posibilidad de perdida de Integridad y Disponibilidad debido a amenazas como Daños ocasionados a los equipos de cómputo y vulderabilidades, afectando a los activos de información de equipos de computo (PCs, impresoras, servidores on premise, escáneres, video Beam, plotter, pantallas)</v>
      </c>
      <c r="N256" s="468" t="s">
        <v>932</v>
      </c>
      <c r="O256" s="468" t="s">
        <v>837</v>
      </c>
      <c r="P256" s="471">
        <v>228</v>
      </c>
      <c r="Q256" s="474" t="s">
        <v>90</v>
      </c>
      <c r="R256" s="477" t="s">
        <v>1439</v>
      </c>
      <c r="S256" s="477" t="s">
        <v>1254</v>
      </c>
      <c r="T256" s="477"/>
      <c r="U256" s="477"/>
      <c r="V256" s="480" t="str">
        <f t="shared" ref="V256" si="308">IF(ISBLANK(AC256),(IF(P256&lt;=0,"",IF(P256&lt;=2,"Muy Baja",IF(P256&lt;=24,"Baja",IF(P256&lt;=500,"Media",IF(P256&lt;=5000,"Alta","Muy Alta"))))))," ")</f>
        <v>Media</v>
      </c>
      <c r="W256" s="438">
        <f t="shared" ref="W256" si="309">IF(ISBLANK(AC256),(IF(V256="","",IF(V256="Muy Baja",20%,IF(V256="Baja",40%,IF(V256="Media",60%,IF(V256="Alta",80%,IF(V256="Muy Alta",100%,0)))))))," ")</f>
        <v>0.6</v>
      </c>
      <c r="X256" s="483" t="s">
        <v>307</v>
      </c>
      <c r="Y256" s="486" t="str">
        <f>IF(X256&gt;0,IF(NOT(ISERROR(MATCH(X256,'Listados Datos'!$N$3:$N$4,0))),'Listados Datos'!$N$6&amp;"Por favor no seleccionar este criterios de impacto (Afectación Económica o presupuestal y/o Pérdida Reputacional)",'Listados Datos'!$N$7),"")</f>
        <v>✔</v>
      </c>
      <c r="Z256" s="435" t="str">
        <f>IF(OR(X256='Listados Datos'!$R$3,X256='Listados Datos'!$S$3),"Leve",IF(OR(X256='Listados Datos'!$R$4,X256='Listados Datos'!$S$4),"Menor",IF(OR(X256='Listados Datos'!$R$5,X256='Listados Datos'!$S$5),"Moderado",IF(OR(X256='Listados Datos'!$R$6,X256='Listados Datos'!$S$6),"Mayor",IF(OR(X256='Listados Datos'!$R$7,X256='Listados Datos'!$S$7),"Catastrófico","")))))</f>
        <v>Moderado</v>
      </c>
      <c r="AA256" s="438">
        <f>IF(Z256="","",IF(Z256="Leve",20%,IF(Z256="Menor",40%,IF(Z256="Moderado",60%,IF(Z256="Mayor",80%,IF(Z256="Catastrófico",100%,0))))))</f>
        <v>0.6</v>
      </c>
      <c r="AB256" s="441" t="str">
        <f>IF(OR(AND(V256="Muy Baja",Z256="Leve"),AND(V256="Muy Baja",Z256="Menor"),AND(V256="Baja",Z256="Leve")),"Bajo",IF(OR(AND(V256="Muy baja",Z256="Moderado"),AND(V256="Baja",Z256="Menor"),AND(V256="Baja",Z256="Moderado"),AND(V256="Media",Z256="Leve"),AND(V256="Media",Z256="Menor"),AND(V256="Media",Z256="Moderado"),AND(V256="Alta",Z256="Leve"),AND(V256="Alta",Z256="Menor")),"Moderado",IF(OR(AND(V256="Muy Baja",Z256="Mayor"),AND(V256="Baja",Z256="Mayor"),AND(V256="Media",Z256="Mayor"),AND(V256="Alta",Z256="Moderado"),AND(V256="Alta",Z256="Mayor"),AND(V256="Muy Alta",Z256="Leve"),AND(V256="Muy Alta",Z256="Menor"),AND(V256="Muy Alta",Z256="Moderado"),AND(V256="Muy Alta",Z256="Mayor")),"Alto",IF(OR(AND(V256="Muy Baja",Z256="Catastrófico"),AND(V256="Baja",Z256="Catastrófico"),AND(V256="Media",Z256="Catastrófico"),AND(V256="Alta",Z256="Catastrófico"),AND(V256="Muy Alta",Z256="Catastrófico")),"Extremo",""))))</f>
        <v>Moderado</v>
      </c>
      <c r="AC256" s="444"/>
      <c r="AD256" s="447"/>
      <c r="AE256" s="450" t="str">
        <f t="shared" ref="AE256" si="310">IF(AND(AC256="Rara Vez",AD256="Insignificante"),("BAJA"),IF(AND(AC256="Rara Vez",AD256="Menor"),("BAJA"),IF(AND(AC256="Rara Vez",AD256="Moderado"),("MODERADA"),IF(AND(AC256="Rara Vez",AD256="Mayor"),("ALTA"),IF(AND(AC256="Improbable",AD256="Insignificante"),("BAJA"),IF(AND(AC256="Improbable",AD256="Menor"),("BAJA"),IF(AND(AC256="Improbable",AD256="Moderado"),("MODERADA"),IF(AND(AC256="Improbable",AD256="Mayor"),("ALTA"),IF(AND(AC256="Posible",AD256="Insignificante"),("BAJA"),IF(AND(AC256="Posible",AD256="Menor"),("MODERADA"),IF(AND(AC256="Posible",AD256="Moderado"),("ALTA"),IF(AND(AC256="Posible",AD256="Mayor"),("EXTREMA"),IF(AND(AC256="Probable",AD256="Insignificante"),("MODERADA"),IF(AND(AC256="Probable",AD256="Menor"),("ALTA"),IF(AND(AC256="Probable",AD256="Moderado"),("ALTA"),IF(AND(AC256="Probable",AD256="Mayor"),("EXTREMA"),IF(AND(AC256="Casi Seguro",AD256="Insignificante"),("ALTA"),IF(AND(AC256="Casi Seguro",AD256="Menor"),("ALTA"),IF(AND(AC256="Casi Seguro",AD256="Moderado"),("EXTREMA"),IF(AND(AC256="Casi Seguro",AD256="Mayor"),("EXTREMA"),IF(AD256="Catastrófico","EXTREMA","VALORAR")))))))))))))))))))))</f>
        <v>VALORAR</v>
      </c>
      <c r="AF256" s="205">
        <v>1</v>
      </c>
      <c r="AG256" s="206" t="s">
        <v>1456</v>
      </c>
      <c r="AH256" s="234" t="str">
        <f t="shared" si="302"/>
        <v>Probabilidad</v>
      </c>
      <c r="AI256" s="340" t="s">
        <v>314</v>
      </c>
      <c r="AJ256" s="340" t="s">
        <v>319</v>
      </c>
      <c r="AK256" s="235" t="str">
        <f t="shared" si="303"/>
        <v>40%</v>
      </c>
      <c r="AL256" s="341" t="s">
        <v>323</v>
      </c>
      <c r="AM256" s="341" t="s">
        <v>327</v>
      </c>
      <c r="AN256" s="342" t="s">
        <v>330</v>
      </c>
      <c r="AO256" s="236">
        <f>IF(ISBLANK(AD256),(IFERROR(IF(AH256="Probabilidad",(W256-(+W256*AK256)),IF(AH256="Impacto",W256,"")),""))," ")</f>
        <v>0.36</v>
      </c>
      <c r="AP256" s="174" t="str">
        <f>IF(ISBLANK(AD256), (IFERROR(IF(AO256="","",IF(AO256&lt;=0.2,"Muy Baja",IF(AO256&lt;=0.4,"Baja",IF(AO256&lt;=0.6,"Media",IF(AO256&lt;=0.8,"Alta","Muy Alta"))))),""))," ")</f>
        <v>Baja</v>
      </c>
      <c r="AQ256" s="237">
        <f t="shared" si="304"/>
        <v>0.36</v>
      </c>
      <c r="AR256" s="283" t="str">
        <f t="shared" si="305"/>
        <v>Moderado</v>
      </c>
      <c r="AS256" s="237">
        <f>IFERROR(IF(AH256="Impacto",(AA256-(+AA256*AK256)),IF(AH256="Probabilidad",AA256,"")),"")</f>
        <v>0.6</v>
      </c>
      <c r="AT256" s="239" t="str">
        <f t="shared" si="306"/>
        <v>Moderado</v>
      </c>
      <c r="AU256" s="453"/>
      <c r="AV256" s="456" t="str">
        <f>IF(ISBLANK(AD256), " ", AD256)</f>
        <v xml:space="preserve"> </v>
      </c>
      <c r="AW256" s="450" t="str">
        <f t="shared" ref="AW256" si="311">IF(AND(AU256="Rara Vez",AV256="Insignificante"),("BAJA"),IF(AND(AU256="Rara Vez",AV256="Menor"),("BAJA"),IF(AND(AU256="Rara Vez",AV256="Moderado"),("MODERADA"),IF(AND(AU256="Rara Vez",AV256="Mayor"),("ALTA"),IF(AND(AU256="Improbable",AV256="Insignificante"),("BAJA"),IF(AND(AU256="Improbable",AV256="Menor"),("BAJA"),IF(AND(AU256="Improbable",AV256="Moderado"),("MODERADA"),IF(AND(AU256="Improbable",AV256="Mayor"),("ALTA"),IF(AND(AU256="Posible",AV256="Insignificante"),("BAJA"),IF(AND(AU256="Posible",AV256="Menor"),("MODERADA"),IF(AND(AU256="Posible",AV256="Moderado"),("ALTA"),IF(AND(AU256="Posible",AV256="Mayor"),("EXTREMA"),IF(AND(AU256="Probable",AV256="Insignificante"),("MODERADA"),IF(AND(AU256="Probable",AV256="Menor"),("ALTA"),IF(AND(AU256="Probable",AV256="Moderado"),("ALTA"),IF(AND(AU256="Probable",AV256="Mayor"),("EXTREMA"),IF(AND(AU256="Casi Seguro",AV256="Insignificante"),("ALTA"),IF(AND(AU256="Casi Seguro",AV256="Menor"),("ALTA"),IF(AND(AU256="Casi Seguro",AV256="Moderado"),("EXTREMA"),IF(AND(AU256="Casi Seguro",AV256="Mayor"),("EXTREMA"),IF(AV256="Catastrófico","EXTREMA","VALORAR")))))))))))))))))))))</f>
        <v>VALORAR</v>
      </c>
      <c r="AX256" s="459" t="s">
        <v>337</v>
      </c>
      <c r="AY256" s="494" t="s">
        <v>1632</v>
      </c>
      <c r="AZ256" s="497" t="s">
        <v>1633</v>
      </c>
      <c r="BA256" s="497" t="s">
        <v>973</v>
      </c>
      <c r="BB256" s="497" t="s">
        <v>1063</v>
      </c>
      <c r="BC256" s="500" t="s">
        <v>1590</v>
      </c>
      <c r="BD256" s="500" t="s">
        <v>1591</v>
      </c>
      <c r="BE256" s="497" t="s">
        <v>1634</v>
      </c>
      <c r="BF256" s="497" t="s">
        <v>1327</v>
      </c>
      <c r="BG256" s="462" t="s">
        <v>1328</v>
      </c>
      <c r="BH256" s="215"/>
      <c r="BI256" s="210"/>
      <c r="BJ256" s="210"/>
      <c r="BK256" s="210"/>
      <c r="BL256" s="207"/>
      <c r="BM256" s="207"/>
      <c r="BN256" s="207"/>
      <c r="BO256" s="282"/>
      <c r="BP256" s="282"/>
      <c r="BQ256" s="284"/>
      <c r="BR256" s="213"/>
      <c r="BS256" s="213" t="str">
        <f>IF(AND('MAPA DE RIESGOS'!$AP256="Muy Alta",'MAPA DE RIESGOS'!$AR256="Leve"),CONCATENATE("R",'MAPA DE RIESGOS'!$H256,"C",'MAPA DE RIESGOS'!$AF256),"")</f>
        <v/>
      </c>
      <c r="BT256" s="213"/>
      <c r="BU256" s="213"/>
      <c r="BV256" s="213"/>
      <c r="BW256" s="213"/>
      <c r="BX256" s="213"/>
      <c r="BY256" s="213"/>
      <c r="BZ256" s="213"/>
      <c r="CA256" s="213"/>
      <c r="CB256" s="213"/>
      <c r="CC256" s="213"/>
      <c r="CD256" s="213"/>
      <c r="CE256" s="213"/>
      <c r="CF256" s="213"/>
      <c r="CG256" s="213"/>
      <c r="CH256" s="213"/>
      <c r="CI256" s="213"/>
      <c r="CJ256" s="213"/>
      <c r="CK256" s="213"/>
    </row>
    <row r="257" spans="1:89" s="214" customFormat="1" ht="61" customHeight="1">
      <c r="A257" s="643"/>
      <c r="B257" s="621"/>
      <c r="C257" s="520"/>
      <c r="D257" s="520"/>
      <c r="E257" s="469"/>
      <c r="F257" s="469"/>
      <c r="G257" s="489"/>
      <c r="H257" s="384">
        <v>41</v>
      </c>
      <c r="I257" s="466"/>
      <c r="J257" s="463"/>
      <c r="K257" s="463"/>
      <c r="L257" s="463"/>
      <c r="M257" s="469" t="str">
        <f t="shared" si="282"/>
        <v xml:space="preserve">Posibilidad de perdida de  debido a amenazas como y vulderabilidades, afectando a los activos de información de </v>
      </c>
      <c r="N257" s="469"/>
      <c r="O257" s="469"/>
      <c r="P257" s="472"/>
      <c r="Q257" s="475"/>
      <c r="R257" s="478"/>
      <c r="S257" s="478"/>
      <c r="T257" s="478"/>
      <c r="U257" s="478"/>
      <c r="V257" s="481"/>
      <c r="W257" s="439"/>
      <c r="X257" s="484"/>
      <c r="Y257" s="487"/>
      <c r="Z257" s="436"/>
      <c r="AA257" s="439"/>
      <c r="AB257" s="442"/>
      <c r="AC257" s="445"/>
      <c r="AD257" s="448"/>
      <c r="AE257" s="451"/>
      <c r="AF257" s="205">
        <v>2</v>
      </c>
      <c r="AG257" s="206" t="s">
        <v>1457</v>
      </c>
      <c r="AH257" s="234" t="str">
        <f t="shared" si="302"/>
        <v>Probabilidad</v>
      </c>
      <c r="AI257" s="340" t="s">
        <v>314</v>
      </c>
      <c r="AJ257" s="340" t="s">
        <v>319</v>
      </c>
      <c r="AK257" s="235" t="str">
        <f t="shared" si="303"/>
        <v>40%</v>
      </c>
      <c r="AL257" s="341" t="s">
        <v>323</v>
      </c>
      <c r="AM257" s="341" t="s">
        <v>327</v>
      </c>
      <c r="AN257" s="342" t="s">
        <v>330</v>
      </c>
      <c r="AO257" s="236">
        <f>IF(ISBLANK(AD256),(IFERROR(IF(AND(AH256="Probabilidad",AH257="Probabilidad"),(AQ256-(+AQ256*AK257)),IF(AH257="Probabilidad",(W256-(+W256*AK257)),IF(AH257="Impacto",AQ256,""))),""))," ")</f>
        <v>0.216</v>
      </c>
      <c r="AP257" s="174" t="str">
        <f>IF(ISBLANK(AD256),(IFERROR(IF(AO257="","",IF(AO257&lt;=0.2,"Muy Baja",IF(AO257&lt;=0.4,"Baja",IF(AO257&lt;=0.6,"Media",IF(AO257&lt;=0.8,"Alta","Muy Alta"))))),""))," ")</f>
        <v>Baja</v>
      </c>
      <c r="AQ257" s="237">
        <f t="shared" si="304"/>
        <v>0.216</v>
      </c>
      <c r="AR257" s="283" t="str">
        <f t="shared" si="305"/>
        <v>Moderado</v>
      </c>
      <c r="AS257" s="237">
        <f>IFERROR(IF(AND(AH256="Impacto",AH257="Impacto"),(AS256-(+AS256*AK257)),IF(AH257="Impacto",(AA256-(+AA256*AK257)),IF(AH257="Probabilidad",AS256,""))),"")</f>
        <v>0.6</v>
      </c>
      <c r="AT257" s="239" t="str">
        <f t="shared" si="306"/>
        <v>Moderado</v>
      </c>
      <c r="AU257" s="454"/>
      <c r="AV257" s="457"/>
      <c r="AW257" s="451"/>
      <c r="AX257" s="460"/>
      <c r="AY257" s="495"/>
      <c r="AZ257" s="498"/>
      <c r="BA257" s="498"/>
      <c r="BB257" s="498"/>
      <c r="BC257" s="501"/>
      <c r="BD257" s="501"/>
      <c r="BE257" s="498"/>
      <c r="BF257" s="498"/>
      <c r="BG257" s="463"/>
      <c r="BH257" s="215"/>
      <c r="BI257" s="210"/>
      <c r="BJ257" s="210"/>
      <c r="BK257" s="210"/>
      <c r="BL257" s="207"/>
      <c r="BM257" s="207"/>
      <c r="BN257" s="207"/>
      <c r="BO257" s="282"/>
      <c r="BP257" s="282"/>
      <c r="BQ257" s="284"/>
      <c r="BR257" s="213"/>
      <c r="BS257" s="213" t="str">
        <f>IF(AND('MAPA DE RIESGOS'!$AP257="Muy Alta",'MAPA DE RIESGOS'!$AR257="Leve"),CONCATENATE("R",'MAPA DE RIESGOS'!$H257,"C",'MAPA DE RIESGOS'!$AF257),"")</f>
        <v/>
      </c>
      <c r="BT257" s="213"/>
      <c r="BU257" s="213"/>
      <c r="BV257" s="213"/>
      <c r="BW257" s="213"/>
      <c r="BX257" s="213"/>
      <c r="BY257" s="213"/>
      <c r="BZ257" s="213"/>
      <c r="CA257" s="213"/>
      <c r="CB257" s="213"/>
      <c r="CC257" s="213"/>
      <c r="CD257" s="213"/>
      <c r="CE257" s="213"/>
      <c r="CF257" s="213"/>
      <c r="CG257" s="213"/>
      <c r="CH257" s="213"/>
      <c r="CI257" s="213"/>
      <c r="CJ257" s="213"/>
      <c r="CK257" s="213"/>
    </row>
    <row r="258" spans="1:89" s="214" customFormat="1" ht="61" customHeight="1">
      <c r="A258" s="643"/>
      <c r="B258" s="621"/>
      <c r="C258" s="520"/>
      <c r="D258" s="520"/>
      <c r="E258" s="469"/>
      <c r="F258" s="469"/>
      <c r="G258" s="489"/>
      <c r="H258" s="384">
        <v>41</v>
      </c>
      <c r="I258" s="466"/>
      <c r="J258" s="463"/>
      <c r="K258" s="463"/>
      <c r="L258" s="463"/>
      <c r="M258" s="469" t="str">
        <f t="shared" si="282"/>
        <v xml:space="preserve">Posibilidad de perdida de  debido a amenazas como y vulderabilidades, afectando a los activos de información de </v>
      </c>
      <c r="N258" s="469"/>
      <c r="O258" s="469"/>
      <c r="P258" s="472"/>
      <c r="Q258" s="475"/>
      <c r="R258" s="478"/>
      <c r="S258" s="478"/>
      <c r="T258" s="478"/>
      <c r="U258" s="478"/>
      <c r="V258" s="481"/>
      <c r="W258" s="439"/>
      <c r="X258" s="484"/>
      <c r="Y258" s="487"/>
      <c r="Z258" s="436"/>
      <c r="AA258" s="439"/>
      <c r="AB258" s="442"/>
      <c r="AC258" s="445"/>
      <c r="AD258" s="448"/>
      <c r="AE258" s="451"/>
      <c r="AF258" s="205">
        <v>3</v>
      </c>
      <c r="AG258" s="206" t="s">
        <v>1458</v>
      </c>
      <c r="AH258" s="234" t="str">
        <f t="shared" si="302"/>
        <v>Probabilidad</v>
      </c>
      <c r="AI258" s="340" t="s">
        <v>314</v>
      </c>
      <c r="AJ258" s="340" t="s">
        <v>319</v>
      </c>
      <c r="AK258" s="235" t="str">
        <f t="shared" si="303"/>
        <v>40%</v>
      </c>
      <c r="AL258" s="341" t="s">
        <v>323</v>
      </c>
      <c r="AM258" s="341" t="s">
        <v>327</v>
      </c>
      <c r="AN258" s="342" t="s">
        <v>330</v>
      </c>
      <c r="AO258" s="236">
        <f>IF(ISBLANK(AD256),(IFERROR(IF(AND(AH257="Probabilidad",AH258="Probabilidad"),(AQ257-(+AQ257*AK258)),IF(AND(AH257="Impacto",AH258="Probabilidad"),(AQ256-(+AQ256*AK258)),IF(AH258="Impacto",AQ257,""))),""))," ")</f>
        <v>0.12959999999999999</v>
      </c>
      <c r="AP258" s="174" t="str">
        <f>IF(ISBLANK(AD256),(IFERROR(IF(AO258="","",IF(AO258&lt;=0.2,"Muy Baja",IF(AO258&lt;=0.4,"Baja",IF(AO258&lt;=0.6,"Media",IF(AO258&lt;=0.8,"Alta","Muy Alta"))))),""))," ")</f>
        <v>Muy Baja</v>
      </c>
      <c r="AQ258" s="237">
        <f t="shared" si="304"/>
        <v>0.12959999999999999</v>
      </c>
      <c r="AR258" s="283" t="str">
        <f t="shared" si="305"/>
        <v>Moderado</v>
      </c>
      <c r="AS258" s="237">
        <f>IFERROR(IF(AND(AH257="Impacto",AH258="Impacto"),(AS257-(+AS257*AK258)),IF(AND(AH257="Probabilidad",AH258="Impacto"),(AS256-(+AS256*AK258)),IF(AH258="Probabilidad",AS257,""))),"")</f>
        <v>0.6</v>
      </c>
      <c r="AT258" s="239" t="str">
        <f t="shared" si="306"/>
        <v>Moderado</v>
      </c>
      <c r="AU258" s="454"/>
      <c r="AV258" s="457"/>
      <c r="AW258" s="451"/>
      <c r="AX258" s="460"/>
      <c r="AY258" s="496"/>
      <c r="AZ258" s="499"/>
      <c r="BA258" s="499"/>
      <c r="BB258" s="499"/>
      <c r="BC258" s="502"/>
      <c r="BD258" s="502"/>
      <c r="BE258" s="499"/>
      <c r="BF258" s="499"/>
      <c r="BG258" s="463"/>
      <c r="BH258" s="215"/>
      <c r="BI258" s="210"/>
      <c r="BJ258" s="210"/>
      <c r="BK258" s="210"/>
      <c r="BL258" s="207"/>
      <c r="BM258" s="207"/>
      <c r="BN258" s="207"/>
      <c r="BO258" s="282"/>
      <c r="BP258" s="282"/>
      <c r="BQ258" s="284"/>
      <c r="BR258" s="213"/>
      <c r="BS258" s="213" t="str">
        <f>IF(AND('MAPA DE RIESGOS'!$AP258="Muy Alta",'MAPA DE RIESGOS'!$AR258="Leve"),CONCATENATE("R",'MAPA DE RIESGOS'!$H258,"C",'MAPA DE RIESGOS'!$AF258),"")</f>
        <v/>
      </c>
      <c r="BT258" s="213"/>
      <c r="BU258" s="213"/>
      <c r="BV258" s="213"/>
      <c r="BW258" s="213"/>
      <c r="BX258" s="213"/>
      <c r="BY258" s="213"/>
      <c r="BZ258" s="213"/>
      <c r="CA258" s="213"/>
      <c r="CB258" s="213"/>
      <c r="CC258" s="213"/>
      <c r="CD258" s="213"/>
      <c r="CE258" s="213"/>
      <c r="CF258" s="213"/>
      <c r="CG258" s="213"/>
      <c r="CH258" s="213"/>
      <c r="CI258" s="213"/>
      <c r="CJ258" s="213"/>
      <c r="CK258" s="213"/>
    </row>
    <row r="259" spans="1:89" s="214" customFormat="1" ht="28.5" hidden="1" customHeight="1">
      <c r="A259" s="643"/>
      <c r="B259" s="621"/>
      <c r="C259" s="520"/>
      <c r="D259" s="520"/>
      <c r="E259" s="469"/>
      <c r="F259" s="469"/>
      <c r="G259" s="489"/>
      <c r="H259" s="384">
        <v>41</v>
      </c>
      <c r="I259" s="466"/>
      <c r="J259" s="463"/>
      <c r="K259" s="463"/>
      <c r="L259" s="463"/>
      <c r="M259" s="469" t="str">
        <f t="shared" si="282"/>
        <v xml:space="preserve">Posibilidad de perdida de  debido a amenazas como y vulderabilidades, afectando a los activos de información de </v>
      </c>
      <c r="N259" s="469"/>
      <c r="O259" s="469"/>
      <c r="P259" s="472"/>
      <c r="Q259" s="475"/>
      <c r="R259" s="478"/>
      <c r="S259" s="478"/>
      <c r="T259" s="478"/>
      <c r="U259" s="478"/>
      <c r="V259" s="481"/>
      <c r="W259" s="439"/>
      <c r="X259" s="484"/>
      <c r="Y259" s="487"/>
      <c r="Z259" s="436"/>
      <c r="AA259" s="439"/>
      <c r="AB259" s="442"/>
      <c r="AC259" s="445"/>
      <c r="AD259" s="448"/>
      <c r="AE259" s="451"/>
      <c r="AF259" s="205">
        <v>4</v>
      </c>
      <c r="AG259" s="206"/>
      <c r="AH259" s="234" t="str">
        <f t="shared" si="302"/>
        <v/>
      </c>
      <c r="AI259" s="340"/>
      <c r="AJ259" s="340"/>
      <c r="AK259" s="235" t="str">
        <f t="shared" si="303"/>
        <v/>
      </c>
      <c r="AL259" s="341"/>
      <c r="AM259" s="341"/>
      <c r="AN259" s="342"/>
      <c r="AO259" s="236" t="str">
        <f>IF(ISBLANK(AD256),(IFERROR(IF(AND(AH258="Probabilidad",AH259="Probabilidad"),(AQ258-(+AQ258*AK259)),IF(AND(AH258="Impacto",AH259="Probabilidad"),(AQ257-(+AQ257*AK259)),IF(AH259="Impacto",AQ258,""))),""))," ")</f>
        <v/>
      </c>
      <c r="AP259" s="174" t="str">
        <f>IF(ISBLANK(AD256),(IFERROR(IF(AO259="","",IF(AO259&lt;=0.2,"Muy Baja",IF(AO259&lt;=0.4,"Baja",IF(AO259&lt;=0.6,"Media",IF(AO259&lt;=0.8,"Alta","Muy Alta"))))),""))," ")</f>
        <v/>
      </c>
      <c r="AQ259" s="237" t="str">
        <f t="shared" si="304"/>
        <v/>
      </c>
      <c r="AR259" s="283" t="str">
        <f t="shared" si="305"/>
        <v/>
      </c>
      <c r="AS259" s="237" t="str">
        <f>IFERROR(IF(AND(AH258="Impacto",AH259="Impacto"),(AS258-(+AS258*AK259)),IF(AND(AH258="Probabilidad",AH259="Impacto"),(AS257-(+AS257*AK259)),IF(AH259="Probabilidad",AS258,""))),"")</f>
        <v/>
      </c>
      <c r="AT259" s="239" t="str">
        <f t="shared" si="306"/>
        <v/>
      </c>
      <c r="AU259" s="454"/>
      <c r="AV259" s="457"/>
      <c r="AW259" s="451"/>
      <c r="AX259" s="460"/>
      <c r="AY259" s="343"/>
      <c r="AZ259" s="209"/>
      <c r="BA259" s="207"/>
      <c r="BB259" s="207"/>
      <c r="BC259" s="208"/>
      <c r="BD259" s="208"/>
      <c r="BE259" s="208"/>
      <c r="BF259" s="209"/>
      <c r="BG259" s="463"/>
      <c r="BH259" s="215"/>
      <c r="BI259" s="210"/>
      <c r="BJ259" s="210"/>
      <c r="BK259" s="210"/>
      <c r="BL259" s="207"/>
      <c r="BM259" s="207"/>
      <c r="BN259" s="207"/>
      <c r="BO259" s="282"/>
      <c r="BP259" s="282"/>
      <c r="BQ259" s="284"/>
      <c r="BR259" s="213"/>
      <c r="BS259" s="213" t="str">
        <f>IF(AND('MAPA DE RIESGOS'!$AP259="Muy Alta",'MAPA DE RIESGOS'!$AR259="Leve"),CONCATENATE("R",'MAPA DE RIESGOS'!$H259,"C",'MAPA DE RIESGOS'!$AF259),"")</f>
        <v/>
      </c>
      <c r="BT259" s="213"/>
      <c r="BU259" s="213"/>
      <c r="BV259" s="213"/>
      <c r="BW259" s="213"/>
      <c r="BX259" s="213"/>
      <c r="BY259" s="213"/>
      <c r="BZ259" s="213"/>
      <c r="CA259" s="213"/>
      <c r="CB259" s="213"/>
      <c r="CC259" s="213"/>
      <c r="CD259" s="213"/>
      <c r="CE259" s="213"/>
      <c r="CF259" s="213"/>
      <c r="CG259" s="213"/>
      <c r="CH259" s="213"/>
      <c r="CI259" s="213"/>
      <c r="CJ259" s="213"/>
      <c r="CK259" s="213"/>
    </row>
    <row r="260" spans="1:89" s="214" customFormat="1" ht="28.5" hidden="1" customHeight="1">
      <c r="A260" s="643"/>
      <c r="B260" s="621"/>
      <c r="C260" s="520"/>
      <c r="D260" s="520"/>
      <c r="E260" s="469"/>
      <c r="F260" s="469"/>
      <c r="G260" s="489"/>
      <c r="H260" s="384">
        <v>41</v>
      </c>
      <c r="I260" s="466"/>
      <c r="J260" s="463"/>
      <c r="K260" s="463"/>
      <c r="L260" s="463"/>
      <c r="M260" s="469" t="str">
        <f t="shared" si="282"/>
        <v xml:space="preserve">Posibilidad de perdida de  debido a amenazas como y vulderabilidades, afectando a los activos de información de </v>
      </c>
      <c r="N260" s="469"/>
      <c r="O260" s="469"/>
      <c r="P260" s="472"/>
      <c r="Q260" s="475"/>
      <c r="R260" s="478"/>
      <c r="S260" s="478"/>
      <c r="T260" s="478"/>
      <c r="U260" s="478"/>
      <c r="V260" s="481"/>
      <c r="W260" s="439"/>
      <c r="X260" s="484"/>
      <c r="Y260" s="487"/>
      <c r="Z260" s="436"/>
      <c r="AA260" s="439"/>
      <c r="AB260" s="442"/>
      <c r="AC260" s="445"/>
      <c r="AD260" s="448"/>
      <c r="AE260" s="451"/>
      <c r="AF260" s="205">
        <v>5</v>
      </c>
      <c r="AG260" s="206"/>
      <c r="AH260" s="234" t="str">
        <f t="shared" si="302"/>
        <v/>
      </c>
      <c r="AI260" s="340"/>
      <c r="AJ260" s="340"/>
      <c r="AK260" s="235" t="str">
        <f t="shared" si="303"/>
        <v/>
      </c>
      <c r="AL260" s="341"/>
      <c r="AM260" s="341"/>
      <c r="AN260" s="342"/>
      <c r="AO260" s="236" t="str">
        <f>IF(ISBLANK(AD256),(IFERROR(IF(AND(AH259="Probabilidad",AH260="Probabilidad"),(AQ259-(+AQ259*AK260)),IF(AND(AH259="Impacto",AH260="Probabilidad"),(AQ258-(+AQ258*AK260)),IF(AH260="Impacto",AQ259,""))),""))," ")</f>
        <v/>
      </c>
      <c r="AP260" s="174" t="str">
        <f>IF(ISBLANK(AD256),(IFERROR(IF(AO260="","",IF(AO260&lt;=0.2,"Muy Baja",IF(AO260&lt;=0.4,"Baja",IF(AO260&lt;=0.6,"Media",IF(AO260&lt;=0.8,"Alta","Muy Alta"))))),""))," ")</f>
        <v/>
      </c>
      <c r="AQ260" s="237" t="str">
        <f t="shared" si="304"/>
        <v/>
      </c>
      <c r="AR260" s="283" t="str">
        <f t="shared" si="305"/>
        <v/>
      </c>
      <c r="AS260" s="237" t="str">
        <f>IFERROR(IF(AND(AH259="Impacto",AH260="Impacto"),(AS259-(+AS259*AK260)),IF(AND(AH259="Probabilidad",AH260="Impacto"),(AS258-(+AS258*AK260)),IF(AH260="Probabilidad",AS259,""))),"")</f>
        <v/>
      </c>
      <c r="AT260" s="239" t="str">
        <f t="shared" si="306"/>
        <v/>
      </c>
      <c r="AU260" s="454"/>
      <c r="AV260" s="457"/>
      <c r="AW260" s="451"/>
      <c r="AX260" s="460"/>
      <c r="AY260" s="343"/>
      <c r="AZ260" s="209"/>
      <c r="BA260" s="207"/>
      <c r="BB260" s="207"/>
      <c r="BC260" s="208"/>
      <c r="BD260" s="208"/>
      <c r="BE260" s="208"/>
      <c r="BF260" s="209"/>
      <c r="BG260" s="463"/>
      <c r="BH260" s="215"/>
      <c r="BI260" s="210"/>
      <c r="BJ260" s="210"/>
      <c r="BK260" s="210"/>
      <c r="BL260" s="207"/>
      <c r="BM260" s="207"/>
      <c r="BN260" s="207"/>
      <c r="BO260" s="282"/>
      <c r="BP260" s="282"/>
      <c r="BQ260" s="284"/>
      <c r="BR260" s="213"/>
      <c r="BS260" s="213" t="str">
        <f>IF(AND('MAPA DE RIESGOS'!$AP260="Muy Alta",'MAPA DE RIESGOS'!$AR260="Leve"),CONCATENATE("R",'MAPA DE RIESGOS'!$H260,"C",'MAPA DE RIESGOS'!$AF260),"")</f>
        <v/>
      </c>
      <c r="BT260" s="213"/>
      <c r="BU260" s="213"/>
      <c r="BV260" s="213"/>
      <c r="BW260" s="213"/>
      <c r="BX260" s="213"/>
      <c r="BY260" s="213"/>
      <c r="BZ260" s="213"/>
      <c r="CA260" s="213"/>
      <c r="CB260" s="213"/>
      <c r="CC260" s="213"/>
      <c r="CD260" s="213"/>
      <c r="CE260" s="213"/>
      <c r="CF260" s="213"/>
      <c r="CG260" s="213"/>
      <c r="CH260" s="213"/>
      <c r="CI260" s="213"/>
      <c r="CJ260" s="213"/>
      <c r="CK260" s="213"/>
    </row>
    <row r="261" spans="1:89" s="214" customFormat="1" ht="28.5" hidden="1" customHeight="1">
      <c r="A261" s="643"/>
      <c r="B261" s="621"/>
      <c r="C261" s="520"/>
      <c r="D261" s="520"/>
      <c r="E261" s="469"/>
      <c r="F261" s="469"/>
      <c r="G261" s="489"/>
      <c r="H261" s="384">
        <v>41</v>
      </c>
      <c r="I261" s="467"/>
      <c r="J261" s="464"/>
      <c r="K261" s="464"/>
      <c r="L261" s="464"/>
      <c r="M261" s="470" t="str">
        <f t="shared" si="282"/>
        <v xml:space="preserve">Posibilidad de perdida de  debido a amenazas como y vulderabilidades, afectando a los activos de información de </v>
      </c>
      <c r="N261" s="470"/>
      <c r="O261" s="470"/>
      <c r="P261" s="473"/>
      <c r="Q261" s="476"/>
      <c r="R261" s="479"/>
      <c r="S261" s="479"/>
      <c r="T261" s="479"/>
      <c r="U261" s="479"/>
      <c r="V261" s="482"/>
      <c r="W261" s="440"/>
      <c r="X261" s="485"/>
      <c r="Y261" s="488"/>
      <c r="Z261" s="437"/>
      <c r="AA261" s="440"/>
      <c r="AB261" s="443"/>
      <c r="AC261" s="446"/>
      <c r="AD261" s="449"/>
      <c r="AE261" s="452"/>
      <c r="AF261" s="205">
        <v>6</v>
      </c>
      <c r="AG261" s="206"/>
      <c r="AH261" s="234" t="str">
        <f t="shared" si="302"/>
        <v/>
      </c>
      <c r="AI261" s="340"/>
      <c r="AJ261" s="340"/>
      <c r="AK261" s="235" t="str">
        <f t="shared" si="303"/>
        <v/>
      </c>
      <c r="AL261" s="341"/>
      <c r="AM261" s="341"/>
      <c r="AN261" s="342"/>
      <c r="AO261" s="236" t="str">
        <f>IF(ISBLANK(AD256),(IFERROR(IF(AND(AH259="Probabilidad",AH261="Probabilidad"),(AQ259-(+AQ259*AK261)),IF(AND(AH259="Impacto",AH261="Probabilidad"),(AQ258-(+AQ258*AK261)),IF(AH261="Impacto",AQ259,""))),""))," ")</f>
        <v/>
      </c>
      <c r="AP261" s="174" t="str">
        <f>IF(ISBLANK(AD256),(IFERROR(IF(AO261="","",IF(AO261&lt;=0.2,"Muy Baja",IF(AO261&lt;=0.4,"Baja",IF(AO261&lt;=0.6,"Media",IF(AO261&lt;=0.8,"Alta","Muy Alta"))))),"")), " ")</f>
        <v/>
      </c>
      <c r="AQ261" s="237" t="str">
        <f t="shared" si="304"/>
        <v/>
      </c>
      <c r="AR261" s="283" t="str">
        <f t="shared" si="305"/>
        <v/>
      </c>
      <c r="AS261" s="237" t="str">
        <f>IFERROR(IF(AND(AH260="Impacto",AH261="Impacto"),(AS259-(+AS260*AK261)),IF(AND(AH259="Probabilidad",AH261="Impacto"),(AS258-(+AS258*AK261)),IF(AH261="Probabilidad",AS259,""))),"")</f>
        <v/>
      </c>
      <c r="AT261" s="239" t="str">
        <f t="shared" si="306"/>
        <v/>
      </c>
      <c r="AU261" s="455"/>
      <c r="AV261" s="458"/>
      <c r="AW261" s="452"/>
      <c r="AX261" s="461"/>
      <c r="AY261" s="343"/>
      <c r="AZ261" s="209"/>
      <c r="BA261" s="207"/>
      <c r="BB261" s="207"/>
      <c r="BC261" s="208"/>
      <c r="BD261" s="208"/>
      <c r="BE261" s="208"/>
      <c r="BF261" s="209"/>
      <c r="BG261" s="464"/>
      <c r="BH261" s="215"/>
      <c r="BI261" s="210"/>
      <c r="BJ261" s="210"/>
      <c r="BK261" s="210"/>
      <c r="BL261" s="207"/>
      <c r="BM261" s="207"/>
      <c r="BN261" s="207"/>
      <c r="BO261" s="282"/>
      <c r="BP261" s="282"/>
      <c r="BQ261" s="284"/>
      <c r="BR261" s="213"/>
      <c r="BS261" s="213" t="str">
        <f>IF(AND('MAPA DE RIESGOS'!$AP261="Muy Alta",'MAPA DE RIESGOS'!$AR261="Leve"),CONCATENATE("R",'MAPA DE RIESGOS'!$H261,"C",'MAPA DE RIESGOS'!$AF261),"")</f>
        <v/>
      </c>
      <c r="BT261" s="213"/>
      <c r="BU261" s="213"/>
      <c r="BV261" s="213"/>
      <c r="BW261" s="213"/>
      <c r="BX261" s="213"/>
      <c r="BY261" s="213"/>
      <c r="BZ261" s="213"/>
      <c r="CA261" s="213"/>
      <c r="CB261" s="213"/>
      <c r="CC261" s="213"/>
      <c r="CD261" s="213"/>
      <c r="CE261" s="213"/>
      <c r="CF261" s="213"/>
      <c r="CG261" s="213"/>
      <c r="CH261" s="213"/>
      <c r="CI261" s="213"/>
      <c r="CJ261" s="213"/>
      <c r="CK261" s="213"/>
    </row>
    <row r="262" spans="1:89" s="214" customFormat="1" ht="87" customHeight="1">
      <c r="A262" s="643"/>
      <c r="B262" s="621" t="s">
        <v>959</v>
      </c>
      <c r="C262" s="520"/>
      <c r="D262" s="520" t="str">
        <f>IFERROR((VLOOKUP($B262,'Listados Datos'!$D$3:$F$18,3,FALSE))," ")</f>
        <v xml:space="preserve">Disponer de herramientas tecnológicas que apoyen de manera eficiente y oportuna las labores misionales y estrategicas de la entidad. Según lo establecido en el Plan Operativo Anual de la entidad. </v>
      </c>
      <c r="E262" s="469"/>
      <c r="F262" s="469" t="s">
        <v>973</v>
      </c>
      <c r="G262" s="489">
        <v>42</v>
      </c>
      <c r="H262" s="384">
        <v>42</v>
      </c>
      <c r="I262" s="465" t="s">
        <v>1255</v>
      </c>
      <c r="J262" s="462" t="s">
        <v>243</v>
      </c>
      <c r="K262" s="462" t="s">
        <v>1255</v>
      </c>
      <c r="L262" s="462" t="s">
        <v>1435</v>
      </c>
      <c r="M262" s="468" t="str">
        <f t="shared" si="282"/>
        <v>Posibilidad de perdida de Disponibilidad debido a amenazas como Interrupción de la Operación de la Plataforma Tecnológica.y vulderabilidades, afectando a los activos de información de Información física o digital</v>
      </c>
      <c r="N262" s="468" t="s">
        <v>932</v>
      </c>
      <c r="O262" s="468" t="s">
        <v>837</v>
      </c>
      <c r="P262" s="471">
        <v>228</v>
      </c>
      <c r="Q262" s="474" t="s">
        <v>88</v>
      </c>
      <c r="R262" s="477" t="s">
        <v>1438</v>
      </c>
      <c r="S262" s="477" t="s">
        <v>1255</v>
      </c>
      <c r="T262" s="477"/>
      <c r="U262" s="477"/>
      <c r="V262" s="480" t="str">
        <f t="shared" ref="V262" si="312">IF(ISBLANK(AC262),(IF(P262&lt;=0,"",IF(P262&lt;=2,"Muy Baja",IF(P262&lt;=24,"Baja",IF(P262&lt;=500,"Media",IF(P262&lt;=5000,"Alta","Muy Alta"))))))," ")</f>
        <v>Media</v>
      </c>
      <c r="W262" s="438">
        <f t="shared" ref="W262" si="313">IF(ISBLANK(AC262),(IF(V262="","",IF(V262="Muy Baja",20%,IF(V262="Baja",40%,IF(V262="Media",60%,IF(V262="Alta",80%,IF(V262="Muy Alta",100%,0)))))))," ")</f>
        <v>0.6</v>
      </c>
      <c r="X262" s="483" t="s">
        <v>307</v>
      </c>
      <c r="Y262" s="486" t="str">
        <f>IF(X262&gt;0,IF(NOT(ISERROR(MATCH(X262,'Listados Datos'!$N$3:$N$4,0))),'Listados Datos'!$N$6&amp;"Por favor no seleccionar este criterios de impacto (Afectación Económica o presupuestal y/o Pérdida Reputacional)",'Listados Datos'!$N$7),"")</f>
        <v>✔</v>
      </c>
      <c r="Z262" s="435" t="str">
        <f>IF(OR(X262='Listados Datos'!$R$3,X262='Listados Datos'!$S$3),"Leve",IF(OR(X262='Listados Datos'!$R$4,X262='Listados Datos'!$S$4),"Menor",IF(OR(X262='Listados Datos'!$R$5,X262='Listados Datos'!$S$5),"Moderado",IF(OR(X262='Listados Datos'!$R$6,X262='Listados Datos'!$S$6),"Mayor",IF(OR(X262='Listados Datos'!$R$7,X262='Listados Datos'!$S$7),"Catastrófico","")))))</f>
        <v>Moderado</v>
      </c>
      <c r="AA262" s="438">
        <f>IF(Z262="","",IF(Z262="Leve",20%,IF(Z262="Menor",40%,IF(Z262="Moderado",60%,IF(Z262="Mayor",80%,IF(Z262="Catastrófico",100%,0))))))</f>
        <v>0.6</v>
      </c>
      <c r="AB262" s="441" t="str">
        <f>IF(OR(AND(V262="Muy Baja",Z262="Leve"),AND(V262="Muy Baja",Z262="Menor"),AND(V262="Baja",Z262="Leve")),"Bajo",IF(OR(AND(V262="Muy baja",Z262="Moderado"),AND(V262="Baja",Z262="Menor"),AND(V262="Baja",Z262="Moderado"),AND(V262="Media",Z262="Leve"),AND(V262="Media",Z262="Menor"),AND(V262="Media",Z262="Moderado"),AND(V262="Alta",Z262="Leve"),AND(V262="Alta",Z262="Menor")),"Moderado",IF(OR(AND(V262="Muy Baja",Z262="Mayor"),AND(V262="Baja",Z262="Mayor"),AND(V262="Media",Z262="Mayor"),AND(V262="Alta",Z262="Moderado"),AND(V262="Alta",Z262="Mayor"),AND(V262="Muy Alta",Z262="Leve"),AND(V262="Muy Alta",Z262="Menor"),AND(V262="Muy Alta",Z262="Moderado"),AND(V262="Muy Alta",Z262="Mayor")),"Alto",IF(OR(AND(V262="Muy Baja",Z262="Catastrófico"),AND(V262="Baja",Z262="Catastrófico"),AND(V262="Media",Z262="Catastrófico"),AND(V262="Alta",Z262="Catastrófico"),AND(V262="Muy Alta",Z262="Catastrófico")),"Extremo",""))))</f>
        <v>Moderado</v>
      </c>
      <c r="AC262" s="444"/>
      <c r="AD262" s="447"/>
      <c r="AE262" s="450" t="str">
        <f t="shared" ref="AE262" si="314">IF(AND(AC262="Rara Vez",AD262="Insignificante"),("BAJA"),IF(AND(AC262="Rara Vez",AD262="Menor"),("BAJA"),IF(AND(AC262="Rara Vez",AD262="Moderado"),("MODERADA"),IF(AND(AC262="Rara Vez",AD262="Mayor"),("ALTA"),IF(AND(AC262="Improbable",AD262="Insignificante"),("BAJA"),IF(AND(AC262="Improbable",AD262="Menor"),("BAJA"),IF(AND(AC262="Improbable",AD262="Moderado"),("MODERADA"),IF(AND(AC262="Improbable",AD262="Mayor"),("ALTA"),IF(AND(AC262="Posible",AD262="Insignificante"),("BAJA"),IF(AND(AC262="Posible",AD262="Menor"),("MODERADA"),IF(AND(AC262="Posible",AD262="Moderado"),("ALTA"),IF(AND(AC262="Posible",AD262="Mayor"),("EXTREMA"),IF(AND(AC262="Probable",AD262="Insignificante"),("MODERADA"),IF(AND(AC262="Probable",AD262="Menor"),("ALTA"),IF(AND(AC262="Probable",AD262="Moderado"),("ALTA"),IF(AND(AC262="Probable",AD262="Mayor"),("EXTREMA"),IF(AND(AC262="Casi Seguro",AD262="Insignificante"),("ALTA"),IF(AND(AC262="Casi Seguro",AD262="Menor"),("ALTA"),IF(AND(AC262="Casi Seguro",AD262="Moderado"),("EXTREMA"),IF(AND(AC262="Casi Seguro",AD262="Mayor"),("EXTREMA"),IF(AD262="Catastrófico","EXTREMA","VALORAR")))))))))))))))))))))</f>
        <v>VALORAR</v>
      </c>
      <c r="AF262" s="205">
        <v>1</v>
      </c>
      <c r="AG262" s="206" t="s">
        <v>1459</v>
      </c>
      <c r="AH262" s="234" t="str">
        <f t="shared" si="302"/>
        <v>Probabilidad</v>
      </c>
      <c r="AI262" s="340" t="s">
        <v>314</v>
      </c>
      <c r="AJ262" s="340" t="s">
        <v>319</v>
      </c>
      <c r="AK262" s="235" t="str">
        <f t="shared" si="303"/>
        <v>40%</v>
      </c>
      <c r="AL262" s="341" t="s">
        <v>323</v>
      </c>
      <c r="AM262" s="341" t="s">
        <v>327</v>
      </c>
      <c r="AN262" s="342" t="s">
        <v>330</v>
      </c>
      <c r="AO262" s="236">
        <f>IF(ISBLANK(AD262),(IFERROR(IF(AH262="Probabilidad",(W262-(+W262*AK262)),IF(AH262="Impacto",W262,"")),""))," ")</f>
        <v>0.36</v>
      </c>
      <c r="AP262" s="174" t="str">
        <f>IF(ISBLANK(AD262), (IFERROR(IF(AO262="","",IF(AO262&lt;=0.2,"Muy Baja",IF(AO262&lt;=0.4,"Baja",IF(AO262&lt;=0.6,"Media",IF(AO262&lt;=0.8,"Alta","Muy Alta"))))),""))," ")</f>
        <v>Baja</v>
      </c>
      <c r="AQ262" s="237">
        <f t="shared" si="304"/>
        <v>0.36</v>
      </c>
      <c r="AR262" s="283" t="str">
        <f t="shared" si="305"/>
        <v>Moderado</v>
      </c>
      <c r="AS262" s="237">
        <f>IFERROR(IF(AH262="Impacto",(AA262-(+AA262*AK262)),IF(AH262="Probabilidad",AA262,"")),"")</f>
        <v>0.6</v>
      </c>
      <c r="AT262" s="239" t="str">
        <f t="shared" si="306"/>
        <v>Moderado</v>
      </c>
      <c r="AU262" s="453"/>
      <c r="AV262" s="456" t="str">
        <f>IF(ISBLANK(AD262), " ", AD262)</f>
        <v xml:space="preserve"> </v>
      </c>
      <c r="AW262" s="450" t="str">
        <f t="shared" ref="AW262" si="315">IF(AND(AU262="Rara Vez",AV262="Insignificante"),("BAJA"),IF(AND(AU262="Rara Vez",AV262="Menor"),("BAJA"),IF(AND(AU262="Rara Vez",AV262="Moderado"),("MODERADA"),IF(AND(AU262="Rara Vez",AV262="Mayor"),("ALTA"),IF(AND(AU262="Improbable",AV262="Insignificante"),("BAJA"),IF(AND(AU262="Improbable",AV262="Menor"),("BAJA"),IF(AND(AU262="Improbable",AV262="Moderado"),("MODERADA"),IF(AND(AU262="Improbable",AV262="Mayor"),("ALTA"),IF(AND(AU262="Posible",AV262="Insignificante"),("BAJA"),IF(AND(AU262="Posible",AV262="Menor"),("MODERADA"),IF(AND(AU262="Posible",AV262="Moderado"),("ALTA"),IF(AND(AU262="Posible",AV262="Mayor"),("EXTREMA"),IF(AND(AU262="Probable",AV262="Insignificante"),("MODERADA"),IF(AND(AU262="Probable",AV262="Menor"),("ALTA"),IF(AND(AU262="Probable",AV262="Moderado"),("ALTA"),IF(AND(AU262="Probable",AV262="Mayor"),("EXTREMA"),IF(AND(AU262="Casi Seguro",AV262="Insignificante"),("ALTA"),IF(AND(AU262="Casi Seguro",AV262="Menor"),("ALTA"),IF(AND(AU262="Casi Seguro",AV262="Moderado"),("EXTREMA"),IF(AND(AU262="Casi Seguro",AV262="Mayor"),("EXTREMA"),IF(AV262="Catastrófico","EXTREMA","VALORAR")))))))))))))))))))))</f>
        <v>VALORAR</v>
      </c>
      <c r="AX262" s="459" t="s">
        <v>337</v>
      </c>
      <c r="AY262" s="494" t="s">
        <v>1635</v>
      </c>
      <c r="AZ262" s="497" t="s">
        <v>1636</v>
      </c>
      <c r="BA262" s="497" t="s">
        <v>973</v>
      </c>
      <c r="BB262" s="497" t="s">
        <v>1329</v>
      </c>
      <c r="BC262" s="500" t="s">
        <v>1590</v>
      </c>
      <c r="BD262" s="500" t="s">
        <v>1591</v>
      </c>
      <c r="BE262" s="497" t="s">
        <v>1330</v>
      </c>
      <c r="BF262" s="497" t="s">
        <v>1330</v>
      </c>
      <c r="BG262" s="462" t="s">
        <v>1331</v>
      </c>
      <c r="BH262" s="215"/>
      <c r="BI262" s="210"/>
      <c r="BJ262" s="210"/>
      <c r="BK262" s="210"/>
      <c r="BL262" s="207"/>
      <c r="BM262" s="207"/>
      <c r="BN262" s="207"/>
      <c r="BO262" s="282"/>
      <c r="BP262" s="282"/>
      <c r="BQ262" s="284"/>
      <c r="BR262" s="213"/>
      <c r="BS262" s="213" t="str">
        <f>IF(AND('MAPA DE RIESGOS'!$AP262="Muy Alta",'MAPA DE RIESGOS'!$AR262="Leve"),CONCATENATE("R",'MAPA DE RIESGOS'!$H262,"C",'MAPA DE RIESGOS'!$AF262),"")</f>
        <v/>
      </c>
      <c r="BT262" s="213"/>
      <c r="BU262" s="213"/>
      <c r="BV262" s="213"/>
      <c r="BW262" s="213"/>
      <c r="BX262" s="213"/>
      <c r="BY262" s="213"/>
      <c r="BZ262" s="213"/>
      <c r="CA262" s="213"/>
      <c r="CB262" s="213"/>
      <c r="CC262" s="213"/>
      <c r="CD262" s="213"/>
      <c r="CE262" s="213"/>
      <c r="CF262" s="213"/>
      <c r="CG262" s="213"/>
      <c r="CH262" s="213"/>
      <c r="CI262" s="213"/>
      <c r="CJ262" s="213"/>
      <c r="CK262" s="213"/>
    </row>
    <row r="263" spans="1:89" s="214" customFormat="1" ht="59.5" customHeight="1">
      <c r="A263" s="643"/>
      <c r="B263" s="621"/>
      <c r="C263" s="520"/>
      <c r="D263" s="520"/>
      <c r="E263" s="469"/>
      <c r="F263" s="469"/>
      <c r="G263" s="489"/>
      <c r="H263" s="384">
        <v>42</v>
      </c>
      <c r="I263" s="466"/>
      <c r="J263" s="463"/>
      <c r="K263" s="463"/>
      <c r="L263" s="463"/>
      <c r="M263" s="469" t="str">
        <f t="shared" si="282"/>
        <v xml:space="preserve">Posibilidad de perdida de  debido a amenazas como y vulderabilidades, afectando a los activos de información de </v>
      </c>
      <c r="N263" s="469"/>
      <c r="O263" s="469"/>
      <c r="P263" s="472"/>
      <c r="Q263" s="475"/>
      <c r="R263" s="478"/>
      <c r="S263" s="478"/>
      <c r="T263" s="478"/>
      <c r="U263" s="478"/>
      <c r="V263" s="481"/>
      <c r="W263" s="439"/>
      <c r="X263" s="484"/>
      <c r="Y263" s="487"/>
      <c r="Z263" s="436"/>
      <c r="AA263" s="439"/>
      <c r="AB263" s="442"/>
      <c r="AC263" s="445"/>
      <c r="AD263" s="448"/>
      <c r="AE263" s="451"/>
      <c r="AF263" s="205">
        <v>2</v>
      </c>
      <c r="AG263" s="206" t="s">
        <v>1460</v>
      </c>
      <c r="AH263" s="234" t="str">
        <f t="shared" si="302"/>
        <v>Probabilidad</v>
      </c>
      <c r="AI263" s="340" t="s">
        <v>314</v>
      </c>
      <c r="AJ263" s="340" t="s">
        <v>319</v>
      </c>
      <c r="AK263" s="235" t="str">
        <f t="shared" si="303"/>
        <v>40%</v>
      </c>
      <c r="AL263" s="341" t="s">
        <v>323</v>
      </c>
      <c r="AM263" s="341" t="s">
        <v>327</v>
      </c>
      <c r="AN263" s="342" t="s">
        <v>330</v>
      </c>
      <c r="AO263" s="236">
        <f>IF(ISBLANK(AD262),(IFERROR(IF(AND(AH262="Probabilidad",AH263="Probabilidad"),(AQ262-(+AQ262*AK263)),IF(AH263="Probabilidad",(W262-(+W262*AK263)),IF(AH263="Impacto",AQ262,""))),""))," ")</f>
        <v>0.216</v>
      </c>
      <c r="AP263" s="174" t="str">
        <f>IF(ISBLANK(AD262),(IFERROR(IF(AO263="","",IF(AO263&lt;=0.2,"Muy Baja",IF(AO263&lt;=0.4,"Baja",IF(AO263&lt;=0.6,"Media",IF(AO263&lt;=0.8,"Alta","Muy Alta"))))),""))," ")</f>
        <v>Baja</v>
      </c>
      <c r="AQ263" s="237">
        <f t="shared" si="304"/>
        <v>0.216</v>
      </c>
      <c r="AR263" s="283" t="str">
        <f t="shared" si="305"/>
        <v>Moderado</v>
      </c>
      <c r="AS263" s="237">
        <f>IFERROR(IF(AND(AH262="Impacto",AH263="Impacto"),(AS262-(+AS262*AK263)),IF(AH263="Impacto",(AA262-(+AA262*AK263)),IF(AH263="Probabilidad",AS262,""))),"")</f>
        <v>0.6</v>
      </c>
      <c r="AT263" s="239" t="str">
        <f t="shared" si="306"/>
        <v>Moderado</v>
      </c>
      <c r="AU263" s="454"/>
      <c r="AV263" s="457"/>
      <c r="AW263" s="451"/>
      <c r="AX263" s="460"/>
      <c r="AY263" s="495"/>
      <c r="AZ263" s="498"/>
      <c r="BA263" s="498"/>
      <c r="BB263" s="498"/>
      <c r="BC263" s="501"/>
      <c r="BD263" s="501"/>
      <c r="BE263" s="498"/>
      <c r="BF263" s="498"/>
      <c r="BG263" s="463"/>
      <c r="BH263" s="215"/>
      <c r="BI263" s="210"/>
      <c r="BJ263" s="210"/>
      <c r="BK263" s="210"/>
      <c r="BL263" s="207"/>
      <c r="BM263" s="207"/>
      <c r="BN263" s="207"/>
      <c r="BO263" s="282"/>
      <c r="BP263" s="282"/>
      <c r="BQ263" s="284"/>
      <c r="BR263" s="213"/>
      <c r="BS263" s="213" t="str">
        <f>IF(AND('MAPA DE RIESGOS'!$AP263="Muy Alta",'MAPA DE RIESGOS'!$AR263="Leve"),CONCATENATE("R",'MAPA DE RIESGOS'!$H263,"C",'MAPA DE RIESGOS'!$AF263),"")</f>
        <v/>
      </c>
      <c r="BT263" s="213"/>
      <c r="BU263" s="213"/>
      <c r="BV263" s="213"/>
      <c r="BW263" s="213"/>
      <c r="BX263" s="213"/>
      <c r="BY263" s="213"/>
      <c r="BZ263" s="213"/>
      <c r="CA263" s="213"/>
      <c r="CB263" s="213"/>
      <c r="CC263" s="213"/>
      <c r="CD263" s="213"/>
      <c r="CE263" s="213"/>
      <c r="CF263" s="213"/>
      <c r="CG263" s="213"/>
      <c r="CH263" s="213"/>
      <c r="CI263" s="213"/>
      <c r="CJ263" s="213"/>
      <c r="CK263" s="213"/>
    </row>
    <row r="264" spans="1:89" s="214" customFormat="1" ht="59.5" customHeight="1">
      <c r="A264" s="643"/>
      <c r="B264" s="621"/>
      <c r="C264" s="520"/>
      <c r="D264" s="520"/>
      <c r="E264" s="469"/>
      <c r="F264" s="469"/>
      <c r="G264" s="489"/>
      <c r="H264" s="384">
        <v>42</v>
      </c>
      <c r="I264" s="466"/>
      <c r="J264" s="463"/>
      <c r="K264" s="463"/>
      <c r="L264" s="463"/>
      <c r="M264" s="469" t="str">
        <f t="shared" si="282"/>
        <v xml:space="preserve">Posibilidad de perdida de  debido a amenazas como y vulderabilidades, afectando a los activos de información de </v>
      </c>
      <c r="N264" s="469"/>
      <c r="O264" s="469"/>
      <c r="P264" s="472"/>
      <c r="Q264" s="475"/>
      <c r="R264" s="478"/>
      <c r="S264" s="478"/>
      <c r="T264" s="478"/>
      <c r="U264" s="478"/>
      <c r="V264" s="481"/>
      <c r="W264" s="439"/>
      <c r="X264" s="484"/>
      <c r="Y264" s="487"/>
      <c r="Z264" s="436"/>
      <c r="AA264" s="439"/>
      <c r="AB264" s="442"/>
      <c r="AC264" s="445"/>
      <c r="AD264" s="448"/>
      <c r="AE264" s="451"/>
      <c r="AF264" s="205">
        <v>3</v>
      </c>
      <c r="AG264" s="206" t="s">
        <v>1461</v>
      </c>
      <c r="AH264" s="234" t="str">
        <f t="shared" si="302"/>
        <v>Probabilidad</v>
      </c>
      <c r="AI264" s="340" t="s">
        <v>314</v>
      </c>
      <c r="AJ264" s="340" t="s">
        <v>319</v>
      </c>
      <c r="AK264" s="235" t="str">
        <f t="shared" si="303"/>
        <v>40%</v>
      </c>
      <c r="AL264" s="341" t="s">
        <v>323</v>
      </c>
      <c r="AM264" s="341" t="s">
        <v>327</v>
      </c>
      <c r="AN264" s="342" t="s">
        <v>330</v>
      </c>
      <c r="AO264" s="236">
        <f>IF(ISBLANK(AD262),(IFERROR(IF(AND(AH263="Probabilidad",AH264="Probabilidad"),(AQ263-(+AQ263*AK264)),IF(AND(AH263="Impacto",AH264="Probabilidad"),(AQ262-(+AQ262*AK264)),IF(AH264="Impacto",AQ263,""))),""))," ")</f>
        <v>0.12959999999999999</v>
      </c>
      <c r="AP264" s="174" t="str">
        <f>IF(ISBLANK(AD262),(IFERROR(IF(AO264="","",IF(AO264&lt;=0.2,"Muy Baja",IF(AO264&lt;=0.4,"Baja",IF(AO264&lt;=0.6,"Media",IF(AO264&lt;=0.8,"Alta","Muy Alta"))))),""))," ")</f>
        <v>Muy Baja</v>
      </c>
      <c r="AQ264" s="237">
        <f t="shared" si="304"/>
        <v>0.12959999999999999</v>
      </c>
      <c r="AR264" s="283" t="str">
        <f t="shared" si="305"/>
        <v>Moderado</v>
      </c>
      <c r="AS264" s="237">
        <f>IFERROR(IF(AND(AH263="Impacto",AH264="Impacto"),(AS263-(+AS263*AK264)),IF(AND(AH263="Probabilidad",AH264="Impacto"),(AS262-(+AS262*AK264)),IF(AH264="Probabilidad",AS263,""))),"")</f>
        <v>0.6</v>
      </c>
      <c r="AT264" s="239" t="str">
        <f t="shared" si="306"/>
        <v>Moderado</v>
      </c>
      <c r="AU264" s="454"/>
      <c r="AV264" s="457"/>
      <c r="AW264" s="451"/>
      <c r="AX264" s="460"/>
      <c r="AY264" s="495"/>
      <c r="AZ264" s="498"/>
      <c r="BA264" s="498"/>
      <c r="BB264" s="498"/>
      <c r="BC264" s="501"/>
      <c r="BD264" s="501"/>
      <c r="BE264" s="498"/>
      <c r="BF264" s="498"/>
      <c r="BG264" s="463"/>
      <c r="BH264" s="215"/>
      <c r="BI264" s="210"/>
      <c r="BJ264" s="210"/>
      <c r="BK264" s="210"/>
      <c r="BL264" s="207"/>
      <c r="BM264" s="207"/>
      <c r="BN264" s="207"/>
      <c r="BO264" s="282"/>
      <c r="BP264" s="282"/>
      <c r="BQ264" s="284"/>
      <c r="BR264" s="213"/>
      <c r="BS264" s="213" t="str">
        <f>IF(AND('MAPA DE RIESGOS'!$AP264="Muy Alta",'MAPA DE RIESGOS'!$AR264="Leve"),CONCATENATE("R",'MAPA DE RIESGOS'!$H264,"C",'MAPA DE RIESGOS'!$AF264),"")</f>
        <v/>
      </c>
      <c r="BT264" s="213"/>
      <c r="BU264" s="213"/>
      <c r="BV264" s="213"/>
      <c r="BW264" s="213"/>
      <c r="BX264" s="213"/>
      <c r="BY264" s="213"/>
      <c r="BZ264" s="213"/>
      <c r="CA264" s="213"/>
      <c r="CB264" s="213"/>
      <c r="CC264" s="213"/>
      <c r="CD264" s="213"/>
      <c r="CE264" s="213"/>
      <c r="CF264" s="213"/>
      <c r="CG264" s="213"/>
      <c r="CH264" s="213"/>
      <c r="CI264" s="213"/>
      <c r="CJ264" s="213"/>
      <c r="CK264" s="213"/>
    </row>
    <row r="265" spans="1:89" s="214" customFormat="1" ht="59.5" customHeight="1">
      <c r="A265" s="643"/>
      <c r="B265" s="621"/>
      <c r="C265" s="520"/>
      <c r="D265" s="520"/>
      <c r="E265" s="469"/>
      <c r="F265" s="469"/>
      <c r="G265" s="489"/>
      <c r="H265" s="384">
        <v>42</v>
      </c>
      <c r="I265" s="466"/>
      <c r="J265" s="463"/>
      <c r="K265" s="463"/>
      <c r="L265" s="463"/>
      <c r="M265" s="469" t="str">
        <f t="shared" si="282"/>
        <v xml:space="preserve">Posibilidad de perdida de  debido a amenazas como y vulderabilidades, afectando a los activos de información de </v>
      </c>
      <c r="N265" s="469"/>
      <c r="O265" s="469"/>
      <c r="P265" s="472"/>
      <c r="Q265" s="475"/>
      <c r="R265" s="478"/>
      <c r="S265" s="478"/>
      <c r="T265" s="478"/>
      <c r="U265" s="478"/>
      <c r="V265" s="481"/>
      <c r="W265" s="439"/>
      <c r="X265" s="484"/>
      <c r="Y265" s="487"/>
      <c r="Z265" s="436"/>
      <c r="AA265" s="439"/>
      <c r="AB265" s="442"/>
      <c r="AC265" s="445"/>
      <c r="AD265" s="448"/>
      <c r="AE265" s="451"/>
      <c r="AF265" s="205">
        <v>4</v>
      </c>
      <c r="AG265" s="206" t="s">
        <v>1462</v>
      </c>
      <c r="AH265" s="234" t="str">
        <f t="shared" si="302"/>
        <v>Probabilidad</v>
      </c>
      <c r="AI265" s="340" t="s">
        <v>314</v>
      </c>
      <c r="AJ265" s="340" t="s">
        <v>319</v>
      </c>
      <c r="AK265" s="235" t="str">
        <f t="shared" si="303"/>
        <v>40%</v>
      </c>
      <c r="AL265" s="341" t="s">
        <v>323</v>
      </c>
      <c r="AM265" s="341" t="s">
        <v>327</v>
      </c>
      <c r="AN265" s="342" t="s">
        <v>330</v>
      </c>
      <c r="AO265" s="236">
        <f>IF(ISBLANK(AD262),(IFERROR(IF(AND(AH264="Probabilidad",AH265="Probabilidad"),(AQ264-(+AQ264*AK265)),IF(AND(AH264="Impacto",AH265="Probabilidad"),(AQ263-(+AQ263*AK265)),IF(AH265="Impacto",AQ264,""))),""))," ")</f>
        <v>7.7759999999999996E-2</v>
      </c>
      <c r="AP265" s="174" t="str">
        <f>IF(ISBLANK(AD262),(IFERROR(IF(AO265="","",IF(AO265&lt;=0.2,"Muy Baja",IF(AO265&lt;=0.4,"Baja",IF(AO265&lt;=0.6,"Media",IF(AO265&lt;=0.8,"Alta","Muy Alta"))))),""))," ")</f>
        <v>Muy Baja</v>
      </c>
      <c r="AQ265" s="237">
        <f t="shared" si="304"/>
        <v>7.7759999999999996E-2</v>
      </c>
      <c r="AR265" s="283" t="str">
        <f t="shared" si="305"/>
        <v>Moderado</v>
      </c>
      <c r="AS265" s="237">
        <f>IFERROR(IF(AND(AH264="Impacto",AH265="Impacto"),(AS264-(+AS264*AK265)),IF(AND(AH264="Probabilidad",AH265="Impacto"),(AS263-(+AS263*AK265)),IF(AH265="Probabilidad",AS264,""))),"")</f>
        <v>0.6</v>
      </c>
      <c r="AT265" s="239" t="str">
        <f t="shared" si="306"/>
        <v>Moderado</v>
      </c>
      <c r="AU265" s="454"/>
      <c r="AV265" s="457"/>
      <c r="AW265" s="451"/>
      <c r="AX265" s="460"/>
      <c r="AY265" s="496"/>
      <c r="AZ265" s="499"/>
      <c r="BA265" s="499"/>
      <c r="BB265" s="499"/>
      <c r="BC265" s="502"/>
      <c r="BD265" s="502"/>
      <c r="BE265" s="499"/>
      <c r="BF265" s="499"/>
      <c r="BG265" s="463"/>
      <c r="BH265" s="215"/>
      <c r="BI265" s="210"/>
      <c r="BJ265" s="210"/>
      <c r="BK265" s="210"/>
      <c r="BL265" s="207"/>
      <c r="BM265" s="207"/>
      <c r="BN265" s="207"/>
      <c r="BO265" s="282"/>
      <c r="BP265" s="282"/>
      <c r="BQ265" s="284"/>
      <c r="BR265" s="213"/>
      <c r="BS265" s="213" t="str">
        <f>IF(AND('MAPA DE RIESGOS'!$AP265="Muy Alta",'MAPA DE RIESGOS'!$AR265="Leve"),CONCATENATE("R",'MAPA DE RIESGOS'!$H265,"C",'MAPA DE RIESGOS'!$AF265),"")</f>
        <v/>
      </c>
      <c r="BT265" s="213"/>
      <c r="BU265" s="213"/>
      <c r="BV265" s="213"/>
      <c r="BW265" s="213"/>
      <c r="BX265" s="213"/>
      <c r="BY265" s="213"/>
      <c r="BZ265" s="213"/>
      <c r="CA265" s="213"/>
      <c r="CB265" s="213"/>
      <c r="CC265" s="213"/>
      <c r="CD265" s="213"/>
      <c r="CE265" s="213"/>
      <c r="CF265" s="213"/>
      <c r="CG265" s="213"/>
      <c r="CH265" s="213"/>
      <c r="CI265" s="213"/>
      <c r="CJ265" s="213"/>
      <c r="CK265" s="213"/>
    </row>
    <row r="266" spans="1:89" s="214" customFormat="1" ht="28.5" hidden="1" customHeight="1">
      <c r="A266" s="643"/>
      <c r="B266" s="621"/>
      <c r="C266" s="520"/>
      <c r="D266" s="520"/>
      <c r="E266" s="469"/>
      <c r="F266" s="469"/>
      <c r="G266" s="489"/>
      <c r="H266" s="384">
        <v>42</v>
      </c>
      <c r="I266" s="466"/>
      <c r="J266" s="463"/>
      <c r="K266" s="463"/>
      <c r="L266" s="463"/>
      <c r="M266" s="469" t="str">
        <f t="shared" si="282"/>
        <v xml:space="preserve">Posibilidad de perdida de  debido a amenazas como y vulderabilidades, afectando a los activos de información de </v>
      </c>
      <c r="N266" s="469"/>
      <c r="O266" s="469"/>
      <c r="P266" s="472"/>
      <c r="Q266" s="475"/>
      <c r="R266" s="478"/>
      <c r="S266" s="478"/>
      <c r="T266" s="478"/>
      <c r="U266" s="478"/>
      <c r="V266" s="481"/>
      <c r="W266" s="439"/>
      <c r="X266" s="484"/>
      <c r="Y266" s="487"/>
      <c r="Z266" s="436"/>
      <c r="AA266" s="439"/>
      <c r="AB266" s="442"/>
      <c r="AC266" s="445"/>
      <c r="AD266" s="448"/>
      <c r="AE266" s="451"/>
      <c r="AF266" s="205">
        <v>5</v>
      </c>
      <c r="AG266" s="206"/>
      <c r="AH266" s="234" t="str">
        <f t="shared" si="302"/>
        <v/>
      </c>
      <c r="AI266" s="340"/>
      <c r="AJ266" s="340"/>
      <c r="AK266" s="235" t="str">
        <f t="shared" si="303"/>
        <v/>
      </c>
      <c r="AL266" s="341"/>
      <c r="AM266" s="341"/>
      <c r="AN266" s="342"/>
      <c r="AO266" s="236" t="str">
        <f>IF(ISBLANK(AD262),(IFERROR(IF(AND(AH265="Probabilidad",AH266="Probabilidad"),(AQ265-(+AQ265*AK266)),IF(AND(AH265="Impacto",AH266="Probabilidad"),(AQ264-(+AQ264*AK266)),IF(AH266="Impacto",AQ265,""))),""))," ")</f>
        <v/>
      </c>
      <c r="AP266" s="174" t="str">
        <f>IF(ISBLANK(AD262),(IFERROR(IF(AO266="","",IF(AO266&lt;=0.2,"Muy Baja",IF(AO266&lt;=0.4,"Baja",IF(AO266&lt;=0.6,"Media",IF(AO266&lt;=0.8,"Alta","Muy Alta"))))),""))," ")</f>
        <v/>
      </c>
      <c r="AQ266" s="237" t="str">
        <f t="shared" si="304"/>
        <v/>
      </c>
      <c r="AR266" s="283" t="str">
        <f t="shared" si="305"/>
        <v/>
      </c>
      <c r="AS266" s="237" t="str">
        <f>IFERROR(IF(AND(AH265="Impacto",AH266="Impacto"),(AS265-(+AS265*AK266)),IF(AND(AH265="Probabilidad",AH266="Impacto"),(AS264-(+AS264*AK266)),IF(AH266="Probabilidad",AS265,""))),"")</f>
        <v/>
      </c>
      <c r="AT266" s="239" t="str">
        <f t="shared" si="306"/>
        <v/>
      </c>
      <c r="AU266" s="454"/>
      <c r="AV266" s="457"/>
      <c r="AW266" s="451"/>
      <c r="AX266" s="460"/>
      <c r="AY266" s="343"/>
      <c r="AZ266" s="209"/>
      <c r="BA266" s="207"/>
      <c r="BB266" s="207"/>
      <c r="BC266" s="208"/>
      <c r="BD266" s="208"/>
      <c r="BE266" s="208"/>
      <c r="BF266" s="209"/>
      <c r="BG266" s="463"/>
      <c r="BH266" s="215"/>
      <c r="BI266" s="210"/>
      <c r="BJ266" s="210"/>
      <c r="BK266" s="210"/>
      <c r="BL266" s="207"/>
      <c r="BM266" s="207"/>
      <c r="BN266" s="207"/>
      <c r="BO266" s="282"/>
      <c r="BP266" s="282"/>
      <c r="BQ266" s="284"/>
      <c r="BR266" s="213"/>
      <c r="BS266" s="213" t="str">
        <f>IF(AND('MAPA DE RIESGOS'!$AP266="Muy Alta",'MAPA DE RIESGOS'!$AR266="Leve"),CONCATENATE("R",'MAPA DE RIESGOS'!$H266,"C",'MAPA DE RIESGOS'!$AF266),"")</f>
        <v/>
      </c>
      <c r="BT266" s="213"/>
      <c r="BU266" s="213"/>
      <c r="BV266" s="213"/>
      <c r="BW266" s="213"/>
      <c r="BX266" s="213"/>
      <c r="BY266" s="213"/>
      <c r="BZ266" s="213"/>
      <c r="CA266" s="213"/>
      <c r="CB266" s="213"/>
      <c r="CC266" s="213"/>
      <c r="CD266" s="213"/>
      <c r="CE266" s="213"/>
      <c r="CF266" s="213"/>
      <c r="CG266" s="213"/>
      <c r="CH266" s="213"/>
      <c r="CI266" s="213"/>
      <c r="CJ266" s="213"/>
      <c r="CK266" s="213"/>
    </row>
    <row r="267" spans="1:89" s="214" customFormat="1" ht="28.5" hidden="1" customHeight="1">
      <c r="A267" s="643"/>
      <c r="B267" s="621"/>
      <c r="C267" s="520"/>
      <c r="D267" s="520"/>
      <c r="E267" s="469"/>
      <c r="F267" s="469"/>
      <c r="G267" s="489"/>
      <c r="H267" s="384">
        <v>42</v>
      </c>
      <c r="I267" s="467"/>
      <c r="J267" s="464"/>
      <c r="K267" s="464"/>
      <c r="L267" s="464"/>
      <c r="M267" s="470" t="str">
        <f t="shared" si="282"/>
        <v xml:space="preserve">Posibilidad de perdida de  debido a amenazas como y vulderabilidades, afectando a los activos de información de </v>
      </c>
      <c r="N267" s="470"/>
      <c r="O267" s="470"/>
      <c r="P267" s="473"/>
      <c r="Q267" s="476"/>
      <c r="R267" s="479"/>
      <c r="S267" s="479"/>
      <c r="T267" s="479"/>
      <c r="U267" s="479"/>
      <c r="V267" s="482"/>
      <c r="W267" s="440"/>
      <c r="X267" s="485"/>
      <c r="Y267" s="488"/>
      <c r="Z267" s="437"/>
      <c r="AA267" s="440"/>
      <c r="AB267" s="443"/>
      <c r="AC267" s="446"/>
      <c r="AD267" s="449"/>
      <c r="AE267" s="452"/>
      <c r="AF267" s="205">
        <v>6</v>
      </c>
      <c r="AG267" s="206"/>
      <c r="AH267" s="234" t="str">
        <f t="shared" si="302"/>
        <v/>
      </c>
      <c r="AI267" s="340"/>
      <c r="AJ267" s="340"/>
      <c r="AK267" s="235" t="str">
        <f t="shared" si="303"/>
        <v/>
      </c>
      <c r="AL267" s="341"/>
      <c r="AM267" s="341"/>
      <c r="AN267" s="342"/>
      <c r="AO267" s="236" t="str">
        <f>IF(ISBLANK(AD262),(IFERROR(IF(AND(AH265="Probabilidad",AH267="Probabilidad"),(AQ265-(+AQ265*AK267)),IF(AND(AH265="Impacto",AH267="Probabilidad"),(AQ264-(+AQ264*AK267)),IF(AH267="Impacto",AQ265,""))),""))," ")</f>
        <v/>
      </c>
      <c r="AP267" s="174" t="str">
        <f>IF(ISBLANK(AD262),(IFERROR(IF(AO267="","",IF(AO267&lt;=0.2,"Muy Baja",IF(AO267&lt;=0.4,"Baja",IF(AO267&lt;=0.6,"Media",IF(AO267&lt;=0.8,"Alta","Muy Alta"))))),"")), " ")</f>
        <v/>
      </c>
      <c r="AQ267" s="237" t="str">
        <f t="shared" si="304"/>
        <v/>
      </c>
      <c r="AR267" s="283" t="str">
        <f t="shared" si="305"/>
        <v/>
      </c>
      <c r="AS267" s="237" t="str">
        <f>IFERROR(IF(AND(AH266="Impacto",AH267="Impacto"),(AS265-(+AS266*AK267)),IF(AND(AH265="Probabilidad",AH267="Impacto"),(AS264-(+AS264*AK267)),IF(AH267="Probabilidad",AS265,""))),"")</f>
        <v/>
      </c>
      <c r="AT267" s="239" t="str">
        <f t="shared" si="306"/>
        <v/>
      </c>
      <c r="AU267" s="455"/>
      <c r="AV267" s="458"/>
      <c r="AW267" s="452"/>
      <c r="AX267" s="461"/>
      <c r="AY267" s="343"/>
      <c r="AZ267" s="209"/>
      <c r="BA267" s="207"/>
      <c r="BB267" s="207"/>
      <c r="BC267" s="208"/>
      <c r="BD267" s="208"/>
      <c r="BE267" s="208"/>
      <c r="BF267" s="209"/>
      <c r="BG267" s="464"/>
      <c r="BH267" s="215"/>
      <c r="BI267" s="210"/>
      <c r="BJ267" s="210"/>
      <c r="BK267" s="210"/>
      <c r="BL267" s="207"/>
      <c r="BM267" s="207"/>
      <c r="BN267" s="207"/>
      <c r="BO267" s="282"/>
      <c r="BP267" s="282"/>
      <c r="BQ267" s="284"/>
      <c r="BR267" s="213"/>
      <c r="BS267" s="213" t="str">
        <f>IF(AND('MAPA DE RIESGOS'!$AP267="Muy Alta",'MAPA DE RIESGOS'!$AR267="Leve"),CONCATENATE("R",'MAPA DE RIESGOS'!$H267,"C",'MAPA DE RIESGOS'!$AF267),"")</f>
        <v/>
      </c>
      <c r="BT267" s="213"/>
      <c r="BU267" s="213"/>
      <c r="BV267" s="213"/>
      <c r="BW267" s="213"/>
      <c r="BX267" s="213"/>
      <c r="BY267" s="213"/>
      <c r="BZ267" s="213"/>
      <c r="CA267" s="213"/>
      <c r="CB267" s="213"/>
      <c r="CC267" s="213"/>
      <c r="CD267" s="213"/>
      <c r="CE267" s="213"/>
      <c r="CF267" s="213"/>
      <c r="CG267" s="213"/>
      <c r="CH267" s="213"/>
      <c r="CI267" s="213"/>
      <c r="CJ267" s="213"/>
      <c r="CK267" s="213"/>
    </row>
    <row r="268" spans="1:89" s="214" customFormat="1" ht="90.5" customHeight="1">
      <c r="A268" s="643"/>
      <c r="B268" s="621" t="s">
        <v>959</v>
      </c>
      <c r="C268" s="520"/>
      <c r="D268" s="520" t="str">
        <f>IFERROR((VLOOKUP($B268,'Listados Datos'!$D$3:$F$18,3,FALSE))," ")</f>
        <v xml:space="preserve">Disponer de herramientas tecnológicas que apoyen de manera eficiente y oportuna las labores misionales y estrategicas de la entidad. Según lo establecido en el Plan Operativo Anual de la entidad. </v>
      </c>
      <c r="E268" s="469"/>
      <c r="F268" s="469" t="s">
        <v>973</v>
      </c>
      <c r="G268" s="489">
        <v>43</v>
      </c>
      <c r="H268" s="384">
        <v>43</v>
      </c>
      <c r="I268" s="465" t="s">
        <v>1256</v>
      </c>
      <c r="J268" s="462" t="s">
        <v>243</v>
      </c>
      <c r="K268" s="462" t="s">
        <v>1256</v>
      </c>
      <c r="L268" s="462" t="s">
        <v>1436</v>
      </c>
      <c r="M268" s="468" t="str">
        <f t="shared" si="282"/>
        <v xml:space="preserve">Posibilidad de perdida de Disponibilidad debido a amenazas como Accesibilidad a los sistemas de información alojados en la nubey vulderabilidades, afectando a los activos de información de Servidores virtuales </v>
      </c>
      <c r="N268" s="468" t="s">
        <v>932</v>
      </c>
      <c r="O268" s="468" t="s">
        <v>837</v>
      </c>
      <c r="P268" s="471">
        <v>228</v>
      </c>
      <c r="Q268" s="474" t="s">
        <v>88</v>
      </c>
      <c r="R268" s="477" t="s">
        <v>1440</v>
      </c>
      <c r="S268" s="477" t="s">
        <v>1256</v>
      </c>
      <c r="T268" s="477"/>
      <c r="U268" s="477"/>
      <c r="V268" s="480" t="str">
        <f t="shared" ref="V268" si="316">IF(ISBLANK(AC268),(IF(P268&lt;=0,"",IF(P268&lt;=2,"Muy Baja",IF(P268&lt;=24,"Baja",IF(P268&lt;=500,"Media",IF(P268&lt;=5000,"Alta","Muy Alta"))))))," ")</f>
        <v>Media</v>
      </c>
      <c r="W268" s="438">
        <f t="shared" ref="W268" si="317">IF(ISBLANK(AC268),(IF(V268="","",IF(V268="Muy Baja",20%,IF(V268="Baja",40%,IF(V268="Media",60%,IF(V268="Alta",80%,IF(V268="Muy Alta",100%,0)))))))," ")</f>
        <v>0.6</v>
      </c>
      <c r="X268" s="483" t="s">
        <v>307</v>
      </c>
      <c r="Y268" s="486" t="str">
        <f>IF(X268&gt;0,IF(NOT(ISERROR(MATCH(X268,'Listados Datos'!$N$3:$N$4,0))),'Listados Datos'!$N$6&amp;"Por favor no seleccionar este criterios de impacto (Afectación Económica o presupuestal y/o Pérdida Reputacional)",'Listados Datos'!$N$7),"")</f>
        <v>✔</v>
      </c>
      <c r="Z268" s="435" t="str">
        <f>IF(OR(X268='Listados Datos'!$R$3,X268='Listados Datos'!$S$3),"Leve",IF(OR(X268='Listados Datos'!$R$4,X268='Listados Datos'!$S$4),"Menor",IF(OR(X268='Listados Datos'!$R$5,X268='Listados Datos'!$S$5),"Moderado",IF(OR(X268='Listados Datos'!$R$6,X268='Listados Datos'!$S$6),"Mayor",IF(OR(X268='Listados Datos'!$R$7,X268='Listados Datos'!$S$7),"Catastrófico","")))))</f>
        <v>Moderado</v>
      </c>
      <c r="AA268" s="438">
        <f>IF(Z268="","",IF(Z268="Leve",20%,IF(Z268="Menor",40%,IF(Z268="Moderado",60%,IF(Z268="Mayor",80%,IF(Z268="Catastrófico",100%,0))))))</f>
        <v>0.6</v>
      </c>
      <c r="AB268" s="441" t="str">
        <f>IF(OR(AND(V268="Muy Baja",Z268="Leve"),AND(V268="Muy Baja",Z268="Menor"),AND(V268="Baja",Z268="Leve")),"Bajo",IF(OR(AND(V268="Muy baja",Z268="Moderado"),AND(V268="Baja",Z268="Menor"),AND(V268="Baja",Z268="Moderado"),AND(V268="Media",Z268="Leve"),AND(V268="Media",Z268="Menor"),AND(V268="Media",Z268="Moderado"),AND(V268="Alta",Z268="Leve"),AND(V268="Alta",Z268="Menor")),"Moderado",IF(OR(AND(V268="Muy Baja",Z268="Mayor"),AND(V268="Baja",Z268="Mayor"),AND(V268="Media",Z268="Mayor"),AND(V268="Alta",Z268="Moderado"),AND(V268="Alta",Z268="Mayor"),AND(V268="Muy Alta",Z268="Leve"),AND(V268="Muy Alta",Z268="Menor"),AND(V268="Muy Alta",Z268="Moderado"),AND(V268="Muy Alta",Z268="Mayor")),"Alto",IF(OR(AND(V268="Muy Baja",Z268="Catastrófico"),AND(V268="Baja",Z268="Catastrófico"),AND(V268="Media",Z268="Catastrófico"),AND(V268="Alta",Z268="Catastrófico"),AND(V268="Muy Alta",Z268="Catastrófico")),"Extremo",""))))</f>
        <v>Moderado</v>
      </c>
      <c r="AC268" s="444"/>
      <c r="AD268" s="447"/>
      <c r="AE268" s="450" t="str">
        <f t="shared" ref="AE268" si="318">IF(AND(AC268="Rara Vez",AD268="Insignificante"),("BAJA"),IF(AND(AC268="Rara Vez",AD268="Menor"),("BAJA"),IF(AND(AC268="Rara Vez",AD268="Moderado"),("MODERADA"),IF(AND(AC268="Rara Vez",AD268="Mayor"),("ALTA"),IF(AND(AC268="Improbable",AD268="Insignificante"),("BAJA"),IF(AND(AC268="Improbable",AD268="Menor"),("BAJA"),IF(AND(AC268="Improbable",AD268="Moderado"),("MODERADA"),IF(AND(AC268="Improbable",AD268="Mayor"),("ALTA"),IF(AND(AC268="Posible",AD268="Insignificante"),("BAJA"),IF(AND(AC268="Posible",AD268="Menor"),("MODERADA"),IF(AND(AC268="Posible",AD268="Moderado"),("ALTA"),IF(AND(AC268="Posible",AD268="Mayor"),("EXTREMA"),IF(AND(AC268="Probable",AD268="Insignificante"),("MODERADA"),IF(AND(AC268="Probable",AD268="Menor"),("ALTA"),IF(AND(AC268="Probable",AD268="Moderado"),("ALTA"),IF(AND(AC268="Probable",AD268="Mayor"),("EXTREMA"),IF(AND(AC268="Casi Seguro",AD268="Insignificante"),("ALTA"),IF(AND(AC268="Casi Seguro",AD268="Menor"),("ALTA"),IF(AND(AC268="Casi Seguro",AD268="Moderado"),("EXTREMA"),IF(AND(AC268="Casi Seguro",AD268="Mayor"),("EXTREMA"),IF(AD268="Catastrófico","EXTREMA","VALORAR")))))))))))))))))))))</f>
        <v>VALORAR</v>
      </c>
      <c r="AF268" s="205">
        <v>1</v>
      </c>
      <c r="AG268" s="206" t="s">
        <v>1459</v>
      </c>
      <c r="AH268" s="234" t="str">
        <f t="shared" si="302"/>
        <v>Probabilidad</v>
      </c>
      <c r="AI268" s="340" t="s">
        <v>314</v>
      </c>
      <c r="AJ268" s="340" t="s">
        <v>319</v>
      </c>
      <c r="AK268" s="235" t="str">
        <f t="shared" si="303"/>
        <v>40%</v>
      </c>
      <c r="AL268" s="341" t="s">
        <v>323</v>
      </c>
      <c r="AM268" s="341" t="s">
        <v>327</v>
      </c>
      <c r="AN268" s="342" t="s">
        <v>330</v>
      </c>
      <c r="AO268" s="236">
        <f>IF(ISBLANK(AD268),(IFERROR(IF(AH268="Probabilidad",(W268-(+W268*AK268)),IF(AH268="Impacto",W268,"")),""))," ")</f>
        <v>0.36</v>
      </c>
      <c r="AP268" s="174" t="str">
        <f>IF(ISBLANK(AD268), (IFERROR(IF(AO268="","",IF(AO268&lt;=0.2,"Muy Baja",IF(AO268&lt;=0.4,"Baja",IF(AO268&lt;=0.6,"Media",IF(AO268&lt;=0.8,"Alta","Muy Alta"))))),""))," ")</f>
        <v>Baja</v>
      </c>
      <c r="AQ268" s="237">
        <f t="shared" si="304"/>
        <v>0.36</v>
      </c>
      <c r="AR268" s="283" t="str">
        <f t="shared" si="305"/>
        <v>Moderado</v>
      </c>
      <c r="AS268" s="237">
        <f>IFERROR(IF(AH268="Impacto",(AA268-(+AA268*AK268)),IF(AH268="Probabilidad",AA268,"")),"")</f>
        <v>0.6</v>
      </c>
      <c r="AT268" s="239" t="str">
        <f t="shared" si="306"/>
        <v>Moderado</v>
      </c>
      <c r="AU268" s="453"/>
      <c r="AV268" s="456" t="str">
        <f>IF(ISBLANK(AD268), " ", AD268)</f>
        <v xml:space="preserve"> </v>
      </c>
      <c r="AW268" s="450" t="str">
        <f t="shared" ref="AW268" si="319">IF(AND(AU268="Rara Vez",AV268="Insignificante"),("BAJA"),IF(AND(AU268="Rara Vez",AV268="Menor"),("BAJA"),IF(AND(AU268="Rara Vez",AV268="Moderado"),("MODERADA"),IF(AND(AU268="Rara Vez",AV268="Mayor"),("ALTA"),IF(AND(AU268="Improbable",AV268="Insignificante"),("BAJA"),IF(AND(AU268="Improbable",AV268="Menor"),("BAJA"),IF(AND(AU268="Improbable",AV268="Moderado"),("MODERADA"),IF(AND(AU268="Improbable",AV268="Mayor"),("ALTA"),IF(AND(AU268="Posible",AV268="Insignificante"),("BAJA"),IF(AND(AU268="Posible",AV268="Menor"),("MODERADA"),IF(AND(AU268="Posible",AV268="Moderado"),("ALTA"),IF(AND(AU268="Posible",AV268="Mayor"),("EXTREMA"),IF(AND(AU268="Probable",AV268="Insignificante"),("MODERADA"),IF(AND(AU268="Probable",AV268="Menor"),("ALTA"),IF(AND(AU268="Probable",AV268="Moderado"),("ALTA"),IF(AND(AU268="Probable",AV268="Mayor"),("EXTREMA"),IF(AND(AU268="Casi Seguro",AV268="Insignificante"),("ALTA"),IF(AND(AU268="Casi Seguro",AV268="Menor"),("ALTA"),IF(AND(AU268="Casi Seguro",AV268="Moderado"),("EXTREMA"),IF(AND(AU268="Casi Seguro",AV268="Mayor"),("EXTREMA"),IF(AV268="Catastrófico","EXTREMA","VALORAR")))))))))))))))))))))</f>
        <v>VALORAR</v>
      </c>
      <c r="AX268" s="459" t="s">
        <v>337</v>
      </c>
      <c r="AY268" s="494" t="s">
        <v>1637</v>
      </c>
      <c r="AZ268" s="497" t="s">
        <v>1332</v>
      </c>
      <c r="BA268" s="497" t="s">
        <v>973</v>
      </c>
      <c r="BB268" s="497" t="s">
        <v>1063</v>
      </c>
      <c r="BC268" s="500">
        <v>44562</v>
      </c>
      <c r="BD268" s="500">
        <v>44926</v>
      </c>
      <c r="BE268" s="497" t="s">
        <v>1333</v>
      </c>
      <c r="BF268" s="497" t="s">
        <v>1333</v>
      </c>
      <c r="BG268" s="462" t="s">
        <v>1334</v>
      </c>
      <c r="BH268" s="215"/>
      <c r="BI268" s="210"/>
      <c r="BJ268" s="210"/>
      <c r="BK268" s="210"/>
      <c r="BL268" s="207"/>
      <c r="BM268" s="207"/>
      <c r="BN268" s="207"/>
      <c r="BO268" s="282"/>
      <c r="BP268" s="282"/>
      <c r="BQ268" s="284"/>
      <c r="BR268" s="213"/>
      <c r="BS268" s="213" t="str">
        <f>IF(AND('MAPA DE RIESGOS'!$AP268="Muy Alta",'MAPA DE RIESGOS'!$AR268="Leve"),CONCATENATE("R",'MAPA DE RIESGOS'!$H268,"C",'MAPA DE RIESGOS'!$AF268),"")</f>
        <v/>
      </c>
      <c r="BT268" s="213"/>
      <c r="BU268" s="213"/>
      <c r="BV268" s="213"/>
      <c r="BW268" s="213"/>
      <c r="BX268" s="213"/>
      <c r="BY268" s="213"/>
      <c r="BZ268" s="213"/>
      <c r="CA268" s="213"/>
      <c r="CB268" s="213"/>
      <c r="CC268" s="213"/>
      <c r="CD268" s="213"/>
      <c r="CE268" s="213"/>
      <c r="CF268" s="213"/>
      <c r="CG268" s="213"/>
      <c r="CH268" s="213"/>
      <c r="CI268" s="213"/>
      <c r="CJ268" s="213"/>
      <c r="CK268" s="213"/>
    </row>
    <row r="269" spans="1:89" s="214" customFormat="1" ht="55" customHeight="1">
      <c r="A269" s="643"/>
      <c r="B269" s="621"/>
      <c r="C269" s="520"/>
      <c r="D269" s="520"/>
      <c r="E269" s="469"/>
      <c r="F269" s="469"/>
      <c r="G269" s="489"/>
      <c r="H269" s="384">
        <v>43</v>
      </c>
      <c r="I269" s="466"/>
      <c r="J269" s="463"/>
      <c r="K269" s="463"/>
      <c r="L269" s="463"/>
      <c r="M269" s="469" t="str">
        <f t="shared" si="282"/>
        <v xml:space="preserve">Posibilidad de perdida de  debido a amenazas como y vulderabilidades, afectando a los activos de información de </v>
      </c>
      <c r="N269" s="469"/>
      <c r="O269" s="469"/>
      <c r="P269" s="472"/>
      <c r="Q269" s="475"/>
      <c r="R269" s="478"/>
      <c r="S269" s="478"/>
      <c r="T269" s="478"/>
      <c r="U269" s="478"/>
      <c r="V269" s="481"/>
      <c r="W269" s="439"/>
      <c r="X269" s="484"/>
      <c r="Y269" s="487"/>
      <c r="Z269" s="436"/>
      <c r="AA269" s="439"/>
      <c r="AB269" s="442"/>
      <c r="AC269" s="445"/>
      <c r="AD269" s="448"/>
      <c r="AE269" s="451"/>
      <c r="AF269" s="205">
        <v>2</v>
      </c>
      <c r="AG269" s="206" t="s">
        <v>1460</v>
      </c>
      <c r="AH269" s="234" t="str">
        <f t="shared" si="302"/>
        <v>Probabilidad</v>
      </c>
      <c r="AI269" s="340" t="s">
        <v>314</v>
      </c>
      <c r="AJ269" s="340" t="s">
        <v>319</v>
      </c>
      <c r="AK269" s="235" t="str">
        <f t="shared" si="303"/>
        <v>40%</v>
      </c>
      <c r="AL269" s="341" t="s">
        <v>323</v>
      </c>
      <c r="AM269" s="341" t="s">
        <v>327</v>
      </c>
      <c r="AN269" s="342" t="s">
        <v>330</v>
      </c>
      <c r="AO269" s="236">
        <f>IF(ISBLANK(AD268),(IFERROR(IF(AND(AH268="Probabilidad",AH269="Probabilidad"),(AQ268-(+AQ268*AK269)),IF(AH269="Probabilidad",(W268-(+W268*AK269)),IF(AH269="Impacto",AQ268,""))),""))," ")</f>
        <v>0.216</v>
      </c>
      <c r="AP269" s="174" t="str">
        <f>IF(ISBLANK(AD268),(IFERROR(IF(AO269="","",IF(AO269&lt;=0.2,"Muy Baja",IF(AO269&lt;=0.4,"Baja",IF(AO269&lt;=0.6,"Media",IF(AO269&lt;=0.8,"Alta","Muy Alta"))))),""))," ")</f>
        <v>Baja</v>
      </c>
      <c r="AQ269" s="237">
        <f t="shared" si="304"/>
        <v>0.216</v>
      </c>
      <c r="AR269" s="283" t="str">
        <f t="shared" si="305"/>
        <v>Moderado</v>
      </c>
      <c r="AS269" s="237">
        <f>IFERROR(IF(AND(AH268="Impacto",AH269="Impacto"),(AS268-(+AS268*AK269)),IF(AH269="Impacto",(AA268-(+AA268*AK269)),IF(AH269="Probabilidad",AS268,""))),"")</f>
        <v>0.6</v>
      </c>
      <c r="AT269" s="239" t="str">
        <f t="shared" si="306"/>
        <v>Moderado</v>
      </c>
      <c r="AU269" s="454"/>
      <c r="AV269" s="457"/>
      <c r="AW269" s="451"/>
      <c r="AX269" s="460"/>
      <c r="AY269" s="495"/>
      <c r="AZ269" s="498"/>
      <c r="BA269" s="498"/>
      <c r="BB269" s="498"/>
      <c r="BC269" s="501"/>
      <c r="BD269" s="501"/>
      <c r="BE269" s="498"/>
      <c r="BF269" s="498"/>
      <c r="BG269" s="463"/>
      <c r="BH269" s="215"/>
      <c r="BI269" s="210"/>
      <c r="BJ269" s="210"/>
      <c r="BK269" s="210"/>
      <c r="BL269" s="207"/>
      <c r="BM269" s="207"/>
      <c r="BN269" s="207"/>
      <c r="BO269" s="282"/>
      <c r="BP269" s="282"/>
      <c r="BQ269" s="284"/>
      <c r="BR269" s="213"/>
      <c r="BS269" s="213" t="str">
        <f>IF(AND('MAPA DE RIESGOS'!$AP269="Muy Alta",'MAPA DE RIESGOS'!$AR269="Leve"),CONCATENATE("R",'MAPA DE RIESGOS'!$H269,"C",'MAPA DE RIESGOS'!$AF269),"")</f>
        <v/>
      </c>
      <c r="BT269" s="213"/>
      <c r="BU269" s="213"/>
      <c r="BV269" s="213"/>
      <c r="BW269" s="213"/>
      <c r="BX269" s="213"/>
      <c r="BY269" s="213"/>
      <c r="BZ269" s="213"/>
      <c r="CA269" s="213"/>
      <c r="CB269" s="213"/>
      <c r="CC269" s="213"/>
      <c r="CD269" s="213"/>
      <c r="CE269" s="213"/>
      <c r="CF269" s="213"/>
      <c r="CG269" s="213"/>
      <c r="CH269" s="213"/>
      <c r="CI269" s="213"/>
      <c r="CJ269" s="213"/>
      <c r="CK269" s="213"/>
    </row>
    <row r="270" spans="1:89" s="214" customFormat="1" ht="55" customHeight="1">
      <c r="A270" s="643"/>
      <c r="B270" s="621"/>
      <c r="C270" s="520"/>
      <c r="D270" s="520"/>
      <c r="E270" s="469"/>
      <c r="F270" s="469"/>
      <c r="G270" s="489"/>
      <c r="H270" s="384">
        <v>43</v>
      </c>
      <c r="I270" s="466"/>
      <c r="J270" s="463"/>
      <c r="K270" s="463"/>
      <c r="L270" s="463"/>
      <c r="M270" s="469" t="str">
        <f t="shared" si="282"/>
        <v xml:space="preserve">Posibilidad de perdida de  debido a amenazas como y vulderabilidades, afectando a los activos de información de </v>
      </c>
      <c r="N270" s="469"/>
      <c r="O270" s="469"/>
      <c r="P270" s="472"/>
      <c r="Q270" s="475"/>
      <c r="R270" s="478"/>
      <c r="S270" s="478"/>
      <c r="T270" s="478"/>
      <c r="U270" s="478"/>
      <c r="V270" s="481"/>
      <c r="W270" s="439"/>
      <c r="X270" s="484"/>
      <c r="Y270" s="487"/>
      <c r="Z270" s="436"/>
      <c r="AA270" s="439"/>
      <c r="AB270" s="442"/>
      <c r="AC270" s="445"/>
      <c r="AD270" s="448"/>
      <c r="AE270" s="451"/>
      <c r="AF270" s="205">
        <v>3</v>
      </c>
      <c r="AG270" s="206" t="s">
        <v>1461</v>
      </c>
      <c r="AH270" s="234" t="str">
        <f t="shared" si="302"/>
        <v>Probabilidad</v>
      </c>
      <c r="AI270" s="340" t="s">
        <v>314</v>
      </c>
      <c r="AJ270" s="340" t="s">
        <v>319</v>
      </c>
      <c r="AK270" s="235" t="str">
        <f t="shared" si="303"/>
        <v>40%</v>
      </c>
      <c r="AL270" s="341" t="s">
        <v>323</v>
      </c>
      <c r="AM270" s="341" t="s">
        <v>327</v>
      </c>
      <c r="AN270" s="342" t="s">
        <v>330</v>
      </c>
      <c r="AO270" s="236">
        <f>IF(ISBLANK(AD268),(IFERROR(IF(AND(AH269="Probabilidad",AH270="Probabilidad"),(AQ269-(+AQ269*AK270)),IF(AND(AH269="Impacto",AH270="Probabilidad"),(AQ268-(+AQ268*AK270)),IF(AH270="Impacto",AQ269,""))),""))," ")</f>
        <v>0.12959999999999999</v>
      </c>
      <c r="AP270" s="174" t="str">
        <f>IF(ISBLANK(AD268),(IFERROR(IF(AO270="","",IF(AO270&lt;=0.2,"Muy Baja",IF(AO270&lt;=0.4,"Baja",IF(AO270&lt;=0.6,"Media",IF(AO270&lt;=0.8,"Alta","Muy Alta"))))),""))," ")</f>
        <v>Muy Baja</v>
      </c>
      <c r="AQ270" s="237">
        <f t="shared" si="304"/>
        <v>0.12959999999999999</v>
      </c>
      <c r="AR270" s="283" t="str">
        <f t="shared" si="305"/>
        <v>Moderado</v>
      </c>
      <c r="AS270" s="237">
        <f>IFERROR(IF(AND(AH269="Impacto",AH270="Impacto"),(AS269-(+AS269*AK270)),IF(AND(AH269="Probabilidad",AH270="Impacto"),(AS268-(+AS268*AK270)),IF(AH270="Probabilidad",AS269,""))),"")</f>
        <v>0.6</v>
      </c>
      <c r="AT270" s="239" t="str">
        <f t="shared" si="306"/>
        <v>Moderado</v>
      </c>
      <c r="AU270" s="454"/>
      <c r="AV270" s="457"/>
      <c r="AW270" s="451"/>
      <c r="AX270" s="460"/>
      <c r="AY270" s="495"/>
      <c r="AZ270" s="498"/>
      <c r="BA270" s="498"/>
      <c r="BB270" s="498"/>
      <c r="BC270" s="501"/>
      <c r="BD270" s="501"/>
      <c r="BE270" s="498"/>
      <c r="BF270" s="498"/>
      <c r="BG270" s="463"/>
      <c r="BH270" s="215"/>
      <c r="BI270" s="210"/>
      <c r="BJ270" s="210"/>
      <c r="BK270" s="210"/>
      <c r="BL270" s="207"/>
      <c r="BM270" s="207"/>
      <c r="BN270" s="207"/>
      <c r="BO270" s="282"/>
      <c r="BP270" s="282"/>
      <c r="BQ270" s="284"/>
      <c r="BR270" s="213"/>
      <c r="BS270" s="213" t="str">
        <f>IF(AND('MAPA DE RIESGOS'!$AP270="Muy Alta",'MAPA DE RIESGOS'!$AR270="Leve"),CONCATENATE("R",'MAPA DE RIESGOS'!$H270,"C",'MAPA DE RIESGOS'!$AF270),"")</f>
        <v/>
      </c>
      <c r="BT270" s="213"/>
      <c r="BU270" s="213"/>
      <c r="BV270" s="213"/>
      <c r="BW270" s="213"/>
      <c r="BX270" s="213"/>
      <c r="BY270" s="213"/>
      <c r="BZ270" s="213"/>
      <c r="CA270" s="213"/>
      <c r="CB270" s="213"/>
      <c r="CC270" s="213"/>
      <c r="CD270" s="213"/>
      <c r="CE270" s="213"/>
      <c r="CF270" s="213"/>
      <c r="CG270" s="213"/>
      <c r="CH270" s="213"/>
      <c r="CI270" s="213"/>
      <c r="CJ270" s="213"/>
      <c r="CK270" s="213"/>
    </row>
    <row r="271" spans="1:89" s="214" customFormat="1" ht="55" customHeight="1">
      <c r="A271" s="643"/>
      <c r="B271" s="621"/>
      <c r="C271" s="520"/>
      <c r="D271" s="520"/>
      <c r="E271" s="469"/>
      <c r="F271" s="469"/>
      <c r="G271" s="489"/>
      <c r="H271" s="384">
        <v>43</v>
      </c>
      <c r="I271" s="466"/>
      <c r="J271" s="463"/>
      <c r="K271" s="463"/>
      <c r="L271" s="463"/>
      <c r="M271" s="469" t="str">
        <f t="shared" si="282"/>
        <v xml:space="preserve">Posibilidad de perdida de  debido a amenazas como y vulderabilidades, afectando a los activos de información de </v>
      </c>
      <c r="N271" s="469"/>
      <c r="O271" s="469"/>
      <c r="P271" s="472"/>
      <c r="Q271" s="475"/>
      <c r="R271" s="478"/>
      <c r="S271" s="478"/>
      <c r="T271" s="478"/>
      <c r="U271" s="478"/>
      <c r="V271" s="481"/>
      <c r="W271" s="439"/>
      <c r="X271" s="484"/>
      <c r="Y271" s="487"/>
      <c r="Z271" s="436"/>
      <c r="AA271" s="439"/>
      <c r="AB271" s="442"/>
      <c r="AC271" s="445"/>
      <c r="AD271" s="448"/>
      <c r="AE271" s="451"/>
      <c r="AF271" s="205">
        <v>4</v>
      </c>
      <c r="AG271" s="206" t="s">
        <v>1462</v>
      </c>
      <c r="AH271" s="234" t="str">
        <f t="shared" si="302"/>
        <v>Probabilidad</v>
      </c>
      <c r="AI271" s="340" t="s">
        <v>314</v>
      </c>
      <c r="AJ271" s="340" t="s">
        <v>319</v>
      </c>
      <c r="AK271" s="235" t="str">
        <f t="shared" si="303"/>
        <v>40%</v>
      </c>
      <c r="AL271" s="341" t="s">
        <v>323</v>
      </c>
      <c r="AM271" s="341" t="s">
        <v>327</v>
      </c>
      <c r="AN271" s="342" t="s">
        <v>330</v>
      </c>
      <c r="AO271" s="236">
        <f>IF(ISBLANK(AD268),(IFERROR(IF(AND(AH270="Probabilidad",AH271="Probabilidad"),(AQ270-(+AQ270*AK271)),IF(AND(AH270="Impacto",AH271="Probabilidad"),(AQ269-(+AQ269*AK271)),IF(AH271="Impacto",AQ270,""))),""))," ")</f>
        <v>7.7759999999999996E-2</v>
      </c>
      <c r="AP271" s="174" t="str">
        <f>IF(ISBLANK(AD268),(IFERROR(IF(AO271="","",IF(AO271&lt;=0.2,"Muy Baja",IF(AO271&lt;=0.4,"Baja",IF(AO271&lt;=0.6,"Media",IF(AO271&lt;=0.8,"Alta","Muy Alta"))))),""))," ")</f>
        <v>Muy Baja</v>
      </c>
      <c r="AQ271" s="237">
        <f t="shared" si="304"/>
        <v>7.7759999999999996E-2</v>
      </c>
      <c r="AR271" s="283" t="str">
        <f t="shared" si="305"/>
        <v>Moderado</v>
      </c>
      <c r="AS271" s="237">
        <f>IFERROR(IF(AND(AH270="Impacto",AH271="Impacto"),(AS270-(+AS270*AK271)),IF(AND(AH270="Probabilidad",AH271="Impacto"),(AS269-(+AS269*AK271)),IF(AH271="Probabilidad",AS270,""))),"")</f>
        <v>0.6</v>
      </c>
      <c r="AT271" s="239" t="str">
        <f t="shared" si="306"/>
        <v>Moderado</v>
      </c>
      <c r="AU271" s="454"/>
      <c r="AV271" s="457"/>
      <c r="AW271" s="451"/>
      <c r="AX271" s="460"/>
      <c r="AY271" s="496"/>
      <c r="AZ271" s="499"/>
      <c r="BA271" s="499"/>
      <c r="BB271" s="499"/>
      <c r="BC271" s="502"/>
      <c r="BD271" s="502"/>
      <c r="BE271" s="499"/>
      <c r="BF271" s="499"/>
      <c r="BG271" s="463"/>
      <c r="BH271" s="215"/>
      <c r="BI271" s="210"/>
      <c r="BJ271" s="210"/>
      <c r="BK271" s="210"/>
      <c r="BL271" s="207"/>
      <c r="BM271" s="207"/>
      <c r="BN271" s="207"/>
      <c r="BO271" s="282"/>
      <c r="BP271" s="282"/>
      <c r="BQ271" s="284"/>
      <c r="BR271" s="213"/>
      <c r="BS271" s="213" t="str">
        <f>IF(AND('MAPA DE RIESGOS'!$AP271="Muy Alta",'MAPA DE RIESGOS'!$AR271="Leve"),CONCATENATE("R",'MAPA DE RIESGOS'!$H271,"C",'MAPA DE RIESGOS'!$AF271),"")</f>
        <v/>
      </c>
      <c r="BT271" s="213"/>
      <c r="BU271" s="213"/>
      <c r="BV271" s="213"/>
      <c r="BW271" s="213"/>
      <c r="BX271" s="213"/>
      <c r="BY271" s="213"/>
      <c r="BZ271" s="213"/>
      <c r="CA271" s="213"/>
      <c r="CB271" s="213"/>
      <c r="CC271" s="213"/>
      <c r="CD271" s="213"/>
      <c r="CE271" s="213"/>
      <c r="CF271" s="213"/>
      <c r="CG271" s="213"/>
      <c r="CH271" s="213"/>
      <c r="CI271" s="213"/>
      <c r="CJ271" s="213"/>
      <c r="CK271" s="213"/>
    </row>
    <row r="272" spans="1:89" s="214" customFormat="1" ht="28.5" hidden="1" customHeight="1">
      <c r="A272" s="643"/>
      <c r="B272" s="621"/>
      <c r="C272" s="520"/>
      <c r="D272" s="520"/>
      <c r="E272" s="469"/>
      <c r="F272" s="469"/>
      <c r="G272" s="489"/>
      <c r="H272" s="384">
        <v>43</v>
      </c>
      <c r="I272" s="466"/>
      <c r="J272" s="463"/>
      <c r="K272" s="463"/>
      <c r="L272" s="463"/>
      <c r="M272" s="469" t="str">
        <f t="shared" si="282"/>
        <v xml:space="preserve">Posibilidad de perdida de  debido a amenazas como y vulderabilidades, afectando a los activos de información de </v>
      </c>
      <c r="N272" s="469"/>
      <c r="O272" s="469"/>
      <c r="P272" s="472"/>
      <c r="Q272" s="475"/>
      <c r="R272" s="478"/>
      <c r="S272" s="478"/>
      <c r="T272" s="478"/>
      <c r="U272" s="478"/>
      <c r="V272" s="481"/>
      <c r="W272" s="439"/>
      <c r="X272" s="484"/>
      <c r="Y272" s="487"/>
      <c r="Z272" s="436"/>
      <c r="AA272" s="439"/>
      <c r="AB272" s="442"/>
      <c r="AC272" s="445"/>
      <c r="AD272" s="448"/>
      <c r="AE272" s="451"/>
      <c r="AF272" s="205">
        <v>5</v>
      </c>
      <c r="AG272" s="206"/>
      <c r="AH272" s="234" t="str">
        <f t="shared" si="302"/>
        <v/>
      </c>
      <c r="AI272" s="340"/>
      <c r="AJ272" s="340"/>
      <c r="AK272" s="235" t="str">
        <f t="shared" si="303"/>
        <v/>
      </c>
      <c r="AL272" s="341"/>
      <c r="AM272" s="341"/>
      <c r="AN272" s="342"/>
      <c r="AO272" s="236" t="str">
        <f>IF(ISBLANK(AD268),(IFERROR(IF(AND(AH271="Probabilidad",AH272="Probabilidad"),(AQ271-(+AQ271*AK272)),IF(AND(AH271="Impacto",AH272="Probabilidad"),(AQ270-(+AQ270*AK272)),IF(AH272="Impacto",AQ271,""))),""))," ")</f>
        <v/>
      </c>
      <c r="AP272" s="174" t="str">
        <f>IF(ISBLANK(AD268),(IFERROR(IF(AO272="","",IF(AO272&lt;=0.2,"Muy Baja",IF(AO272&lt;=0.4,"Baja",IF(AO272&lt;=0.6,"Media",IF(AO272&lt;=0.8,"Alta","Muy Alta"))))),""))," ")</f>
        <v/>
      </c>
      <c r="AQ272" s="237" t="str">
        <f t="shared" si="304"/>
        <v/>
      </c>
      <c r="AR272" s="283" t="str">
        <f t="shared" si="305"/>
        <v/>
      </c>
      <c r="AS272" s="237" t="str">
        <f>IFERROR(IF(AND(AH271="Impacto",AH272="Impacto"),(AS271-(+AS271*AK272)),IF(AND(AH271="Probabilidad",AH272="Impacto"),(AS270-(+AS270*AK272)),IF(AH272="Probabilidad",AS271,""))),"")</f>
        <v/>
      </c>
      <c r="AT272" s="239" t="str">
        <f t="shared" si="306"/>
        <v/>
      </c>
      <c r="AU272" s="454"/>
      <c r="AV272" s="457"/>
      <c r="AW272" s="451"/>
      <c r="AX272" s="460"/>
      <c r="AY272" s="343"/>
      <c r="AZ272" s="209"/>
      <c r="BA272" s="207"/>
      <c r="BB272" s="207"/>
      <c r="BC272" s="208"/>
      <c r="BD272" s="208"/>
      <c r="BE272" s="208"/>
      <c r="BF272" s="209"/>
      <c r="BG272" s="463"/>
      <c r="BH272" s="215"/>
      <c r="BI272" s="210"/>
      <c r="BJ272" s="210"/>
      <c r="BK272" s="210"/>
      <c r="BL272" s="207"/>
      <c r="BM272" s="207"/>
      <c r="BN272" s="207"/>
      <c r="BO272" s="282"/>
      <c r="BP272" s="282"/>
      <c r="BQ272" s="284"/>
      <c r="BR272" s="213"/>
      <c r="BS272" s="213" t="str">
        <f>IF(AND('MAPA DE RIESGOS'!$AP272="Muy Alta",'MAPA DE RIESGOS'!$AR272="Leve"),CONCATENATE("R",'MAPA DE RIESGOS'!$H272,"C",'MAPA DE RIESGOS'!$AF272),"")</f>
        <v/>
      </c>
      <c r="BT272" s="213"/>
      <c r="BU272" s="213"/>
      <c r="BV272" s="213"/>
      <c r="BW272" s="213"/>
      <c r="BX272" s="213"/>
      <c r="BY272" s="213"/>
      <c r="BZ272" s="213"/>
      <c r="CA272" s="213"/>
      <c r="CB272" s="213"/>
      <c r="CC272" s="213"/>
      <c r="CD272" s="213"/>
      <c r="CE272" s="213"/>
      <c r="CF272" s="213"/>
      <c r="CG272" s="213"/>
      <c r="CH272" s="213"/>
      <c r="CI272" s="213"/>
      <c r="CJ272" s="213"/>
      <c r="CK272" s="213"/>
    </row>
    <row r="273" spans="1:89" s="214" customFormat="1" ht="28.5" hidden="1" customHeight="1">
      <c r="A273" s="643"/>
      <c r="B273" s="621"/>
      <c r="C273" s="520"/>
      <c r="D273" s="520"/>
      <c r="E273" s="469"/>
      <c r="F273" s="469"/>
      <c r="G273" s="489"/>
      <c r="H273" s="384">
        <v>43</v>
      </c>
      <c r="I273" s="467"/>
      <c r="J273" s="464"/>
      <c r="K273" s="464"/>
      <c r="L273" s="464"/>
      <c r="M273" s="470" t="str">
        <f t="shared" si="282"/>
        <v xml:space="preserve">Posibilidad de perdida de  debido a amenazas como y vulderabilidades, afectando a los activos de información de </v>
      </c>
      <c r="N273" s="470"/>
      <c r="O273" s="470"/>
      <c r="P273" s="473"/>
      <c r="Q273" s="476"/>
      <c r="R273" s="479"/>
      <c r="S273" s="479"/>
      <c r="T273" s="479"/>
      <c r="U273" s="479"/>
      <c r="V273" s="482"/>
      <c r="W273" s="440"/>
      <c r="X273" s="485"/>
      <c r="Y273" s="488"/>
      <c r="Z273" s="437"/>
      <c r="AA273" s="440"/>
      <c r="AB273" s="443"/>
      <c r="AC273" s="446"/>
      <c r="AD273" s="449"/>
      <c r="AE273" s="452"/>
      <c r="AF273" s="205">
        <v>6</v>
      </c>
      <c r="AG273" s="206"/>
      <c r="AH273" s="234" t="str">
        <f t="shared" si="302"/>
        <v/>
      </c>
      <c r="AI273" s="340"/>
      <c r="AJ273" s="340"/>
      <c r="AK273" s="235" t="str">
        <f t="shared" si="303"/>
        <v/>
      </c>
      <c r="AL273" s="341"/>
      <c r="AM273" s="341"/>
      <c r="AN273" s="342"/>
      <c r="AO273" s="236" t="str">
        <f>IF(ISBLANK(AD268),(IFERROR(IF(AND(AH271="Probabilidad",AH273="Probabilidad"),(AQ271-(+AQ271*AK273)),IF(AND(AH271="Impacto",AH273="Probabilidad"),(AQ270-(+AQ270*AK273)),IF(AH273="Impacto",AQ271,""))),""))," ")</f>
        <v/>
      </c>
      <c r="AP273" s="174" t="str">
        <f>IF(ISBLANK(AD268),(IFERROR(IF(AO273="","",IF(AO273&lt;=0.2,"Muy Baja",IF(AO273&lt;=0.4,"Baja",IF(AO273&lt;=0.6,"Media",IF(AO273&lt;=0.8,"Alta","Muy Alta"))))),"")), " ")</f>
        <v/>
      </c>
      <c r="AQ273" s="237" t="str">
        <f t="shared" si="304"/>
        <v/>
      </c>
      <c r="AR273" s="283" t="str">
        <f t="shared" si="305"/>
        <v/>
      </c>
      <c r="AS273" s="237" t="str">
        <f>IFERROR(IF(AND(AH272="Impacto",AH273="Impacto"),(AS271-(+AS272*AK273)),IF(AND(AH271="Probabilidad",AH273="Impacto"),(AS270-(+AS270*AK273)),IF(AH273="Probabilidad",AS271,""))),"")</f>
        <v/>
      </c>
      <c r="AT273" s="239" t="str">
        <f t="shared" si="306"/>
        <v/>
      </c>
      <c r="AU273" s="455"/>
      <c r="AV273" s="458"/>
      <c r="AW273" s="452"/>
      <c r="AX273" s="461"/>
      <c r="AY273" s="343"/>
      <c r="AZ273" s="209"/>
      <c r="BA273" s="207"/>
      <c r="BB273" s="207"/>
      <c r="BC273" s="208"/>
      <c r="BD273" s="208"/>
      <c r="BE273" s="208"/>
      <c r="BF273" s="209"/>
      <c r="BG273" s="464"/>
      <c r="BH273" s="215"/>
      <c r="BI273" s="210"/>
      <c r="BJ273" s="210"/>
      <c r="BK273" s="210"/>
      <c r="BL273" s="207"/>
      <c r="BM273" s="207"/>
      <c r="BN273" s="207"/>
      <c r="BO273" s="282"/>
      <c r="BP273" s="282"/>
      <c r="BQ273" s="284"/>
      <c r="BR273" s="213"/>
      <c r="BS273" s="213" t="str">
        <f>IF(AND('MAPA DE RIESGOS'!$AP273="Muy Alta",'MAPA DE RIESGOS'!$AR273="Leve"),CONCATENATE("R",'MAPA DE RIESGOS'!$H273,"C",'MAPA DE RIESGOS'!$AF273),"")</f>
        <v/>
      </c>
      <c r="BT273" s="213"/>
      <c r="BU273" s="213"/>
      <c r="BV273" s="213"/>
      <c r="BW273" s="213"/>
      <c r="BX273" s="213"/>
      <c r="BY273" s="213"/>
      <c r="BZ273" s="213"/>
      <c r="CA273" s="213"/>
      <c r="CB273" s="213"/>
      <c r="CC273" s="213"/>
      <c r="CD273" s="213"/>
      <c r="CE273" s="213"/>
      <c r="CF273" s="213"/>
      <c r="CG273" s="213"/>
      <c r="CH273" s="213"/>
      <c r="CI273" s="213"/>
      <c r="CJ273" s="213"/>
      <c r="CK273" s="213"/>
    </row>
    <row r="274" spans="1:89" s="214" customFormat="1" ht="85" customHeight="1">
      <c r="A274" s="643"/>
      <c r="B274" s="621" t="s">
        <v>959</v>
      </c>
      <c r="C274" s="520"/>
      <c r="D274" s="520" t="str">
        <f>IFERROR((VLOOKUP($B274,'Listados Datos'!$D$3:$F$18,3,FALSE))," ")</f>
        <v xml:space="preserve">Disponer de herramientas tecnológicas que apoyen de manera eficiente y oportuna las labores misionales y estrategicas de la entidad. Según lo establecido en el Plan Operativo Anual de la entidad. </v>
      </c>
      <c r="E274" s="469"/>
      <c r="F274" s="469" t="s">
        <v>973</v>
      </c>
      <c r="G274" s="489">
        <v>44</v>
      </c>
      <c r="H274" s="384">
        <v>44</v>
      </c>
      <c r="I274" s="465" t="s">
        <v>1257</v>
      </c>
      <c r="J274" s="462" t="s">
        <v>243</v>
      </c>
      <c r="K274" s="462" t="s">
        <v>1257</v>
      </c>
      <c r="L274" s="462" t="s">
        <v>1437</v>
      </c>
      <c r="M274" s="468" t="str">
        <f t="shared" si="282"/>
        <v>Posibilidad de perdida de Confidencialidad y Disponibilidad debido a amenazas como Ataques Ciberseguridady vulderabilidades, afectando a los activos de información de Servidores Cloud/on premise
Información digital</v>
      </c>
      <c r="N274" s="468" t="s">
        <v>932</v>
      </c>
      <c r="O274" s="468" t="s">
        <v>837</v>
      </c>
      <c r="P274" s="471">
        <v>228</v>
      </c>
      <c r="Q274" s="474" t="s">
        <v>89</v>
      </c>
      <c r="R274" s="477" t="s">
        <v>1441</v>
      </c>
      <c r="S274" s="477" t="s">
        <v>1257</v>
      </c>
      <c r="T274" s="477"/>
      <c r="U274" s="477"/>
      <c r="V274" s="480" t="str">
        <f t="shared" ref="V274" si="320">IF(ISBLANK(AC274),(IF(P274&lt;=0,"",IF(P274&lt;=2,"Muy Baja",IF(P274&lt;=24,"Baja",IF(P274&lt;=500,"Media",IF(P274&lt;=5000,"Alta","Muy Alta"))))))," ")</f>
        <v>Media</v>
      </c>
      <c r="W274" s="438">
        <f t="shared" ref="W274" si="321">IF(ISBLANK(AC274),(IF(V274="","",IF(V274="Muy Baja",20%,IF(V274="Baja",40%,IF(V274="Media",60%,IF(V274="Alta",80%,IF(V274="Muy Alta",100%,0)))))))," ")</f>
        <v>0.6</v>
      </c>
      <c r="X274" s="483" t="s">
        <v>307</v>
      </c>
      <c r="Y274" s="486" t="str">
        <f>IF(X274&gt;0,IF(NOT(ISERROR(MATCH(X274,'Listados Datos'!$N$3:$N$4,0))),'Listados Datos'!$N$6&amp;"Por favor no seleccionar este criterios de impacto (Afectación Económica o presupuestal y/o Pérdida Reputacional)",'Listados Datos'!$N$7),"")</f>
        <v>✔</v>
      </c>
      <c r="Z274" s="435" t="str">
        <f>IF(OR(X274='Listados Datos'!$R$3,X274='Listados Datos'!$S$3),"Leve",IF(OR(X274='Listados Datos'!$R$4,X274='Listados Datos'!$S$4),"Menor",IF(OR(X274='Listados Datos'!$R$5,X274='Listados Datos'!$S$5),"Moderado",IF(OR(X274='Listados Datos'!$R$6,X274='Listados Datos'!$S$6),"Mayor",IF(OR(X274='Listados Datos'!$R$7,X274='Listados Datos'!$S$7),"Catastrófico","")))))</f>
        <v>Moderado</v>
      </c>
      <c r="AA274" s="438">
        <f>IF(Z274="","",IF(Z274="Leve",20%,IF(Z274="Menor",40%,IF(Z274="Moderado",60%,IF(Z274="Mayor",80%,IF(Z274="Catastrófico",100%,0))))))</f>
        <v>0.6</v>
      </c>
      <c r="AB274" s="441" t="str">
        <f>IF(OR(AND(V274="Muy Baja",Z274="Leve"),AND(V274="Muy Baja",Z274="Menor"),AND(V274="Baja",Z274="Leve")),"Bajo",IF(OR(AND(V274="Muy baja",Z274="Moderado"),AND(V274="Baja",Z274="Menor"),AND(V274="Baja",Z274="Moderado"),AND(V274="Media",Z274="Leve"),AND(V274="Media",Z274="Menor"),AND(V274="Media",Z274="Moderado"),AND(V274="Alta",Z274="Leve"),AND(V274="Alta",Z274="Menor")),"Moderado",IF(OR(AND(V274="Muy Baja",Z274="Mayor"),AND(V274="Baja",Z274="Mayor"),AND(V274="Media",Z274="Mayor"),AND(V274="Alta",Z274="Moderado"),AND(V274="Alta",Z274="Mayor"),AND(V274="Muy Alta",Z274="Leve"),AND(V274="Muy Alta",Z274="Menor"),AND(V274="Muy Alta",Z274="Moderado"),AND(V274="Muy Alta",Z274="Mayor")),"Alto",IF(OR(AND(V274="Muy Baja",Z274="Catastrófico"),AND(V274="Baja",Z274="Catastrófico"),AND(V274="Media",Z274="Catastrófico"),AND(V274="Alta",Z274="Catastrófico"),AND(V274="Muy Alta",Z274="Catastrófico")),"Extremo",""))))</f>
        <v>Moderado</v>
      </c>
      <c r="AC274" s="444"/>
      <c r="AD274" s="447"/>
      <c r="AE274" s="450" t="str">
        <f t="shared" ref="AE274" si="322">IF(AND(AC274="Rara Vez",AD274="Insignificante"),("BAJA"),IF(AND(AC274="Rara Vez",AD274="Menor"),("BAJA"),IF(AND(AC274="Rara Vez",AD274="Moderado"),("MODERADA"),IF(AND(AC274="Rara Vez",AD274="Mayor"),("ALTA"),IF(AND(AC274="Improbable",AD274="Insignificante"),("BAJA"),IF(AND(AC274="Improbable",AD274="Menor"),("BAJA"),IF(AND(AC274="Improbable",AD274="Moderado"),("MODERADA"),IF(AND(AC274="Improbable",AD274="Mayor"),("ALTA"),IF(AND(AC274="Posible",AD274="Insignificante"),("BAJA"),IF(AND(AC274="Posible",AD274="Menor"),("MODERADA"),IF(AND(AC274="Posible",AD274="Moderado"),("ALTA"),IF(AND(AC274="Posible",AD274="Mayor"),("EXTREMA"),IF(AND(AC274="Probable",AD274="Insignificante"),("MODERADA"),IF(AND(AC274="Probable",AD274="Menor"),("ALTA"),IF(AND(AC274="Probable",AD274="Moderado"),("ALTA"),IF(AND(AC274="Probable",AD274="Mayor"),("EXTREMA"),IF(AND(AC274="Casi Seguro",AD274="Insignificante"),("ALTA"),IF(AND(AC274="Casi Seguro",AD274="Menor"),("ALTA"),IF(AND(AC274="Casi Seguro",AD274="Moderado"),("EXTREMA"),IF(AND(AC274="Casi Seguro",AD274="Mayor"),("EXTREMA"),IF(AD274="Catastrófico","EXTREMA","VALORAR")))))))))))))))))))))</f>
        <v>VALORAR</v>
      </c>
      <c r="AF274" s="205">
        <v>1</v>
      </c>
      <c r="AG274" s="206" t="s">
        <v>1463</v>
      </c>
      <c r="AH274" s="234" t="str">
        <f t="shared" si="302"/>
        <v>Probabilidad</v>
      </c>
      <c r="AI274" s="340" t="s">
        <v>314</v>
      </c>
      <c r="AJ274" s="340" t="s">
        <v>319</v>
      </c>
      <c r="AK274" s="235" t="str">
        <f t="shared" si="303"/>
        <v>40%</v>
      </c>
      <c r="AL274" s="341" t="s">
        <v>323</v>
      </c>
      <c r="AM274" s="341" t="s">
        <v>327</v>
      </c>
      <c r="AN274" s="342" t="s">
        <v>330</v>
      </c>
      <c r="AO274" s="236">
        <f>IF(ISBLANK(AD274),(IFERROR(IF(AH274="Probabilidad",(W274-(+W274*AK274)),IF(AH274="Impacto",W274,"")),""))," ")</f>
        <v>0.36</v>
      </c>
      <c r="AP274" s="174" t="str">
        <f>IF(ISBLANK(AD274), (IFERROR(IF(AO274="","",IF(AO274&lt;=0.2,"Muy Baja",IF(AO274&lt;=0.4,"Baja",IF(AO274&lt;=0.6,"Media",IF(AO274&lt;=0.8,"Alta","Muy Alta"))))),""))," ")</f>
        <v>Baja</v>
      </c>
      <c r="AQ274" s="237">
        <f t="shared" si="304"/>
        <v>0.36</v>
      </c>
      <c r="AR274" s="283" t="str">
        <f t="shared" si="305"/>
        <v>Moderado</v>
      </c>
      <c r="AS274" s="237">
        <f>IFERROR(IF(AH274="Impacto",(AA274-(+AA274*AK274)),IF(AH274="Probabilidad",AA274,"")),"")</f>
        <v>0.6</v>
      </c>
      <c r="AT274" s="239" t="str">
        <f t="shared" si="306"/>
        <v>Moderado</v>
      </c>
      <c r="AU274" s="453"/>
      <c r="AV274" s="456" t="str">
        <f>IF(ISBLANK(AD274), " ", AD274)</f>
        <v xml:space="preserve"> </v>
      </c>
      <c r="AW274" s="450" t="str">
        <f t="shared" ref="AW274" si="323">IF(AND(AU274="Rara Vez",AV274="Insignificante"),("BAJA"),IF(AND(AU274="Rara Vez",AV274="Menor"),("BAJA"),IF(AND(AU274="Rara Vez",AV274="Moderado"),("MODERADA"),IF(AND(AU274="Rara Vez",AV274="Mayor"),("ALTA"),IF(AND(AU274="Improbable",AV274="Insignificante"),("BAJA"),IF(AND(AU274="Improbable",AV274="Menor"),("BAJA"),IF(AND(AU274="Improbable",AV274="Moderado"),("MODERADA"),IF(AND(AU274="Improbable",AV274="Mayor"),("ALTA"),IF(AND(AU274="Posible",AV274="Insignificante"),("BAJA"),IF(AND(AU274="Posible",AV274="Menor"),("MODERADA"),IF(AND(AU274="Posible",AV274="Moderado"),("ALTA"),IF(AND(AU274="Posible",AV274="Mayor"),("EXTREMA"),IF(AND(AU274="Probable",AV274="Insignificante"),("MODERADA"),IF(AND(AU274="Probable",AV274="Menor"),("ALTA"),IF(AND(AU274="Probable",AV274="Moderado"),("ALTA"),IF(AND(AU274="Probable",AV274="Mayor"),("EXTREMA"),IF(AND(AU274="Casi Seguro",AV274="Insignificante"),("ALTA"),IF(AND(AU274="Casi Seguro",AV274="Menor"),("ALTA"),IF(AND(AU274="Casi Seguro",AV274="Moderado"),("EXTREMA"),IF(AND(AU274="Casi Seguro",AV274="Mayor"),("EXTREMA"),IF(AV274="Catastrófico","EXTREMA","VALORAR")))))))))))))))))))))</f>
        <v>VALORAR</v>
      </c>
      <c r="AX274" s="459" t="s">
        <v>337</v>
      </c>
      <c r="AY274" s="494" t="s">
        <v>1638</v>
      </c>
      <c r="AZ274" s="497" t="s">
        <v>1335</v>
      </c>
      <c r="BA274" s="497" t="s">
        <v>973</v>
      </c>
      <c r="BB274" s="497" t="s">
        <v>1329</v>
      </c>
      <c r="BC274" s="500">
        <v>44562</v>
      </c>
      <c r="BD274" s="500">
        <v>44926</v>
      </c>
      <c r="BE274" s="497" t="s">
        <v>1336</v>
      </c>
      <c r="BF274" s="497" t="s">
        <v>1336</v>
      </c>
      <c r="BG274" s="462" t="s">
        <v>1337</v>
      </c>
      <c r="BH274" s="215"/>
      <c r="BI274" s="210"/>
      <c r="BJ274" s="210"/>
      <c r="BK274" s="210"/>
      <c r="BL274" s="207"/>
      <c r="BM274" s="207"/>
      <c r="BN274" s="207"/>
      <c r="BO274" s="282"/>
      <c r="BP274" s="282"/>
      <c r="BQ274" s="284"/>
      <c r="BR274" s="213"/>
      <c r="BS274" s="213" t="str">
        <f>IF(AND('MAPA DE RIESGOS'!$AP274="Muy Alta",'MAPA DE RIESGOS'!$AR274="Leve"),CONCATENATE("R",'MAPA DE RIESGOS'!$H274,"C",'MAPA DE RIESGOS'!$AF274),"")</f>
        <v/>
      </c>
      <c r="BT274" s="213"/>
      <c r="BU274" s="213"/>
      <c r="BV274" s="213"/>
      <c r="BW274" s="213"/>
      <c r="BX274" s="213"/>
      <c r="BY274" s="213"/>
      <c r="BZ274" s="213"/>
      <c r="CA274" s="213"/>
      <c r="CB274" s="213"/>
      <c r="CC274" s="213"/>
      <c r="CD274" s="213"/>
      <c r="CE274" s="213"/>
      <c r="CF274" s="213"/>
      <c r="CG274" s="213"/>
      <c r="CH274" s="213"/>
      <c r="CI274" s="213"/>
      <c r="CJ274" s="213"/>
      <c r="CK274" s="213"/>
    </row>
    <row r="275" spans="1:89" s="214" customFormat="1" ht="55" customHeight="1">
      <c r="A275" s="643"/>
      <c r="B275" s="621"/>
      <c r="C275" s="520"/>
      <c r="D275" s="520"/>
      <c r="E275" s="469"/>
      <c r="F275" s="469"/>
      <c r="G275" s="489"/>
      <c r="H275" s="384">
        <v>44</v>
      </c>
      <c r="I275" s="466"/>
      <c r="J275" s="463"/>
      <c r="K275" s="463"/>
      <c r="L275" s="463"/>
      <c r="M275" s="469" t="str">
        <f t="shared" si="282"/>
        <v xml:space="preserve">Posibilidad de perdida de  debido a amenazas como y vulderabilidades, afectando a los activos de información de </v>
      </c>
      <c r="N275" s="469"/>
      <c r="O275" s="469"/>
      <c r="P275" s="472"/>
      <c r="Q275" s="475"/>
      <c r="R275" s="478"/>
      <c r="S275" s="478"/>
      <c r="T275" s="478"/>
      <c r="U275" s="478"/>
      <c r="V275" s="481"/>
      <c r="W275" s="439"/>
      <c r="X275" s="484"/>
      <c r="Y275" s="487"/>
      <c r="Z275" s="436"/>
      <c r="AA275" s="439"/>
      <c r="AB275" s="442"/>
      <c r="AC275" s="445"/>
      <c r="AD275" s="448"/>
      <c r="AE275" s="451"/>
      <c r="AF275" s="205">
        <v>2</v>
      </c>
      <c r="AG275" s="206" t="s">
        <v>1464</v>
      </c>
      <c r="AH275" s="234" t="str">
        <f t="shared" si="302"/>
        <v>Probabilidad</v>
      </c>
      <c r="AI275" s="340" t="s">
        <v>314</v>
      </c>
      <c r="AJ275" s="340" t="s">
        <v>319</v>
      </c>
      <c r="AK275" s="235" t="str">
        <f t="shared" si="303"/>
        <v>40%</v>
      </c>
      <c r="AL275" s="341" t="s">
        <v>323</v>
      </c>
      <c r="AM275" s="341" t="s">
        <v>327</v>
      </c>
      <c r="AN275" s="342" t="s">
        <v>330</v>
      </c>
      <c r="AO275" s="236">
        <f>IF(ISBLANK(AD274),(IFERROR(IF(AND(AH274="Probabilidad",AH275="Probabilidad"),(AQ274-(+AQ274*AK275)),IF(AH275="Probabilidad",(W274-(+W274*AK275)),IF(AH275="Impacto",AQ274,""))),""))," ")</f>
        <v>0.216</v>
      </c>
      <c r="AP275" s="174" t="str">
        <f>IF(ISBLANK(AD274),(IFERROR(IF(AO275="","",IF(AO275&lt;=0.2,"Muy Baja",IF(AO275&lt;=0.4,"Baja",IF(AO275&lt;=0.6,"Media",IF(AO275&lt;=0.8,"Alta","Muy Alta"))))),""))," ")</f>
        <v>Baja</v>
      </c>
      <c r="AQ275" s="237">
        <f t="shared" si="304"/>
        <v>0.216</v>
      </c>
      <c r="AR275" s="283" t="str">
        <f t="shared" si="305"/>
        <v>Moderado</v>
      </c>
      <c r="AS275" s="237">
        <f>IFERROR(IF(AND(AH274="Impacto",AH275="Impacto"),(AS274-(+AS274*AK275)),IF(AH275="Impacto",(AA274-(+AA274*AK275)),IF(AH275="Probabilidad",AS274,""))),"")</f>
        <v>0.6</v>
      </c>
      <c r="AT275" s="239" t="str">
        <f t="shared" si="306"/>
        <v>Moderado</v>
      </c>
      <c r="AU275" s="454"/>
      <c r="AV275" s="457"/>
      <c r="AW275" s="451"/>
      <c r="AX275" s="460"/>
      <c r="AY275" s="495"/>
      <c r="AZ275" s="498"/>
      <c r="BA275" s="498"/>
      <c r="BB275" s="498"/>
      <c r="BC275" s="501"/>
      <c r="BD275" s="501"/>
      <c r="BE275" s="498"/>
      <c r="BF275" s="498"/>
      <c r="BG275" s="463"/>
      <c r="BH275" s="215"/>
      <c r="BI275" s="210"/>
      <c r="BJ275" s="210"/>
      <c r="BK275" s="210"/>
      <c r="BL275" s="207"/>
      <c r="BM275" s="207"/>
      <c r="BN275" s="207"/>
      <c r="BO275" s="282"/>
      <c r="BP275" s="282"/>
      <c r="BQ275" s="284"/>
      <c r="BR275" s="213"/>
      <c r="BS275" s="213" t="str">
        <f>IF(AND('MAPA DE RIESGOS'!$AP275="Muy Alta",'MAPA DE RIESGOS'!$AR275="Leve"),CONCATENATE("R",'MAPA DE RIESGOS'!$H275,"C",'MAPA DE RIESGOS'!$AF275),"")</f>
        <v/>
      </c>
      <c r="BT275" s="213"/>
      <c r="BU275" s="213"/>
      <c r="BV275" s="213"/>
      <c r="BW275" s="213"/>
      <c r="BX275" s="213"/>
      <c r="BY275" s="213"/>
      <c r="BZ275" s="213"/>
      <c r="CA275" s="213"/>
      <c r="CB275" s="213"/>
      <c r="CC275" s="213"/>
      <c r="CD275" s="213"/>
      <c r="CE275" s="213"/>
      <c r="CF275" s="213"/>
      <c r="CG275" s="213"/>
      <c r="CH275" s="213"/>
      <c r="CI275" s="213"/>
      <c r="CJ275" s="213"/>
      <c r="CK275" s="213"/>
    </row>
    <row r="276" spans="1:89" s="214" customFormat="1" ht="55" customHeight="1">
      <c r="A276" s="643"/>
      <c r="B276" s="621"/>
      <c r="C276" s="520"/>
      <c r="D276" s="520"/>
      <c r="E276" s="469"/>
      <c r="F276" s="469"/>
      <c r="G276" s="489"/>
      <c r="H276" s="384">
        <v>44</v>
      </c>
      <c r="I276" s="466"/>
      <c r="J276" s="463"/>
      <c r="K276" s="463"/>
      <c r="L276" s="463"/>
      <c r="M276" s="469" t="str">
        <f t="shared" si="282"/>
        <v xml:space="preserve">Posibilidad de perdida de  debido a amenazas como y vulderabilidades, afectando a los activos de información de </v>
      </c>
      <c r="N276" s="469"/>
      <c r="O276" s="469"/>
      <c r="P276" s="472"/>
      <c r="Q276" s="475"/>
      <c r="R276" s="478"/>
      <c r="S276" s="478"/>
      <c r="T276" s="478"/>
      <c r="U276" s="478"/>
      <c r="V276" s="481"/>
      <c r="W276" s="439"/>
      <c r="X276" s="484"/>
      <c r="Y276" s="487"/>
      <c r="Z276" s="436"/>
      <c r="AA276" s="439"/>
      <c r="AB276" s="442"/>
      <c r="AC276" s="445"/>
      <c r="AD276" s="448"/>
      <c r="AE276" s="451"/>
      <c r="AF276" s="205">
        <v>3</v>
      </c>
      <c r="AG276" s="206" t="s">
        <v>1465</v>
      </c>
      <c r="AH276" s="234" t="str">
        <f t="shared" si="302"/>
        <v>Probabilidad</v>
      </c>
      <c r="AI276" s="340" t="s">
        <v>314</v>
      </c>
      <c r="AJ276" s="340" t="s">
        <v>319</v>
      </c>
      <c r="AK276" s="235" t="str">
        <f t="shared" si="303"/>
        <v>40%</v>
      </c>
      <c r="AL276" s="341" t="s">
        <v>323</v>
      </c>
      <c r="AM276" s="341" t="s">
        <v>327</v>
      </c>
      <c r="AN276" s="342" t="s">
        <v>330</v>
      </c>
      <c r="AO276" s="236">
        <f>IF(ISBLANK(AD274),(IFERROR(IF(AND(AH275="Probabilidad",AH276="Probabilidad"),(AQ275-(+AQ275*AK276)),IF(AND(AH275="Impacto",AH276="Probabilidad"),(AQ274-(+AQ274*AK276)),IF(AH276="Impacto",AQ275,""))),""))," ")</f>
        <v>0.12959999999999999</v>
      </c>
      <c r="AP276" s="174" t="str">
        <f>IF(ISBLANK(AD274),(IFERROR(IF(AO276="","",IF(AO276&lt;=0.2,"Muy Baja",IF(AO276&lt;=0.4,"Baja",IF(AO276&lt;=0.6,"Media",IF(AO276&lt;=0.8,"Alta","Muy Alta"))))),""))," ")</f>
        <v>Muy Baja</v>
      </c>
      <c r="AQ276" s="237">
        <f t="shared" si="304"/>
        <v>0.12959999999999999</v>
      </c>
      <c r="AR276" s="283" t="str">
        <f t="shared" si="305"/>
        <v>Moderado</v>
      </c>
      <c r="AS276" s="237">
        <f>IFERROR(IF(AND(AH275="Impacto",AH276="Impacto"),(AS275-(+AS275*AK276)),IF(AND(AH275="Probabilidad",AH276="Impacto"),(AS274-(+AS274*AK276)),IF(AH276="Probabilidad",AS275,""))),"")</f>
        <v>0.6</v>
      </c>
      <c r="AT276" s="239" t="str">
        <f t="shared" si="306"/>
        <v>Moderado</v>
      </c>
      <c r="AU276" s="454"/>
      <c r="AV276" s="457"/>
      <c r="AW276" s="451"/>
      <c r="AX276" s="460"/>
      <c r="AY276" s="496"/>
      <c r="AZ276" s="499"/>
      <c r="BA276" s="499"/>
      <c r="BB276" s="499"/>
      <c r="BC276" s="502"/>
      <c r="BD276" s="502"/>
      <c r="BE276" s="499"/>
      <c r="BF276" s="499"/>
      <c r="BG276" s="463"/>
      <c r="BH276" s="215"/>
      <c r="BI276" s="210"/>
      <c r="BJ276" s="210"/>
      <c r="BK276" s="210"/>
      <c r="BL276" s="207"/>
      <c r="BM276" s="207"/>
      <c r="BN276" s="207"/>
      <c r="BO276" s="282"/>
      <c r="BP276" s="282"/>
      <c r="BQ276" s="284"/>
      <c r="BR276" s="213"/>
      <c r="BS276" s="213" t="str">
        <f>IF(AND('MAPA DE RIESGOS'!$AP276="Muy Alta",'MAPA DE RIESGOS'!$AR276="Leve"),CONCATENATE("R",'MAPA DE RIESGOS'!$H276,"C",'MAPA DE RIESGOS'!$AF276),"")</f>
        <v/>
      </c>
      <c r="BT276" s="213"/>
      <c r="BU276" s="213"/>
      <c r="BV276" s="213"/>
      <c r="BW276" s="213"/>
      <c r="BX276" s="213"/>
      <c r="BY276" s="213"/>
      <c r="BZ276" s="213"/>
      <c r="CA276" s="213"/>
      <c r="CB276" s="213"/>
      <c r="CC276" s="213"/>
      <c r="CD276" s="213"/>
      <c r="CE276" s="213"/>
      <c r="CF276" s="213"/>
      <c r="CG276" s="213"/>
      <c r="CH276" s="213"/>
      <c r="CI276" s="213"/>
      <c r="CJ276" s="213"/>
      <c r="CK276" s="213"/>
    </row>
    <row r="277" spans="1:89" s="214" customFormat="1" ht="28.5" hidden="1" customHeight="1">
      <c r="A277" s="643"/>
      <c r="B277" s="621"/>
      <c r="C277" s="520"/>
      <c r="D277" s="520"/>
      <c r="E277" s="469"/>
      <c r="F277" s="469"/>
      <c r="G277" s="489"/>
      <c r="H277" s="384">
        <v>44</v>
      </c>
      <c r="I277" s="466"/>
      <c r="J277" s="463"/>
      <c r="K277" s="463"/>
      <c r="L277" s="463"/>
      <c r="M277" s="469" t="str">
        <f t="shared" si="282"/>
        <v xml:space="preserve">Posibilidad de perdida de  debido a amenazas como y vulderabilidades, afectando a los activos de información de </v>
      </c>
      <c r="N277" s="469"/>
      <c r="O277" s="469"/>
      <c r="P277" s="472"/>
      <c r="Q277" s="475"/>
      <c r="R277" s="478"/>
      <c r="S277" s="478"/>
      <c r="T277" s="478"/>
      <c r="U277" s="478"/>
      <c r="V277" s="481"/>
      <c r="W277" s="439"/>
      <c r="X277" s="484"/>
      <c r="Y277" s="487"/>
      <c r="Z277" s="436"/>
      <c r="AA277" s="439"/>
      <c r="AB277" s="442"/>
      <c r="AC277" s="445"/>
      <c r="AD277" s="448"/>
      <c r="AE277" s="451"/>
      <c r="AF277" s="205">
        <v>4</v>
      </c>
      <c r="AG277" s="206"/>
      <c r="AH277" s="234" t="str">
        <f t="shared" si="302"/>
        <v/>
      </c>
      <c r="AI277" s="340"/>
      <c r="AJ277" s="340"/>
      <c r="AK277" s="235" t="str">
        <f t="shared" si="303"/>
        <v/>
      </c>
      <c r="AL277" s="341"/>
      <c r="AM277" s="341"/>
      <c r="AN277" s="342"/>
      <c r="AO277" s="236" t="str">
        <f>IF(ISBLANK(AD274),(IFERROR(IF(AND(AH276="Probabilidad",AH277="Probabilidad"),(AQ276-(+AQ276*AK277)),IF(AND(AH276="Impacto",AH277="Probabilidad"),(AQ275-(+AQ275*AK277)),IF(AH277="Impacto",AQ276,""))),""))," ")</f>
        <v/>
      </c>
      <c r="AP277" s="174" t="str">
        <f>IF(ISBLANK(AD274),(IFERROR(IF(AO277="","",IF(AO277&lt;=0.2,"Muy Baja",IF(AO277&lt;=0.4,"Baja",IF(AO277&lt;=0.6,"Media",IF(AO277&lt;=0.8,"Alta","Muy Alta"))))),""))," ")</f>
        <v/>
      </c>
      <c r="AQ277" s="237" t="str">
        <f t="shared" si="304"/>
        <v/>
      </c>
      <c r="AR277" s="283" t="str">
        <f t="shared" si="305"/>
        <v/>
      </c>
      <c r="AS277" s="237" t="str">
        <f>IFERROR(IF(AND(AH276="Impacto",AH277="Impacto"),(AS276-(+AS276*AK277)),IF(AND(AH276="Probabilidad",AH277="Impacto"),(AS275-(+AS275*AK277)),IF(AH277="Probabilidad",AS276,""))),"")</f>
        <v/>
      </c>
      <c r="AT277" s="239" t="str">
        <f t="shared" si="306"/>
        <v/>
      </c>
      <c r="AU277" s="454"/>
      <c r="AV277" s="457"/>
      <c r="AW277" s="451"/>
      <c r="AX277" s="460"/>
      <c r="AY277" s="343"/>
      <c r="AZ277" s="209"/>
      <c r="BA277" s="207"/>
      <c r="BB277" s="207"/>
      <c r="BC277" s="208"/>
      <c r="BD277" s="208"/>
      <c r="BE277" s="208"/>
      <c r="BF277" s="209"/>
      <c r="BG277" s="463"/>
      <c r="BH277" s="215"/>
      <c r="BI277" s="210"/>
      <c r="BJ277" s="210"/>
      <c r="BK277" s="210"/>
      <c r="BL277" s="207"/>
      <c r="BM277" s="207"/>
      <c r="BN277" s="207"/>
      <c r="BO277" s="282"/>
      <c r="BP277" s="282"/>
      <c r="BQ277" s="284"/>
      <c r="BR277" s="213"/>
      <c r="BS277" s="213" t="str">
        <f>IF(AND('MAPA DE RIESGOS'!$AP277="Muy Alta",'MAPA DE RIESGOS'!$AR277="Leve"),CONCATENATE("R",'MAPA DE RIESGOS'!$H277,"C",'MAPA DE RIESGOS'!$AF277),"")</f>
        <v/>
      </c>
      <c r="BT277" s="213"/>
      <c r="BU277" s="213"/>
      <c r="BV277" s="213"/>
      <c r="BW277" s="213"/>
      <c r="BX277" s="213"/>
      <c r="BY277" s="213"/>
      <c r="BZ277" s="213"/>
      <c r="CA277" s="213"/>
      <c r="CB277" s="213"/>
      <c r="CC277" s="213"/>
      <c r="CD277" s="213"/>
      <c r="CE277" s="213"/>
      <c r="CF277" s="213"/>
      <c r="CG277" s="213"/>
      <c r="CH277" s="213"/>
      <c r="CI277" s="213"/>
      <c r="CJ277" s="213"/>
      <c r="CK277" s="213"/>
    </row>
    <row r="278" spans="1:89" s="214" customFormat="1" ht="28.5" hidden="1" customHeight="1">
      <c r="A278" s="643"/>
      <c r="B278" s="621"/>
      <c r="C278" s="520"/>
      <c r="D278" s="520"/>
      <c r="E278" s="469"/>
      <c r="F278" s="469"/>
      <c r="G278" s="489"/>
      <c r="H278" s="384">
        <v>44</v>
      </c>
      <c r="I278" s="466"/>
      <c r="J278" s="463"/>
      <c r="K278" s="463"/>
      <c r="L278" s="463"/>
      <c r="M278" s="469" t="str">
        <f t="shared" si="282"/>
        <v xml:space="preserve">Posibilidad de perdida de  debido a amenazas como y vulderabilidades, afectando a los activos de información de </v>
      </c>
      <c r="N278" s="469"/>
      <c r="O278" s="469"/>
      <c r="P278" s="472"/>
      <c r="Q278" s="475"/>
      <c r="R278" s="478"/>
      <c r="S278" s="478"/>
      <c r="T278" s="478"/>
      <c r="U278" s="478"/>
      <c r="V278" s="481"/>
      <c r="W278" s="439"/>
      <c r="X278" s="484"/>
      <c r="Y278" s="487"/>
      <c r="Z278" s="436"/>
      <c r="AA278" s="439"/>
      <c r="AB278" s="442"/>
      <c r="AC278" s="445"/>
      <c r="AD278" s="448"/>
      <c r="AE278" s="451"/>
      <c r="AF278" s="205">
        <v>5</v>
      </c>
      <c r="AG278" s="206"/>
      <c r="AH278" s="234" t="str">
        <f t="shared" si="302"/>
        <v/>
      </c>
      <c r="AI278" s="340"/>
      <c r="AJ278" s="340"/>
      <c r="AK278" s="235" t="str">
        <f t="shared" si="303"/>
        <v/>
      </c>
      <c r="AL278" s="341"/>
      <c r="AM278" s="341"/>
      <c r="AN278" s="342"/>
      <c r="AO278" s="236" t="str">
        <f>IF(ISBLANK(AD274),(IFERROR(IF(AND(AH277="Probabilidad",AH278="Probabilidad"),(AQ277-(+AQ277*AK278)),IF(AND(AH277="Impacto",AH278="Probabilidad"),(AQ276-(+AQ276*AK278)),IF(AH278="Impacto",AQ277,""))),""))," ")</f>
        <v/>
      </c>
      <c r="AP278" s="174" t="str">
        <f>IF(ISBLANK(AD274),(IFERROR(IF(AO278="","",IF(AO278&lt;=0.2,"Muy Baja",IF(AO278&lt;=0.4,"Baja",IF(AO278&lt;=0.6,"Media",IF(AO278&lt;=0.8,"Alta","Muy Alta"))))),""))," ")</f>
        <v/>
      </c>
      <c r="AQ278" s="237" t="str">
        <f t="shared" si="304"/>
        <v/>
      </c>
      <c r="AR278" s="283" t="str">
        <f t="shared" si="305"/>
        <v/>
      </c>
      <c r="AS278" s="237" t="str">
        <f>IFERROR(IF(AND(AH277="Impacto",AH278="Impacto"),(AS277-(+AS277*AK278)),IF(AND(AH277="Probabilidad",AH278="Impacto"),(AS276-(+AS276*AK278)),IF(AH278="Probabilidad",AS277,""))),"")</f>
        <v/>
      </c>
      <c r="AT278" s="239" t="str">
        <f t="shared" si="306"/>
        <v/>
      </c>
      <c r="AU278" s="454"/>
      <c r="AV278" s="457"/>
      <c r="AW278" s="451"/>
      <c r="AX278" s="460"/>
      <c r="AY278" s="343"/>
      <c r="AZ278" s="209"/>
      <c r="BA278" s="207"/>
      <c r="BB278" s="207"/>
      <c r="BC278" s="208"/>
      <c r="BD278" s="208"/>
      <c r="BE278" s="208"/>
      <c r="BF278" s="209"/>
      <c r="BG278" s="463"/>
      <c r="BH278" s="215"/>
      <c r="BI278" s="210"/>
      <c r="BJ278" s="210"/>
      <c r="BK278" s="210"/>
      <c r="BL278" s="207"/>
      <c r="BM278" s="207"/>
      <c r="BN278" s="207"/>
      <c r="BO278" s="282"/>
      <c r="BP278" s="282"/>
      <c r="BQ278" s="284"/>
      <c r="BR278" s="213"/>
      <c r="BS278" s="213" t="str">
        <f>IF(AND('MAPA DE RIESGOS'!$AP278="Muy Alta",'MAPA DE RIESGOS'!$AR278="Leve"),CONCATENATE("R",'MAPA DE RIESGOS'!$H278,"C",'MAPA DE RIESGOS'!$AF278),"")</f>
        <v/>
      </c>
      <c r="BT278" s="213"/>
      <c r="BU278" s="213"/>
      <c r="BV278" s="213"/>
      <c r="BW278" s="213"/>
      <c r="BX278" s="213"/>
      <c r="BY278" s="213"/>
      <c r="BZ278" s="213"/>
      <c r="CA278" s="213"/>
      <c r="CB278" s="213"/>
      <c r="CC278" s="213"/>
      <c r="CD278" s="213"/>
      <c r="CE278" s="213"/>
      <c r="CF278" s="213"/>
      <c r="CG278" s="213"/>
      <c r="CH278" s="213"/>
      <c r="CI278" s="213"/>
      <c r="CJ278" s="213"/>
      <c r="CK278" s="213"/>
    </row>
    <row r="279" spans="1:89" s="214" customFormat="1" ht="28.5" hidden="1" customHeight="1">
      <c r="A279" s="644"/>
      <c r="B279" s="622"/>
      <c r="C279" s="521"/>
      <c r="D279" s="521"/>
      <c r="E279" s="470"/>
      <c r="F279" s="470"/>
      <c r="G279" s="489"/>
      <c r="H279" s="384">
        <v>44</v>
      </c>
      <c r="I279" s="467"/>
      <c r="J279" s="464"/>
      <c r="K279" s="464"/>
      <c r="L279" s="464"/>
      <c r="M279" s="470" t="str">
        <f t="shared" si="282"/>
        <v xml:space="preserve">Posibilidad de perdida de  debido a amenazas como y vulderabilidades, afectando a los activos de información de </v>
      </c>
      <c r="N279" s="470"/>
      <c r="O279" s="470"/>
      <c r="P279" s="473"/>
      <c r="Q279" s="476"/>
      <c r="R279" s="479"/>
      <c r="S279" s="479"/>
      <c r="T279" s="479"/>
      <c r="U279" s="479"/>
      <c r="V279" s="482"/>
      <c r="W279" s="440"/>
      <c r="X279" s="485"/>
      <c r="Y279" s="488"/>
      <c r="Z279" s="437"/>
      <c r="AA279" s="440"/>
      <c r="AB279" s="443"/>
      <c r="AC279" s="446"/>
      <c r="AD279" s="449"/>
      <c r="AE279" s="452"/>
      <c r="AF279" s="205">
        <v>6</v>
      </c>
      <c r="AG279" s="206"/>
      <c r="AH279" s="234" t="str">
        <f t="shared" si="302"/>
        <v/>
      </c>
      <c r="AI279" s="340"/>
      <c r="AJ279" s="340"/>
      <c r="AK279" s="235" t="str">
        <f t="shared" si="303"/>
        <v/>
      </c>
      <c r="AL279" s="341"/>
      <c r="AM279" s="341"/>
      <c r="AN279" s="342"/>
      <c r="AO279" s="236" t="str">
        <f>IF(ISBLANK(AD274),(IFERROR(IF(AND(AH277="Probabilidad",AH279="Probabilidad"),(AQ277-(+AQ277*AK279)),IF(AND(AH277="Impacto",AH279="Probabilidad"),(AQ276-(+AQ276*AK279)),IF(AH279="Impacto",AQ277,""))),""))," ")</f>
        <v/>
      </c>
      <c r="AP279" s="174" t="str">
        <f>IF(ISBLANK(AD274),(IFERROR(IF(AO279="","",IF(AO279&lt;=0.2,"Muy Baja",IF(AO279&lt;=0.4,"Baja",IF(AO279&lt;=0.6,"Media",IF(AO279&lt;=0.8,"Alta","Muy Alta"))))),"")), " ")</f>
        <v/>
      </c>
      <c r="AQ279" s="237" t="str">
        <f t="shared" si="304"/>
        <v/>
      </c>
      <c r="AR279" s="283" t="str">
        <f t="shared" si="305"/>
        <v/>
      </c>
      <c r="AS279" s="237" t="str">
        <f>IFERROR(IF(AND(AH278="Impacto",AH279="Impacto"),(AS277-(+AS278*AK279)),IF(AND(AH277="Probabilidad",AH279="Impacto"),(AS276-(+AS276*AK279)),IF(AH279="Probabilidad",AS277,""))),"")</f>
        <v/>
      </c>
      <c r="AT279" s="239" t="str">
        <f t="shared" si="306"/>
        <v/>
      </c>
      <c r="AU279" s="455"/>
      <c r="AV279" s="458"/>
      <c r="AW279" s="452"/>
      <c r="AX279" s="461"/>
      <c r="AY279" s="343"/>
      <c r="AZ279" s="209"/>
      <c r="BA279" s="207"/>
      <c r="BB279" s="207"/>
      <c r="BC279" s="208"/>
      <c r="BD279" s="208"/>
      <c r="BE279" s="208"/>
      <c r="BF279" s="209"/>
      <c r="BG279" s="464"/>
      <c r="BH279" s="215"/>
      <c r="BI279" s="210"/>
      <c r="BJ279" s="210"/>
      <c r="BK279" s="210"/>
      <c r="BL279" s="207"/>
      <c r="BM279" s="207"/>
      <c r="BN279" s="207"/>
      <c r="BO279" s="282"/>
      <c r="BP279" s="282"/>
      <c r="BQ279" s="284"/>
      <c r="BR279" s="213"/>
      <c r="BS279" s="213" t="str">
        <f>IF(AND('MAPA DE RIESGOS'!$AP279="Muy Alta",'MAPA DE RIESGOS'!$AR279="Leve"),CONCATENATE("R",'MAPA DE RIESGOS'!$H279,"C",'MAPA DE RIESGOS'!$AF279),"")</f>
        <v/>
      </c>
      <c r="BT279" s="213"/>
      <c r="BU279" s="213"/>
      <c r="BV279" s="213"/>
      <c r="BW279" s="213"/>
      <c r="BX279" s="213"/>
      <c r="BY279" s="213"/>
      <c r="BZ279" s="213"/>
      <c r="CA279" s="213"/>
      <c r="CB279" s="213"/>
      <c r="CC279" s="213"/>
      <c r="CD279" s="213"/>
      <c r="CE279" s="213"/>
      <c r="CF279" s="213"/>
      <c r="CG279" s="213"/>
      <c r="CH279" s="213"/>
      <c r="CI279" s="213"/>
      <c r="CJ279" s="213"/>
      <c r="CK279" s="213"/>
    </row>
    <row r="280" spans="1:89" s="214" customFormat="1" ht="128.5" customHeight="1">
      <c r="A280" s="642">
        <v>8</v>
      </c>
      <c r="B280" s="620" t="s">
        <v>890</v>
      </c>
      <c r="C280" s="519" t="str">
        <f>IFERROR((VLOOKUP($B280,'Listados Datos'!$D$3:$E$18,2,FALSE))," ")</f>
        <v>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v>
      </c>
      <c r="D280" s="519" t="str">
        <f>IFERROR((VLOOKUP($B280,'Listados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0" s="468" t="s">
        <v>1259</v>
      </c>
      <c r="F280" s="468" t="s">
        <v>968</v>
      </c>
      <c r="G280" s="489">
        <v>45</v>
      </c>
      <c r="H280" s="384">
        <v>45</v>
      </c>
      <c r="I280" s="465" t="s">
        <v>1260</v>
      </c>
      <c r="J280" s="462" t="s">
        <v>244</v>
      </c>
      <c r="K280" s="462" t="s">
        <v>1260</v>
      </c>
      <c r="L280" s="462" t="s">
        <v>1467</v>
      </c>
      <c r="M280" s="468" t="str">
        <f t="shared" ref="M280" si="324">+CONCATENATE("Posibilidad de afectación ", J280, " por ", K280," debido a ", L280)</f>
        <v>Posibilidad de afectación Económico y Reputacional por Omisión en la respuesta, pronunciamiento oportuno, y atención de requerimientos efectuados dentro de los procesos judiciales en los que es parte la Entidad. debido a Respuesta inoportuna o incompleta en el marco de la defensa jurídica de los intereses del DADEP.</v>
      </c>
      <c r="N280" s="468" t="s">
        <v>108</v>
      </c>
      <c r="O280" s="468" t="s">
        <v>836</v>
      </c>
      <c r="P280" s="471">
        <v>228</v>
      </c>
      <c r="Q280" s="474"/>
      <c r="R280" s="477"/>
      <c r="S280" s="477"/>
      <c r="T280" s="477"/>
      <c r="U280" s="477"/>
      <c r="V280" s="480" t="str">
        <f t="shared" ref="V280" si="325">IF(ISBLANK(AC280),(IF(P280&lt;=0,"",IF(P280&lt;=2,"Muy Baja",IF(P280&lt;=24,"Baja",IF(P280&lt;=500,"Media",IF(P280&lt;=5000,"Alta","Muy Alta"))))))," ")</f>
        <v>Media</v>
      </c>
      <c r="W280" s="438">
        <f t="shared" ref="W280" si="326">IF(ISBLANK(AC280),(IF(V280="","",IF(V280="Muy Baja",20%,IF(V280="Baja",40%,IF(V280="Media",60%,IF(V280="Alta",80%,IF(V280="Muy Alta",100%,0)))))))," ")</f>
        <v>0.6</v>
      </c>
      <c r="X280" s="483" t="s">
        <v>1719</v>
      </c>
      <c r="Y280" s="486" t="str">
        <f>IF(X280&gt;0,IF(NOT(ISERROR(MATCH(X280,'Listados Datos'!$N$3:$N$4,0))),'Listados Datos'!$N$6&amp;"Por favor no seleccionar este criterios de impacto (Afectación Económica o presupuestal y/o Pérdida Reputacional)",'Listados Datos'!$N$7),"")</f>
        <v>✔</v>
      </c>
      <c r="Z280" s="435" t="str">
        <f>IF(OR(X280='Listados Datos'!$R$3,X280='Listados Datos'!$S$3),"Leve",IF(OR(X280='Listados Datos'!$R$4,X280='Listados Datos'!$S$4),"Menor",IF(OR(X280='Listados Datos'!$R$5,X280='Listados Datos'!$S$5),"Moderado",IF(OR(X280='Listados Datos'!$R$6,X280='Listados Datos'!$S$6),"Mayor",IF(OR(X280='Listados Datos'!$R$7,X280='Listados Datos'!$S$7),"Catastrófico","")))))</f>
        <v/>
      </c>
      <c r="AA280" s="438" t="str">
        <f>IF(Z280="","",IF(Z280="Leve",20%,IF(Z280="Menor",40%,IF(Z280="Moderado",60%,IF(Z280="Mayor",80%,IF(Z280="Catastrófico",100%,0))))))</f>
        <v/>
      </c>
      <c r="AB280" s="441" t="str">
        <f>IF(OR(AND(V280="Muy Baja",Z280="Leve"),AND(V280="Muy Baja",Z280="Menor"),AND(V280="Baja",Z280="Leve")),"Bajo",IF(OR(AND(V280="Muy baja",Z280="Moderado"),AND(V280="Baja",Z280="Menor"),AND(V280="Baja",Z280="Moderado"),AND(V280="Media",Z280="Leve"),AND(V280="Media",Z280="Menor"),AND(V280="Media",Z280="Moderado"),AND(V280="Alta",Z280="Leve"),AND(V280="Alta",Z280="Menor")),"Moderado",IF(OR(AND(V280="Muy Baja",Z280="Mayor"),AND(V280="Baja",Z280="Mayor"),AND(V280="Media",Z280="Mayor"),AND(V280="Alta",Z280="Moderado"),AND(V280="Alta",Z280="Mayor"),AND(V280="Muy Alta",Z280="Leve"),AND(V280="Muy Alta",Z280="Menor"),AND(V280="Muy Alta",Z280="Moderado"),AND(V280="Muy Alta",Z280="Mayor")),"Alto",IF(OR(AND(V280="Muy Baja",Z280="Catastrófico"),AND(V280="Baja",Z280="Catastrófico"),AND(V280="Media",Z280="Catastrófico"),AND(V280="Alta",Z280="Catastrófico"),AND(V280="Muy Alta",Z280="Catastrófico")),"Extremo",""))))</f>
        <v/>
      </c>
      <c r="AC280" s="444"/>
      <c r="AD280" s="447"/>
      <c r="AE280" s="450" t="str">
        <f t="shared" ref="AE280" si="327">IF(AND(AC280="Rara Vez",AD280="Insignificante"),("BAJA"),IF(AND(AC280="Rara Vez",AD280="Menor"),("BAJA"),IF(AND(AC280="Rara Vez",AD280="Moderado"),("MODERADA"),IF(AND(AC280="Rara Vez",AD280="Mayor"),("ALTA"),IF(AND(AC280="Improbable",AD280="Insignificante"),("BAJA"),IF(AND(AC280="Improbable",AD280="Menor"),("BAJA"),IF(AND(AC280="Improbable",AD280="Moderado"),("MODERADA"),IF(AND(AC280="Improbable",AD280="Mayor"),("ALTA"),IF(AND(AC280="Posible",AD280="Insignificante"),("BAJA"),IF(AND(AC280="Posible",AD280="Menor"),("MODERADA"),IF(AND(AC280="Posible",AD280="Moderado"),("ALTA"),IF(AND(AC280="Posible",AD280="Mayor"),("EXTREMA"),IF(AND(AC280="Probable",AD280="Insignificante"),("MODERADA"),IF(AND(AC280="Probable",AD280="Menor"),("ALTA"),IF(AND(AC280="Probable",AD280="Moderado"),("ALTA"),IF(AND(AC280="Probable",AD280="Mayor"),("EXTREMA"),IF(AND(AC280="Casi Seguro",AD280="Insignificante"),("ALTA"),IF(AND(AC280="Casi Seguro",AD280="Menor"),("ALTA"),IF(AND(AC280="Casi Seguro",AD280="Moderado"),("EXTREMA"),IF(AND(AC280="Casi Seguro",AD280="Mayor"),("EXTREMA"),IF(AD280="Catastrófico","EXTREMA","VALORAR")))))))))))))))))))))</f>
        <v>VALORAR</v>
      </c>
      <c r="AF280" s="205">
        <v>1</v>
      </c>
      <c r="AG280" s="206" t="s">
        <v>1508</v>
      </c>
      <c r="AH280" s="234" t="str">
        <f t="shared" si="302"/>
        <v>Probabilidad</v>
      </c>
      <c r="AI280" s="340" t="s">
        <v>314</v>
      </c>
      <c r="AJ280" s="340" t="s">
        <v>319</v>
      </c>
      <c r="AK280" s="235" t="str">
        <f t="shared" si="303"/>
        <v>40%</v>
      </c>
      <c r="AL280" s="341" t="s">
        <v>323</v>
      </c>
      <c r="AM280" s="341" t="s">
        <v>327</v>
      </c>
      <c r="AN280" s="342" t="s">
        <v>330</v>
      </c>
      <c r="AO280" s="236">
        <f>IF(ISBLANK(AD280),(IFERROR(IF(AH280="Probabilidad",(W280-(+W280*AK280)),IF(AH280="Impacto",W280,"")),""))," ")</f>
        <v>0.36</v>
      </c>
      <c r="AP280" s="174" t="str">
        <f>IF(ISBLANK(AD280), (IFERROR(IF(AO280="","",IF(AO280&lt;=0.2,"Muy Baja",IF(AO280&lt;=0.4,"Baja",IF(AO280&lt;=0.6,"Media",IF(AO280&lt;=0.8,"Alta","Muy Alta"))))),""))," ")</f>
        <v>Baja</v>
      </c>
      <c r="AQ280" s="237">
        <f t="shared" si="304"/>
        <v>0.36</v>
      </c>
      <c r="AR280" s="283" t="str">
        <f t="shared" si="305"/>
        <v/>
      </c>
      <c r="AS280" s="237" t="str">
        <f>IFERROR(IF(AH280="Impacto",(AA280-(+AA280*AK280)),IF(AH280="Probabilidad",AA280,"")),"")</f>
        <v/>
      </c>
      <c r="AT280" s="239" t="str">
        <f t="shared" si="306"/>
        <v/>
      </c>
      <c r="AU280" s="453"/>
      <c r="AV280" s="456" t="str">
        <f>IF(ISBLANK(AD280), " ", AD280)</f>
        <v xml:space="preserve"> </v>
      </c>
      <c r="AW280" s="450" t="str">
        <f t="shared" ref="AW280" si="328">IF(AND(AU280="Rara Vez",AV280="Insignificante"),("BAJA"),IF(AND(AU280="Rara Vez",AV280="Menor"),("BAJA"),IF(AND(AU280="Rara Vez",AV280="Moderado"),("MODERADA"),IF(AND(AU280="Rara Vez",AV280="Mayor"),("ALTA"),IF(AND(AU280="Improbable",AV280="Insignificante"),("BAJA"),IF(AND(AU280="Improbable",AV280="Menor"),("BAJA"),IF(AND(AU280="Improbable",AV280="Moderado"),("MODERADA"),IF(AND(AU280="Improbable",AV280="Mayor"),("ALTA"),IF(AND(AU280="Posible",AV280="Insignificante"),("BAJA"),IF(AND(AU280="Posible",AV280="Menor"),("MODERADA"),IF(AND(AU280="Posible",AV280="Moderado"),("ALTA"),IF(AND(AU280="Posible",AV280="Mayor"),("EXTREMA"),IF(AND(AU280="Probable",AV280="Insignificante"),("MODERADA"),IF(AND(AU280="Probable",AV280="Menor"),("ALTA"),IF(AND(AU280="Probable",AV280="Moderado"),("ALTA"),IF(AND(AU280="Probable",AV280="Mayor"),("EXTREMA"),IF(AND(AU280="Casi Seguro",AV280="Insignificante"),("ALTA"),IF(AND(AU280="Casi Seguro",AV280="Menor"),("ALTA"),IF(AND(AU280="Casi Seguro",AV280="Moderado"),("EXTREMA"),IF(AND(AU280="Casi Seguro",AV280="Mayor"),("EXTREMA"),IF(AV280="Catastrófico","EXTREMA","VALORAR")))))))))))))))))))))</f>
        <v>VALORAR</v>
      </c>
      <c r="AX280" s="459" t="s">
        <v>337</v>
      </c>
      <c r="AY280" s="343" t="s">
        <v>1639</v>
      </c>
      <c r="AZ280" s="209" t="s">
        <v>1338</v>
      </c>
      <c r="BA280" s="207" t="s">
        <v>968</v>
      </c>
      <c r="BB280" s="207" t="s">
        <v>1069</v>
      </c>
      <c r="BC280" s="208">
        <v>44562</v>
      </c>
      <c r="BD280" s="208">
        <v>44926</v>
      </c>
      <c r="BE280" s="208" t="s">
        <v>1193</v>
      </c>
      <c r="BF280" s="209" t="s">
        <v>1640</v>
      </c>
      <c r="BG280" s="462" t="s">
        <v>1339</v>
      </c>
      <c r="BH280" s="215"/>
      <c r="BI280" s="210"/>
      <c r="BJ280" s="210"/>
      <c r="BK280" s="210"/>
      <c r="BL280" s="207"/>
      <c r="BM280" s="207"/>
      <c r="BN280" s="207"/>
      <c r="BO280" s="282"/>
      <c r="BP280" s="282"/>
      <c r="BQ280" s="284"/>
      <c r="BR280" s="213"/>
      <c r="BS280" s="213" t="str">
        <f>IF(AND('MAPA DE RIESGOS'!$AP280="Muy Alta",'MAPA DE RIESGOS'!$AR280="Leve"),CONCATENATE("R",'MAPA DE RIESGOS'!$H280,"C",'MAPA DE RIESGOS'!$AF280),"")</f>
        <v/>
      </c>
      <c r="BT280" s="213"/>
      <c r="BU280" s="213"/>
      <c r="BV280" s="213"/>
      <c r="BW280" s="213"/>
      <c r="BX280" s="213"/>
      <c r="BY280" s="213"/>
      <c r="BZ280" s="213"/>
      <c r="CA280" s="213"/>
      <c r="CB280" s="213"/>
      <c r="CC280" s="213"/>
      <c r="CD280" s="213"/>
      <c r="CE280" s="213"/>
      <c r="CF280" s="213"/>
      <c r="CG280" s="213"/>
      <c r="CH280" s="213"/>
      <c r="CI280" s="213"/>
      <c r="CJ280" s="213"/>
      <c r="CK280" s="213"/>
    </row>
    <row r="281" spans="1:89" s="214" customFormat="1" ht="28.5" hidden="1" customHeight="1">
      <c r="A281" s="643"/>
      <c r="B281" s="621"/>
      <c r="C281" s="520"/>
      <c r="D281" s="520"/>
      <c r="E281" s="469"/>
      <c r="F281" s="469"/>
      <c r="G281" s="489"/>
      <c r="H281" s="384">
        <v>45</v>
      </c>
      <c r="I281" s="466"/>
      <c r="J281" s="463"/>
      <c r="K281" s="463"/>
      <c r="L281" s="463"/>
      <c r="M281" s="469"/>
      <c r="N281" s="469"/>
      <c r="O281" s="469"/>
      <c r="P281" s="472"/>
      <c r="Q281" s="475"/>
      <c r="R281" s="478"/>
      <c r="S281" s="478"/>
      <c r="T281" s="478"/>
      <c r="U281" s="478"/>
      <c r="V281" s="481"/>
      <c r="W281" s="439"/>
      <c r="X281" s="484"/>
      <c r="Y281" s="487"/>
      <c r="Z281" s="436"/>
      <c r="AA281" s="439"/>
      <c r="AB281" s="442"/>
      <c r="AC281" s="445"/>
      <c r="AD281" s="448"/>
      <c r="AE281" s="451"/>
      <c r="AF281" s="205">
        <v>2</v>
      </c>
      <c r="AG281" s="206"/>
      <c r="AH281" s="234" t="str">
        <f t="shared" si="302"/>
        <v/>
      </c>
      <c r="AI281" s="340"/>
      <c r="AJ281" s="340"/>
      <c r="AK281" s="235" t="str">
        <f t="shared" si="303"/>
        <v/>
      </c>
      <c r="AL281" s="341"/>
      <c r="AM281" s="341"/>
      <c r="AN281" s="342"/>
      <c r="AO281" s="236" t="str">
        <f>IF(ISBLANK(AD280),(IFERROR(IF(AND(AH280="Probabilidad",AH281="Probabilidad"),(AQ280-(+AQ280*AK281)),IF(AH281="Probabilidad",(W280-(+W280*AK281)),IF(AH281="Impacto",AQ280,""))),""))," ")</f>
        <v/>
      </c>
      <c r="AP281" s="174" t="str">
        <f>IF(ISBLANK(AD280),(IFERROR(IF(AO281="","",IF(AO281&lt;=0.2,"Muy Baja",IF(AO281&lt;=0.4,"Baja",IF(AO281&lt;=0.6,"Media",IF(AO281&lt;=0.8,"Alta","Muy Alta"))))),""))," ")</f>
        <v/>
      </c>
      <c r="AQ281" s="237" t="str">
        <f t="shared" si="304"/>
        <v/>
      </c>
      <c r="AR281" s="283" t="str">
        <f t="shared" si="305"/>
        <v/>
      </c>
      <c r="AS281" s="237" t="str">
        <f>IFERROR(IF(AND(AH280="Impacto",AH281="Impacto"),(AS280-(+AS280*AK281)),IF(AH281="Impacto",(AA280-(+AA280*AK281)),IF(AH281="Probabilidad",AS280,""))),"")</f>
        <v/>
      </c>
      <c r="AT281" s="239" t="str">
        <f t="shared" si="306"/>
        <v/>
      </c>
      <c r="AU281" s="454"/>
      <c r="AV281" s="457"/>
      <c r="AW281" s="451"/>
      <c r="AX281" s="460"/>
      <c r="AY281" s="343"/>
      <c r="AZ281" s="209"/>
      <c r="BA281" s="207"/>
      <c r="BB281" s="207"/>
      <c r="BC281" s="208"/>
      <c r="BD281" s="208"/>
      <c r="BE281" s="208"/>
      <c r="BF281" s="209"/>
      <c r="BG281" s="463"/>
      <c r="BH281" s="215"/>
      <c r="BI281" s="210"/>
      <c r="BJ281" s="210"/>
      <c r="BK281" s="210"/>
      <c r="BL281" s="207"/>
      <c r="BM281" s="207"/>
      <c r="BN281" s="207"/>
      <c r="BO281" s="282"/>
      <c r="BP281" s="282"/>
      <c r="BQ281" s="284"/>
      <c r="BR281" s="213"/>
      <c r="BS281" s="213" t="str">
        <f>IF(AND('MAPA DE RIESGOS'!$AP281="Muy Alta",'MAPA DE RIESGOS'!$AR281="Leve"),CONCATENATE("R",'MAPA DE RIESGOS'!$H281,"C",'MAPA DE RIESGOS'!$AF281),"")</f>
        <v/>
      </c>
      <c r="BT281" s="213"/>
      <c r="BU281" s="213"/>
      <c r="BV281" s="213"/>
      <c r="BW281" s="213"/>
      <c r="BX281" s="213"/>
      <c r="BY281" s="213"/>
      <c r="BZ281" s="213"/>
      <c r="CA281" s="213"/>
      <c r="CB281" s="213"/>
      <c r="CC281" s="213"/>
      <c r="CD281" s="213"/>
      <c r="CE281" s="213"/>
      <c r="CF281" s="213"/>
      <c r="CG281" s="213"/>
      <c r="CH281" s="213"/>
      <c r="CI281" s="213"/>
      <c r="CJ281" s="213"/>
      <c r="CK281" s="213"/>
    </row>
    <row r="282" spans="1:89" s="214" customFormat="1" ht="28.5" hidden="1" customHeight="1">
      <c r="A282" s="643"/>
      <c r="B282" s="621"/>
      <c r="C282" s="520"/>
      <c r="D282" s="520"/>
      <c r="E282" s="469"/>
      <c r="F282" s="469"/>
      <c r="G282" s="489"/>
      <c r="H282" s="384">
        <v>45</v>
      </c>
      <c r="I282" s="466"/>
      <c r="J282" s="463"/>
      <c r="K282" s="463"/>
      <c r="L282" s="463"/>
      <c r="M282" s="469"/>
      <c r="N282" s="469"/>
      <c r="O282" s="469"/>
      <c r="P282" s="472"/>
      <c r="Q282" s="475"/>
      <c r="R282" s="478"/>
      <c r="S282" s="478"/>
      <c r="T282" s="478"/>
      <c r="U282" s="478"/>
      <c r="V282" s="481"/>
      <c r="W282" s="439"/>
      <c r="X282" s="484"/>
      <c r="Y282" s="487"/>
      <c r="Z282" s="436"/>
      <c r="AA282" s="439"/>
      <c r="AB282" s="442"/>
      <c r="AC282" s="445"/>
      <c r="AD282" s="448"/>
      <c r="AE282" s="451"/>
      <c r="AF282" s="205">
        <v>3</v>
      </c>
      <c r="AG282" s="206"/>
      <c r="AH282" s="234" t="str">
        <f t="shared" si="302"/>
        <v/>
      </c>
      <c r="AI282" s="340"/>
      <c r="AJ282" s="340"/>
      <c r="AK282" s="235" t="str">
        <f t="shared" si="303"/>
        <v/>
      </c>
      <c r="AL282" s="341"/>
      <c r="AM282" s="341"/>
      <c r="AN282" s="342"/>
      <c r="AO282" s="236" t="str">
        <f>IF(ISBLANK(AD280),(IFERROR(IF(AND(AH281="Probabilidad",AH282="Probabilidad"),(AQ281-(+AQ281*AK282)),IF(AND(AH281="Impacto",AH282="Probabilidad"),(AQ280-(+AQ280*AK282)),IF(AH282="Impacto",AQ281,""))),""))," ")</f>
        <v/>
      </c>
      <c r="AP282" s="174" t="str">
        <f>IF(ISBLANK(AD280),(IFERROR(IF(AO282="","",IF(AO282&lt;=0.2,"Muy Baja",IF(AO282&lt;=0.4,"Baja",IF(AO282&lt;=0.6,"Media",IF(AO282&lt;=0.8,"Alta","Muy Alta"))))),""))," ")</f>
        <v/>
      </c>
      <c r="AQ282" s="237" t="str">
        <f t="shared" si="304"/>
        <v/>
      </c>
      <c r="AR282" s="283" t="str">
        <f t="shared" si="305"/>
        <v/>
      </c>
      <c r="AS282" s="237" t="str">
        <f>IFERROR(IF(AND(AH281="Impacto",AH282="Impacto"),(AS281-(+AS281*AK282)),IF(AND(AH281="Probabilidad",AH282="Impacto"),(AS280-(+AS280*AK282)),IF(AH282="Probabilidad",AS281,""))),"")</f>
        <v/>
      </c>
      <c r="AT282" s="239" t="str">
        <f t="shared" si="306"/>
        <v/>
      </c>
      <c r="AU282" s="454"/>
      <c r="AV282" s="457"/>
      <c r="AW282" s="451"/>
      <c r="AX282" s="460"/>
      <c r="AY282" s="343"/>
      <c r="AZ282" s="209"/>
      <c r="BA282" s="207"/>
      <c r="BB282" s="207"/>
      <c r="BC282" s="208"/>
      <c r="BD282" s="208"/>
      <c r="BE282" s="208"/>
      <c r="BF282" s="209"/>
      <c r="BG282" s="463"/>
      <c r="BH282" s="215"/>
      <c r="BI282" s="210"/>
      <c r="BJ282" s="210"/>
      <c r="BK282" s="210"/>
      <c r="BL282" s="207"/>
      <c r="BM282" s="207"/>
      <c r="BN282" s="207"/>
      <c r="BO282" s="282"/>
      <c r="BP282" s="282"/>
      <c r="BQ282" s="284"/>
      <c r="BR282" s="213"/>
      <c r="BS282" s="213" t="str">
        <f>IF(AND('MAPA DE RIESGOS'!$AP282="Muy Alta",'MAPA DE RIESGOS'!$AR282="Leve"),CONCATENATE("R",'MAPA DE RIESGOS'!$H282,"C",'MAPA DE RIESGOS'!$AF282),"")</f>
        <v/>
      </c>
      <c r="BT282" s="213"/>
      <c r="BU282" s="213"/>
      <c r="BV282" s="213"/>
      <c r="BW282" s="213"/>
      <c r="BX282" s="213"/>
      <c r="BY282" s="213"/>
      <c r="BZ282" s="213"/>
      <c r="CA282" s="213"/>
      <c r="CB282" s="213"/>
      <c r="CC282" s="213"/>
      <c r="CD282" s="213"/>
      <c r="CE282" s="213"/>
      <c r="CF282" s="213"/>
      <c r="CG282" s="213"/>
      <c r="CH282" s="213"/>
      <c r="CI282" s="213"/>
      <c r="CJ282" s="213"/>
      <c r="CK282" s="213"/>
    </row>
    <row r="283" spans="1:89" s="214" customFormat="1" ht="28.5" hidden="1" customHeight="1">
      <c r="A283" s="643"/>
      <c r="B283" s="621"/>
      <c r="C283" s="520"/>
      <c r="D283" s="520"/>
      <c r="E283" s="469"/>
      <c r="F283" s="469"/>
      <c r="G283" s="489"/>
      <c r="H283" s="384">
        <v>45</v>
      </c>
      <c r="I283" s="466"/>
      <c r="J283" s="463"/>
      <c r="K283" s="463"/>
      <c r="L283" s="463"/>
      <c r="M283" s="469"/>
      <c r="N283" s="469"/>
      <c r="O283" s="469"/>
      <c r="P283" s="472"/>
      <c r="Q283" s="475"/>
      <c r="R283" s="478"/>
      <c r="S283" s="478"/>
      <c r="T283" s="478"/>
      <c r="U283" s="478"/>
      <c r="V283" s="481"/>
      <c r="W283" s="439"/>
      <c r="X283" s="484"/>
      <c r="Y283" s="487"/>
      <c r="Z283" s="436"/>
      <c r="AA283" s="439"/>
      <c r="AB283" s="442"/>
      <c r="AC283" s="445"/>
      <c r="AD283" s="448"/>
      <c r="AE283" s="451"/>
      <c r="AF283" s="205">
        <v>4</v>
      </c>
      <c r="AG283" s="206"/>
      <c r="AH283" s="234" t="str">
        <f t="shared" si="302"/>
        <v/>
      </c>
      <c r="AI283" s="340"/>
      <c r="AJ283" s="340"/>
      <c r="AK283" s="235" t="str">
        <f t="shared" si="303"/>
        <v/>
      </c>
      <c r="AL283" s="341"/>
      <c r="AM283" s="341"/>
      <c r="AN283" s="342"/>
      <c r="AO283" s="236" t="str">
        <f>IF(ISBLANK(AD280),(IFERROR(IF(AND(AH282="Probabilidad",AH283="Probabilidad"),(AQ282-(+AQ282*AK283)),IF(AND(AH282="Impacto",AH283="Probabilidad"),(AQ281-(+AQ281*AK283)),IF(AH283="Impacto",AQ282,""))),""))," ")</f>
        <v/>
      </c>
      <c r="AP283" s="174" t="str">
        <f>IF(ISBLANK(AD280),(IFERROR(IF(AO283="","",IF(AO283&lt;=0.2,"Muy Baja",IF(AO283&lt;=0.4,"Baja",IF(AO283&lt;=0.6,"Media",IF(AO283&lt;=0.8,"Alta","Muy Alta"))))),""))," ")</f>
        <v/>
      </c>
      <c r="AQ283" s="237" t="str">
        <f t="shared" si="304"/>
        <v/>
      </c>
      <c r="AR283" s="283" t="str">
        <f t="shared" si="305"/>
        <v/>
      </c>
      <c r="AS283" s="237" t="str">
        <f>IFERROR(IF(AND(AH282="Impacto",AH283="Impacto"),(AS282-(+AS282*AK283)),IF(AND(AH282="Probabilidad",AH283="Impacto"),(AS281-(+AS281*AK283)),IF(AH283="Probabilidad",AS282,""))),"")</f>
        <v/>
      </c>
      <c r="AT283" s="239" t="str">
        <f t="shared" si="306"/>
        <v/>
      </c>
      <c r="AU283" s="454"/>
      <c r="AV283" s="457"/>
      <c r="AW283" s="451"/>
      <c r="AX283" s="460"/>
      <c r="AY283" s="343"/>
      <c r="AZ283" s="209"/>
      <c r="BA283" s="207"/>
      <c r="BB283" s="207"/>
      <c r="BC283" s="208"/>
      <c r="BD283" s="208"/>
      <c r="BE283" s="208"/>
      <c r="BF283" s="209"/>
      <c r="BG283" s="463"/>
      <c r="BH283" s="215"/>
      <c r="BI283" s="210"/>
      <c r="BJ283" s="210"/>
      <c r="BK283" s="210"/>
      <c r="BL283" s="207"/>
      <c r="BM283" s="207"/>
      <c r="BN283" s="207"/>
      <c r="BO283" s="282"/>
      <c r="BP283" s="282"/>
      <c r="BQ283" s="284"/>
      <c r="BR283" s="213"/>
      <c r="BS283" s="213" t="str">
        <f>IF(AND('MAPA DE RIESGOS'!$AP283="Muy Alta",'MAPA DE RIESGOS'!$AR283="Leve"),CONCATENATE("R",'MAPA DE RIESGOS'!$H283,"C",'MAPA DE RIESGOS'!$AF283),"")</f>
        <v/>
      </c>
      <c r="BT283" s="213"/>
      <c r="BU283" s="213"/>
      <c r="BV283" s="213"/>
      <c r="BW283" s="213"/>
      <c r="BX283" s="213"/>
      <c r="BY283" s="213"/>
      <c r="BZ283" s="213"/>
      <c r="CA283" s="213"/>
      <c r="CB283" s="213"/>
      <c r="CC283" s="213"/>
      <c r="CD283" s="213"/>
      <c r="CE283" s="213"/>
      <c r="CF283" s="213"/>
      <c r="CG283" s="213"/>
      <c r="CH283" s="213"/>
      <c r="CI283" s="213"/>
      <c r="CJ283" s="213"/>
      <c r="CK283" s="213"/>
    </row>
    <row r="284" spans="1:89" s="214" customFormat="1" ht="28.5" hidden="1" customHeight="1">
      <c r="A284" s="643"/>
      <c r="B284" s="621"/>
      <c r="C284" s="520"/>
      <c r="D284" s="520"/>
      <c r="E284" s="469"/>
      <c r="F284" s="469"/>
      <c r="G284" s="489"/>
      <c r="H284" s="384">
        <v>45</v>
      </c>
      <c r="I284" s="466"/>
      <c r="J284" s="463"/>
      <c r="K284" s="463"/>
      <c r="L284" s="463"/>
      <c r="M284" s="469"/>
      <c r="N284" s="469"/>
      <c r="O284" s="469"/>
      <c r="P284" s="472"/>
      <c r="Q284" s="475"/>
      <c r="R284" s="478"/>
      <c r="S284" s="478"/>
      <c r="T284" s="478"/>
      <c r="U284" s="478"/>
      <c r="V284" s="481"/>
      <c r="W284" s="439"/>
      <c r="X284" s="484"/>
      <c r="Y284" s="487"/>
      <c r="Z284" s="436"/>
      <c r="AA284" s="439"/>
      <c r="AB284" s="442"/>
      <c r="AC284" s="445"/>
      <c r="AD284" s="448"/>
      <c r="AE284" s="451"/>
      <c r="AF284" s="205">
        <v>5</v>
      </c>
      <c r="AG284" s="206"/>
      <c r="AH284" s="234" t="str">
        <f t="shared" si="302"/>
        <v/>
      </c>
      <c r="AI284" s="340"/>
      <c r="AJ284" s="340"/>
      <c r="AK284" s="235" t="str">
        <f t="shared" si="303"/>
        <v/>
      </c>
      <c r="AL284" s="341"/>
      <c r="AM284" s="341"/>
      <c r="AN284" s="342"/>
      <c r="AO284" s="236" t="str">
        <f>IF(ISBLANK(AD280),(IFERROR(IF(AND(AH283="Probabilidad",AH284="Probabilidad"),(AQ283-(+AQ283*AK284)),IF(AND(AH283="Impacto",AH284="Probabilidad"),(AQ282-(+AQ282*AK284)),IF(AH284="Impacto",AQ283,""))),""))," ")</f>
        <v/>
      </c>
      <c r="AP284" s="174" t="str">
        <f>IF(ISBLANK(AD280),(IFERROR(IF(AO284="","",IF(AO284&lt;=0.2,"Muy Baja",IF(AO284&lt;=0.4,"Baja",IF(AO284&lt;=0.6,"Media",IF(AO284&lt;=0.8,"Alta","Muy Alta"))))),""))," ")</f>
        <v/>
      </c>
      <c r="AQ284" s="237" t="str">
        <f t="shared" si="304"/>
        <v/>
      </c>
      <c r="AR284" s="283" t="str">
        <f t="shared" si="305"/>
        <v/>
      </c>
      <c r="AS284" s="237" t="str">
        <f>IFERROR(IF(AND(AH283="Impacto",AH284="Impacto"),(AS283-(+AS283*AK284)),IF(AND(AH283="Probabilidad",AH284="Impacto"),(AS282-(+AS282*AK284)),IF(AH284="Probabilidad",AS283,""))),"")</f>
        <v/>
      </c>
      <c r="AT284" s="239" t="str">
        <f t="shared" si="306"/>
        <v/>
      </c>
      <c r="AU284" s="454"/>
      <c r="AV284" s="457"/>
      <c r="AW284" s="451"/>
      <c r="AX284" s="460"/>
      <c r="AY284" s="343"/>
      <c r="AZ284" s="209"/>
      <c r="BA284" s="207"/>
      <c r="BB284" s="207"/>
      <c r="BC284" s="208"/>
      <c r="BD284" s="208"/>
      <c r="BE284" s="208"/>
      <c r="BF284" s="209"/>
      <c r="BG284" s="463"/>
      <c r="BH284" s="215"/>
      <c r="BI284" s="210"/>
      <c r="BJ284" s="210"/>
      <c r="BK284" s="210"/>
      <c r="BL284" s="207"/>
      <c r="BM284" s="207"/>
      <c r="BN284" s="207"/>
      <c r="BO284" s="282"/>
      <c r="BP284" s="282"/>
      <c r="BQ284" s="284"/>
      <c r="BR284" s="213"/>
      <c r="BS284" s="213" t="str">
        <f>IF(AND('MAPA DE RIESGOS'!$AP284="Muy Alta",'MAPA DE RIESGOS'!$AR284="Leve"),CONCATENATE("R",'MAPA DE RIESGOS'!$H284,"C",'MAPA DE RIESGOS'!$AF284),"")</f>
        <v/>
      </c>
      <c r="BT284" s="213"/>
      <c r="BU284" s="213"/>
      <c r="BV284" s="213"/>
      <c r="BW284" s="213"/>
      <c r="BX284" s="213"/>
      <c r="BY284" s="213"/>
      <c r="BZ284" s="213"/>
      <c r="CA284" s="213"/>
      <c r="CB284" s="213"/>
      <c r="CC284" s="213"/>
      <c r="CD284" s="213"/>
      <c r="CE284" s="213"/>
      <c r="CF284" s="213"/>
      <c r="CG284" s="213"/>
      <c r="CH284" s="213"/>
      <c r="CI284" s="213"/>
      <c r="CJ284" s="213"/>
      <c r="CK284" s="213"/>
    </row>
    <row r="285" spans="1:89" s="214" customFormat="1" ht="28.5" hidden="1" customHeight="1">
      <c r="A285" s="643"/>
      <c r="B285" s="621"/>
      <c r="C285" s="520"/>
      <c r="D285" s="520"/>
      <c r="E285" s="469"/>
      <c r="F285" s="469"/>
      <c r="G285" s="489"/>
      <c r="H285" s="384">
        <v>45</v>
      </c>
      <c r="I285" s="467"/>
      <c r="J285" s="464"/>
      <c r="K285" s="464"/>
      <c r="L285" s="464"/>
      <c r="M285" s="470"/>
      <c r="N285" s="470"/>
      <c r="O285" s="470"/>
      <c r="P285" s="473"/>
      <c r="Q285" s="476"/>
      <c r="R285" s="479"/>
      <c r="S285" s="479"/>
      <c r="T285" s="479"/>
      <c r="U285" s="479"/>
      <c r="V285" s="482"/>
      <c r="W285" s="440"/>
      <c r="X285" s="485"/>
      <c r="Y285" s="488"/>
      <c r="Z285" s="437"/>
      <c r="AA285" s="440"/>
      <c r="AB285" s="443"/>
      <c r="AC285" s="446"/>
      <c r="AD285" s="449"/>
      <c r="AE285" s="452"/>
      <c r="AF285" s="205">
        <v>6</v>
      </c>
      <c r="AG285" s="206"/>
      <c r="AH285" s="234" t="str">
        <f t="shared" si="302"/>
        <v/>
      </c>
      <c r="AI285" s="340"/>
      <c r="AJ285" s="340"/>
      <c r="AK285" s="235" t="str">
        <f t="shared" si="303"/>
        <v/>
      </c>
      <c r="AL285" s="341"/>
      <c r="AM285" s="341"/>
      <c r="AN285" s="342"/>
      <c r="AO285" s="236" t="str">
        <f>IF(ISBLANK(AD280),(IFERROR(IF(AND(AH283="Probabilidad",AH285="Probabilidad"),(AQ283-(+AQ283*AK285)),IF(AND(AH283="Impacto",AH285="Probabilidad"),(AQ282-(+AQ282*AK285)),IF(AH285="Impacto",AQ283,""))),""))," ")</f>
        <v/>
      </c>
      <c r="AP285" s="174" t="str">
        <f>IF(ISBLANK(AD280),(IFERROR(IF(AO285="","",IF(AO285&lt;=0.2,"Muy Baja",IF(AO285&lt;=0.4,"Baja",IF(AO285&lt;=0.6,"Media",IF(AO285&lt;=0.8,"Alta","Muy Alta"))))),"")), " ")</f>
        <v/>
      </c>
      <c r="AQ285" s="237" t="str">
        <f t="shared" si="304"/>
        <v/>
      </c>
      <c r="AR285" s="283" t="str">
        <f t="shared" si="305"/>
        <v/>
      </c>
      <c r="AS285" s="237" t="str">
        <f>IFERROR(IF(AND(AH284="Impacto",AH285="Impacto"),(AS283-(+AS284*AK285)),IF(AND(AH283="Probabilidad",AH285="Impacto"),(AS282-(+AS282*AK285)),IF(AH285="Probabilidad",AS283,""))),"")</f>
        <v/>
      </c>
      <c r="AT285" s="239" t="str">
        <f t="shared" si="306"/>
        <v/>
      </c>
      <c r="AU285" s="455"/>
      <c r="AV285" s="458"/>
      <c r="AW285" s="452"/>
      <c r="AX285" s="461"/>
      <c r="AY285" s="343"/>
      <c r="AZ285" s="209"/>
      <c r="BA285" s="207"/>
      <c r="BB285" s="207"/>
      <c r="BC285" s="208"/>
      <c r="BD285" s="208"/>
      <c r="BE285" s="208"/>
      <c r="BF285" s="209"/>
      <c r="BG285" s="464"/>
      <c r="BH285" s="215"/>
      <c r="BI285" s="210"/>
      <c r="BJ285" s="210"/>
      <c r="BK285" s="210"/>
      <c r="BL285" s="207"/>
      <c r="BM285" s="207"/>
      <c r="BN285" s="207"/>
      <c r="BO285" s="282"/>
      <c r="BP285" s="282"/>
      <c r="BQ285" s="284"/>
      <c r="BR285" s="213"/>
      <c r="BS285" s="213" t="str">
        <f>IF(AND('MAPA DE RIESGOS'!$AP285="Muy Alta",'MAPA DE RIESGOS'!$AR285="Leve"),CONCATENATE("R",'MAPA DE RIESGOS'!$H285,"C",'MAPA DE RIESGOS'!$AF285),"")</f>
        <v/>
      </c>
      <c r="BT285" s="213"/>
      <c r="BU285" s="213"/>
      <c r="BV285" s="213"/>
      <c r="BW285" s="213"/>
      <c r="BX285" s="213"/>
      <c r="BY285" s="213"/>
      <c r="BZ285" s="213"/>
      <c r="CA285" s="213"/>
      <c r="CB285" s="213"/>
      <c r="CC285" s="213"/>
      <c r="CD285" s="213"/>
      <c r="CE285" s="213"/>
      <c r="CF285" s="213"/>
      <c r="CG285" s="213"/>
      <c r="CH285" s="213"/>
      <c r="CI285" s="213"/>
      <c r="CJ285" s="213"/>
      <c r="CK285" s="213"/>
    </row>
    <row r="286" spans="1:89" s="214" customFormat="1" ht="96.5" customHeight="1">
      <c r="A286" s="643"/>
      <c r="B286" s="621" t="s">
        <v>890</v>
      </c>
      <c r="C286" s="520"/>
      <c r="D286" s="520" t="str">
        <f>IFERROR((VLOOKUP($B286,'Listados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6" s="469"/>
      <c r="F286" s="469" t="s">
        <v>968</v>
      </c>
      <c r="G286" s="489">
        <v>46</v>
      </c>
      <c r="H286" s="384">
        <v>46</v>
      </c>
      <c r="I286" s="465" t="s">
        <v>1261</v>
      </c>
      <c r="J286" s="462" t="s">
        <v>244</v>
      </c>
      <c r="K286" s="462" t="s">
        <v>1261</v>
      </c>
      <c r="L286" s="462" t="s">
        <v>1468</v>
      </c>
      <c r="M286" s="468" t="str">
        <f t="shared" ref="M286" si="329">+CONCATENATE("Posibilidad de afectación ", J286, " por ", K286," debido a ", L286)</f>
        <v>Posibilidad de afectación Económico y Reputacional por Inadecuada formulación y elaboración del Plan Anual de Adquisiciones debido a Plan Anual de Adquisiciones mal formulado.</v>
      </c>
      <c r="N286" s="468" t="s">
        <v>108</v>
      </c>
      <c r="O286" s="468" t="s">
        <v>836</v>
      </c>
      <c r="P286" s="471">
        <v>1</v>
      </c>
      <c r="Q286" s="474"/>
      <c r="R286" s="477"/>
      <c r="S286" s="477"/>
      <c r="T286" s="477"/>
      <c r="U286" s="477"/>
      <c r="V286" s="480" t="str">
        <f t="shared" ref="V286" si="330">IF(ISBLANK(AC286),(IF(P286&lt;=0,"",IF(P286&lt;=2,"Muy Baja",IF(P286&lt;=24,"Baja",IF(P286&lt;=500,"Media",IF(P286&lt;=5000,"Alta","Muy Alta"))))))," ")</f>
        <v>Muy Baja</v>
      </c>
      <c r="W286" s="438">
        <f t="shared" ref="W286" si="331">IF(ISBLANK(AC286),(IF(V286="","",IF(V286="Muy Baja",20%,IF(V286="Baja",40%,IF(V286="Media",60%,IF(V286="Alta",80%,IF(V286="Muy Alta",100%,0)))))))," ")</f>
        <v>0.2</v>
      </c>
      <c r="X286" s="483" t="s">
        <v>307</v>
      </c>
      <c r="Y286" s="486" t="str">
        <f>IF(X286&gt;0,IF(NOT(ISERROR(MATCH(X286,'Listados Datos'!$N$3:$N$4,0))),'Listados Datos'!$N$6&amp;"Por favor no seleccionar este criterios de impacto (Afectación Económica o presupuestal y/o Pérdida Reputacional)",'Listados Datos'!$N$7),"")</f>
        <v>✔</v>
      </c>
      <c r="Z286" s="435" t="str">
        <f>IF(OR(X286='Listados Datos'!$R$3,X286='Listados Datos'!$S$3),"Leve",IF(OR(X286='Listados Datos'!$R$4,X286='Listados Datos'!$S$4),"Menor",IF(OR(X286='Listados Datos'!$R$5,X286='Listados Datos'!$S$5),"Moderado",IF(OR(X286='Listados Datos'!$R$6,X286='Listados Datos'!$S$6),"Mayor",IF(OR(X286='Listados Datos'!$R$7,X286='Listados Datos'!$S$7),"Catastrófico","")))))</f>
        <v>Moderado</v>
      </c>
      <c r="AA286" s="438">
        <f>IF(Z286="","",IF(Z286="Leve",20%,IF(Z286="Menor",40%,IF(Z286="Moderado",60%,IF(Z286="Mayor",80%,IF(Z286="Catastrófico",100%,0))))))</f>
        <v>0.6</v>
      </c>
      <c r="AB286" s="441" t="str">
        <f>IF(OR(AND(V286="Muy Baja",Z286="Leve"),AND(V286="Muy Baja",Z286="Menor"),AND(V286="Baja",Z286="Leve")),"Bajo",IF(OR(AND(V286="Muy baja",Z286="Moderado"),AND(V286="Baja",Z286="Menor"),AND(V286="Baja",Z286="Moderado"),AND(V286="Media",Z286="Leve"),AND(V286="Media",Z286="Menor"),AND(V286="Media",Z286="Moderado"),AND(V286="Alta",Z286="Leve"),AND(V286="Alta",Z286="Menor")),"Moderado",IF(OR(AND(V286="Muy Baja",Z286="Mayor"),AND(V286="Baja",Z286="Mayor"),AND(V286="Media",Z286="Mayor"),AND(V286="Alta",Z286="Moderado"),AND(V286="Alta",Z286="Mayor"),AND(V286="Muy Alta",Z286="Leve"),AND(V286="Muy Alta",Z286="Menor"),AND(V286="Muy Alta",Z286="Moderado"),AND(V286="Muy Alta",Z286="Mayor")),"Alto",IF(OR(AND(V286="Muy Baja",Z286="Catastrófico"),AND(V286="Baja",Z286="Catastrófico"),AND(V286="Media",Z286="Catastrófico"),AND(V286="Alta",Z286="Catastrófico"),AND(V286="Muy Alta",Z286="Catastrófico")),"Extremo",""))))</f>
        <v>Moderado</v>
      </c>
      <c r="AC286" s="444"/>
      <c r="AD286" s="447"/>
      <c r="AE286" s="450" t="str">
        <f t="shared" ref="AE286" si="332">IF(AND(AC286="Rara Vez",AD286="Insignificante"),("BAJA"),IF(AND(AC286="Rara Vez",AD286="Menor"),("BAJA"),IF(AND(AC286="Rara Vez",AD286="Moderado"),("MODERADA"),IF(AND(AC286="Rara Vez",AD286="Mayor"),("ALTA"),IF(AND(AC286="Improbable",AD286="Insignificante"),("BAJA"),IF(AND(AC286="Improbable",AD286="Menor"),("BAJA"),IF(AND(AC286="Improbable",AD286="Moderado"),("MODERADA"),IF(AND(AC286="Improbable",AD286="Mayor"),("ALTA"),IF(AND(AC286="Posible",AD286="Insignificante"),("BAJA"),IF(AND(AC286="Posible",AD286="Menor"),("MODERADA"),IF(AND(AC286="Posible",AD286="Moderado"),("ALTA"),IF(AND(AC286="Posible",AD286="Mayor"),("EXTREMA"),IF(AND(AC286="Probable",AD286="Insignificante"),("MODERADA"),IF(AND(AC286="Probable",AD286="Menor"),("ALTA"),IF(AND(AC286="Probable",AD286="Moderado"),("ALTA"),IF(AND(AC286="Probable",AD286="Mayor"),("EXTREMA"),IF(AND(AC286="Casi Seguro",AD286="Insignificante"),("ALTA"),IF(AND(AC286="Casi Seguro",AD286="Menor"),("ALTA"),IF(AND(AC286="Casi Seguro",AD286="Moderado"),("EXTREMA"),IF(AND(AC286="Casi Seguro",AD286="Mayor"),("EXTREMA"),IF(AD286="Catastrófico","EXTREMA","VALORAR")))))))))))))))))))))</f>
        <v>VALORAR</v>
      </c>
      <c r="AF286" s="205">
        <v>1</v>
      </c>
      <c r="AG286" s="206" t="s">
        <v>1509</v>
      </c>
      <c r="AH286" s="234" t="str">
        <f t="shared" si="302"/>
        <v>Probabilidad</v>
      </c>
      <c r="AI286" s="340" t="s">
        <v>314</v>
      </c>
      <c r="AJ286" s="340" t="s">
        <v>319</v>
      </c>
      <c r="AK286" s="235" t="str">
        <f t="shared" si="303"/>
        <v>40%</v>
      </c>
      <c r="AL286" s="341" t="s">
        <v>323</v>
      </c>
      <c r="AM286" s="341" t="s">
        <v>327</v>
      </c>
      <c r="AN286" s="342" t="s">
        <v>330</v>
      </c>
      <c r="AO286" s="236">
        <f>IF(ISBLANK(AD286),(IFERROR(IF(AH286="Probabilidad",(W286-(+W286*AK286)),IF(AH286="Impacto",W286,"")),""))," ")</f>
        <v>0.12</v>
      </c>
      <c r="AP286" s="174" t="str">
        <f>IF(ISBLANK(AD286), (IFERROR(IF(AO286="","",IF(AO286&lt;=0.2,"Muy Baja",IF(AO286&lt;=0.4,"Baja",IF(AO286&lt;=0.6,"Media",IF(AO286&lt;=0.8,"Alta","Muy Alta"))))),""))," ")</f>
        <v>Muy Baja</v>
      </c>
      <c r="AQ286" s="237">
        <f t="shared" si="304"/>
        <v>0.12</v>
      </c>
      <c r="AR286" s="283" t="str">
        <f t="shared" si="305"/>
        <v>Moderado</v>
      </c>
      <c r="AS286" s="237">
        <f>IFERROR(IF(AH286="Impacto",(AA286-(+AA286*AK286)),IF(AH286="Probabilidad",AA286,"")),"")</f>
        <v>0.6</v>
      </c>
      <c r="AT286" s="239" t="str">
        <f t="shared" si="306"/>
        <v>Moderado</v>
      </c>
      <c r="AU286" s="453"/>
      <c r="AV286" s="456" t="str">
        <f>IF(ISBLANK(AD286), " ", AD286)</f>
        <v xml:space="preserve"> </v>
      </c>
      <c r="AW286" s="450" t="str">
        <f t="shared" ref="AW286" si="333">IF(AND(AU286="Rara Vez",AV286="Insignificante"),("BAJA"),IF(AND(AU286="Rara Vez",AV286="Menor"),("BAJA"),IF(AND(AU286="Rara Vez",AV286="Moderado"),("MODERADA"),IF(AND(AU286="Rara Vez",AV286="Mayor"),("ALTA"),IF(AND(AU286="Improbable",AV286="Insignificante"),("BAJA"),IF(AND(AU286="Improbable",AV286="Menor"),("BAJA"),IF(AND(AU286="Improbable",AV286="Moderado"),("MODERADA"),IF(AND(AU286="Improbable",AV286="Mayor"),("ALTA"),IF(AND(AU286="Posible",AV286="Insignificante"),("BAJA"),IF(AND(AU286="Posible",AV286="Menor"),("MODERADA"),IF(AND(AU286="Posible",AV286="Moderado"),("ALTA"),IF(AND(AU286="Posible",AV286="Mayor"),("EXTREMA"),IF(AND(AU286="Probable",AV286="Insignificante"),("MODERADA"),IF(AND(AU286="Probable",AV286="Menor"),("ALTA"),IF(AND(AU286="Probable",AV286="Moderado"),("ALTA"),IF(AND(AU286="Probable",AV286="Mayor"),("EXTREMA"),IF(AND(AU286="Casi Seguro",AV286="Insignificante"),("ALTA"),IF(AND(AU286="Casi Seguro",AV286="Menor"),("ALTA"),IF(AND(AU286="Casi Seguro",AV286="Moderado"),("EXTREMA"),IF(AND(AU286="Casi Seguro",AV286="Mayor"),("EXTREMA"),IF(AV286="Catastrófico","EXTREMA","VALORAR")))))))))))))))))))))</f>
        <v>VALORAR</v>
      </c>
      <c r="AX286" s="459" t="s">
        <v>337</v>
      </c>
      <c r="AY286" s="343" t="s">
        <v>1641</v>
      </c>
      <c r="AZ286" s="209" t="s">
        <v>1642</v>
      </c>
      <c r="BA286" s="207" t="s">
        <v>968</v>
      </c>
      <c r="BB286" s="207" t="s">
        <v>1069</v>
      </c>
      <c r="BC286" s="208">
        <v>44562</v>
      </c>
      <c r="BD286" s="208">
        <v>44926</v>
      </c>
      <c r="BE286" s="208" t="s">
        <v>1340</v>
      </c>
      <c r="BF286" s="209" t="s">
        <v>1340</v>
      </c>
      <c r="BG286" s="462" t="s">
        <v>1341</v>
      </c>
      <c r="BH286" s="215"/>
      <c r="BI286" s="210"/>
      <c r="BJ286" s="210"/>
      <c r="BK286" s="210"/>
      <c r="BL286" s="207"/>
      <c r="BM286" s="207"/>
      <c r="BN286" s="207"/>
      <c r="BO286" s="282"/>
      <c r="BP286" s="282"/>
      <c r="BQ286" s="284"/>
      <c r="BR286" s="213"/>
      <c r="BS286" s="213" t="str">
        <f>IF(AND('MAPA DE RIESGOS'!$AP286="Muy Alta",'MAPA DE RIESGOS'!$AR286="Leve"),CONCATENATE("R",'MAPA DE RIESGOS'!$H286,"C",'MAPA DE RIESGOS'!$AF286),"")</f>
        <v/>
      </c>
      <c r="BT286" s="213"/>
      <c r="BU286" s="213"/>
      <c r="BV286" s="213"/>
      <c r="BW286" s="213"/>
      <c r="BX286" s="213"/>
      <c r="BY286" s="213"/>
      <c r="BZ286" s="213"/>
      <c r="CA286" s="213"/>
      <c r="CB286" s="213"/>
      <c r="CC286" s="213"/>
      <c r="CD286" s="213"/>
      <c r="CE286" s="213"/>
      <c r="CF286" s="213"/>
      <c r="CG286" s="213"/>
      <c r="CH286" s="213"/>
      <c r="CI286" s="213"/>
      <c r="CJ286" s="213"/>
      <c r="CK286" s="213"/>
    </row>
    <row r="287" spans="1:89" s="214" customFormat="1" ht="28.5" hidden="1" customHeight="1">
      <c r="A287" s="643"/>
      <c r="B287" s="621"/>
      <c r="C287" s="520"/>
      <c r="D287" s="520"/>
      <c r="E287" s="469"/>
      <c r="F287" s="469"/>
      <c r="G287" s="489"/>
      <c r="H287" s="384">
        <v>46</v>
      </c>
      <c r="I287" s="466"/>
      <c r="J287" s="463"/>
      <c r="K287" s="463"/>
      <c r="L287" s="463"/>
      <c r="M287" s="469"/>
      <c r="N287" s="469"/>
      <c r="O287" s="469"/>
      <c r="P287" s="472"/>
      <c r="Q287" s="475"/>
      <c r="R287" s="478"/>
      <c r="S287" s="478"/>
      <c r="T287" s="478"/>
      <c r="U287" s="478"/>
      <c r="V287" s="481"/>
      <c r="W287" s="439"/>
      <c r="X287" s="484"/>
      <c r="Y287" s="487"/>
      <c r="Z287" s="436"/>
      <c r="AA287" s="439"/>
      <c r="AB287" s="442"/>
      <c r="AC287" s="445"/>
      <c r="AD287" s="448"/>
      <c r="AE287" s="451"/>
      <c r="AF287" s="205">
        <v>2</v>
      </c>
      <c r="AG287" s="206"/>
      <c r="AH287" s="234" t="str">
        <f t="shared" si="302"/>
        <v/>
      </c>
      <c r="AI287" s="340"/>
      <c r="AJ287" s="340"/>
      <c r="AK287" s="235" t="str">
        <f t="shared" si="303"/>
        <v/>
      </c>
      <c r="AL287" s="341"/>
      <c r="AM287" s="341"/>
      <c r="AN287" s="342"/>
      <c r="AO287" s="236" t="str">
        <f>IF(ISBLANK(AD286),(IFERROR(IF(AND(AH286="Probabilidad",AH287="Probabilidad"),(AQ286-(+AQ286*AK287)),IF(AH287="Probabilidad",(W286-(+W286*AK287)),IF(AH287="Impacto",AQ286,""))),""))," ")</f>
        <v/>
      </c>
      <c r="AP287" s="174" t="str">
        <f>IF(ISBLANK(AD286),(IFERROR(IF(AO287="","",IF(AO287&lt;=0.2,"Muy Baja",IF(AO287&lt;=0.4,"Baja",IF(AO287&lt;=0.6,"Media",IF(AO287&lt;=0.8,"Alta","Muy Alta"))))),""))," ")</f>
        <v/>
      </c>
      <c r="AQ287" s="237" t="str">
        <f t="shared" si="304"/>
        <v/>
      </c>
      <c r="AR287" s="283" t="str">
        <f t="shared" si="305"/>
        <v/>
      </c>
      <c r="AS287" s="237" t="str">
        <f>IFERROR(IF(AND(AH286="Impacto",AH287="Impacto"),(AS286-(+AS286*AK287)),IF(AH287="Impacto",(AA286-(+AA286*AK287)),IF(AH287="Probabilidad",AS286,""))),"")</f>
        <v/>
      </c>
      <c r="AT287" s="239" t="str">
        <f t="shared" si="306"/>
        <v/>
      </c>
      <c r="AU287" s="454"/>
      <c r="AV287" s="457"/>
      <c r="AW287" s="451"/>
      <c r="AX287" s="460"/>
      <c r="AY287" s="343"/>
      <c r="AZ287" s="209"/>
      <c r="BA287" s="207"/>
      <c r="BB287" s="207"/>
      <c r="BC287" s="208"/>
      <c r="BD287" s="208"/>
      <c r="BE287" s="208"/>
      <c r="BF287" s="209"/>
      <c r="BG287" s="463"/>
      <c r="BH287" s="215"/>
      <c r="BI287" s="210"/>
      <c r="BJ287" s="210"/>
      <c r="BK287" s="210"/>
      <c r="BL287" s="207"/>
      <c r="BM287" s="207"/>
      <c r="BN287" s="207"/>
      <c r="BO287" s="282"/>
      <c r="BP287" s="282"/>
      <c r="BQ287" s="284"/>
      <c r="BR287" s="213"/>
      <c r="BS287" s="213" t="str">
        <f>IF(AND('MAPA DE RIESGOS'!$AP287="Muy Alta",'MAPA DE RIESGOS'!$AR287="Leve"),CONCATENATE("R",'MAPA DE RIESGOS'!$H287,"C",'MAPA DE RIESGOS'!$AF287),"")</f>
        <v/>
      </c>
      <c r="BT287" s="213"/>
      <c r="BU287" s="213"/>
      <c r="BV287" s="213"/>
      <c r="BW287" s="213"/>
      <c r="BX287" s="213"/>
      <c r="BY287" s="213"/>
      <c r="BZ287" s="213"/>
      <c r="CA287" s="213"/>
      <c r="CB287" s="213"/>
      <c r="CC287" s="213"/>
      <c r="CD287" s="213"/>
      <c r="CE287" s="213"/>
      <c r="CF287" s="213"/>
      <c r="CG287" s="213"/>
      <c r="CH287" s="213"/>
      <c r="CI287" s="213"/>
      <c r="CJ287" s="213"/>
      <c r="CK287" s="213"/>
    </row>
    <row r="288" spans="1:89" s="214" customFormat="1" ht="28.5" hidden="1" customHeight="1">
      <c r="A288" s="643"/>
      <c r="B288" s="621"/>
      <c r="C288" s="520"/>
      <c r="D288" s="520"/>
      <c r="E288" s="469"/>
      <c r="F288" s="469"/>
      <c r="G288" s="489"/>
      <c r="H288" s="384">
        <v>46</v>
      </c>
      <c r="I288" s="466"/>
      <c r="J288" s="463"/>
      <c r="K288" s="463"/>
      <c r="L288" s="463"/>
      <c r="M288" s="469"/>
      <c r="N288" s="469"/>
      <c r="O288" s="469"/>
      <c r="P288" s="472"/>
      <c r="Q288" s="475"/>
      <c r="R288" s="478"/>
      <c r="S288" s="478"/>
      <c r="T288" s="478"/>
      <c r="U288" s="478"/>
      <c r="V288" s="481"/>
      <c r="W288" s="439"/>
      <c r="X288" s="484"/>
      <c r="Y288" s="487"/>
      <c r="Z288" s="436"/>
      <c r="AA288" s="439"/>
      <c r="AB288" s="442"/>
      <c r="AC288" s="445"/>
      <c r="AD288" s="448"/>
      <c r="AE288" s="451"/>
      <c r="AF288" s="205">
        <v>3</v>
      </c>
      <c r="AG288" s="206"/>
      <c r="AH288" s="234" t="str">
        <f t="shared" si="302"/>
        <v/>
      </c>
      <c r="AI288" s="340"/>
      <c r="AJ288" s="340"/>
      <c r="AK288" s="235" t="str">
        <f t="shared" si="303"/>
        <v/>
      </c>
      <c r="AL288" s="341"/>
      <c r="AM288" s="341"/>
      <c r="AN288" s="342"/>
      <c r="AO288" s="236" t="str">
        <f>IF(ISBLANK(AD286),(IFERROR(IF(AND(AH287="Probabilidad",AH288="Probabilidad"),(AQ287-(+AQ287*AK288)),IF(AND(AH287="Impacto",AH288="Probabilidad"),(AQ286-(+AQ286*AK288)),IF(AH288="Impacto",AQ287,""))),""))," ")</f>
        <v/>
      </c>
      <c r="AP288" s="174" t="str">
        <f>IF(ISBLANK(AD286),(IFERROR(IF(AO288="","",IF(AO288&lt;=0.2,"Muy Baja",IF(AO288&lt;=0.4,"Baja",IF(AO288&lt;=0.6,"Media",IF(AO288&lt;=0.8,"Alta","Muy Alta"))))),""))," ")</f>
        <v/>
      </c>
      <c r="AQ288" s="237" t="str">
        <f t="shared" si="304"/>
        <v/>
      </c>
      <c r="AR288" s="283" t="str">
        <f t="shared" si="305"/>
        <v/>
      </c>
      <c r="AS288" s="237" t="str">
        <f>IFERROR(IF(AND(AH287="Impacto",AH288="Impacto"),(AS287-(+AS287*AK288)),IF(AND(AH287="Probabilidad",AH288="Impacto"),(AS286-(+AS286*AK288)),IF(AH288="Probabilidad",AS287,""))),"")</f>
        <v/>
      </c>
      <c r="AT288" s="239" t="str">
        <f t="shared" si="306"/>
        <v/>
      </c>
      <c r="AU288" s="454"/>
      <c r="AV288" s="457"/>
      <c r="AW288" s="451"/>
      <c r="AX288" s="460"/>
      <c r="AY288" s="343"/>
      <c r="AZ288" s="209"/>
      <c r="BA288" s="207"/>
      <c r="BB288" s="207"/>
      <c r="BC288" s="208"/>
      <c r="BD288" s="208"/>
      <c r="BE288" s="208"/>
      <c r="BF288" s="209"/>
      <c r="BG288" s="463"/>
      <c r="BH288" s="215"/>
      <c r="BI288" s="210"/>
      <c r="BJ288" s="210"/>
      <c r="BK288" s="210"/>
      <c r="BL288" s="207"/>
      <c r="BM288" s="207"/>
      <c r="BN288" s="207"/>
      <c r="BO288" s="282"/>
      <c r="BP288" s="282"/>
      <c r="BQ288" s="284"/>
      <c r="BR288" s="213"/>
      <c r="BS288" s="213" t="str">
        <f>IF(AND('MAPA DE RIESGOS'!$AP288="Muy Alta",'MAPA DE RIESGOS'!$AR288="Leve"),CONCATENATE("R",'MAPA DE RIESGOS'!$H288,"C",'MAPA DE RIESGOS'!$AF288),"")</f>
        <v/>
      </c>
      <c r="BT288" s="213"/>
      <c r="BU288" s="213"/>
      <c r="BV288" s="213"/>
      <c r="BW288" s="213"/>
      <c r="BX288" s="213"/>
      <c r="BY288" s="213"/>
      <c r="BZ288" s="213"/>
      <c r="CA288" s="213"/>
      <c r="CB288" s="213"/>
      <c r="CC288" s="213"/>
      <c r="CD288" s="213"/>
      <c r="CE288" s="213"/>
      <c r="CF288" s="213"/>
      <c r="CG288" s="213"/>
      <c r="CH288" s="213"/>
      <c r="CI288" s="213"/>
      <c r="CJ288" s="213"/>
      <c r="CK288" s="213"/>
    </row>
    <row r="289" spans="1:89" s="214" customFormat="1" ht="28.5" hidden="1" customHeight="1">
      <c r="A289" s="643"/>
      <c r="B289" s="621"/>
      <c r="C289" s="520"/>
      <c r="D289" s="520"/>
      <c r="E289" s="469"/>
      <c r="F289" s="469"/>
      <c r="G289" s="489"/>
      <c r="H289" s="384">
        <v>46</v>
      </c>
      <c r="I289" s="466"/>
      <c r="J289" s="463"/>
      <c r="K289" s="463"/>
      <c r="L289" s="463"/>
      <c r="M289" s="469"/>
      <c r="N289" s="469"/>
      <c r="O289" s="469"/>
      <c r="P289" s="472"/>
      <c r="Q289" s="475"/>
      <c r="R289" s="478"/>
      <c r="S289" s="478"/>
      <c r="T289" s="478"/>
      <c r="U289" s="478"/>
      <c r="V289" s="481"/>
      <c r="W289" s="439"/>
      <c r="X289" s="484"/>
      <c r="Y289" s="487"/>
      <c r="Z289" s="436"/>
      <c r="AA289" s="439"/>
      <c r="AB289" s="442"/>
      <c r="AC289" s="445"/>
      <c r="AD289" s="448"/>
      <c r="AE289" s="451"/>
      <c r="AF289" s="205">
        <v>4</v>
      </c>
      <c r="AG289" s="206"/>
      <c r="AH289" s="234" t="str">
        <f t="shared" si="302"/>
        <v/>
      </c>
      <c r="AI289" s="340"/>
      <c r="AJ289" s="340"/>
      <c r="AK289" s="235" t="str">
        <f t="shared" si="303"/>
        <v/>
      </c>
      <c r="AL289" s="341"/>
      <c r="AM289" s="341"/>
      <c r="AN289" s="342"/>
      <c r="AO289" s="236" t="str">
        <f>IF(ISBLANK(AD286),(IFERROR(IF(AND(AH288="Probabilidad",AH289="Probabilidad"),(AQ288-(+AQ288*AK289)),IF(AND(AH288="Impacto",AH289="Probabilidad"),(AQ287-(+AQ287*AK289)),IF(AH289="Impacto",AQ288,""))),""))," ")</f>
        <v/>
      </c>
      <c r="AP289" s="174" t="str">
        <f>IF(ISBLANK(AD286),(IFERROR(IF(AO289="","",IF(AO289&lt;=0.2,"Muy Baja",IF(AO289&lt;=0.4,"Baja",IF(AO289&lt;=0.6,"Media",IF(AO289&lt;=0.8,"Alta","Muy Alta"))))),""))," ")</f>
        <v/>
      </c>
      <c r="AQ289" s="237" t="str">
        <f t="shared" si="304"/>
        <v/>
      </c>
      <c r="AR289" s="283" t="str">
        <f t="shared" si="305"/>
        <v/>
      </c>
      <c r="AS289" s="237" t="str">
        <f>IFERROR(IF(AND(AH288="Impacto",AH289="Impacto"),(AS288-(+AS288*AK289)),IF(AND(AH288="Probabilidad",AH289="Impacto"),(AS287-(+AS287*AK289)),IF(AH289="Probabilidad",AS288,""))),"")</f>
        <v/>
      </c>
      <c r="AT289" s="239" t="str">
        <f t="shared" si="306"/>
        <v/>
      </c>
      <c r="AU289" s="454"/>
      <c r="AV289" s="457"/>
      <c r="AW289" s="451"/>
      <c r="AX289" s="460"/>
      <c r="AY289" s="343"/>
      <c r="AZ289" s="209"/>
      <c r="BA289" s="207"/>
      <c r="BB289" s="207"/>
      <c r="BC289" s="208"/>
      <c r="BD289" s="208"/>
      <c r="BE289" s="208"/>
      <c r="BF289" s="209"/>
      <c r="BG289" s="463"/>
      <c r="BH289" s="215"/>
      <c r="BI289" s="210"/>
      <c r="BJ289" s="210"/>
      <c r="BK289" s="210"/>
      <c r="BL289" s="207"/>
      <c r="BM289" s="207"/>
      <c r="BN289" s="207"/>
      <c r="BO289" s="282"/>
      <c r="BP289" s="282"/>
      <c r="BQ289" s="284"/>
      <c r="BR289" s="213"/>
      <c r="BS289" s="213" t="str">
        <f>IF(AND('MAPA DE RIESGOS'!$AP289="Muy Alta",'MAPA DE RIESGOS'!$AR289="Leve"),CONCATENATE("R",'MAPA DE RIESGOS'!$H289,"C",'MAPA DE RIESGOS'!$AF289),"")</f>
        <v/>
      </c>
      <c r="BT289" s="213"/>
      <c r="BU289" s="213"/>
      <c r="BV289" s="213"/>
      <c r="BW289" s="213"/>
      <c r="BX289" s="213"/>
      <c r="BY289" s="213"/>
      <c r="BZ289" s="213"/>
      <c r="CA289" s="213"/>
      <c r="CB289" s="213"/>
      <c r="CC289" s="213"/>
      <c r="CD289" s="213"/>
      <c r="CE289" s="213"/>
      <c r="CF289" s="213"/>
      <c r="CG289" s="213"/>
      <c r="CH289" s="213"/>
      <c r="CI289" s="213"/>
      <c r="CJ289" s="213"/>
      <c r="CK289" s="213"/>
    </row>
    <row r="290" spans="1:89" s="214" customFormat="1" ht="28.5" hidden="1" customHeight="1">
      <c r="A290" s="643"/>
      <c r="B290" s="621"/>
      <c r="C290" s="520"/>
      <c r="D290" s="520"/>
      <c r="E290" s="469"/>
      <c r="F290" s="469"/>
      <c r="G290" s="489"/>
      <c r="H290" s="384">
        <v>46</v>
      </c>
      <c r="I290" s="466"/>
      <c r="J290" s="463"/>
      <c r="K290" s="463"/>
      <c r="L290" s="463"/>
      <c r="M290" s="469"/>
      <c r="N290" s="469"/>
      <c r="O290" s="469"/>
      <c r="P290" s="472"/>
      <c r="Q290" s="475"/>
      <c r="R290" s="478"/>
      <c r="S290" s="478"/>
      <c r="T290" s="478"/>
      <c r="U290" s="478"/>
      <c r="V290" s="481"/>
      <c r="W290" s="439"/>
      <c r="X290" s="484"/>
      <c r="Y290" s="487"/>
      <c r="Z290" s="436"/>
      <c r="AA290" s="439"/>
      <c r="AB290" s="442"/>
      <c r="AC290" s="445"/>
      <c r="AD290" s="448"/>
      <c r="AE290" s="451"/>
      <c r="AF290" s="205">
        <v>5</v>
      </c>
      <c r="AG290" s="206"/>
      <c r="AH290" s="234" t="str">
        <f t="shared" si="302"/>
        <v/>
      </c>
      <c r="AI290" s="340"/>
      <c r="AJ290" s="340"/>
      <c r="AK290" s="235" t="str">
        <f t="shared" si="303"/>
        <v/>
      </c>
      <c r="AL290" s="341"/>
      <c r="AM290" s="341"/>
      <c r="AN290" s="342"/>
      <c r="AO290" s="236" t="str">
        <f>IF(ISBLANK(AD286),(IFERROR(IF(AND(AH289="Probabilidad",AH290="Probabilidad"),(AQ289-(+AQ289*AK290)),IF(AND(AH289="Impacto",AH290="Probabilidad"),(AQ288-(+AQ288*AK290)),IF(AH290="Impacto",AQ289,""))),""))," ")</f>
        <v/>
      </c>
      <c r="AP290" s="174" t="str">
        <f>IF(ISBLANK(AD286),(IFERROR(IF(AO290="","",IF(AO290&lt;=0.2,"Muy Baja",IF(AO290&lt;=0.4,"Baja",IF(AO290&lt;=0.6,"Media",IF(AO290&lt;=0.8,"Alta","Muy Alta"))))),""))," ")</f>
        <v/>
      </c>
      <c r="AQ290" s="237" t="str">
        <f t="shared" si="304"/>
        <v/>
      </c>
      <c r="AR290" s="283" t="str">
        <f t="shared" si="305"/>
        <v/>
      </c>
      <c r="AS290" s="237" t="str">
        <f>IFERROR(IF(AND(AH289="Impacto",AH290="Impacto"),(AS289-(+AS289*AK290)),IF(AND(AH289="Probabilidad",AH290="Impacto"),(AS288-(+AS288*AK290)),IF(AH290="Probabilidad",AS289,""))),"")</f>
        <v/>
      </c>
      <c r="AT290" s="239" t="str">
        <f t="shared" si="306"/>
        <v/>
      </c>
      <c r="AU290" s="454"/>
      <c r="AV290" s="457"/>
      <c r="AW290" s="451"/>
      <c r="AX290" s="460"/>
      <c r="AY290" s="343"/>
      <c r="AZ290" s="209"/>
      <c r="BA290" s="207"/>
      <c r="BB290" s="207"/>
      <c r="BC290" s="208"/>
      <c r="BD290" s="208"/>
      <c r="BE290" s="208"/>
      <c r="BF290" s="209"/>
      <c r="BG290" s="463"/>
      <c r="BH290" s="215"/>
      <c r="BI290" s="210"/>
      <c r="BJ290" s="210"/>
      <c r="BK290" s="210"/>
      <c r="BL290" s="207"/>
      <c r="BM290" s="207"/>
      <c r="BN290" s="207"/>
      <c r="BO290" s="282"/>
      <c r="BP290" s="282"/>
      <c r="BQ290" s="284"/>
      <c r="BR290" s="213"/>
      <c r="BS290" s="213" t="str">
        <f>IF(AND('MAPA DE RIESGOS'!$AP290="Muy Alta",'MAPA DE RIESGOS'!$AR290="Leve"),CONCATENATE("R",'MAPA DE RIESGOS'!$H290,"C",'MAPA DE RIESGOS'!$AF290),"")</f>
        <v/>
      </c>
      <c r="BT290" s="213"/>
      <c r="BU290" s="213"/>
      <c r="BV290" s="213"/>
      <c r="BW290" s="213"/>
      <c r="BX290" s="213"/>
      <c r="BY290" s="213"/>
      <c r="BZ290" s="213"/>
      <c r="CA290" s="213"/>
      <c r="CB290" s="213"/>
      <c r="CC290" s="213"/>
      <c r="CD290" s="213"/>
      <c r="CE290" s="213"/>
      <c r="CF290" s="213"/>
      <c r="CG290" s="213"/>
      <c r="CH290" s="213"/>
      <c r="CI290" s="213"/>
      <c r="CJ290" s="213"/>
      <c r="CK290" s="213"/>
    </row>
    <row r="291" spans="1:89" s="214" customFormat="1" ht="28.5" hidden="1" customHeight="1">
      <c r="A291" s="643"/>
      <c r="B291" s="621"/>
      <c r="C291" s="520"/>
      <c r="D291" s="520"/>
      <c r="E291" s="469"/>
      <c r="F291" s="469"/>
      <c r="G291" s="489"/>
      <c r="H291" s="384">
        <v>46</v>
      </c>
      <c r="I291" s="467"/>
      <c r="J291" s="464"/>
      <c r="K291" s="464"/>
      <c r="L291" s="464"/>
      <c r="M291" s="470"/>
      <c r="N291" s="470"/>
      <c r="O291" s="470"/>
      <c r="P291" s="473"/>
      <c r="Q291" s="476"/>
      <c r="R291" s="479"/>
      <c r="S291" s="479"/>
      <c r="T291" s="479"/>
      <c r="U291" s="479"/>
      <c r="V291" s="482"/>
      <c r="W291" s="440"/>
      <c r="X291" s="485"/>
      <c r="Y291" s="488"/>
      <c r="Z291" s="437"/>
      <c r="AA291" s="440"/>
      <c r="AB291" s="443"/>
      <c r="AC291" s="446"/>
      <c r="AD291" s="449"/>
      <c r="AE291" s="452"/>
      <c r="AF291" s="205">
        <v>6</v>
      </c>
      <c r="AG291" s="206"/>
      <c r="AH291" s="234" t="str">
        <f t="shared" si="302"/>
        <v/>
      </c>
      <c r="AI291" s="340"/>
      <c r="AJ291" s="340"/>
      <c r="AK291" s="235" t="str">
        <f t="shared" si="303"/>
        <v/>
      </c>
      <c r="AL291" s="341"/>
      <c r="AM291" s="341"/>
      <c r="AN291" s="342"/>
      <c r="AO291" s="236" t="str">
        <f>IF(ISBLANK(AD286),(IFERROR(IF(AND(AH289="Probabilidad",AH291="Probabilidad"),(AQ289-(+AQ289*AK291)),IF(AND(AH289="Impacto",AH291="Probabilidad"),(AQ288-(+AQ288*AK291)),IF(AH291="Impacto",AQ289,""))),""))," ")</f>
        <v/>
      </c>
      <c r="AP291" s="174" t="str">
        <f>IF(ISBLANK(AD286),(IFERROR(IF(AO291="","",IF(AO291&lt;=0.2,"Muy Baja",IF(AO291&lt;=0.4,"Baja",IF(AO291&lt;=0.6,"Media",IF(AO291&lt;=0.8,"Alta","Muy Alta"))))),"")), " ")</f>
        <v/>
      </c>
      <c r="AQ291" s="237" t="str">
        <f t="shared" si="304"/>
        <v/>
      </c>
      <c r="AR291" s="283" t="str">
        <f t="shared" si="305"/>
        <v/>
      </c>
      <c r="AS291" s="237" t="str">
        <f>IFERROR(IF(AND(AH290="Impacto",AH291="Impacto"),(AS289-(+AS290*AK291)),IF(AND(AH289="Probabilidad",AH291="Impacto"),(AS288-(+AS288*AK291)),IF(AH291="Probabilidad",AS289,""))),"")</f>
        <v/>
      </c>
      <c r="AT291" s="239" t="str">
        <f t="shared" si="306"/>
        <v/>
      </c>
      <c r="AU291" s="455"/>
      <c r="AV291" s="458"/>
      <c r="AW291" s="452"/>
      <c r="AX291" s="461"/>
      <c r="AY291" s="343"/>
      <c r="AZ291" s="209"/>
      <c r="BA291" s="207"/>
      <c r="BB291" s="207"/>
      <c r="BC291" s="208"/>
      <c r="BD291" s="208"/>
      <c r="BE291" s="208"/>
      <c r="BF291" s="209"/>
      <c r="BG291" s="464"/>
      <c r="BH291" s="215"/>
      <c r="BI291" s="210"/>
      <c r="BJ291" s="210"/>
      <c r="BK291" s="210"/>
      <c r="BL291" s="207"/>
      <c r="BM291" s="207"/>
      <c r="BN291" s="207"/>
      <c r="BO291" s="282"/>
      <c r="BP291" s="282"/>
      <c r="BQ291" s="284"/>
      <c r="BR291" s="213"/>
      <c r="BS291" s="213" t="str">
        <f>IF(AND('MAPA DE RIESGOS'!$AP291="Muy Alta",'MAPA DE RIESGOS'!$AR291="Leve"),CONCATENATE("R",'MAPA DE RIESGOS'!$H291,"C",'MAPA DE RIESGOS'!$AF291),"")</f>
        <v/>
      </c>
      <c r="BT291" s="213"/>
      <c r="BU291" s="213"/>
      <c r="BV291" s="213"/>
      <c r="BW291" s="213"/>
      <c r="BX291" s="213"/>
      <c r="BY291" s="213"/>
      <c r="BZ291" s="213"/>
      <c r="CA291" s="213"/>
      <c r="CB291" s="213"/>
      <c r="CC291" s="213"/>
      <c r="CD291" s="213"/>
      <c r="CE291" s="213"/>
      <c r="CF291" s="213"/>
      <c r="CG291" s="213"/>
      <c r="CH291" s="213"/>
      <c r="CI291" s="213"/>
      <c r="CJ291" s="213"/>
      <c r="CK291" s="213"/>
    </row>
    <row r="292" spans="1:89" s="214" customFormat="1" ht="133.5" customHeight="1">
      <c r="A292" s="643"/>
      <c r="B292" s="621" t="s">
        <v>890</v>
      </c>
      <c r="C292" s="520"/>
      <c r="D292" s="520" t="str">
        <f>IFERROR((VLOOKUP($B292,'Listados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2" s="469"/>
      <c r="F292" s="469" t="s">
        <v>968</v>
      </c>
      <c r="G292" s="489">
        <v>47</v>
      </c>
      <c r="H292" s="384">
        <v>47</v>
      </c>
      <c r="I292" s="465" t="s">
        <v>1262</v>
      </c>
      <c r="J292" s="462" t="s">
        <v>243</v>
      </c>
      <c r="K292" s="462" t="s">
        <v>1262</v>
      </c>
      <c r="L292" s="462" t="s">
        <v>1469</v>
      </c>
      <c r="M292" s="468" t="str">
        <f t="shared" ref="M292" si="334">+CONCATENATE("Posibilidad de afectación ", J292, " por ", K292," debido a ", L292)</f>
        <v>Posibilidad de afectación Reputacional por Indebida selección de contratistas y/o deficiente estructuración de procesos de selección, incluidos aquellos relacionados con proyectos de iniciativas público privadas. debido a Selección de contratista no idóneo para la ejecución de objetos contractuales.</v>
      </c>
      <c r="N292" s="468" t="s">
        <v>108</v>
      </c>
      <c r="O292" s="468" t="s">
        <v>836</v>
      </c>
      <c r="P292" s="471">
        <v>12</v>
      </c>
      <c r="Q292" s="474"/>
      <c r="R292" s="477"/>
      <c r="S292" s="477"/>
      <c r="T292" s="477"/>
      <c r="U292" s="477"/>
      <c r="V292" s="480" t="str">
        <f t="shared" ref="V292" si="335">IF(ISBLANK(AC292),(IF(P292&lt;=0,"",IF(P292&lt;=2,"Muy Baja",IF(P292&lt;=24,"Baja",IF(P292&lt;=500,"Media",IF(P292&lt;=5000,"Alta","Muy Alta"))))))," ")</f>
        <v>Baja</v>
      </c>
      <c r="W292" s="438">
        <f t="shared" ref="W292" si="336">IF(ISBLANK(AC292),(IF(V292="","",IF(V292="Muy Baja",20%,IF(V292="Baja",40%,IF(V292="Media",60%,IF(V292="Alta",80%,IF(V292="Muy Alta",100%,0)))))))," ")</f>
        <v>0.4</v>
      </c>
      <c r="X292" s="483" t="s">
        <v>307</v>
      </c>
      <c r="Y292" s="486" t="str">
        <f>IF(X292&gt;0,IF(NOT(ISERROR(MATCH(X292,'Listados Datos'!$N$3:$N$4,0))),'Listados Datos'!$N$6&amp;"Por favor no seleccionar este criterios de impacto (Afectación Económica o presupuestal y/o Pérdida Reputacional)",'Listados Datos'!$N$7),"")</f>
        <v>✔</v>
      </c>
      <c r="Z292" s="435" t="str">
        <f>IF(OR(X292='Listados Datos'!$R$3,X292='Listados Datos'!$S$3),"Leve",IF(OR(X292='Listados Datos'!$R$4,X292='Listados Datos'!$S$4),"Menor",IF(OR(X292='Listados Datos'!$R$5,X292='Listados Datos'!$S$5),"Moderado",IF(OR(X292='Listados Datos'!$R$6,X292='Listados Datos'!$S$6),"Mayor",IF(OR(X292='Listados Datos'!$R$7,X292='Listados Datos'!$S$7),"Catastrófico","")))))</f>
        <v>Moderado</v>
      </c>
      <c r="AA292" s="438">
        <f>IF(Z292="","",IF(Z292="Leve",20%,IF(Z292="Menor",40%,IF(Z292="Moderado",60%,IF(Z292="Mayor",80%,IF(Z292="Catastrófico",100%,0))))))</f>
        <v>0.6</v>
      </c>
      <c r="AB292" s="441" t="str">
        <f>IF(OR(AND(V292="Muy Baja",Z292="Leve"),AND(V292="Muy Baja",Z292="Menor"),AND(V292="Baja",Z292="Leve")),"Bajo",IF(OR(AND(V292="Muy baja",Z292="Moderado"),AND(V292="Baja",Z292="Menor"),AND(V292="Baja",Z292="Moderado"),AND(V292="Media",Z292="Leve"),AND(V292="Media",Z292="Menor"),AND(V292="Media",Z292="Moderado"),AND(V292="Alta",Z292="Leve"),AND(V292="Alta",Z292="Menor")),"Moderado",IF(OR(AND(V292="Muy Baja",Z292="Mayor"),AND(V292="Baja",Z292="Mayor"),AND(V292="Media",Z292="Mayor"),AND(V292="Alta",Z292="Moderado"),AND(V292="Alta",Z292="Mayor"),AND(V292="Muy Alta",Z292="Leve"),AND(V292="Muy Alta",Z292="Menor"),AND(V292="Muy Alta",Z292="Moderado"),AND(V292="Muy Alta",Z292="Mayor")),"Alto",IF(OR(AND(V292="Muy Baja",Z292="Catastrófico"),AND(V292="Baja",Z292="Catastrófico"),AND(V292="Media",Z292="Catastrófico"),AND(V292="Alta",Z292="Catastrófico"),AND(V292="Muy Alta",Z292="Catastrófico")),"Extremo",""))))</f>
        <v>Moderado</v>
      </c>
      <c r="AC292" s="444"/>
      <c r="AD292" s="447"/>
      <c r="AE292" s="450" t="str">
        <f t="shared" ref="AE292" si="337">IF(AND(AC292="Rara Vez",AD292="Insignificante"),("BAJA"),IF(AND(AC292="Rara Vez",AD292="Menor"),("BAJA"),IF(AND(AC292="Rara Vez",AD292="Moderado"),("MODERADA"),IF(AND(AC292="Rara Vez",AD292="Mayor"),("ALTA"),IF(AND(AC292="Improbable",AD292="Insignificante"),("BAJA"),IF(AND(AC292="Improbable",AD292="Menor"),("BAJA"),IF(AND(AC292="Improbable",AD292="Moderado"),("MODERADA"),IF(AND(AC292="Improbable",AD292="Mayor"),("ALTA"),IF(AND(AC292="Posible",AD292="Insignificante"),("BAJA"),IF(AND(AC292="Posible",AD292="Menor"),("MODERADA"),IF(AND(AC292="Posible",AD292="Moderado"),("ALTA"),IF(AND(AC292="Posible",AD292="Mayor"),("EXTREMA"),IF(AND(AC292="Probable",AD292="Insignificante"),("MODERADA"),IF(AND(AC292="Probable",AD292="Menor"),("ALTA"),IF(AND(AC292="Probable",AD292="Moderado"),("ALTA"),IF(AND(AC292="Probable",AD292="Mayor"),("EXTREMA"),IF(AND(AC292="Casi Seguro",AD292="Insignificante"),("ALTA"),IF(AND(AC292="Casi Seguro",AD292="Menor"),("ALTA"),IF(AND(AC292="Casi Seguro",AD292="Moderado"),("EXTREMA"),IF(AND(AC292="Casi Seguro",AD292="Mayor"),("EXTREMA"),IF(AD292="Catastrófico","EXTREMA","VALORAR")))))))))))))))))))))</f>
        <v>VALORAR</v>
      </c>
      <c r="AF292" s="205">
        <v>1</v>
      </c>
      <c r="AG292" s="206" t="s">
        <v>1510</v>
      </c>
      <c r="AH292" s="234" t="str">
        <f t="shared" si="302"/>
        <v>Probabilidad</v>
      </c>
      <c r="AI292" s="340" t="s">
        <v>314</v>
      </c>
      <c r="AJ292" s="340" t="s">
        <v>319</v>
      </c>
      <c r="AK292" s="235" t="str">
        <f t="shared" si="303"/>
        <v>40%</v>
      </c>
      <c r="AL292" s="341" t="s">
        <v>323</v>
      </c>
      <c r="AM292" s="341" t="s">
        <v>327</v>
      </c>
      <c r="AN292" s="342" t="s">
        <v>330</v>
      </c>
      <c r="AO292" s="236">
        <f>IF(ISBLANK(AD292),(IFERROR(IF(AH292="Probabilidad",(W292-(+W292*AK292)),IF(AH292="Impacto",W292,"")),""))," ")</f>
        <v>0.24</v>
      </c>
      <c r="AP292" s="174" t="str">
        <f>IF(ISBLANK(AD292), (IFERROR(IF(AO292="","",IF(AO292&lt;=0.2,"Muy Baja",IF(AO292&lt;=0.4,"Baja",IF(AO292&lt;=0.6,"Media",IF(AO292&lt;=0.8,"Alta","Muy Alta"))))),""))," ")</f>
        <v>Baja</v>
      </c>
      <c r="AQ292" s="237">
        <f t="shared" si="304"/>
        <v>0.24</v>
      </c>
      <c r="AR292" s="283" t="str">
        <f t="shared" si="305"/>
        <v>Moderado</v>
      </c>
      <c r="AS292" s="237">
        <f>IFERROR(IF(AH292="Impacto",(AA292-(+AA292*AK292)),IF(AH292="Probabilidad",AA292,"")),"")</f>
        <v>0.6</v>
      </c>
      <c r="AT292" s="239" t="str">
        <f t="shared" si="306"/>
        <v>Moderado</v>
      </c>
      <c r="AU292" s="453"/>
      <c r="AV292" s="456" t="str">
        <f>IF(ISBLANK(AD292), " ", AD292)</f>
        <v xml:space="preserve"> </v>
      </c>
      <c r="AW292" s="450" t="str">
        <f t="shared" ref="AW292" si="338">IF(AND(AU292="Rara Vez",AV292="Insignificante"),("BAJA"),IF(AND(AU292="Rara Vez",AV292="Menor"),("BAJA"),IF(AND(AU292="Rara Vez",AV292="Moderado"),("MODERADA"),IF(AND(AU292="Rara Vez",AV292="Mayor"),("ALTA"),IF(AND(AU292="Improbable",AV292="Insignificante"),("BAJA"),IF(AND(AU292="Improbable",AV292="Menor"),("BAJA"),IF(AND(AU292="Improbable",AV292="Moderado"),("MODERADA"),IF(AND(AU292="Improbable",AV292="Mayor"),("ALTA"),IF(AND(AU292="Posible",AV292="Insignificante"),("BAJA"),IF(AND(AU292="Posible",AV292="Menor"),("MODERADA"),IF(AND(AU292="Posible",AV292="Moderado"),("ALTA"),IF(AND(AU292="Posible",AV292="Mayor"),("EXTREMA"),IF(AND(AU292="Probable",AV292="Insignificante"),("MODERADA"),IF(AND(AU292="Probable",AV292="Menor"),("ALTA"),IF(AND(AU292="Probable",AV292="Moderado"),("ALTA"),IF(AND(AU292="Probable",AV292="Mayor"),("EXTREMA"),IF(AND(AU292="Casi Seguro",AV292="Insignificante"),("ALTA"),IF(AND(AU292="Casi Seguro",AV292="Menor"),("ALTA"),IF(AND(AU292="Casi Seguro",AV292="Moderado"),("EXTREMA"),IF(AND(AU292="Casi Seguro",AV292="Mayor"),("EXTREMA"),IF(AV292="Catastrófico","EXTREMA","VALORAR")))))))))))))))))))))</f>
        <v>VALORAR</v>
      </c>
      <c r="AX292" s="459" t="s">
        <v>337</v>
      </c>
      <c r="AY292" s="343" t="s">
        <v>1643</v>
      </c>
      <c r="AZ292" s="209" t="s">
        <v>1342</v>
      </c>
      <c r="BA292" s="207" t="s">
        <v>968</v>
      </c>
      <c r="BB292" s="207" t="s">
        <v>1069</v>
      </c>
      <c r="BC292" s="208">
        <v>44562</v>
      </c>
      <c r="BD292" s="208">
        <v>44926</v>
      </c>
      <c r="BE292" s="208" t="s">
        <v>1342</v>
      </c>
      <c r="BF292" s="209" t="s">
        <v>1342</v>
      </c>
      <c r="BG292" s="462" t="s">
        <v>1343</v>
      </c>
      <c r="BH292" s="215"/>
      <c r="BI292" s="210"/>
      <c r="BJ292" s="210"/>
      <c r="BK292" s="210"/>
      <c r="BL292" s="207"/>
      <c r="BM292" s="207"/>
      <c r="BN292" s="207"/>
      <c r="BO292" s="282"/>
      <c r="BP292" s="282"/>
      <c r="BQ292" s="284"/>
      <c r="BR292" s="213"/>
      <c r="BS292" s="213" t="str">
        <f>IF(AND('MAPA DE RIESGOS'!$AP292="Muy Alta",'MAPA DE RIESGOS'!$AR292="Leve"),CONCATENATE("R",'MAPA DE RIESGOS'!$H292,"C",'MAPA DE RIESGOS'!$AF292),"")</f>
        <v/>
      </c>
      <c r="BT292" s="213"/>
      <c r="BU292" s="213"/>
      <c r="BV292" s="213"/>
      <c r="BW292" s="213"/>
      <c r="BX292" s="213"/>
      <c r="BY292" s="213"/>
      <c r="BZ292" s="213"/>
      <c r="CA292" s="213"/>
      <c r="CB292" s="213"/>
      <c r="CC292" s="213"/>
      <c r="CD292" s="213"/>
      <c r="CE292" s="213"/>
      <c r="CF292" s="213"/>
      <c r="CG292" s="213"/>
      <c r="CH292" s="213"/>
      <c r="CI292" s="213"/>
      <c r="CJ292" s="213"/>
      <c r="CK292" s="213"/>
    </row>
    <row r="293" spans="1:89" s="214" customFormat="1" ht="28.5" hidden="1" customHeight="1">
      <c r="A293" s="643"/>
      <c r="B293" s="621"/>
      <c r="C293" s="520"/>
      <c r="D293" s="520"/>
      <c r="E293" s="469"/>
      <c r="F293" s="469"/>
      <c r="G293" s="489"/>
      <c r="H293" s="384">
        <v>47</v>
      </c>
      <c r="I293" s="466"/>
      <c r="J293" s="463"/>
      <c r="K293" s="463"/>
      <c r="L293" s="463"/>
      <c r="M293" s="469"/>
      <c r="N293" s="469"/>
      <c r="O293" s="469"/>
      <c r="P293" s="472"/>
      <c r="Q293" s="475"/>
      <c r="R293" s="478"/>
      <c r="S293" s="478"/>
      <c r="T293" s="478"/>
      <c r="U293" s="478"/>
      <c r="V293" s="481"/>
      <c r="W293" s="439"/>
      <c r="X293" s="484"/>
      <c r="Y293" s="487"/>
      <c r="Z293" s="436"/>
      <c r="AA293" s="439"/>
      <c r="AB293" s="442"/>
      <c r="AC293" s="445"/>
      <c r="AD293" s="448"/>
      <c r="AE293" s="451"/>
      <c r="AF293" s="205">
        <v>2</v>
      </c>
      <c r="AG293" s="206"/>
      <c r="AH293" s="234" t="str">
        <f t="shared" si="302"/>
        <v/>
      </c>
      <c r="AI293" s="340"/>
      <c r="AJ293" s="340"/>
      <c r="AK293" s="235" t="str">
        <f t="shared" si="303"/>
        <v/>
      </c>
      <c r="AL293" s="341"/>
      <c r="AM293" s="341"/>
      <c r="AN293" s="342"/>
      <c r="AO293" s="236" t="str">
        <f>IF(ISBLANK(AD292),(IFERROR(IF(AND(AH292="Probabilidad",AH293="Probabilidad"),(AQ292-(+AQ292*AK293)),IF(AH293="Probabilidad",(W292-(+W292*AK293)),IF(AH293="Impacto",AQ292,""))),""))," ")</f>
        <v/>
      </c>
      <c r="AP293" s="174" t="str">
        <f>IF(ISBLANK(AD292),(IFERROR(IF(AO293="","",IF(AO293&lt;=0.2,"Muy Baja",IF(AO293&lt;=0.4,"Baja",IF(AO293&lt;=0.6,"Media",IF(AO293&lt;=0.8,"Alta","Muy Alta"))))),""))," ")</f>
        <v/>
      </c>
      <c r="AQ293" s="237" t="str">
        <f t="shared" si="304"/>
        <v/>
      </c>
      <c r="AR293" s="283" t="str">
        <f t="shared" si="305"/>
        <v/>
      </c>
      <c r="AS293" s="237" t="str">
        <f>IFERROR(IF(AND(AH292="Impacto",AH293="Impacto"),(AS292-(+AS292*AK293)),IF(AH293="Impacto",(AA292-(+AA292*AK293)),IF(AH293="Probabilidad",AS292,""))),"")</f>
        <v/>
      </c>
      <c r="AT293" s="239" t="str">
        <f t="shared" si="306"/>
        <v/>
      </c>
      <c r="AU293" s="454"/>
      <c r="AV293" s="457"/>
      <c r="AW293" s="451"/>
      <c r="AX293" s="460"/>
      <c r="AY293" s="343"/>
      <c r="AZ293" s="209"/>
      <c r="BA293" s="207"/>
      <c r="BB293" s="207"/>
      <c r="BC293" s="208"/>
      <c r="BD293" s="208"/>
      <c r="BE293" s="208"/>
      <c r="BF293" s="209"/>
      <c r="BG293" s="463"/>
      <c r="BH293" s="215"/>
      <c r="BI293" s="210"/>
      <c r="BJ293" s="210"/>
      <c r="BK293" s="210"/>
      <c r="BL293" s="207"/>
      <c r="BM293" s="207"/>
      <c r="BN293" s="207"/>
      <c r="BO293" s="282"/>
      <c r="BP293" s="282"/>
      <c r="BQ293" s="284"/>
      <c r="BR293" s="213"/>
      <c r="BS293" s="213" t="str">
        <f>IF(AND('MAPA DE RIESGOS'!$AP293="Muy Alta",'MAPA DE RIESGOS'!$AR293="Leve"),CONCATENATE("R",'MAPA DE RIESGOS'!$H293,"C",'MAPA DE RIESGOS'!$AF293),"")</f>
        <v/>
      </c>
      <c r="BT293" s="213"/>
      <c r="BU293" s="213"/>
      <c r="BV293" s="213"/>
      <c r="BW293" s="213"/>
      <c r="BX293" s="213"/>
      <c r="BY293" s="213"/>
      <c r="BZ293" s="213"/>
      <c r="CA293" s="213"/>
      <c r="CB293" s="213"/>
      <c r="CC293" s="213"/>
      <c r="CD293" s="213"/>
      <c r="CE293" s="213"/>
      <c r="CF293" s="213"/>
      <c r="CG293" s="213"/>
      <c r="CH293" s="213"/>
      <c r="CI293" s="213"/>
      <c r="CJ293" s="213"/>
      <c r="CK293" s="213"/>
    </row>
    <row r="294" spans="1:89" s="214" customFormat="1" ht="28.5" hidden="1" customHeight="1">
      <c r="A294" s="643"/>
      <c r="B294" s="621"/>
      <c r="C294" s="520"/>
      <c r="D294" s="520"/>
      <c r="E294" s="469"/>
      <c r="F294" s="469"/>
      <c r="G294" s="489"/>
      <c r="H294" s="384">
        <v>47</v>
      </c>
      <c r="I294" s="466"/>
      <c r="J294" s="463"/>
      <c r="K294" s="463"/>
      <c r="L294" s="463"/>
      <c r="M294" s="469"/>
      <c r="N294" s="469"/>
      <c r="O294" s="469"/>
      <c r="P294" s="472"/>
      <c r="Q294" s="475"/>
      <c r="R294" s="478"/>
      <c r="S294" s="478"/>
      <c r="T294" s="478"/>
      <c r="U294" s="478"/>
      <c r="V294" s="481"/>
      <c r="W294" s="439"/>
      <c r="X294" s="484"/>
      <c r="Y294" s="487"/>
      <c r="Z294" s="436"/>
      <c r="AA294" s="439"/>
      <c r="AB294" s="442"/>
      <c r="AC294" s="445"/>
      <c r="AD294" s="448"/>
      <c r="AE294" s="451"/>
      <c r="AF294" s="205">
        <v>3</v>
      </c>
      <c r="AG294" s="206"/>
      <c r="AH294" s="234" t="str">
        <f t="shared" si="302"/>
        <v/>
      </c>
      <c r="AI294" s="340"/>
      <c r="AJ294" s="340"/>
      <c r="AK294" s="235" t="str">
        <f t="shared" si="303"/>
        <v/>
      </c>
      <c r="AL294" s="341"/>
      <c r="AM294" s="341"/>
      <c r="AN294" s="342"/>
      <c r="AO294" s="236" t="str">
        <f>IF(ISBLANK(AD292),(IFERROR(IF(AND(AH293="Probabilidad",AH294="Probabilidad"),(AQ293-(+AQ293*AK294)),IF(AND(AH293="Impacto",AH294="Probabilidad"),(AQ292-(+AQ292*AK294)),IF(AH294="Impacto",AQ293,""))),""))," ")</f>
        <v/>
      </c>
      <c r="AP294" s="174" t="str">
        <f>IF(ISBLANK(AD292),(IFERROR(IF(AO294="","",IF(AO294&lt;=0.2,"Muy Baja",IF(AO294&lt;=0.4,"Baja",IF(AO294&lt;=0.6,"Media",IF(AO294&lt;=0.8,"Alta","Muy Alta"))))),""))," ")</f>
        <v/>
      </c>
      <c r="AQ294" s="237" t="str">
        <f t="shared" si="304"/>
        <v/>
      </c>
      <c r="AR294" s="283" t="str">
        <f t="shared" si="305"/>
        <v/>
      </c>
      <c r="AS294" s="237" t="str">
        <f>IFERROR(IF(AND(AH293="Impacto",AH294="Impacto"),(AS293-(+AS293*AK294)),IF(AND(AH293="Probabilidad",AH294="Impacto"),(AS292-(+AS292*AK294)),IF(AH294="Probabilidad",AS293,""))),"")</f>
        <v/>
      </c>
      <c r="AT294" s="239" t="str">
        <f t="shared" si="306"/>
        <v/>
      </c>
      <c r="AU294" s="454"/>
      <c r="AV294" s="457"/>
      <c r="AW294" s="451"/>
      <c r="AX294" s="460"/>
      <c r="AY294" s="343"/>
      <c r="AZ294" s="209"/>
      <c r="BA294" s="207"/>
      <c r="BB294" s="207"/>
      <c r="BC294" s="208"/>
      <c r="BD294" s="208"/>
      <c r="BE294" s="208"/>
      <c r="BF294" s="209"/>
      <c r="BG294" s="463"/>
      <c r="BH294" s="215"/>
      <c r="BI294" s="210"/>
      <c r="BJ294" s="210"/>
      <c r="BK294" s="210"/>
      <c r="BL294" s="207"/>
      <c r="BM294" s="207"/>
      <c r="BN294" s="207"/>
      <c r="BO294" s="282"/>
      <c r="BP294" s="282"/>
      <c r="BQ294" s="284"/>
      <c r="BR294" s="213"/>
      <c r="BS294" s="213" t="str">
        <f>IF(AND('MAPA DE RIESGOS'!$AP294="Muy Alta",'MAPA DE RIESGOS'!$AR294="Leve"),CONCATENATE("R",'MAPA DE RIESGOS'!$H294,"C",'MAPA DE RIESGOS'!$AF294),"")</f>
        <v/>
      </c>
      <c r="BT294" s="213"/>
      <c r="BU294" s="213"/>
      <c r="BV294" s="213"/>
      <c r="BW294" s="213"/>
      <c r="BX294" s="213"/>
      <c r="BY294" s="213"/>
      <c r="BZ294" s="213"/>
      <c r="CA294" s="213"/>
      <c r="CB294" s="213"/>
      <c r="CC294" s="213"/>
      <c r="CD294" s="213"/>
      <c r="CE294" s="213"/>
      <c r="CF294" s="213"/>
      <c r="CG294" s="213"/>
      <c r="CH294" s="213"/>
      <c r="CI294" s="213"/>
      <c r="CJ294" s="213"/>
      <c r="CK294" s="213"/>
    </row>
    <row r="295" spans="1:89" s="214" customFormat="1" ht="28.5" hidden="1" customHeight="1">
      <c r="A295" s="643"/>
      <c r="B295" s="621"/>
      <c r="C295" s="520"/>
      <c r="D295" s="520"/>
      <c r="E295" s="469"/>
      <c r="F295" s="469"/>
      <c r="G295" s="489"/>
      <c r="H295" s="384">
        <v>47</v>
      </c>
      <c r="I295" s="466"/>
      <c r="J295" s="463"/>
      <c r="K295" s="463"/>
      <c r="L295" s="463"/>
      <c r="M295" s="469"/>
      <c r="N295" s="469"/>
      <c r="O295" s="469"/>
      <c r="P295" s="472"/>
      <c r="Q295" s="475"/>
      <c r="R295" s="478"/>
      <c r="S295" s="478"/>
      <c r="T295" s="478"/>
      <c r="U295" s="478"/>
      <c r="V295" s="481"/>
      <c r="W295" s="439"/>
      <c r="X295" s="484"/>
      <c r="Y295" s="487"/>
      <c r="Z295" s="436"/>
      <c r="AA295" s="439"/>
      <c r="AB295" s="442"/>
      <c r="AC295" s="445"/>
      <c r="AD295" s="448"/>
      <c r="AE295" s="451"/>
      <c r="AF295" s="205">
        <v>4</v>
      </c>
      <c r="AG295" s="206"/>
      <c r="AH295" s="234" t="str">
        <f t="shared" si="302"/>
        <v/>
      </c>
      <c r="AI295" s="340"/>
      <c r="AJ295" s="340"/>
      <c r="AK295" s="235" t="str">
        <f t="shared" si="303"/>
        <v/>
      </c>
      <c r="AL295" s="341"/>
      <c r="AM295" s="341"/>
      <c r="AN295" s="342"/>
      <c r="AO295" s="236" t="str">
        <f>IF(ISBLANK(AD292),(IFERROR(IF(AND(AH294="Probabilidad",AH295="Probabilidad"),(AQ294-(+AQ294*AK295)),IF(AND(AH294="Impacto",AH295="Probabilidad"),(AQ293-(+AQ293*AK295)),IF(AH295="Impacto",AQ294,""))),""))," ")</f>
        <v/>
      </c>
      <c r="AP295" s="174" t="str">
        <f>IF(ISBLANK(AD292),(IFERROR(IF(AO295="","",IF(AO295&lt;=0.2,"Muy Baja",IF(AO295&lt;=0.4,"Baja",IF(AO295&lt;=0.6,"Media",IF(AO295&lt;=0.8,"Alta","Muy Alta"))))),""))," ")</f>
        <v/>
      </c>
      <c r="AQ295" s="237" t="str">
        <f t="shared" si="304"/>
        <v/>
      </c>
      <c r="AR295" s="283" t="str">
        <f t="shared" si="305"/>
        <v/>
      </c>
      <c r="AS295" s="237" t="str">
        <f>IFERROR(IF(AND(AH294="Impacto",AH295="Impacto"),(AS294-(+AS294*AK295)),IF(AND(AH294="Probabilidad",AH295="Impacto"),(AS293-(+AS293*AK295)),IF(AH295="Probabilidad",AS294,""))),"")</f>
        <v/>
      </c>
      <c r="AT295" s="239" t="str">
        <f t="shared" si="306"/>
        <v/>
      </c>
      <c r="AU295" s="454"/>
      <c r="AV295" s="457"/>
      <c r="AW295" s="451"/>
      <c r="AX295" s="460"/>
      <c r="AY295" s="343"/>
      <c r="AZ295" s="209"/>
      <c r="BA295" s="207"/>
      <c r="BB295" s="207"/>
      <c r="BC295" s="208"/>
      <c r="BD295" s="208"/>
      <c r="BE295" s="208"/>
      <c r="BF295" s="209"/>
      <c r="BG295" s="463"/>
      <c r="BH295" s="215"/>
      <c r="BI295" s="210"/>
      <c r="BJ295" s="210"/>
      <c r="BK295" s="210"/>
      <c r="BL295" s="207"/>
      <c r="BM295" s="207"/>
      <c r="BN295" s="207"/>
      <c r="BO295" s="282"/>
      <c r="BP295" s="282"/>
      <c r="BQ295" s="284"/>
      <c r="BR295" s="213"/>
      <c r="BS295" s="213" t="str">
        <f>IF(AND('MAPA DE RIESGOS'!$AP295="Muy Alta",'MAPA DE RIESGOS'!$AR295="Leve"),CONCATENATE("R",'MAPA DE RIESGOS'!$H295,"C",'MAPA DE RIESGOS'!$AF295),"")</f>
        <v/>
      </c>
      <c r="BT295" s="213"/>
      <c r="BU295" s="213"/>
      <c r="BV295" s="213"/>
      <c r="BW295" s="213"/>
      <c r="BX295" s="213"/>
      <c r="BY295" s="213"/>
      <c r="BZ295" s="213"/>
      <c r="CA295" s="213"/>
      <c r="CB295" s="213"/>
      <c r="CC295" s="213"/>
      <c r="CD295" s="213"/>
      <c r="CE295" s="213"/>
      <c r="CF295" s="213"/>
      <c r="CG295" s="213"/>
      <c r="CH295" s="213"/>
      <c r="CI295" s="213"/>
      <c r="CJ295" s="213"/>
      <c r="CK295" s="213"/>
    </row>
    <row r="296" spans="1:89" s="214" customFormat="1" ht="28.5" hidden="1" customHeight="1">
      <c r="A296" s="643"/>
      <c r="B296" s="621"/>
      <c r="C296" s="520"/>
      <c r="D296" s="520"/>
      <c r="E296" s="469"/>
      <c r="F296" s="469"/>
      <c r="G296" s="489"/>
      <c r="H296" s="384">
        <v>47</v>
      </c>
      <c r="I296" s="466"/>
      <c r="J296" s="463"/>
      <c r="K296" s="463"/>
      <c r="L296" s="463"/>
      <c r="M296" s="469"/>
      <c r="N296" s="469"/>
      <c r="O296" s="469"/>
      <c r="P296" s="472"/>
      <c r="Q296" s="475"/>
      <c r="R296" s="478"/>
      <c r="S296" s="478"/>
      <c r="T296" s="478"/>
      <c r="U296" s="478"/>
      <c r="V296" s="481"/>
      <c r="W296" s="439"/>
      <c r="X296" s="484"/>
      <c r="Y296" s="487"/>
      <c r="Z296" s="436"/>
      <c r="AA296" s="439"/>
      <c r="AB296" s="442"/>
      <c r="AC296" s="445"/>
      <c r="AD296" s="448"/>
      <c r="AE296" s="451"/>
      <c r="AF296" s="205">
        <v>5</v>
      </c>
      <c r="AG296" s="206"/>
      <c r="AH296" s="234" t="str">
        <f t="shared" si="302"/>
        <v/>
      </c>
      <c r="AI296" s="340"/>
      <c r="AJ296" s="340"/>
      <c r="AK296" s="235" t="str">
        <f t="shared" si="303"/>
        <v/>
      </c>
      <c r="AL296" s="341"/>
      <c r="AM296" s="341"/>
      <c r="AN296" s="342"/>
      <c r="AO296" s="236" t="str">
        <f>IF(ISBLANK(AD292),(IFERROR(IF(AND(AH295="Probabilidad",AH296="Probabilidad"),(AQ295-(+AQ295*AK296)),IF(AND(AH295="Impacto",AH296="Probabilidad"),(AQ294-(+AQ294*AK296)),IF(AH296="Impacto",AQ295,""))),""))," ")</f>
        <v/>
      </c>
      <c r="AP296" s="174" t="str">
        <f>IF(ISBLANK(AD292),(IFERROR(IF(AO296="","",IF(AO296&lt;=0.2,"Muy Baja",IF(AO296&lt;=0.4,"Baja",IF(AO296&lt;=0.6,"Media",IF(AO296&lt;=0.8,"Alta","Muy Alta"))))),""))," ")</f>
        <v/>
      </c>
      <c r="AQ296" s="237" t="str">
        <f t="shared" si="304"/>
        <v/>
      </c>
      <c r="AR296" s="283" t="str">
        <f t="shared" si="305"/>
        <v/>
      </c>
      <c r="AS296" s="237" t="str">
        <f>IFERROR(IF(AND(AH295="Impacto",AH296="Impacto"),(AS295-(+AS295*AK296)),IF(AND(AH295="Probabilidad",AH296="Impacto"),(AS294-(+AS294*AK296)),IF(AH296="Probabilidad",AS295,""))),"")</f>
        <v/>
      </c>
      <c r="AT296" s="239" t="str">
        <f t="shared" si="306"/>
        <v/>
      </c>
      <c r="AU296" s="454"/>
      <c r="AV296" s="457"/>
      <c r="AW296" s="451"/>
      <c r="AX296" s="460"/>
      <c r="AY296" s="343"/>
      <c r="AZ296" s="209"/>
      <c r="BA296" s="207"/>
      <c r="BB296" s="207"/>
      <c r="BC296" s="208"/>
      <c r="BD296" s="208"/>
      <c r="BE296" s="208"/>
      <c r="BF296" s="209"/>
      <c r="BG296" s="463"/>
      <c r="BH296" s="215"/>
      <c r="BI296" s="210"/>
      <c r="BJ296" s="210"/>
      <c r="BK296" s="210"/>
      <c r="BL296" s="207"/>
      <c r="BM296" s="207"/>
      <c r="BN296" s="207"/>
      <c r="BO296" s="282"/>
      <c r="BP296" s="282"/>
      <c r="BQ296" s="284"/>
      <c r="BR296" s="213"/>
      <c r="BS296" s="213" t="str">
        <f>IF(AND('MAPA DE RIESGOS'!$AP296="Muy Alta",'MAPA DE RIESGOS'!$AR296="Leve"),CONCATENATE("R",'MAPA DE RIESGOS'!$H296,"C",'MAPA DE RIESGOS'!$AF296),"")</f>
        <v/>
      </c>
      <c r="BT296" s="213"/>
      <c r="BU296" s="213"/>
      <c r="BV296" s="213"/>
      <c r="BW296" s="213"/>
      <c r="BX296" s="213"/>
      <c r="BY296" s="213"/>
      <c r="BZ296" s="213"/>
      <c r="CA296" s="213"/>
      <c r="CB296" s="213"/>
      <c r="CC296" s="213"/>
      <c r="CD296" s="213"/>
      <c r="CE296" s="213"/>
      <c r="CF296" s="213"/>
      <c r="CG296" s="213"/>
      <c r="CH296" s="213"/>
      <c r="CI296" s="213"/>
      <c r="CJ296" s="213"/>
      <c r="CK296" s="213"/>
    </row>
    <row r="297" spans="1:89" s="214" customFormat="1" ht="28.5" hidden="1" customHeight="1">
      <c r="A297" s="643"/>
      <c r="B297" s="621"/>
      <c r="C297" s="520"/>
      <c r="D297" s="520"/>
      <c r="E297" s="469"/>
      <c r="F297" s="469"/>
      <c r="G297" s="489"/>
      <c r="H297" s="384">
        <v>47</v>
      </c>
      <c r="I297" s="467"/>
      <c r="J297" s="464"/>
      <c r="K297" s="464"/>
      <c r="L297" s="464"/>
      <c r="M297" s="470"/>
      <c r="N297" s="470"/>
      <c r="O297" s="470"/>
      <c r="P297" s="473"/>
      <c r="Q297" s="476"/>
      <c r="R297" s="479"/>
      <c r="S297" s="479"/>
      <c r="T297" s="479"/>
      <c r="U297" s="479"/>
      <c r="V297" s="482"/>
      <c r="W297" s="440"/>
      <c r="X297" s="485"/>
      <c r="Y297" s="488"/>
      <c r="Z297" s="437"/>
      <c r="AA297" s="440"/>
      <c r="AB297" s="443"/>
      <c r="AC297" s="446"/>
      <c r="AD297" s="449"/>
      <c r="AE297" s="452"/>
      <c r="AF297" s="205">
        <v>6</v>
      </c>
      <c r="AG297" s="206"/>
      <c r="AH297" s="234" t="str">
        <f t="shared" si="302"/>
        <v/>
      </c>
      <c r="AI297" s="340"/>
      <c r="AJ297" s="340"/>
      <c r="AK297" s="235" t="str">
        <f t="shared" si="303"/>
        <v/>
      </c>
      <c r="AL297" s="341"/>
      <c r="AM297" s="341"/>
      <c r="AN297" s="342"/>
      <c r="AO297" s="236" t="str">
        <f>IF(ISBLANK(AD292),(IFERROR(IF(AND(AH295="Probabilidad",AH297="Probabilidad"),(AQ295-(+AQ295*AK297)),IF(AND(AH295="Impacto",AH297="Probabilidad"),(AQ294-(+AQ294*AK297)),IF(AH297="Impacto",AQ295,""))),""))," ")</f>
        <v/>
      </c>
      <c r="AP297" s="174" t="str">
        <f>IF(ISBLANK(AD292),(IFERROR(IF(AO297="","",IF(AO297&lt;=0.2,"Muy Baja",IF(AO297&lt;=0.4,"Baja",IF(AO297&lt;=0.6,"Media",IF(AO297&lt;=0.8,"Alta","Muy Alta"))))),"")), " ")</f>
        <v/>
      </c>
      <c r="AQ297" s="237" t="str">
        <f t="shared" si="304"/>
        <v/>
      </c>
      <c r="AR297" s="283" t="str">
        <f t="shared" si="305"/>
        <v/>
      </c>
      <c r="AS297" s="237" t="str">
        <f>IFERROR(IF(AND(AH296="Impacto",AH297="Impacto"),(AS295-(+AS296*AK297)),IF(AND(AH295="Probabilidad",AH297="Impacto"),(AS294-(+AS294*AK297)),IF(AH297="Probabilidad",AS295,""))),"")</f>
        <v/>
      </c>
      <c r="AT297" s="239" t="str">
        <f t="shared" si="306"/>
        <v/>
      </c>
      <c r="AU297" s="455"/>
      <c r="AV297" s="458"/>
      <c r="AW297" s="452"/>
      <c r="AX297" s="461"/>
      <c r="AY297" s="343"/>
      <c r="AZ297" s="209"/>
      <c r="BA297" s="207"/>
      <c r="BB297" s="207"/>
      <c r="BC297" s="208"/>
      <c r="BD297" s="208"/>
      <c r="BE297" s="208"/>
      <c r="BF297" s="209"/>
      <c r="BG297" s="464"/>
      <c r="BH297" s="215"/>
      <c r="BI297" s="210"/>
      <c r="BJ297" s="210"/>
      <c r="BK297" s="210"/>
      <c r="BL297" s="207"/>
      <c r="BM297" s="207"/>
      <c r="BN297" s="207"/>
      <c r="BO297" s="282"/>
      <c r="BP297" s="282"/>
      <c r="BQ297" s="284"/>
      <c r="BR297" s="213"/>
      <c r="BS297" s="213" t="str">
        <f>IF(AND('MAPA DE RIESGOS'!$AP297="Muy Alta",'MAPA DE RIESGOS'!$AR297="Leve"),CONCATENATE("R",'MAPA DE RIESGOS'!$H297,"C",'MAPA DE RIESGOS'!$AF297),"")</f>
        <v/>
      </c>
      <c r="BT297" s="213"/>
      <c r="BU297" s="213"/>
      <c r="BV297" s="213"/>
      <c r="BW297" s="213"/>
      <c r="BX297" s="213"/>
      <c r="BY297" s="213"/>
      <c r="BZ297" s="213"/>
      <c r="CA297" s="213"/>
      <c r="CB297" s="213"/>
      <c r="CC297" s="213"/>
      <c r="CD297" s="213"/>
      <c r="CE297" s="213"/>
      <c r="CF297" s="213"/>
      <c r="CG297" s="213"/>
      <c r="CH297" s="213"/>
      <c r="CI297" s="213"/>
      <c r="CJ297" s="213"/>
      <c r="CK297" s="213"/>
    </row>
    <row r="298" spans="1:89" s="214" customFormat="1" ht="105" customHeight="1">
      <c r="A298" s="643"/>
      <c r="B298" s="621" t="s">
        <v>890</v>
      </c>
      <c r="C298" s="520"/>
      <c r="D298" s="520" t="str">
        <f>IFERROR((VLOOKUP($B298,'Listados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8" s="469"/>
      <c r="F298" s="469" t="s">
        <v>968</v>
      </c>
      <c r="G298" s="489">
        <v>48</v>
      </c>
      <c r="H298" s="384">
        <v>48</v>
      </c>
      <c r="I298" s="465" t="s">
        <v>1263</v>
      </c>
      <c r="J298" s="462" t="s">
        <v>243</v>
      </c>
      <c r="K298" s="462" t="s">
        <v>1263</v>
      </c>
      <c r="L298" s="462" t="s">
        <v>1470</v>
      </c>
      <c r="M298" s="468" t="str">
        <f t="shared" ref="M298" si="339">+CONCATENATE("Posibilidad de afectación ", J298, " por ", K298," debido a ", L298)</f>
        <v>Posibilidad de afectación Reputacional por Deficiencias en la justificación de la necesidad que se pretende suplir con la contratación a realizar. debido a Justificación insuficiente o inadecuada de la necesidad que se pretende satisfacer con la contratación.</v>
      </c>
      <c r="N298" s="468" t="s">
        <v>108</v>
      </c>
      <c r="O298" s="468" t="s">
        <v>836</v>
      </c>
      <c r="P298" s="471">
        <v>12</v>
      </c>
      <c r="Q298" s="474"/>
      <c r="R298" s="477"/>
      <c r="S298" s="477"/>
      <c r="T298" s="477"/>
      <c r="U298" s="477"/>
      <c r="V298" s="480" t="str">
        <f t="shared" ref="V298" si="340">IF(ISBLANK(AC298),(IF(P298&lt;=0,"",IF(P298&lt;=2,"Muy Baja",IF(P298&lt;=24,"Baja",IF(P298&lt;=500,"Media",IF(P298&lt;=5000,"Alta","Muy Alta"))))))," ")</f>
        <v>Baja</v>
      </c>
      <c r="W298" s="438">
        <f t="shared" ref="W298" si="341">IF(ISBLANK(AC298),(IF(V298="","",IF(V298="Muy Baja",20%,IF(V298="Baja",40%,IF(V298="Media",60%,IF(V298="Alta",80%,IF(V298="Muy Alta",100%,0)))))))," ")</f>
        <v>0.4</v>
      </c>
      <c r="X298" s="483" t="s">
        <v>307</v>
      </c>
      <c r="Y298" s="486" t="str">
        <f>IF(X298&gt;0,IF(NOT(ISERROR(MATCH(X298,'Listados Datos'!$N$3:$N$4,0))),'Listados Datos'!$N$6&amp;"Por favor no seleccionar este criterios de impacto (Afectación Económica o presupuestal y/o Pérdida Reputacional)",'Listados Datos'!$N$7),"")</f>
        <v>✔</v>
      </c>
      <c r="Z298" s="435" t="str">
        <f>IF(OR(X298='Listados Datos'!$R$3,X298='Listados Datos'!$S$3),"Leve",IF(OR(X298='Listados Datos'!$R$4,X298='Listados Datos'!$S$4),"Menor",IF(OR(X298='Listados Datos'!$R$5,X298='Listados Datos'!$S$5),"Moderado",IF(OR(X298='Listados Datos'!$R$6,X298='Listados Datos'!$S$6),"Mayor",IF(OR(X298='Listados Datos'!$R$7,X298='Listados Datos'!$S$7),"Catastrófico","")))))</f>
        <v>Moderado</v>
      </c>
      <c r="AA298" s="438">
        <f>IF(Z298="","",IF(Z298="Leve",20%,IF(Z298="Menor",40%,IF(Z298="Moderado",60%,IF(Z298="Mayor",80%,IF(Z298="Catastrófico",100%,0))))))</f>
        <v>0.6</v>
      </c>
      <c r="AB298" s="441" t="str">
        <f>IF(OR(AND(V298="Muy Baja",Z298="Leve"),AND(V298="Muy Baja",Z298="Menor"),AND(V298="Baja",Z298="Leve")),"Bajo",IF(OR(AND(V298="Muy baja",Z298="Moderado"),AND(V298="Baja",Z298="Menor"),AND(V298="Baja",Z298="Moderado"),AND(V298="Media",Z298="Leve"),AND(V298="Media",Z298="Menor"),AND(V298="Media",Z298="Moderado"),AND(V298="Alta",Z298="Leve"),AND(V298="Alta",Z298="Menor")),"Moderado",IF(OR(AND(V298="Muy Baja",Z298="Mayor"),AND(V298="Baja",Z298="Mayor"),AND(V298="Media",Z298="Mayor"),AND(V298="Alta",Z298="Moderado"),AND(V298="Alta",Z298="Mayor"),AND(V298="Muy Alta",Z298="Leve"),AND(V298="Muy Alta",Z298="Menor"),AND(V298="Muy Alta",Z298="Moderado"),AND(V298="Muy Alta",Z298="Mayor")),"Alto",IF(OR(AND(V298="Muy Baja",Z298="Catastrófico"),AND(V298="Baja",Z298="Catastrófico"),AND(V298="Media",Z298="Catastrófico"),AND(V298="Alta",Z298="Catastrófico"),AND(V298="Muy Alta",Z298="Catastrófico")),"Extremo",""))))</f>
        <v>Moderado</v>
      </c>
      <c r="AC298" s="444"/>
      <c r="AD298" s="447"/>
      <c r="AE298" s="450" t="str">
        <f t="shared" ref="AE298" si="342">IF(AND(AC298="Rara Vez",AD298="Insignificante"),("BAJA"),IF(AND(AC298="Rara Vez",AD298="Menor"),("BAJA"),IF(AND(AC298="Rara Vez",AD298="Moderado"),("MODERADA"),IF(AND(AC298="Rara Vez",AD298="Mayor"),("ALTA"),IF(AND(AC298="Improbable",AD298="Insignificante"),("BAJA"),IF(AND(AC298="Improbable",AD298="Menor"),("BAJA"),IF(AND(AC298="Improbable",AD298="Moderado"),("MODERADA"),IF(AND(AC298="Improbable",AD298="Mayor"),("ALTA"),IF(AND(AC298="Posible",AD298="Insignificante"),("BAJA"),IF(AND(AC298="Posible",AD298="Menor"),("MODERADA"),IF(AND(AC298="Posible",AD298="Moderado"),("ALTA"),IF(AND(AC298="Posible",AD298="Mayor"),("EXTREMA"),IF(AND(AC298="Probable",AD298="Insignificante"),("MODERADA"),IF(AND(AC298="Probable",AD298="Menor"),("ALTA"),IF(AND(AC298="Probable",AD298="Moderado"),("ALTA"),IF(AND(AC298="Probable",AD298="Mayor"),("EXTREMA"),IF(AND(AC298="Casi Seguro",AD298="Insignificante"),("ALTA"),IF(AND(AC298="Casi Seguro",AD298="Menor"),("ALTA"),IF(AND(AC298="Casi Seguro",AD298="Moderado"),("EXTREMA"),IF(AND(AC298="Casi Seguro",AD298="Mayor"),("EXTREMA"),IF(AD298="Catastrófico","EXTREMA","VALORAR")))))))))))))))))))))</f>
        <v>VALORAR</v>
      </c>
      <c r="AF298" s="205">
        <v>1</v>
      </c>
      <c r="AG298" s="206" t="s">
        <v>1511</v>
      </c>
      <c r="AH298" s="234" t="str">
        <f t="shared" si="302"/>
        <v>Probabilidad</v>
      </c>
      <c r="AI298" s="340" t="s">
        <v>314</v>
      </c>
      <c r="AJ298" s="340" t="s">
        <v>319</v>
      </c>
      <c r="AK298" s="235" t="str">
        <f t="shared" si="303"/>
        <v>40%</v>
      </c>
      <c r="AL298" s="341" t="s">
        <v>323</v>
      </c>
      <c r="AM298" s="341" t="s">
        <v>327</v>
      </c>
      <c r="AN298" s="342" t="s">
        <v>330</v>
      </c>
      <c r="AO298" s="236">
        <f>IF(ISBLANK(AD298),(IFERROR(IF(AH298="Probabilidad",(W298-(+W298*AK298)),IF(AH298="Impacto",W298,"")),""))," ")</f>
        <v>0.24</v>
      </c>
      <c r="AP298" s="174" t="str">
        <f>IF(ISBLANK(AD298), (IFERROR(IF(AO298="","",IF(AO298&lt;=0.2,"Muy Baja",IF(AO298&lt;=0.4,"Baja",IF(AO298&lt;=0.6,"Media",IF(AO298&lt;=0.8,"Alta","Muy Alta"))))),""))," ")</f>
        <v>Baja</v>
      </c>
      <c r="AQ298" s="237">
        <f t="shared" si="304"/>
        <v>0.24</v>
      </c>
      <c r="AR298" s="283" t="str">
        <f t="shared" si="305"/>
        <v>Moderado</v>
      </c>
      <c r="AS298" s="237">
        <f>IFERROR(IF(AH298="Impacto",(AA298-(+AA298*AK298)),IF(AH298="Probabilidad",AA298,"")),"")</f>
        <v>0.6</v>
      </c>
      <c r="AT298" s="239" t="str">
        <f t="shared" si="306"/>
        <v>Moderado</v>
      </c>
      <c r="AU298" s="453"/>
      <c r="AV298" s="456" t="str">
        <f>IF(ISBLANK(AD298), " ", AD298)</f>
        <v xml:space="preserve"> </v>
      </c>
      <c r="AW298" s="450" t="str">
        <f t="shared" ref="AW298" si="343">IF(AND(AU298="Rara Vez",AV298="Insignificante"),("BAJA"),IF(AND(AU298="Rara Vez",AV298="Menor"),("BAJA"),IF(AND(AU298="Rara Vez",AV298="Moderado"),("MODERADA"),IF(AND(AU298="Rara Vez",AV298="Mayor"),("ALTA"),IF(AND(AU298="Improbable",AV298="Insignificante"),("BAJA"),IF(AND(AU298="Improbable",AV298="Menor"),("BAJA"),IF(AND(AU298="Improbable",AV298="Moderado"),("MODERADA"),IF(AND(AU298="Improbable",AV298="Mayor"),("ALTA"),IF(AND(AU298="Posible",AV298="Insignificante"),("BAJA"),IF(AND(AU298="Posible",AV298="Menor"),("MODERADA"),IF(AND(AU298="Posible",AV298="Moderado"),("ALTA"),IF(AND(AU298="Posible",AV298="Mayor"),("EXTREMA"),IF(AND(AU298="Probable",AV298="Insignificante"),("MODERADA"),IF(AND(AU298="Probable",AV298="Menor"),("ALTA"),IF(AND(AU298="Probable",AV298="Moderado"),("ALTA"),IF(AND(AU298="Probable",AV298="Mayor"),("EXTREMA"),IF(AND(AU298="Casi Seguro",AV298="Insignificante"),("ALTA"),IF(AND(AU298="Casi Seguro",AV298="Menor"),("ALTA"),IF(AND(AU298="Casi Seguro",AV298="Moderado"),("EXTREMA"),IF(AND(AU298="Casi Seguro",AV298="Mayor"),("EXTREMA"),IF(AV298="Catastrófico","EXTREMA","VALORAR")))))))))))))))))))))</f>
        <v>VALORAR</v>
      </c>
      <c r="AX298" s="459" t="s">
        <v>337</v>
      </c>
      <c r="AY298" s="343" t="s">
        <v>1644</v>
      </c>
      <c r="AZ298" s="209" t="s">
        <v>1344</v>
      </c>
      <c r="BA298" s="207" t="s">
        <v>968</v>
      </c>
      <c r="BB298" s="207" t="s">
        <v>1069</v>
      </c>
      <c r="BC298" s="208">
        <v>44562</v>
      </c>
      <c r="BD298" s="208">
        <v>44926</v>
      </c>
      <c r="BE298" s="208" t="s">
        <v>1344</v>
      </c>
      <c r="BF298" s="209" t="s">
        <v>1344</v>
      </c>
      <c r="BG298" s="462" t="s">
        <v>1345</v>
      </c>
      <c r="BH298" s="215"/>
      <c r="BI298" s="210"/>
      <c r="BJ298" s="210"/>
      <c r="BK298" s="210"/>
      <c r="BL298" s="207"/>
      <c r="BM298" s="207"/>
      <c r="BN298" s="207"/>
      <c r="BO298" s="282"/>
      <c r="BP298" s="282"/>
      <c r="BQ298" s="284"/>
      <c r="BR298" s="213"/>
      <c r="BS298" s="213" t="str">
        <f>IF(AND('MAPA DE RIESGOS'!$AP298="Muy Alta",'MAPA DE RIESGOS'!$AR298="Leve"),CONCATENATE("R",'MAPA DE RIESGOS'!$H298,"C",'MAPA DE RIESGOS'!$AF298),"")</f>
        <v/>
      </c>
      <c r="BT298" s="213"/>
      <c r="BU298" s="213"/>
      <c r="BV298" s="213"/>
      <c r="BW298" s="213"/>
      <c r="BX298" s="213"/>
      <c r="BY298" s="213"/>
      <c r="BZ298" s="213"/>
      <c r="CA298" s="213"/>
      <c r="CB298" s="213"/>
      <c r="CC298" s="213"/>
      <c r="CD298" s="213"/>
      <c r="CE298" s="213"/>
      <c r="CF298" s="213"/>
      <c r="CG298" s="213"/>
      <c r="CH298" s="213"/>
      <c r="CI298" s="213"/>
      <c r="CJ298" s="213"/>
      <c r="CK298" s="213"/>
    </row>
    <row r="299" spans="1:89" s="214" customFormat="1" ht="28.5" hidden="1" customHeight="1">
      <c r="A299" s="643"/>
      <c r="B299" s="621"/>
      <c r="C299" s="520"/>
      <c r="D299" s="520"/>
      <c r="E299" s="469"/>
      <c r="F299" s="469"/>
      <c r="G299" s="489"/>
      <c r="H299" s="384">
        <v>48</v>
      </c>
      <c r="I299" s="466"/>
      <c r="J299" s="463"/>
      <c r="K299" s="463"/>
      <c r="L299" s="463"/>
      <c r="M299" s="469"/>
      <c r="N299" s="469"/>
      <c r="O299" s="469"/>
      <c r="P299" s="472"/>
      <c r="Q299" s="475"/>
      <c r="R299" s="478"/>
      <c r="S299" s="478"/>
      <c r="T299" s="478"/>
      <c r="U299" s="478"/>
      <c r="V299" s="481"/>
      <c r="W299" s="439"/>
      <c r="X299" s="484"/>
      <c r="Y299" s="487"/>
      <c r="Z299" s="436"/>
      <c r="AA299" s="439"/>
      <c r="AB299" s="442"/>
      <c r="AC299" s="445"/>
      <c r="AD299" s="448"/>
      <c r="AE299" s="451"/>
      <c r="AF299" s="205">
        <v>2</v>
      </c>
      <c r="AG299" s="206"/>
      <c r="AH299" s="234" t="str">
        <f t="shared" si="302"/>
        <v/>
      </c>
      <c r="AI299" s="340"/>
      <c r="AJ299" s="340"/>
      <c r="AK299" s="235" t="str">
        <f t="shared" si="303"/>
        <v/>
      </c>
      <c r="AL299" s="341"/>
      <c r="AM299" s="341"/>
      <c r="AN299" s="342"/>
      <c r="AO299" s="236" t="str">
        <f>IF(ISBLANK(AD298),(IFERROR(IF(AND(AH298="Probabilidad",AH299="Probabilidad"),(AQ298-(+AQ298*AK299)),IF(AH299="Probabilidad",(W298-(+W298*AK299)),IF(AH299="Impacto",AQ298,""))),""))," ")</f>
        <v/>
      </c>
      <c r="AP299" s="174" t="str">
        <f>IF(ISBLANK(AD298),(IFERROR(IF(AO299="","",IF(AO299&lt;=0.2,"Muy Baja",IF(AO299&lt;=0.4,"Baja",IF(AO299&lt;=0.6,"Media",IF(AO299&lt;=0.8,"Alta","Muy Alta"))))),""))," ")</f>
        <v/>
      </c>
      <c r="AQ299" s="237" t="str">
        <f t="shared" si="304"/>
        <v/>
      </c>
      <c r="AR299" s="283" t="str">
        <f t="shared" si="305"/>
        <v/>
      </c>
      <c r="AS299" s="237" t="str">
        <f>IFERROR(IF(AND(AH298="Impacto",AH299="Impacto"),(AS298-(+AS298*AK299)),IF(AH299="Impacto",(AA298-(+AA298*AK299)),IF(AH299="Probabilidad",AS298,""))),"")</f>
        <v/>
      </c>
      <c r="AT299" s="239" t="str">
        <f t="shared" si="306"/>
        <v/>
      </c>
      <c r="AU299" s="454"/>
      <c r="AV299" s="457"/>
      <c r="AW299" s="451"/>
      <c r="AX299" s="460"/>
      <c r="AY299" s="343"/>
      <c r="AZ299" s="209"/>
      <c r="BA299" s="207"/>
      <c r="BB299" s="207"/>
      <c r="BC299" s="208"/>
      <c r="BD299" s="208"/>
      <c r="BE299" s="208"/>
      <c r="BF299" s="209"/>
      <c r="BG299" s="463"/>
      <c r="BH299" s="215"/>
      <c r="BI299" s="210"/>
      <c r="BJ299" s="210"/>
      <c r="BK299" s="210"/>
      <c r="BL299" s="207"/>
      <c r="BM299" s="207"/>
      <c r="BN299" s="207"/>
      <c r="BO299" s="282"/>
      <c r="BP299" s="282"/>
      <c r="BQ299" s="284"/>
      <c r="BR299" s="213"/>
      <c r="BS299" s="213" t="str">
        <f>IF(AND('MAPA DE RIESGOS'!$AP299="Muy Alta",'MAPA DE RIESGOS'!$AR299="Leve"),CONCATENATE("R",'MAPA DE RIESGOS'!$H299,"C",'MAPA DE RIESGOS'!$AF299),"")</f>
        <v/>
      </c>
      <c r="BT299" s="213"/>
      <c r="BU299" s="213"/>
      <c r="BV299" s="213"/>
      <c r="BW299" s="213"/>
      <c r="BX299" s="213"/>
      <c r="BY299" s="213"/>
      <c r="BZ299" s="213"/>
      <c r="CA299" s="213"/>
      <c r="CB299" s="213"/>
      <c r="CC299" s="213"/>
      <c r="CD299" s="213"/>
      <c r="CE299" s="213"/>
      <c r="CF299" s="213"/>
      <c r="CG299" s="213"/>
      <c r="CH299" s="213"/>
      <c r="CI299" s="213"/>
      <c r="CJ299" s="213"/>
      <c r="CK299" s="213"/>
    </row>
    <row r="300" spans="1:89" s="214" customFormat="1" ht="28.5" hidden="1" customHeight="1">
      <c r="A300" s="643"/>
      <c r="B300" s="621"/>
      <c r="C300" s="520"/>
      <c r="D300" s="520"/>
      <c r="E300" s="469"/>
      <c r="F300" s="469"/>
      <c r="G300" s="489"/>
      <c r="H300" s="384">
        <v>48</v>
      </c>
      <c r="I300" s="466"/>
      <c r="J300" s="463"/>
      <c r="K300" s="463"/>
      <c r="L300" s="463"/>
      <c r="M300" s="469"/>
      <c r="N300" s="469"/>
      <c r="O300" s="469"/>
      <c r="P300" s="472"/>
      <c r="Q300" s="475"/>
      <c r="R300" s="478"/>
      <c r="S300" s="478"/>
      <c r="T300" s="478"/>
      <c r="U300" s="478"/>
      <c r="V300" s="481"/>
      <c r="W300" s="439"/>
      <c r="X300" s="484"/>
      <c r="Y300" s="487"/>
      <c r="Z300" s="436"/>
      <c r="AA300" s="439"/>
      <c r="AB300" s="442"/>
      <c r="AC300" s="445"/>
      <c r="AD300" s="448"/>
      <c r="AE300" s="451"/>
      <c r="AF300" s="205">
        <v>3</v>
      </c>
      <c r="AG300" s="206"/>
      <c r="AH300" s="234" t="str">
        <f t="shared" si="302"/>
        <v/>
      </c>
      <c r="AI300" s="340"/>
      <c r="AJ300" s="340"/>
      <c r="AK300" s="235" t="str">
        <f t="shared" si="303"/>
        <v/>
      </c>
      <c r="AL300" s="341"/>
      <c r="AM300" s="341"/>
      <c r="AN300" s="342"/>
      <c r="AO300" s="236" t="str">
        <f>IF(ISBLANK(AD298),(IFERROR(IF(AND(AH299="Probabilidad",AH300="Probabilidad"),(AQ299-(+AQ299*AK300)),IF(AND(AH299="Impacto",AH300="Probabilidad"),(AQ298-(+AQ298*AK300)),IF(AH300="Impacto",AQ299,""))),""))," ")</f>
        <v/>
      </c>
      <c r="AP300" s="174" t="str">
        <f>IF(ISBLANK(AD298),(IFERROR(IF(AO300="","",IF(AO300&lt;=0.2,"Muy Baja",IF(AO300&lt;=0.4,"Baja",IF(AO300&lt;=0.6,"Media",IF(AO300&lt;=0.8,"Alta","Muy Alta"))))),""))," ")</f>
        <v/>
      </c>
      <c r="AQ300" s="237" t="str">
        <f t="shared" si="304"/>
        <v/>
      </c>
      <c r="AR300" s="283" t="str">
        <f t="shared" si="305"/>
        <v/>
      </c>
      <c r="AS300" s="237" t="str">
        <f>IFERROR(IF(AND(AH299="Impacto",AH300="Impacto"),(AS299-(+AS299*AK300)),IF(AND(AH299="Probabilidad",AH300="Impacto"),(AS298-(+AS298*AK300)),IF(AH300="Probabilidad",AS299,""))),"")</f>
        <v/>
      </c>
      <c r="AT300" s="239" t="str">
        <f t="shared" si="306"/>
        <v/>
      </c>
      <c r="AU300" s="454"/>
      <c r="AV300" s="457"/>
      <c r="AW300" s="451"/>
      <c r="AX300" s="460"/>
      <c r="AY300" s="343"/>
      <c r="AZ300" s="209"/>
      <c r="BA300" s="207"/>
      <c r="BB300" s="207"/>
      <c r="BC300" s="208"/>
      <c r="BD300" s="208"/>
      <c r="BE300" s="208"/>
      <c r="BF300" s="209"/>
      <c r="BG300" s="463"/>
      <c r="BH300" s="215"/>
      <c r="BI300" s="210"/>
      <c r="BJ300" s="210"/>
      <c r="BK300" s="210"/>
      <c r="BL300" s="207"/>
      <c r="BM300" s="207"/>
      <c r="BN300" s="207"/>
      <c r="BO300" s="282"/>
      <c r="BP300" s="282"/>
      <c r="BQ300" s="284"/>
      <c r="BR300" s="213"/>
      <c r="BS300" s="213" t="str">
        <f>IF(AND('MAPA DE RIESGOS'!$AP300="Muy Alta",'MAPA DE RIESGOS'!$AR300="Leve"),CONCATENATE("R",'MAPA DE RIESGOS'!$H300,"C",'MAPA DE RIESGOS'!$AF300),"")</f>
        <v/>
      </c>
      <c r="BT300" s="213"/>
      <c r="BU300" s="213"/>
      <c r="BV300" s="213"/>
      <c r="BW300" s="213"/>
      <c r="BX300" s="213"/>
      <c r="BY300" s="213"/>
      <c r="BZ300" s="213"/>
      <c r="CA300" s="213"/>
      <c r="CB300" s="213"/>
      <c r="CC300" s="213"/>
      <c r="CD300" s="213"/>
      <c r="CE300" s="213"/>
      <c r="CF300" s="213"/>
      <c r="CG300" s="213"/>
      <c r="CH300" s="213"/>
      <c r="CI300" s="213"/>
      <c r="CJ300" s="213"/>
      <c r="CK300" s="213"/>
    </row>
    <row r="301" spans="1:89" s="214" customFormat="1" ht="28.5" hidden="1" customHeight="1">
      <c r="A301" s="643"/>
      <c r="B301" s="621"/>
      <c r="C301" s="520"/>
      <c r="D301" s="520"/>
      <c r="E301" s="469"/>
      <c r="F301" s="469"/>
      <c r="G301" s="489"/>
      <c r="H301" s="384">
        <v>48</v>
      </c>
      <c r="I301" s="466"/>
      <c r="J301" s="463"/>
      <c r="K301" s="463"/>
      <c r="L301" s="463"/>
      <c r="M301" s="469"/>
      <c r="N301" s="469"/>
      <c r="O301" s="469"/>
      <c r="P301" s="472"/>
      <c r="Q301" s="475"/>
      <c r="R301" s="478"/>
      <c r="S301" s="478"/>
      <c r="T301" s="478"/>
      <c r="U301" s="478"/>
      <c r="V301" s="481"/>
      <c r="W301" s="439"/>
      <c r="X301" s="484"/>
      <c r="Y301" s="487"/>
      <c r="Z301" s="436"/>
      <c r="AA301" s="439"/>
      <c r="AB301" s="442"/>
      <c r="AC301" s="445"/>
      <c r="AD301" s="448"/>
      <c r="AE301" s="451"/>
      <c r="AF301" s="205">
        <v>4</v>
      </c>
      <c r="AG301" s="206"/>
      <c r="AH301" s="234" t="str">
        <f t="shared" si="302"/>
        <v/>
      </c>
      <c r="AI301" s="340"/>
      <c r="AJ301" s="340"/>
      <c r="AK301" s="235" t="str">
        <f t="shared" si="303"/>
        <v/>
      </c>
      <c r="AL301" s="341"/>
      <c r="AM301" s="341"/>
      <c r="AN301" s="342"/>
      <c r="AO301" s="236" t="str">
        <f>IF(ISBLANK(AD298),(IFERROR(IF(AND(AH300="Probabilidad",AH301="Probabilidad"),(AQ300-(+AQ300*AK301)),IF(AND(AH300="Impacto",AH301="Probabilidad"),(AQ299-(+AQ299*AK301)),IF(AH301="Impacto",AQ300,""))),""))," ")</f>
        <v/>
      </c>
      <c r="AP301" s="174" t="str">
        <f>IF(ISBLANK(AD298),(IFERROR(IF(AO301="","",IF(AO301&lt;=0.2,"Muy Baja",IF(AO301&lt;=0.4,"Baja",IF(AO301&lt;=0.6,"Media",IF(AO301&lt;=0.8,"Alta","Muy Alta"))))),""))," ")</f>
        <v/>
      </c>
      <c r="AQ301" s="237" t="str">
        <f t="shared" si="304"/>
        <v/>
      </c>
      <c r="AR301" s="283" t="str">
        <f t="shared" si="305"/>
        <v/>
      </c>
      <c r="AS301" s="237" t="str">
        <f>IFERROR(IF(AND(AH300="Impacto",AH301="Impacto"),(AS300-(+AS300*AK301)),IF(AND(AH300="Probabilidad",AH301="Impacto"),(AS299-(+AS299*AK301)),IF(AH301="Probabilidad",AS300,""))),"")</f>
        <v/>
      </c>
      <c r="AT301" s="239" t="str">
        <f t="shared" si="306"/>
        <v/>
      </c>
      <c r="AU301" s="454"/>
      <c r="AV301" s="457"/>
      <c r="AW301" s="451"/>
      <c r="AX301" s="460"/>
      <c r="AY301" s="343"/>
      <c r="AZ301" s="209"/>
      <c r="BA301" s="207"/>
      <c r="BB301" s="207"/>
      <c r="BC301" s="208"/>
      <c r="BD301" s="208"/>
      <c r="BE301" s="208"/>
      <c r="BF301" s="209"/>
      <c r="BG301" s="463"/>
      <c r="BH301" s="215"/>
      <c r="BI301" s="210"/>
      <c r="BJ301" s="210"/>
      <c r="BK301" s="210"/>
      <c r="BL301" s="207"/>
      <c r="BM301" s="207"/>
      <c r="BN301" s="207"/>
      <c r="BO301" s="282"/>
      <c r="BP301" s="282"/>
      <c r="BQ301" s="284"/>
      <c r="BR301" s="213"/>
      <c r="BS301" s="213" t="str">
        <f>IF(AND('MAPA DE RIESGOS'!$AP301="Muy Alta",'MAPA DE RIESGOS'!$AR301="Leve"),CONCATENATE("R",'MAPA DE RIESGOS'!$H301,"C",'MAPA DE RIESGOS'!$AF301),"")</f>
        <v/>
      </c>
      <c r="BT301" s="213"/>
      <c r="BU301" s="213"/>
      <c r="BV301" s="213"/>
      <c r="BW301" s="213"/>
      <c r="BX301" s="213"/>
      <c r="BY301" s="213"/>
      <c r="BZ301" s="213"/>
      <c r="CA301" s="213"/>
      <c r="CB301" s="213"/>
      <c r="CC301" s="213"/>
      <c r="CD301" s="213"/>
      <c r="CE301" s="213"/>
      <c r="CF301" s="213"/>
      <c r="CG301" s="213"/>
      <c r="CH301" s="213"/>
      <c r="CI301" s="213"/>
      <c r="CJ301" s="213"/>
      <c r="CK301" s="213"/>
    </row>
    <row r="302" spans="1:89" s="214" customFormat="1" ht="28.5" hidden="1" customHeight="1">
      <c r="A302" s="643"/>
      <c r="B302" s="621"/>
      <c r="C302" s="520"/>
      <c r="D302" s="520"/>
      <c r="E302" s="469"/>
      <c r="F302" s="469"/>
      <c r="G302" s="489"/>
      <c r="H302" s="384">
        <v>48</v>
      </c>
      <c r="I302" s="466"/>
      <c r="J302" s="463"/>
      <c r="K302" s="463"/>
      <c r="L302" s="463"/>
      <c r="M302" s="469"/>
      <c r="N302" s="469"/>
      <c r="O302" s="469"/>
      <c r="P302" s="472"/>
      <c r="Q302" s="475"/>
      <c r="R302" s="478"/>
      <c r="S302" s="478"/>
      <c r="T302" s="478"/>
      <c r="U302" s="478"/>
      <c r="V302" s="481"/>
      <c r="W302" s="439"/>
      <c r="X302" s="484"/>
      <c r="Y302" s="487"/>
      <c r="Z302" s="436"/>
      <c r="AA302" s="439"/>
      <c r="AB302" s="442"/>
      <c r="AC302" s="445"/>
      <c r="AD302" s="448"/>
      <c r="AE302" s="451"/>
      <c r="AF302" s="205">
        <v>5</v>
      </c>
      <c r="AG302" s="206"/>
      <c r="AH302" s="234" t="str">
        <f t="shared" si="302"/>
        <v/>
      </c>
      <c r="AI302" s="340"/>
      <c r="AJ302" s="340"/>
      <c r="AK302" s="235" t="str">
        <f t="shared" si="303"/>
        <v/>
      </c>
      <c r="AL302" s="341"/>
      <c r="AM302" s="341"/>
      <c r="AN302" s="342"/>
      <c r="AO302" s="236" t="str">
        <f>IF(ISBLANK(AD298),(IFERROR(IF(AND(AH301="Probabilidad",AH302="Probabilidad"),(AQ301-(+AQ301*AK302)),IF(AND(AH301="Impacto",AH302="Probabilidad"),(AQ300-(+AQ300*AK302)),IF(AH302="Impacto",AQ301,""))),""))," ")</f>
        <v/>
      </c>
      <c r="AP302" s="174" t="str">
        <f>IF(ISBLANK(AD298),(IFERROR(IF(AO302="","",IF(AO302&lt;=0.2,"Muy Baja",IF(AO302&lt;=0.4,"Baja",IF(AO302&lt;=0.6,"Media",IF(AO302&lt;=0.8,"Alta","Muy Alta"))))),""))," ")</f>
        <v/>
      </c>
      <c r="AQ302" s="237" t="str">
        <f t="shared" si="304"/>
        <v/>
      </c>
      <c r="AR302" s="283" t="str">
        <f t="shared" si="305"/>
        <v/>
      </c>
      <c r="AS302" s="237" t="str">
        <f>IFERROR(IF(AND(AH301="Impacto",AH302="Impacto"),(AS301-(+AS301*AK302)),IF(AND(AH301="Probabilidad",AH302="Impacto"),(AS300-(+AS300*AK302)),IF(AH302="Probabilidad",AS301,""))),"")</f>
        <v/>
      </c>
      <c r="AT302" s="239" t="str">
        <f t="shared" si="306"/>
        <v/>
      </c>
      <c r="AU302" s="454"/>
      <c r="AV302" s="457"/>
      <c r="AW302" s="451"/>
      <c r="AX302" s="460"/>
      <c r="AY302" s="343"/>
      <c r="AZ302" s="209"/>
      <c r="BA302" s="207"/>
      <c r="BB302" s="207"/>
      <c r="BC302" s="208"/>
      <c r="BD302" s="208"/>
      <c r="BE302" s="208"/>
      <c r="BF302" s="209"/>
      <c r="BG302" s="463"/>
      <c r="BH302" s="215"/>
      <c r="BI302" s="210"/>
      <c r="BJ302" s="210"/>
      <c r="BK302" s="210"/>
      <c r="BL302" s="207"/>
      <c r="BM302" s="207"/>
      <c r="BN302" s="207"/>
      <c r="BO302" s="282"/>
      <c r="BP302" s="282"/>
      <c r="BQ302" s="284"/>
      <c r="BR302" s="213"/>
      <c r="BS302" s="213" t="str">
        <f>IF(AND('MAPA DE RIESGOS'!$AP302="Muy Alta",'MAPA DE RIESGOS'!$AR302="Leve"),CONCATENATE("R",'MAPA DE RIESGOS'!$H302,"C",'MAPA DE RIESGOS'!$AF302),"")</f>
        <v/>
      </c>
      <c r="BT302" s="213"/>
      <c r="BU302" s="213"/>
      <c r="BV302" s="213"/>
      <c r="BW302" s="213"/>
      <c r="BX302" s="213"/>
      <c r="BY302" s="213"/>
      <c r="BZ302" s="213"/>
      <c r="CA302" s="213"/>
      <c r="CB302" s="213"/>
      <c r="CC302" s="213"/>
      <c r="CD302" s="213"/>
      <c r="CE302" s="213"/>
      <c r="CF302" s="213"/>
      <c r="CG302" s="213"/>
      <c r="CH302" s="213"/>
      <c r="CI302" s="213"/>
      <c r="CJ302" s="213"/>
      <c r="CK302" s="213"/>
    </row>
    <row r="303" spans="1:89" s="214" customFormat="1" ht="28.5" hidden="1" customHeight="1">
      <c r="A303" s="643"/>
      <c r="B303" s="621"/>
      <c r="C303" s="520"/>
      <c r="D303" s="520"/>
      <c r="E303" s="469"/>
      <c r="F303" s="469"/>
      <c r="G303" s="489"/>
      <c r="H303" s="384">
        <v>48</v>
      </c>
      <c r="I303" s="467"/>
      <c r="J303" s="464"/>
      <c r="K303" s="464"/>
      <c r="L303" s="464"/>
      <c r="M303" s="470"/>
      <c r="N303" s="470"/>
      <c r="O303" s="470"/>
      <c r="P303" s="473"/>
      <c r="Q303" s="476"/>
      <c r="R303" s="479"/>
      <c r="S303" s="479"/>
      <c r="T303" s="479"/>
      <c r="U303" s="479"/>
      <c r="V303" s="482"/>
      <c r="W303" s="440"/>
      <c r="X303" s="485"/>
      <c r="Y303" s="488"/>
      <c r="Z303" s="437"/>
      <c r="AA303" s="440"/>
      <c r="AB303" s="443"/>
      <c r="AC303" s="446"/>
      <c r="AD303" s="449"/>
      <c r="AE303" s="452"/>
      <c r="AF303" s="205">
        <v>6</v>
      </c>
      <c r="AG303" s="206"/>
      <c r="AH303" s="234" t="str">
        <f t="shared" si="302"/>
        <v/>
      </c>
      <c r="AI303" s="340"/>
      <c r="AJ303" s="340"/>
      <c r="AK303" s="235" t="str">
        <f t="shared" si="303"/>
        <v/>
      </c>
      <c r="AL303" s="341"/>
      <c r="AM303" s="341"/>
      <c r="AN303" s="342"/>
      <c r="AO303" s="236" t="str">
        <f>IF(ISBLANK(AD298),(IFERROR(IF(AND(AH301="Probabilidad",AH303="Probabilidad"),(AQ301-(+AQ301*AK303)),IF(AND(AH301="Impacto",AH303="Probabilidad"),(AQ300-(+AQ300*AK303)),IF(AH303="Impacto",AQ301,""))),""))," ")</f>
        <v/>
      </c>
      <c r="AP303" s="174" t="str">
        <f>IF(ISBLANK(AD298),(IFERROR(IF(AO303="","",IF(AO303&lt;=0.2,"Muy Baja",IF(AO303&lt;=0.4,"Baja",IF(AO303&lt;=0.6,"Media",IF(AO303&lt;=0.8,"Alta","Muy Alta"))))),"")), " ")</f>
        <v/>
      </c>
      <c r="AQ303" s="237" t="str">
        <f t="shared" si="304"/>
        <v/>
      </c>
      <c r="AR303" s="283" t="str">
        <f t="shared" si="305"/>
        <v/>
      </c>
      <c r="AS303" s="237" t="str">
        <f>IFERROR(IF(AND(AH302="Impacto",AH303="Impacto"),(AS301-(+AS302*AK303)),IF(AND(AH301="Probabilidad",AH303="Impacto"),(AS300-(+AS300*AK303)),IF(AH303="Probabilidad",AS301,""))),"")</f>
        <v/>
      </c>
      <c r="AT303" s="239" t="str">
        <f t="shared" si="306"/>
        <v/>
      </c>
      <c r="AU303" s="455"/>
      <c r="AV303" s="458"/>
      <c r="AW303" s="452"/>
      <c r="AX303" s="461"/>
      <c r="AY303" s="343"/>
      <c r="AZ303" s="209"/>
      <c r="BA303" s="207"/>
      <c r="BB303" s="207"/>
      <c r="BC303" s="208"/>
      <c r="BD303" s="208"/>
      <c r="BE303" s="208"/>
      <c r="BF303" s="209"/>
      <c r="BG303" s="464"/>
      <c r="BH303" s="215"/>
      <c r="BI303" s="210"/>
      <c r="BJ303" s="210"/>
      <c r="BK303" s="210"/>
      <c r="BL303" s="207"/>
      <c r="BM303" s="207"/>
      <c r="BN303" s="207"/>
      <c r="BO303" s="282"/>
      <c r="BP303" s="282"/>
      <c r="BQ303" s="284"/>
      <c r="BR303" s="213"/>
      <c r="BS303" s="213" t="str">
        <f>IF(AND('MAPA DE RIESGOS'!$AP303="Muy Alta",'MAPA DE RIESGOS'!$AR303="Leve"),CONCATENATE("R",'MAPA DE RIESGOS'!$H303,"C",'MAPA DE RIESGOS'!$AF303),"")</f>
        <v/>
      </c>
      <c r="BT303" s="213"/>
      <c r="BU303" s="213"/>
      <c r="BV303" s="213"/>
      <c r="BW303" s="213"/>
      <c r="BX303" s="213"/>
      <c r="BY303" s="213"/>
      <c r="BZ303" s="213"/>
      <c r="CA303" s="213"/>
      <c r="CB303" s="213"/>
      <c r="CC303" s="213"/>
      <c r="CD303" s="213"/>
      <c r="CE303" s="213"/>
      <c r="CF303" s="213"/>
      <c r="CG303" s="213"/>
      <c r="CH303" s="213"/>
      <c r="CI303" s="213"/>
      <c r="CJ303" s="213"/>
      <c r="CK303" s="213"/>
    </row>
    <row r="304" spans="1:89" s="214" customFormat="1" ht="74" customHeight="1">
      <c r="A304" s="643"/>
      <c r="B304" s="621" t="s">
        <v>890</v>
      </c>
      <c r="C304" s="520"/>
      <c r="D304" s="520" t="str">
        <f>IFERROR((VLOOKUP($B304,'Listados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04" s="469"/>
      <c r="F304" s="469" t="s">
        <v>968</v>
      </c>
      <c r="G304" s="489">
        <v>49</v>
      </c>
      <c r="H304" s="384">
        <v>49</v>
      </c>
      <c r="I304" s="465" t="s">
        <v>1264</v>
      </c>
      <c r="J304" s="462" t="s">
        <v>243</v>
      </c>
      <c r="K304" s="462" t="s">
        <v>1264</v>
      </c>
      <c r="L304" s="462" t="s">
        <v>1471</v>
      </c>
      <c r="M304" s="468" t="str">
        <f t="shared" ref="M304" si="344">+CONCATENATE("Posibilidad de afectación ", J304, " por ", K304," debido a ", L304)</f>
        <v>Posibilidad de afectación Reputacional por Suscripción del contrato sin el lleno de requisitos. debido a Contrato sin el lleno de los requisitos</v>
      </c>
      <c r="N304" s="468" t="s">
        <v>108</v>
      </c>
      <c r="O304" s="468" t="s">
        <v>836</v>
      </c>
      <c r="P304" s="471">
        <v>12</v>
      </c>
      <c r="Q304" s="474"/>
      <c r="R304" s="477"/>
      <c r="S304" s="477"/>
      <c r="T304" s="477"/>
      <c r="U304" s="477"/>
      <c r="V304" s="480" t="str">
        <f t="shared" ref="V304" si="345">IF(ISBLANK(AC304),(IF(P304&lt;=0,"",IF(P304&lt;=2,"Muy Baja",IF(P304&lt;=24,"Baja",IF(P304&lt;=500,"Media",IF(P304&lt;=5000,"Alta","Muy Alta"))))))," ")</f>
        <v>Baja</v>
      </c>
      <c r="W304" s="438">
        <f t="shared" ref="W304" si="346">IF(ISBLANK(AC304),(IF(V304="","",IF(V304="Muy Baja",20%,IF(V304="Baja",40%,IF(V304="Media",60%,IF(V304="Alta",80%,IF(V304="Muy Alta",100%,0)))))))," ")</f>
        <v>0.4</v>
      </c>
      <c r="X304" s="483" t="s">
        <v>307</v>
      </c>
      <c r="Y304" s="486" t="str">
        <f>IF(X304&gt;0,IF(NOT(ISERROR(MATCH(X304,'Listados Datos'!$N$3:$N$4,0))),'Listados Datos'!$N$6&amp;"Por favor no seleccionar este criterios de impacto (Afectación Económica o presupuestal y/o Pérdida Reputacional)",'Listados Datos'!$N$7),"")</f>
        <v>✔</v>
      </c>
      <c r="Z304" s="435" t="str">
        <f>IF(OR(X304='Listados Datos'!$R$3,X304='Listados Datos'!$S$3),"Leve",IF(OR(X304='Listados Datos'!$R$4,X304='Listados Datos'!$S$4),"Menor",IF(OR(X304='Listados Datos'!$R$5,X304='Listados Datos'!$S$5),"Moderado",IF(OR(X304='Listados Datos'!$R$6,X304='Listados Datos'!$S$6),"Mayor",IF(OR(X304='Listados Datos'!$R$7,X304='Listados Datos'!$S$7),"Catastrófico","")))))</f>
        <v>Moderado</v>
      </c>
      <c r="AA304" s="438">
        <f>IF(Z304="","",IF(Z304="Leve",20%,IF(Z304="Menor",40%,IF(Z304="Moderado",60%,IF(Z304="Mayor",80%,IF(Z304="Catastrófico",100%,0))))))</f>
        <v>0.6</v>
      </c>
      <c r="AB304" s="441" t="str">
        <f>IF(OR(AND(V304="Muy Baja",Z304="Leve"),AND(V304="Muy Baja",Z304="Menor"),AND(V304="Baja",Z304="Leve")),"Bajo",IF(OR(AND(V304="Muy baja",Z304="Moderado"),AND(V304="Baja",Z304="Menor"),AND(V304="Baja",Z304="Moderado"),AND(V304="Media",Z304="Leve"),AND(V304="Media",Z304="Menor"),AND(V304="Media",Z304="Moderado"),AND(V304="Alta",Z304="Leve"),AND(V304="Alta",Z304="Menor")),"Moderado",IF(OR(AND(V304="Muy Baja",Z304="Mayor"),AND(V304="Baja",Z304="Mayor"),AND(V304="Media",Z304="Mayor"),AND(V304="Alta",Z304="Moderado"),AND(V304="Alta",Z304="Mayor"),AND(V304="Muy Alta",Z304="Leve"),AND(V304="Muy Alta",Z304="Menor"),AND(V304="Muy Alta",Z304="Moderado"),AND(V304="Muy Alta",Z304="Mayor")),"Alto",IF(OR(AND(V304="Muy Baja",Z304="Catastrófico"),AND(V304="Baja",Z304="Catastrófico"),AND(V304="Media",Z304="Catastrófico"),AND(V304="Alta",Z304="Catastrófico"),AND(V304="Muy Alta",Z304="Catastrófico")),"Extremo",""))))</f>
        <v>Moderado</v>
      </c>
      <c r="AC304" s="444"/>
      <c r="AD304" s="447"/>
      <c r="AE304" s="450" t="str">
        <f t="shared" ref="AE304" si="347">IF(AND(AC304="Rara Vez",AD304="Insignificante"),("BAJA"),IF(AND(AC304="Rara Vez",AD304="Menor"),("BAJA"),IF(AND(AC304="Rara Vez",AD304="Moderado"),("MODERADA"),IF(AND(AC304="Rara Vez",AD304="Mayor"),("ALTA"),IF(AND(AC304="Improbable",AD304="Insignificante"),("BAJA"),IF(AND(AC304="Improbable",AD304="Menor"),("BAJA"),IF(AND(AC304="Improbable",AD304="Moderado"),("MODERADA"),IF(AND(AC304="Improbable",AD304="Mayor"),("ALTA"),IF(AND(AC304="Posible",AD304="Insignificante"),("BAJA"),IF(AND(AC304="Posible",AD304="Menor"),("MODERADA"),IF(AND(AC304="Posible",AD304="Moderado"),("ALTA"),IF(AND(AC304="Posible",AD304="Mayor"),("EXTREMA"),IF(AND(AC304="Probable",AD304="Insignificante"),("MODERADA"),IF(AND(AC304="Probable",AD304="Menor"),("ALTA"),IF(AND(AC304="Probable",AD304="Moderado"),("ALTA"),IF(AND(AC304="Probable",AD304="Mayor"),("EXTREMA"),IF(AND(AC304="Casi Seguro",AD304="Insignificante"),("ALTA"),IF(AND(AC304="Casi Seguro",AD304="Menor"),("ALTA"),IF(AND(AC304="Casi Seguro",AD304="Moderado"),("EXTREMA"),IF(AND(AC304="Casi Seguro",AD304="Mayor"),("EXTREMA"),IF(AD304="Catastrófico","EXTREMA","VALORAR")))))))))))))))))))))</f>
        <v>VALORAR</v>
      </c>
      <c r="AF304" s="205">
        <v>1</v>
      </c>
      <c r="AG304" s="206" t="s">
        <v>1510</v>
      </c>
      <c r="AH304" s="234" t="str">
        <f t="shared" si="302"/>
        <v>Probabilidad</v>
      </c>
      <c r="AI304" s="340" t="s">
        <v>314</v>
      </c>
      <c r="AJ304" s="340" t="s">
        <v>319</v>
      </c>
      <c r="AK304" s="235" t="str">
        <f t="shared" si="303"/>
        <v>40%</v>
      </c>
      <c r="AL304" s="341" t="s">
        <v>323</v>
      </c>
      <c r="AM304" s="341" t="s">
        <v>327</v>
      </c>
      <c r="AN304" s="342" t="s">
        <v>330</v>
      </c>
      <c r="AO304" s="236">
        <f>IF(ISBLANK(AD304),(IFERROR(IF(AH304="Probabilidad",(W304-(+W304*AK304)),IF(AH304="Impacto",W304,"")),""))," ")</f>
        <v>0.24</v>
      </c>
      <c r="AP304" s="174" t="str">
        <f>IF(ISBLANK(AD304), (IFERROR(IF(AO304="","",IF(AO304&lt;=0.2,"Muy Baja",IF(AO304&lt;=0.4,"Baja",IF(AO304&lt;=0.6,"Media",IF(AO304&lt;=0.8,"Alta","Muy Alta"))))),""))," ")</f>
        <v>Baja</v>
      </c>
      <c r="AQ304" s="237">
        <f t="shared" si="304"/>
        <v>0.24</v>
      </c>
      <c r="AR304" s="283" t="str">
        <f t="shared" si="305"/>
        <v>Moderado</v>
      </c>
      <c r="AS304" s="237">
        <f>IFERROR(IF(AH304="Impacto",(AA304-(+AA304*AK304)),IF(AH304="Probabilidad",AA304,"")),"")</f>
        <v>0.6</v>
      </c>
      <c r="AT304" s="239" t="str">
        <f t="shared" si="306"/>
        <v>Moderado</v>
      </c>
      <c r="AU304" s="453"/>
      <c r="AV304" s="456" t="str">
        <f>IF(ISBLANK(AD304), " ", AD304)</f>
        <v xml:space="preserve"> </v>
      </c>
      <c r="AW304" s="450" t="str">
        <f t="shared" ref="AW304" si="348">IF(AND(AU304="Rara Vez",AV304="Insignificante"),("BAJA"),IF(AND(AU304="Rara Vez",AV304="Menor"),("BAJA"),IF(AND(AU304="Rara Vez",AV304="Moderado"),("MODERADA"),IF(AND(AU304="Rara Vez",AV304="Mayor"),("ALTA"),IF(AND(AU304="Improbable",AV304="Insignificante"),("BAJA"),IF(AND(AU304="Improbable",AV304="Menor"),("BAJA"),IF(AND(AU304="Improbable",AV304="Moderado"),("MODERADA"),IF(AND(AU304="Improbable",AV304="Mayor"),("ALTA"),IF(AND(AU304="Posible",AV304="Insignificante"),("BAJA"),IF(AND(AU304="Posible",AV304="Menor"),("MODERADA"),IF(AND(AU304="Posible",AV304="Moderado"),("ALTA"),IF(AND(AU304="Posible",AV304="Mayor"),("EXTREMA"),IF(AND(AU304="Probable",AV304="Insignificante"),("MODERADA"),IF(AND(AU304="Probable",AV304="Menor"),("ALTA"),IF(AND(AU304="Probable",AV304="Moderado"),("ALTA"),IF(AND(AU304="Probable",AV304="Mayor"),("EXTREMA"),IF(AND(AU304="Casi Seguro",AV304="Insignificante"),("ALTA"),IF(AND(AU304="Casi Seguro",AV304="Menor"),("ALTA"),IF(AND(AU304="Casi Seguro",AV304="Moderado"),("EXTREMA"),IF(AND(AU304="Casi Seguro",AV304="Mayor"),("EXTREMA"),IF(AV304="Catastrófico","EXTREMA","VALORAR")))))))))))))))))))))</f>
        <v>VALORAR</v>
      </c>
      <c r="AX304" s="459" t="s">
        <v>337</v>
      </c>
      <c r="AY304" s="343" t="s">
        <v>1645</v>
      </c>
      <c r="AZ304" s="209" t="s">
        <v>1346</v>
      </c>
      <c r="BA304" s="207" t="s">
        <v>968</v>
      </c>
      <c r="BB304" s="207" t="s">
        <v>1069</v>
      </c>
      <c r="BC304" s="208">
        <v>44562</v>
      </c>
      <c r="BD304" s="208">
        <v>44926</v>
      </c>
      <c r="BE304" s="208" t="s">
        <v>1346</v>
      </c>
      <c r="BF304" s="209" t="s">
        <v>1346</v>
      </c>
      <c r="BG304" s="462" t="s">
        <v>1347</v>
      </c>
      <c r="BH304" s="215"/>
      <c r="BI304" s="210"/>
      <c r="BJ304" s="210"/>
      <c r="BK304" s="210"/>
      <c r="BL304" s="207"/>
      <c r="BM304" s="207"/>
      <c r="BN304" s="207"/>
      <c r="BO304" s="282"/>
      <c r="BP304" s="282"/>
      <c r="BQ304" s="284"/>
      <c r="BR304" s="213"/>
      <c r="BS304" s="213" t="str">
        <f>IF(AND('MAPA DE RIESGOS'!$AP304="Muy Alta",'MAPA DE RIESGOS'!$AR304="Leve"),CONCATENATE("R",'MAPA DE RIESGOS'!$H304,"C",'MAPA DE RIESGOS'!$AF304),"")</f>
        <v/>
      </c>
      <c r="BT304" s="213"/>
      <c r="BU304" s="213"/>
      <c r="BV304" s="213"/>
      <c r="BW304" s="213"/>
      <c r="BX304" s="213"/>
      <c r="BY304" s="213"/>
      <c r="BZ304" s="213"/>
      <c r="CA304" s="213"/>
      <c r="CB304" s="213"/>
      <c r="CC304" s="213"/>
      <c r="CD304" s="213"/>
      <c r="CE304" s="213"/>
      <c r="CF304" s="213"/>
      <c r="CG304" s="213"/>
      <c r="CH304" s="213"/>
      <c r="CI304" s="213"/>
      <c r="CJ304" s="213"/>
      <c r="CK304" s="213"/>
    </row>
    <row r="305" spans="1:89" s="214" customFormat="1" ht="28.5" hidden="1" customHeight="1">
      <c r="A305" s="643"/>
      <c r="B305" s="621"/>
      <c r="C305" s="520"/>
      <c r="D305" s="520"/>
      <c r="E305" s="469"/>
      <c r="F305" s="469"/>
      <c r="G305" s="489"/>
      <c r="H305" s="384">
        <v>49</v>
      </c>
      <c r="I305" s="466"/>
      <c r="J305" s="463"/>
      <c r="K305" s="463"/>
      <c r="L305" s="463"/>
      <c r="M305" s="469"/>
      <c r="N305" s="469"/>
      <c r="O305" s="469"/>
      <c r="P305" s="472"/>
      <c r="Q305" s="475"/>
      <c r="R305" s="478"/>
      <c r="S305" s="478"/>
      <c r="T305" s="478"/>
      <c r="U305" s="478"/>
      <c r="V305" s="481"/>
      <c r="W305" s="439"/>
      <c r="X305" s="484"/>
      <c r="Y305" s="487"/>
      <c r="Z305" s="436"/>
      <c r="AA305" s="439"/>
      <c r="AB305" s="442"/>
      <c r="AC305" s="445"/>
      <c r="AD305" s="448"/>
      <c r="AE305" s="451"/>
      <c r="AF305" s="205">
        <v>2</v>
      </c>
      <c r="AG305" s="206"/>
      <c r="AH305" s="234" t="str">
        <f t="shared" si="302"/>
        <v/>
      </c>
      <c r="AI305" s="340"/>
      <c r="AJ305" s="340"/>
      <c r="AK305" s="235" t="str">
        <f t="shared" si="303"/>
        <v/>
      </c>
      <c r="AL305" s="341"/>
      <c r="AM305" s="341"/>
      <c r="AN305" s="342"/>
      <c r="AO305" s="236" t="str">
        <f>IF(ISBLANK(AD304),(IFERROR(IF(AND(AH304="Probabilidad",AH305="Probabilidad"),(AQ304-(+AQ304*AK305)),IF(AH305="Probabilidad",(W304-(+W304*AK305)),IF(AH305="Impacto",AQ304,""))),""))," ")</f>
        <v/>
      </c>
      <c r="AP305" s="174" t="str">
        <f>IF(ISBLANK(AD304),(IFERROR(IF(AO305="","",IF(AO305&lt;=0.2,"Muy Baja",IF(AO305&lt;=0.4,"Baja",IF(AO305&lt;=0.6,"Media",IF(AO305&lt;=0.8,"Alta","Muy Alta"))))),""))," ")</f>
        <v/>
      </c>
      <c r="AQ305" s="237" t="str">
        <f t="shared" si="304"/>
        <v/>
      </c>
      <c r="AR305" s="283" t="str">
        <f t="shared" si="305"/>
        <v/>
      </c>
      <c r="AS305" s="237" t="str">
        <f>IFERROR(IF(AND(AH304="Impacto",AH305="Impacto"),(AS304-(+AS304*AK305)),IF(AH305="Impacto",(AA304-(+AA304*AK305)),IF(AH305="Probabilidad",AS304,""))),"")</f>
        <v/>
      </c>
      <c r="AT305" s="239" t="str">
        <f t="shared" si="306"/>
        <v/>
      </c>
      <c r="AU305" s="454"/>
      <c r="AV305" s="457"/>
      <c r="AW305" s="451"/>
      <c r="AX305" s="460"/>
      <c r="AY305" s="343"/>
      <c r="AZ305" s="209"/>
      <c r="BA305" s="207"/>
      <c r="BB305" s="207"/>
      <c r="BC305" s="208"/>
      <c r="BD305" s="208"/>
      <c r="BE305" s="208"/>
      <c r="BF305" s="209"/>
      <c r="BG305" s="463"/>
      <c r="BH305" s="215"/>
      <c r="BI305" s="210"/>
      <c r="BJ305" s="210"/>
      <c r="BK305" s="210"/>
      <c r="BL305" s="207"/>
      <c r="BM305" s="207"/>
      <c r="BN305" s="207"/>
      <c r="BO305" s="282"/>
      <c r="BP305" s="282"/>
      <c r="BQ305" s="284"/>
      <c r="BR305" s="213"/>
      <c r="BS305" s="213" t="str">
        <f>IF(AND('MAPA DE RIESGOS'!$AP305="Muy Alta",'MAPA DE RIESGOS'!$AR305="Leve"),CONCATENATE("R",'MAPA DE RIESGOS'!$H305,"C",'MAPA DE RIESGOS'!$AF305),"")</f>
        <v/>
      </c>
      <c r="BT305" s="213"/>
      <c r="BU305" s="213"/>
      <c r="BV305" s="213"/>
      <c r="BW305" s="213"/>
      <c r="BX305" s="213"/>
      <c r="BY305" s="213"/>
      <c r="BZ305" s="213"/>
      <c r="CA305" s="213"/>
      <c r="CB305" s="213"/>
      <c r="CC305" s="213"/>
      <c r="CD305" s="213"/>
      <c r="CE305" s="213"/>
      <c r="CF305" s="213"/>
      <c r="CG305" s="213"/>
      <c r="CH305" s="213"/>
      <c r="CI305" s="213"/>
      <c r="CJ305" s="213"/>
      <c r="CK305" s="213"/>
    </row>
    <row r="306" spans="1:89" s="214" customFormat="1" ht="28.5" hidden="1" customHeight="1">
      <c r="A306" s="643"/>
      <c r="B306" s="621"/>
      <c r="C306" s="520"/>
      <c r="D306" s="520"/>
      <c r="E306" s="469"/>
      <c r="F306" s="469"/>
      <c r="G306" s="489"/>
      <c r="H306" s="384">
        <v>49</v>
      </c>
      <c r="I306" s="466"/>
      <c r="J306" s="463"/>
      <c r="K306" s="463"/>
      <c r="L306" s="463"/>
      <c r="M306" s="469"/>
      <c r="N306" s="469"/>
      <c r="O306" s="469"/>
      <c r="P306" s="472"/>
      <c r="Q306" s="475"/>
      <c r="R306" s="478"/>
      <c r="S306" s="478"/>
      <c r="T306" s="478"/>
      <c r="U306" s="478"/>
      <c r="V306" s="481"/>
      <c r="W306" s="439"/>
      <c r="X306" s="484"/>
      <c r="Y306" s="487"/>
      <c r="Z306" s="436"/>
      <c r="AA306" s="439"/>
      <c r="AB306" s="442"/>
      <c r="AC306" s="445"/>
      <c r="AD306" s="448"/>
      <c r="AE306" s="451"/>
      <c r="AF306" s="205">
        <v>3</v>
      </c>
      <c r="AG306" s="206"/>
      <c r="AH306" s="234" t="str">
        <f t="shared" si="302"/>
        <v/>
      </c>
      <c r="AI306" s="340"/>
      <c r="AJ306" s="340"/>
      <c r="AK306" s="235" t="str">
        <f t="shared" si="303"/>
        <v/>
      </c>
      <c r="AL306" s="341"/>
      <c r="AM306" s="341"/>
      <c r="AN306" s="342"/>
      <c r="AO306" s="236" t="str">
        <f>IF(ISBLANK(AD304),(IFERROR(IF(AND(AH305="Probabilidad",AH306="Probabilidad"),(AQ305-(+AQ305*AK306)),IF(AND(AH305="Impacto",AH306="Probabilidad"),(AQ304-(+AQ304*AK306)),IF(AH306="Impacto",AQ305,""))),""))," ")</f>
        <v/>
      </c>
      <c r="AP306" s="174" t="str">
        <f>IF(ISBLANK(AD304),(IFERROR(IF(AO306="","",IF(AO306&lt;=0.2,"Muy Baja",IF(AO306&lt;=0.4,"Baja",IF(AO306&lt;=0.6,"Media",IF(AO306&lt;=0.8,"Alta","Muy Alta"))))),""))," ")</f>
        <v/>
      </c>
      <c r="AQ306" s="237" t="str">
        <f t="shared" si="304"/>
        <v/>
      </c>
      <c r="AR306" s="283" t="str">
        <f t="shared" si="305"/>
        <v/>
      </c>
      <c r="AS306" s="237" t="str">
        <f>IFERROR(IF(AND(AH305="Impacto",AH306="Impacto"),(AS305-(+AS305*AK306)),IF(AND(AH305="Probabilidad",AH306="Impacto"),(AS304-(+AS304*AK306)),IF(AH306="Probabilidad",AS305,""))),"")</f>
        <v/>
      </c>
      <c r="AT306" s="239" t="str">
        <f t="shared" si="306"/>
        <v/>
      </c>
      <c r="AU306" s="454"/>
      <c r="AV306" s="457"/>
      <c r="AW306" s="451"/>
      <c r="AX306" s="460"/>
      <c r="AY306" s="343"/>
      <c r="AZ306" s="209"/>
      <c r="BA306" s="207"/>
      <c r="BB306" s="207"/>
      <c r="BC306" s="208"/>
      <c r="BD306" s="208"/>
      <c r="BE306" s="208"/>
      <c r="BF306" s="209"/>
      <c r="BG306" s="463"/>
      <c r="BH306" s="215"/>
      <c r="BI306" s="210"/>
      <c r="BJ306" s="210"/>
      <c r="BK306" s="210"/>
      <c r="BL306" s="207"/>
      <c r="BM306" s="207"/>
      <c r="BN306" s="207"/>
      <c r="BO306" s="282"/>
      <c r="BP306" s="282"/>
      <c r="BQ306" s="284"/>
      <c r="BR306" s="213"/>
      <c r="BS306" s="213" t="str">
        <f>IF(AND('MAPA DE RIESGOS'!$AP306="Muy Alta",'MAPA DE RIESGOS'!$AR306="Leve"),CONCATENATE("R",'MAPA DE RIESGOS'!$H306,"C",'MAPA DE RIESGOS'!$AF306),"")</f>
        <v/>
      </c>
      <c r="BT306" s="213"/>
      <c r="BU306" s="213"/>
      <c r="BV306" s="213"/>
      <c r="BW306" s="213"/>
      <c r="BX306" s="213"/>
      <c r="BY306" s="213"/>
      <c r="BZ306" s="213"/>
      <c r="CA306" s="213"/>
      <c r="CB306" s="213"/>
      <c r="CC306" s="213"/>
      <c r="CD306" s="213"/>
      <c r="CE306" s="213"/>
      <c r="CF306" s="213"/>
      <c r="CG306" s="213"/>
      <c r="CH306" s="213"/>
      <c r="CI306" s="213"/>
      <c r="CJ306" s="213"/>
      <c r="CK306" s="213"/>
    </row>
    <row r="307" spans="1:89" s="214" customFormat="1" ht="28.5" hidden="1" customHeight="1">
      <c r="A307" s="643"/>
      <c r="B307" s="621"/>
      <c r="C307" s="520"/>
      <c r="D307" s="520"/>
      <c r="E307" s="469"/>
      <c r="F307" s="469"/>
      <c r="G307" s="489"/>
      <c r="H307" s="384">
        <v>49</v>
      </c>
      <c r="I307" s="466"/>
      <c r="J307" s="463"/>
      <c r="K307" s="463"/>
      <c r="L307" s="463"/>
      <c r="M307" s="469"/>
      <c r="N307" s="469"/>
      <c r="O307" s="469"/>
      <c r="P307" s="472"/>
      <c r="Q307" s="475"/>
      <c r="R307" s="478"/>
      <c r="S307" s="478"/>
      <c r="T307" s="478"/>
      <c r="U307" s="478"/>
      <c r="V307" s="481"/>
      <c r="W307" s="439"/>
      <c r="X307" s="484"/>
      <c r="Y307" s="487"/>
      <c r="Z307" s="436"/>
      <c r="AA307" s="439"/>
      <c r="AB307" s="442"/>
      <c r="AC307" s="445"/>
      <c r="AD307" s="448"/>
      <c r="AE307" s="451"/>
      <c r="AF307" s="205">
        <v>4</v>
      </c>
      <c r="AG307" s="206"/>
      <c r="AH307" s="234" t="str">
        <f t="shared" si="302"/>
        <v/>
      </c>
      <c r="AI307" s="340"/>
      <c r="AJ307" s="340"/>
      <c r="AK307" s="235" t="str">
        <f t="shared" si="303"/>
        <v/>
      </c>
      <c r="AL307" s="341"/>
      <c r="AM307" s="341"/>
      <c r="AN307" s="342"/>
      <c r="AO307" s="236" t="str">
        <f>IF(ISBLANK(AD304),(IFERROR(IF(AND(AH306="Probabilidad",AH307="Probabilidad"),(AQ306-(+AQ306*AK307)),IF(AND(AH306="Impacto",AH307="Probabilidad"),(AQ305-(+AQ305*AK307)),IF(AH307="Impacto",AQ306,""))),""))," ")</f>
        <v/>
      </c>
      <c r="AP307" s="174" t="str">
        <f>IF(ISBLANK(AD304),(IFERROR(IF(AO307="","",IF(AO307&lt;=0.2,"Muy Baja",IF(AO307&lt;=0.4,"Baja",IF(AO307&lt;=0.6,"Media",IF(AO307&lt;=0.8,"Alta","Muy Alta"))))),""))," ")</f>
        <v/>
      </c>
      <c r="AQ307" s="237" t="str">
        <f t="shared" si="304"/>
        <v/>
      </c>
      <c r="AR307" s="283" t="str">
        <f t="shared" si="305"/>
        <v/>
      </c>
      <c r="AS307" s="237" t="str">
        <f>IFERROR(IF(AND(AH306="Impacto",AH307="Impacto"),(AS306-(+AS306*AK307)),IF(AND(AH306="Probabilidad",AH307="Impacto"),(AS305-(+AS305*AK307)),IF(AH307="Probabilidad",AS306,""))),"")</f>
        <v/>
      </c>
      <c r="AT307" s="239" t="str">
        <f t="shared" si="306"/>
        <v/>
      </c>
      <c r="AU307" s="454"/>
      <c r="AV307" s="457"/>
      <c r="AW307" s="451"/>
      <c r="AX307" s="460"/>
      <c r="AY307" s="343"/>
      <c r="AZ307" s="209"/>
      <c r="BA307" s="207"/>
      <c r="BB307" s="207"/>
      <c r="BC307" s="208"/>
      <c r="BD307" s="208"/>
      <c r="BE307" s="208"/>
      <c r="BF307" s="209"/>
      <c r="BG307" s="463"/>
      <c r="BH307" s="215"/>
      <c r="BI307" s="210"/>
      <c r="BJ307" s="210"/>
      <c r="BK307" s="210"/>
      <c r="BL307" s="207"/>
      <c r="BM307" s="207"/>
      <c r="BN307" s="207"/>
      <c r="BO307" s="282"/>
      <c r="BP307" s="282"/>
      <c r="BQ307" s="284"/>
      <c r="BR307" s="213"/>
      <c r="BS307" s="213" t="str">
        <f>IF(AND('MAPA DE RIESGOS'!$AP307="Muy Alta",'MAPA DE RIESGOS'!$AR307="Leve"),CONCATENATE("R",'MAPA DE RIESGOS'!$H307,"C",'MAPA DE RIESGOS'!$AF307),"")</f>
        <v/>
      </c>
      <c r="BT307" s="213"/>
      <c r="BU307" s="213"/>
      <c r="BV307" s="213"/>
      <c r="BW307" s="213"/>
      <c r="BX307" s="213"/>
      <c r="BY307" s="213"/>
      <c r="BZ307" s="213"/>
      <c r="CA307" s="213"/>
      <c r="CB307" s="213"/>
      <c r="CC307" s="213"/>
      <c r="CD307" s="213"/>
      <c r="CE307" s="213"/>
      <c r="CF307" s="213"/>
      <c r="CG307" s="213"/>
      <c r="CH307" s="213"/>
      <c r="CI307" s="213"/>
      <c r="CJ307" s="213"/>
      <c r="CK307" s="213"/>
    </row>
    <row r="308" spans="1:89" s="214" customFormat="1" ht="28.5" hidden="1" customHeight="1">
      <c r="A308" s="643"/>
      <c r="B308" s="621"/>
      <c r="C308" s="520"/>
      <c r="D308" s="520"/>
      <c r="E308" s="469"/>
      <c r="F308" s="469"/>
      <c r="G308" s="489"/>
      <c r="H308" s="384">
        <v>49</v>
      </c>
      <c r="I308" s="466"/>
      <c r="J308" s="463"/>
      <c r="K308" s="463"/>
      <c r="L308" s="463"/>
      <c r="M308" s="469"/>
      <c r="N308" s="469"/>
      <c r="O308" s="469"/>
      <c r="P308" s="472"/>
      <c r="Q308" s="475"/>
      <c r="R308" s="478"/>
      <c r="S308" s="478"/>
      <c r="T308" s="478"/>
      <c r="U308" s="478"/>
      <c r="V308" s="481"/>
      <c r="W308" s="439"/>
      <c r="X308" s="484"/>
      <c r="Y308" s="487"/>
      <c r="Z308" s="436"/>
      <c r="AA308" s="439"/>
      <c r="AB308" s="442"/>
      <c r="AC308" s="445"/>
      <c r="AD308" s="448"/>
      <c r="AE308" s="451"/>
      <c r="AF308" s="205">
        <v>5</v>
      </c>
      <c r="AG308" s="206"/>
      <c r="AH308" s="234" t="str">
        <f t="shared" si="302"/>
        <v/>
      </c>
      <c r="AI308" s="340"/>
      <c r="AJ308" s="340"/>
      <c r="AK308" s="235" t="str">
        <f t="shared" si="303"/>
        <v/>
      </c>
      <c r="AL308" s="341"/>
      <c r="AM308" s="341"/>
      <c r="AN308" s="342"/>
      <c r="AO308" s="236" t="str">
        <f>IF(ISBLANK(AD304),(IFERROR(IF(AND(AH307="Probabilidad",AH308="Probabilidad"),(AQ307-(+AQ307*AK308)),IF(AND(AH307="Impacto",AH308="Probabilidad"),(AQ306-(+AQ306*AK308)),IF(AH308="Impacto",AQ307,""))),""))," ")</f>
        <v/>
      </c>
      <c r="AP308" s="174" t="str">
        <f>IF(ISBLANK(AD304),(IFERROR(IF(AO308="","",IF(AO308&lt;=0.2,"Muy Baja",IF(AO308&lt;=0.4,"Baja",IF(AO308&lt;=0.6,"Media",IF(AO308&lt;=0.8,"Alta","Muy Alta"))))),""))," ")</f>
        <v/>
      </c>
      <c r="AQ308" s="237" t="str">
        <f t="shared" si="304"/>
        <v/>
      </c>
      <c r="AR308" s="283" t="str">
        <f t="shared" si="305"/>
        <v/>
      </c>
      <c r="AS308" s="237" t="str">
        <f>IFERROR(IF(AND(AH307="Impacto",AH308="Impacto"),(AS307-(+AS307*AK308)),IF(AND(AH307="Probabilidad",AH308="Impacto"),(AS306-(+AS306*AK308)),IF(AH308="Probabilidad",AS307,""))),"")</f>
        <v/>
      </c>
      <c r="AT308" s="239" t="str">
        <f t="shared" si="306"/>
        <v/>
      </c>
      <c r="AU308" s="454"/>
      <c r="AV308" s="457"/>
      <c r="AW308" s="451"/>
      <c r="AX308" s="460"/>
      <c r="AY308" s="343"/>
      <c r="AZ308" s="209"/>
      <c r="BA308" s="207"/>
      <c r="BB308" s="207"/>
      <c r="BC308" s="208"/>
      <c r="BD308" s="208"/>
      <c r="BE308" s="208"/>
      <c r="BF308" s="209"/>
      <c r="BG308" s="463"/>
      <c r="BH308" s="215"/>
      <c r="BI308" s="210"/>
      <c r="BJ308" s="210"/>
      <c r="BK308" s="210"/>
      <c r="BL308" s="207"/>
      <c r="BM308" s="207"/>
      <c r="BN308" s="207"/>
      <c r="BO308" s="282"/>
      <c r="BP308" s="282"/>
      <c r="BQ308" s="284"/>
      <c r="BR308" s="213"/>
      <c r="BS308" s="213" t="str">
        <f>IF(AND('MAPA DE RIESGOS'!$AP308="Muy Alta",'MAPA DE RIESGOS'!$AR308="Leve"),CONCATENATE("R",'MAPA DE RIESGOS'!$H308,"C",'MAPA DE RIESGOS'!$AF308),"")</f>
        <v/>
      </c>
      <c r="BT308" s="213"/>
      <c r="BU308" s="213"/>
      <c r="BV308" s="213"/>
      <c r="BW308" s="213"/>
      <c r="BX308" s="213"/>
      <c r="BY308" s="213"/>
      <c r="BZ308" s="213"/>
      <c r="CA308" s="213"/>
      <c r="CB308" s="213"/>
      <c r="CC308" s="213"/>
      <c r="CD308" s="213"/>
      <c r="CE308" s="213"/>
      <c r="CF308" s="213"/>
      <c r="CG308" s="213"/>
      <c r="CH308" s="213"/>
      <c r="CI308" s="213"/>
      <c r="CJ308" s="213"/>
      <c r="CK308" s="213"/>
    </row>
    <row r="309" spans="1:89" s="214" customFormat="1" ht="28.5" hidden="1" customHeight="1">
      <c r="A309" s="643"/>
      <c r="B309" s="621"/>
      <c r="C309" s="520"/>
      <c r="D309" s="520"/>
      <c r="E309" s="469"/>
      <c r="F309" s="469"/>
      <c r="G309" s="489"/>
      <c r="H309" s="384">
        <v>49</v>
      </c>
      <c r="I309" s="467"/>
      <c r="J309" s="464"/>
      <c r="K309" s="464"/>
      <c r="L309" s="464"/>
      <c r="M309" s="470"/>
      <c r="N309" s="470"/>
      <c r="O309" s="470"/>
      <c r="P309" s="473"/>
      <c r="Q309" s="476"/>
      <c r="R309" s="479"/>
      <c r="S309" s="479"/>
      <c r="T309" s="479"/>
      <c r="U309" s="479"/>
      <c r="V309" s="482"/>
      <c r="W309" s="440"/>
      <c r="X309" s="485"/>
      <c r="Y309" s="488"/>
      <c r="Z309" s="437"/>
      <c r="AA309" s="440"/>
      <c r="AB309" s="443"/>
      <c r="AC309" s="446"/>
      <c r="AD309" s="449"/>
      <c r="AE309" s="452"/>
      <c r="AF309" s="205">
        <v>6</v>
      </c>
      <c r="AG309" s="206"/>
      <c r="AH309" s="234" t="str">
        <f t="shared" si="302"/>
        <v/>
      </c>
      <c r="AI309" s="340"/>
      <c r="AJ309" s="340"/>
      <c r="AK309" s="235" t="str">
        <f t="shared" si="303"/>
        <v/>
      </c>
      <c r="AL309" s="341"/>
      <c r="AM309" s="341"/>
      <c r="AN309" s="342"/>
      <c r="AO309" s="236" t="str">
        <f>IF(ISBLANK(AD304),(IFERROR(IF(AND(AH307="Probabilidad",AH309="Probabilidad"),(AQ307-(+AQ307*AK309)),IF(AND(AH307="Impacto",AH309="Probabilidad"),(AQ306-(+AQ306*AK309)),IF(AH309="Impacto",AQ307,""))),""))," ")</f>
        <v/>
      </c>
      <c r="AP309" s="174" t="str">
        <f>IF(ISBLANK(AD304),(IFERROR(IF(AO309="","",IF(AO309&lt;=0.2,"Muy Baja",IF(AO309&lt;=0.4,"Baja",IF(AO309&lt;=0.6,"Media",IF(AO309&lt;=0.8,"Alta","Muy Alta"))))),"")), " ")</f>
        <v/>
      </c>
      <c r="AQ309" s="237" t="str">
        <f t="shared" si="304"/>
        <v/>
      </c>
      <c r="AR309" s="283" t="str">
        <f t="shared" si="305"/>
        <v/>
      </c>
      <c r="AS309" s="237" t="str">
        <f>IFERROR(IF(AND(AH308="Impacto",AH309="Impacto"),(AS307-(+AS308*AK309)),IF(AND(AH307="Probabilidad",AH309="Impacto"),(AS306-(+AS306*AK309)),IF(AH309="Probabilidad",AS307,""))),"")</f>
        <v/>
      </c>
      <c r="AT309" s="239" t="str">
        <f t="shared" si="306"/>
        <v/>
      </c>
      <c r="AU309" s="455"/>
      <c r="AV309" s="458"/>
      <c r="AW309" s="452"/>
      <c r="AX309" s="461"/>
      <c r="AY309" s="343"/>
      <c r="AZ309" s="209"/>
      <c r="BA309" s="207"/>
      <c r="BB309" s="207"/>
      <c r="BC309" s="208"/>
      <c r="BD309" s="208"/>
      <c r="BE309" s="208"/>
      <c r="BF309" s="209"/>
      <c r="BG309" s="464"/>
      <c r="BH309" s="215"/>
      <c r="BI309" s="210"/>
      <c r="BJ309" s="210"/>
      <c r="BK309" s="210"/>
      <c r="BL309" s="207"/>
      <c r="BM309" s="207"/>
      <c r="BN309" s="207"/>
      <c r="BO309" s="282"/>
      <c r="BP309" s="282"/>
      <c r="BQ309" s="284"/>
      <c r="BR309" s="213"/>
      <c r="BS309" s="213" t="str">
        <f>IF(AND('MAPA DE RIESGOS'!$AP309="Muy Alta",'MAPA DE RIESGOS'!$AR309="Leve"),CONCATENATE("R",'MAPA DE RIESGOS'!$H309,"C",'MAPA DE RIESGOS'!$AF309),"")</f>
        <v/>
      </c>
      <c r="BT309" s="213"/>
      <c r="BU309" s="213"/>
      <c r="BV309" s="213"/>
      <c r="BW309" s="213"/>
      <c r="BX309" s="213"/>
      <c r="BY309" s="213"/>
      <c r="BZ309" s="213"/>
      <c r="CA309" s="213"/>
      <c r="CB309" s="213"/>
      <c r="CC309" s="213"/>
      <c r="CD309" s="213"/>
      <c r="CE309" s="213"/>
      <c r="CF309" s="213"/>
      <c r="CG309" s="213"/>
      <c r="CH309" s="213"/>
      <c r="CI309" s="213"/>
      <c r="CJ309" s="213"/>
      <c r="CK309" s="213"/>
    </row>
    <row r="310" spans="1:89" s="214" customFormat="1" ht="59.5" customHeight="1">
      <c r="A310" s="643"/>
      <c r="B310" s="621" t="s">
        <v>890</v>
      </c>
      <c r="C310" s="520"/>
      <c r="D310" s="520" t="str">
        <f>IFERROR((VLOOKUP($B310,'Listados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0" s="469"/>
      <c r="F310" s="469" t="s">
        <v>968</v>
      </c>
      <c r="G310" s="489">
        <v>50</v>
      </c>
      <c r="H310" s="384">
        <v>50</v>
      </c>
      <c r="I310" s="465" t="s">
        <v>1265</v>
      </c>
      <c r="J310" s="462" t="s">
        <v>244</v>
      </c>
      <c r="K310" s="462" t="s">
        <v>1265</v>
      </c>
      <c r="L310" s="462" t="s">
        <v>1472</v>
      </c>
      <c r="M310" s="468" t="str">
        <f t="shared" ref="M310" si="349">+CONCATENATE("Posibilidad de afectación ", J310, " por ", K310," debido a ", L310)</f>
        <v>Posibilidad de afectación Económico y Reputacional por Incumplimiento de lo pactado en las obligaciones contractuales, por parte de los contratistas. debido a Incumplimiento de las obligaciones pactadas en el contrato.</v>
      </c>
      <c r="N310" s="468" t="s">
        <v>108</v>
      </c>
      <c r="O310" s="468" t="s">
        <v>836</v>
      </c>
      <c r="P310" s="471">
        <v>228</v>
      </c>
      <c r="Q310" s="474"/>
      <c r="R310" s="477"/>
      <c r="S310" s="477"/>
      <c r="T310" s="477"/>
      <c r="U310" s="477"/>
      <c r="V310" s="480" t="str">
        <f t="shared" ref="V310" si="350">IF(ISBLANK(AC310),(IF(P310&lt;=0,"",IF(P310&lt;=2,"Muy Baja",IF(P310&lt;=24,"Baja",IF(P310&lt;=500,"Media",IF(P310&lt;=5000,"Alta","Muy Alta"))))))," ")</f>
        <v>Media</v>
      </c>
      <c r="W310" s="438">
        <f t="shared" ref="W310" si="351">IF(ISBLANK(AC310),(IF(V310="","",IF(V310="Muy Baja",20%,IF(V310="Baja",40%,IF(V310="Media",60%,IF(V310="Alta",80%,IF(V310="Muy Alta",100%,0)))))))," ")</f>
        <v>0.6</v>
      </c>
      <c r="X310" s="483" t="s">
        <v>307</v>
      </c>
      <c r="Y310" s="486" t="str">
        <f>IF(X310&gt;0,IF(NOT(ISERROR(MATCH(X310,'Listados Datos'!$N$3:$N$4,0))),'Listados Datos'!$N$6&amp;"Por favor no seleccionar este criterios de impacto (Afectación Económica o presupuestal y/o Pérdida Reputacional)",'Listados Datos'!$N$7),"")</f>
        <v>✔</v>
      </c>
      <c r="Z310" s="435" t="str">
        <f>IF(OR(X310='Listados Datos'!$R$3,X310='Listados Datos'!$S$3),"Leve",IF(OR(X310='Listados Datos'!$R$4,X310='Listados Datos'!$S$4),"Menor",IF(OR(X310='Listados Datos'!$R$5,X310='Listados Datos'!$S$5),"Moderado",IF(OR(X310='Listados Datos'!$R$6,X310='Listados Datos'!$S$6),"Mayor",IF(OR(X310='Listados Datos'!$R$7,X310='Listados Datos'!$S$7),"Catastrófico","")))))</f>
        <v>Moderado</v>
      </c>
      <c r="AA310" s="438">
        <f>IF(Z310="","",IF(Z310="Leve",20%,IF(Z310="Menor",40%,IF(Z310="Moderado",60%,IF(Z310="Mayor",80%,IF(Z310="Catastrófico",100%,0))))))</f>
        <v>0.6</v>
      </c>
      <c r="AB310" s="441" t="str">
        <f>IF(OR(AND(V310="Muy Baja",Z310="Leve"),AND(V310="Muy Baja",Z310="Menor"),AND(V310="Baja",Z310="Leve")),"Bajo",IF(OR(AND(V310="Muy baja",Z310="Moderado"),AND(V310="Baja",Z310="Menor"),AND(V310="Baja",Z310="Moderado"),AND(V310="Media",Z310="Leve"),AND(V310="Media",Z310="Menor"),AND(V310="Media",Z310="Moderado"),AND(V310="Alta",Z310="Leve"),AND(V310="Alta",Z310="Menor")),"Moderado",IF(OR(AND(V310="Muy Baja",Z310="Mayor"),AND(V310="Baja",Z310="Mayor"),AND(V310="Media",Z310="Mayor"),AND(V310="Alta",Z310="Moderado"),AND(V310="Alta",Z310="Mayor"),AND(V310="Muy Alta",Z310="Leve"),AND(V310="Muy Alta",Z310="Menor"),AND(V310="Muy Alta",Z310="Moderado"),AND(V310="Muy Alta",Z310="Mayor")),"Alto",IF(OR(AND(V310="Muy Baja",Z310="Catastrófico"),AND(V310="Baja",Z310="Catastrófico"),AND(V310="Media",Z310="Catastrófico"),AND(V310="Alta",Z310="Catastrófico"),AND(V310="Muy Alta",Z310="Catastrófico")),"Extremo",""))))</f>
        <v>Moderado</v>
      </c>
      <c r="AC310" s="444"/>
      <c r="AD310" s="447"/>
      <c r="AE310" s="450" t="str">
        <f t="shared" ref="AE310" si="352">IF(AND(AC310="Rara Vez",AD310="Insignificante"),("BAJA"),IF(AND(AC310="Rara Vez",AD310="Menor"),("BAJA"),IF(AND(AC310="Rara Vez",AD310="Moderado"),("MODERADA"),IF(AND(AC310="Rara Vez",AD310="Mayor"),("ALTA"),IF(AND(AC310="Improbable",AD310="Insignificante"),("BAJA"),IF(AND(AC310="Improbable",AD310="Menor"),("BAJA"),IF(AND(AC310="Improbable",AD310="Moderado"),("MODERADA"),IF(AND(AC310="Improbable",AD310="Mayor"),("ALTA"),IF(AND(AC310="Posible",AD310="Insignificante"),("BAJA"),IF(AND(AC310="Posible",AD310="Menor"),("MODERADA"),IF(AND(AC310="Posible",AD310="Moderado"),("ALTA"),IF(AND(AC310="Posible",AD310="Mayor"),("EXTREMA"),IF(AND(AC310="Probable",AD310="Insignificante"),("MODERADA"),IF(AND(AC310="Probable",AD310="Menor"),("ALTA"),IF(AND(AC310="Probable",AD310="Moderado"),("ALTA"),IF(AND(AC310="Probable",AD310="Mayor"),("EXTREMA"),IF(AND(AC310="Casi Seguro",AD310="Insignificante"),("ALTA"),IF(AND(AC310="Casi Seguro",AD310="Menor"),("ALTA"),IF(AND(AC310="Casi Seguro",AD310="Moderado"),("EXTREMA"),IF(AND(AC310="Casi Seguro",AD310="Mayor"),("EXTREMA"),IF(AD310="Catastrófico","EXTREMA","VALORAR")))))))))))))))))))))</f>
        <v>VALORAR</v>
      </c>
      <c r="AF310" s="205">
        <v>1</v>
      </c>
      <c r="AG310" s="206" t="s">
        <v>1512</v>
      </c>
      <c r="AH310" s="234" t="str">
        <f t="shared" ref="AH310:AH369" si="353">IF(OR(AI310="Preventivo",AI310="Detectivo"),"Probabilidad",IF(AI310="Correctivo","Impacto",""))</f>
        <v>Probabilidad</v>
      </c>
      <c r="AI310" s="340" t="s">
        <v>314</v>
      </c>
      <c r="AJ310" s="340" t="s">
        <v>319</v>
      </c>
      <c r="AK310" s="235" t="str">
        <f t="shared" ref="AK310:AK369" si="354">IF(AND(AI310="Preventivo",AJ310="Automático"),"50%",IF(AND(AI310="Preventivo",AJ310="Manual"),"40%",IF(AND(AI310="Detectivo",AJ310="Automático"),"40%",IF(AND(AI310="Detectivo",AJ310="Manual"),"30%",IF(AND(AI310="Correctivo",AJ310="Automático"),"35%",IF(AND(AI310="Correctivo",AJ310="Manual"),"25%",""))))))</f>
        <v>40%</v>
      </c>
      <c r="AL310" s="341" t="s">
        <v>323</v>
      </c>
      <c r="AM310" s="341" t="s">
        <v>327</v>
      </c>
      <c r="AN310" s="342" t="s">
        <v>330</v>
      </c>
      <c r="AO310" s="236">
        <f>IF(ISBLANK(AD310),(IFERROR(IF(AH310="Probabilidad",(W310-(+W310*AK310)),IF(AH310="Impacto",W310,"")),""))," ")</f>
        <v>0.36</v>
      </c>
      <c r="AP310" s="174" t="str">
        <f>IF(ISBLANK(AD310), (IFERROR(IF(AO310="","",IF(AO310&lt;=0.2,"Muy Baja",IF(AO310&lt;=0.4,"Baja",IF(AO310&lt;=0.6,"Media",IF(AO310&lt;=0.8,"Alta","Muy Alta"))))),""))," ")</f>
        <v>Baja</v>
      </c>
      <c r="AQ310" s="237">
        <f t="shared" ref="AQ310:AQ369" si="355">+AO310</f>
        <v>0.36</v>
      </c>
      <c r="AR310" s="283" t="str">
        <f t="shared" ref="AR310:AR369" si="356">IFERROR(IF(AS310="","",IF(AS310&lt;=0.2,"Leve",IF(AS310&lt;=0.4,"Menor",IF(AS310&lt;=0.6,"Moderado",IF(AS310&lt;=0.8,"Mayor","Catastrófico"))))),"")</f>
        <v>Moderado</v>
      </c>
      <c r="AS310" s="237">
        <f>IFERROR(IF(AH310="Impacto",(AA310-(+AA310*AK310)),IF(AH310="Probabilidad",AA310,"")),"")</f>
        <v>0.6</v>
      </c>
      <c r="AT310" s="239" t="str">
        <f t="shared" ref="AT310:AT369" si="357">IFERROR(IF(OR(AND(AP310="Muy Baja",AR310="Leve"),AND(AP310="Muy Baja",AR310="Menor"),AND(AP310="Baja",AR310="Leve")),"Bajo",IF(OR(AND(AP310="Muy baja",AR310="Moderado"),AND(AP310="Baja",AR310="Menor"),AND(AP310="Baja",AR310="Moderado"),AND(AP310="Media",AR310="Leve"),AND(AP310="Media",AR310="Menor"),AND(AP310="Media",AR310="Moderado"),AND(AP310="Alta",AR310="Leve"),AND(AP310="Alta",AR310="Menor")),"Moderado",IF(OR(AND(AP310="Muy Baja",AR310="Mayor"),AND(AP310="Baja",AR310="Mayor"),AND(AP310="Media",AR310="Mayor"),AND(AP310="Alta",AR310="Moderado"),AND(AP310="Alta",AR310="Mayor"),AND(AP310="Muy Alta",AR310="Leve"),AND(AP310="Muy Alta",AR310="Menor"),AND(AP310="Muy Alta",AR310="Moderado"),AND(AP310="Muy Alta",AR310="Mayor")),"Alto",IF(OR(AND(AP310="Muy Baja",AR310="Catastrófico"),AND(AP310="Baja",AR310="Catastrófico"),AND(AP310="Media",AR310="Catastrófico"),AND(AP310="Alta",AR310="Catastrófico"),AND(AP310="Muy Alta",AR310="Catastrófico")),"Extremo","")))),"")</f>
        <v>Moderado</v>
      </c>
      <c r="AU310" s="453"/>
      <c r="AV310" s="456" t="str">
        <f>IF(ISBLANK(AD310), " ", AD310)</f>
        <v xml:space="preserve"> </v>
      </c>
      <c r="AW310" s="450" t="str">
        <f t="shared" ref="AW310" si="358">IF(AND(AU310="Rara Vez",AV310="Insignificante"),("BAJA"),IF(AND(AU310="Rara Vez",AV310="Menor"),("BAJA"),IF(AND(AU310="Rara Vez",AV310="Moderado"),("MODERADA"),IF(AND(AU310="Rara Vez",AV310="Mayor"),("ALTA"),IF(AND(AU310="Improbable",AV310="Insignificante"),("BAJA"),IF(AND(AU310="Improbable",AV310="Menor"),("BAJA"),IF(AND(AU310="Improbable",AV310="Moderado"),("MODERADA"),IF(AND(AU310="Improbable",AV310="Mayor"),("ALTA"),IF(AND(AU310="Posible",AV310="Insignificante"),("BAJA"),IF(AND(AU310="Posible",AV310="Menor"),("MODERADA"),IF(AND(AU310="Posible",AV310="Moderado"),("ALTA"),IF(AND(AU310="Posible",AV310="Mayor"),("EXTREMA"),IF(AND(AU310="Probable",AV310="Insignificante"),("MODERADA"),IF(AND(AU310="Probable",AV310="Menor"),("ALTA"),IF(AND(AU310="Probable",AV310="Moderado"),("ALTA"),IF(AND(AU310="Probable",AV310="Mayor"),("EXTREMA"),IF(AND(AU310="Casi Seguro",AV310="Insignificante"),("ALTA"),IF(AND(AU310="Casi Seguro",AV310="Menor"),("ALTA"),IF(AND(AU310="Casi Seguro",AV310="Moderado"),("EXTREMA"),IF(AND(AU310="Casi Seguro",AV310="Mayor"),("EXTREMA"),IF(AV310="Catastrófico","EXTREMA","VALORAR")))))))))))))))))))))</f>
        <v>VALORAR</v>
      </c>
      <c r="AX310" s="459" t="s">
        <v>337</v>
      </c>
      <c r="AY310" s="494" t="s">
        <v>1646</v>
      </c>
      <c r="AZ310" s="497" t="s">
        <v>1348</v>
      </c>
      <c r="BA310" s="497" t="s">
        <v>968</v>
      </c>
      <c r="BB310" s="497" t="s">
        <v>1069</v>
      </c>
      <c r="BC310" s="500">
        <v>44562</v>
      </c>
      <c r="BD310" s="500">
        <v>44926</v>
      </c>
      <c r="BE310" s="497" t="s">
        <v>1348</v>
      </c>
      <c r="BF310" s="497" t="s">
        <v>1348</v>
      </c>
      <c r="BG310" s="462" t="s">
        <v>1343</v>
      </c>
      <c r="BH310" s="215"/>
      <c r="BI310" s="210"/>
      <c r="BJ310" s="210"/>
      <c r="BK310" s="210"/>
      <c r="BL310" s="207"/>
      <c r="BM310" s="207"/>
      <c r="BN310" s="207"/>
      <c r="BO310" s="282"/>
      <c r="BP310" s="282"/>
      <c r="BQ310" s="284"/>
      <c r="BR310" s="213"/>
      <c r="BS310" s="213" t="str">
        <f>IF(AND('MAPA DE RIESGOS'!$AP310="Muy Alta",'MAPA DE RIESGOS'!$AR310="Leve"),CONCATENATE("R",'MAPA DE RIESGOS'!$H310,"C",'MAPA DE RIESGOS'!$AF310),"")</f>
        <v/>
      </c>
      <c r="BT310" s="213"/>
      <c r="BU310" s="213"/>
      <c r="BV310" s="213"/>
      <c r="BW310" s="213"/>
      <c r="BX310" s="213"/>
      <c r="BY310" s="213"/>
      <c r="BZ310" s="213"/>
      <c r="CA310" s="213"/>
      <c r="CB310" s="213"/>
      <c r="CC310" s="213"/>
      <c r="CD310" s="213"/>
      <c r="CE310" s="213"/>
      <c r="CF310" s="213"/>
      <c r="CG310" s="213"/>
      <c r="CH310" s="213"/>
      <c r="CI310" s="213"/>
      <c r="CJ310" s="213"/>
      <c r="CK310" s="213"/>
    </row>
    <row r="311" spans="1:89" s="214" customFormat="1" ht="59.5" customHeight="1">
      <c r="A311" s="643"/>
      <c r="B311" s="621"/>
      <c r="C311" s="520"/>
      <c r="D311" s="520"/>
      <c r="E311" s="469"/>
      <c r="F311" s="469"/>
      <c r="G311" s="489"/>
      <c r="H311" s="384">
        <v>50</v>
      </c>
      <c r="I311" s="466"/>
      <c r="J311" s="463"/>
      <c r="K311" s="463"/>
      <c r="L311" s="463"/>
      <c r="M311" s="469"/>
      <c r="N311" s="469"/>
      <c r="O311" s="469"/>
      <c r="P311" s="472"/>
      <c r="Q311" s="475"/>
      <c r="R311" s="478"/>
      <c r="S311" s="478"/>
      <c r="T311" s="478"/>
      <c r="U311" s="478"/>
      <c r="V311" s="481"/>
      <c r="W311" s="439"/>
      <c r="X311" s="484"/>
      <c r="Y311" s="487"/>
      <c r="Z311" s="436"/>
      <c r="AA311" s="439"/>
      <c r="AB311" s="442"/>
      <c r="AC311" s="445"/>
      <c r="AD311" s="448"/>
      <c r="AE311" s="451"/>
      <c r="AF311" s="205">
        <v>2</v>
      </c>
      <c r="AG311" s="206" t="s">
        <v>1513</v>
      </c>
      <c r="AH311" s="234" t="str">
        <f t="shared" si="353"/>
        <v>Probabilidad</v>
      </c>
      <c r="AI311" s="340" t="s">
        <v>314</v>
      </c>
      <c r="AJ311" s="340" t="s">
        <v>319</v>
      </c>
      <c r="AK311" s="235" t="str">
        <f t="shared" si="354"/>
        <v>40%</v>
      </c>
      <c r="AL311" s="341" t="s">
        <v>323</v>
      </c>
      <c r="AM311" s="341" t="s">
        <v>327</v>
      </c>
      <c r="AN311" s="342" t="s">
        <v>330</v>
      </c>
      <c r="AO311" s="236">
        <f>IF(ISBLANK(AD310),(IFERROR(IF(AND(AH310="Probabilidad",AH311="Probabilidad"),(AQ310-(+AQ310*AK311)),IF(AH311="Probabilidad",(W310-(+W310*AK311)),IF(AH311="Impacto",AQ310,""))),""))," ")</f>
        <v>0.216</v>
      </c>
      <c r="AP311" s="174" t="str">
        <f>IF(ISBLANK(AD310),(IFERROR(IF(AO311="","",IF(AO311&lt;=0.2,"Muy Baja",IF(AO311&lt;=0.4,"Baja",IF(AO311&lt;=0.6,"Media",IF(AO311&lt;=0.8,"Alta","Muy Alta"))))),""))," ")</f>
        <v>Baja</v>
      </c>
      <c r="AQ311" s="237">
        <f t="shared" si="355"/>
        <v>0.216</v>
      </c>
      <c r="AR311" s="283" t="str">
        <f t="shared" si="356"/>
        <v>Moderado</v>
      </c>
      <c r="AS311" s="237">
        <f>IFERROR(IF(AND(AH310="Impacto",AH311="Impacto"),(AS310-(+AS310*AK311)),IF(AH311="Impacto",(AA310-(+AA310*AK311)),IF(AH311="Probabilidad",AS310,""))),"")</f>
        <v>0.6</v>
      </c>
      <c r="AT311" s="239" t="str">
        <f t="shared" si="357"/>
        <v>Moderado</v>
      </c>
      <c r="AU311" s="454"/>
      <c r="AV311" s="457"/>
      <c r="AW311" s="451"/>
      <c r="AX311" s="460"/>
      <c r="AY311" s="496"/>
      <c r="AZ311" s="499"/>
      <c r="BA311" s="499"/>
      <c r="BB311" s="499"/>
      <c r="BC311" s="502"/>
      <c r="BD311" s="502"/>
      <c r="BE311" s="499"/>
      <c r="BF311" s="499"/>
      <c r="BG311" s="463"/>
      <c r="BH311" s="215"/>
      <c r="BI311" s="210"/>
      <c r="BJ311" s="210"/>
      <c r="BK311" s="210"/>
      <c r="BL311" s="207"/>
      <c r="BM311" s="207"/>
      <c r="BN311" s="207"/>
      <c r="BO311" s="282"/>
      <c r="BP311" s="282"/>
      <c r="BQ311" s="284"/>
      <c r="BR311" s="213"/>
      <c r="BS311" s="213" t="str">
        <f>IF(AND('MAPA DE RIESGOS'!$AP311="Muy Alta",'MAPA DE RIESGOS'!$AR311="Leve"),CONCATENATE("R",'MAPA DE RIESGOS'!$H311,"C",'MAPA DE RIESGOS'!$AF311),"")</f>
        <v/>
      </c>
      <c r="BT311" s="213"/>
      <c r="BU311" s="213"/>
      <c r="BV311" s="213"/>
      <c r="BW311" s="213"/>
      <c r="BX311" s="213"/>
      <c r="BY311" s="213"/>
      <c r="BZ311" s="213"/>
      <c r="CA311" s="213"/>
      <c r="CB311" s="213"/>
      <c r="CC311" s="213"/>
      <c r="CD311" s="213"/>
      <c r="CE311" s="213"/>
      <c r="CF311" s="213"/>
      <c r="CG311" s="213"/>
      <c r="CH311" s="213"/>
      <c r="CI311" s="213"/>
      <c r="CJ311" s="213"/>
      <c r="CK311" s="213"/>
    </row>
    <row r="312" spans="1:89" s="214" customFormat="1" ht="28.5" hidden="1" customHeight="1">
      <c r="A312" s="643"/>
      <c r="B312" s="621"/>
      <c r="C312" s="520"/>
      <c r="D312" s="520"/>
      <c r="E312" s="469"/>
      <c r="F312" s="469"/>
      <c r="G312" s="489"/>
      <c r="H312" s="384">
        <v>50</v>
      </c>
      <c r="I312" s="466"/>
      <c r="J312" s="463"/>
      <c r="K312" s="463"/>
      <c r="L312" s="463"/>
      <c r="M312" s="469"/>
      <c r="N312" s="469"/>
      <c r="O312" s="469"/>
      <c r="P312" s="472"/>
      <c r="Q312" s="475"/>
      <c r="R312" s="478"/>
      <c r="S312" s="478"/>
      <c r="T312" s="478"/>
      <c r="U312" s="478"/>
      <c r="V312" s="481"/>
      <c r="W312" s="439"/>
      <c r="X312" s="484"/>
      <c r="Y312" s="487"/>
      <c r="Z312" s="436"/>
      <c r="AA312" s="439"/>
      <c r="AB312" s="442"/>
      <c r="AC312" s="445"/>
      <c r="AD312" s="448"/>
      <c r="AE312" s="451"/>
      <c r="AF312" s="205">
        <v>3</v>
      </c>
      <c r="AG312" s="206"/>
      <c r="AH312" s="234" t="str">
        <f t="shared" si="353"/>
        <v/>
      </c>
      <c r="AI312" s="340"/>
      <c r="AJ312" s="340"/>
      <c r="AK312" s="235" t="str">
        <f t="shared" si="354"/>
        <v/>
      </c>
      <c r="AL312" s="341"/>
      <c r="AM312" s="341"/>
      <c r="AN312" s="342"/>
      <c r="AO312" s="236" t="str">
        <f>IF(ISBLANK(AD310),(IFERROR(IF(AND(AH311="Probabilidad",AH312="Probabilidad"),(AQ311-(+AQ311*AK312)),IF(AND(AH311="Impacto",AH312="Probabilidad"),(AQ310-(+AQ310*AK312)),IF(AH312="Impacto",AQ311,""))),""))," ")</f>
        <v/>
      </c>
      <c r="AP312" s="174" t="str">
        <f>IF(ISBLANK(AD310),(IFERROR(IF(AO312="","",IF(AO312&lt;=0.2,"Muy Baja",IF(AO312&lt;=0.4,"Baja",IF(AO312&lt;=0.6,"Media",IF(AO312&lt;=0.8,"Alta","Muy Alta"))))),""))," ")</f>
        <v/>
      </c>
      <c r="AQ312" s="237" t="str">
        <f t="shared" si="355"/>
        <v/>
      </c>
      <c r="AR312" s="283" t="str">
        <f t="shared" si="356"/>
        <v/>
      </c>
      <c r="AS312" s="237" t="str">
        <f>IFERROR(IF(AND(AH311="Impacto",AH312="Impacto"),(AS311-(+AS311*AK312)),IF(AND(AH311="Probabilidad",AH312="Impacto"),(AS310-(+AS310*AK312)),IF(AH312="Probabilidad",AS311,""))),"")</f>
        <v/>
      </c>
      <c r="AT312" s="239" t="str">
        <f t="shared" si="357"/>
        <v/>
      </c>
      <c r="AU312" s="454"/>
      <c r="AV312" s="457"/>
      <c r="AW312" s="451"/>
      <c r="AX312" s="460"/>
      <c r="AY312" s="343"/>
      <c r="AZ312" s="209"/>
      <c r="BA312" s="207"/>
      <c r="BB312" s="207"/>
      <c r="BC312" s="208"/>
      <c r="BD312" s="208"/>
      <c r="BE312" s="208"/>
      <c r="BF312" s="209"/>
      <c r="BG312" s="463"/>
      <c r="BH312" s="215"/>
      <c r="BI312" s="210"/>
      <c r="BJ312" s="210"/>
      <c r="BK312" s="210"/>
      <c r="BL312" s="207"/>
      <c r="BM312" s="207"/>
      <c r="BN312" s="207"/>
      <c r="BO312" s="282"/>
      <c r="BP312" s="282"/>
      <c r="BQ312" s="284"/>
      <c r="BR312" s="213"/>
      <c r="BS312" s="213" t="str">
        <f>IF(AND('MAPA DE RIESGOS'!$AP312="Muy Alta",'MAPA DE RIESGOS'!$AR312="Leve"),CONCATENATE("R",'MAPA DE RIESGOS'!$H312,"C",'MAPA DE RIESGOS'!$AF312),"")</f>
        <v/>
      </c>
      <c r="BT312" s="213"/>
      <c r="BU312" s="213"/>
      <c r="BV312" s="213"/>
      <c r="BW312" s="213"/>
      <c r="BX312" s="213"/>
      <c r="BY312" s="213"/>
      <c r="BZ312" s="213"/>
      <c r="CA312" s="213"/>
      <c r="CB312" s="213"/>
      <c r="CC312" s="213"/>
      <c r="CD312" s="213"/>
      <c r="CE312" s="213"/>
      <c r="CF312" s="213"/>
      <c r="CG312" s="213"/>
      <c r="CH312" s="213"/>
      <c r="CI312" s="213"/>
      <c r="CJ312" s="213"/>
      <c r="CK312" s="213"/>
    </row>
    <row r="313" spans="1:89" s="214" customFormat="1" ht="28.5" hidden="1" customHeight="1">
      <c r="A313" s="643"/>
      <c r="B313" s="621"/>
      <c r="C313" s="520"/>
      <c r="D313" s="520"/>
      <c r="E313" s="469"/>
      <c r="F313" s="469"/>
      <c r="G313" s="489"/>
      <c r="H313" s="384">
        <v>50</v>
      </c>
      <c r="I313" s="466"/>
      <c r="J313" s="463"/>
      <c r="K313" s="463"/>
      <c r="L313" s="463"/>
      <c r="M313" s="469"/>
      <c r="N313" s="469"/>
      <c r="O313" s="469"/>
      <c r="P313" s="472"/>
      <c r="Q313" s="475"/>
      <c r="R313" s="478"/>
      <c r="S313" s="478"/>
      <c r="T313" s="478"/>
      <c r="U313" s="478"/>
      <c r="V313" s="481"/>
      <c r="W313" s="439"/>
      <c r="X313" s="484"/>
      <c r="Y313" s="487"/>
      <c r="Z313" s="436"/>
      <c r="AA313" s="439"/>
      <c r="AB313" s="442"/>
      <c r="AC313" s="445"/>
      <c r="AD313" s="448"/>
      <c r="AE313" s="451"/>
      <c r="AF313" s="205">
        <v>4</v>
      </c>
      <c r="AG313" s="206"/>
      <c r="AH313" s="234" t="str">
        <f t="shared" si="353"/>
        <v/>
      </c>
      <c r="AI313" s="340"/>
      <c r="AJ313" s="340"/>
      <c r="AK313" s="235" t="str">
        <f t="shared" si="354"/>
        <v/>
      </c>
      <c r="AL313" s="341"/>
      <c r="AM313" s="341"/>
      <c r="AN313" s="342"/>
      <c r="AO313" s="236" t="str">
        <f>IF(ISBLANK(AD310),(IFERROR(IF(AND(AH312="Probabilidad",AH313="Probabilidad"),(AQ312-(+AQ312*AK313)),IF(AND(AH312="Impacto",AH313="Probabilidad"),(AQ311-(+AQ311*AK313)),IF(AH313="Impacto",AQ312,""))),""))," ")</f>
        <v/>
      </c>
      <c r="AP313" s="174" t="str">
        <f>IF(ISBLANK(AD310),(IFERROR(IF(AO313="","",IF(AO313&lt;=0.2,"Muy Baja",IF(AO313&lt;=0.4,"Baja",IF(AO313&lt;=0.6,"Media",IF(AO313&lt;=0.8,"Alta","Muy Alta"))))),""))," ")</f>
        <v/>
      </c>
      <c r="AQ313" s="237" t="str">
        <f t="shared" si="355"/>
        <v/>
      </c>
      <c r="AR313" s="283" t="str">
        <f t="shared" si="356"/>
        <v/>
      </c>
      <c r="AS313" s="237" t="str">
        <f>IFERROR(IF(AND(AH312="Impacto",AH313="Impacto"),(AS312-(+AS312*AK313)),IF(AND(AH312="Probabilidad",AH313="Impacto"),(AS311-(+AS311*AK313)),IF(AH313="Probabilidad",AS312,""))),"")</f>
        <v/>
      </c>
      <c r="AT313" s="239" t="str">
        <f t="shared" si="357"/>
        <v/>
      </c>
      <c r="AU313" s="454"/>
      <c r="AV313" s="457"/>
      <c r="AW313" s="451"/>
      <c r="AX313" s="460"/>
      <c r="AY313" s="343"/>
      <c r="AZ313" s="209"/>
      <c r="BA313" s="207"/>
      <c r="BB313" s="207"/>
      <c r="BC313" s="208"/>
      <c r="BD313" s="208"/>
      <c r="BE313" s="208"/>
      <c r="BF313" s="209"/>
      <c r="BG313" s="463"/>
      <c r="BH313" s="215"/>
      <c r="BI313" s="210"/>
      <c r="BJ313" s="210"/>
      <c r="BK313" s="210"/>
      <c r="BL313" s="207"/>
      <c r="BM313" s="207"/>
      <c r="BN313" s="207"/>
      <c r="BO313" s="282"/>
      <c r="BP313" s="282"/>
      <c r="BQ313" s="284"/>
      <c r="BR313" s="213"/>
      <c r="BS313" s="213" t="str">
        <f>IF(AND('MAPA DE RIESGOS'!$AP313="Muy Alta",'MAPA DE RIESGOS'!$AR313="Leve"),CONCATENATE("R",'MAPA DE RIESGOS'!$H313,"C",'MAPA DE RIESGOS'!$AF313),"")</f>
        <v/>
      </c>
      <c r="BT313" s="213"/>
      <c r="BU313" s="213"/>
      <c r="BV313" s="213"/>
      <c r="BW313" s="213"/>
      <c r="BX313" s="213"/>
      <c r="BY313" s="213"/>
      <c r="BZ313" s="213"/>
      <c r="CA313" s="213"/>
      <c r="CB313" s="213"/>
      <c r="CC313" s="213"/>
      <c r="CD313" s="213"/>
      <c r="CE313" s="213"/>
      <c r="CF313" s="213"/>
      <c r="CG313" s="213"/>
      <c r="CH313" s="213"/>
      <c r="CI313" s="213"/>
      <c r="CJ313" s="213"/>
      <c r="CK313" s="213"/>
    </row>
    <row r="314" spans="1:89" s="214" customFormat="1" ht="28.5" hidden="1" customHeight="1">
      <c r="A314" s="643"/>
      <c r="B314" s="621"/>
      <c r="C314" s="520"/>
      <c r="D314" s="520"/>
      <c r="E314" s="469"/>
      <c r="F314" s="469"/>
      <c r="G314" s="489"/>
      <c r="H314" s="384">
        <v>50</v>
      </c>
      <c r="I314" s="466"/>
      <c r="J314" s="463"/>
      <c r="K314" s="463"/>
      <c r="L314" s="463"/>
      <c r="M314" s="469"/>
      <c r="N314" s="469"/>
      <c r="O314" s="469"/>
      <c r="P314" s="472"/>
      <c r="Q314" s="475"/>
      <c r="R314" s="478"/>
      <c r="S314" s="478"/>
      <c r="T314" s="478"/>
      <c r="U314" s="478"/>
      <c r="V314" s="481"/>
      <c r="W314" s="439"/>
      <c r="X314" s="484"/>
      <c r="Y314" s="487"/>
      <c r="Z314" s="436"/>
      <c r="AA314" s="439"/>
      <c r="AB314" s="442"/>
      <c r="AC314" s="445"/>
      <c r="AD314" s="448"/>
      <c r="AE314" s="451"/>
      <c r="AF314" s="205">
        <v>5</v>
      </c>
      <c r="AG314" s="206"/>
      <c r="AH314" s="234" t="str">
        <f t="shared" si="353"/>
        <v/>
      </c>
      <c r="AI314" s="340"/>
      <c r="AJ314" s="340"/>
      <c r="AK314" s="235" t="str">
        <f t="shared" si="354"/>
        <v/>
      </c>
      <c r="AL314" s="341"/>
      <c r="AM314" s="341"/>
      <c r="AN314" s="342"/>
      <c r="AO314" s="236" t="str">
        <f>IF(ISBLANK(AD310),(IFERROR(IF(AND(AH313="Probabilidad",AH314="Probabilidad"),(AQ313-(+AQ313*AK314)),IF(AND(AH313="Impacto",AH314="Probabilidad"),(AQ312-(+AQ312*AK314)),IF(AH314="Impacto",AQ313,""))),""))," ")</f>
        <v/>
      </c>
      <c r="AP314" s="174" t="str">
        <f>IF(ISBLANK(AD310),(IFERROR(IF(AO314="","",IF(AO314&lt;=0.2,"Muy Baja",IF(AO314&lt;=0.4,"Baja",IF(AO314&lt;=0.6,"Media",IF(AO314&lt;=0.8,"Alta","Muy Alta"))))),""))," ")</f>
        <v/>
      </c>
      <c r="AQ314" s="237" t="str">
        <f t="shared" si="355"/>
        <v/>
      </c>
      <c r="AR314" s="283" t="str">
        <f t="shared" si="356"/>
        <v/>
      </c>
      <c r="AS314" s="237" t="str">
        <f>IFERROR(IF(AND(AH313="Impacto",AH314="Impacto"),(AS313-(+AS313*AK314)),IF(AND(AH313="Probabilidad",AH314="Impacto"),(AS312-(+AS312*AK314)),IF(AH314="Probabilidad",AS313,""))),"")</f>
        <v/>
      </c>
      <c r="AT314" s="239" t="str">
        <f t="shared" si="357"/>
        <v/>
      </c>
      <c r="AU314" s="454"/>
      <c r="AV314" s="457"/>
      <c r="AW314" s="451"/>
      <c r="AX314" s="460"/>
      <c r="AY314" s="343"/>
      <c r="AZ314" s="209"/>
      <c r="BA314" s="207"/>
      <c r="BB314" s="207"/>
      <c r="BC314" s="208"/>
      <c r="BD314" s="208"/>
      <c r="BE314" s="208"/>
      <c r="BF314" s="209"/>
      <c r="BG314" s="463"/>
      <c r="BH314" s="215"/>
      <c r="BI314" s="210"/>
      <c r="BJ314" s="210"/>
      <c r="BK314" s="210"/>
      <c r="BL314" s="207"/>
      <c r="BM314" s="207"/>
      <c r="BN314" s="207"/>
      <c r="BO314" s="282"/>
      <c r="BP314" s="282"/>
      <c r="BQ314" s="284"/>
      <c r="BR314" s="213"/>
      <c r="BS314" s="213" t="str">
        <f>IF(AND('MAPA DE RIESGOS'!$AP314="Muy Alta",'MAPA DE RIESGOS'!$AR314="Leve"),CONCATENATE("R",'MAPA DE RIESGOS'!$H314,"C",'MAPA DE RIESGOS'!$AF314),"")</f>
        <v/>
      </c>
      <c r="BT314" s="213"/>
      <c r="BU314" s="213"/>
      <c r="BV314" s="213"/>
      <c r="BW314" s="213"/>
      <c r="BX314" s="213"/>
      <c r="BY314" s="213"/>
      <c r="BZ314" s="213"/>
      <c r="CA314" s="213"/>
      <c r="CB314" s="213"/>
      <c r="CC314" s="213"/>
      <c r="CD314" s="213"/>
      <c r="CE314" s="213"/>
      <c r="CF314" s="213"/>
      <c r="CG314" s="213"/>
      <c r="CH314" s="213"/>
      <c r="CI314" s="213"/>
      <c r="CJ314" s="213"/>
      <c r="CK314" s="213"/>
    </row>
    <row r="315" spans="1:89" s="214" customFormat="1" ht="28.5" hidden="1" customHeight="1">
      <c r="A315" s="643"/>
      <c r="B315" s="621"/>
      <c r="C315" s="520"/>
      <c r="D315" s="520"/>
      <c r="E315" s="469"/>
      <c r="F315" s="469"/>
      <c r="G315" s="489"/>
      <c r="H315" s="384">
        <v>50</v>
      </c>
      <c r="I315" s="467"/>
      <c r="J315" s="464"/>
      <c r="K315" s="464"/>
      <c r="L315" s="464"/>
      <c r="M315" s="470"/>
      <c r="N315" s="470"/>
      <c r="O315" s="470"/>
      <c r="P315" s="473"/>
      <c r="Q315" s="476"/>
      <c r="R315" s="479"/>
      <c r="S315" s="479"/>
      <c r="T315" s="479"/>
      <c r="U315" s="479"/>
      <c r="V315" s="482"/>
      <c r="W315" s="440"/>
      <c r="X315" s="485"/>
      <c r="Y315" s="488"/>
      <c r="Z315" s="437"/>
      <c r="AA315" s="440"/>
      <c r="AB315" s="443"/>
      <c r="AC315" s="446"/>
      <c r="AD315" s="449"/>
      <c r="AE315" s="452"/>
      <c r="AF315" s="205">
        <v>6</v>
      </c>
      <c r="AG315" s="206"/>
      <c r="AH315" s="234" t="str">
        <f t="shared" si="353"/>
        <v/>
      </c>
      <c r="AI315" s="340"/>
      <c r="AJ315" s="340"/>
      <c r="AK315" s="235" t="str">
        <f t="shared" si="354"/>
        <v/>
      </c>
      <c r="AL315" s="341"/>
      <c r="AM315" s="341"/>
      <c r="AN315" s="342"/>
      <c r="AO315" s="236" t="str">
        <f>IF(ISBLANK(AD310),(IFERROR(IF(AND(AH313="Probabilidad",AH315="Probabilidad"),(AQ313-(+AQ313*AK315)),IF(AND(AH313="Impacto",AH315="Probabilidad"),(AQ312-(+AQ312*AK315)),IF(AH315="Impacto",AQ313,""))),""))," ")</f>
        <v/>
      </c>
      <c r="AP315" s="174" t="str">
        <f>IF(ISBLANK(AD310),(IFERROR(IF(AO315="","",IF(AO315&lt;=0.2,"Muy Baja",IF(AO315&lt;=0.4,"Baja",IF(AO315&lt;=0.6,"Media",IF(AO315&lt;=0.8,"Alta","Muy Alta"))))),"")), " ")</f>
        <v/>
      </c>
      <c r="AQ315" s="237" t="str">
        <f t="shared" si="355"/>
        <v/>
      </c>
      <c r="AR315" s="283" t="str">
        <f t="shared" si="356"/>
        <v/>
      </c>
      <c r="AS315" s="237" t="str">
        <f>IFERROR(IF(AND(AH314="Impacto",AH315="Impacto"),(AS313-(+AS314*AK315)),IF(AND(AH313="Probabilidad",AH315="Impacto"),(AS312-(+AS312*AK315)),IF(AH315="Probabilidad",AS313,""))),"")</f>
        <v/>
      </c>
      <c r="AT315" s="239" t="str">
        <f t="shared" si="357"/>
        <v/>
      </c>
      <c r="AU315" s="455"/>
      <c r="AV315" s="458"/>
      <c r="AW315" s="452"/>
      <c r="AX315" s="461"/>
      <c r="AY315" s="343"/>
      <c r="AZ315" s="209"/>
      <c r="BA315" s="207"/>
      <c r="BB315" s="207"/>
      <c r="BC315" s="208"/>
      <c r="BD315" s="208"/>
      <c r="BE315" s="208"/>
      <c r="BF315" s="209"/>
      <c r="BG315" s="464"/>
      <c r="BH315" s="215"/>
      <c r="BI315" s="210"/>
      <c r="BJ315" s="210"/>
      <c r="BK315" s="210"/>
      <c r="BL315" s="207"/>
      <c r="BM315" s="207"/>
      <c r="BN315" s="207"/>
      <c r="BO315" s="282"/>
      <c r="BP315" s="282"/>
      <c r="BQ315" s="284"/>
      <c r="BR315" s="213"/>
      <c r="BS315" s="213" t="str">
        <f>IF(AND('MAPA DE RIESGOS'!$AP315="Muy Alta",'MAPA DE RIESGOS'!$AR315="Leve"),CONCATENATE("R",'MAPA DE RIESGOS'!$H315,"C",'MAPA DE RIESGOS'!$AF315),"")</f>
        <v/>
      </c>
      <c r="BT315" s="213"/>
      <c r="BU315" s="213"/>
      <c r="BV315" s="213"/>
      <c r="BW315" s="213"/>
      <c r="BX315" s="213"/>
      <c r="BY315" s="213"/>
      <c r="BZ315" s="213"/>
      <c r="CA315" s="213"/>
      <c r="CB315" s="213"/>
      <c r="CC315" s="213"/>
      <c r="CD315" s="213"/>
      <c r="CE315" s="213"/>
      <c r="CF315" s="213"/>
      <c r="CG315" s="213"/>
      <c r="CH315" s="213"/>
      <c r="CI315" s="213"/>
      <c r="CJ315" s="213"/>
      <c r="CK315" s="213"/>
    </row>
    <row r="316" spans="1:89" s="214" customFormat="1" ht="71.5" customHeight="1">
      <c r="A316" s="643"/>
      <c r="B316" s="621" t="s">
        <v>890</v>
      </c>
      <c r="C316" s="520"/>
      <c r="D316" s="520" t="str">
        <f>IFERROR((VLOOKUP($B316,'Listados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6" s="469"/>
      <c r="F316" s="469" t="s">
        <v>968</v>
      </c>
      <c r="G316" s="489">
        <v>51</v>
      </c>
      <c r="H316" s="384">
        <v>51</v>
      </c>
      <c r="I316" s="465" t="s">
        <v>1266</v>
      </c>
      <c r="J316" s="462" t="s">
        <v>244</v>
      </c>
      <c r="K316" s="462" t="s">
        <v>1266</v>
      </c>
      <c r="L316" s="462" t="s">
        <v>1473</v>
      </c>
      <c r="M316" s="468" t="str">
        <f t="shared" ref="M316" si="359">+CONCATENATE("Posibilidad de afectación ", J316, " por ", K316," debido a ", L316)</f>
        <v>Posibilidad de afectación Económico y Reputacional por Incumplimiento de los términos contractuales o legales para liquidar. debido a Pedida de competencia para liquidar el contrato</v>
      </c>
      <c r="N316" s="468" t="s">
        <v>108</v>
      </c>
      <c r="O316" s="468" t="s">
        <v>836</v>
      </c>
      <c r="P316" s="471">
        <v>228</v>
      </c>
      <c r="Q316" s="474"/>
      <c r="R316" s="477"/>
      <c r="S316" s="477"/>
      <c r="T316" s="477"/>
      <c r="U316" s="477"/>
      <c r="V316" s="480" t="str">
        <f t="shared" ref="V316" si="360">IF(ISBLANK(AC316),(IF(P316&lt;=0,"",IF(P316&lt;=2,"Muy Baja",IF(P316&lt;=24,"Baja",IF(P316&lt;=500,"Media",IF(P316&lt;=5000,"Alta","Muy Alta"))))))," ")</f>
        <v>Media</v>
      </c>
      <c r="W316" s="438">
        <f t="shared" ref="W316" si="361">IF(ISBLANK(AC316),(IF(V316="","",IF(V316="Muy Baja",20%,IF(V316="Baja",40%,IF(V316="Media",60%,IF(V316="Alta",80%,IF(V316="Muy Alta",100%,0)))))))," ")</f>
        <v>0.6</v>
      </c>
      <c r="X316" s="483" t="s">
        <v>307</v>
      </c>
      <c r="Y316" s="486" t="str">
        <f>IF(X316&gt;0,IF(NOT(ISERROR(MATCH(X316,'Listados Datos'!$N$3:$N$4,0))),'Listados Datos'!$N$6&amp;"Por favor no seleccionar este criterios de impacto (Afectación Económica o presupuestal y/o Pérdida Reputacional)",'Listados Datos'!$N$7),"")</f>
        <v>✔</v>
      </c>
      <c r="Z316" s="435" t="str">
        <f>IF(OR(X316='Listados Datos'!$R$3,X316='Listados Datos'!$S$3),"Leve",IF(OR(X316='Listados Datos'!$R$4,X316='Listados Datos'!$S$4),"Menor",IF(OR(X316='Listados Datos'!$R$5,X316='Listados Datos'!$S$5),"Moderado",IF(OR(X316='Listados Datos'!$R$6,X316='Listados Datos'!$S$6),"Mayor",IF(OR(X316='Listados Datos'!$R$7,X316='Listados Datos'!$S$7),"Catastrófico","")))))</f>
        <v>Moderado</v>
      </c>
      <c r="AA316" s="438">
        <f>IF(Z316="","",IF(Z316="Leve",20%,IF(Z316="Menor",40%,IF(Z316="Moderado",60%,IF(Z316="Mayor",80%,IF(Z316="Catastrófico",100%,0))))))</f>
        <v>0.6</v>
      </c>
      <c r="AB316" s="441" t="str">
        <f>IF(OR(AND(V316="Muy Baja",Z316="Leve"),AND(V316="Muy Baja",Z316="Menor"),AND(V316="Baja",Z316="Leve")),"Bajo",IF(OR(AND(V316="Muy baja",Z316="Moderado"),AND(V316="Baja",Z316="Menor"),AND(V316="Baja",Z316="Moderado"),AND(V316="Media",Z316="Leve"),AND(V316="Media",Z316="Menor"),AND(V316="Media",Z316="Moderado"),AND(V316="Alta",Z316="Leve"),AND(V316="Alta",Z316="Menor")),"Moderado",IF(OR(AND(V316="Muy Baja",Z316="Mayor"),AND(V316="Baja",Z316="Mayor"),AND(V316="Media",Z316="Mayor"),AND(V316="Alta",Z316="Moderado"),AND(V316="Alta",Z316="Mayor"),AND(V316="Muy Alta",Z316="Leve"),AND(V316="Muy Alta",Z316="Menor"),AND(V316="Muy Alta",Z316="Moderado"),AND(V316="Muy Alta",Z316="Mayor")),"Alto",IF(OR(AND(V316="Muy Baja",Z316="Catastrófico"),AND(V316="Baja",Z316="Catastrófico"),AND(V316="Media",Z316="Catastrófico"),AND(V316="Alta",Z316="Catastrófico"),AND(V316="Muy Alta",Z316="Catastrófico")),"Extremo",""))))</f>
        <v>Moderado</v>
      </c>
      <c r="AC316" s="444"/>
      <c r="AD316" s="447"/>
      <c r="AE316" s="450" t="str">
        <f t="shared" ref="AE316" si="362">IF(AND(AC316="Rara Vez",AD316="Insignificante"),("BAJA"),IF(AND(AC316="Rara Vez",AD316="Menor"),("BAJA"),IF(AND(AC316="Rara Vez",AD316="Moderado"),("MODERADA"),IF(AND(AC316="Rara Vez",AD316="Mayor"),("ALTA"),IF(AND(AC316="Improbable",AD316="Insignificante"),("BAJA"),IF(AND(AC316="Improbable",AD316="Menor"),("BAJA"),IF(AND(AC316="Improbable",AD316="Moderado"),("MODERADA"),IF(AND(AC316="Improbable",AD316="Mayor"),("ALTA"),IF(AND(AC316="Posible",AD316="Insignificante"),("BAJA"),IF(AND(AC316="Posible",AD316="Menor"),("MODERADA"),IF(AND(AC316="Posible",AD316="Moderado"),("ALTA"),IF(AND(AC316="Posible",AD316="Mayor"),("EXTREMA"),IF(AND(AC316="Probable",AD316="Insignificante"),("MODERADA"),IF(AND(AC316="Probable",AD316="Menor"),("ALTA"),IF(AND(AC316="Probable",AD316="Moderado"),("ALTA"),IF(AND(AC316="Probable",AD316="Mayor"),("EXTREMA"),IF(AND(AC316="Casi Seguro",AD316="Insignificante"),("ALTA"),IF(AND(AC316="Casi Seguro",AD316="Menor"),("ALTA"),IF(AND(AC316="Casi Seguro",AD316="Moderado"),("EXTREMA"),IF(AND(AC316="Casi Seguro",AD316="Mayor"),("EXTREMA"),IF(AD316="Catastrófico","EXTREMA","VALORAR")))))))))))))))))))))</f>
        <v>VALORAR</v>
      </c>
      <c r="AF316" s="205">
        <v>1</v>
      </c>
      <c r="AG316" s="206" t="s">
        <v>1514</v>
      </c>
      <c r="AH316" s="234" t="str">
        <f t="shared" si="353"/>
        <v>Probabilidad</v>
      </c>
      <c r="AI316" s="340" t="s">
        <v>314</v>
      </c>
      <c r="AJ316" s="340" t="s">
        <v>319</v>
      </c>
      <c r="AK316" s="235" t="str">
        <f t="shared" si="354"/>
        <v>40%</v>
      </c>
      <c r="AL316" s="341" t="s">
        <v>323</v>
      </c>
      <c r="AM316" s="341" t="s">
        <v>327</v>
      </c>
      <c r="AN316" s="342" t="s">
        <v>330</v>
      </c>
      <c r="AO316" s="236">
        <f>IF(ISBLANK(AD316),(IFERROR(IF(AH316="Probabilidad",(W316-(+W316*AK316)),IF(AH316="Impacto",W316,"")),""))," ")</f>
        <v>0.36</v>
      </c>
      <c r="AP316" s="174" t="str">
        <f>IF(ISBLANK(AD316), (IFERROR(IF(AO316="","",IF(AO316&lt;=0.2,"Muy Baja",IF(AO316&lt;=0.4,"Baja",IF(AO316&lt;=0.6,"Media",IF(AO316&lt;=0.8,"Alta","Muy Alta"))))),""))," ")</f>
        <v>Baja</v>
      </c>
      <c r="AQ316" s="237">
        <f t="shared" si="355"/>
        <v>0.36</v>
      </c>
      <c r="AR316" s="283" t="str">
        <f t="shared" si="356"/>
        <v>Moderado</v>
      </c>
      <c r="AS316" s="237">
        <f>IFERROR(IF(AH316="Impacto",(AA316-(+AA316*AK316)),IF(AH316="Probabilidad",AA316,"")),"")</f>
        <v>0.6</v>
      </c>
      <c r="AT316" s="239" t="str">
        <f t="shared" si="357"/>
        <v>Moderado</v>
      </c>
      <c r="AU316" s="453"/>
      <c r="AV316" s="456" t="str">
        <f>IF(ISBLANK(AD316), " ", AD316)</f>
        <v xml:space="preserve"> </v>
      </c>
      <c r="AW316" s="450" t="str">
        <f t="shared" ref="AW316" si="363">IF(AND(AU316="Rara Vez",AV316="Insignificante"),("BAJA"),IF(AND(AU316="Rara Vez",AV316="Menor"),("BAJA"),IF(AND(AU316="Rara Vez",AV316="Moderado"),("MODERADA"),IF(AND(AU316="Rara Vez",AV316="Mayor"),("ALTA"),IF(AND(AU316="Improbable",AV316="Insignificante"),("BAJA"),IF(AND(AU316="Improbable",AV316="Menor"),("BAJA"),IF(AND(AU316="Improbable",AV316="Moderado"),("MODERADA"),IF(AND(AU316="Improbable",AV316="Mayor"),("ALTA"),IF(AND(AU316="Posible",AV316="Insignificante"),("BAJA"),IF(AND(AU316="Posible",AV316="Menor"),("MODERADA"),IF(AND(AU316="Posible",AV316="Moderado"),("ALTA"),IF(AND(AU316="Posible",AV316="Mayor"),("EXTREMA"),IF(AND(AU316="Probable",AV316="Insignificante"),("MODERADA"),IF(AND(AU316="Probable",AV316="Menor"),("ALTA"),IF(AND(AU316="Probable",AV316="Moderado"),("ALTA"),IF(AND(AU316="Probable",AV316="Mayor"),("EXTREMA"),IF(AND(AU316="Casi Seguro",AV316="Insignificante"),("ALTA"),IF(AND(AU316="Casi Seguro",AV316="Menor"),("ALTA"),IF(AND(AU316="Casi Seguro",AV316="Moderado"),("EXTREMA"),IF(AND(AU316="Casi Seguro",AV316="Mayor"),("EXTREMA"),IF(AV316="Catastrófico","EXTREMA","VALORAR")))))))))))))))))))))</f>
        <v>VALORAR</v>
      </c>
      <c r="AX316" s="459" t="s">
        <v>337</v>
      </c>
      <c r="AY316" s="343" t="s">
        <v>1647</v>
      </c>
      <c r="AZ316" s="209" t="s">
        <v>1348</v>
      </c>
      <c r="BA316" s="207" t="s">
        <v>968</v>
      </c>
      <c r="BB316" s="207" t="s">
        <v>1069</v>
      </c>
      <c r="BC316" s="208">
        <v>44562</v>
      </c>
      <c r="BD316" s="208">
        <v>44926</v>
      </c>
      <c r="BE316" s="208" t="s">
        <v>1348</v>
      </c>
      <c r="BF316" s="208" t="s">
        <v>1348</v>
      </c>
      <c r="BG316" s="462" t="s">
        <v>1349</v>
      </c>
      <c r="BH316" s="215"/>
      <c r="BI316" s="210"/>
      <c r="BJ316" s="210"/>
      <c r="BK316" s="210"/>
      <c r="BL316" s="207"/>
      <c r="BM316" s="207"/>
      <c r="BN316" s="207"/>
      <c r="BO316" s="282"/>
      <c r="BP316" s="282"/>
      <c r="BQ316" s="284"/>
      <c r="BR316" s="213"/>
      <c r="BS316" s="213" t="str">
        <f>IF(AND('MAPA DE RIESGOS'!$AP316="Muy Alta",'MAPA DE RIESGOS'!$AR316="Leve"),CONCATENATE("R",'MAPA DE RIESGOS'!$H316,"C",'MAPA DE RIESGOS'!$AF316),"")</f>
        <v/>
      </c>
      <c r="BT316" s="213"/>
      <c r="BU316" s="213"/>
      <c r="BV316" s="213"/>
      <c r="BW316" s="213"/>
      <c r="BX316" s="213"/>
      <c r="BY316" s="213"/>
      <c r="BZ316" s="213"/>
      <c r="CA316" s="213"/>
      <c r="CB316" s="213"/>
      <c r="CC316" s="213"/>
      <c r="CD316" s="213"/>
      <c r="CE316" s="213"/>
      <c r="CF316" s="213"/>
      <c r="CG316" s="213"/>
      <c r="CH316" s="213"/>
      <c r="CI316" s="213"/>
      <c r="CJ316" s="213"/>
      <c r="CK316" s="213"/>
    </row>
    <row r="317" spans="1:89" s="214" customFormat="1" ht="28.5" hidden="1" customHeight="1">
      <c r="A317" s="643"/>
      <c r="B317" s="621"/>
      <c r="C317" s="520"/>
      <c r="D317" s="520"/>
      <c r="E317" s="469"/>
      <c r="F317" s="469"/>
      <c r="G317" s="489"/>
      <c r="H317" s="384">
        <v>51</v>
      </c>
      <c r="I317" s="466"/>
      <c r="J317" s="463"/>
      <c r="K317" s="463"/>
      <c r="L317" s="463"/>
      <c r="M317" s="469"/>
      <c r="N317" s="469"/>
      <c r="O317" s="469"/>
      <c r="P317" s="472"/>
      <c r="Q317" s="475"/>
      <c r="R317" s="478"/>
      <c r="S317" s="478"/>
      <c r="T317" s="478"/>
      <c r="U317" s="478"/>
      <c r="V317" s="481"/>
      <c r="W317" s="439"/>
      <c r="X317" s="484"/>
      <c r="Y317" s="487"/>
      <c r="Z317" s="436"/>
      <c r="AA317" s="439"/>
      <c r="AB317" s="442"/>
      <c r="AC317" s="445"/>
      <c r="AD317" s="448"/>
      <c r="AE317" s="451"/>
      <c r="AF317" s="205">
        <v>2</v>
      </c>
      <c r="AG317" s="206"/>
      <c r="AH317" s="234" t="str">
        <f t="shared" si="353"/>
        <v/>
      </c>
      <c r="AI317" s="340"/>
      <c r="AJ317" s="340"/>
      <c r="AK317" s="235" t="str">
        <f t="shared" si="354"/>
        <v/>
      </c>
      <c r="AL317" s="341"/>
      <c r="AM317" s="341"/>
      <c r="AN317" s="342"/>
      <c r="AO317" s="236" t="str">
        <f>IF(ISBLANK(AD316),(IFERROR(IF(AND(AH316="Probabilidad",AH317="Probabilidad"),(AQ316-(+AQ316*AK317)),IF(AH317="Probabilidad",(W316-(+W316*AK317)),IF(AH317="Impacto",AQ316,""))),""))," ")</f>
        <v/>
      </c>
      <c r="AP317" s="174" t="str">
        <f>IF(ISBLANK(AD316),(IFERROR(IF(AO317="","",IF(AO317&lt;=0.2,"Muy Baja",IF(AO317&lt;=0.4,"Baja",IF(AO317&lt;=0.6,"Media",IF(AO317&lt;=0.8,"Alta","Muy Alta"))))),""))," ")</f>
        <v/>
      </c>
      <c r="AQ317" s="237" t="str">
        <f t="shared" si="355"/>
        <v/>
      </c>
      <c r="AR317" s="283" t="str">
        <f t="shared" si="356"/>
        <v/>
      </c>
      <c r="AS317" s="237" t="str">
        <f>IFERROR(IF(AND(AH316="Impacto",AH317="Impacto"),(AS316-(+AS316*AK317)),IF(AH317="Impacto",(AA316-(+AA316*AK317)),IF(AH317="Probabilidad",AS316,""))),"")</f>
        <v/>
      </c>
      <c r="AT317" s="239" t="str">
        <f t="shared" si="357"/>
        <v/>
      </c>
      <c r="AU317" s="454"/>
      <c r="AV317" s="457"/>
      <c r="AW317" s="451"/>
      <c r="AX317" s="460"/>
      <c r="AY317" s="343"/>
      <c r="AZ317" s="209"/>
      <c r="BA317" s="207"/>
      <c r="BB317" s="207"/>
      <c r="BC317" s="208"/>
      <c r="BD317" s="208"/>
      <c r="BE317" s="208"/>
      <c r="BF317" s="209"/>
      <c r="BG317" s="463"/>
      <c r="BH317" s="215"/>
      <c r="BI317" s="210"/>
      <c r="BJ317" s="210"/>
      <c r="BK317" s="210"/>
      <c r="BL317" s="207"/>
      <c r="BM317" s="207"/>
      <c r="BN317" s="207"/>
      <c r="BO317" s="282"/>
      <c r="BP317" s="282"/>
      <c r="BQ317" s="284"/>
      <c r="BR317" s="213"/>
      <c r="BS317" s="213" t="str">
        <f>IF(AND('MAPA DE RIESGOS'!$AP317="Muy Alta",'MAPA DE RIESGOS'!$AR317="Leve"),CONCATENATE("R",'MAPA DE RIESGOS'!$H317,"C",'MAPA DE RIESGOS'!$AF317),"")</f>
        <v/>
      </c>
      <c r="BT317" s="213"/>
      <c r="BU317" s="213"/>
      <c r="BV317" s="213"/>
      <c r="BW317" s="213"/>
      <c r="BX317" s="213"/>
      <c r="BY317" s="213"/>
      <c r="BZ317" s="213"/>
      <c r="CA317" s="213"/>
      <c r="CB317" s="213"/>
      <c r="CC317" s="213"/>
      <c r="CD317" s="213"/>
      <c r="CE317" s="213"/>
      <c r="CF317" s="213"/>
      <c r="CG317" s="213"/>
      <c r="CH317" s="213"/>
      <c r="CI317" s="213"/>
      <c r="CJ317" s="213"/>
      <c r="CK317" s="213"/>
    </row>
    <row r="318" spans="1:89" s="214" customFormat="1" ht="28.5" hidden="1" customHeight="1">
      <c r="A318" s="643"/>
      <c r="B318" s="621"/>
      <c r="C318" s="520"/>
      <c r="D318" s="520"/>
      <c r="E318" s="469"/>
      <c r="F318" s="469"/>
      <c r="G318" s="489"/>
      <c r="H318" s="384">
        <v>51</v>
      </c>
      <c r="I318" s="466"/>
      <c r="J318" s="463"/>
      <c r="K318" s="463"/>
      <c r="L318" s="463"/>
      <c r="M318" s="469"/>
      <c r="N318" s="469"/>
      <c r="O318" s="469"/>
      <c r="P318" s="472"/>
      <c r="Q318" s="475"/>
      <c r="R318" s="478"/>
      <c r="S318" s="478"/>
      <c r="T318" s="478"/>
      <c r="U318" s="478"/>
      <c r="V318" s="481"/>
      <c r="W318" s="439"/>
      <c r="X318" s="484"/>
      <c r="Y318" s="487"/>
      <c r="Z318" s="436"/>
      <c r="AA318" s="439"/>
      <c r="AB318" s="442"/>
      <c r="AC318" s="445"/>
      <c r="AD318" s="448"/>
      <c r="AE318" s="451"/>
      <c r="AF318" s="205">
        <v>3</v>
      </c>
      <c r="AG318" s="206"/>
      <c r="AH318" s="234" t="str">
        <f t="shared" si="353"/>
        <v/>
      </c>
      <c r="AI318" s="340"/>
      <c r="AJ318" s="340"/>
      <c r="AK318" s="235" t="str">
        <f t="shared" si="354"/>
        <v/>
      </c>
      <c r="AL318" s="341"/>
      <c r="AM318" s="341"/>
      <c r="AN318" s="342"/>
      <c r="AO318" s="236" t="str">
        <f>IF(ISBLANK(AD316),(IFERROR(IF(AND(AH317="Probabilidad",AH318="Probabilidad"),(AQ317-(+AQ317*AK318)),IF(AND(AH317="Impacto",AH318="Probabilidad"),(AQ316-(+AQ316*AK318)),IF(AH318="Impacto",AQ317,""))),""))," ")</f>
        <v/>
      </c>
      <c r="AP318" s="174" t="str">
        <f>IF(ISBLANK(AD316),(IFERROR(IF(AO318="","",IF(AO318&lt;=0.2,"Muy Baja",IF(AO318&lt;=0.4,"Baja",IF(AO318&lt;=0.6,"Media",IF(AO318&lt;=0.8,"Alta","Muy Alta"))))),""))," ")</f>
        <v/>
      </c>
      <c r="AQ318" s="237" t="str">
        <f t="shared" si="355"/>
        <v/>
      </c>
      <c r="AR318" s="283" t="str">
        <f t="shared" si="356"/>
        <v/>
      </c>
      <c r="AS318" s="237" t="str">
        <f>IFERROR(IF(AND(AH317="Impacto",AH318="Impacto"),(AS317-(+AS317*AK318)),IF(AND(AH317="Probabilidad",AH318="Impacto"),(AS316-(+AS316*AK318)),IF(AH318="Probabilidad",AS317,""))),"")</f>
        <v/>
      </c>
      <c r="AT318" s="239" t="str">
        <f t="shared" si="357"/>
        <v/>
      </c>
      <c r="AU318" s="454"/>
      <c r="AV318" s="457"/>
      <c r="AW318" s="451"/>
      <c r="AX318" s="460"/>
      <c r="AY318" s="343"/>
      <c r="AZ318" s="209"/>
      <c r="BA318" s="207"/>
      <c r="BB318" s="207"/>
      <c r="BC318" s="208"/>
      <c r="BD318" s="208"/>
      <c r="BE318" s="208"/>
      <c r="BF318" s="209"/>
      <c r="BG318" s="463"/>
      <c r="BH318" s="215"/>
      <c r="BI318" s="210"/>
      <c r="BJ318" s="210"/>
      <c r="BK318" s="210"/>
      <c r="BL318" s="207"/>
      <c r="BM318" s="207"/>
      <c r="BN318" s="207"/>
      <c r="BO318" s="282"/>
      <c r="BP318" s="282"/>
      <c r="BQ318" s="284"/>
      <c r="BR318" s="213"/>
      <c r="BS318" s="213" t="str">
        <f>IF(AND('MAPA DE RIESGOS'!$AP318="Muy Alta",'MAPA DE RIESGOS'!$AR318="Leve"),CONCATENATE("R",'MAPA DE RIESGOS'!$H318,"C",'MAPA DE RIESGOS'!$AF318),"")</f>
        <v/>
      </c>
      <c r="BT318" s="213"/>
      <c r="BU318" s="213"/>
      <c r="BV318" s="213"/>
      <c r="BW318" s="213"/>
      <c r="BX318" s="213"/>
      <c r="BY318" s="213"/>
      <c r="BZ318" s="213"/>
      <c r="CA318" s="213"/>
      <c r="CB318" s="213"/>
      <c r="CC318" s="213"/>
      <c r="CD318" s="213"/>
      <c r="CE318" s="213"/>
      <c r="CF318" s="213"/>
      <c r="CG318" s="213"/>
      <c r="CH318" s="213"/>
      <c r="CI318" s="213"/>
      <c r="CJ318" s="213"/>
      <c r="CK318" s="213"/>
    </row>
    <row r="319" spans="1:89" s="214" customFormat="1" ht="28.5" hidden="1" customHeight="1">
      <c r="A319" s="643"/>
      <c r="B319" s="621"/>
      <c r="C319" s="520"/>
      <c r="D319" s="520"/>
      <c r="E319" s="469"/>
      <c r="F319" s="469"/>
      <c r="G319" s="489"/>
      <c r="H319" s="384">
        <v>51</v>
      </c>
      <c r="I319" s="466"/>
      <c r="J319" s="463"/>
      <c r="K319" s="463"/>
      <c r="L319" s="463"/>
      <c r="M319" s="469"/>
      <c r="N319" s="469"/>
      <c r="O319" s="469"/>
      <c r="P319" s="472"/>
      <c r="Q319" s="475"/>
      <c r="R319" s="478"/>
      <c r="S319" s="478"/>
      <c r="T319" s="478"/>
      <c r="U319" s="478"/>
      <c r="V319" s="481"/>
      <c r="W319" s="439"/>
      <c r="X319" s="484"/>
      <c r="Y319" s="487"/>
      <c r="Z319" s="436"/>
      <c r="AA319" s="439"/>
      <c r="AB319" s="442"/>
      <c r="AC319" s="445"/>
      <c r="AD319" s="448"/>
      <c r="AE319" s="451"/>
      <c r="AF319" s="205">
        <v>4</v>
      </c>
      <c r="AG319" s="206"/>
      <c r="AH319" s="234" t="str">
        <f t="shared" si="353"/>
        <v/>
      </c>
      <c r="AI319" s="340"/>
      <c r="AJ319" s="340"/>
      <c r="AK319" s="235" t="str">
        <f t="shared" si="354"/>
        <v/>
      </c>
      <c r="AL319" s="341"/>
      <c r="AM319" s="341"/>
      <c r="AN319" s="342"/>
      <c r="AO319" s="236" t="str">
        <f>IF(ISBLANK(AD316),(IFERROR(IF(AND(AH318="Probabilidad",AH319="Probabilidad"),(AQ318-(+AQ318*AK319)),IF(AND(AH318="Impacto",AH319="Probabilidad"),(AQ317-(+AQ317*AK319)),IF(AH319="Impacto",AQ318,""))),""))," ")</f>
        <v/>
      </c>
      <c r="AP319" s="174" t="str">
        <f>IF(ISBLANK(AD316),(IFERROR(IF(AO319="","",IF(AO319&lt;=0.2,"Muy Baja",IF(AO319&lt;=0.4,"Baja",IF(AO319&lt;=0.6,"Media",IF(AO319&lt;=0.8,"Alta","Muy Alta"))))),""))," ")</f>
        <v/>
      </c>
      <c r="AQ319" s="237" t="str">
        <f t="shared" si="355"/>
        <v/>
      </c>
      <c r="AR319" s="283" t="str">
        <f t="shared" si="356"/>
        <v/>
      </c>
      <c r="AS319" s="237" t="str">
        <f>IFERROR(IF(AND(AH318="Impacto",AH319="Impacto"),(AS318-(+AS318*AK319)),IF(AND(AH318="Probabilidad",AH319="Impacto"),(AS317-(+AS317*AK319)),IF(AH319="Probabilidad",AS318,""))),"")</f>
        <v/>
      </c>
      <c r="AT319" s="239" t="str">
        <f t="shared" si="357"/>
        <v/>
      </c>
      <c r="AU319" s="454"/>
      <c r="AV319" s="457"/>
      <c r="AW319" s="451"/>
      <c r="AX319" s="460"/>
      <c r="AY319" s="343"/>
      <c r="AZ319" s="209"/>
      <c r="BA319" s="207"/>
      <c r="BB319" s="207"/>
      <c r="BC319" s="208"/>
      <c r="BD319" s="208"/>
      <c r="BE319" s="208"/>
      <c r="BF319" s="209"/>
      <c r="BG319" s="463"/>
      <c r="BH319" s="215"/>
      <c r="BI319" s="210"/>
      <c r="BJ319" s="210"/>
      <c r="BK319" s="210"/>
      <c r="BL319" s="207"/>
      <c r="BM319" s="207"/>
      <c r="BN319" s="207"/>
      <c r="BO319" s="282"/>
      <c r="BP319" s="282"/>
      <c r="BQ319" s="284"/>
      <c r="BR319" s="213"/>
      <c r="BS319" s="213" t="str">
        <f>IF(AND('MAPA DE RIESGOS'!$AP319="Muy Alta",'MAPA DE RIESGOS'!$AR319="Leve"),CONCATENATE("R",'MAPA DE RIESGOS'!$H319,"C",'MAPA DE RIESGOS'!$AF319),"")</f>
        <v/>
      </c>
      <c r="BT319" s="213"/>
      <c r="BU319" s="213"/>
      <c r="BV319" s="213"/>
      <c r="BW319" s="213"/>
      <c r="BX319" s="213"/>
      <c r="BY319" s="213"/>
      <c r="BZ319" s="213"/>
      <c r="CA319" s="213"/>
      <c r="CB319" s="213"/>
      <c r="CC319" s="213"/>
      <c r="CD319" s="213"/>
      <c r="CE319" s="213"/>
      <c r="CF319" s="213"/>
      <c r="CG319" s="213"/>
      <c r="CH319" s="213"/>
      <c r="CI319" s="213"/>
      <c r="CJ319" s="213"/>
      <c r="CK319" s="213"/>
    </row>
    <row r="320" spans="1:89" s="214" customFormat="1" ht="28.5" hidden="1" customHeight="1">
      <c r="A320" s="643"/>
      <c r="B320" s="621"/>
      <c r="C320" s="520"/>
      <c r="D320" s="520"/>
      <c r="E320" s="469"/>
      <c r="F320" s="469"/>
      <c r="G320" s="489"/>
      <c r="H320" s="384">
        <v>51</v>
      </c>
      <c r="I320" s="466"/>
      <c r="J320" s="463"/>
      <c r="K320" s="463"/>
      <c r="L320" s="463"/>
      <c r="M320" s="469"/>
      <c r="N320" s="469"/>
      <c r="O320" s="469"/>
      <c r="P320" s="472"/>
      <c r="Q320" s="475"/>
      <c r="R320" s="478"/>
      <c r="S320" s="478"/>
      <c r="T320" s="478"/>
      <c r="U320" s="478"/>
      <c r="V320" s="481"/>
      <c r="W320" s="439"/>
      <c r="X320" s="484"/>
      <c r="Y320" s="487"/>
      <c r="Z320" s="436"/>
      <c r="AA320" s="439"/>
      <c r="AB320" s="442"/>
      <c r="AC320" s="445"/>
      <c r="AD320" s="448"/>
      <c r="AE320" s="451"/>
      <c r="AF320" s="205">
        <v>5</v>
      </c>
      <c r="AG320" s="206"/>
      <c r="AH320" s="234" t="str">
        <f t="shared" si="353"/>
        <v/>
      </c>
      <c r="AI320" s="340"/>
      <c r="AJ320" s="340"/>
      <c r="AK320" s="235" t="str">
        <f t="shared" si="354"/>
        <v/>
      </c>
      <c r="AL320" s="341"/>
      <c r="AM320" s="341"/>
      <c r="AN320" s="342"/>
      <c r="AO320" s="236" t="str">
        <f>IF(ISBLANK(AD316),(IFERROR(IF(AND(AH319="Probabilidad",AH320="Probabilidad"),(AQ319-(+AQ319*AK320)),IF(AND(AH319="Impacto",AH320="Probabilidad"),(AQ318-(+AQ318*AK320)),IF(AH320="Impacto",AQ319,""))),""))," ")</f>
        <v/>
      </c>
      <c r="AP320" s="174" t="str">
        <f>IF(ISBLANK(AD316),(IFERROR(IF(AO320="","",IF(AO320&lt;=0.2,"Muy Baja",IF(AO320&lt;=0.4,"Baja",IF(AO320&lt;=0.6,"Media",IF(AO320&lt;=0.8,"Alta","Muy Alta"))))),""))," ")</f>
        <v/>
      </c>
      <c r="AQ320" s="237" t="str">
        <f t="shared" si="355"/>
        <v/>
      </c>
      <c r="AR320" s="283" t="str">
        <f t="shared" si="356"/>
        <v/>
      </c>
      <c r="AS320" s="237" t="str">
        <f>IFERROR(IF(AND(AH319="Impacto",AH320="Impacto"),(AS319-(+AS319*AK320)),IF(AND(AH319="Probabilidad",AH320="Impacto"),(AS318-(+AS318*AK320)),IF(AH320="Probabilidad",AS319,""))),"")</f>
        <v/>
      </c>
      <c r="AT320" s="239" t="str">
        <f t="shared" si="357"/>
        <v/>
      </c>
      <c r="AU320" s="454"/>
      <c r="AV320" s="457"/>
      <c r="AW320" s="451"/>
      <c r="AX320" s="460"/>
      <c r="AY320" s="343"/>
      <c r="AZ320" s="209"/>
      <c r="BA320" s="207"/>
      <c r="BB320" s="207"/>
      <c r="BC320" s="208"/>
      <c r="BD320" s="208"/>
      <c r="BE320" s="208"/>
      <c r="BF320" s="209"/>
      <c r="BG320" s="463"/>
      <c r="BH320" s="215"/>
      <c r="BI320" s="210"/>
      <c r="BJ320" s="210"/>
      <c r="BK320" s="210"/>
      <c r="BL320" s="207"/>
      <c r="BM320" s="207"/>
      <c r="BN320" s="207"/>
      <c r="BO320" s="282"/>
      <c r="BP320" s="282"/>
      <c r="BQ320" s="284"/>
      <c r="BR320" s="213"/>
      <c r="BS320" s="213" t="str">
        <f>IF(AND('MAPA DE RIESGOS'!$AP320="Muy Alta",'MAPA DE RIESGOS'!$AR320="Leve"),CONCATENATE("R",'MAPA DE RIESGOS'!$H320,"C",'MAPA DE RIESGOS'!$AF320),"")</f>
        <v/>
      </c>
      <c r="BT320" s="213"/>
      <c r="BU320" s="213"/>
      <c r="BV320" s="213"/>
      <c r="BW320" s="213"/>
      <c r="BX320" s="213"/>
      <c r="BY320" s="213"/>
      <c r="BZ320" s="213"/>
      <c r="CA320" s="213"/>
      <c r="CB320" s="213"/>
      <c r="CC320" s="213"/>
      <c r="CD320" s="213"/>
      <c r="CE320" s="213"/>
      <c r="CF320" s="213"/>
      <c r="CG320" s="213"/>
      <c r="CH320" s="213"/>
      <c r="CI320" s="213"/>
      <c r="CJ320" s="213"/>
      <c r="CK320" s="213"/>
    </row>
    <row r="321" spans="1:89" s="214" customFormat="1" ht="28.5" hidden="1" customHeight="1">
      <c r="A321" s="643"/>
      <c r="B321" s="621"/>
      <c r="C321" s="520"/>
      <c r="D321" s="520"/>
      <c r="E321" s="469"/>
      <c r="F321" s="469"/>
      <c r="G321" s="489"/>
      <c r="H321" s="384">
        <v>51</v>
      </c>
      <c r="I321" s="467"/>
      <c r="J321" s="464"/>
      <c r="K321" s="464"/>
      <c r="L321" s="464"/>
      <c r="M321" s="470"/>
      <c r="N321" s="470"/>
      <c r="O321" s="470"/>
      <c r="P321" s="473"/>
      <c r="Q321" s="476"/>
      <c r="R321" s="479"/>
      <c r="S321" s="479"/>
      <c r="T321" s="479"/>
      <c r="U321" s="479"/>
      <c r="V321" s="482"/>
      <c r="W321" s="440"/>
      <c r="X321" s="485"/>
      <c r="Y321" s="488"/>
      <c r="Z321" s="437"/>
      <c r="AA321" s="440"/>
      <c r="AB321" s="443"/>
      <c r="AC321" s="446"/>
      <c r="AD321" s="449"/>
      <c r="AE321" s="452"/>
      <c r="AF321" s="205">
        <v>6</v>
      </c>
      <c r="AG321" s="206"/>
      <c r="AH321" s="234" t="str">
        <f t="shared" si="353"/>
        <v/>
      </c>
      <c r="AI321" s="340"/>
      <c r="AJ321" s="340"/>
      <c r="AK321" s="235" t="str">
        <f t="shared" si="354"/>
        <v/>
      </c>
      <c r="AL321" s="341"/>
      <c r="AM321" s="341"/>
      <c r="AN321" s="342"/>
      <c r="AO321" s="236" t="str">
        <f>IF(ISBLANK(AD316),(IFERROR(IF(AND(AH319="Probabilidad",AH321="Probabilidad"),(AQ319-(+AQ319*AK321)),IF(AND(AH319="Impacto",AH321="Probabilidad"),(AQ318-(+AQ318*AK321)),IF(AH321="Impacto",AQ319,""))),""))," ")</f>
        <v/>
      </c>
      <c r="AP321" s="174" t="str">
        <f>IF(ISBLANK(AD316),(IFERROR(IF(AO321="","",IF(AO321&lt;=0.2,"Muy Baja",IF(AO321&lt;=0.4,"Baja",IF(AO321&lt;=0.6,"Media",IF(AO321&lt;=0.8,"Alta","Muy Alta"))))),"")), " ")</f>
        <v/>
      </c>
      <c r="AQ321" s="237" t="str">
        <f t="shared" si="355"/>
        <v/>
      </c>
      <c r="AR321" s="283" t="str">
        <f t="shared" si="356"/>
        <v/>
      </c>
      <c r="AS321" s="237" t="str">
        <f>IFERROR(IF(AND(AH320="Impacto",AH321="Impacto"),(AS319-(+AS320*AK321)),IF(AND(AH319="Probabilidad",AH321="Impacto"),(AS318-(+AS318*AK321)),IF(AH321="Probabilidad",AS319,""))),"")</f>
        <v/>
      </c>
      <c r="AT321" s="239" t="str">
        <f t="shared" si="357"/>
        <v/>
      </c>
      <c r="AU321" s="455"/>
      <c r="AV321" s="458"/>
      <c r="AW321" s="452"/>
      <c r="AX321" s="461"/>
      <c r="AY321" s="343"/>
      <c r="AZ321" s="209"/>
      <c r="BA321" s="207"/>
      <c r="BB321" s="207"/>
      <c r="BC321" s="208"/>
      <c r="BD321" s="208"/>
      <c r="BE321" s="208"/>
      <c r="BF321" s="209"/>
      <c r="BG321" s="464"/>
      <c r="BH321" s="215"/>
      <c r="BI321" s="210"/>
      <c r="BJ321" s="210"/>
      <c r="BK321" s="210"/>
      <c r="BL321" s="207"/>
      <c r="BM321" s="207"/>
      <c r="BN321" s="207"/>
      <c r="BO321" s="282"/>
      <c r="BP321" s="282"/>
      <c r="BQ321" s="284"/>
      <c r="BR321" s="213"/>
      <c r="BS321" s="213" t="str">
        <f>IF(AND('MAPA DE RIESGOS'!$AP321="Muy Alta",'MAPA DE RIESGOS'!$AR321="Leve"),CONCATENATE("R",'MAPA DE RIESGOS'!$H321,"C",'MAPA DE RIESGOS'!$AF321),"")</f>
        <v/>
      </c>
      <c r="BT321" s="213"/>
      <c r="BU321" s="213"/>
      <c r="BV321" s="213"/>
      <c r="BW321" s="213"/>
      <c r="BX321" s="213"/>
      <c r="BY321" s="213"/>
      <c r="BZ321" s="213"/>
      <c r="CA321" s="213"/>
      <c r="CB321" s="213"/>
      <c r="CC321" s="213"/>
      <c r="CD321" s="213"/>
      <c r="CE321" s="213"/>
      <c r="CF321" s="213"/>
      <c r="CG321" s="213"/>
      <c r="CH321" s="213"/>
      <c r="CI321" s="213"/>
      <c r="CJ321" s="213"/>
      <c r="CK321" s="213"/>
    </row>
    <row r="322" spans="1:89" s="214" customFormat="1" ht="125.5" customHeight="1">
      <c r="A322" s="643"/>
      <c r="B322" s="621" t="s">
        <v>890</v>
      </c>
      <c r="C322" s="520"/>
      <c r="D322" s="520" t="str">
        <f>IFERROR((VLOOKUP($B322,'Listados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2" s="469"/>
      <c r="F322" s="469" t="s">
        <v>968</v>
      </c>
      <c r="G322" s="489">
        <v>52</v>
      </c>
      <c r="H322" s="384">
        <v>52</v>
      </c>
      <c r="I322" s="465" t="s">
        <v>1267</v>
      </c>
      <c r="J322" s="462" t="s">
        <v>243</v>
      </c>
      <c r="K322" s="462" t="s">
        <v>1267</v>
      </c>
      <c r="L322" s="462" t="s">
        <v>1474</v>
      </c>
      <c r="M322" s="468" t="str">
        <f t="shared" ref="M322" si="364">+CONCATENATE("Posibilidad de afectación ", J322, " por ", K322," debido a ", L322)</f>
        <v>Posibilidad de afectación Reputacional por Omitir por parte del abogado asignado, el deber de presentar ante los miembros del comité de conciliación las solicitudes realizadas a la entidad.  debido a Inobservancia a lo ordenado en el Decreto Único Reglamentario 1069 de 2015, 839 de 2018, 1167 de 2015 y la Resolución No. 197 de 2019 proferida por el DADEP.</v>
      </c>
      <c r="N322" s="468" t="s">
        <v>108</v>
      </c>
      <c r="O322" s="468" t="s">
        <v>836</v>
      </c>
      <c r="P322" s="471">
        <v>12</v>
      </c>
      <c r="Q322" s="474"/>
      <c r="R322" s="477"/>
      <c r="S322" s="477"/>
      <c r="T322" s="477"/>
      <c r="U322" s="477"/>
      <c r="V322" s="480" t="str">
        <f t="shared" ref="V322" si="365">IF(ISBLANK(AC322),(IF(P322&lt;=0,"",IF(P322&lt;=2,"Muy Baja",IF(P322&lt;=24,"Baja",IF(P322&lt;=500,"Media",IF(P322&lt;=5000,"Alta","Muy Alta"))))))," ")</f>
        <v>Baja</v>
      </c>
      <c r="W322" s="438">
        <f t="shared" ref="W322" si="366">IF(ISBLANK(AC322),(IF(V322="","",IF(V322="Muy Baja",20%,IF(V322="Baja",40%,IF(V322="Media",60%,IF(V322="Alta",80%,IF(V322="Muy Alta",100%,0)))))))," ")</f>
        <v>0.4</v>
      </c>
      <c r="X322" s="483" t="s">
        <v>307</v>
      </c>
      <c r="Y322" s="486" t="str">
        <f>IF(X322&gt;0,IF(NOT(ISERROR(MATCH(X322,'Listados Datos'!$N$3:$N$4,0))),'Listados Datos'!$N$6&amp;"Por favor no seleccionar este criterios de impacto (Afectación Económica o presupuestal y/o Pérdida Reputacional)",'Listados Datos'!$N$7),"")</f>
        <v>✔</v>
      </c>
      <c r="Z322" s="435" t="str">
        <f>IF(OR(X322='Listados Datos'!$R$3,X322='Listados Datos'!$S$3),"Leve",IF(OR(X322='Listados Datos'!$R$4,X322='Listados Datos'!$S$4),"Menor",IF(OR(X322='Listados Datos'!$R$5,X322='Listados Datos'!$S$5),"Moderado",IF(OR(X322='Listados Datos'!$R$6,X322='Listados Datos'!$S$6),"Mayor",IF(OR(X322='Listados Datos'!$R$7,X322='Listados Datos'!$S$7),"Catastrófico","")))))</f>
        <v>Moderado</v>
      </c>
      <c r="AA322" s="438">
        <f>IF(Z322="","",IF(Z322="Leve",20%,IF(Z322="Menor",40%,IF(Z322="Moderado",60%,IF(Z322="Mayor",80%,IF(Z322="Catastrófico",100%,0))))))</f>
        <v>0.6</v>
      </c>
      <c r="AB322" s="441" t="str">
        <f>IF(OR(AND(V322="Muy Baja",Z322="Leve"),AND(V322="Muy Baja",Z322="Menor"),AND(V322="Baja",Z322="Leve")),"Bajo",IF(OR(AND(V322="Muy baja",Z322="Moderado"),AND(V322="Baja",Z322="Menor"),AND(V322="Baja",Z322="Moderado"),AND(V322="Media",Z322="Leve"),AND(V322="Media",Z322="Menor"),AND(V322="Media",Z322="Moderado"),AND(V322="Alta",Z322="Leve"),AND(V322="Alta",Z322="Menor")),"Moderado",IF(OR(AND(V322="Muy Baja",Z322="Mayor"),AND(V322="Baja",Z322="Mayor"),AND(V322="Media",Z322="Mayor"),AND(V322="Alta",Z322="Moderado"),AND(V322="Alta",Z322="Mayor"),AND(V322="Muy Alta",Z322="Leve"),AND(V322="Muy Alta",Z322="Menor"),AND(V322="Muy Alta",Z322="Moderado"),AND(V322="Muy Alta",Z322="Mayor")),"Alto",IF(OR(AND(V322="Muy Baja",Z322="Catastrófico"),AND(V322="Baja",Z322="Catastrófico"),AND(V322="Media",Z322="Catastrófico"),AND(V322="Alta",Z322="Catastrófico"),AND(V322="Muy Alta",Z322="Catastrófico")),"Extremo",""))))</f>
        <v>Moderado</v>
      </c>
      <c r="AC322" s="444"/>
      <c r="AD322" s="447"/>
      <c r="AE322" s="450" t="str">
        <f t="shared" ref="AE322" si="367">IF(AND(AC322="Rara Vez",AD322="Insignificante"),("BAJA"),IF(AND(AC322="Rara Vez",AD322="Menor"),("BAJA"),IF(AND(AC322="Rara Vez",AD322="Moderado"),("MODERADA"),IF(AND(AC322="Rara Vez",AD322="Mayor"),("ALTA"),IF(AND(AC322="Improbable",AD322="Insignificante"),("BAJA"),IF(AND(AC322="Improbable",AD322="Menor"),("BAJA"),IF(AND(AC322="Improbable",AD322="Moderado"),("MODERADA"),IF(AND(AC322="Improbable",AD322="Mayor"),("ALTA"),IF(AND(AC322="Posible",AD322="Insignificante"),("BAJA"),IF(AND(AC322="Posible",AD322="Menor"),("MODERADA"),IF(AND(AC322="Posible",AD322="Moderado"),("ALTA"),IF(AND(AC322="Posible",AD322="Mayor"),("EXTREMA"),IF(AND(AC322="Probable",AD322="Insignificante"),("MODERADA"),IF(AND(AC322="Probable",AD322="Menor"),("ALTA"),IF(AND(AC322="Probable",AD322="Moderado"),("ALTA"),IF(AND(AC322="Probable",AD322="Mayor"),("EXTREMA"),IF(AND(AC322="Casi Seguro",AD322="Insignificante"),("ALTA"),IF(AND(AC322="Casi Seguro",AD322="Menor"),("ALTA"),IF(AND(AC322="Casi Seguro",AD322="Moderado"),("EXTREMA"),IF(AND(AC322="Casi Seguro",AD322="Mayor"),("EXTREMA"),IF(AD322="Catastrófico","EXTREMA","VALORAR")))))))))))))))))))))</f>
        <v>VALORAR</v>
      </c>
      <c r="AF322" s="205">
        <v>1</v>
      </c>
      <c r="AG322" s="206" t="s">
        <v>1515</v>
      </c>
      <c r="AH322" s="234" t="str">
        <f t="shared" si="353"/>
        <v>Probabilidad</v>
      </c>
      <c r="AI322" s="340" t="s">
        <v>314</v>
      </c>
      <c r="AJ322" s="340" t="s">
        <v>319</v>
      </c>
      <c r="AK322" s="235" t="str">
        <f t="shared" si="354"/>
        <v>40%</v>
      </c>
      <c r="AL322" s="341" t="s">
        <v>323</v>
      </c>
      <c r="AM322" s="341" t="s">
        <v>327</v>
      </c>
      <c r="AN322" s="342" t="s">
        <v>330</v>
      </c>
      <c r="AO322" s="236">
        <f>IF(ISBLANK(AD322),(IFERROR(IF(AH322="Probabilidad",(W322-(+W322*AK322)),IF(AH322="Impacto",W322,"")),""))," ")</f>
        <v>0.24</v>
      </c>
      <c r="AP322" s="174" t="str">
        <f>IF(ISBLANK(AD322), (IFERROR(IF(AO322="","",IF(AO322&lt;=0.2,"Muy Baja",IF(AO322&lt;=0.4,"Baja",IF(AO322&lt;=0.6,"Media",IF(AO322&lt;=0.8,"Alta","Muy Alta"))))),""))," ")</f>
        <v>Baja</v>
      </c>
      <c r="AQ322" s="237">
        <f t="shared" si="355"/>
        <v>0.24</v>
      </c>
      <c r="AR322" s="283" t="str">
        <f t="shared" si="356"/>
        <v>Moderado</v>
      </c>
      <c r="AS322" s="237">
        <f>IFERROR(IF(AH322="Impacto",(AA322-(+AA322*AK322)),IF(AH322="Probabilidad",AA322,"")),"")</f>
        <v>0.6</v>
      </c>
      <c r="AT322" s="239" t="str">
        <f t="shared" si="357"/>
        <v>Moderado</v>
      </c>
      <c r="AU322" s="453"/>
      <c r="AV322" s="456" t="str">
        <f>IF(ISBLANK(AD322), " ", AD322)</f>
        <v xml:space="preserve"> </v>
      </c>
      <c r="AW322" s="450" t="str">
        <f t="shared" ref="AW322" si="368">IF(AND(AU322="Rara Vez",AV322="Insignificante"),("BAJA"),IF(AND(AU322="Rara Vez",AV322="Menor"),("BAJA"),IF(AND(AU322="Rara Vez",AV322="Moderado"),("MODERADA"),IF(AND(AU322="Rara Vez",AV322="Mayor"),("ALTA"),IF(AND(AU322="Improbable",AV322="Insignificante"),("BAJA"),IF(AND(AU322="Improbable",AV322="Menor"),("BAJA"),IF(AND(AU322="Improbable",AV322="Moderado"),("MODERADA"),IF(AND(AU322="Improbable",AV322="Mayor"),("ALTA"),IF(AND(AU322="Posible",AV322="Insignificante"),("BAJA"),IF(AND(AU322="Posible",AV322="Menor"),("MODERADA"),IF(AND(AU322="Posible",AV322="Moderado"),("ALTA"),IF(AND(AU322="Posible",AV322="Mayor"),("EXTREMA"),IF(AND(AU322="Probable",AV322="Insignificante"),("MODERADA"),IF(AND(AU322="Probable",AV322="Menor"),("ALTA"),IF(AND(AU322="Probable",AV322="Moderado"),("ALTA"),IF(AND(AU322="Probable",AV322="Mayor"),("EXTREMA"),IF(AND(AU322="Casi Seguro",AV322="Insignificante"),("ALTA"),IF(AND(AU322="Casi Seguro",AV322="Menor"),("ALTA"),IF(AND(AU322="Casi Seguro",AV322="Moderado"),("EXTREMA"),IF(AND(AU322="Casi Seguro",AV322="Mayor"),("EXTREMA"),IF(AV322="Catastrófico","EXTREMA","VALORAR")))))))))))))))))))))</f>
        <v>VALORAR</v>
      </c>
      <c r="AX322" s="459" t="s">
        <v>337</v>
      </c>
      <c r="AY322" s="343" t="s">
        <v>1350</v>
      </c>
      <c r="AZ322" s="209" t="s">
        <v>1648</v>
      </c>
      <c r="BA322" s="207" t="s">
        <v>968</v>
      </c>
      <c r="BB322" s="207" t="s">
        <v>1069</v>
      </c>
      <c r="BC322" s="208">
        <v>44562</v>
      </c>
      <c r="BD322" s="208">
        <v>44926</v>
      </c>
      <c r="BE322" s="208" t="s">
        <v>1351</v>
      </c>
      <c r="BF322" s="209" t="s">
        <v>1351</v>
      </c>
      <c r="BG322" s="462" t="s">
        <v>1352</v>
      </c>
      <c r="BH322" s="215"/>
      <c r="BI322" s="210"/>
      <c r="BJ322" s="210"/>
      <c r="BK322" s="210"/>
      <c r="BL322" s="207"/>
      <c r="BM322" s="207"/>
      <c r="BN322" s="207"/>
      <c r="BO322" s="282"/>
      <c r="BP322" s="282"/>
      <c r="BQ322" s="284"/>
      <c r="BR322" s="213"/>
      <c r="BS322" s="213" t="str">
        <f>IF(AND('MAPA DE RIESGOS'!$AP322="Muy Alta",'MAPA DE RIESGOS'!$AR322="Leve"),CONCATENATE("R",'MAPA DE RIESGOS'!$H322,"C",'MAPA DE RIESGOS'!$AF322),"")</f>
        <v/>
      </c>
      <c r="BT322" s="213"/>
      <c r="BU322" s="213"/>
      <c r="BV322" s="213"/>
      <c r="BW322" s="213"/>
      <c r="BX322" s="213"/>
      <c r="BY322" s="213"/>
      <c r="BZ322" s="213"/>
      <c r="CA322" s="213"/>
      <c r="CB322" s="213"/>
      <c r="CC322" s="213"/>
      <c r="CD322" s="213"/>
      <c r="CE322" s="213"/>
      <c r="CF322" s="213"/>
      <c r="CG322" s="213"/>
      <c r="CH322" s="213"/>
      <c r="CI322" s="213"/>
      <c r="CJ322" s="213"/>
      <c r="CK322" s="213"/>
    </row>
    <row r="323" spans="1:89" s="214" customFormat="1" ht="28.5" hidden="1" customHeight="1">
      <c r="A323" s="643"/>
      <c r="B323" s="621"/>
      <c r="C323" s="520"/>
      <c r="D323" s="520"/>
      <c r="E323" s="469"/>
      <c r="F323" s="469"/>
      <c r="G323" s="489"/>
      <c r="H323" s="384">
        <v>52</v>
      </c>
      <c r="I323" s="466"/>
      <c r="J323" s="463"/>
      <c r="K323" s="463"/>
      <c r="L323" s="463"/>
      <c r="M323" s="469"/>
      <c r="N323" s="469"/>
      <c r="O323" s="469"/>
      <c r="P323" s="472"/>
      <c r="Q323" s="475"/>
      <c r="R323" s="478"/>
      <c r="S323" s="478"/>
      <c r="T323" s="478"/>
      <c r="U323" s="478"/>
      <c r="V323" s="481"/>
      <c r="W323" s="439"/>
      <c r="X323" s="484"/>
      <c r="Y323" s="487"/>
      <c r="Z323" s="436"/>
      <c r="AA323" s="439"/>
      <c r="AB323" s="442"/>
      <c r="AC323" s="445"/>
      <c r="AD323" s="448"/>
      <c r="AE323" s="451"/>
      <c r="AF323" s="205">
        <v>2</v>
      </c>
      <c r="AG323" s="206"/>
      <c r="AH323" s="234" t="str">
        <f t="shared" si="353"/>
        <v/>
      </c>
      <c r="AI323" s="340"/>
      <c r="AJ323" s="340"/>
      <c r="AK323" s="235" t="str">
        <f t="shared" si="354"/>
        <v/>
      </c>
      <c r="AL323" s="341"/>
      <c r="AM323" s="341"/>
      <c r="AN323" s="342"/>
      <c r="AO323" s="236" t="str">
        <f>IF(ISBLANK(AD322),(IFERROR(IF(AND(AH322="Probabilidad",AH323="Probabilidad"),(AQ322-(+AQ322*AK323)),IF(AH323="Probabilidad",(W322-(+W322*AK323)),IF(AH323="Impacto",AQ322,""))),""))," ")</f>
        <v/>
      </c>
      <c r="AP323" s="174" t="str">
        <f>IF(ISBLANK(AD322),(IFERROR(IF(AO323="","",IF(AO323&lt;=0.2,"Muy Baja",IF(AO323&lt;=0.4,"Baja",IF(AO323&lt;=0.6,"Media",IF(AO323&lt;=0.8,"Alta","Muy Alta"))))),""))," ")</f>
        <v/>
      </c>
      <c r="AQ323" s="237" t="str">
        <f t="shared" si="355"/>
        <v/>
      </c>
      <c r="AR323" s="283" t="str">
        <f t="shared" si="356"/>
        <v/>
      </c>
      <c r="AS323" s="237" t="str">
        <f>IFERROR(IF(AND(AH322="Impacto",AH323="Impacto"),(AS322-(+AS322*AK323)),IF(AH323="Impacto",(AA322-(+AA322*AK323)),IF(AH323="Probabilidad",AS322,""))),"")</f>
        <v/>
      </c>
      <c r="AT323" s="239" t="str">
        <f t="shared" si="357"/>
        <v/>
      </c>
      <c r="AU323" s="454"/>
      <c r="AV323" s="457"/>
      <c r="AW323" s="451"/>
      <c r="AX323" s="460"/>
      <c r="AY323" s="343"/>
      <c r="AZ323" s="209"/>
      <c r="BA323" s="207"/>
      <c r="BB323" s="207"/>
      <c r="BC323" s="208"/>
      <c r="BD323" s="208"/>
      <c r="BE323" s="208"/>
      <c r="BF323" s="209"/>
      <c r="BG323" s="463"/>
      <c r="BH323" s="215"/>
      <c r="BI323" s="210"/>
      <c r="BJ323" s="210"/>
      <c r="BK323" s="210"/>
      <c r="BL323" s="207"/>
      <c r="BM323" s="207"/>
      <c r="BN323" s="207"/>
      <c r="BO323" s="282"/>
      <c r="BP323" s="282"/>
      <c r="BQ323" s="284"/>
      <c r="BR323" s="213"/>
      <c r="BS323" s="213" t="str">
        <f>IF(AND('MAPA DE RIESGOS'!$AP323="Muy Alta",'MAPA DE RIESGOS'!$AR323="Leve"),CONCATENATE("R",'MAPA DE RIESGOS'!$H323,"C",'MAPA DE RIESGOS'!$AF323),"")</f>
        <v/>
      </c>
      <c r="BT323" s="213"/>
      <c r="BU323" s="213"/>
      <c r="BV323" s="213"/>
      <c r="BW323" s="213"/>
      <c r="BX323" s="213"/>
      <c r="BY323" s="213"/>
      <c r="BZ323" s="213"/>
      <c r="CA323" s="213"/>
      <c r="CB323" s="213"/>
      <c r="CC323" s="213"/>
      <c r="CD323" s="213"/>
      <c r="CE323" s="213"/>
      <c r="CF323" s="213"/>
      <c r="CG323" s="213"/>
      <c r="CH323" s="213"/>
      <c r="CI323" s="213"/>
      <c r="CJ323" s="213"/>
      <c r="CK323" s="213"/>
    </row>
    <row r="324" spans="1:89" s="214" customFormat="1" ht="28.5" hidden="1" customHeight="1">
      <c r="A324" s="643"/>
      <c r="B324" s="621"/>
      <c r="C324" s="520"/>
      <c r="D324" s="520"/>
      <c r="E324" s="469"/>
      <c r="F324" s="469"/>
      <c r="G324" s="489"/>
      <c r="H324" s="384">
        <v>52</v>
      </c>
      <c r="I324" s="466"/>
      <c r="J324" s="463"/>
      <c r="K324" s="463"/>
      <c r="L324" s="463"/>
      <c r="M324" s="469"/>
      <c r="N324" s="469"/>
      <c r="O324" s="469"/>
      <c r="P324" s="472"/>
      <c r="Q324" s="475"/>
      <c r="R324" s="478"/>
      <c r="S324" s="478"/>
      <c r="T324" s="478"/>
      <c r="U324" s="478"/>
      <c r="V324" s="481"/>
      <c r="W324" s="439"/>
      <c r="X324" s="484"/>
      <c r="Y324" s="487"/>
      <c r="Z324" s="436"/>
      <c r="AA324" s="439"/>
      <c r="AB324" s="442"/>
      <c r="AC324" s="445"/>
      <c r="AD324" s="448"/>
      <c r="AE324" s="451"/>
      <c r="AF324" s="205">
        <v>3</v>
      </c>
      <c r="AG324" s="206"/>
      <c r="AH324" s="234" t="str">
        <f t="shared" si="353"/>
        <v/>
      </c>
      <c r="AI324" s="340"/>
      <c r="AJ324" s="340"/>
      <c r="AK324" s="235" t="str">
        <f t="shared" si="354"/>
        <v/>
      </c>
      <c r="AL324" s="341"/>
      <c r="AM324" s="341"/>
      <c r="AN324" s="342"/>
      <c r="AO324" s="236" t="str">
        <f>IF(ISBLANK(AD322),(IFERROR(IF(AND(AH323="Probabilidad",AH324="Probabilidad"),(AQ323-(+AQ323*AK324)),IF(AND(AH323="Impacto",AH324="Probabilidad"),(AQ322-(+AQ322*AK324)),IF(AH324="Impacto",AQ323,""))),""))," ")</f>
        <v/>
      </c>
      <c r="AP324" s="174" t="str">
        <f>IF(ISBLANK(AD322),(IFERROR(IF(AO324="","",IF(AO324&lt;=0.2,"Muy Baja",IF(AO324&lt;=0.4,"Baja",IF(AO324&lt;=0.6,"Media",IF(AO324&lt;=0.8,"Alta","Muy Alta"))))),""))," ")</f>
        <v/>
      </c>
      <c r="AQ324" s="237" t="str">
        <f t="shared" si="355"/>
        <v/>
      </c>
      <c r="AR324" s="283" t="str">
        <f t="shared" si="356"/>
        <v/>
      </c>
      <c r="AS324" s="237" t="str">
        <f>IFERROR(IF(AND(AH323="Impacto",AH324="Impacto"),(AS323-(+AS323*AK324)),IF(AND(AH323="Probabilidad",AH324="Impacto"),(AS322-(+AS322*AK324)),IF(AH324="Probabilidad",AS323,""))),"")</f>
        <v/>
      </c>
      <c r="AT324" s="239" t="str">
        <f t="shared" si="357"/>
        <v/>
      </c>
      <c r="AU324" s="454"/>
      <c r="AV324" s="457"/>
      <c r="AW324" s="451"/>
      <c r="AX324" s="460"/>
      <c r="AY324" s="343"/>
      <c r="AZ324" s="209"/>
      <c r="BA324" s="207"/>
      <c r="BB324" s="207"/>
      <c r="BC324" s="208"/>
      <c r="BD324" s="208"/>
      <c r="BE324" s="208"/>
      <c r="BF324" s="209"/>
      <c r="BG324" s="463"/>
      <c r="BH324" s="215"/>
      <c r="BI324" s="210"/>
      <c r="BJ324" s="210"/>
      <c r="BK324" s="210"/>
      <c r="BL324" s="207"/>
      <c r="BM324" s="207"/>
      <c r="BN324" s="207"/>
      <c r="BO324" s="282"/>
      <c r="BP324" s="282"/>
      <c r="BQ324" s="284"/>
      <c r="BR324" s="213"/>
      <c r="BS324" s="213" t="str">
        <f>IF(AND('MAPA DE RIESGOS'!$AP324="Muy Alta",'MAPA DE RIESGOS'!$AR324="Leve"),CONCATENATE("R",'MAPA DE RIESGOS'!$H324,"C",'MAPA DE RIESGOS'!$AF324),"")</f>
        <v/>
      </c>
      <c r="BT324" s="213"/>
      <c r="BU324" s="213"/>
      <c r="BV324" s="213"/>
      <c r="BW324" s="213"/>
      <c r="BX324" s="213"/>
      <c r="BY324" s="213"/>
      <c r="BZ324" s="213"/>
      <c r="CA324" s="213"/>
      <c r="CB324" s="213"/>
      <c r="CC324" s="213"/>
      <c r="CD324" s="213"/>
      <c r="CE324" s="213"/>
      <c r="CF324" s="213"/>
      <c r="CG324" s="213"/>
      <c r="CH324" s="213"/>
      <c r="CI324" s="213"/>
      <c r="CJ324" s="213"/>
      <c r="CK324" s="213"/>
    </row>
    <row r="325" spans="1:89" s="214" customFormat="1" ht="28.5" hidden="1" customHeight="1">
      <c r="A325" s="643"/>
      <c r="B325" s="621"/>
      <c r="C325" s="520"/>
      <c r="D325" s="520"/>
      <c r="E325" s="469"/>
      <c r="F325" s="469"/>
      <c r="G325" s="489"/>
      <c r="H325" s="384">
        <v>52</v>
      </c>
      <c r="I325" s="466"/>
      <c r="J325" s="463"/>
      <c r="K325" s="463"/>
      <c r="L325" s="463"/>
      <c r="M325" s="469"/>
      <c r="N325" s="469"/>
      <c r="O325" s="469"/>
      <c r="P325" s="472"/>
      <c r="Q325" s="475"/>
      <c r="R325" s="478"/>
      <c r="S325" s="478"/>
      <c r="T325" s="478"/>
      <c r="U325" s="478"/>
      <c r="V325" s="481"/>
      <c r="W325" s="439"/>
      <c r="X325" s="484"/>
      <c r="Y325" s="487"/>
      <c r="Z325" s="436"/>
      <c r="AA325" s="439"/>
      <c r="AB325" s="442"/>
      <c r="AC325" s="445"/>
      <c r="AD325" s="448"/>
      <c r="AE325" s="451"/>
      <c r="AF325" s="205">
        <v>4</v>
      </c>
      <c r="AG325" s="206"/>
      <c r="AH325" s="234" t="str">
        <f t="shared" si="353"/>
        <v/>
      </c>
      <c r="AI325" s="340"/>
      <c r="AJ325" s="340"/>
      <c r="AK325" s="235" t="str">
        <f t="shared" si="354"/>
        <v/>
      </c>
      <c r="AL325" s="341"/>
      <c r="AM325" s="341"/>
      <c r="AN325" s="342"/>
      <c r="AO325" s="236" t="str">
        <f>IF(ISBLANK(AD322),(IFERROR(IF(AND(AH324="Probabilidad",AH325="Probabilidad"),(AQ324-(+AQ324*AK325)),IF(AND(AH324="Impacto",AH325="Probabilidad"),(AQ323-(+AQ323*AK325)),IF(AH325="Impacto",AQ324,""))),""))," ")</f>
        <v/>
      </c>
      <c r="AP325" s="174" t="str">
        <f>IF(ISBLANK(AD322),(IFERROR(IF(AO325="","",IF(AO325&lt;=0.2,"Muy Baja",IF(AO325&lt;=0.4,"Baja",IF(AO325&lt;=0.6,"Media",IF(AO325&lt;=0.8,"Alta","Muy Alta"))))),""))," ")</f>
        <v/>
      </c>
      <c r="AQ325" s="237" t="str">
        <f t="shared" si="355"/>
        <v/>
      </c>
      <c r="AR325" s="283" t="str">
        <f t="shared" si="356"/>
        <v/>
      </c>
      <c r="AS325" s="237" t="str">
        <f>IFERROR(IF(AND(AH324="Impacto",AH325="Impacto"),(AS324-(+AS324*AK325)),IF(AND(AH324="Probabilidad",AH325="Impacto"),(AS323-(+AS323*AK325)),IF(AH325="Probabilidad",AS324,""))),"")</f>
        <v/>
      </c>
      <c r="AT325" s="239" t="str">
        <f t="shared" si="357"/>
        <v/>
      </c>
      <c r="AU325" s="454"/>
      <c r="AV325" s="457"/>
      <c r="AW325" s="451"/>
      <c r="AX325" s="460"/>
      <c r="AY325" s="343"/>
      <c r="AZ325" s="209"/>
      <c r="BA325" s="207"/>
      <c r="BB325" s="207"/>
      <c r="BC325" s="208"/>
      <c r="BD325" s="208"/>
      <c r="BE325" s="208"/>
      <c r="BF325" s="209"/>
      <c r="BG325" s="463"/>
      <c r="BH325" s="215"/>
      <c r="BI325" s="210"/>
      <c r="BJ325" s="210"/>
      <c r="BK325" s="210"/>
      <c r="BL325" s="207"/>
      <c r="BM325" s="207"/>
      <c r="BN325" s="207"/>
      <c r="BO325" s="282"/>
      <c r="BP325" s="282"/>
      <c r="BQ325" s="284"/>
      <c r="BR325" s="213"/>
      <c r="BS325" s="213" t="str">
        <f>IF(AND('MAPA DE RIESGOS'!$AP325="Muy Alta",'MAPA DE RIESGOS'!$AR325="Leve"),CONCATENATE("R",'MAPA DE RIESGOS'!$H325,"C",'MAPA DE RIESGOS'!$AF325),"")</f>
        <v/>
      </c>
      <c r="BT325" s="213"/>
      <c r="BU325" s="213"/>
      <c r="BV325" s="213"/>
      <c r="BW325" s="213"/>
      <c r="BX325" s="213"/>
      <c r="BY325" s="213"/>
      <c r="BZ325" s="213"/>
      <c r="CA325" s="213"/>
      <c r="CB325" s="213"/>
      <c r="CC325" s="213"/>
      <c r="CD325" s="213"/>
      <c r="CE325" s="213"/>
      <c r="CF325" s="213"/>
      <c r="CG325" s="213"/>
      <c r="CH325" s="213"/>
      <c r="CI325" s="213"/>
      <c r="CJ325" s="213"/>
      <c r="CK325" s="213"/>
    </row>
    <row r="326" spans="1:89" s="214" customFormat="1" ht="28.5" hidden="1" customHeight="1">
      <c r="A326" s="643"/>
      <c r="B326" s="621"/>
      <c r="C326" s="520"/>
      <c r="D326" s="520"/>
      <c r="E326" s="469"/>
      <c r="F326" s="469"/>
      <c r="G326" s="489"/>
      <c r="H326" s="384">
        <v>52</v>
      </c>
      <c r="I326" s="466"/>
      <c r="J326" s="463"/>
      <c r="K326" s="463"/>
      <c r="L326" s="463"/>
      <c r="M326" s="469"/>
      <c r="N326" s="469"/>
      <c r="O326" s="469"/>
      <c r="P326" s="472"/>
      <c r="Q326" s="475"/>
      <c r="R326" s="478"/>
      <c r="S326" s="478"/>
      <c r="T326" s="478"/>
      <c r="U326" s="478"/>
      <c r="V326" s="481"/>
      <c r="W326" s="439"/>
      <c r="X326" s="484"/>
      <c r="Y326" s="487"/>
      <c r="Z326" s="436"/>
      <c r="AA326" s="439"/>
      <c r="AB326" s="442"/>
      <c r="AC326" s="445"/>
      <c r="AD326" s="448"/>
      <c r="AE326" s="451"/>
      <c r="AF326" s="205">
        <v>5</v>
      </c>
      <c r="AG326" s="206"/>
      <c r="AH326" s="234" t="str">
        <f t="shared" si="353"/>
        <v/>
      </c>
      <c r="AI326" s="340"/>
      <c r="AJ326" s="340"/>
      <c r="AK326" s="235" t="str">
        <f t="shared" si="354"/>
        <v/>
      </c>
      <c r="AL326" s="341"/>
      <c r="AM326" s="341"/>
      <c r="AN326" s="342"/>
      <c r="AO326" s="236" t="str">
        <f>IF(ISBLANK(AD322),(IFERROR(IF(AND(AH325="Probabilidad",AH326="Probabilidad"),(AQ325-(+AQ325*AK326)),IF(AND(AH325="Impacto",AH326="Probabilidad"),(AQ324-(+AQ324*AK326)),IF(AH326="Impacto",AQ325,""))),""))," ")</f>
        <v/>
      </c>
      <c r="AP326" s="174" t="str">
        <f>IF(ISBLANK(AD322),(IFERROR(IF(AO326="","",IF(AO326&lt;=0.2,"Muy Baja",IF(AO326&lt;=0.4,"Baja",IF(AO326&lt;=0.6,"Media",IF(AO326&lt;=0.8,"Alta","Muy Alta"))))),""))," ")</f>
        <v/>
      </c>
      <c r="AQ326" s="237" t="str">
        <f t="shared" si="355"/>
        <v/>
      </c>
      <c r="AR326" s="283" t="str">
        <f t="shared" si="356"/>
        <v/>
      </c>
      <c r="AS326" s="237" t="str">
        <f>IFERROR(IF(AND(AH325="Impacto",AH326="Impacto"),(AS325-(+AS325*AK326)),IF(AND(AH325="Probabilidad",AH326="Impacto"),(AS324-(+AS324*AK326)),IF(AH326="Probabilidad",AS325,""))),"")</f>
        <v/>
      </c>
      <c r="AT326" s="239" t="str">
        <f t="shared" si="357"/>
        <v/>
      </c>
      <c r="AU326" s="454"/>
      <c r="AV326" s="457"/>
      <c r="AW326" s="451"/>
      <c r="AX326" s="460"/>
      <c r="AY326" s="343"/>
      <c r="AZ326" s="209"/>
      <c r="BA326" s="207"/>
      <c r="BB326" s="207"/>
      <c r="BC326" s="208"/>
      <c r="BD326" s="208"/>
      <c r="BE326" s="208"/>
      <c r="BF326" s="209"/>
      <c r="BG326" s="463"/>
      <c r="BH326" s="215"/>
      <c r="BI326" s="210"/>
      <c r="BJ326" s="210"/>
      <c r="BK326" s="210"/>
      <c r="BL326" s="207"/>
      <c r="BM326" s="207"/>
      <c r="BN326" s="207"/>
      <c r="BO326" s="282"/>
      <c r="BP326" s="282"/>
      <c r="BQ326" s="284"/>
      <c r="BR326" s="213"/>
      <c r="BS326" s="213" t="str">
        <f>IF(AND('MAPA DE RIESGOS'!$AP326="Muy Alta",'MAPA DE RIESGOS'!$AR326="Leve"),CONCATENATE("R",'MAPA DE RIESGOS'!$H326,"C",'MAPA DE RIESGOS'!$AF326),"")</f>
        <v/>
      </c>
      <c r="BT326" s="213"/>
      <c r="BU326" s="213"/>
      <c r="BV326" s="213"/>
      <c r="BW326" s="213"/>
      <c r="BX326" s="213"/>
      <c r="BY326" s="213"/>
      <c r="BZ326" s="213"/>
      <c r="CA326" s="213"/>
      <c r="CB326" s="213"/>
      <c r="CC326" s="213"/>
      <c r="CD326" s="213"/>
      <c r="CE326" s="213"/>
      <c r="CF326" s="213"/>
      <c r="CG326" s="213"/>
      <c r="CH326" s="213"/>
      <c r="CI326" s="213"/>
      <c r="CJ326" s="213"/>
      <c r="CK326" s="213"/>
    </row>
    <row r="327" spans="1:89" s="214" customFormat="1" ht="28.5" hidden="1" customHeight="1">
      <c r="A327" s="643"/>
      <c r="B327" s="621"/>
      <c r="C327" s="520"/>
      <c r="D327" s="520"/>
      <c r="E327" s="469"/>
      <c r="F327" s="469"/>
      <c r="G327" s="489"/>
      <c r="H327" s="384">
        <v>52</v>
      </c>
      <c r="I327" s="467"/>
      <c r="J327" s="464"/>
      <c r="K327" s="464"/>
      <c r="L327" s="464"/>
      <c r="M327" s="470"/>
      <c r="N327" s="470"/>
      <c r="O327" s="470"/>
      <c r="P327" s="473"/>
      <c r="Q327" s="476"/>
      <c r="R327" s="479"/>
      <c r="S327" s="479"/>
      <c r="T327" s="479"/>
      <c r="U327" s="479"/>
      <c r="V327" s="482"/>
      <c r="W327" s="440"/>
      <c r="X327" s="485"/>
      <c r="Y327" s="488"/>
      <c r="Z327" s="437"/>
      <c r="AA327" s="440"/>
      <c r="AB327" s="443"/>
      <c r="AC327" s="446"/>
      <c r="AD327" s="449"/>
      <c r="AE327" s="452"/>
      <c r="AF327" s="205">
        <v>6</v>
      </c>
      <c r="AG327" s="206"/>
      <c r="AH327" s="234" t="str">
        <f t="shared" si="353"/>
        <v/>
      </c>
      <c r="AI327" s="340"/>
      <c r="AJ327" s="340"/>
      <c r="AK327" s="235" t="str">
        <f t="shared" si="354"/>
        <v/>
      </c>
      <c r="AL327" s="341"/>
      <c r="AM327" s="341"/>
      <c r="AN327" s="342"/>
      <c r="AO327" s="236" t="str">
        <f>IF(ISBLANK(AD322),(IFERROR(IF(AND(AH325="Probabilidad",AH327="Probabilidad"),(AQ325-(+AQ325*AK327)),IF(AND(AH325="Impacto",AH327="Probabilidad"),(AQ324-(+AQ324*AK327)),IF(AH327="Impacto",AQ325,""))),""))," ")</f>
        <v/>
      </c>
      <c r="AP327" s="174" t="str">
        <f>IF(ISBLANK(AD322),(IFERROR(IF(AO327="","",IF(AO327&lt;=0.2,"Muy Baja",IF(AO327&lt;=0.4,"Baja",IF(AO327&lt;=0.6,"Media",IF(AO327&lt;=0.8,"Alta","Muy Alta"))))),"")), " ")</f>
        <v/>
      </c>
      <c r="AQ327" s="237" t="str">
        <f t="shared" si="355"/>
        <v/>
      </c>
      <c r="AR327" s="283" t="str">
        <f t="shared" si="356"/>
        <v/>
      </c>
      <c r="AS327" s="237" t="str">
        <f>IFERROR(IF(AND(AH326="Impacto",AH327="Impacto"),(AS325-(+AS326*AK327)),IF(AND(AH325="Probabilidad",AH327="Impacto"),(AS324-(+AS324*AK327)),IF(AH327="Probabilidad",AS325,""))),"")</f>
        <v/>
      </c>
      <c r="AT327" s="239" t="str">
        <f t="shared" si="357"/>
        <v/>
      </c>
      <c r="AU327" s="455"/>
      <c r="AV327" s="458"/>
      <c r="AW327" s="452"/>
      <c r="AX327" s="461"/>
      <c r="AY327" s="343"/>
      <c r="AZ327" s="209"/>
      <c r="BA327" s="207"/>
      <c r="BB327" s="207"/>
      <c r="BC327" s="208"/>
      <c r="BD327" s="208"/>
      <c r="BE327" s="208"/>
      <c r="BF327" s="209"/>
      <c r="BG327" s="464"/>
      <c r="BH327" s="215"/>
      <c r="BI327" s="210"/>
      <c r="BJ327" s="210"/>
      <c r="BK327" s="210"/>
      <c r="BL327" s="207"/>
      <c r="BM327" s="207"/>
      <c r="BN327" s="207"/>
      <c r="BO327" s="282"/>
      <c r="BP327" s="282"/>
      <c r="BQ327" s="284"/>
      <c r="BR327" s="213"/>
      <c r="BS327" s="213" t="str">
        <f>IF(AND('MAPA DE RIESGOS'!$AP327="Muy Alta",'MAPA DE RIESGOS'!$AR327="Leve"),CONCATENATE("R",'MAPA DE RIESGOS'!$H327,"C",'MAPA DE RIESGOS'!$AF327),"")</f>
        <v/>
      </c>
      <c r="BT327" s="213"/>
      <c r="BU327" s="213"/>
      <c r="BV327" s="213"/>
      <c r="BW327" s="213"/>
      <c r="BX327" s="213"/>
      <c r="BY327" s="213"/>
      <c r="BZ327" s="213"/>
      <c r="CA327" s="213"/>
      <c r="CB327" s="213"/>
      <c r="CC327" s="213"/>
      <c r="CD327" s="213"/>
      <c r="CE327" s="213"/>
      <c r="CF327" s="213"/>
      <c r="CG327" s="213"/>
      <c r="CH327" s="213"/>
      <c r="CI327" s="213"/>
      <c r="CJ327" s="213"/>
      <c r="CK327" s="213"/>
    </row>
    <row r="328" spans="1:89" s="214" customFormat="1" ht="140" customHeight="1">
      <c r="A328" s="643"/>
      <c r="B328" s="621" t="s">
        <v>890</v>
      </c>
      <c r="C328" s="520"/>
      <c r="D328" s="520" t="str">
        <f>IFERROR((VLOOKUP($B328,'Listados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8" s="469"/>
      <c r="F328" s="469" t="s">
        <v>968</v>
      </c>
      <c r="G328" s="489">
        <v>53</v>
      </c>
      <c r="H328" s="384">
        <v>53</v>
      </c>
      <c r="I328" s="465" t="s">
        <v>1268</v>
      </c>
      <c r="J328" s="462" t="s">
        <v>244</v>
      </c>
      <c r="K328" s="462" t="s">
        <v>1268</v>
      </c>
      <c r="L328" s="462" t="s">
        <v>1475</v>
      </c>
      <c r="M328" s="468" t="str">
        <f t="shared" ref="M328" si="369">+CONCATENATE("Posibilidad de afectación ", J328, " por ", K328," debido a ", L328)</f>
        <v>Posibilidad de afectación Económico y Reputacional por Omitir por parte del secretario técnico del comité de conciliación, el deber de comunicar a los agentes del Ministerio Público la decisión de no formular acción de repetición. debido a Inobservancia a lo ordenado en el Decreto Distrital 839 de 2018 y en la Resolución No. 197 de 2019 proferida por el DADEP.</v>
      </c>
      <c r="N328" s="468" t="s">
        <v>108</v>
      </c>
      <c r="O328" s="468" t="s">
        <v>836</v>
      </c>
      <c r="P328" s="471">
        <v>12</v>
      </c>
      <c r="Q328" s="474"/>
      <c r="R328" s="477"/>
      <c r="S328" s="477"/>
      <c r="T328" s="477"/>
      <c r="U328" s="477"/>
      <c r="V328" s="480" t="str">
        <f t="shared" ref="V328" si="370">IF(ISBLANK(AC328),(IF(P328&lt;=0,"",IF(P328&lt;=2,"Muy Baja",IF(P328&lt;=24,"Baja",IF(P328&lt;=500,"Media",IF(P328&lt;=5000,"Alta","Muy Alta"))))))," ")</f>
        <v>Baja</v>
      </c>
      <c r="W328" s="438">
        <f t="shared" ref="W328" si="371">IF(ISBLANK(AC328),(IF(V328="","",IF(V328="Muy Baja",20%,IF(V328="Baja",40%,IF(V328="Media",60%,IF(V328="Alta",80%,IF(V328="Muy Alta",100%,0)))))))," ")</f>
        <v>0.4</v>
      </c>
      <c r="X328" s="483" t="s">
        <v>307</v>
      </c>
      <c r="Y328" s="486" t="str">
        <f>IF(X328&gt;0,IF(NOT(ISERROR(MATCH(X328,'Listados Datos'!$N$3:$N$4,0))),'Listados Datos'!$N$6&amp;"Por favor no seleccionar este criterios de impacto (Afectación Económica o presupuestal y/o Pérdida Reputacional)",'Listados Datos'!$N$7),"")</f>
        <v>✔</v>
      </c>
      <c r="Z328" s="435" t="str">
        <f>IF(OR(X328='Listados Datos'!$R$3,X328='Listados Datos'!$S$3),"Leve",IF(OR(X328='Listados Datos'!$R$4,X328='Listados Datos'!$S$4),"Menor",IF(OR(X328='Listados Datos'!$R$5,X328='Listados Datos'!$S$5),"Moderado",IF(OR(X328='Listados Datos'!$R$6,X328='Listados Datos'!$S$6),"Mayor",IF(OR(X328='Listados Datos'!$R$7,X328='Listados Datos'!$S$7),"Catastrófico","")))))</f>
        <v>Moderado</v>
      </c>
      <c r="AA328" s="438">
        <f>IF(Z328="","",IF(Z328="Leve",20%,IF(Z328="Menor",40%,IF(Z328="Moderado",60%,IF(Z328="Mayor",80%,IF(Z328="Catastrófico",100%,0))))))</f>
        <v>0.6</v>
      </c>
      <c r="AB328" s="441" t="str">
        <f>IF(OR(AND(V328="Muy Baja",Z328="Leve"),AND(V328="Muy Baja",Z328="Menor"),AND(V328="Baja",Z328="Leve")),"Bajo",IF(OR(AND(V328="Muy baja",Z328="Moderado"),AND(V328="Baja",Z328="Menor"),AND(V328="Baja",Z328="Moderado"),AND(V328="Media",Z328="Leve"),AND(V328="Media",Z328="Menor"),AND(V328="Media",Z328="Moderado"),AND(V328="Alta",Z328="Leve"),AND(V328="Alta",Z328="Menor")),"Moderado",IF(OR(AND(V328="Muy Baja",Z328="Mayor"),AND(V328="Baja",Z328="Mayor"),AND(V328="Media",Z328="Mayor"),AND(V328="Alta",Z328="Moderado"),AND(V328="Alta",Z328="Mayor"),AND(V328="Muy Alta",Z328="Leve"),AND(V328="Muy Alta",Z328="Menor"),AND(V328="Muy Alta",Z328="Moderado"),AND(V328="Muy Alta",Z328="Mayor")),"Alto",IF(OR(AND(V328="Muy Baja",Z328="Catastrófico"),AND(V328="Baja",Z328="Catastrófico"),AND(V328="Media",Z328="Catastrófico"),AND(V328="Alta",Z328="Catastrófico"),AND(V328="Muy Alta",Z328="Catastrófico")),"Extremo",""))))</f>
        <v>Moderado</v>
      </c>
      <c r="AC328" s="444"/>
      <c r="AD328" s="447"/>
      <c r="AE328" s="450" t="str">
        <f t="shared" ref="AE328" si="372">IF(AND(AC328="Rara Vez",AD328="Insignificante"),("BAJA"),IF(AND(AC328="Rara Vez",AD328="Menor"),("BAJA"),IF(AND(AC328="Rara Vez",AD328="Moderado"),("MODERADA"),IF(AND(AC328="Rara Vez",AD328="Mayor"),("ALTA"),IF(AND(AC328="Improbable",AD328="Insignificante"),("BAJA"),IF(AND(AC328="Improbable",AD328="Menor"),("BAJA"),IF(AND(AC328="Improbable",AD328="Moderado"),("MODERADA"),IF(AND(AC328="Improbable",AD328="Mayor"),("ALTA"),IF(AND(AC328="Posible",AD328="Insignificante"),("BAJA"),IF(AND(AC328="Posible",AD328="Menor"),("MODERADA"),IF(AND(AC328="Posible",AD328="Moderado"),("ALTA"),IF(AND(AC328="Posible",AD328="Mayor"),("EXTREMA"),IF(AND(AC328="Probable",AD328="Insignificante"),("MODERADA"),IF(AND(AC328="Probable",AD328="Menor"),("ALTA"),IF(AND(AC328="Probable",AD328="Moderado"),("ALTA"),IF(AND(AC328="Probable",AD328="Mayor"),("EXTREMA"),IF(AND(AC328="Casi Seguro",AD328="Insignificante"),("ALTA"),IF(AND(AC328="Casi Seguro",AD328="Menor"),("ALTA"),IF(AND(AC328="Casi Seguro",AD328="Moderado"),("EXTREMA"),IF(AND(AC328="Casi Seguro",AD328="Mayor"),("EXTREMA"),IF(AD328="Catastrófico","EXTREMA","VALORAR")))))))))))))))))))))</f>
        <v>VALORAR</v>
      </c>
      <c r="AF328" s="205">
        <v>1</v>
      </c>
      <c r="AG328" s="206" t="s">
        <v>1515</v>
      </c>
      <c r="AH328" s="234" t="str">
        <f t="shared" si="353"/>
        <v>Probabilidad</v>
      </c>
      <c r="AI328" s="340" t="s">
        <v>314</v>
      </c>
      <c r="AJ328" s="340" t="s">
        <v>319</v>
      </c>
      <c r="AK328" s="235" t="str">
        <f t="shared" si="354"/>
        <v>40%</v>
      </c>
      <c r="AL328" s="341" t="s">
        <v>323</v>
      </c>
      <c r="AM328" s="341" t="s">
        <v>327</v>
      </c>
      <c r="AN328" s="342" t="s">
        <v>330</v>
      </c>
      <c r="AO328" s="236">
        <f>IF(ISBLANK(AD328),(IFERROR(IF(AH328="Probabilidad",(W328-(+W328*AK328)),IF(AH328="Impacto",W328,"")),""))," ")</f>
        <v>0.24</v>
      </c>
      <c r="AP328" s="174" t="str">
        <f>IF(ISBLANK(AD328), (IFERROR(IF(AO328="","",IF(AO328&lt;=0.2,"Muy Baja",IF(AO328&lt;=0.4,"Baja",IF(AO328&lt;=0.6,"Media",IF(AO328&lt;=0.8,"Alta","Muy Alta"))))),""))," ")</f>
        <v>Baja</v>
      </c>
      <c r="AQ328" s="237">
        <f t="shared" si="355"/>
        <v>0.24</v>
      </c>
      <c r="AR328" s="283" t="str">
        <f t="shared" si="356"/>
        <v>Moderado</v>
      </c>
      <c r="AS328" s="237">
        <f>IFERROR(IF(AH328="Impacto",(AA328-(+AA328*AK328)),IF(AH328="Probabilidad",AA328,"")),"")</f>
        <v>0.6</v>
      </c>
      <c r="AT328" s="239" t="str">
        <f t="shared" si="357"/>
        <v>Moderado</v>
      </c>
      <c r="AU328" s="453"/>
      <c r="AV328" s="456" t="str">
        <f>IF(ISBLANK(AD328), " ", AD328)</f>
        <v xml:space="preserve"> </v>
      </c>
      <c r="AW328" s="450" t="str">
        <f t="shared" ref="AW328" si="373">IF(AND(AU328="Rara Vez",AV328="Insignificante"),("BAJA"),IF(AND(AU328="Rara Vez",AV328="Menor"),("BAJA"),IF(AND(AU328="Rara Vez",AV328="Moderado"),("MODERADA"),IF(AND(AU328="Rara Vez",AV328="Mayor"),("ALTA"),IF(AND(AU328="Improbable",AV328="Insignificante"),("BAJA"),IF(AND(AU328="Improbable",AV328="Menor"),("BAJA"),IF(AND(AU328="Improbable",AV328="Moderado"),("MODERADA"),IF(AND(AU328="Improbable",AV328="Mayor"),("ALTA"),IF(AND(AU328="Posible",AV328="Insignificante"),("BAJA"),IF(AND(AU328="Posible",AV328="Menor"),("MODERADA"),IF(AND(AU328="Posible",AV328="Moderado"),("ALTA"),IF(AND(AU328="Posible",AV328="Mayor"),("EXTREMA"),IF(AND(AU328="Probable",AV328="Insignificante"),("MODERADA"),IF(AND(AU328="Probable",AV328="Menor"),("ALTA"),IF(AND(AU328="Probable",AV328="Moderado"),("ALTA"),IF(AND(AU328="Probable",AV328="Mayor"),("EXTREMA"),IF(AND(AU328="Casi Seguro",AV328="Insignificante"),("ALTA"),IF(AND(AU328="Casi Seguro",AV328="Menor"),("ALTA"),IF(AND(AU328="Casi Seguro",AV328="Moderado"),("EXTREMA"),IF(AND(AU328="Casi Seguro",AV328="Mayor"),("EXTREMA"),IF(AV328="Catastrófico","EXTREMA","VALORAR")))))))))))))))))))))</f>
        <v>VALORAR</v>
      </c>
      <c r="AX328" s="459" t="s">
        <v>337</v>
      </c>
      <c r="AY328" s="343" t="s">
        <v>1353</v>
      </c>
      <c r="AZ328" s="209" t="s">
        <v>1649</v>
      </c>
      <c r="BA328" s="207" t="s">
        <v>968</v>
      </c>
      <c r="BB328" s="207" t="s">
        <v>1069</v>
      </c>
      <c r="BC328" s="208">
        <v>44562</v>
      </c>
      <c r="BD328" s="208">
        <v>44926</v>
      </c>
      <c r="BE328" s="208" t="s">
        <v>1351</v>
      </c>
      <c r="BF328" s="209" t="s">
        <v>1351</v>
      </c>
      <c r="BG328" s="462" t="s">
        <v>1354</v>
      </c>
      <c r="BH328" s="215"/>
      <c r="BI328" s="210"/>
      <c r="BJ328" s="210"/>
      <c r="BK328" s="210"/>
      <c r="BL328" s="207"/>
      <c r="BM328" s="207"/>
      <c r="BN328" s="207"/>
      <c r="BO328" s="282"/>
      <c r="BP328" s="282"/>
      <c r="BQ328" s="284"/>
      <c r="BR328" s="213"/>
      <c r="BS328" s="213" t="str">
        <f>IF(AND('MAPA DE RIESGOS'!$AP328="Muy Alta",'MAPA DE RIESGOS'!$AR328="Leve"),CONCATENATE("R",'MAPA DE RIESGOS'!$H328,"C",'MAPA DE RIESGOS'!$AF328),"")</f>
        <v/>
      </c>
      <c r="BT328" s="213"/>
      <c r="BU328" s="213"/>
      <c r="BV328" s="213"/>
      <c r="BW328" s="213"/>
      <c r="BX328" s="213"/>
      <c r="BY328" s="213"/>
      <c r="BZ328" s="213"/>
      <c r="CA328" s="213"/>
      <c r="CB328" s="213"/>
      <c r="CC328" s="213"/>
      <c r="CD328" s="213"/>
      <c r="CE328" s="213"/>
      <c r="CF328" s="213"/>
      <c r="CG328" s="213"/>
      <c r="CH328" s="213"/>
      <c r="CI328" s="213"/>
      <c r="CJ328" s="213"/>
      <c r="CK328" s="213"/>
    </row>
    <row r="329" spans="1:89" s="214" customFormat="1" ht="28.5" hidden="1" customHeight="1">
      <c r="A329" s="643"/>
      <c r="B329" s="621"/>
      <c r="C329" s="520"/>
      <c r="D329" s="520"/>
      <c r="E329" s="469"/>
      <c r="F329" s="469"/>
      <c r="G329" s="489"/>
      <c r="H329" s="384">
        <v>53</v>
      </c>
      <c r="I329" s="466"/>
      <c r="J329" s="463"/>
      <c r="K329" s="463"/>
      <c r="L329" s="463"/>
      <c r="M329" s="469"/>
      <c r="N329" s="469"/>
      <c r="O329" s="469"/>
      <c r="P329" s="472"/>
      <c r="Q329" s="475"/>
      <c r="R329" s="478"/>
      <c r="S329" s="478"/>
      <c r="T329" s="478"/>
      <c r="U329" s="478"/>
      <c r="V329" s="481"/>
      <c r="W329" s="439"/>
      <c r="X329" s="484"/>
      <c r="Y329" s="487"/>
      <c r="Z329" s="436"/>
      <c r="AA329" s="439"/>
      <c r="AB329" s="442"/>
      <c r="AC329" s="445"/>
      <c r="AD329" s="448"/>
      <c r="AE329" s="451"/>
      <c r="AF329" s="205">
        <v>2</v>
      </c>
      <c r="AG329" s="206"/>
      <c r="AH329" s="234" t="str">
        <f t="shared" si="353"/>
        <v/>
      </c>
      <c r="AI329" s="340"/>
      <c r="AJ329" s="340"/>
      <c r="AK329" s="235" t="str">
        <f t="shared" si="354"/>
        <v/>
      </c>
      <c r="AL329" s="341"/>
      <c r="AM329" s="341"/>
      <c r="AN329" s="342"/>
      <c r="AO329" s="236" t="str">
        <f>IF(ISBLANK(AD328),(IFERROR(IF(AND(AH328="Probabilidad",AH329="Probabilidad"),(AQ328-(+AQ328*AK329)),IF(AH329="Probabilidad",(W328-(+W328*AK329)),IF(AH329="Impacto",AQ328,""))),""))," ")</f>
        <v/>
      </c>
      <c r="AP329" s="174" t="str">
        <f>IF(ISBLANK(AD328),(IFERROR(IF(AO329="","",IF(AO329&lt;=0.2,"Muy Baja",IF(AO329&lt;=0.4,"Baja",IF(AO329&lt;=0.6,"Media",IF(AO329&lt;=0.8,"Alta","Muy Alta"))))),""))," ")</f>
        <v/>
      </c>
      <c r="AQ329" s="237" t="str">
        <f t="shared" si="355"/>
        <v/>
      </c>
      <c r="AR329" s="283" t="str">
        <f t="shared" si="356"/>
        <v/>
      </c>
      <c r="AS329" s="237" t="str">
        <f>IFERROR(IF(AND(AH328="Impacto",AH329="Impacto"),(AS328-(+AS328*AK329)),IF(AH329="Impacto",(AA328-(+AA328*AK329)),IF(AH329="Probabilidad",AS328,""))),"")</f>
        <v/>
      </c>
      <c r="AT329" s="239" t="str">
        <f t="shared" si="357"/>
        <v/>
      </c>
      <c r="AU329" s="454"/>
      <c r="AV329" s="457"/>
      <c r="AW329" s="451"/>
      <c r="AX329" s="460"/>
      <c r="AY329" s="343"/>
      <c r="AZ329" s="209"/>
      <c r="BA329" s="207"/>
      <c r="BB329" s="207"/>
      <c r="BC329" s="208"/>
      <c r="BD329" s="208"/>
      <c r="BE329" s="208"/>
      <c r="BF329" s="209"/>
      <c r="BG329" s="463"/>
      <c r="BH329" s="215"/>
      <c r="BI329" s="210"/>
      <c r="BJ329" s="210"/>
      <c r="BK329" s="210"/>
      <c r="BL329" s="207"/>
      <c r="BM329" s="207"/>
      <c r="BN329" s="207"/>
      <c r="BO329" s="282"/>
      <c r="BP329" s="282"/>
      <c r="BQ329" s="284"/>
      <c r="BR329" s="213"/>
      <c r="BS329" s="213" t="str">
        <f>IF(AND('MAPA DE RIESGOS'!$AP329="Muy Alta",'MAPA DE RIESGOS'!$AR329="Leve"),CONCATENATE("R",'MAPA DE RIESGOS'!$H329,"C",'MAPA DE RIESGOS'!$AF329),"")</f>
        <v/>
      </c>
      <c r="BT329" s="213"/>
      <c r="BU329" s="213"/>
      <c r="BV329" s="213"/>
      <c r="BW329" s="213"/>
      <c r="BX329" s="213"/>
      <c r="BY329" s="213"/>
      <c r="BZ329" s="213"/>
      <c r="CA329" s="213"/>
      <c r="CB329" s="213"/>
      <c r="CC329" s="213"/>
      <c r="CD329" s="213"/>
      <c r="CE329" s="213"/>
      <c r="CF329" s="213"/>
      <c r="CG329" s="213"/>
      <c r="CH329" s="213"/>
      <c r="CI329" s="213"/>
      <c r="CJ329" s="213"/>
      <c r="CK329" s="213"/>
    </row>
    <row r="330" spans="1:89" s="214" customFormat="1" ht="28.5" hidden="1" customHeight="1">
      <c r="A330" s="643"/>
      <c r="B330" s="621"/>
      <c r="C330" s="520"/>
      <c r="D330" s="520"/>
      <c r="E330" s="469"/>
      <c r="F330" s="469"/>
      <c r="G330" s="489"/>
      <c r="H330" s="384">
        <v>53</v>
      </c>
      <c r="I330" s="466"/>
      <c r="J330" s="463"/>
      <c r="K330" s="463"/>
      <c r="L330" s="463"/>
      <c r="M330" s="469"/>
      <c r="N330" s="469"/>
      <c r="O330" s="469"/>
      <c r="P330" s="472"/>
      <c r="Q330" s="475"/>
      <c r="R330" s="478"/>
      <c r="S330" s="478"/>
      <c r="T330" s="478"/>
      <c r="U330" s="478"/>
      <c r="V330" s="481"/>
      <c r="W330" s="439"/>
      <c r="X330" s="484"/>
      <c r="Y330" s="487"/>
      <c r="Z330" s="436"/>
      <c r="AA330" s="439"/>
      <c r="AB330" s="442"/>
      <c r="AC330" s="445"/>
      <c r="AD330" s="448"/>
      <c r="AE330" s="451"/>
      <c r="AF330" s="205">
        <v>3</v>
      </c>
      <c r="AG330" s="206"/>
      <c r="AH330" s="234" t="str">
        <f t="shared" si="353"/>
        <v/>
      </c>
      <c r="AI330" s="340"/>
      <c r="AJ330" s="340"/>
      <c r="AK330" s="235" t="str">
        <f t="shared" si="354"/>
        <v/>
      </c>
      <c r="AL330" s="341"/>
      <c r="AM330" s="341"/>
      <c r="AN330" s="342"/>
      <c r="AO330" s="236" t="str">
        <f>IF(ISBLANK(AD328),(IFERROR(IF(AND(AH329="Probabilidad",AH330="Probabilidad"),(AQ329-(+AQ329*AK330)),IF(AND(AH329="Impacto",AH330="Probabilidad"),(AQ328-(+AQ328*AK330)),IF(AH330="Impacto",AQ329,""))),""))," ")</f>
        <v/>
      </c>
      <c r="AP330" s="174" t="str">
        <f>IF(ISBLANK(AD328),(IFERROR(IF(AO330="","",IF(AO330&lt;=0.2,"Muy Baja",IF(AO330&lt;=0.4,"Baja",IF(AO330&lt;=0.6,"Media",IF(AO330&lt;=0.8,"Alta","Muy Alta"))))),""))," ")</f>
        <v/>
      </c>
      <c r="AQ330" s="237" t="str">
        <f t="shared" si="355"/>
        <v/>
      </c>
      <c r="AR330" s="283" t="str">
        <f t="shared" si="356"/>
        <v/>
      </c>
      <c r="AS330" s="237" t="str">
        <f>IFERROR(IF(AND(AH329="Impacto",AH330="Impacto"),(AS329-(+AS329*AK330)),IF(AND(AH329="Probabilidad",AH330="Impacto"),(AS328-(+AS328*AK330)),IF(AH330="Probabilidad",AS329,""))),"")</f>
        <v/>
      </c>
      <c r="AT330" s="239" t="str">
        <f t="shared" si="357"/>
        <v/>
      </c>
      <c r="AU330" s="454"/>
      <c r="AV330" s="457"/>
      <c r="AW330" s="451"/>
      <c r="AX330" s="460"/>
      <c r="AY330" s="343"/>
      <c r="AZ330" s="209"/>
      <c r="BA330" s="207"/>
      <c r="BB330" s="207"/>
      <c r="BC330" s="208"/>
      <c r="BD330" s="208"/>
      <c r="BE330" s="208"/>
      <c r="BF330" s="209"/>
      <c r="BG330" s="463"/>
      <c r="BH330" s="215"/>
      <c r="BI330" s="210"/>
      <c r="BJ330" s="210"/>
      <c r="BK330" s="210"/>
      <c r="BL330" s="207"/>
      <c r="BM330" s="207"/>
      <c r="BN330" s="207"/>
      <c r="BO330" s="282"/>
      <c r="BP330" s="282"/>
      <c r="BQ330" s="284"/>
      <c r="BR330" s="213"/>
      <c r="BS330" s="213" t="str">
        <f>IF(AND('MAPA DE RIESGOS'!$AP330="Muy Alta",'MAPA DE RIESGOS'!$AR330="Leve"),CONCATENATE("R",'MAPA DE RIESGOS'!$H330,"C",'MAPA DE RIESGOS'!$AF330),"")</f>
        <v/>
      </c>
      <c r="BT330" s="213"/>
      <c r="BU330" s="213"/>
      <c r="BV330" s="213"/>
      <c r="BW330" s="213"/>
      <c r="BX330" s="213"/>
      <c r="BY330" s="213"/>
      <c r="BZ330" s="213"/>
      <c r="CA330" s="213"/>
      <c r="CB330" s="213"/>
      <c r="CC330" s="213"/>
      <c r="CD330" s="213"/>
      <c r="CE330" s="213"/>
      <c r="CF330" s="213"/>
      <c r="CG330" s="213"/>
      <c r="CH330" s="213"/>
      <c r="CI330" s="213"/>
      <c r="CJ330" s="213"/>
      <c r="CK330" s="213"/>
    </row>
    <row r="331" spans="1:89" s="214" customFormat="1" ht="28.5" hidden="1" customHeight="1">
      <c r="A331" s="643"/>
      <c r="B331" s="621"/>
      <c r="C331" s="520"/>
      <c r="D331" s="520"/>
      <c r="E331" s="469"/>
      <c r="F331" s="469"/>
      <c r="G331" s="489"/>
      <c r="H331" s="384">
        <v>53</v>
      </c>
      <c r="I331" s="466"/>
      <c r="J331" s="463"/>
      <c r="K331" s="463"/>
      <c r="L331" s="463"/>
      <c r="M331" s="469"/>
      <c r="N331" s="469"/>
      <c r="O331" s="469"/>
      <c r="P331" s="472"/>
      <c r="Q331" s="475"/>
      <c r="R331" s="478"/>
      <c r="S331" s="478"/>
      <c r="T331" s="478"/>
      <c r="U331" s="478"/>
      <c r="V331" s="481"/>
      <c r="W331" s="439"/>
      <c r="X331" s="484"/>
      <c r="Y331" s="487"/>
      <c r="Z331" s="436"/>
      <c r="AA331" s="439"/>
      <c r="AB331" s="442"/>
      <c r="AC331" s="445"/>
      <c r="AD331" s="448"/>
      <c r="AE331" s="451"/>
      <c r="AF331" s="205">
        <v>4</v>
      </c>
      <c r="AG331" s="206"/>
      <c r="AH331" s="234" t="str">
        <f t="shared" si="353"/>
        <v/>
      </c>
      <c r="AI331" s="340"/>
      <c r="AJ331" s="340"/>
      <c r="AK331" s="235" t="str">
        <f t="shared" si="354"/>
        <v/>
      </c>
      <c r="AL331" s="341"/>
      <c r="AM331" s="341"/>
      <c r="AN331" s="342"/>
      <c r="AO331" s="236" t="str">
        <f>IF(ISBLANK(AD328),(IFERROR(IF(AND(AH330="Probabilidad",AH331="Probabilidad"),(AQ330-(+AQ330*AK331)),IF(AND(AH330="Impacto",AH331="Probabilidad"),(AQ329-(+AQ329*AK331)),IF(AH331="Impacto",AQ330,""))),""))," ")</f>
        <v/>
      </c>
      <c r="AP331" s="174" t="str">
        <f>IF(ISBLANK(AD328),(IFERROR(IF(AO331="","",IF(AO331&lt;=0.2,"Muy Baja",IF(AO331&lt;=0.4,"Baja",IF(AO331&lt;=0.6,"Media",IF(AO331&lt;=0.8,"Alta","Muy Alta"))))),""))," ")</f>
        <v/>
      </c>
      <c r="AQ331" s="237" t="str">
        <f t="shared" si="355"/>
        <v/>
      </c>
      <c r="AR331" s="283" t="str">
        <f t="shared" si="356"/>
        <v/>
      </c>
      <c r="AS331" s="237" t="str">
        <f>IFERROR(IF(AND(AH330="Impacto",AH331="Impacto"),(AS330-(+AS330*AK331)),IF(AND(AH330="Probabilidad",AH331="Impacto"),(AS329-(+AS329*AK331)),IF(AH331="Probabilidad",AS330,""))),"")</f>
        <v/>
      </c>
      <c r="AT331" s="239" t="str">
        <f t="shared" si="357"/>
        <v/>
      </c>
      <c r="AU331" s="454"/>
      <c r="AV331" s="457"/>
      <c r="AW331" s="451"/>
      <c r="AX331" s="460"/>
      <c r="AY331" s="343"/>
      <c r="AZ331" s="209"/>
      <c r="BA331" s="207"/>
      <c r="BB331" s="207"/>
      <c r="BC331" s="208"/>
      <c r="BD331" s="208"/>
      <c r="BE331" s="208"/>
      <c r="BF331" s="209"/>
      <c r="BG331" s="463"/>
      <c r="BH331" s="215"/>
      <c r="BI331" s="210"/>
      <c r="BJ331" s="210"/>
      <c r="BK331" s="210"/>
      <c r="BL331" s="207"/>
      <c r="BM331" s="207"/>
      <c r="BN331" s="207"/>
      <c r="BO331" s="282"/>
      <c r="BP331" s="282"/>
      <c r="BQ331" s="284"/>
      <c r="BR331" s="213"/>
      <c r="BS331" s="213" t="str">
        <f>IF(AND('MAPA DE RIESGOS'!$AP331="Muy Alta",'MAPA DE RIESGOS'!$AR331="Leve"),CONCATENATE("R",'MAPA DE RIESGOS'!$H331,"C",'MAPA DE RIESGOS'!$AF331),"")</f>
        <v/>
      </c>
      <c r="BT331" s="213"/>
      <c r="BU331" s="213"/>
      <c r="BV331" s="213"/>
      <c r="BW331" s="213"/>
      <c r="BX331" s="213"/>
      <c r="BY331" s="213"/>
      <c r="BZ331" s="213"/>
      <c r="CA331" s="213"/>
      <c r="CB331" s="213"/>
      <c r="CC331" s="213"/>
      <c r="CD331" s="213"/>
      <c r="CE331" s="213"/>
      <c r="CF331" s="213"/>
      <c r="CG331" s="213"/>
      <c r="CH331" s="213"/>
      <c r="CI331" s="213"/>
      <c r="CJ331" s="213"/>
      <c r="CK331" s="213"/>
    </row>
    <row r="332" spans="1:89" s="214" customFormat="1" ht="28.5" hidden="1" customHeight="1">
      <c r="A332" s="643"/>
      <c r="B332" s="621"/>
      <c r="C332" s="520"/>
      <c r="D332" s="520"/>
      <c r="E332" s="469"/>
      <c r="F332" s="469"/>
      <c r="G332" s="489"/>
      <c r="H332" s="384">
        <v>53</v>
      </c>
      <c r="I332" s="466"/>
      <c r="J332" s="463"/>
      <c r="K332" s="463"/>
      <c r="L332" s="463"/>
      <c r="M332" s="469"/>
      <c r="N332" s="469"/>
      <c r="O332" s="469"/>
      <c r="P332" s="472"/>
      <c r="Q332" s="475"/>
      <c r="R332" s="478"/>
      <c r="S332" s="478"/>
      <c r="T332" s="478"/>
      <c r="U332" s="478"/>
      <c r="V332" s="481"/>
      <c r="W332" s="439"/>
      <c r="X332" s="484"/>
      <c r="Y332" s="487"/>
      <c r="Z332" s="436"/>
      <c r="AA332" s="439"/>
      <c r="AB332" s="442"/>
      <c r="AC332" s="445"/>
      <c r="AD332" s="448"/>
      <c r="AE332" s="451"/>
      <c r="AF332" s="205">
        <v>5</v>
      </c>
      <c r="AG332" s="206"/>
      <c r="AH332" s="234" t="str">
        <f t="shared" si="353"/>
        <v/>
      </c>
      <c r="AI332" s="340"/>
      <c r="AJ332" s="340"/>
      <c r="AK332" s="235" t="str">
        <f t="shared" si="354"/>
        <v/>
      </c>
      <c r="AL332" s="341"/>
      <c r="AM332" s="341"/>
      <c r="AN332" s="342"/>
      <c r="AO332" s="236" t="str">
        <f>IF(ISBLANK(AD328),(IFERROR(IF(AND(AH331="Probabilidad",AH332="Probabilidad"),(AQ331-(+AQ331*AK332)),IF(AND(AH331="Impacto",AH332="Probabilidad"),(AQ330-(+AQ330*AK332)),IF(AH332="Impacto",AQ331,""))),""))," ")</f>
        <v/>
      </c>
      <c r="AP332" s="174" t="str">
        <f>IF(ISBLANK(AD328),(IFERROR(IF(AO332="","",IF(AO332&lt;=0.2,"Muy Baja",IF(AO332&lt;=0.4,"Baja",IF(AO332&lt;=0.6,"Media",IF(AO332&lt;=0.8,"Alta","Muy Alta"))))),""))," ")</f>
        <v/>
      </c>
      <c r="AQ332" s="237" t="str">
        <f t="shared" si="355"/>
        <v/>
      </c>
      <c r="AR332" s="283" t="str">
        <f t="shared" si="356"/>
        <v/>
      </c>
      <c r="AS332" s="237" t="str">
        <f>IFERROR(IF(AND(AH331="Impacto",AH332="Impacto"),(AS331-(+AS331*AK332)),IF(AND(AH331="Probabilidad",AH332="Impacto"),(AS330-(+AS330*AK332)),IF(AH332="Probabilidad",AS331,""))),"")</f>
        <v/>
      </c>
      <c r="AT332" s="239" t="str">
        <f t="shared" si="357"/>
        <v/>
      </c>
      <c r="AU332" s="454"/>
      <c r="AV332" s="457"/>
      <c r="AW332" s="451"/>
      <c r="AX332" s="460"/>
      <c r="AY332" s="343"/>
      <c r="AZ332" s="209"/>
      <c r="BA332" s="207"/>
      <c r="BB332" s="207"/>
      <c r="BC332" s="208"/>
      <c r="BD332" s="208"/>
      <c r="BE332" s="208"/>
      <c r="BF332" s="209"/>
      <c r="BG332" s="463"/>
      <c r="BH332" s="215"/>
      <c r="BI332" s="210"/>
      <c r="BJ332" s="210"/>
      <c r="BK332" s="210"/>
      <c r="BL332" s="207"/>
      <c r="BM332" s="207"/>
      <c r="BN332" s="207"/>
      <c r="BO332" s="282"/>
      <c r="BP332" s="282"/>
      <c r="BQ332" s="284"/>
      <c r="BR332" s="213"/>
      <c r="BS332" s="213" t="str">
        <f>IF(AND('MAPA DE RIESGOS'!$AP332="Muy Alta",'MAPA DE RIESGOS'!$AR332="Leve"),CONCATENATE("R",'MAPA DE RIESGOS'!$H332,"C",'MAPA DE RIESGOS'!$AF332),"")</f>
        <v/>
      </c>
      <c r="BT332" s="213"/>
      <c r="BU332" s="213"/>
      <c r="BV332" s="213"/>
      <c r="BW332" s="213"/>
      <c r="BX332" s="213"/>
      <c r="BY332" s="213"/>
      <c r="BZ332" s="213"/>
      <c r="CA332" s="213"/>
      <c r="CB332" s="213"/>
      <c r="CC332" s="213"/>
      <c r="CD332" s="213"/>
      <c r="CE332" s="213"/>
      <c r="CF332" s="213"/>
      <c r="CG332" s="213"/>
      <c r="CH332" s="213"/>
      <c r="CI332" s="213"/>
      <c r="CJ332" s="213"/>
      <c r="CK332" s="213"/>
    </row>
    <row r="333" spans="1:89" s="214" customFormat="1" ht="28.5" hidden="1" customHeight="1">
      <c r="A333" s="643"/>
      <c r="B333" s="621"/>
      <c r="C333" s="520"/>
      <c r="D333" s="520"/>
      <c r="E333" s="469"/>
      <c r="F333" s="469"/>
      <c r="G333" s="489"/>
      <c r="H333" s="384">
        <v>53</v>
      </c>
      <c r="I333" s="467"/>
      <c r="J333" s="464"/>
      <c r="K333" s="464"/>
      <c r="L333" s="464"/>
      <c r="M333" s="470"/>
      <c r="N333" s="470"/>
      <c r="O333" s="470"/>
      <c r="P333" s="473"/>
      <c r="Q333" s="476"/>
      <c r="R333" s="479"/>
      <c r="S333" s="479"/>
      <c r="T333" s="479"/>
      <c r="U333" s="479"/>
      <c r="V333" s="482"/>
      <c r="W333" s="440"/>
      <c r="X333" s="485"/>
      <c r="Y333" s="488"/>
      <c r="Z333" s="437"/>
      <c r="AA333" s="440"/>
      <c r="AB333" s="443"/>
      <c r="AC333" s="446"/>
      <c r="AD333" s="449"/>
      <c r="AE333" s="452"/>
      <c r="AF333" s="205">
        <v>6</v>
      </c>
      <c r="AG333" s="206"/>
      <c r="AH333" s="234" t="str">
        <f t="shared" si="353"/>
        <v/>
      </c>
      <c r="AI333" s="340"/>
      <c r="AJ333" s="340"/>
      <c r="AK333" s="235" t="str">
        <f t="shared" si="354"/>
        <v/>
      </c>
      <c r="AL333" s="341"/>
      <c r="AM333" s="341"/>
      <c r="AN333" s="342"/>
      <c r="AO333" s="236" t="str">
        <f>IF(ISBLANK(AD328),(IFERROR(IF(AND(AH331="Probabilidad",AH333="Probabilidad"),(AQ331-(+AQ331*AK333)),IF(AND(AH331="Impacto",AH333="Probabilidad"),(AQ330-(+AQ330*AK333)),IF(AH333="Impacto",AQ331,""))),""))," ")</f>
        <v/>
      </c>
      <c r="AP333" s="174" t="str">
        <f>IF(ISBLANK(AD328),(IFERROR(IF(AO333="","",IF(AO333&lt;=0.2,"Muy Baja",IF(AO333&lt;=0.4,"Baja",IF(AO333&lt;=0.6,"Media",IF(AO333&lt;=0.8,"Alta","Muy Alta"))))),"")), " ")</f>
        <v/>
      </c>
      <c r="AQ333" s="237" t="str">
        <f t="shared" si="355"/>
        <v/>
      </c>
      <c r="AR333" s="283" t="str">
        <f t="shared" si="356"/>
        <v/>
      </c>
      <c r="AS333" s="237" t="str">
        <f>IFERROR(IF(AND(AH332="Impacto",AH333="Impacto"),(AS331-(+AS332*AK333)),IF(AND(AH331="Probabilidad",AH333="Impacto"),(AS330-(+AS330*AK333)),IF(AH333="Probabilidad",AS331,""))),"")</f>
        <v/>
      </c>
      <c r="AT333" s="239" t="str">
        <f t="shared" si="357"/>
        <v/>
      </c>
      <c r="AU333" s="455"/>
      <c r="AV333" s="458"/>
      <c r="AW333" s="452"/>
      <c r="AX333" s="461"/>
      <c r="AY333" s="343"/>
      <c r="AZ333" s="209"/>
      <c r="BA333" s="207"/>
      <c r="BB333" s="207"/>
      <c r="BC333" s="208"/>
      <c r="BD333" s="208"/>
      <c r="BE333" s="208"/>
      <c r="BF333" s="209"/>
      <c r="BG333" s="464"/>
      <c r="BH333" s="215"/>
      <c r="BI333" s="210"/>
      <c r="BJ333" s="210"/>
      <c r="BK333" s="210"/>
      <c r="BL333" s="207"/>
      <c r="BM333" s="207"/>
      <c r="BN333" s="207"/>
      <c r="BO333" s="282"/>
      <c r="BP333" s="282"/>
      <c r="BQ333" s="284"/>
      <c r="BR333" s="213"/>
      <c r="BS333" s="213" t="str">
        <f>IF(AND('MAPA DE RIESGOS'!$AP333="Muy Alta",'MAPA DE RIESGOS'!$AR333="Leve"),CONCATENATE("R",'MAPA DE RIESGOS'!$H333,"C",'MAPA DE RIESGOS'!$AF333),"")</f>
        <v/>
      </c>
      <c r="BT333" s="213"/>
      <c r="BU333" s="213"/>
      <c r="BV333" s="213"/>
      <c r="BW333" s="213"/>
      <c r="BX333" s="213"/>
      <c r="BY333" s="213"/>
      <c r="BZ333" s="213"/>
      <c r="CA333" s="213"/>
      <c r="CB333" s="213"/>
      <c r="CC333" s="213"/>
      <c r="CD333" s="213"/>
      <c r="CE333" s="213"/>
      <c r="CF333" s="213"/>
      <c r="CG333" s="213"/>
      <c r="CH333" s="213"/>
      <c r="CI333" s="213"/>
      <c r="CJ333" s="213"/>
      <c r="CK333" s="213"/>
    </row>
    <row r="334" spans="1:89" s="214" customFormat="1" ht="222.5" customHeight="1">
      <c r="A334" s="643"/>
      <c r="B334" s="621" t="s">
        <v>890</v>
      </c>
      <c r="C334" s="520"/>
      <c r="D334" s="520" t="str">
        <f>IFERROR((VLOOKUP($B334,'Listados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34" s="469"/>
      <c r="F334" s="469" t="s">
        <v>968</v>
      </c>
      <c r="G334" s="489">
        <v>54</v>
      </c>
      <c r="H334" s="384">
        <v>54</v>
      </c>
      <c r="I334" s="465" t="s">
        <v>1706</v>
      </c>
      <c r="J334" s="462" t="s">
        <v>243</v>
      </c>
      <c r="K334" s="462" t="s">
        <v>1476</v>
      </c>
      <c r="L334" s="462" t="s">
        <v>1695</v>
      </c>
      <c r="M334" s="468" t="str">
        <f t="shared" ref="M334:M345" si="374">+I334</f>
        <v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v>
      </c>
      <c r="N334" s="468" t="s">
        <v>109</v>
      </c>
      <c r="O334" s="468" t="s">
        <v>247</v>
      </c>
      <c r="P334" s="471">
        <v>228</v>
      </c>
      <c r="Q334" s="474"/>
      <c r="R334" s="477"/>
      <c r="S334" s="477"/>
      <c r="T334" s="477"/>
      <c r="U334" s="477"/>
      <c r="V334" s="480" t="str">
        <f t="shared" ref="V334" si="375">IF(ISBLANK(AC334),(IF(P334&lt;=0,"",IF(P334&lt;=2,"Muy Baja",IF(P334&lt;=24,"Baja",IF(P334&lt;=500,"Media",IF(P334&lt;=5000,"Alta","Muy Alta"))))))," ")</f>
        <v xml:space="preserve"> </v>
      </c>
      <c r="W334" s="438" t="str">
        <f t="shared" ref="W334" si="376">IF(ISBLANK(AC334),(IF(V334="","",IF(V334="Muy Baja",20%,IF(V334="Baja",40%,IF(V334="Media",60%,IF(V334="Alta",80%,IF(V334="Muy Alta",100%,0)))))))," ")</f>
        <v xml:space="preserve"> </v>
      </c>
      <c r="X334" s="483"/>
      <c r="Y334" s="486" t="str">
        <f>IF(X334&gt;0,IF(NOT(ISERROR(MATCH(X334,'Listados Datos'!$N$3:$N$4,0))),'Listados Datos'!$N$6&amp;"Por favor no seleccionar este criterios de impacto (Afectación Económica o presupuestal y/o Pérdida Reputacional)",'Listados Datos'!$N$7),"")</f>
        <v/>
      </c>
      <c r="Z334" s="435" t="str">
        <f>IF(OR(X334='Listados Datos'!$R$3,X334='Listados Datos'!$S$3),"Leve",IF(OR(X334='Listados Datos'!$R$4,X334='Listados Datos'!$S$4),"Menor",IF(OR(X334='Listados Datos'!$R$5,X334='Listados Datos'!$S$5),"Moderado",IF(OR(X334='Listados Datos'!$R$6,X334='Listados Datos'!$S$6),"Mayor",IF(OR(X334='Listados Datos'!$R$7,X334='Listados Datos'!$S$7),"Catastrófico","")))))</f>
        <v/>
      </c>
      <c r="AA334" s="438" t="str">
        <f>IF(Z334="","",IF(Z334="Leve",20%,IF(Z334="Menor",40%,IF(Z334="Moderado",60%,IF(Z334="Mayor",80%,IF(Z334="Catastrófico",100%,0))))))</f>
        <v/>
      </c>
      <c r="AB334" s="441" t="str">
        <f>IF(OR(AND(V334="Muy Baja",Z334="Leve"),AND(V334="Muy Baja",Z334="Menor"),AND(V334="Baja",Z334="Leve")),"Bajo",IF(OR(AND(V334="Muy baja",Z334="Moderado"),AND(V334="Baja",Z334="Menor"),AND(V334="Baja",Z334="Moderado"),AND(V334="Media",Z334="Leve"),AND(V334="Media",Z334="Menor"),AND(V334="Media",Z334="Moderado"),AND(V334="Alta",Z334="Leve"),AND(V334="Alta",Z334="Menor")),"Moderado",IF(OR(AND(V334="Muy Baja",Z334="Mayor"),AND(V334="Baja",Z334="Mayor"),AND(V334="Media",Z334="Mayor"),AND(V334="Alta",Z334="Moderado"),AND(V334="Alta",Z334="Mayor"),AND(V334="Muy Alta",Z334="Leve"),AND(V334="Muy Alta",Z334="Menor"),AND(V334="Muy Alta",Z334="Moderado"),AND(V334="Muy Alta",Z334="Mayor")),"Alto",IF(OR(AND(V334="Muy Baja",Z334="Catastrófico"),AND(V334="Baja",Z334="Catastrófico"),AND(V334="Media",Z334="Catastrófico"),AND(V334="Alta",Z334="Catastrófico"),AND(V334="Muy Alta",Z334="Catastrófico")),"Extremo",""))))</f>
        <v/>
      </c>
      <c r="AC334" s="444" t="s">
        <v>348</v>
      </c>
      <c r="AD334" s="447" t="s">
        <v>12</v>
      </c>
      <c r="AE334" s="450" t="str">
        <f t="shared" ref="AE334" si="377">IF(AND(AC334="Rara Vez",AD334="Insignificante"),("BAJA"),IF(AND(AC334="Rara Vez",AD334="Menor"),("BAJA"),IF(AND(AC334="Rara Vez",AD334="Moderado"),("MODERADA"),IF(AND(AC334="Rara Vez",AD334="Mayor"),("ALTA"),IF(AND(AC334="Improbable",AD334="Insignificante"),("BAJA"),IF(AND(AC334="Improbable",AD334="Menor"),("BAJA"),IF(AND(AC334="Improbable",AD334="Moderado"),("MODERADA"),IF(AND(AC334="Improbable",AD334="Mayor"),("ALTA"),IF(AND(AC334="Posible",AD334="Insignificante"),("BAJA"),IF(AND(AC334="Posible",AD334="Menor"),("MODERADA"),IF(AND(AC334="Posible",AD334="Moderado"),("ALTA"),IF(AND(AC334="Posible",AD334="Mayor"),("EXTREMA"),IF(AND(AC334="Probable",AD334="Insignificante"),("MODERADA"),IF(AND(AC334="Probable",AD334="Menor"),("ALTA"),IF(AND(AC334="Probable",AD334="Moderado"),("ALTA"),IF(AND(AC334="Probable",AD334="Mayor"),("EXTREMA"),IF(AND(AC334="Casi Seguro",AD334="Insignificante"),("ALTA"),IF(AND(AC334="Casi Seguro",AD334="Menor"),("ALTA"),IF(AND(AC334="Casi Seguro",AD334="Moderado"),("EXTREMA"),IF(AND(AC334="Casi Seguro",AD334="Mayor"),("EXTREMA"),IF(AD334="Catastrófico","EXTREMA","VALORAR")))))))))))))))))))))</f>
        <v>MODERADA</v>
      </c>
      <c r="AF334" s="205">
        <v>1</v>
      </c>
      <c r="AG334" s="206" t="s">
        <v>1510</v>
      </c>
      <c r="AH334" s="234" t="str">
        <f t="shared" si="353"/>
        <v>Probabilidad</v>
      </c>
      <c r="AI334" s="340" t="s">
        <v>314</v>
      </c>
      <c r="AJ334" s="340" t="s">
        <v>319</v>
      </c>
      <c r="AK334" s="235" t="str">
        <f t="shared" si="354"/>
        <v>40%</v>
      </c>
      <c r="AL334" s="341" t="s">
        <v>323</v>
      </c>
      <c r="AM334" s="341" t="s">
        <v>327</v>
      </c>
      <c r="AN334" s="342" t="s">
        <v>330</v>
      </c>
      <c r="AO334" s="236" t="str">
        <f>IF(ISBLANK(AD334),(IFERROR(IF(AH334="Probabilidad",(W334-(+W334*AK334)),IF(AH334="Impacto",W334,"")),""))," ")</f>
        <v xml:space="preserve"> </v>
      </c>
      <c r="AP334" s="174" t="str">
        <f>IF(ISBLANK(AD334), (IFERROR(IF(AO334="","",IF(AO334&lt;=0.2,"Muy Baja",IF(AO334&lt;=0.4,"Baja",IF(AO334&lt;=0.6,"Media",IF(AO334&lt;=0.8,"Alta","Muy Alta"))))),""))," ")</f>
        <v xml:space="preserve"> </v>
      </c>
      <c r="AQ334" s="237" t="str">
        <f t="shared" si="355"/>
        <v xml:space="preserve"> </v>
      </c>
      <c r="AR334" s="283" t="str">
        <f t="shared" si="356"/>
        <v/>
      </c>
      <c r="AS334" s="237" t="str">
        <f>IFERROR(IF(AH334="Impacto",(AA334-(+AA334*AK334)),IF(AH334="Probabilidad",AA334,"")),"")</f>
        <v/>
      </c>
      <c r="AT334" s="239" t="str">
        <f t="shared" si="357"/>
        <v/>
      </c>
      <c r="AU334" s="453" t="s">
        <v>348</v>
      </c>
      <c r="AV334" s="456" t="str">
        <f>IF(ISBLANK(AD334), " ", AD334)</f>
        <v>Moderado</v>
      </c>
      <c r="AW334" s="450" t="str">
        <f t="shared" ref="AW334" si="378">IF(AND(AU334="Rara Vez",AV334="Insignificante"),("BAJA"),IF(AND(AU334="Rara Vez",AV334="Menor"),("BAJA"),IF(AND(AU334="Rara Vez",AV334="Moderado"),("MODERADA"),IF(AND(AU334="Rara Vez",AV334="Mayor"),("ALTA"),IF(AND(AU334="Improbable",AV334="Insignificante"),("BAJA"),IF(AND(AU334="Improbable",AV334="Menor"),("BAJA"),IF(AND(AU334="Improbable",AV334="Moderado"),("MODERADA"),IF(AND(AU334="Improbable",AV334="Mayor"),("ALTA"),IF(AND(AU334="Posible",AV334="Insignificante"),("BAJA"),IF(AND(AU334="Posible",AV334="Menor"),("MODERADA"),IF(AND(AU334="Posible",AV334="Moderado"),("ALTA"),IF(AND(AU334="Posible",AV334="Mayor"),("EXTREMA"),IF(AND(AU334="Probable",AV334="Insignificante"),("MODERADA"),IF(AND(AU334="Probable",AV334="Menor"),("ALTA"),IF(AND(AU334="Probable",AV334="Moderado"),("ALTA"),IF(AND(AU334="Probable",AV334="Mayor"),("EXTREMA"),IF(AND(AU334="Casi Seguro",AV334="Insignificante"),("ALTA"),IF(AND(AU334="Casi Seguro",AV334="Menor"),("ALTA"),IF(AND(AU334="Casi Seguro",AV334="Moderado"),("EXTREMA"),IF(AND(AU334="Casi Seguro",AV334="Mayor"),("EXTREMA"),IF(AV334="Catastrófico","EXTREMA","VALORAR")))))))))))))))))))))</f>
        <v>MODERADA</v>
      </c>
      <c r="AX334" s="459" t="s">
        <v>337</v>
      </c>
      <c r="AY334" s="343" t="s">
        <v>1650</v>
      </c>
      <c r="AZ334" s="209" t="s">
        <v>1355</v>
      </c>
      <c r="BA334" s="207" t="s">
        <v>968</v>
      </c>
      <c r="BB334" s="207" t="s">
        <v>1069</v>
      </c>
      <c r="BC334" s="208">
        <v>44562</v>
      </c>
      <c r="BD334" s="208">
        <v>44926</v>
      </c>
      <c r="BE334" s="208" t="s">
        <v>1355</v>
      </c>
      <c r="BF334" s="209" t="s">
        <v>1355</v>
      </c>
      <c r="BG334" s="462" t="s">
        <v>1356</v>
      </c>
      <c r="BH334" s="215"/>
      <c r="BI334" s="210"/>
      <c r="BJ334" s="210"/>
      <c r="BK334" s="210"/>
      <c r="BL334" s="207"/>
      <c r="BM334" s="207"/>
      <c r="BN334" s="207"/>
      <c r="BO334" s="282"/>
      <c r="BP334" s="282"/>
      <c r="BQ334" s="284"/>
      <c r="BR334" s="213"/>
      <c r="BS334" s="213" t="str">
        <f>IF(AND('MAPA DE RIESGOS'!$AP334="Muy Alta",'MAPA DE RIESGOS'!$AR334="Leve"),CONCATENATE("R",'MAPA DE RIESGOS'!$H334,"C",'MAPA DE RIESGOS'!$AF334),"")</f>
        <v/>
      </c>
      <c r="BT334" s="213"/>
      <c r="BU334" s="213"/>
      <c r="BV334" s="213"/>
      <c r="BW334" s="213"/>
      <c r="BX334" s="213"/>
      <c r="BY334" s="213"/>
      <c r="BZ334" s="213"/>
      <c r="CA334" s="213"/>
      <c r="CB334" s="213"/>
      <c r="CC334" s="213"/>
      <c r="CD334" s="213"/>
      <c r="CE334" s="213"/>
      <c r="CF334" s="213"/>
      <c r="CG334" s="213"/>
      <c r="CH334" s="213"/>
      <c r="CI334" s="213"/>
      <c r="CJ334" s="213"/>
      <c r="CK334" s="213"/>
    </row>
    <row r="335" spans="1:89" s="214" customFormat="1" ht="28.5" hidden="1" customHeight="1">
      <c r="A335" s="643"/>
      <c r="B335" s="621"/>
      <c r="C335" s="520"/>
      <c r="D335" s="520"/>
      <c r="E335" s="469"/>
      <c r="F335" s="469"/>
      <c r="G335" s="489"/>
      <c r="H335" s="384">
        <v>54</v>
      </c>
      <c r="I335" s="466"/>
      <c r="J335" s="463"/>
      <c r="K335" s="463"/>
      <c r="L335" s="463"/>
      <c r="M335" s="469">
        <f t="shared" si="374"/>
        <v>0</v>
      </c>
      <c r="N335" s="469"/>
      <c r="O335" s="469"/>
      <c r="P335" s="472"/>
      <c r="Q335" s="475"/>
      <c r="R335" s="478"/>
      <c r="S335" s="478"/>
      <c r="T335" s="478"/>
      <c r="U335" s="478"/>
      <c r="V335" s="481"/>
      <c r="W335" s="439"/>
      <c r="X335" s="484"/>
      <c r="Y335" s="487"/>
      <c r="Z335" s="436"/>
      <c r="AA335" s="439"/>
      <c r="AB335" s="442"/>
      <c r="AC335" s="445"/>
      <c r="AD335" s="448"/>
      <c r="AE335" s="451"/>
      <c r="AF335" s="205">
        <v>2</v>
      </c>
      <c r="AG335" s="206"/>
      <c r="AH335" s="234" t="str">
        <f t="shared" si="353"/>
        <v/>
      </c>
      <c r="AI335" s="340"/>
      <c r="AJ335" s="340"/>
      <c r="AK335" s="235" t="str">
        <f t="shared" si="354"/>
        <v/>
      </c>
      <c r="AL335" s="341"/>
      <c r="AM335" s="341"/>
      <c r="AN335" s="342"/>
      <c r="AO335" s="236" t="str">
        <f>IF(ISBLANK(AD334),(IFERROR(IF(AND(AH334="Probabilidad",AH335="Probabilidad"),(AQ334-(+AQ334*AK335)),IF(AH335="Probabilidad",(W334-(+W334*AK335)),IF(AH335="Impacto",AQ334,""))),""))," ")</f>
        <v xml:space="preserve"> </v>
      </c>
      <c r="AP335" s="174" t="str">
        <f>IF(ISBLANK(AD334),(IFERROR(IF(AO335="","",IF(AO335&lt;=0.2,"Muy Baja",IF(AO335&lt;=0.4,"Baja",IF(AO335&lt;=0.6,"Media",IF(AO335&lt;=0.8,"Alta","Muy Alta"))))),""))," ")</f>
        <v xml:space="preserve"> </v>
      </c>
      <c r="AQ335" s="237" t="str">
        <f t="shared" si="355"/>
        <v xml:space="preserve"> </v>
      </c>
      <c r="AR335" s="283" t="str">
        <f t="shared" si="356"/>
        <v/>
      </c>
      <c r="AS335" s="237" t="str">
        <f>IFERROR(IF(AND(AH334="Impacto",AH335="Impacto"),(AS334-(+AS334*AK335)),IF(AH335="Impacto",(AA334-(+AA334*AK335)),IF(AH335="Probabilidad",AS334,""))),"")</f>
        <v/>
      </c>
      <c r="AT335" s="239" t="str">
        <f t="shared" si="357"/>
        <v/>
      </c>
      <c r="AU335" s="454"/>
      <c r="AV335" s="457"/>
      <c r="AW335" s="451"/>
      <c r="AX335" s="460"/>
      <c r="AY335" s="343"/>
      <c r="AZ335" s="209"/>
      <c r="BA335" s="207"/>
      <c r="BB335" s="207"/>
      <c r="BC335" s="208"/>
      <c r="BD335" s="208"/>
      <c r="BE335" s="208"/>
      <c r="BF335" s="209"/>
      <c r="BG335" s="463"/>
      <c r="BH335" s="215"/>
      <c r="BI335" s="210"/>
      <c r="BJ335" s="210"/>
      <c r="BK335" s="210"/>
      <c r="BL335" s="207"/>
      <c r="BM335" s="207"/>
      <c r="BN335" s="207"/>
      <c r="BO335" s="282"/>
      <c r="BP335" s="282"/>
      <c r="BQ335" s="284"/>
      <c r="BR335" s="213"/>
      <c r="BS335" s="213" t="str">
        <f>IF(AND('MAPA DE RIESGOS'!$AP335="Muy Alta",'MAPA DE RIESGOS'!$AR335="Leve"),CONCATENATE("R",'MAPA DE RIESGOS'!$H335,"C",'MAPA DE RIESGOS'!$AF335),"")</f>
        <v/>
      </c>
      <c r="BT335" s="213"/>
      <c r="BU335" s="213"/>
      <c r="BV335" s="213"/>
      <c r="BW335" s="213"/>
      <c r="BX335" s="213"/>
      <c r="BY335" s="213"/>
      <c r="BZ335" s="213"/>
      <c r="CA335" s="213"/>
      <c r="CB335" s="213"/>
      <c r="CC335" s="213"/>
      <c r="CD335" s="213"/>
      <c r="CE335" s="213"/>
      <c r="CF335" s="213"/>
      <c r="CG335" s="213"/>
      <c r="CH335" s="213"/>
      <c r="CI335" s="213"/>
      <c r="CJ335" s="213"/>
      <c r="CK335" s="213"/>
    </row>
    <row r="336" spans="1:89" s="214" customFormat="1" ht="28.5" hidden="1" customHeight="1">
      <c r="A336" s="643"/>
      <c r="B336" s="621"/>
      <c r="C336" s="520"/>
      <c r="D336" s="520"/>
      <c r="E336" s="469"/>
      <c r="F336" s="469"/>
      <c r="G336" s="489"/>
      <c r="H336" s="384">
        <v>54</v>
      </c>
      <c r="I336" s="466"/>
      <c r="J336" s="463"/>
      <c r="K336" s="463"/>
      <c r="L336" s="463"/>
      <c r="M336" s="469">
        <f t="shared" si="374"/>
        <v>0</v>
      </c>
      <c r="N336" s="469"/>
      <c r="O336" s="469"/>
      <c r="P336" s="472"/>
      <c r="Q336" s="475"/>
      <c r="R336" s="478"/>
      <c r="S336" s="478"/>
      <c r="T336" s="478"/>
      <c r="U336" s="478"/>
      <c r="V336" s="481"/>
      <c r="W336" s="439"/>
      <c r="X336" s="484"/>
      <c r="Y336" s="487"/>
      <c r="Z336" s="436"/>
      <c r="AA336" s="439"/>
      <c r="AB336" s="442"/>
      <c r="AC336" s="445"/>
      <c r="AD336" s="448"/>
      <c r="AE336" s="451"/>
      <c r="AF336" s="205">
        <v>3</v>
      </c>
      <c r="AG336" s="206"/>
      <c r="AH336" s="234" t="str">
        <f t="shared" si="353"/>
        <v/>
      </c>
      <c r="AI336" s="340"/>
      <c r="AJ336" s="340"/>
      <c r="AK336" s="235" t="str">
        <f t="shared" si="354"/>
        <v/>
      </c>
      <c r="AL336" s="341"/>
      <c r="AM336" s="341"/>
      <c r="AN336" s="342"/>
      <c r="AO336" s="236" t="str">
        <f>IF(ISBLANK(AD334),(IFERROR(IF(AND(AH335="Probabilidad",AH336="Probabilidad"),(AQ335-(+AQ335*AK336)),IF(AND(AH335="Impacto",AH336="Probabilidad"),(AQ334-(+AQ334*AK336)),IF(AH336="Impacto",AQ335,""))),""))," ")</f>
        <v xml:space="preserve"> </v>
      </c>
      <c r="AP336" s="174" t="str">
        <f>IF(ISBLANK(AD334),(IFERROR(IF(AO336="","",IF(AO336&lt;=0.2,"Muy Baja",IF(AO336&lt;=0.4,"Baja",IF(AO336&lt;=0.6,"Media",IF(AO336&lt;=0.8,"Alta","Muy Alta"))))),""))," ")</f>
        <v xml:space="preserve"> </v>
      </c>
      <c r="AQ336" s="237" t="str">
        <f t="shared" si="355"/>
        <v xml:space="preserve"> </v>
      </c>
      <c r="AR336" s="283" t="str">
        <f t="shared" si="356"/>
        <v/>
      </c>
      <c r="AS336" s="237" t="str">
        <f>IFERROR(IF(AND(AH335="Impacto",AH336="Impacto"),(AS335-(+AS335*AK336)),IF(AND(AH335="Probabilidad",AH336="Impacto"),(AS334-(+AS334*AK336)),IF(AH336="Probabilidad",AS335,""))),"")</f>
        <v/>
      </c>
      <c r="AT336" s="239" t="str">
        <f t="shared" si="357"/>
        <v/>
      </c>
      <c r="AU336" s="454"/>
      <c r="AV336" s="457"/>
      <c r="AW336" s="451"/>
      <c r="AX336" s="460"/>
      <c r="AY336" s="343"/>
      <c r="AZ336" s="209"/>
      <c r="BA336" s="207"/>
      <c r="BB336" s="207"/>
      <c r="BC336" s="208"/>
      <c r="BD336" s="208"/>
      <c r="BE336" s="208"/>
      <c r="BF336" s="209"/>
      <c r="BG336" s="463"/>
      <c r="BH336" s="215"/>
      <c r="BI336" s="210"/>
      <c r="BJ336" s="210"/>
      <c r="BK336" s="210"/>
      <c r="BL336" s="207"/>
      <c r="BM336" s="207"/>
      <c r="BN336" s="207"/>
      <c r="BO336" s="282"/>
      <c r="BP336" s="282"/>
      <c r="BQ336" s="284"/>
      <c r="BR336" s="213"/>
      <c r="BS336" s="213" t="str">
        <f>IF(AND('MAPA DE RIESGOS'!$AP336="Muy Alta",'MAPA DE RIESGOS'!$AR336="Leve"),CONCATENATE("R",'MAPA DE RIESGOS'!$H336,"C",'MAPA DE RIESGOS'!$AF336),"")</f>
        <v/>
      </c>
      <c r="BT336" s="213"/>
      <c r="BU336" s="213"/>
      <c r="BV336" s="213"/>
      <c r="BW336" s="213"/>
      <c r="BX336" s="213"/>
      <c r="BY336" s="213"/>
      <c r="BZ336" s="213"/>
      <c r="CA336" s="213"/>
      <c r="CB336" s="213"/>
      <c r="CC336" s="213"/>
      <c r="CD336" s="213"/>
      <c r="CE336" s="213"/>
      <c r="CF336" s="213"/>
      <c r="CG336" s="213"/>
      <c r="CH336" s="213"/>
      <c r="CI336" s="213"/>
      <c r="CJ336" s="213"/>
      <c r="CK336" s="213"/>
    </row>
    <row r="337" spans="1:89" s="214" customFormat="1" ht="28.5" hidden="1" customHeight="1">
      <c r="A337" s="643"/>
      <c r="B337" s="621"/>
      <c r="C337" s="520"/>
      <c r="D337" s="520"/>
      <c r="E337" s="469"/>
      <c r="F337" s="469"/>
      <c r="G337" s="489"/>
      <c r="H337" s="384">
        <v>54</v>
      </c>
      <c r="I337" s="466"/>
      <c r="J337" s="463"/>
      <c r="K337" s="463"/>
      <c r="L337" s="463"/>
      <c r="M337" s="469">
        <f t="shared" si="374"/>
        <v>0</v>
      </c>
      <c r="N337" s="469"/>
      <c r="O337" s="469"/>
      <c r="P337" s="472"/>
      <c r="Q337" s="475"/>
      <c r="R337" s="478"/>
      <c r="S337" s="478"/>
      <c r="T337" s="478"/>
      <c r="U337" s="478"/>
      <c r="V337" s="481"/>
      <c r="W337" s="439"/>
      <c r="X337" s="484"/>
      <c r="Y337" s="487"/>
      <c r="Z337" s="436"/>
      <c r="AA337" s="439"/>
      <c r="AB337" s="442"/>
      <c r="AC337" s="445"/>
      <c r="AD337" s="448"/>
      <c r="AE337" s="451"/>
      <c r="AF337" s="205">
        <v>4</v>
      </c>
      <c r="AG337" s="206"/>
      <c r="AH337" s="234" t="str">
        <f t="shared" si="353"/>
        <v/>
      </c>
      <c r="AI337" s="340"/>
      <c r="AJ337" s="340"/>
      <c r="AK337" s="235" t="str">
        <f t="shared" si="354"/>
        <v/>
      </c>
      <c r="AL337" s="341"/>
      <c r="AM337" s="341"/>
      <c r="AN337" s="342"/>
      <c r="AO337" s="236" t="str">
        <f>IF(ISBLANK(AD334),(IFERROR(IF(AND(AH336="Probabilidad",AH337="Probabilidad"),(AQ336-(+AQ336*AK337)),IF(AND(AH336="Impacto",AH337="Probabilidad"),(AQ335-(+AQ335*AK337)),IF(AH337="Impacto",AQ336,""))),""))," ")</f>
        <v xml:space="preserve"> </v>
      </c>
      <c r="AP337" s="174" t="str">
        <f>IF(ISBLANK(AD334),(IFERROR(IF(AO337="","",IF(AO337&lt;=0.2,"Muy Baja",IF(AO337&lt;=0.4,"Baja",IF(AO337&lt;=0.6,"Media",IF(AO337&lt;=0.8,"Alta","Muy Alta"))))),""))," ")</f>
        <v xml:space="preserve"> </v>
      </c>
      <c r="AQ337" s="237" t="str">
        <f t="shared" si="355"/>
        <v xml:space="preserve"> </v>
      </c>
      <c r="AR337" s="283" t="str">
        <f t="shared" si="356"/>
        <v/>
      </c>
      <c r="AS337" s="237" t="str">
        <f>IFERROR(IF(AND(AH336="Impacto",AH337="Impacto"),(AS336-(+AS336*AK337)),IF(AND(AH336="Probabilidad",AH337="Impacto"),(AS335-(+AS335*AK337)),IF(AH337="Probabilidad",AS336,""))),"")</f>
        <v/>
      </c>
      <c r="AT337" s="239" t="str">
        <f t="shared" si="357"/>
        <v/>
      </c>
      <c r="AU337" s="454"/>
      <c r="AV337" s="457"/>
      <c r="AW337" s="451"/>
      <c r="AX337" s="460"/>
      <c r="AY337" s="343"/>
      <c r="AZ337" s="209"/>
      <c r="BA337" s="207"/>
      <c r="BB337" s="207"/>
      <c r="BC337" s="208"/>
      <c r="BD337" s="208"/>
      <c r="BE337" s="208"/>
      <c r="BF337" s="209"/>
      <c r="BG337" s="463"/>
      <c r="BH337" s="215"/>
      <c r="BI337" s="210"/>
      <c r="BJ337" s="210"/>
      <c r="BK337" s="210"/>
      <c r="BL337" s="207"/>
      <c r="BM337" s="207"/>
      <c r="BN337" s="207"/>
      <c r="BO337" s="282"/>
      <c r="BP337" s="282"/>
      <c r="BQ337" s="284"/>
      <c r="BR337" s="213"/>
      <c r="BS337" s="213" t="str">
        <f>IF(AND('MAPA DE RIESGOS'!$AP337="Muy Alta",'MAPA DE RIESGOS'!$AR337="Leve"),CONCATENATE("R",'MAPA DE RIESGOS'!$H337,"C",'MAPA DE RIESGOS'!$AF337),"")</f>
        <v/>
      </c>
      <c r="BT337" s="213"/>
      <c r="BU337" s="213"/>
      <c r="BV337" s="213"/>
      <c r="BW337" s="213"/>
      <c r="BX337" s="213"/>
      <c r="BY337" s="213"/>
      <c r="BZ337" s="213"/>
      <c r="CA337" s="213"/>
      <c r="CB337" s="213"/>
      <c r="CC337" s="213"/>
      <c r="CD337" s="213"/>
      <c r="CE337" s="213"/>
      <c r="CF337" s="213"/>
      <c r="CG337" s="213"/>
      <c r="CH337" s="213"/>
      <c r="CI337" s="213"/>
      <c r="CJ337" s="213"/>
      <c r="CK337" s="213"/>
    </row>
    <row r="338" spans="1:89" s="214" customFormat="1" ht="28.5" hidden="1" customHeight="1">
      <c r="A338" s="643"/>
      <c r="B338" s="621"/>
      <c r="C338" s="520"/>
      <c r="D338" s="520"/>
      <c r="E338" s="469"/>
      <c r="F338" s="469"/>
      <c r="G338" s="489"/>
      <c r="H338" s="384">
        <v>54</v>
      </c>
      <c r="I338" s="466"/>
      <c r="J338" s="463"/>
      <c r="K338" s="463"/>
      <c r="L338" s="463"/>
      <c r="M338" s="469">
        <f t="shared" si="374"/>
        <v>0</v>
      </c>
      <c r="N338" s="469"/>
      <c r="O338" s="469"/>
      <c r="P338" s="472"/>
      <c r="Q338" s="475"/>
      <c r="R338" s="478"/>
      <c r="S338" s="478"/>
      <c r="T338" s="478"/>
      <c r="U338" s="478"/>
      <c r="V338" s="481"/>
      <c r="W338" s="439"/>
      <c r="X338" s="484"/>
      <c r="Y338" s="487"/>
      <c r="Z338" s="436"/>
      <c r="AA338" s="439"/>
      <c r="AB338" s="442"/>
      <c r="AC338" s="445"/>
      <c r="AD338" s="448"/>
      <c r="AE338" s="451"/>
      <c r="AF338" s="205">
        <v>5</v>
      </c>
      <c r="AG338" s="206"/>
      <c r="AH338" s="234" t="str">
        <f t="shared" si="353"/>
        <v/>
      </c>
      <c r="AI338" s="340"/>
      <c r="AJ338" s="340"/>
      <c r="AK338" s="235" t="str">
        <f t="shared" si="354"/>
        <v/>
      </c>
      <c r="AL338" s="341"/>
      <c r="AM338" s="341"/>
      <c r="AN338" s="342"/>
      <c r="AO338" s="236" t="str">
        <f>IF(ISBLANK(AD334),(IFERROR(IF(AND(AH337="Probabilidad",AH338="Probabilidad"),(AQ337-(+AQ337*AK338)),IF(AND(AH337="Impacto",AH338="Probabilidad"),(AQ336-(+AQ336*AK338)),IF(AH338="Impacto",AQ337,""))),""))," ")</f>
        <v xml:space="preserve"> </v>
      </c>
      <c r="AP338" s="174" t="str">
        <f>IF(ISBLANK(AD334),(IFERROR(IF(AO338="","",IF(AO338&lt;=0.2,"Muy Baja",IF(AO338&lt;=0.4,"Baja",IF(AO338&lt;=0.6,"Media",IF(AO338&lt;=0.8,"Alta","Muy Alta"))))),""))," ")</f>
        <v xml:space="preserve"> </v>
      </c>
      <c r="AQ338" s="237" t="str">
        <f t="shared" si="355"/>
        <v xml:space="preserve"> </v>
      </c>
      <c r="AR338" s="283" t="str">
        <f t="shared" si="356"/>
        <v/>
      </c>
      <c r="AS338" s="237" t="str">
        <f>IFERROR(IF(AND(AH337="Impacto",AH338="Impacto"),(AS337-(+AS337*AK338)),IF(AND(AH337="Probabilidad",AH338="Impacto"),(AS336-(+AS336*AK338)),IF(AH338="Probabilidad",AS337,""))),"")</f>
        <v/>
      </c>
      <c r="AT338" s="239" t="str">
        <f t="shared" si="357"/>
        <v/>
      </c>
      <c r="AU338" s="454"/>
      <c r="AV338" s="457"/>
      <c r="AW338" s="451"/>
      <c r="AX338" s="460"/>
      <c r="AY338" s="343"/>
      <c r="AZ338" s="209"/>
      <c r="BA338" s="207"/>
      <c r="BB338" s="207"/>
      <c r="BC338" s="208"/>
      <c r="BD338" s="208"/>
      <c r="BE338" s="208"/>
      <c r="BF338" s="209"/>
      <c r="BG338" s="463"/>
      <c r="BH338" s="215"/>
      <c r="BI338" s="210"/>
      <c r="BJ338" s="210"/>
      <c r="BK338" s="210"/>
      <c r="BL338" s="207"/>
      <c r="BM338" s="207"/>
      <c r="BN338" s="207"/>
      <c r="BO338" s="282"/>
      <c r="BP338" s="282"/>
      <c r="BQ338" s="284"/>
      <c r="BR338" s="213"/>
      <c r="BS338" s="213" t="str">
        <f>IF(AND('MAPA DE RIESGOS'!$AP338="Muy Alta",'MAPA DE RIESGOS'!$AR338="Leve"),CONCATENATE("R",'MAPA DE RIESGOS'!$H338,"C",'MAPA DE RIESGOS'!$AF338),"")</f>
        <v/>
      </c>
      <c r="BT338" s="213"/>
      <c r="BU338" s="213"/>
      <c r="BV338" s="213"/>
      <c r="BW338" s="213"/>
      <c r="BX338" s="213"/>
      <c r="BY338" s="213"/>
      <c r="BZ338" s="213"/>
      <c r="CA338" s="213"/>
      <c r="CB338" s="213"/>
      <c r="CC338" s="213"/>
      <c r="CD338" s="213"/>
      <c r="CE338" s="213"/>
      <c r="CF338" s="213"/>
      <c r="CG338" s="213"/>
      <c r="CH338" s="213"/>
      <c r="CI338" s="213"/>
      <c r="CJ338" s="213"/>
      <c r="CK338" s="213"/>
    </row>
    <row r="339" spans="1:89" s="214" customFormat="1" ht="28.5" hidden="1" customHeight="1">
      <c r="A339" s="643"/>
      <c r="B339" s="621"/>
      <c r="C339" s="520"/>
      <c r="D339" s="520"/>
      <c r="E339" s="469"/>
      <c r="F339" s="469"/>
      <c r="G339" s="489"/>
      <c r="H339" s="384">
        <v>54</v>
      </c>
      <c r="I339" s="467"/>
      <c r="J339" s="464"/>
      <c r="K339" s="464"/>
      <c r="L339" s="464"/>
      <c r="M339" s="470">
        <f t="shared" si="374"/>
        <v>0</v>
      </c>
      <c r="N339" s="470"/>
      <c r="O339" s="470"/>
      <c r="P339" s="473"/>
      <c r="Q339" s="476"/>
      <c r="R339" s="479"/>
      <c r="S339" s="479"/>
      <c r="T339" s="479"/>
      <c r="U339" s="479"/>
      <c r="V339" s="482"/>
      <c r="W339" s="440"/>
      <c r="X339" s="485"/>
      <c r="Y339" s="488"/>
      <c r="Z339" s="437"/>
      <c r="AA339" s="440"/>
      <c r="AB339" s="443"/>
      <c r="AC339" s="446"/>
      <c r="AD339" s="449"/>
      <c r="AE339" s="452"/>
      <c r="AF339" s="205">
        <v>6</v>
      </c>
      <c r="AG339" s="206"/>
      <c r="AH339" s="234" t="str">
        <f t="shared" si="353"/>
        <v/>
      </c>
      <c r="AI339" s="340"/>
      <c r="AJ339" s="340"/>
      <c r="AK339" s="235" t="str">
        <f t="shared" si="354"/>
        <v/>
      </c>
      <c r="AL339" s="341"/>
      <c r="AM339" s="341"/>
      <c r="AN339" s="342"/>
      <c r="AO339" s="236" t="str">
        <f>IF(ISBLANK(AD334),(IFERROR(IF(AND(AH337="Probabilidad",AH339="Probabilidad"),(AQ337-(+AQ337*AK339)),IF(AND(AH337="Impacto",AH339="Probabilidad"),(AQ336-(+AQ336*AK339)),IF(AH339="Impacto",AQ337,""))),""))," ")</f>
        <v xml:space="preserve"> </v>
      </c>
      <c r="AP339" s="174" t="str">
        <f>IF(ISBLANK(AD334),(IFERROR(IF(AO339="","",IF(AO339&lt;=0.2,"Muy Baja",IF(AO339&lt;=0.4,"Baja",IF(AO339&lt;=0.6,"Media",IF(AO339&lt;=0.8,"Alta","Muy Alta"))))),"")), " ")</f>
        <v xml:space="preserve"> </v>
      </c>
      <c r="AQ339" s="237" t="str">
        <f t="shared" si="355"/>
        <v xml:space="preserve"> </v>
      </c>
      <c r="AR339" s="283" t="str">
        <f t="shared" si="356"/>
        <v/>
      </c>
      <c r="AS339" s="237" t="str">
        <f>IFERROR(IF(AND(AH338="Impacto",AH339="Impacto"),(AS337-(+AS338*AK339)),IF(AND(AH337="Probabilidad",AH339="Impacto"),(AS336-(+AS336*AK339)),IF(AH339="Probabilidad",AS337,""))),"")</f>
        <v/>
      </c>
      <c r="AT339" s="239" t="str">
        <f t="shared" si="357"/>
        <v/>
      </c>
      <c r="AU339" s="455"/>
      <c r="AV339" s="458"/>
      <c r="AW339" s="452"/>
      <c r="AX339" s="461"/>
      <c r="AY339" s="343"/>
      <c r="AZ339" s="209"/>
      <c r="BA339" s="207"/>
      <c r="BB339" s="207"/>
      <c r="BC339" s="208"/>
      <c r="BD339" s="208"/>
      <c r="BE339" s="208"/>
      <c r="BF339" s="209"/>
      <c r="BG339" s="464"/>
      <c r="BH339" s="215"/>
      <c r="BI339" s="210"/>
      <c r="BJ339" s="210"/>
      <c r="BK339" s="210"/>
      <c r="BL339" s="207"/>
      <c r="BM339" s="207"/>
      <c r="BN339" s="207"/>
      <c r="BO339" s="282"/>
      <c r="BP339" s="282"/>
      <c r="BQ339" s="284"/>
      <c r="BR339" s="213"/>
      <c r="BS339" s="213" t="str">
        <f>IF(AND('MAPA DE RIESGOS'!$AP339="Muy Alta",'MAPA DE RIESGOS'!$AR339="Leve"),CONCATENATE("R",'MAPA DE RIESGOS'!$H339,"C",'MAPA DE RIESGOS'!$AF339),"")</f>
        <v/>
      </c>
      <c r="BT339" s="213"/>
      <c r="BU339" s="213"/>
      <c r="BV339" s="213"/>
      <c r="BW339" s="213"/>
      <c r="BX339" s="213"/>
      <c r="BY339" s="213"/>
      <c r="BZ339" s="213"/>
      <c r="CA339" s="213"/>
      <c r="CB339" s="213"/>
      <c r="CC339" s="213"/>
      <c r="CD339" s="213"/>
      <c r="CE339" s="213"/>
      <c r="CF339" s="213"/>
      <c r="CG339" s="213"/>
      <c r="CH339" s="213"/>
      <c r="CI339" s="213"/>
      <c r="CJ339" s="213"/>
      <c r="CK339" s="213"/>
    </row>
    <row r="340" spans="1:89" s="214" customFormat="1" ht="150" customHeight="1">
      <c r="A340" s="643"/>
      <c r="B340" s="621" t="s">
        <v>890</v>
      </c>
      <c r="C340" s="520"/>
      <c r="D340" s="520" t="str">
        <f>IFERROR((VLOOKUP($B340,'Listados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0" s="469"/>
      <c r="F340" s="469" t="s">
        <v>968</v>
      </c>
      <c r="G340" s="489">
        <v>55</v>
      </c>
      <c r="H340" s="384">
        <v>55</v>
      </c>
      <c r="I340" s="465" t="s">
        <v>1707</v>
      </c>
      <c r="J340" s="462" t="s">
        <v>243</v>
      </c>
      <c r="K340" s="462" t="s">
        <v>1477</v>
      </c>
      <c r="L340" s="462" t="s">
        <v>1696</v>
      </c>
      <c r="M340" s="468" t="str">
        <f t="shared" si="374"/>
        <v>Posibilidad de recibir o solicitar cualquier dádiva o beneficio a nombre propio o de terceros con el fin de generar filtración de la información de los procesos contractuales en beneficio propio o de un tercero.</v>
      </c>
      <c r="N340" s="468" t="s">
        <v>109</v>
      </c>
      <c r="O340" s="468" t="s">
        <v>247</v>
      </c>
      <c r="P340" s="471">
        <v>228</v>
      </c>
      <c r="Q340" s="474"/>
      <c r="R340" s="477"/>
      <c r="S340" s="477"/>
      <c r="T340" s="477"/>
      <c r="U340" s="477"/>
      <c r="V340" s="480" t="str">
        <f t="shared" ref="V340" si="379">IF(ISBLANK(AC340),(IF(P340&lt;=0,"",IF(P340&lt;=2,"Muy Baja",IF(P340&lt;=24,"Baja",IF(P340&lt;=500,"Media",IF(P340&lt;=5000,"Alta","Muy Alta"))))))," ")</f>
        <v xml:space="preserve"> </v>
      </c>
      <c r="W340" s="438" t="str">
        <f t="shared" ref="W340" si="380">IF(ISBLANK(AC340),(IF(V340="","",IF(V340="Muy Baja",20%,IF(V340="Baja",40%,IF(V340="Media",60%,IF(V340="Alta",80%,IF(V340="Muy Alta",100%,0)))))))," ")</f>
        <v xml:space="preserve"> </v>
      </c>
      <c r="X340" s="483"/>
      <c r="Y340" s="486" t="str">
        <f>IF(X340&gt;0,IF(NOT(ISERROR(MATCH(X340,'Listados Datos'!$N$3:$N$4,0))),'Listados Datos'!$N$6&amp;"Por favor no seleccionar este criterios de impacto (Afectación Económica o presupuestal y/o Pérdida Reputacional)",'Listados Datos'!$N$7),"")</f>
        <v/>
      </c>
      <c r="Z340" s="435" t="str">
        <f>IF(OR(X340='Listados Datos'!$R$3,X340='Listados Datos'!$S$3),"Leve",IF(OR(X340='Listados Datos'!$R$4,X340='Listados Datos'!$S$4),"Menor",IF(OR(X340='Listados Datos'!$R$5,X340='Listados Datos'!$S$5),"Moderado",IF(OR(X340='Listados Datos'!$R$6,X340='Listados Datos'!$S$6),"Mayor",IF(OR(X340='Listados Datos'!$R$7,X340='Listados Datos'!$S$7),"Catastrófico","")))))</f>
        <v/>
      </c>
      <c r="AA340" s="438" t="str">
        <f>IF(Z340="","",IF(Z340="Leve",20%,IF(Z340="Menor",40%,IF(Z340="Moderado",60%,IF(Z340="Mayor",80%,IF(Z340="Catastrófico",100%,0))))))</f>
        <v/>
      </c>
      <c r="AB340" s="441" t="str">
        <f>IF(OR(AND(V340="Muy Baja",Z340="Leve"),AND(V340="Muy Baja",Z340="Menor"),AND(V340="Baja",Z340="Leve")),"Bajo",IF(OR(AND(V340="Muy baja",Z340="Moderado"),AND(V340="Baja",Z340="Menor"),AND(V340="Baja",Z340="Moderado"),AND(V340="Media",Z340="Leve"),AND(V340="Media",Z340="Menor"),AND(V340="Media",Z340="Moderado"),AND(V340="Alta",Z340="Leve"),AND(V340="Alta",Z340="Menor")),"Moderado",IF(OR(AND(V340="Muy Baja",Z340="Mayor"),AND(V340="Baja",Z340="Mayor"),AND(V340="Media",Z340="Mayor"),AND(V340="Alta",Z340="Moderado"),AND(V340="Alta",Z340="Mayor"),AND(V340="Muy Alta",Z340="Leve"),AND(V340="Muy Alta",Z340="Menor"),AND(V340="Muy Alta",Z340="Moderado"),AND(V340="Muy Alta",Z340="Mayor")),"Alto",IF(OR(AND(V340="Muy Baja",Z340="Catastrófico"),AND(V340="Baja",Z340="Catastrófico"),AND(V340="Media",Z340="Catastrófico"),AND(V340="Alta",Z340="Catastrófico"),AND(V340="Muy Alta",Z340="Catastrófico")),"Extremo",""))))</f>
        <v/>
      </c>
      <c r="AC340" s="444" t="s">
        <v>348</v>
      </c>
      <c r="AD340" s="447" t="s">
        <v>12</v>
      </c>
      <c r="AE340" s="450" t="str">
        <f t="shared" ref="AE340" si="381">IF(AND(AC340="Rara Vez",AD340="Insignificante"),("BAJA"),IF(AND(AC340="Rara Vez",AD340="Menor"),("BAJA"),IF(AND(AC340="Rara Vez",AD340="Moderado"),("MODERADA"),IF(AND(AC340="Rara Vez",AD340="Mayor"),("ALTA"),IF(AND(AC340="Improbable",AD340="Insignificante"),("BAJA"),IF(AND(AC340="Improbable",AD340="Menor"),("BAJA"),IF(AND(AC340="Improbable",AD340="Moderado"),("MODERADA"),IF(AND(AC340="Improbable",AD340="Mayor"),("ALTA"),IF(AND(AC340="Posible",AD340="Insignificante"),("BAJA"),IF(AND(AC340="Posible",AD340="Menor"),("MODERADA"),IF(AND(AC340="Posible",AD340="Moderado"),("ALTA"),IF(AND(AC340="Posible",AD340="Mayor"),("EXTREMA"),IF(AND(AC340="Probable",AD340="Insignificante"),("MODERADA"),IF(AND(AC340="Probable",AD340="Menor"),("ALTA"),IF(AND(AC340="Probable",AD340="Moderado"),("ALTA"),IF(AND(AC340="Probable",AD340="Mayor"),("EXTREMA"),IF(AND(AC340="Casi Seguro",AD340="Insignificante"),("ALTA"),IF(AND(AC340="Casi Seguro",AD340="Menor"),("ALTA"),IF(AND(AC340="Casi Seguro",AD340="Moderado"),("EXTREMA"),IF(AND(AC340="Casi Seguro",AD340="Mayor"),("EXTREMA"),IF(AD340="Catastrófico","EXTREMA","VALORAR")))))))))))))))))))))</f>
        <v>MODERADA</v>
      </c>
      <c r="AF340" s="205">
        <v>1</v>
      </c>
      <c r="AG340" s="206" t="s">
        <v>1516</v>
      </c>
      <c r="AH340" s="234" t="str">
        <f t="shared" si="353"/>
        <v>Probabilidad</v>
      </c>
      <c r="AI340" s="340" t="s">
        <v>314</v>
      </c>
      <c r="AJ340" s="340" t="s">
        <v>319</v>
      </c>
      <c r="AK340" s="235" t="str">
        <f t="shared" si="354"/>
        <v>40%</v>
      </c>
      <c r="AL340" s="341" t="s">
        <v>323</v>
      </c>
      <c r="AM340" s="341" t="s">
        <v>327</v>
      </c>
      <c r="AN340" s="342" t="s">
        <v>330</v>
      </c>
      <c r="AO340" s="236" t="str">
        <f>IF(ISBLANK(AD340),(IFERROR(IF(AH340="Probabilidad",(W340-(+W340*AK340)),IF(AH340="Impacto",W340,"")),""))," ")</f>
        <v xml:space="preserve"> </v>
      </c>
      <c r="AP340" s="174" t="str">
        <f>IF(ISBLANK(AD340), (IFERROR(IF(AO340="","",IF(AO340&lt;=0.2,"Muy Baja",IF(AO340&lt;=0.4,"Baja",IF(AO340&lt;=0.6,"Media",IF(AO340&lt;=0.8,"Alta","Muy Alta"))))),""))," ")</f>
        <v xml:space="preserve"> </v>
      </c>
      <c r="AQ340" s="237" t="str">
        <f t="shared" si="355"/>
        <v xml:space="preserve"> </v>
      </c>
      <c r="AR340" s="283" t="str">
        <f t="shared" si="356"/>
        <v/>
      </c>
      <c r="AS340" s="237" t="str">
        <f>IFERROR(IF(AH340="Impacto",(AA340-(+AA340*AK340)),IF(AH340="Probabilidad",AA340,"")),"")</f>
        <v/>
      </c>
      <c r="AT340" s="239" t="str">
        <f t="shared" si="357"/>
        <v/>
      </c>
      <c r="AU340" s="453" t="s">
        <v>348</v>
      </c>
      <c r="AV340" s="456" t="str">
        <f>IF(ISBLANK(AD340), " ", AD340)</f>
        <v>Moderado</v>
      </c>
      <c r="AW340" s="450" t="str">
        <f t="shared" ref="AW340" si="382">IF(AND(AU340="Rara Vez",AV340="Insignificante"),("BAJA"),IF(AND(AU340="Rara Vez",AV340="Menor"),("BAJA"),IF(AND(AU340="Rara Vez",AV340="Moderado"),("MODERADA"),IF(AND(AU340="Rara Vez",AV340="Mayor"),("ALTA"),IF(AND(AU340="Improbable",AV340="Insignificante"),("BAJA"),IF(AND(AU340="Improbable",AV340="Menor"),("BAJA"),IF(AND(AU340="Improbable",AV340="Moderado"),("MODERADA"),IF(AND(AU340="Improbable",AV340="Mayor"),("ALTA"),IF(AND(AU340="Posible",AV340="Insignificante"),("BAJA"),IF(AND(AU340="Posible",AV340="Menor"),("MODERADA"),IF(AND(AU340="Posible",AV340="Moderado"),("ALTA"),IF(AND(AU340="Posible",AV340="Mayor"),("EXTREMA"),IF(AND(AU340="Probable",AV340="Insignificante"),("MODERADA"),IF(AND(AU340="Probable",AV340="Menor"),("ALTA"),IF(AND(AU340="Probable",AV340="Moderado"),("ALTA"),IF(AND(AU340="Probable",AV340="Mayor"),("EXTREMA"),IF(AND(AU340="Casi Seguro",AV340="Insignificante"),("ALTA"),IF(AND(AU340="Casi Seguro",AV340="Menor"),("ALTA"),IF(AND(AU340="Casi Seguro",AV340="Moderado"),("EXTREMA"),IF(AND(AU340="Casi Seguro",AV340="Mayor"),("EXTREMA"),IF(AV340="Catastrófico","EXTREMA","VALORAR")))))))))))))))))))))</f>
        <v>MODERADA</v>
      </c>
      <c r="AX340" s="459" t="s">
        <v>337</v>
      </c>
      <c r="AY340" s="494" t="s">
        <v>1651</v>
      </c>
      <c r="AZ340" s="497" t="s">
        <v>1357</v>
      </c>
      <c r="BA340" s="497" t="s">
        <v>968</v>
      </c>
      <c r="BB340" s="497" t="s">
        <v>1069</v>
      </c>
      <c r="BC340" s="500">
        <v>44562</v>
      </c>
      <c r="BD340" s="500">
        <v>44926</v>
      </c>
      <c r="BE340" s="497" t="s">
        <v>1357</v>
      </c>
      <c r="BF340" s="497" t="s">
        <v>1357</v>
      </c>
      <c r="BG340" s="462" t="s">
        <v>1356</v>
      </c>
      <c r="BH340" s="215"/>
      <c r="BI340" s="210"/>
      <c r="BJ340" s="210"/>
      <c r="BK340" s="210"/>
      <c r="BL340" s="207"/>
      <c r="BM340" s="207"/>
      <c r="BN340" s="207"/>
      <c r="BO340" s="282"/>
      <c r="BP340" s="282"/>
      <c r="BQ340" s="284"/>
      <c r="BR340" s="213"/>
      <c r="BS340" s="213" t="str">
        <f>IF(AND('MAPA DE RIESGOS'!$AP340="Muy Alta",'MAPA DE RIESGOS'!$AR340="Leve"),CONCATENATE("R",'MAPA DE RIESGOS'!$H340,"C",'MAPA DE RIESGOS'!$AF340),"")</f>
        <v/>
      </c>
      <c r="BT340" s="213"/>
      <c r="BU340" s="213"/>
      <c r="BV340" s="213"/>
      <c r="BW340" s="213"/>
      <c r="BX340" s="213"/>
      <c r="BY340" s="213"/>
      <c r="BZ340" s="213"/>
      <c r="CA340" s="213"/>
      <c r="CB340" s="213"/>
      <c r="CC340" s="213"/>
      <c r="CD340" s="213"/>
      <c r="CE340" s="213"/>
      <c r="CF340" s="213"/>
      <c r="CG340" s="213"/>
      <c r="CH340" s="213"/>
      <c r="CI340" s="213"/>
      <c r="CJ340" s="213"/>
      <c r="CK340" s="213"/>
    </row>
    <row r="341" spans="1:89" s="214" customFormat="1" ht="95" customHeight="1">
      <c r="A341" s="643"/>
      <c r="B341" s="621"/>
      <c r="C341" s="520"/>
      <c r="D341" s="520"/>
      <c r="E341" s="469"/>
      <c r="F341" s="469"/>
      <c r="G341" s="489"/>
      <c r="H341" s="384">
        <v>55</v>
      </c>
      <c r="I341" s="466"/>
      <c r="J341" s="463"/>
      <c r="K341" s="463"/>
      <c r="L341" s="463"/>
      <c r="M341" s="469">
        <f t="shared" si="374"/>
        <v>0</v>
      </c>
      <c r="N341" s="469"/>
      <c r="O341" s="469"/>
      <c r="P341" s="472"/>
      <c r="Q341" s="475"/>
      <c r="R341" s="478"/>
      <c r="S341" s="478"/>
      <c r="T341" s="478"/>
      <c r="U341" s="478"/>
      <c r="V341" s="481"/>
      <c r="W341" s="439"/>
      <c r="X341" s="484"/>
      <c r="Y341" s="487"/>
      <c r="Z341" s="436"/>
      <c r="AA341" s="439"/>
      <c r="AB341" s="442"/>
      <c r="AC341" s="445"/>
      <c r="AD341" s="448"/>
      <c r="AE341" s="451"/>
      <c r="AF341" s="205">
        <v>2</v>
      </c>
      <c r="AG341" s="206" t="s">
        <v>1517</v>
      </c>
      <c r="AH341" s="234" t="str">
        <f t="shared" si="353"/>
        <v>Probabilidad</v>
      </c>
      <c r="AI341" s="340" t="s">
        <v>314</v>
      </c>
      <c r="AJ341" s="340" t="s">
        <v>319</v>
      </c>
      <c r="AK341" s="235" t="str">
        <f t="shared" si="354"/>
        <v>40%</v>
      </c>
      <c r="AL341" s="341" t="s">
        <v>323</v>
      </c>
      <c r="AM341" s="341" t="s">
        <v>327</v>
      </c>
      <c r="AN341" s="342" t="s">
        <v>330</v>
      </c>
      <c r="AO341" s="236" t="str">
        <f>IF(ISBLANK(AD340),(IFERROR(IF(AND(AH340="Probabilidad",AH341="Probabilidad"),(AQ340-(+AQ340*AK341)),IF(AH341="Probabilidad",(W340-(+W340*AK341)),IF(AH341="Impacto",AQ340,""))),""))," ")</f>
        <v xml:space="preserve"> </v>
      </c>
      <c r="AP341" s="174" t="str">
        <f>IF(ISBLANK(AD340),(IFERROR(IF(AO341="","",IF(AO341&lt;=0.2,"Muy Baja",IF(AO341&lt;=0.4,"Baja",IF(AO341&lt;=0.6,"Media",IF(AO341&lt;=0.8,"Alta","Muy Alta"))))),""))," ")</f>
        <v xml:space="preserve"> </v>
      </c>
      <c r="AQ341" s="237" t="str">
        <f t="shared" si="355"/>
        <v xml:space="preserve"> </v>
      </c>
      <c r="AR341" s="283" t="str">
        <f t="shared" si="356"/>
        <v/>
      </c>
      <c r="AS341" s="237" t="str">
        <f>IFERROR(IF(AND(AH340="Impacto",AH341="Impacto"),(AS340-(+AS340*AK341)),IF(AH341="Impacto",(AA340-(+AA340*AK341)),IF(AH341="Probabilidad",AS340,""))),"")</f>
        <v/>
      </c>
      <c r="AT341" s="239" t="str">
        <f t="shared" si="357"/>
        <v/>
      </c>
      <c r="AU341" s="454"/>
      <c r="AV341" s="457"/>
      <c r="AW341" s="451"/>
      <c r="AX341" s="460"/>
      <c r="AY341" s="496"/>
      <c r="AZ341" s="499"/>
      <c r="BA341" s="499"/>
      <c r="BB341" s="499"/>
      <c r="BC341" s="502"/>
      <c r="BD341" s="502"/>
      <c r="BE341" s="499"/>
      <c r="BF341" s="499"/>
      <c r="BG341" s="463"/>
      <c r="BH341" s="215"/>
      <c r="BI341" s="210"/>
      <c r="BJ341" s="210"/>
      <c r="BK341" s="210"/>
      <c r="BL341" s="207"/>
      <c r="BM341" s="207"/>
      <c r="BN341" s="207"/>
      <c r="BO341" s="282"/>
      <c r="BP341" s="282"/>
      <c r="BQ341" s="284"/>
      <c r="BR341" s="213"/>
      <c r="BS341" s="213" t="str">
        <f>IF(AND('MAPA DE RIESGOS'!$AP341="Muy Alta",'MAPA DE RIESGOS'!$AR341="Leve"),CONCATENATE("R",'MAPA DE RIESGOS'!$H341,"C",'MAPA DE RIESGOS'!$AF341),"")</f>
        <v/>
      </c>
      <c r="BT341" s="213"/>
      <c r="BU341" s="213"/>
      <c r="BV341" s="213"/>
      <c r="BW341" s="213"/>
      <c r="BX341" s="213"/>
      <c r="BY341" s="213"/>
      <c r="BZ341" s="213"/>
      <c r="CA341" s="213"/>
      <c r="CB341" s="213"/>
      <c r="CC341" s="213"/>
      <c r="CD341" s="213"/>
      <c r="CE341" s="213"/>
      <c r="CF341" s="213"/>
      <c r="CG341" s="213"/>
      <c r="CH341" s="213"/>
      <c r="CI341" s="213"/>
      <c r="CJ341" s="213"/>
      <c r="CK341" s="213"/>
    </row>
    <row r="342" spans="1:89" s="214" customFormat="1" ht="28.5" hidden="1" customHeight="1">
      <c r="A342" s="643"/>
      <c r="B342" s="621"/>
      <c r="C342" s="520"/>
      <c r="D342" s="520"/>
      <c r="E342" s="469"/>
      <c r="F342" s="469"/>
      <c r="G342" s="489"/>
      <c r="H342" s="384">
        <v>55</v>
      </c>
      <c r="I342" s="466"/>
      <c r="J342" s="463"/>
      <c r="K342" s="463"/>
      <c r="L342" s="463"/>
      <c r="M342" s="469">
        <f t="shared" si="374"/>
        <v>0</v>
      </c>
      <c r="N342" s="469"/>
      <c r="O342" s="469"/>
      <c r="P342" s="472"/>
      <c r="Q342" s="475"/>
      <c r="R342" s="478"/>
      <c r="S342" s="478"/>
      <c r="T342" s="478"/>
      <c r="U342" s="478"/>
      <c r="V342" s="481"/>
      <c r="W342" s="439"/>
      <c r="X342" s="484"/>
      <c r="Y342" s="487"/>
      <c r="Z342" s="436"/>
      <c r="AA342" s="439"/>
      <c r="AB342" s="442"/>
      <c r="AC342" s="445"/>
      <c r="AD342" s="448"/>
      <c r="AE342" s="451"/>
      <c r="AF342" s="205">
        <v>3</v>
      </c>
      <c r="AG342" s="206"/>
      <c r="AH342" s="234" t="str">
        <f t="shared" si="353"/>
        <v/>
      </c>
      <c r="AI342" s="340"/>
      <c r="AJ342" s="340"/>
      <c r="AK342" s="235" t="str">
        <f t="shared" si="354"/>
        <v/>
      </c>
      <c r="AL342" s="341"/>
      <c r="AM342" s="341"/>
      <c r="AN342" s="342"/>
      <c r="AO342" s="236" t="str">
        <f>IF(ISBLANK(AD340),(IFERROR(IF(AND(AH341="Probabilidad",AH342="Probabilidad"),(AQ341-(+AQ341*AK342)),IF(AND(AH341="Impacto",AH342="Probabilidad"),(AQ340-(+AQ340*AK342)),IF(AH342="Impacto",AQ341,""))),""))," ")</f>
        <v xml:space="preserve"> </v>
      </c>
      <c r="AP342" s="174" t="str">
        <f>IF(ISBLANK(AD340),(IFERROR(IF(AO342="","",IF(AO342&lt;=0.2,"Muy Baja",IF(AO342&lt;=0.4,"Baja",IF(AO342&lt;=0.6,"Media",IF(AO342&lt;=0.8,"Alta","Muy Alta"))))),""))," ")</f>
        <v xml:space="preserve"> </v>
      </c>
      <c r="AQ342" s="237" t="str">
        <f t="shared" si="355"/>
        <v xml:space="preserve"> </v>
      </c>
      <c r="AR342" s="283" t="str">
        <f t="shared" si="356"/>
        <v/>
      </c>
      <c r="AS342" s="237" t="str">
        <f>IFERROR(IF(AND(AH341="Impacto",AH342="Impacto"),(AS341-(+AS341*AK342)),IF(AND(AH341="Probabilidad",AH342="Impacto"),(AS340-(+AS340*AK342)),IF(AH342="Probabilidad",AS341,""))),"")</f>
        <v/>
      </c>
      <c r="AT342" s="239" t="str">
        <f t="shared" si="357"/>
        <v/>
      </c>
      <c r="AU342" s="454"/>
      <c r="AV342" s="457"/>
      <c r="AW342" s="451"/>
      <c r="AX342" s="460"/>
      <c r="AY342" s="343"/>
      <c r="AZ342" s="209"/>
      <c r="BA342" s="207"/>
      <c r="BB342" s="207"/>
      <c r="BC342" s="208"/>
      <c r="BD342" s="208"/>
      <c r="BE342" s="208"/>
      <c r="BF342" s="209"/>
      <c r="BG342" s="463"/>
      <c r="BH342" s="215"/>
      <c r="BI342" s="210"/>
      <c r="BJ342" s="210"/>
      <c r="BK342" s="210"/>
      <c r="BL342" s="207"/>
      <c r="BM342" s="207"/>
      <c r="BN342" s="207"/>
      <c r="BO342" s="282"/>
      <c r="BP342" s="282"/>
      <c r="BQ342" s="284"/>
      <c r="BR342" s="213"/>
      <c r="BS342" s="213" t="str">
        <f>IF(AND('MAPA DE RIESGOS'!$AP342="Muy Alta",'MAPA DE RIESGOS'!$AR342="Leve"),CONCATENATE("R",'MAPA DE RIESGOS'!$H342,"C",'MAPA DE RIESGOS'!$AF342),"")</f>
        <v/>
      </c>
      <c r="BT342" s="213"/>
      <c r="BU342" s="213"/>
      <c r="BV342" s="213"/>
      <c r="BW342" s="213"/>
      <c r="BX342" s="213"/>
      <c r="BY342" s="213"/>
      <c r="BZ342" s="213"/>
      <c r="CA342" s="213"/>
      <c r="CB342" s="213"/>
      <c r="CC342" s="213"/>
      <c r="CD342" s="213"/>
      <c r="CE342" s="213"/>
      <c r="CF342" s="213"/>
      <c r="CG342" s="213"/>
      <c r="CH342" s="213"/>
      <c r="CI342" s="213"/>
      <c r="CJ342" s="213"/>
      <c r="CK342" s="213"/>
    </row>
    <row r="343" spans="1:89" s="214" customFormat="1" ht="28.5" hidden="1" customHeight="1">
      <c r="A343" s="643"/>
      <c r="B343" s="621"/>
      <c r="C343" s="520"/>
      <c r="D343" s="520"/>
      <c r="E343" s="469"/>
      <c r="F343" s="469"/>
      <c r="G343" s="489"/>
      <c r="H343" s="384">
        <v>55</v>
      </c>
      <c r="I343" s="466"/>
      <c r="J343" s="463"/>
      <c r="K343" s="463"/>
      <c r="L343" s="463"/>
      <c r="M343" s="469">
        <f t="shared" si="374"/>
        <v>0</v>
      </c>
      <c r="N343" s="469"/>
      <c r="O343" s="469"/>
      <c r="P343" s="472"/>
      <c r="Q343" s="475"/>
      <c r="R343" s="478"/>
      <c r="S343" s="478"/>
      <c r="T343" s="478"/>
      <c r="U343" s="478"/>
      <c r="V343" s="481"/>
      <c r="W343" s="439"/>
      <c r="X343" s="484"/>
      <c r="Y343" s="487"/>
      <c r="Z343" s="436"/>
      <c r="AA343" s="439"/>
      <c r="AB343" s="442"/>
      <c r="AC343" s="445"/>
      <c r="AD343" s="448"/>
      <c r="AE343" s="451"/>
      <c r="AF343" s="205">
        <v>4</v>
      </c>
      <c r="AG343" s="206"/>
      <c r="AH343" s="234" t="str">
        <f t="shared" si="353"/>
        <v/>
      </c>
      <c r="AI343" s="340"/>
      <c r="AJ343" s="340"/>
      <c r="AK343" s="235" t="str">
        <f t="shared" si="354"/>
        <v/>
      </c>
      <c r="AL343" s="341"/>
      <c r="AM343" s="341"/>
      <c r="AN343" s="342"/>
      <c r="AO343" s="236" t="str">
        <f>IF(ISBLANK(AD340),(IFERROR(IF(AND(AH342="Probabilidad",AH343="Probabilidad"),(AQ342-(+AQ342*AK343)),IF(AND(AH342="Impacto",AH343="Probabilidad"),(AQ341-(+AQ341*AK343)),IF(AH343="Impacto",AQ342,""))),""))," ")</f>
        <v xml:space="preserve"> </v>
      </c>
      <c r="AP343" s="174" t="str">
        <f>IF(ISBLANK(AD340),(IFERROR(IF(AO343="","",IF(AO343&lt;=0.2,"Muy Baja",IF(AO343&lt;=0.4,"Baja",IF(AO343&lt;=0.6,"Media",IF(AO343&lt;=0.8,"Alta","Muy Alta"))))),""))," ")</f>
        <v xml:space="preserve"> </v>
      </c>
      <c r="AQ343" s="237" t="str">
        <f t="shared" si="355"/>
        <v xml:space="preserve"> </v>
      </c>
      <c r="AR343" s="283" t="str">
        <f t="shared" si="356"/>
        <v/>
      </c>
      <c r="AS343" s="237" t="str">
        <f>IFERROR(IF(AND(AH342="Impacto",AH343="Impacto"),(AS342-(+AS342*AK343)),IF(AND(AH342="Probabilidad",AH343="Impacto"),(AS341-(+AS341*AK343)),IF(AH343="Probabilidad",AS342,""))),"")</f>
        <v/>
      </c>
      <c r="AT343" s="239" t="str">
        <f t="shared" si="357"/>
        <v/>
      </c>
      <c r="AU343" s="454"/>
      <c r="AV343" s="457"/>
      <c r="AW343" s="451"/>
      <c r="AX343" s="460"/>
      <c r="AY343" s="343"/>
      <c r="AZ343" s="209"/>
      <c r="BA343" s="207"/>
      <c r="BB343" s="207"/>
      <c r="BC343" s="208"/>
      <c r="BD343" s="208"/>
      <c r="BE343" s="208"/>
      <c r="BF343" s="209"/>
      <c r="BG343" s="463"/>
      <c r="BH343" s="215"/>
      <c r="BI343" s="210"/>
      <c r="BJ343" s="210"/>
      <c r="BK343" s="210"/>
      <c r="BL343" s="207"/>
      <c r="BM343" s="207"/>
      <c r="BN343" s="207"/>
      <c r="BO343" s="282"/>
      <c r="BP343" s="282"/>
      <c r="BQ343" s="284"/>
      <c r="BR343" s="213"/>
      <c r="BS343" s="213" t="str">
        <f>IF(AND('MAPA DE RIESGOS'!$AP343="Muy Alta",'MAPA DE RIESGOS'!$AR343="Leve"),CONCATENATE("R",'MAPA DE RIESGOS'!$H343,"C",'MAPA DE RIESGOS'!$AF343),"")</f>
        <v/>
      </c>
      <c r="BT343" s="213"/>
      <c r="BU343" s="213"/>
      <c r="BV343" s="213"/>
      <c r="BW343" s="213"/>
      <c r="BX343" s="213"/>
      <c r="BY343" s="213"/>
      <c r="BZ343" s="213"/>
      <c r="CA343" s="213"/>
      <c r="CB343" s="213"/>
      <c r="CC343" s="213"/>
      <c r="CD343" s="213"/>
      <c r="CE343" s="213"/>
      <c r="CF343" s="213"/>
      <c r="CG343" s="213"/>
      <c r="CH343" s="213"/>
      <c r="CI343" s="213"/>
      <c r="CJ343" s="213"/>
      <c r="CK343" s="213"/>
    </row>
    <row r="344" spans="1:89" s="214" customFormat="1" ht="28.5" hidden="1" customHeight="1">
      <c r="A344" s="643"/>
      <c r="B344" s="621"/>
      <c r="C344" s="520"/>
      <c r="D344" s="520"/>
      <c r="E344" s="469"/>
      <c r="F344" s="469"/>
      <c r="G344" s="489"/>
      <c r="H344" s="384">
        <v>55</v>
      </c>
      <c r="I344" s="466"/>
      <c r="J344" s="463"/>
      <c r="K344" s="463"/>
      <c r="L344" s="463"/>
      <c r="M344" s="469">
        <f t="shared" si="374"/>
        <v>0</v>
      </c>
      <c r="N344" s="469"/>
      <c r="O344" s="469"/>
      <c r="P344" s="472"/>
      <c r="Q344" s="475"/>
      <c r="R344" s="478"/>
      <c r="S344" s="478"/>
      <c r="T344" s="478"/>
      <c r="U344" s="478"/>
      <c r="V344" s="481"/>
      <c r="W344" s="439"/>
      <c r="X344" s="484"/>
      <c r="Y344" s="487"/>
      <c r="Z344" s="436"/>
      <c r="AA344" s="439"/>
      <c r="AB344" s="442"/>
      <c r="AC344" s="445"/>
      <c r="AD344" s="448"/>
      <c r="AE344" s="451"/>
      <c r="AF344" s="205">
        <v>5</v>
      </c>
      <c r="AG344" s="206"/>
      <c r="AH344" s="234" t="str">
        <f t="shared" si="353"/>
        <v/>
      </c>
      <c r="AI344" s="340"/>
      <c r="AJ344" s="340"/>
      <c r="AK344" s="235" t="str">
        <f t="shared" si="354"/>
        <v/>
      </c>
      <c r="AL344" s="341"/>
      <c r="AM344" s="341"/>
      <c r="AN344" s="342"/>
      <c r="AO344" s="236" t="str">
        <f>IF(ISBLANK(AD340),(IFERROR(IF(AND(AH343="Probabilidad",AH344="Probabilidad"),(AQ343-(+AQ343*AK344)),IF(AND(AH343="Impacto",AH344="Probabilidad"),(AQ342-(+AQ342*AK344)),IF(AH344="Impacto",AQ343,""))),""))," ")</f>
        <v xml:space="preserve"> </v>
      </c>
      <c r="AP344" s="174" t="str">
        <f>IF(ISBLANK(AD340),(IFERROR(IF(AO344="","",IF(AO344&lt;=0.2,"Muy Baja",IF(AO344&lt;=0.4,"Baja",IF(AO344&lt;=0.6,"Media",IF(AO344&lt;=0.8,"Alta","Muy Alta"))))),""))," ")</f>
        <v xml:space="preserve"> </v>
      </c>
      <c r="AQ344" s="237" t="str">
        <f t="shared" si="355"/>
        <v xml:space="preserve"> </v>
      </c>
      <c r="AR344" s="283" t="str">
        <f t="shared" si="356"/>
        <v/>
      </c>
      <c r="AS344" s="237" t="str">
        <f>IFERROR(IF(AND(AH343="Impacto",AH344="Impacto"),(AS343-(+AS343*AK344)),IF(AND(AH343="Probabilidad",AH344="Impacto"),(AS342-(+AS342*AK344)),IF(AH344="Probabilidad",AS343,""))),"")</f>
        <v/>
      </c>
      <c r="AT344" s="239" t="str">
        <f t="shared" si="357"/>
        <v/>
      </c>
      <c r="AU344" s="454"/>
      <c r="AV344" s="457"/>
      <c r="AW344" s="451"/>
      <c r="AX344" s="460"/>
      <c r="AY344" s="343"/>
      <c r="AZ344" s="209"/>
      <c r="BA344" s="207"/>
      <c r="BB344" s="207"/>
      <c r="BC344" s="208"/>
      <c r="BD344" s="208"/>
      <c r="BE344" s="208"/>
      <c r="BF344" s="209"/>
      <c r="BG344" s="463"/>
      <c r="BH344" s="215"/>
      <c r="BI344" s="210"/>
      <c r="BJ344" s="210"/>
      <c r="BK344" s="210"/>
      <c r="BL344" s="207"/>
      <c r="BM344" s="207"/>
      <c r="BN344" s="207"/>
      <c r="BO344" s="282"/>
      <c r="BP344" s="282"/>
      <c r="BQ344" s="284"/>
      <c r="BR344" s="213"/>
      <c r="BS344" s="213" t="str">
        <f>IF(AND('MAPA DE RIESGOS'!$AP344="Muy Alta",'MAPA DE RIESGOS'!$AR344="Leve"),CONCATENATE("R",'MAPA DE RIESGOS'!$H344,"C",'MAPA DE RIESGOS'!$AF344),"")</f>
        <v/>
      </c>
      <c r="BT344" s="213"/>
      <c r="BU344" s="213"/>
      <c r="BV344" s="213"/>
      <c r="BW344" s="213"/>
      <c r="BX344" s="213"/>
      <c r="BY344" s="213"/>
      <c r="BZ344" s="213"/>
      <c r="CA344" s="213"/>
      <c r="CB344" s="213"/>
      <c r="CC344" s="213"/>
      <c r="CD344" s="213"/>
      <c r="CE344" s="213"/>
      <c r="CF344" s="213"/>
      <c r="CG344" s="213"/>
      <c r="CH344" s="213"/>
      <c r="CI344" s="213"/>
      <c r="CJ344" s="213"/>
      <c r="CK344" s="213"/>
    </row>
    <row r="345" spans="1:89" s="214" customFormat="1" ht="28.5" hidden="1" customHeight="1">
      <c r="A345" s="643"/>
      <c r="B345" s="621"/>
      <c r="C345" s="520"/>
      <c r="D345" s="520"/>
      <c r="E345" s="469"/>
      <c r="F345" s="469"/>
      <c r="G345" s="489"/>
      <c r="H345" s="384">
        <v>55</v>
      </c>
      <c r="I345" s="467"/>
      <c r="J345" s="464"/>
      <c r="K345" s="464"/>
      <c r="L345" s="464"/>
      <c r="M345" s="470">
        <f t="shared" si="374"/>
        <v>0</v>
      </c>
      <c r="N345" s="470"/>
      <c r="O345" s="470"/>
      <c r="P345" s="473"/>
      <c r="Q345" s="476"/>
      <c r="R345" s="479"/>
      <c r="S345" s="479"/>
      <c r="T345" s="479"/>
      <c r="U345" s="479"/>
      <c r="V345" s="482"/>
      <c r="W345" s="440"/>
      <c r="X345" s="485"/>
      <c r="Y345" s="488"/>
      <c r="Z345" s="437"/>
      <c r="AA345" s="440"/>
      <c r="AB345" s="443"/>
      <c r="AC345" s="446"/>
      <c r="AD345" s="449"/>
      <c r="AE345" s="452"/>
      <c r="AF345" s="205">
        <v>6</v>
      </c>
      <c r="AG345" s="206"/>
      <c r="AH345" s="234" t="str">
        <f t="shared" si="353"/>
        <v/>
      </c>
      <c r="AI345" s="340"/>
      <c r="AJ345" s="340"/>
      <c r="AK345" s="235" t="str">
        <f t="shared" si="354"/>
        <v/>
      </c>
      <c r="AL345" s="341"/>
      <c r="AM345" s="341"/>
      <c r="AN345" s="342"/>
      <c r="AO345" s="236" t="str">
        <f>IF(ISBLANK(AD340),(IFERROR(IF(AND(AH343="Probabilidad",AH345="Probabilidad"),(AQ343-(+AQ343*AK345)),IF(AND(AH343="Impacto",AH345="Probabilidad"),(AQ342-(+AQ342*AK345)),IF(AH345="Impacto",AQ343,""))),""))," ")</f>
        <v xml:space="preserve"> </v>
      </c>
      <c r="AP345" s="174" t="str">
        <f>IF(ISBLANK(AD340),(IFERROR(IF(AO345="","",IF(AO345&lt;=0.2,"Muy Baja",IF(AO345&lt;=0.4,"Baja",IF(AO345&lt;=0.6,"Media",IF(AO345&lt;=0.8,"Alta","Muy Alta"))))),"")), " ")</f>
        <v xml:space="preserve"> </v>
      </c>
      <c r="AQ345" s="237" t="str">
        <f t="shared" si="355"/>
        <v xml:space="preserve"> </v>
      </c>
      <c r="AR345" s="283" t="str">
        <f t="shared" si="356"/>
        <v/>
      </c>
      <c r="AS345" s="237" t="str">
        <f>IFERROR(IF(AND(AH344="Impacto",AH345="Impacto"),(AS343-(+AS344*AK345)),IF(AND(AH343="Probabilidad",AH345="Impacto"),(AS342-(+AS342*AK345)),IF(AH345="Probabilidad",AS343,""))),"")</f>
        <v/>
      </c>
      <c r="AT345" s="239" t="str">
        <f t="shared" si="357"/>
        <v/>
      </c>
      <c r="AU345" s="455"/>
      <c r="AV345" s="458"/>
      <c r="AW345" s="452"/>
      <c r="AX345" s="461"/>
      <c r="AY345" s="343"/>
      <c r="AZ345" s="209"/>
      <c r="BA345" s="207"/>
      <c r="BB345" s="207"/>
      <c r="BC345" s="208"/>
      <c r="BD345" s="208"/>
      <c r="BE345" s="208"/>
      <c r="BF345" s="209"/>
      <c r="BG345" s="464"/>
      <c r="BH345" s="215"/>
      <c r="BI345" s="210"/>
      <c r="BJ345" s="210"/>
      <c r="BK345" s="210"/>
      <c r="BL345" s="207"/>
      <c r="BM345" s="207"/>
      <c r="BN345" s="207"/>
      <c r="BO345" s="282"/>
      <c r="BP345" s="282"/>
      <c r="BQ345" s="284"/>
      <c r="BR345" s="213"/>
      <c r="BS345" s="213" t="str">
        <f>IF(AND('MAPA DE RIESGOS'!$AP345="Muy Alta",'MAPA DE RIESGOS'!$AR345="Leve"),CONCATENATE("R",'MAPA DE RIESGOS'!$H345,"C",'MAPA DE RIESGOS'!$AF345),"")</f>
        <v/>
      </c>
      <c r="BT345" s="213"/>
      <c r="BU345" s="213"/>
      <c r="BV345" s="213"/>
      <c r="BW345" s="213"/>
      <c r="BX345" s="213"/>
      <c r="BY345" s="213"/>
      <c r="BZ345" s="213"/>
      <c r="CA345" s="213"/>
      <c r="CB345" s="213"/>
      <c r="CC345" s="213"/>
      <c r="CD345" s="213"/>
      <c r="CE345" s="213"/>
      <c r="CF345" s="213"/>
      <c r="CG345" s="213"/>
      <c r="CH345" s="213"/>
      <c r="CI345" s="213"/>
      <c r="CJ345" s="213"/>
      <c r="CK345" s="213"/>
    </row>
    <row r="346" spans="1:89" s="214" customFormat="1" ht="28.5" hidden="1" customHeight="1">
      <c r="A346" s="643"/>
      <c r="B346" s="621" t="s">
        <v>890</v>
      </c>
      <c r="C346" s="520"/>
      <c r="D346" s="520" t="str">
        <f>IFERROR((VLOOKUP($B346,'Listados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6" s="469"/>
      <c r="F346" s="469" t="s">
        <v>968</v>
      </c>
      <c r="G346" s="489">
        <v>56</v>
      </c>
      <c r="H346" s="384">
        <v>56</v>
      </c>
      <c r="I346" s="513" t="s">
        <v>1271</v>
      </c>
      <c r="J346" s="462"/>
      <c r="K346" s="462" t="s">
        <v>1271</v>
      </c>
      <c r="L346" s="462"/>
      <c r="M346" s="468" t="str">
        <f t="shared" ref="M346:M351" si="383">+CONCATENATE("Posibilidad de perdida de ", Q346, " debido a amenazas como ", S346, "y vulderabilidades,", T346, " afectando a los activos de información de ", R346)</f>
        <v xml:space="preserve">Posibilidad de perdida de  debido a amenazas como y vulderabilidades, afectando a los activos de información de </v>
      </c>
      <c r="N346" s="468" t="s">
        <v>932</v>
      </c>
      <c r="O346" s="468" t="s">
        <v>837</v>
      </c>
      <c r="P346" s="471"/>
      <c r="Q346" s="474"/>
      <c r="R346" s="477"/>
      <c r="S346" s="477"/>
      <c r="T346" s="477"/>
      <c r="U346" s="477"/>
      <c r="V346" s="480" t="str">
        <f t="shared" ref="V346" si="384">IF(ISBLANK(AC346),(IF(P346&lt;=0,"",IF(P346&lt;=2,"Muy Baja",IF(P346&lt;=24,"Baja",IF(P346&lt;=500,"Media",IF(P346&lt;=5000,"Alta","Muy Alta"))))))," ")</f>
        <v/>
      </c>
      <c r="W346" s="438" t="str">
        <f t="shared" ref="W346" si="385">IF(ISBLANK(AC346),(IF(V346="","",IF(V346="Muy Baja",20%,IF(V346="Baja",40%,IF(V346="Media",60%,IF(V346="Alta",80%,IF(V346="Muy Alta",100%,0)))))))," ")</f>
        <v/>
      </c>
      <c r="X346" s="483"/>
      <c r="Y346" s="486" t="str">
        <f>IF(X346&gt;0,IF(NOT(ISERROR(MATCH(X346,'Listados Datos'!$N$3:$N$4,0))),'Listados Datos'!$N$6&amp;"Por favor no seleccionar este criterios de impacto (Afectación Económica o presupuestal y/o Pérdida Reputacional)",'Listados Datos'!$N$7),"")</f>
        <v/>
      </c>
      <c r="Z346" s="435" t="str">
        <f>IF(OR(X346='Listados Datos'!$R$3,X346='Listados Datos'!$S$3),"Leve",IF(OR(X346='Listados Datos'!$R$4,X346='Listados Datos'!$S$4),"Menor",IF(OR(X346='Listados Datos'!$R$5,X346='Listados Datos'!$S$5),"Moderado",IF(OR(X346='Listados Datos'!$R$6,X346='Listados Datos'!$S$6),"Mayor",IF(OR(X346='Listados Datos'!$R$7,X346='Listados Datos'!$S$7),"Catastrófico","")))))</f>
        <v/>
      </c>
      <c r="AA346" s="438" t="str">
        <f>IF(Z346="","",IF(Z346="Leve",20%,IF(Z346="Menor",40%,IF(Z346="Moderado",60%,IF(Z346="Mayor",80%,IF(Z346="Catastrófico",100%,0))))))</f>
        <v/>
      </c>
      <c r="AB346" s="441" t="str">
        <f>IF(OR(AND(V346="Muy Baja",Z346="Leve"),AND(V346="Muy Baja",Z346="Menor"),AND(V346="Baja",Z346="Leve")),"Bajo",IF(OR(AND(V346="Muy baja",Z346="Moderado"),AND(V346="Baja",Z346="Menor"),AND(V346="Baja",Z346="Moderado"),AND(V346="Media",Z346="Leve"),AND(V346="Media",Z346="Menor"),AND(V346="Media",Z346="Moderado"),AND(V346="Alta",Z346="Leve"),AND(V346="Alta",Z346="Menor")),"Moderado",IF(OR(AND(V346="Muy Baja",Z346="Mayor"),AND(V346="Baja",Z346="Mayor"),AND(V346="Media",Z346="Mayor"),AND(V346="Alta",Z346="Moderado"),AND(V346="Alta",Z346="Mayor"),AND(V346="Muy Alta",Z346="Leve"),AND(V346="Muy Alta",Z346="Menor"),AND(V346="Muy Alta",Z346="Moderado"),AND(V346="Muy Alta",Z346="Mayor")),"Alto",IF(OR(AND(V346="Muy Baja",Z346="Catastrófico"),AND(V346="Baja",Z346="Catastrófico"),AND(V346="Media",Z346="Catastrófico"),AND(V346="Alta",Z346="Catastrófico"),AND(V346="Muy Alta",Z346="Catastrófico")),"Extremo",""))))</f>
        <v/>
      </c>
      <c r="AC346" s="444"/>
      <c r="AD346" s="447"/>
      <c r="AE346" s="450" t="str">
        <f t="shared" ref="AE346" si="386">IF(AND(AC346="Rara Vez",AD346="Insignificante"),("BAJA"),IF(AND(AC346="Rara Vez",AD346="Menor"),("BAJA"),IF(AND(AC346="Rara Vez",AD346="Moderado"),("MODERADA"),IF(AND(AC346="Rara Vez",AD346="Mayor"),("ALTA"),IF(AND(AC346="Improbable",AD346="Insignificante"),("BAJA"),IF(AND(AC346="Improbable",AD346="Menor"),("BAJA"),IF(AND(AC346="Improbable",AD346="Moderado"),("MODERADA"),IF(AND(AC346="Improbable",AD346="Mayor"),("ALTA"),IF(AND(AC346="Posible",AD346="Insignificante"),("BAJA"),IF(AND(AC346="Posible",AD346="Menor"),("MODERADA"),IF(AND(AC346="Posible",AD346="Moderado"),("ALTA"),IF(AND(AC346="Posible",AD346="Mayor"),("EXTREMA"),IF(AND(AC346="Probable",AD346="Insignificante"),("MODERADA"),IF(AND(AC346="Probable",AD346="Menor"),("ALTA"),IF(AND(AC346="Probable",AD346="Moderado"),("ALTA"),IF(AND(AC346="Probable",AD346="Mayor"),("EXTREMA"),IF(AND(AC346="Casi Seguro",AD346="Insignificante"),("ALTA"),IF(AND(AC346="Casi Seguro",AD346="Menor"),("ALTA"),IF(AND(AC346="Casi Seguro",AD346="Moderado"),("EXTREMA"),IF(AND(AC346="Casi Seguro",AD346="Mayor"),("EXTREMA"),IF(AD346="Catastrófico","EXTREMA","VALORAR")))))))))))))))))))))</f>
        <v>VALORAR</v>
      </c>
      <c r="AF346" s="205">
        <v>1</v>
      </c>
      <c r="AG346" s="206"/>
      <c r="AH346" s="234" t="str">
        <f t="shared" si="353"/>
        <v>Probabilidad</v>
      </c>
      <c r="AI346" s="340" t="s">
        <v>314</v>
      </c>
      <c r="AJ346" s="340" t="s">
        <v>319</v>
      </c>
      <c r="AK346" s="235" t="str">
        <f t="shared" si="354"/>
        <v>40%</v>
      </c>
      <c r="AL346" s="341" t="s">
        <v>323</v>
      </c>
      <c r="AM346" s="341" t="s">
        <v>327</v>
      </c>
      <c r="AN346" s="342" t="s">
        <v>330</v>
      </c>
      <c r="AO346" s="236" t="str">
        <f>IF(ISBLANK(AD346),(IFERROR(IF(AH346="Probabilidad",(W346-(+W346*AK346)),IF(AH346="Impacto",W346,"")),""))," ")</f>
        <v/>
      </c>
      <c r="AP346" s="174" t="str">
        <f>IF(ISBLANK(AD346), (IFERROR(IF(AO346="","",IF(AO346&lt;=0.2,"Muy Baja",IF(AO346&lt;=0.4,"Baja",IF(AO346&lt;=0.6,"Media",IF(AO346&lt;=0.8,"Alta","Muy Alta"))))),""))," ")</f>
        <v/>
      </c>
      <c r="AQ346" s="237" t="str">
        <f t="shared" si="355"/>
        <v/>
      </c>
      <c r="AR346" s="283" t="str">
        <f t="shared" si="356"/>
        <v/>
      </c>
      <c r="AS346" s="237" t="str">
        <f>IFERROR(IF(AH346="Impacto",(AA346-(+AA346*AK346)),IF(AH346="Probabilidad",AA346,"")),"")</f>
        <v/>
      </c>
      <c r="AT346" s="239" t="str">
        <f t="shared" si="357"/>
        <v/>
      </c>
      <c r="AU346" s="453"/>
      <c r="AV346" s="456" t="str">
        <f>IF(ISBLANK(AD346), " ", AD346)</f>
        <v xml:space="preserve"> </v>
      </c>
      <c r="AW346" s="450" t="str">
        <f t="shared" ref="AW346" si="387">IF(AND(AU346="Rara Vez",AV346="Insignificante"),("BAJA"),IF(AND(AU346="Rara Vez",AV346="Menor"),("BAJA"),IF(AND(AU346="Rara Vez",AV346="Moderado"),("MODERADA"),IF(AND(AU346="Rara Vez",AV346="Mayor"),("ALTA"),IF(AND(AU346="Improbable",AV346="Insignificante"),("BAJA"),IF(AND(AU346="Improbable",AV346="Menor"),("BAJA"),IF(AND(AU346="Improbable",AV346="Moderado"),("MODERADA"),IF(AND(AU346="Improbable",AV346="Mayor"),("ALTA"),IF(AND(AU346="Posible",AV346="Insignificante"),("BAJA"),IF(AND(AU346="Posible",AV346="Menor"),("MODERADA"),IF(AND(AU346="Posible",AV346="Moderado"),("ALTA"),IF(AND(AU346="Posible",AV346="Mayor"),("EXTREMA"),IF(AND(AU346="Probable",AV346="Insignificante"),("MODERADA"),IF(AND(AU346="Probable",AV346="Menor"),("ALTA"),IF(AND(AU346="Probable",AV346="Moderado"),("ALTA"),IF(AND(AU346="Probable",AV346="Mayor"),("EXTREMA"),IF(AND(AU346="Casi Seguro",AV346="Insignificante"),("ALTA"),IF(AND(AU346="Casi Seguro",AV346="Menor"),("ALTA"),IF(AND(AU346="Casi Seguro",AV346="Moderado"),("EXTREMA"),IF(AND(AU346="Casi Seguro",AV346="Mayor"),("EXTREMA"),IF(AV346="Catastrófico","EXTREMA","VALORAR")))))))))))))))))))))</f>
        <v>VALORAR</v>
      </c>
      <c r="AX346" s="459" t="s">
        <v>337</v>
      </c>
      <c r="AY346" s="343"/>
      <c r="AZ346" s="209"/>
      <c r="BA346" s="207"/>
      <c r="BB346" s="207"/>
      <c r="BC346" s="208"/>
      <c r="BD346" s="208"/>
      <c r="BE346" s="208"/>
      <c r="BF346" s="209"/>
      <c r="BG346" s="462"/>
      <c r="BH346" s="215"/>
      <c r="BI346" s="210"/>
      <c r="BJ346" s="210"/>
      <c r="BK346" s="210"/>
      <c r="BL346" s="207"/>
      <c r="BM346" s="207"/>
      <c r="BN346" s="207"/>
      <c r="BO346" s="282"/>
      <c r="BP346" s="282"/>
      <c r="BQ346" s="284"/>
      <c r="BR346" s="213"/>
      <c r="BS346" s="213" t="str">
        <f>IF(AND('MAPA DE RIESGOS'!$AP346="Muy Alta",'MAPA DE RIESGOS'!$AR346="Leve"),CONCATENATE("R",'MAPA DE RIESGOS'!$H346,"C",'MAPA DE RIESGOS'!$AF346),"")</f>
        <v/>
      </c>
      <c r="BT346" s="213"/>
      <c r="BU346" s="213"/>
      <c r="BV346" s="213"/>
      <c r="BW346" s="213"/>
      <c r="BX346" s="213"/>
      <c r="BY346" s="213"/>
      <c r="BZ346" s="213"/>
      <c r="CA346" s="213"/>
      <c r="CB346" s="213"/>
      <c r="CC346" s="213"/>
      <c r="CD346" s="213"/>
      <c r="CE346" s="213"/>
      <c r="CF346" s="213"/>
      <c r="CG346" s="213"/>
      <c r="CH346" s="213"/>
      <c r="CI346" s="213"/>
      <c r="CJ346" s="213"/>
      <c r="CK346" s="213"/>
    </row>
    <row r="347" spans="1:89" s="214" customFormat="1" ht="28.5" hidden="1" customHeight="1">
      <c r="A347" s="643"/>
      <c r="B347" s="621"/>
      <c r="C347" s="520"/>
      <c r="D347" s="520"/>
      <c r="E347" s="469"/>
      <c r="F347" s="469"/>
      <c r="G347" s="489"/>
      <c r="H347" s="384">
        <v>56</v>
      </c>
      <c r="I347" s="514"/>
      <c r="J347" s="463"/>
      <c r="K347" s="463"/>
      <c r="L347" s="463"/>
      <c r="M347" s="469" t="str">
        <f t="shared" si="383"/>
        <v xml:space="preserve">Posibilidad de perdida de  debido a amenazas como y vulderabilidades, afectando a los activos de información de </v>
      </c>
      <c r="N347" s="469"/>
      <c r="O347" s="469"/>
      <c r="P347" s="472"/>
      <c r="Q347" s="475"/>
      <c r="R347" s="478"/>
      <c r="S347" s="478"/>
      <c r="T347" s="478"/>
      <c r="U347" s="478"/>
      <c r="V347" s="481"/>
      <c r="W347" s="439"/>
      <c r="X347" s="484"/>
      <c r="Y347" s="487"/>
      <c r="Z347" s="436"/>
      <c r="AA347" s="439"/>
      <c r="AB347" s="442"/>
      <c r="AC347" s="445"/>
      <c r="AD347" s="448"/>
      <c r="AE347" s="451"/>
      <c r="AF347" s="205">
        <v>2</v>
      </c>
      <c r="AG347" s="206"/>
      <c r="AH347" s="234" t="str">
        <f t="shared" si="353"/>
        <v/>
      </c>
      <c r="AI347" s="340"/>
      <c r="AJ347" s="340"/>
      <c r="AK347" s="235" t="str">
        <f t="shared" si="354"/>
        <v/>
      </c>
      <c r="AL347" s="341"/>
      <c r="AM347" s="341"/>
      <c r="AN347" s="342"/>
      <c r="AO347" s="236" t="str">
        <f>IF(ISBLANK(AD346),(IFERROR(IF(AND(AH346="Probabilidad",AH347="Probabilidad"),(AQ346-(+AQ346*AK347)),IF(AH347="Probabilidad",(W346-(+W346*AK347)),IF(AH347="Impacto",AQ346,""))),""))," ")</f>
        <v/>
      </c>
      <c r="AP347" s="174" t="str">
        <f>IF(ISBLANK(AD346),(IFERROR(IF(AO347="","",IF(AO347&lt;=0.2,"Muy Baja",IF(AO347&lt;=0.4,"Baja",IF(AO347&lt;=0.6,"Media",IF(AO347&lt;=0.8,"Alta","Muy Alta"))))),""))," ")</f>
        <v/>
      </c>
      <c r="AQ347" s="237" t="str">
        <f t="shared" si="355"/>
        <v/>
      </c>
      <c r="AR347" s="283" t="str">
        <f t="shared" si="356"/>
        <v/>
      </c>
      <c r="AS347" s="237" t="str">
        <f>IFERROR(IF(AND(AH346="Impacto",AH347="Impacto"),(AS346-(+AS346*AK347)),IF(AH347="Impacto",(AA346-(+AA346*AK347)),IF(AH347="Probabilidad",AS346,""))),"")</f>
        <v/>
      </c>
      <c r="AT347" s="239" t="str">
        <f t="shared" si="357"/>
        <v/>
      </c>
      <c r="AU347" s="454"/>
      <c r="AV347" s="457"/>
      <c r="AW347" s="451"/>
      <c r="AX347" s="460"/>
      <c r="AY347" s="343"/>
      <c r="AZ347" s="209"/>
      <c r="BA347" s="207"/>
      <c r="BB347" s="207"/>
      <c r="BC347" s="208"/>
      <c r="BD347" s="208"/>
      <c r="BE347" s="208"/>
      <c r="BF347" s="209"/>
      <c r="BG347" s="463"/>
      <c r="BH347" s="215"/>
      <c r="BI347" s="210"/>
      <c r="BJ347" s="210"/>
      <c r="BK347" s="210"/>
      <c r="BL347" s="207"/>
      <c r="BM347" s="207"/>
      <c r="BN347" s="207"/>
      <c r="BO347" s="282"/>
      <c r="BP347" s="282"/>
      <c r="BQ347" s="284"/>
      <c r="BR347" s="213"/>
      <c r="BS347" s="213" t="str">
        <f>IF(AND('MAPA DE RIESGOS'!$AP347="Muy Alta",'MAPA DE RIESGOS'!$AR347="Leve"),CONCATENATE("R",'MAPA DE RIESGOS'!$H347,"C",'MAPA DE RIESGOS'!$AF347),"")</f>
        <v/>
      </c>
      <c r="BT347" s="213"/>
      <c r="BU347" s="213"/>
      <c r="BV347" s="213"/>
      <c r="BW347" s="213"/>
      <c r="BX347" s="213"/>
      <c r="BY347" s="213"/>
      <c r="BZ347" s="213"/>
      <c r="CA347" s="213"/>
      <c r="CB347" s="213"/>
      <c r="CC347" s="213"/>
      <c r="CD347" s="213"/>
      <c r="CE347" s="213"/>
      <c r="CF347" s="213"/>
      <c r="CG347" s="213"/>
      <c r="CH347" s="213"/>
      <c r="CI347" s="213"/>
      <c r="CJ347" s="213"/>
      <c r="CK347" s="213"/>
    </row>
    <row r="348" spans="1:89" s="214" customFormat="1" ht="28.5" hidden="1" customHeight="1">
      <c r="A348" s="643"/>
      <c r="B348" s="621"/>
      <c r="C348" s="520"/>
      <c r="D348" s="520"/>
      <c r="E348" s="469"/>
      <c r="F348" s="469"/>
      <c r="G348" s="489"/>
      <c r="H348" s="384">
        <v>56</v>
      </c>
      <c r="I348" s="514"/>
      <c r="J348" s="463"/>
      <c r="K348" s="463"/>
      <c r="L348" s="463"/>
      <c r="M348" s="469" t="str">
        <f t="shared" si="383"/>
        <v xml:space="preserve">Posibilidad de perdida de  debido a amenazas como y vulderabilidades, afectando a los activos de información de </v>
      </c>
      <c r="N348" s="469"/>
      <c r="O348" s="469"/>
      <c r="P348" s="472"/>
      <c r="Q348" s="475"/>
      <c r="R348" s="478"/>
      <c r="S348" s="478"/>
      <c r="T348" s="478"/>
      <c r="U348" s="478"/>
      <c r="V348" s="481"/>
      <c r="W348" s="439"/>
      <c r="X348" s="484"/>
      <c r="Y348" s="487"/>
      <c r="Z348" s="436"/>
      <c r="AA348" s="439"/>
      <c r="AB348" s="442"/>
      <c r="AC348" s="445"/>
      <c r="AD348" s="448"/>
      <c r="AE348" s="451"/>
      <c r="AF348" s="205">
        <v>3</v>
      </c>
      <c r="AG348" s="206"/>
      <c r="AH348" s="234" t="str">
        <f t="shared" si="353"/>
        <v/>
      </c>
      <c r="AI348" s="340"/>
      <c r="AJ348" s="340"/>
      <c r="AK348" s="235" t="str">
        <f t="shared" si="354"/>
        <v/>
      </c>
      <c r="AL348" s="341"/>
      <c r="AM348" s="341"/>
      <c r="AN348" s="342"/>
      <c r="AO348" s="236" t="str">
        <f>IF(ISBLANK(AD346),(IFERROR(IF(AND(AH347="Probabilidad",AH348="Probabilidad"),(AQ347-(+AQ347*AK348)),IF(AND(AH347="Impacto",AH348="Probabilidad"),(AQ346-(+AQ346*AK348)),IF(AH348="Impacto",AQ347,""))),""))," ")</f>
        <v/>
      </c>
      <c r="AP348" s="174" t="str">
        <f>IF(ISBLANK(AD346),(IFERROR(IF(AO348="","",IF(AO348&lt;=0.2,"Muy Baja",IF(AO348&lt;=0.4,"Baja",IF(AO348&lt;=0.6,"Media",IF(AO348&lt;=0.8,"Alta","Muy Alta"))))),""))," ")</f>
        <v/>
      </c>
      <c r="AQ348" s="237" t="str">
        <f t="shared" si="355"/>
        <v/>
      </c>
      <c r="AR348" s="283" t="str">
        <f t="shared" si="356"/>
        <v/>
      </c>
      <c r="AS348" s="237" t="str">
        <f>IFERROR(IF(AND(AH347="Impacto",AH348="Impacto"),(AS347-(+AS347*AK348)),IF(AND(AH347="Probabilidad",AH348="Impacto"),(AS346-(+AS346*AK348)),IF(AH348="Probabilidad",AS347,""))),"")</f>
        <v/>
      </c>
      <c r="AT348" s="239" t="str">
        <f t="shared" si="357"/>
        <v/>
      </c>
      <c r="AU348" s="454"/>
      <c r="AV348" s="457"/>
      <c r="AW348" s="451"/>
      <c r="AX348" s="460"/>
      <c r="AY348" s="343"/>
      <c r="AZ348" s="209"/>
      <c r="BA348" s="207"/>
      <c r="BB348" s="207"/>
      <c r="BC348" s="208"/>
      <c r="BD348" s="208"/>
      <c r="BE348" s="208"/>
      <c r="BF348" s="209"/>
      <c r="BG348" s="463"/>
      <c r="BH348" s="215"/>
      <c r="BI348" s="210"/>
      <c r="BJ348" s="210"/>
      <c r="BK348" s="210"/>
      <c r="BL348" s="207"/>
      <c r="BM348" s="207"/>
      <c r="BN348" s="207"/>
      <c r="BO348" s="282"/>
      <c r="BP348" s="282"/>
      <c r="BQ348" s="284"/>
      <c r="BR348" s="213"/>
      <c r="BS348" s="213" t="str">
        <f>IF(AND('MAPA DE RIESGOS'!$AP348="Muy Alta",'MAPA DE RIESGOS'!$AR348="Leve"),CONCATENATE("R",'MAPA DE RIESGOS'!$H348,"C",'MAPA DE RIESGOS'!$AF348),"")</f>
        <v/>
      </c>
      <c r="BT348" s="213"/>
      <c r="BU348" s="213"/>
      <c r="BV348" s="213"/>
      <c r="BW348" s="213"/>
      <c r="BX348" s="213"/>
      <c r="BY348" s="213"/>
      <c r="BZ348" s="213"/>
      <c r="CA348" s="213"/>
      <c r="CB348" s="213"/>
      <c r="CC348" s="213"/>
      <c r="CD348" s="213"/>
      <c r="CE348" s="213"/>
      <c r="CF348" s="213"/>
      <c r="CG348" s="213"/>
      <c r="CH348" s="213"/>
      <c r="CI348" s="213"/>
      <c r="CJ348" s="213"/>
      <c r="CK348" s="213"/>
    </row>
    <row r="349" spans="1:89" s="214" customFormat="1" ht="28.5" hidden="1" customHeight="1">
      <c r="A349" s="643"/>
      <c r="B349" s="621"/>
      <c r="C349" s="520"/>
      <c r="D349" s="520"/>
      <c r="E349" s="469"/>
      <c r="F349" s="469"/>
      <c r="G349" s="489"/>
      <c r="H349" s="384">
        <v>56</v>
      </c>
      <c r="I349" s="514"/>
      <c r="J349" s="463"/>
      <c r="K349" s="463"/>
      <c r="L349" s="463"/>
      <c r="M349" s="469" t="str">
        <f t="shared" si="383"/>
        <v xml:space="preserve">Posibilidad de perdida de  debido a amenazas como y vulderabilidades, afectando a los activos de información de </v>
      </c>
      <c r="N349" s="469"/>
      <c r="O349" s="469"/>
      <c r="P349" s="472"/>
      <c r="Q349" s="475"/>
      <c r="R349" s="478"/>
      <c r="S349" s="478"/>
      <c r="T349" s="478"/>
      <c r="U349" s="478"/>
      <c r="V349" s="481"/>
      <c r="W349" s="439"/>
      <c r="X349" s="484"/>
      <c r="Y349" s="487"/>
      <c r="Z349" s="436"/>
      <c r="AA349" s="439"/>
      <c r="AB349" s="442"/>
      <c r="AC349" s="445"/>
      <c r="AD349" s="448"/>
      <c r="AE349" s="451"/>
      <c r="AF349" s="205">
        <v>4</v>
      </c>
      <c r="AG349" s="206"/>
      <c r="AH349" s="234" t="str">
        <f t="shared" si="353"/>
        <v/>
      </c>
      <c r="AI349" s="340"/>
      <c r="AJ349" s="340"/>
      <c r="AK349" s="235" t="str">
        <f t="shared" si="354"/>
        <v/>
      </c>
      <c r="AL349" s="341"/>
      <c r="AM349" s="341"/>
      <c r="AN349" s="342"/>
      <c r="AO349" s="236" t="str">
        <f>IF(ISBLANK(AD346),(IFERROR(IF(AND(AH348="Probabilidad",AH349="Probabilidad"),(AQ348-(+AQ348*AK349)),IF(AND(AH348="Impacto",AH349="Probabilidad"),(AQ347-(+AQ347*AK349)),IF(AH349="Impacto",AQ348,""))),""))," ")</f>
        <v/>
      </c>
      <c r="AP349" s="174" t="str">
        <f>IF(ISBLANK(AD346),(IFERROR(IF(AO349="","",IF(AO349&lt;=0.2,"Muy Baja",IF(AO349&lt;=0.4,"Baja",IF(AO349&lt;=0.6,"Media",IF(AO349&lt;=0.8,"Alta","Muy Alta"))))),""))," ")</f>
        <v/>
      </c>
      <c r="AQ349" s="237" t="str">
        <f t="shared" si="355"/>
        <v/>
      </c>
      <c r="AR349" s="283" t="str">
        <f t="shared" si="356"/>
        <v/>
      </c>
      <c r="AS349" s="237" t="str">
        <f>IFERROR(IF(AND(AH348="Impacto",AH349="Impacto"),(AS348-(+AS348*AK349)),IF(AND(AH348="Probabilidad",AH349="Impacto"),(AS347-(+AS347*AK349)),IF(AH349="Probabilidad",AS348,""))),"")</f>
        <v/>
      </c>
      <c r="AT349" s="239" t="str">
        <f t="shared" si="357"/>
        <v/>
      </c>
      <c r="AU349" s="454"/>
      <c r="AV349" s="457"/>
      <c r="AW349" s="451"/>
      <c r="AX349" s="460"/>
      <c r="AY349" s="343"/>
      <c r="AZ349" s="209"/>
      <c r="BA349" s="207"/>
      <c r="BB349" s="207"/>
      <c r="BC349" s="208"/>
      <c r="BD349" s="208"/>
      <c r="BE349" s="208"/>
      <c r="BF349" s="209"/>
      <c r="BG349" s="463"/>
      <c r="BH349" s="215"/>
      <c r="BI349" s="210"/>
      <c r="BJ349" s="210"/>
      <c r="BK349" s="210"/>
      <c r="BL349" s="207"/>
      <c r="BM349" s="207"/>
      <c r="BN349" s="207"/>
      <c r="BO349" s="282"/>
      <c r="BP349" s="282"/>
      <c r="BQ349" s="284"/>
      <c r="BR349" s="213"/>
      <c r="BS349" s="213" t="str">
        <f>IF(AND('MAPA DE RIESGOS'!$AP349="Muy Alta",'MAPA DE RIESGOS'!$AR349="Leve"),CONCATENATE("R",'MAPA DE RIESGOS'!$H349,"C",'MAPA DE RIESGOS'!$AF349),"")</f>
        <v/>
      </c>
      <c r="BT349" s="213"/>
      <c r="BU349" s="213"/>
      <c r="BV349" s="213"/>
      <c r="BW349" s="213"/>
      <c r="BX349" s="213"/>
      <c r="BY349" s="213"/>
      <c r="BZ349" s="213"/>
      <c r="CA349" s="213"/>
      <c r="CB349" s="213"/>
      <c r="CC349" s="213"/>
      <c r="CD349" s="213"/>
      <c r="CE349" s="213"/>
      <c r="CF349" s="213"/>
      <c r="CG349" s="213"/>
      <c r="CH349" s="213"/>
      <c r="CI349" s="213"/>
      <c r="CJ349" s="213"/>
      <c r="CK349" s="213"/>
    </row>
    <row r="350" spans="1:89" s="214" customFormat="1" ht="28.5" hidden="1" customHeight="1">
      <c r="A350" s="643"/>
      <c r="B350" s="621"/>
      <c r="C350" s="520"/>
      <c r="D350" s="520"/>
      <c r="E350" s="469"/>
      <c r="F350" s="469"/>
      <c r="G350" s="489"/>
      <c r="H350" s="384">
        <v>56</v>
      </c>
      <c r="I350" s="514"/>
      <c r="J350" s="463"/>
      <c r="K350" s="463"/>
      <c r="L350" s="463"/>
      <c r="M350" s="469" t="str">
        <f t="shared" si="383"/>
        <v xml:space="preserve">Posibilidad de perdida de  debido a amenazas como y vulderabilidades, afectando a los activos de información de </v>
      </c>
      <c r="N350" s="469"/>
      <c r="O350" s="469"/>
      <c r="P350" s="472"/>
      <c r="Q350" s="475"/>
      <c r="R350" s="478"/>
      <c r="S350" s="478"/>
      <c r="T350" s="478"/>
      <c r="U350" s="478"/>
      <c r="V350" s="481"/>
      <c r="W350" s="439"/>
      <c r="X350" s="484"/>
      <c r="Y350" s="487"/>
      <c r="Z350" s="436"/>
      <c r="AA350" s="439"/>
      <c r="AB350" s="442"/>
      <c r="AC350" s="445"/>
      <c r="AD350" s="448"/>
      <c r="AE350" s="451"/>
      <c r="AF350" s="205">
        <v>5</v>
      </c>
      <c r="AG350" s="206"/>
      <c r="AH350" s="234" t="str">
        <f t="shared" si="353"/>
        <v/>
      </c>
      <c r="AI350" s="340"/>
      <c r="AJ350" s="340"/>
      <c r="AK350" s="235" t="str">
        <f t="shared" si="354"/>
        <v/>
      </c>
      <c r="AL350" s="341"/>
      <c r="AM350" s="341"/>
      <c r="AN350" s="342"/>
      <c r="AO350" s="236" t="str">
        <f>IF(ISBLANK(AD346),(IFERROR(IF(AND(AH349="Probabilidad",AH350="Probabilidad"),(AQ349-(+AQ349*AK350)),IF(AND(AH349="Impacto",AH350="Probabilidad"),(AQ348-(+AQ348*AK350)),IF(AH350="Impacto",AQ349,""))),""))," ")</f>
        <v/>
      </c>
      <c r="AP350" s="174" t="str">
        <f>IF(ISBLANK(AD346),(IFERROR(IF(AO350="","",IF(AO350&lt;=0.2,"Muy Baja",IF(AO350&lt;=0.4,"Baja",IF(AO350&lt;=0.6,"Media",IF(AO350&lt;=0.8,"Alta","Muy Alta"))))),""))," ")</f>
        <v/>
      </c>
      <c r="AQ350" s="237" t="str">
        <f t="shared" si="355"/>
        <v/>
      </c>
      <c r="AR350" s="283" t="str">
        <f t="shared" si="356"/>
        <v/>
      </c>
      <c r="AS350" s="237" t="str">
        <f>IFERROR(IF(AND(AH349="Impacto",AH350="Impacto"),(AS349-(+AS349*AK350)),IF(AND(AH349="Probabilidad",AH350="Impacto"),(AS348-(+AS348*AK350)),IF(AH350="Probabilidad",AS349,""))),"")</f>
        <v/>
      </c>
      <c r="AT350" s="239" t="str">
        <f t="shared" si="357"/>
        <v/>
      </c>
      <c r="AU350" s="454"/>
      <c r="AV350" s="457"/>
      <c r="AW350" s="451"/>
      <c r="AX350" s="460"/>
      <c r="AY350" s="343"/>
      <c r="AZ350" s="209"/>
      <c r="BA350" s="207"/>
      <c r="BB350" s="207"/>
      <c r="BC350" s="208"/>
      <c r="BD350" s="208"/>
      <c r="BE350" s="208"/>
      <c r="BF350" s="209"/>
      <c r="BG350" s="463"/>
      <c r="BH350" s="215"/>
      <c r="BI350" s="210"/>
      <c r="BJ350" s="210"/>
      <c r="BK350" s="210"/>
      <c r="BL350" s="207"/>
      <c r="BM350" s="207"/>
      <c r="BN350" s="207"/>
      <c r="BO350" s="282"/>
      <c r="BP350" s="282"/>
      <c r="BQ350" s="284"/>
      <c r="BR350" s="213"/>
      <c r="BS350" s="213" t="str">
        <f>IF(AND('MAPA DE RIESGOS'!$AP350="Muy Alta",'MAPA DE RIESGOS'!$AR350="Leve"),CONCATENATE("R",'MAPA DE RIESGOS'!$H350,"C",'MAPA DE RIESGOS'!$AF350),"")</f>
        <v/>
      </c>
      <c r="BT350" s="213"/>
      <c r="BU350" s="213"/>
      <c r="BV350" s="213"/>
      <c r="BW350" s="213"/>
      <c r="BX350" s="213"/>
      <c r="BY350" s="213"/>
      <c r="BZ350" s="213"/>
      <c r="CA350" s="213"/>
      <c r="CB350" s="213"/>
      <c r="CC350" s="213"/>
      <c r="CD350" s="213"/>
      <c r="CE350" s="213"/>
      <c r="CF350" s="213"/>
      <c r="CG350" s="213"/>
      <c r="CH350" s="213"/>
      <c r="CI350" s="213"/>
      <c r="CJ350" s="213"/>
      <c r="CK350" s="213"/>
    </row>
    <row r="351" spans="1:89" s="214" customFormat="1" ht="28.5" hidden="1" customHeight="1">
      <c r="A351" s="644"/>
      <c r="B351" s="622"/>
      <c r="C351" s="521"/>
      <c r="D351" s="521"/>
      <c r="E351" s="470"/>
      <c r="F351" s="470"/>
      <c r="G351" s="489"/>
      <c r="H351" s="384">
        <v>56</v>
      </c>
      <c r="I351" s="515"/>
      <c r="J351" s="464"/>
      <c r="K351" s="464"/>
      <c r="L351" s="464"/>
      <c r="M351" s="470" t="str">
        <f t="shared" si="383"/>
        <v xml:space="preserve">Posibilidad de perdida de  debido a amenazas como y vulderabilidades, afectando a los activos de información de </v>
      </c>
      <c r="N351" s="470"/>
      <c r="O351" s="470"/>
      <c r="P351" s="473"/>
      <c r="Q351" s="476"/>
      <c r="R351" s="479"/>
      <c r="S351" s="479"/>
      <c r="T351" s="479"/>
      <c r="U351" s="479"/>
      <c r="V351" s="482"/>
      <c r="W351" s="440"/>
      <c r="X351" s="485"/>
      <c r="Y351" s="488"/>
      <c r="Z351" s="437"/>
      <c r="AA351" s="440"/>
      <c r="AB351" s="443"/>
      <c r="AC351" s="446"/>
      <c r="AD351" s="449"/>
      <c r="AE351" s="452"/>
      <c r="AF351" s="205">
        <v>6</v>
      </c>
      <c r="AG351" s="206"/>
      <c r="AH351" s="234" t="str">
        <f t="shared" si="353"/>
        <v/>
      </c>
      <c r="AI351" s="340"/>
      <c r="AJ351" s="340"/>
      <c r="AK351" s="235" t="str">
        <f t="shared" si="354"/>
        <v/>
      </c>
      <c r="AL351" s="341"/>
      <c r="AM351" s="341"/>
      <c r="AN351" s="342"/>
      <c r="AO351" s="236" t="str">
        <f>IF(ISBLANK(AD346),(IFERROR(IF(AND(AH349="Probabilidad",AH351="Probabilidad"),(AQ349-(+AQ349*AK351)),IF(AND(AH349="Impacto",AH351="Probabilidad"),(AQ348-(+AQ348*AK351)),IF(AH351="Impacto",AQ349,""))),""))," ")</f>
        <v/>
      </c>
      <c r="AP351" s="174" t="str">
        <f>IF(ISBLANK(AD346),(IFERROR(IF(AO351="","",IF(AO351&lt;=0.2,"Muy Baja",IF(AO351&lt;=0.4,"Baja",IF(AO351&lt;=0.6,"Media",IF(AO351&lt;=0.8,"Alta","Muy Alta"))))),"")), " ")</f>
        <v/>
      </c>
      <c r="AQ351" s="237" t="str">
        <f t="shared" si="355"/>
        <v/>
      </c>
      <c r="AR351" s="283" t="str">
        <f t="shared" si="356"/>
        <v/>
      </c>
      <c r="AS351" s="237" t="str">
        <f>IFERROR(IF(AND(AH350="Impacto",AH351="Impacto"),(AS349-(+AS350*AK351)),IF(AND(AH349="Probabilidad",AH351="Impacto"),(AS348-(+AS348*AK351)),IF(AH351="Probabilidad",AS349,""))),"")</f>
        <v/>
      </c>
      <c r="AT351" s="239" t="str">
        <f t="shared" si="357"/>
        <v/>
      </c>
      <c r="AU351" s="455"/>
      <c r="AV351" s="458"/>
      <c r="AW351" s="452"/>
      <c r="AX351" s="461"/>
      <c r="AY351" s="343"/>
      <c r="AZ351" s="209"/>
      <c r="BA351" s="207"/>
      <c r="BB351" s="207"/>
      <c r="BC351" s="208"/>
      <c r="BD351" s="208"/>
      <c r="BE351" s="208"/>
      <c r="BF351" s="209"/>
      <c r="BG351" s="464"/>
      <c r="BH351" s="215"/>
      <c r="BI351" s="210"/>
      <c r="BJ351" s="210"/>
      <c r="BK351" s="210"/>
      <c r="BL351" s="207"/>
      <c r="BM351" s="207"/>
      <c r="BN351" s="207"/>
      <c r="BO351" s="282"/>
      <c r="BP351" s="282"/>
      <c r="BQ351" s="284"/>
      <c r="BR351" s="213"/>
      <c r="BS351" s="213" t="str">
        <f>IF(AND('MAPA DE RIESGOS'!$AP351="Muy Alta",'MAPA DE RIESGOS'!$AR351="Leve"),CONCATENATE("R",'MAPA DE RIESGOS'!$H351,"C",'MAPA DE RIESGOS'!$AF351),"")</f>
        <v/>
      </c>
      <c r="BT351" s="213"/>
      <c r="BU351" s="213"/>
      <c r="BV351" s="213"/>
      <c r="BW351" s="213"/>
      <c r="BX351" s="213"/>
      <c r="BY351" s="213"/>
      <c r="BZ351" s="213"/>
      <c r="CA351" s="213"/>
      <c r="CB351" s="213"/>
      <c r="CC351" s="213"/>
      <c r="CD351" s="213"/>
      <c r="CE351" s="213"/>
      <c r="CF351" s="213"/>
      <c r="CG351" s="213"/>
      <c r="CH351" s="213"/>
      <c r="CI351" s="213"/>
      <c r="CJ351" s="213"/>
      <c r="CK351" s="213"/>
    </row>
    <row r="352" spans="1:89" s="214" customFormat="1" ht="151.5" customHeight="1">
      <c r="A352" s="642">
        <v>9</v>
      </c>
      <c r="B352" s="620" t="s">
        <v>960</v>
      </c>
      <c r="C352" s="519" t="str">
        <f>IFERROR((VLOOKUP($B352,'Listados Datos'!$D$3:$E$18,2,FALSE))," ")</f>
        <v>Suministrar oportunamente los bienes y/o servicios que la entidad requiere para cumplir su misión.</v>
      </c>
      <c r="D352" s="519" t="str">
        <f>IFERROR((VLOOKUP($B352,'Listados Datos'!$D$3:$F$18,3,FALSE))," ")</f>
        <v>El proceso inicia con la identificación de las necesidades de recursos y finaliza con la entrega del bien y/o servicio y su registro en los hechos financieros. Aplica a todos los procesos de la entidad.</v>
      </c>
      <c r="E352" s="468" t="s">
        <v>1258</v>
      </c>
      <c r="F352" s="468" t="s">
        <v>976</v>
      </c>
      <c r="G352" s="489">
        <v>57</v>
      </c>
      <c r="H352" s="384">
        <v>57</v>
      </c>
      <c r="I352" s="465" t="s">
        <v>1272</v>
      </c>
      <c r="J352" s="462" t="s">
        <v>243</v>
      </c>
      <c r="K352" s="462" t="s">
        <v>1272</v>
      </c>
      <c r="L352" s="462" t="s">
        <v>1273</v>
      </c>
      <c r="M352" s="468" t="str">
        <f t="shared" ref="M352" si="388">+CONCATENATE("Posibilidad de afectación ", J352, " por ", K352," debido a ", L352)</f>
        <v>Posibilidad de afectación Reputacional por Incumplimiento de los programas presentes en el Sistema de Gestión Ambiental  - Plan Institucional de Gestión Ambiental (PIGA) y sus planes asociados. debido a Incumplimiento en la ejecución de los programas del Sistema de Gestión Ambiental  - Plan Institucional de Gestión Ambiental (PIGA) y sus planes asociados (Planes como: PIGA, PAI, RESPEL, PIMS, PACA).</v>
      </c>
      <c r="N352" s="468" t="s">
        <v>108</v>
      </c>
      <c r="O352" s="468" t="s">
        <v>836</v>
      </c>
      <c r="P352" s="471">
        <v>228</v>
      </c>
      <c r="Q352" s="474"/>
      <c r="R352" s="477"/>
      <c r="S352" s="477"/>
      <c r="T352" s="477"/>
      <c r="U352" s="477"/>
      <c r="V352" s="480" t="str">
        <f t="shared" ref="V352" si="389">IF(ISBLANK(AC352),(IF(P352&lt;=0,"",IF(P352&lt;=2,"Muy Baja",IF(P352&lt;=24,"Baja",IF(P352&lt;=500,"Media",IF(P352&lt;=5000,"Alta","Muy Alta"))))))," ")</f>
        <v>Media</v>
      </c>
      <c r="W352" s="438">
        <f t="shared" ref="W352" si="390">IF(ISBLANK(AC352),(IF(V352="","",IF(V352="Muy Baja",20%,IF(V352="Baja",40%,IF(V352="Media",60%,IF(V352="Alta",80%,IF(V352="Muy Alta",100%,0)))))))," ")</f>
        <v>0.6</v>
      </c>
      <c r="X352" s="483" t="s">
        <v>1719</v>
      </c>
      <c r="Y352" s="486" t="str">
        <f>IF(X352&gt;0,IF(NOT(ISERROR(MATCH(X352,'Listados Datos'!$N$3:$N$4,0))),'Listados Datos'!$N$6&amp;"Por favor no seleccionar este criterios de impacto (Afectación Económica o presupuestal y/o Pérdida Reputacional)",'Listados Datos'!$N$7),"")</f>
        <v>✔</v>
      </c>
      <c r="Z352" s="435" t="str">
        <f>IF(OR(X352='Listados Datos'!$R$3,X352='Listados Datos'!$S$3),"Leve",IF(OR(X352='Listados Datos'!$R$4,X352='Listados Datos'!$S$4),"Menor",IF(OR(X352='Listados Datos'!$R$5,X352='Listados Datos'!$S$5),"Moderado",IF(OR(X352='Listados Datos'!$R$6,X352='Listados Datos'!$S$6),"Mayor",IF(OR(X352='Listados Datos'!$R$7,X352='Listados Datos'!$S$7),"Catastrófico","")))))</f>
        <v/>
      </c>
      <c r="AA352" s="438" t="str">
        <f>IF(Z352="","",IF(Z352="Leve",20%,IF(Z352="Menor",40%,IF(Z352="Moderado",60%,IF(Z352="Mayor",80%,IF(Z352="Catastrófico",100%,0))))))</f>
        <v/>
      </c>
      <c r="AB352" s="441" t="str">
        <f>IF(OR(AND(V352="Muy Baja",Z352="Leve"),AND(V352="Muy Baja",Z352="Menor"),AND(V352="Baja",Z352="Leve")),"Bajo",IF(OR(AND(V352="Muy baja",Z352="Moderado"),AND(V352="Baja",Z352="Menor"),AND(V352="Baja",Z352="Moderado"),AND(V352="Media",Z352="Leve"),AND(V352="Media",Z352="Menor"),AND(V352="Media",Z352="Moderado"),AND(V352="Alta",Z352="Leve"),AND(V352="Alta",Z352="Menor")),"Moderado",IF(OR(AND(V352="Muy Baja",Z352="Mayor"),AND(V352="Baja",Z352="Mayor"),AND(V352="Media",Z352="Mayor"),AND(V352="Alta",Z352="Moderado"),AND(V352="Alta",Z352="Mayor"),AND(V352="Muy Alta",Z352="Leve"),AND(V352="Muy Alta",Z352="Menor"),AND(V352="Muy Alta",Z352="Moderado"),AND(V352="Muy Alta",Z352="Mayor")),"Alto",IF(OR(AND(V352="Muy Baja",Z352="Catastrófico"),AND(V352="Baja",Z352="Catastrófico"),AND(V352="Media",Z352="Catastrófico"),AND(V352="Alta",Z352="Catastrófico"),AND(V352="Muy Alta",Z352="Catastrófico")),"Extremo",""))))</f>
        <v/>
      </c>
      <c r="AC352" s="444"/>
      <c r="AD352" s="447"/>
      <c r="AE352" s="450" t="str">
        <f t="shared" ref="AE352" si="391">IF(AND(AC352="Rara Vez",AD352="Insignificante"),("BAJA"),IF(AND(AC352="Rara Vez",AD352="Menor"),("BAJA"),IF(AND(AC352="Rara Vez",AD352="Moderado"),("MODERADA"),IF(AND(AC352="Rara Vez",AD352="Mayor"),("ALTA"),IF(AND(AC352="Improbable",AD352="Insignificante"),("BAJA"),IF(AND(AC352="Improbable",AD352="Menor"),("BAJA"),IF(AND(AC352="Improbable",AD352="Moderado"),("MODERADA"),IF(AND(AC352="Improbable",AD352="Mayor"),("ALTA"),IF(AND(AC352="Posible",AD352="Insignificante"),("BAJA"),IF(AND(AC352="Posible",AD352="Menor"),("MODERADA"),IF(AND(AC352="Posible",AD352="Moderado"),("ALTA"),IF(AND(AC352="Posible",AD352="Mayor"),("EXTREMA"),IF(AND(AC352="Probable",AD352="Insignificante"),("MODERADA"),IF(AND(AC352="Probable",AD352="Menor"),("ALTA"),IF(AND(AC352="Probable",AD352="Moderado"),("ALTA"),IF(AND(AC352="Probable",AD352="Mayor"),("EXTREMA"),IF(AND(AC352="Casi Seguro",AD352="Insignificante"),("ALTA"),IF(AND(AC352="Casi Seguro",AD352="Menor"),("ALTA"),IF(AND(AC352="Casi Seguro",AD352="Moderado"),("EXTREMA"),IF(AND(AC352="Casi Seguro",AD352="Mayor"),("EXTREMA"),IF(AD352="Catastrófico","EXTREMA","VALORAR")))))))))))))))))))))</f>
        <v>VALORAR</v>
      </c>
      <c r="AF352" s="205">
        <v>1</v>
      </c>
      <c r="AG352" s="206" t="s">
        <v>1274</v>
      </c>
      <c r="AH352" s="234" t="str">
        <f t="shared" si="353"/>
        <v>Probabilidad</v>
      </c>
      <c r="AI352" s="340" t="s">
        <v>314</v>
      </c>
      <c r="AJ352" s="340" t="s">
        <v>319</v>
      </c>
      <c r="AK352" s="235" t="str">
        <f t="shared" si="354"/>
        <v>40%</v>
      </c>
      <c r="AL352" s="341" t="s">
        <v>323</v>
      </c>
      <c r="AM352" s="341" t="s">
        <v>327</v>
      </c>
      <c r="AN352" s="342" t="s">
        <v>330</v>
      </c>
      <c r="AO352" s="236">
        <f>IF(ISBLANK(AD352),(IFERROR(IF(AH352="Probabilidad",(W352-(+W352*AK352)),IF(AH352="Impacto",W352,"")),""))," ")</f>
        <v>0.36</v>
      </c>
      <c r="AP352" s="174" t="str">
        <f>IF(ISBLANK(AD352), (IFERROR(IF(AO352="","",IF(AO352&lt;=0.2,"Muy Baja",IF(AO352&lt;=0.4,"Baja",IF(AO352&lt;=0.6,"Media",IF(AO352&lt;=0.8,"Alta","Muy Alta"))))),""))," ")</f>
        <v>Baja</v>
      </c>
      <c r="AQ352" s="237">
        <f t="shared" si="355"/>
        <v>0.36</v>
      </c>
      <c r="AR352" s="283" t="str">
        <f t="shared" si="356"/>
        <v/>
      </c>
      <c r="AS352" s="237" t="str">
        <f>IFERROR(IF(AH352="Impacto",(AA352-(+AA352*AK352)),IF(AH352="Probabilidad",AA352,"")),"")</f>
        <v/>
      </c>
      <c r="AT352" s="239" t="str">
        <f t="shared" si="357"/>
        <v/>
      </c>
      <c r="AU352" s="453"/>
      <c r="AV352" s="456" t="str">
        <f>IF(ISBLANK(AD352), " ", AD352)</f>
        <v xml:space="preserve"> </v>
      </c>
      <c r="AW352" s="450" t="str">
        <f t="shared" ref="AW352" si="392">IF(AND(AU352="Rara Vez",AV352="Insignificante"),("BAJA"),IF(AND(AU352="Rara Vez",AV352="Menor"),("BAJA"),IF(AND(AU352="Rara Vez",AV352="Moderado"),("MODERADA"),IF(AND(AU352="Rara Vez",AV352="Mayor"),("ALTA"),IF(AND(AU352="Improbable",AV352="Insignificante"),("BAJA"),IF(AND(AU352="Improbable",AV352="Menor"),("BAJA"),IF(AND(AU352="Improbable",AV352="Moderado"),("MODERADA"),IF(AND(AU352="Improbable",AV352="Mayor"),("ALTA"),IF(AND(AU352="Posible",AV352="Insignificante"),("BAJA"),IF(AND(AU352="Posible",AV352="Menor"),("MODERADA"),IF(AND(AU352="Posible",AV352="Moderado"),("ALTA"),IF(AND(AU352="Posible",AV352="Mayor"),("EXTREMA"),IF(AND(AU352="Probable",AV352="Insignificante"),("MODERADA"),IF(AND(AU352="Probable",AV352="Menor"),("ALTA"),IF(AND(AU352="Probable",AV352="Moderado"),("ALTA"),IF(AND(AU352="Probable",AV352="Mayor"),("EXTREMA"),IF(AND(AU352="Casi Seguro",AV352="Insignificante"),("ALTA"),IF(AND(AU352="Casi Seguro",AV352="Menor"),("ALTA"),IF(AND(AU352="Casi Seguro",AV352="Moderado"),("EXTREMA"),IF(AND(AU352="Casi Seguro",AV352="Mayor"),("EXTREMA"),IF(AV352="Catastrófico","EXTREMA","VALORAR")))))))))))))))))))))</f>
        <v>VALORAR</v>
      </c>
      <c r="AX352" s="459" t="s">
        <v>337</v>
      </c>
      <c r="AY352" s="343" t="s">
        <v>1275</v>
      </c>
      <c r="AZ352" s="209" t="s">
        <v>1277</v>
      </c>
      <c r="BA352" s="207" t="s">
        <v>1276</v>
      </c>
      <c r="BB352" s="207" t="s">
        <v>1069</v>
      </c>
      <c r="BC352" s="208">
        <v>44562</v>
      </c>
      <c r="BD352" s="208">
        <v>44926</v>
      </c>
      <c r="BE352" s="208" t="s">
        <v>1277</v>
      </c>
      <c r="BF352" s="209" t="s">
        <v>1277</v>
      </c>
      <c r="BG352" s="462" t="s">
        <v>1278</v>
      </c>
      <c r="BH352" s="215"/>
      <c r="BI352" s="210"/>
      <c r="BJ352" s="210"/>
      <c r="BK352" s="210"/>
      <c r="BL352" s="207"/>
      <c r="BM352" s="207"/>
      <c r="BN352" s="207"/>
      <c r="BO352" s="282"/>
      <c r="BP352" s="282"/>
      <c r="BQ352" s="284"/>
      <c r="BR352" s="213"/>
      <c r="BS352" s="213" t="str">
        <f>IF(AND('MAPA DE RIESGOS'!$AP352="Muy Alta",'MAPA DE RIESGOS'!$AR352="Leve"),CONCATENATE("R",'MAPA DE RIESGOS'!$H352,"C",'MAPA DE RIESGOS'!$AF352),"")</f>
        <v/>
      </c>
      <c r="BT352" s="213"/>
      <c r="BU352" s="213"/>
      <c r="BV352" s="213"/>
      <c r="BW352" s="213"/>
      <c r="BX352" s="213"/>
      <c r="BY352" s="213"/>
      <c r="BZ352" s="213"/>
      <c r="CA352" s="213"/>
      <c r="CB352" s="213"/>
      <c r="CC352" s="213"/>
      <c r="CD352" s="213"/>
      <c r="CE352" s="213"/>
      <c r="CF352" s="213"/>
      <c r="CG352" s="213"/>
      <c r="CH352" s="213"/>
      <c r="CI352" s="213"/>
      <c r="CJ352" s="213"/>
      <c r="CK352" s="213"/>
    </row>
    <row r="353" spans="1:89" s="214" customFormat="1" ht="28.5" hidden="1" customHeight="1">
      <c r="A353" s="643"/>
      <c r="B353" s="621"/>
      <c r="C353" s="520"/>
      <c r="D353" s="520"/>
      <c r="E353" s="469"/>
      <c r="F353" s="469"/>
      <c r="G353" s="489"/>
      <c r="H353" s="384">
        <v>57</v>
      </c>
      <c r="I353" s="466"/>
      <c r="J353" s="463"/>
      <c r="K353" s="463"/>
      <c r="L353" s="463"/>
      <c r="M353" s="469"/>
      <c r="N353" s="469"/>
      <c r="O353" s="469"/>
      <c r="P353" s="472"/>
      <c r="Q353" s="475"/>
      <c r="R353" s="478"/>
      <c r="S353" s="478"/>
      <c r="T353" s="478"/>
      <c r="U353" s="478"/>
      <c r="V353" s="481"/>
      <c r="W353" s="439"/>
      <c r="X353" s="484"/>
      <c r="Y353" s="487"/>
      <c r="Z353" s="436"/>
      <c r="AA353" s="439"/>
      <c r="AB353" s="442"/>
      <c r="AC353" s="445"/>
      <c r="AD353" s="448"/>
      <c r="AE353" s="451"/>
      <c r="AF353" s="205">
        <v>2</v>
      </c>
      <c r="AG353" s="206"/>
      <c r="AH353" s="234" t="str">
        <f t="shared" si="353"/>
        <v/>
      </c>
      <c r="AI353" s="340"/>
      <c r="AJ353" s="340"/>
      <c r="AK353" s="235" t="str">
        <f t="shared" si="354"/>
        <v/>
      </c>
      <c r="AL353" s="341"/>
      <c r="AM353" s="341"/>
      <c r="AN353" s="342"/>
      <c r="AO353" s="236" t="str">
        <f>IF(ISBLANK(AD352),(IFERROR(IF(AND(AH352="Probabilidad",AH353="Probabilidad"),(AQ352-(+AQ352*AK353)),IF(AH353="Probabilidad",(W352-(+W352*AK353)),IF(AH353="Impacto",AQ352,""))),""))," ")</f>
        <v/>
      </c>
      <c r="AP353" s="174" t="str">
        <f>IF(ISBLANK(AD352),(IFERROR(IF(AO353="","",IF(AO353&lt;=0.2,"Muy Baja",IF(AO353&lt;=0.4,"Baja",IF(AO353&lt;=0.6,"Media",IF(AO353&lt;=0.8,"Alta","Muy Alta"))))),""))," ")</f>
        <v/>
      </c>
      <c r="AQ353" s="237" t="str">
        <f t="shared" si="355"/>
        <v/>
      </c>
      <c r="AR353" s="283" t="str">
        <f t="shared" si="356"/>
        <v/>
      </c>
      <c r="AS353" s="237" t="str">
        <f>IFERROR(IF(AND(AH352="Impacto",AH353="Impacto"),(AS352-(+AS352*AK353)),IF(AH353="Impacto",(AA352-(+AA352*AK353)),IF(AH353="Probabilidad",AS352,""))),"")</f>
        <v/>
      </c>
      <c r="AT353" s="239" t="str">
        <f t="shared" si="357"/>
        <v/>
      </c>
      <c r="AU353" s="454"/>
      <c r="AV353" s="457"/>
      <c r="AW353" s="451"/>
      <c r="AX353" s="460"/>
      <c r="AY353" s="343"/>
      <c r="AZ353" s="209"/>
      <c r="BA353" s="207"/>
      <c r="BB353" s="207"/>
      <c r="BC353" s="208"/>
      <c r="BD353" s="208"/>
      <c r="BE353" s="208"/>
      <c r="BF353" s="209"/>
      <c r="BG353" s="463"/>
      <c r="BH353" s="215"/>
      <c r="BI353" s="210"/>
      <c r="BJ353" s="210"/>
      <c r="BK353" s="210"/>
      <c r="BL353" s="207"/>
      <c r="BM353" s="207"/>
      <c r="BN353" s="207"/>
      <c r="BO353" s="282"/>
      <c r="BP353" s="282"/>
      <c r="BQ353" s="284"/>
      <c r="BR353" s="213"/>
      <c r="BS353" s="213" t="str">
        <f>IF(AND('MAPA DE RIESGOS'!$AP353="Muy Alta",'MAPA DE RIESGOS'!$AR353="Leve"),CONCATENATE("R",'MAPA DE RIESGOS'!$H353,"C",'MAPA DE RIESGOS'!$AF353),"")</f>
        <v/>
      </c>
      <c r="BT353" s="213"/>
      <c r="BU353" s="213"/>
      <c r="BV353" s="213"/>
      <c r="BW353" s="213"/>
      <c r="BX353" s="213"/>
      <c r="BY353" s="213"/>
      <c r="BZ353" s="213"/>
      <c r="CA353" s="213"/>
      <c r="CB353" s="213"/>
      <c r="CC353" s="213"/>
      <c r="CD353" s="213"/>
      <c r="CE353" s="213"/>
      <c r="CF353" s="213"/>
      <c r="CG353" s="213"/>
      <c r="CH353" s="213"/>
      <c r="CI353" s="213"/>
      <c r="CJ353" s="213"/>
      <c r="CK353" s="213"/>
    </row>
    <row r="354" spans="1:89" s="214" customFormat="1" ht="28.5" hidden="1" customHeight="1">
      <c r="A354" s="643"/>
      <c r="B354" s="621"/>
      <c r="C354" s="520"/>
      <c r="D354" s="520"/>
      <c r="E354" s="469"/>
      <c r="F354" s="469"/>
      <c r="G354" s="489"/>
      <c r="H354" s="384">
        <v>57</v>
      </c>
      <c r="I354" s="466"/>
      <c r="J354" s="463"/>
      <c r="K354" s="463"/>
      <c r="L354" s="463"/>
      <c r="M354" s="469"/>
      <c r="N354" s="469"/>
      <c r="O354" s="469"/>
      <c r="P354" s="472"/>
      <c r="Q354" s="475"/>
      <c r="R354" s="478"/>
      <c r="S354" s="478"/>
      <c r="T354" s="478"/>
      <c r="U354" s="478"/>
      <c r="V354" s="481"/>
      <c r="W354" s="439"/>
      <c r="X354" s="484"/>
      <c r="Y354" s="487"/>
      <c r="Z354" s="436"/>
      <c r="AA354" s="439"/>
      <c r="AB354" s="442"/>
      <c r="AC354" s="445"/>
      <c r="AD354" s="448"/>
      <c r="AE354" s="451"/>
      <c r="AF354" s="205">
        <v>3</v>
      </c>
      <c r="AG354" s="206"/>
      <c r="AH354" s="234" t="str">
        <f t="shared" si="353"/>
        <v/>
      </c>
      <c r="AI354" s="340"/>
      <c r="AJ354" s="340"/>
      <c r="AK354" s="235" t="str">
        <f t="shared" si="354"/>
        <v/>
      </c>
      <c r="AL354" s="341"/>
      <c r="AM354" s="341"/>
      <c r="AN354" s="342"/>
      <c r="AO354" s="236" t="str">
        <f>IF(ISBLANK(AD352),(IFERROR(IF(AND(AH353="Probabilidad",AH354="Probabilidad"),(AQ353-(+AQ353*AK354)),IF(AND(AH353="Impacto",AH354="Probabilidad"),(AQ352-(+AQ352*AK354)),IF(AH354="Impacto",AQ353,""))),""))," ")</f>
        <v/>
      </c>
      <c r="AP354" s="174" t="str">
        <f>IF(ISBLANK(AD352),(IFERROR(IF(AO354="","",IF(AO354&lt;=0.2,"Muy Baja",IF(AO354&lt;=0.4,"Baja",IF(AO354&lt;=0.6,"Media",IF(AO354&lt;=0.8,"Alta","Muy Alta"))))),""))," ")</f>
        <v/>
      </c>
      <c r="AQ354" s="237" t="str">
        <f t="shared" si="355"/>
        <v/>
      </c>
      <c r="AR354" s="283" t="str">
        <f t="shared" si="356"/>
        <v/>
      </c>
      <c r="AS354" s="237" t="str">
        <f>IFERROR(IF(AND(AH353="Impacto",AH354="Impacto"),(AS353-(+AS353*AK354)),IF(AND(AH353="Probabilidad",AH354="Impacto"),(AS352-(+AS352*AK354)),IF(AH354="Probabilidad",AS353,""))),"")</f>
        <v/>
      </c>
      <c r="AT354" s="239" t="str">
        <f t="shared" si="357"/>
        <v/>
      </c>
      <c r="AU354" s="454"/>
      <c r="AV354" s="457"/>
      <c r="AW354" s="451"/>
      <c r="AX354" s="460"/>
      <c r="AY354" s="343"/>
      <c r="AZ354" s="209"/>
      <c r="BA354" s="207"/>
      <c r="BB354" s="207"/>
      <c r="BC354" s="208"/>
      <c r="BD354" s="208"/>
      <c r="BE354" s="208"/>
      <c r="BF354" s="209"/>
      <c r="BG354" s="463"/>
      <c r="BH354" s="215"/>
      <c r="BI354" s="210"/>
      <c r="BJ354" s="210"/>
      <c r="BK354" s="210"/>
      <c r="BL354" s="207"/>
      <c r="BM354" s="207"/>
      <c r="BN354" s="207"/>
      <c r="BO354" s="282"/>
      <c r="BP354" s="282"/>
      <c r="BQ354" s="284"/>
      <c r="BR354" s="213"/>
      <c r="BS354" s="213" t="str">
        <f>IF(AND('MAPA DE RIESGOS'!$AP354="Muy Alta",'MAPA DE RIESGOS'!$AR354="Leve"),CONCATENATE("R",'MAPA DE RIESGOS'!$H354,"C",'MAPA DE RIESGOS'!$AF354),"")</f>
        <v/>
      </c>
      <c r="BT354" s="213"/>
      <c r="BU354" s="213"/>
      <c r="BV354" s="213"/>
      <c r="BW354" s="213"/>
      <c r="BX354" s="213"/>
      <c r="BY354" s="213"/>
      <c r="BZ354" s="213"/>
      <c r="CA354" s="213"/>
      <c r="CB354" s="213"/>
      <c r="CC354" s="213"/>
      <c r="CD354" s="213"/>
      <c r="CE354" s="213"/>
      <c r="CF354" s="213"/>
      <c r="CG354" s="213"/>
      <c r="CH354" s="213"/>
      <c r="CI354" s="213"/>
      <c r="CJ354" s="213"/>
      <c r="CK354" s="213"/>
    </row>
    <row r="355" spans="1:89" s="214" customFormat="1" ht="28.5" hidden="1" customHeight="1">
      <c r="A355" s="643"/>
      <c r="B355" s="621"/>
      <c r="C355" s="520"/>
      <c r="D355" s="520"/>
      <c r="E355" s="469"/>
      <c r="F355" s="469"/>
      <c r="G355" s="489"/>
      <c r="H355" s="384">
        <v>57</v>
      </c>
      <c r="I355" s="466"/>
      <c r="J355" s="463"/>
      <c r="K355" s="463"/>
      <c r="L355" s="463"/>
      <c r="M355" s="469"/>
      <c r="N355" s="469"/>
      <c r="O355" s="469"/>
      <c r="P355" s="472"/>
      <c r="Q355" s="475"/>
      <c r="R355" s="478"/>
      <c r="S355" s="478"/>
      <c r="T355" s="478"/>
      <c r="U355" s="478"/>
      <c r="V355" s="481"/>
      <c r="W355" s="439"/>
      <c r="X355" s="484"/>
      <c r="Y355" s="487"/>
      <c r="Z355" s="436"/>
      <c r="AA355" s="439"/>
      <c r="AB355" s="442"/>
      <c r="AC355" s="445"/>
      <c r="AD355" s="448"/>
      <c r="AE355" s="451"/>
      <c r="AF355" s="205">
        <v>4</v>
      </c>
      <c r="AG355" s="206"/>
      <c r="AH355" s="234" t="str">
        <f t="shared" si="353"/>
        <v/>
      </c>
      <c r="AI355" s="340"/>
      <c r="AJ355" s="340"/>
      <c r="AK355" s="235" t="str">
        <f t="shared" si="354"/>
        <v/>
      </c>
      <c r="AL355" s="341"/>
      <c r="AM355" s="341"/>
      <c r="AN355" s="342"/>
      <c r="AO355" s="236" t="str">
        <f>IF(ISBLANK(AD352),(IFERROR(IF(AND(AH354="Probabilidad",AH355="Probabilidad"),(AQ354-(+AQ354*AK355)),IF(AND(AH354="Impacto",AH355="Probabilidad"),(AQ353-(+AQ353*AK355)),IF(AH355="Impacto",AQ354,""))),""))," ")</f>
        <v/>
      </c>
      <c r="AP355" s="174" t="str">
        <f>IF(ISBLANK(AD352),(IFERROR(IF(AO355="","",IF(AO355&lt;=0.2,"Muy Baja",IF(AO355&lt;=0.4,"Baja",IF(AO355&lt;=0.6,"Media",IF(AO355&lt;=0.8,"Alta","Muy Alta"))))),""))," ")</f>
        <v/>
      </c>
      <c r="AQ355" s="237" t="str">
        <f t="shared" si="355"/>
        <v/>
      </c>
      <c r="AR355" s="283" t="str">
        <f t="shared" si="356"/>
        <v/>
      </c>
      <c r="AS355" s="237" t="str">
        <f>IFERROR(IF(AND(AH354="Impacto",AH355="Impacto"),(AS354-(+AS354*AK355)),IF(AND(AH354="Probabilidad",AH355="Impacto"),(AS353-(+AS353*AK355)),IF(AH355="Probabilidad",AS354,""))),"")</f>
        <v/>
      </c>
      <c r="AT355" s="239" t="str">
        <f t="shared" si="357"/>
        <v/>
      </c>
      <c r="AU355" s="454"/>
      <c r="AV355" s="457"/>
      <c r="AW355" s="451"/>
      <c r="AX355" s="460"/>
      <c r="AY355" s="343"/>
      <c r="AZ355" s="209"/>
      <c r="BA355" s="207"/>
      <c r="BB355" s="207"/>
      <c r="BC355" s="208"/>
      <c r="BD355" s="208"/>
      <c r="BE355" s="208"/>
      <c r="BF355" s="209"/>
      <c r="BG355" s="463"/>
      <c r="BH355" s="215"/>
      <c r="BI355" s="210"/>
      <c r="BJ355" s="210"/>
      <c r="BK355" s="210"/>
      <c r="BL355" s="207"/>
      <c r="BM355" s="207"/>
      <c r="BN355" s="207"/>
      <c r="BO355" s="282"/>
      <c r="BP355" s="282"/>
      <c r="BQ355" s="284"/>
      <c r="BR355" s="213"/>
      <c r="BS355" s="213" t="str">
        <f>IF(AND('MAPA DE RIESGOS'!$AP355="Muy Alta",'MAPA DE RIESGOS'!$AR355="Leve"),CONCATENATE("R",'MAPA DE RIESGOS'!$H355,"C",'MAPA DE RIESGOS'!$AF355),"")</f>
        <v/>
      </c>
      <c r="BT355" s="213"/>
      <c r="BU355" s="213"/>
      <c r="BV355" s="213"/>
      <c r="BW355" s="213"/>
      <c r="BX355" s="213"/>
      <c r="BY355" s="213"/>
      <c r="BZ355" s="213"/>
      <c r="CA355" s="213"/>
      <c r="CB355" s="213"/>
      <c r="CC355" s="213"/>
      <c r="CD355" s="213"/>
      <c r="CE355" s="213"/>
      <c r="CF355" s="213"/>
      <c r="CG355" s="213"/>
      <c r="CH355" s="213"/>
      <c r="CI355" s="213"/>
      <c r="CJ355" s="213"/>
      <c r="CK355" s="213"/>
    </row>
    <row r="356" spans="1:89" s="214" customFormat="1" ht="28.5" hidden="1" customHeight="1">
      <c r="A356" s="643"/>
      <c r="B356" s="621"/>
      <c r="C356" s="520"/>
      <c r="D356" s="520"/>
      <c r="E356" s="469"/>
      <c r="F356" s="469"/>
      <c r="G356" s="489"/>
      <c r="H356" s="384">
        <v>57</v>
      </c>
      <c r="I356" s="466"/>
      <c r="J356" s="463"/>
      <c r="K356" s="463"/>
      <c r="L356" s="463"/>
      <c r="M356" s="469"/>
      <c r="N356" s="469"/>
      <c r="O356" s="469"/>
      <c r="P356" s="472"/>
      <c r="Q356" s="475"/>
      <c r="R356" s="478"/>
      <c r="S356" s="478"/>
      <c r="T356" s="478"/>
      <c r="U356" s="478"/>
      <c r="V356" s="481"/>
      <c r="W356" s="439"/>
      <c r="X356" s="484"/>
      <c r="Y356" s="487"/>
      <c r="Z356" s="436"/>
      <c r="AA356" s="439"/>
      <c r="AB356" s="442"/>
      <c r="AC356" s="445"/>
      <c r="AD356" s="448"/>
      <c r="AE356" s="451"/>
      <c r="AF356" s="205">
        <v>5</v>
      </c>
      <c r="AG356" s="206"/>
      <c r="AH356" s="234" t="str">
        <f t="shared" si="353"/>
        <v/>
      </c>
      <c r="AI356" s="340"/>
      <c r="AJ356" s="340"/>
      <c r="AK356" s="235" t="str">
        <f t="shared" si="354"/>
        <v/>
      </c>
      <c r="AL356" s="341"/>
      <c r="AM356" s="341"/>
      <c r="AN356" s="342"/>
      <c r="AO356" s="236" t="str">
        <f>IF(ISBLANK(AD352),(IFERROR(IF(AND(AH355="Probabilidad",AH356="Probabilidad"),(AQ355-(+AQ355*AK356)),IF(AND(AH355="Impacto",AH356="Probabilidad"),(AQ354-(+AQ354*AK356)),IF(AH356="Impacto",AQ355,""))),""))," ")</f>
        <v/>
      </c>
      <c r="AP356" s="174" t="str">
        <f>IF(ISBLANK(AD352),(IFERROR(IF(AO356="","",IF(AO356&lt;=0.2,"Muy Baja",IF(AO356&lt;=0.4,"Baja",IF(AO356&lt;=0.6,"Media",IF(AO356&lt;=0.8,"Alta","Muy Alta"))))),""))," ")</f>
        <v/>
      </c>
      <c r="AQ356" s="237" t="str">
        <f t="shared" si="355"/>
        <v/>
      </c>
      <c r="AR356" s="283" t="str">
        <f t="shared" si="356"/>
        <v/>
      </c>
      <c r="AS356" s="237" t="str">
        <f>IFERROR(IF(AND(AH355="Impacto",AH356="Impacto"),(AS355-(+AS355*AK356)),IF(AND(AH355="Probabilidad",AH356="Impacto"),(AS354-(+AS354*AK356)),IF(AH356="Probabilidad",AS355,""))),"")</f>
        <v/>
      </c>
      <c r="AT356" s="239" t="str">
        <f t="shared" si="357"/>
        <v/>
      </c>
      <c r="AU356" s="454"/>
      <c r="AV356" s="457"/>
      <c r="AW356" s="451"/>
      <c r="AX356" s="460"/>
      <c r="AY356" s="343"/>
      <c r="AZ356" s="209"/>
      <c r="BA356" s="207"/>
      <c r="BB356" s="207"/>
      <c r="BC356" s="208"/>
      <c r="BD356" s="208"/>
      <c r="BE356" s="208"/>
      <c r="BF356" s="209"/>
      <c r="BG356" s="463"/>
      <c r="BH356" s="215"/>
      <c r="BI356" s="210"/>
      <c r="BJ356" s="210"/>
      <c r="BK356" s="210"/>
      <c r="BL356" s="207"/>
      <c r="BM356" s="207"/>
      <c r="BN356" s="207"/>
      <c r="BO356" s="282"/>
      <c r="BP356" s="282"/>
      <c r="BQ356" s="284"/>
      <c r="BR356" s="213"/>
      <c r="BS356" s="213" t="str">
        <f>IF(AND('MAPA DE RIESGOS'!$AP356="Muy Alta",'MAPA DE RIESGOS'!$AR356="Leve"),CONCATENATE("R",'MAPA DE RIESGOS'!$H356,"C",'MAPA DE RIESGOS'!$AF356),"")</f>
        <v/>
      </c>
      <c r="BT356" s="213"/>
      <c r="BU356" s="213"/>
      <c r="BV356" s="213"/>
      <c r="BW356" s="213"/>
      <c r="BX356" s="213"/>
      <c r="BY356" s="213"/>
      <c r="BZ356" s="213"/>
      <c r="CA356" s="213"/>
      <c r="CB356" s="213"/>
      <c r="CC356" s="213"/>
      <c r="CD356" s="213"/>
      <c r="CE356" s="213"/>
      <c r="CF356" s="213"/>
      <c r="CG356" s="213"/>
      <c r="CH356" s="213"/>
      <c r="CI356" s="213"/>
      <c r="CJ356" s="213"/>
      <c r="CK356" s="213"/>
    </row>
    <row r="357" spans="1:89" s="214" customFormat="1" ht="28.5" hidden="1" customHeight="1">
      <c r="A357" s="643"/>
      <c r="B357" s="621"/>
      <c r="C357" s="520"/>
      <c r="D357" s="520"/>
      <c r="E357" s="469"/>
      <c r="F357" s="469"/>
      <c r="G357" s="489"/>
      <c r="H357" s="384">
        <v>57</v>
      </c>
      <c r="I357" s="467"/>
      <c r="J357" s="464"/>
      <c r="K357" s="464"/>
      <c r="L357" s="464"/>
      <c r="M357" s="470"/>
      <c r="N357" s="470"/>
      <c r="O357" s="470"/>
      <c r="P357" s="473"/>
      <c r="Q357" s="476"/>
      <c r="R357" s="479"/>
      <c r="S357" s="479"/>
      <c r="T357" s="479"/>
      <c r="U357" s="479"/>
      <c r="V357" s="482"/>
      <c r="W357" s="440"/>
      <c r="X357" s="485"/>
      <c r="Y357" s="488"/>
      <c r="Z357" s="437"/>
      <c r="AA357" s="440"/>
      <c r="AB357" s="443"/>
      <c r="AC357" s="446"/>
      <c r="AD357" s="449"/>
      <c r="AE357" s="452"/>
      <c r="AF357" s="205">
        <v>6</v>
      </c>
      <c r="AG357" s="206"/>
      <c r="AH357" s="234" t="str">
        <f t="shared" si="353"/>
        <v/>
      </c>
      <c r="AI357" s="340"/>
      <c r="AJ357" s="340"/>
      <c r="AK357" s="235" t="str">
        <f t="shared" si="354"/>
        <v/>
      </c>
      <c r="AL357" s="341"/>
      <c r="AM357" s="341"/>
      <c r="AN357" s="342"/>
      <c r="AO357" s="236" t="str">
        <f>IF(ISBLANK(AD352),(IFERROR(IF(AND(AH355="Probabilidad",AH357="Probabilidad"),(AQ355-(+AQ355*AK357)),IF(AND(AH355="Impacto",AH357="Probabilidad"),(AQ354-(+AQ354*AK357)),IF(AH357="Impacto",AQ355,""))),""))," ")</f>
        <v/>
      </c>
      <c r="AP357" s="174" t="str">
        <f>IF(ISBLANK(AD352),(IFERROR(IF(AO357="","",IF(AO357&lt;=0.2,"Muy Baja",IF(AO357&lt;=0.4,"Baja",IF(AO357&lt;=0.6,"Media",IF(AO357&lt;=0.8,"Alta","Muy Alta"))))),"")), " ")</f>
        <v/>
      </c>
      <c r="AQ357" s="237" t="str">
        <f t="shared" si="355"/>
        <v/>
      </c>
      <c r="AR357" s="283" t="str">
        <f t="shared" si="356"/>
        <v/>
      </c>
      <c r="AS357" s="237" t="str">
        <f>IFERROR(IF(AND(AH356="Impacto",AH357="Impacto"),(AS355-(+AS356*AK357)),IF(AND(AH355="Probabilidad",AH357="Impacto"),(AS354-(+AS354*AK357)),IF(AH357="Probabilidad",AS355,""))),"")</f>
        <v/>
      </c>
      <c r="AT357" s="239" t="str">
        <f t="shared" si="357"/>
        <v/>
      </c>
      <c r="AU357" s="455"/>
      <c r="AV357" s="458"/>
      <c r="AW357" s="452"/>
      <c r="AX357" s="461"/>
      <c r="AY357" s="343"/>
      <c r="AZ357" s="209"/>
      <c r="BA357" s="207"/>
      <c r="BB357" s="207"/>
      <c r="BC357" s="208"/>
      <c r="BD357" s="208"/>
      <c r="BE357" s="208"/>
      <c r="BF357" s="209"/>
      <c r="BG357" s="464"/>
      <c r="BH357" s="215"/>
      <c r="BI357" s="210"/>
      <c r="BJ357" s="210"/>
      <c r="BK357" s="210"/>
      <c r="BL357" s="207"/>
      <c r="BM357" s="207"/>
      <c r="BN357" s="207"/>
      <c r="BO357" s="282"/>
      <c r="BP357" s="282"/>
      <c r="BQ357" s="284"/>
      <c r="BR357" s="213"/>
      <c r="BS357" s="213" t="str">
        <f>IF(AND('MAPA DE RIESGOS'!$AP357="Muy Alta",'MAPA DE RIESGOS'!$AR357="Leve"),CONCATENATE("R",'MAPA DE RIESGOS'!$H357,"C",'MAPA DE RIESGOS'!$AF357),"")</f>
        <v/>
      </c>
      <c r="BT357" s="213"/>
      <c r="BU357" s="213"/>
      <c r="BV357" s="213"/>
      <c r="BW357" s="213"/>
      <c r="BX357" s="213"/>
      <c r="BY357" s="213"/>
      <c r="BZ357" s="213"/>
      <c r="CA357" s="213"/>
      <c r="CB357" s="213"/>
      <c r="CC357" s="213"/>
      <c r="CD357" s="213"/>
      <c r="CE357" s="213"/>
      <c r="CF357" s="213"/>
      <c r="CG357" s="213"/>
      <c r="CH357" s="213"/>
      <c r="CI357" s="213"/>
      <c r="CJ357" s="213"/>
      <c r="CK357" s="213"/>
    </row>
    <row r="358" spans="1:89" s="214" customFormat="1" ht="28.5" hidden="1" customHeight="1">
      <c r="A358" s="643"/>
      <c r="B358" s="621" t="s">
        <v>960</v>
      </c>
      <c r="C358" s="520"/>
      <c r="D358" s="520" t="str">
        <f>IFERROR((VLOOKUP($B358,'Listados Datos'!$D$3:$F$18,3,FALSE))," ")</f>
        <v>El proceso inicia con la identificación de las necesidades de recursos y finaliza con la entrega del bien y/o servicio y su registro en los hechos financieros. Aplica a todos los procesos de la entidad.</v>
      </c>
      <c r="E358" s="469" t="s">
        <v>1258</v>
      </c>
      <c r="F358" s="469" t="s">
        <v>976</v>
      </c>
      <c r="G358" s="489">
        <v>58</v>
      </c>
      <c r="H358" s="384">
        <v>58</v>
      </c>
      <c r="I358" s="513" t="s">
        <v>1293</v>
      </c>
      <c r="J358" s="462"/>
      <c r="K358" s="462" t="s">
        <v>1293</v>
      </c>
      <c r="L358" s="462"/>
      <c r="M358" s="468" t="str">
        <f t="shared" ref="M358" si="393">+CONCATENATE("Posibilidad de afectación ", J358, " por ", K358," debido a ", L358)</f>
        <v xml:space="preserve">Posibilidad de afectación  por Financiero debido a </v>
      </c>
      <c r="N358" s="468" t="s">
        <v>108</v>
      </c>
      <c r="O358" s="468" t="s">
        <v>836</v>
      </c>
      <c r="P358" s="471"/>
      <c r="Q358" s="474"/>
      <c r="R358" s="477"/>
      <c r="S358" s="477"/>
      <c r="T358" s="477"/>
      <c r="U358" s="477"/>
      <c r="V358" s="480" t="str">
        <f t="shared" ref="V358" si="394">IF(ISBLANK(AC358),(IF(P358&lt;=0,"",IF(P358&lt;=2,"Muy Baja",IF(P358&lt;=24,"Baja",IF(P358&lt;=500,"Media",IF(P358&lt;=5000,"Alta","Muy Alta"))))))," ")</f>
        <v/>
      </c>
      <c r="W358" s="438" t="str">
        <f t="shared" ref="W358" si="395">IF(ISBLANK(AC358),(IF(V358="","",IF(V358="Muy Baja",20%,IF(V358="Baja",40%,IF(V358="Media",60%,IF(V358="Alta",80%,IF(V358="Muy Alta",100%,0)))))))," ")</f>
        <v/>
      </c>
      <c r="X358" s="483"/>
      <c r="Y358" s="486" t="str">
        <f>IF(X358&gt;0,IF(NOT(ISERROR(MATCH(X358,'Listados Datos'!$N$3:$N$4,0))),'Listados Datos'!$N$6&amp;"Por favor no seleccionar este criterios de impacto (Afectación Económica o presupuestal y/o Pérdida Reputacional)",'Listados Datos'!$N$7),"")</f>
        <v/>
      </c>
      <c r="Z358" s="435" t="str">
        <f>IF(OR(X358='Listados Datos'!$R$3,X358='Listados Datos'!$S$3),"Leve",IF(OR(X358='Listados Datos'!$R$4,X358='Listados Datos'!$S$4),"Menor",IF(OR(X358='Listados Datos'!$R$5,X358='Listados Datos'!$S$5),"Moderado",IF(OR(X358='Listados Datos'!$R$6,X358='Listados Datos'!$S$6),"Mayor",IF(OR(X358='Listados Datos'!$R$7,X358='Listados Datos'!$S$7),"Catastrófico","")))))</f>
        <v/>
      </c>
      <c r="AA358" s="438" t="str">
        <f>IF(Z358="","",IF(Z358="Leve",20%,IF(Z358="Menor",40%,IF(Z358="Moderado",60%,IF(Z358="Mayor",80%,IF(Z358="Catastrófico",100%,0))))))</f>
        <v/>
      </c>
      <c r="AB358" s="441" t="str">
        <f>IF(OR(AND(V358="Muy Baja",Z358="Leve"),AND(V358="Muy Baja",Z358="Menor"),AND(V358="Baja",Z358="Leve")),"Bajo",IF(OR(AND(V358="Muy baja",Z358="Moderado"),AND(V358="Baja",Z358="Menor"),AND(V358="Baja",Z358="Moderado"),AND(V358="Media",Z358="Leve"),AND(V358="Media",Z358="Menor"),AND(V358="Media",Z358="Moderado"),AND(V358="Alta",Z358="Leve"),AND(V358="Alta",Z358="Menor")),"Moderado",IF(OR(AND(V358="Muy Baja",Z358="Mayor"),AND(V358="Baja",Z358="Mayor"),AND(V358="Media",Z358="Mayor"),AND(V358="Alta",Z358="Moderado"),AND(V358="Alta",Z358="Mayor"),AND(V358="Muy Alta",Z358="Leve"),AND(V358="Muy Alta",Z358="Menor"),AND(V358="Muy Alta",Z358="Moderado"),AND(V358="Muy Alta",Z358="Mayor")),"Alto",IF(OR(AND(V358="Muy Baja",Z358="Catastrófico"),AND(V358="Baja",Z358="Catastrófico"),AND(V358="Media",Z358="Catastrófico"),AND(V358="Alta",Z358="Catastrófico"),AND(V358="Muy Alta",Z358="Catastrófico")),"Extremo",""))))</f>
        <v/>
      </c>
      <c r="AC358" s="444"/>
      <c r="AD358" s="447"/>
      <c r="AE358" s="450" t="str">
        <f t="shared" ref="AE358" si="396">IF(AND(AC358="Rara Vez",AD358="Insignificante"),("BAJA"),IF(AND(AC358="Rara Vez",AD358="Menor"),("BAJA"),IF(AND(AC358="Rara Vez",AD358="Moderado"),("MODERADA"),IF(AND(AC358="Rara Vez",AD358="Mayor"),("ALTA"),IF(AND(AC358="Improbable",AD358="Insignificante"),("BAJA"),IF(AND(AC358="Improbable",AD358="Menor"),("BAJA"),IF(AND(AC358="Improbable",AD358="Moderado"),("MODERADA"),IF(AND(AC358="Improbable",AD358="Mayor"),("ALTA"),IF(AND(AC358="Posible",AD358="Insignificante"),("BAJA"),IF(AND(AC358="Posible",AD358="Menor"),("MODERADA"),IF(AND(AC358="Posible",AD358="Moderado"),("ALTA"),IF(AND(AC358="Posible",AD358="Mayor"),("EXTREMA"),IF(AND(AC358="Probable",AD358="Insignificante"),("MODERADA"),IF(AND(AC358="Probable",AD358="Menor"),("ALTA"),IF(AND(AC358="Probable",AD358="Moderado"),("ALTA"),IF(AND(AC358="Probable",AD358="Mayor"),("EXTREMA"),IF(AND(AC358="Casi Seguro",AD358="Insignificante"),("ALTA"),IF(AND(AC358="Casi Seguro",AD358="Menor"),("ALTA"),IF(AND(AC358="Casi Seguro",AD358="Moderado"),("EXTREMA"),IF(AND(AC358="Casi Seguro",AD358="Mayor"),("EXTREMA"),IF(AD358="Catastrófico","EXTREMA","VALORAR")))))))))))))))))))))</f>
        <v>VALORAR</v>
      </c>
      <c r="AF358" s="205">
        <v>1</v>
      </c>
      <c r="AG358" s="206"/>
      <c r="AH358" s="234" t="str">
        <f t="shared" si="353"/>
        <v/>
      </c>
      <c r="AI358" s="340"/>
      <c r="AJ358" s="340"/>
      <c r="AK358" s="235" t="str">
        <f t="shared" si="354"/>
        <v/>
      </c>
      <c r="AL358" s="341"/>
      <c r="AM358" s="341"/>
      <c r="AN358" s="342"/>
      <c r="AO358" s="236" t="str">
        <f>IF(ISBLANK(AD358),(IFERROR(IF(AH358="Probabilidad",(W358-(+W358*AK358)),IF(AH358="Impacto",W358,"")),""))," ")</f>
        <v/>
      </c>
      <c r="AP358" s="174" t="str">
        <f>IF(ISBLANK(AD358), (IFERROR(IF(AO358="","",IF(AO358&lt;=0.2,"Muy Baja",IF(AO358&lt;=0.4,"Baja",IF(AO358&lt;=0.6,"Media",IF(AO358&lt;=0.8,"Alta","Muy Alta"))))),""))," ")</f>
        <v/>
      </c>
      <c r="AQ358" s="237" t="str">
        <f t="shared" si="355"/>
        <v/>
      </c>
      <c r="AR358" s="283" t="str">
        <f t="shared" si="356"/>
        <v/>
      </c>
      <c r="AS358" s="237" t="str">
        <f>IFERROR(IF(AH358="Impacto",(AA358-(+AA358*AK358)),IF(AH358="Probabilidad",AA358,"")),"")</f>
        <v/>
      </c>
      <c r="AT358" s="239" t="str">
        <f t="shared" si="357"/>
        <v/>
      </c>
      <c r="AU358" s="453"/>
      <c r="AV358" s="456" t="str">
        <f>IF(ISBLANK(AD358), " ", AD358)</f>
        <v xml:space="preserve"> </v>
      </c>
      <c r="AW358" s="450" t="str">
        <f t="shared" ref="AW358" si="397">IF(AND(AU358="Rara Vez",AV358="Insignificante"),("BAJA"),IF(AND(AU358="Rara Vez",AV358="Menor"),("BAJA"),IF(AND(AU358="Rara Vez",AV358="Moderado"),("MODERADA"),IF(AND(AU358="Rara Vez",AV358="Mayor"),("ALTA"),IF(AND(AU358="Improbable",AV358="Insignificante"),("BAJA"),IF(AND(AU358="Improbable",AV358="Menor"),("BAJA"),IF(AND(AU358="Improbable",AV358="Moderado"),("MODERADA"),IF(AND(AU358="Improbable",AV358="Mayor"),("ALTA"),IF(AND(AU358="Posible",AV358="Insignificante"),("BAJA"),IF(AND(AU358="Posible",AV358="Menor"),("MODERADA"),IF(AND(AU358="Posible",AV358="Moderado"),("ALTA"),IF(AND(AU358="Posible",AV358="Mayor"),("EXTREMA"),IF(AND(AU358="Probable",AV358="Insignificante"),("MODERADA"),IF(AND(AU358="Probable",AV358="Menor"),("ALTA"),IF(AND(AU358="Probable",AV358="Moderado"),("ALTA"),IF(AND(AU358="Probable",AV358="Mayor"),("EXTREMA"),IF(AND(AU358="Casi Seguro",AV358="Insignificante"),("ALTA"),IF(AND(AU358="Casi Seguro",AV358="Menor"),("ALTA"),IF(AND(AU358="Casi Seguro",AV358="Moderado"),("EXTREMA"),IF(AND(AU358="Casi Seguro",AV358="Mayor"),("EXTREMA"),IF(AV358="Catastrófico","EXTREMA","VALORAR")))))))))))))))))))))</f>
        <v>VALORAR</v>
      </c>
      <c r="AX358" s="459" t="s">
        <v>337</v>
      </c>
      <c r="AY358" s="343"/>
      <c r="AZ358" s="209"/>
      <c r="BA358" s="207"/>
      <c r="BB358" s="207"/>
      <c r="BC358" s="208"/>
      <c r="BD358" s="208"/>
      <c r="BE358" s="208"/>
      <c r="BF358" s="209"/>
      <c r="BG358" s="462"/>
      <c r="BH358" s="215"/>
      <c r="BI358" s="210"/>
      <c r="BJ358" s="210"/>
      <c r="BK358" s="210"/>
      <c r="BL358" s="207"/>
      <c r="BM358" s="207"/>
      <c r="BN358" s="207"/>
      <c r="BO358" s="282"/>
      <c r="BP358" s="282"/>
      <c r="BQ358" s="284"/>
      <c r="BR358" s="213"/>
      <c r="BS358" s="213" t="str">
        <f>IF(AND('MAPA DE RIESGOS'!$AP358="Muy Alta",'MAPA DE RIESGOS'!$AR358="Leve"),CONCATENATE("R",'MAPA DE RIESGOS'!$H358,"C",'MAPA DE RIESGOS'!$AF358),"")</f>
        <v/>
      </c>
      <c r="BT358" s="213"/>
      <c r="BU358" s="213"/>
      <c r="BV358" s="213"/>
      <c r="BW358" s="213"/>
      <c r="BX358" s="213"/>
      <c r="BY358" s="213"/>
      <c r="BZ358" s="213"/>
      <c r="CA358" s="213"/>
      <c r="CB358" s="213"/>
      <c r="CC358" s="213"/>
      <c r="CD358" s="213"/>
      <c r="CE358" s="213"/>
      <c r="CF358" s="213"/>
      <c r="CG358" s="213"/>
      <c r="CH358" s="213"/>
      <c r="CI358" s="213"/>
      <c r="CJ358" s="213"/>
      <c r="CK358" s="213"/>
    </row>
    <row r="359" spans="1:89" s="214" customFormat="1" ht="28.5" hidden="1" customHeight="1">
      <c r="A359" s="643"/>
      <c r="B359" s="621"/>
      <c r="C359" s="520"/>
      <c r="D359" s="520"/>
      <c r="E359" s="469"/>
      <c r="F359" s="469"/>
      <c r="G359" s="489"/>
      <c r="H359" s="384">
        <v>58</v>
      </c>
      <c r="I359" s="514"/>
      <c r="J359" s="463"/>
      <c r="K359" s="463"/>
      <c r="L359" s="463"/>
      <c r="M359" s="469"/>
      <c r="N359" s="469"/>
      <c r="O359" s="469"/>
      <c r="P359" s="472"/>
      <c r="Q359" s="475"/>
      <c r="R359" s="478"/>
      <c r="S359" s="478"/>
      <c r="T359" s="478"/>
      <c r="U359" s="478"/>
      <c r="V359" s="481"/>
      <c r="W359" s="439"/>
      <c r="X359" s="484"/>
      <c r="Y359" s="487"/>
      <c r="Z359" s="436"/>
      <c r="AA359" s="439"/>
      <c r="AB359" s="442"/>
      <c r="AC359" s="445"/>
      <c r="AD359" s="448"/>
      <c r="AE359" s="451"/>
      <c r="AF359" s="205">
        <v>2</v>
      </c>
      <c r="AG359" s="206"/>
      <c r="AH359" s="234" t="str">
        <f t="shared" si="353"/>
        <v/>
      </c>
      <c r="AI359" s="340"/>
      <c r="AJ359" s="340"/>
      <c r="AK359" s="235" t="str">
        <f t="shared" si="354"/>
        <v/>
      </c>
      <c r="AL359" s="341"/>
      <c r="AM359" s="341"/>
      <c r="AN359" s="342"/>
      <c r="AO359" s="236" t="str">
        <f>IF(ISBLANK(AD358),(IFERROR(IF(AND(AH358="Probabilidad",AH359="Probabilidad"),(AQ358-(+AQ358*AK359)),IF(AH359="Probabilidad",(W358-(+W358*AK359)),IF(AH359="Impacto",AQ358,""))),""))," ")</f>
        <v/>
      </c>
      <c r="AP359" s="174" t="str">
        <f>IF(ISBLANK(AD358),(IFERROR(IF(AO359="","",IF(AO359&lt;=0.2,"Muy Baja",IF(AO359&lt;=0.4,"Baja",IF(AO359&lt;=0.6,"Media",IF(AO359&lt;=0.8,"Alta","Muy Alta"))))),""))," ")</f>
        <v/>
      </c>
      <c r="AQ359" s="237" t="str">
        <f t="shared" si="355"/>
        <v/>
      </c>
      <c r="AR359" s="283" t="str">
        <f t="shared" si="356"/>
        <v/>
      </c>
      <c r="AS359" s="237" t="str">
        <f>IFERROR(IF(AND(AH358="Impacto",AH359="Impacto"),(AS358-(+AS358*AK359)),IF(AH359="Impacto",(AA358-(+AA358*AK359)),IF(AH359="Probabilidad",AS358,""))),"")</f>
        <v/>
      </c>
      <c r="AT359" s="239" t="str">
        <f t="shared" si="357"/>
        <v/>
      </c>
      <c r="AU359" s="454"/>
      <c r="AV359" s="457"/>
      <c r="AW359" s="451"/>
      <c r="AX359" s="460"/>
      <c r="AY359" s="343"/>
      <c r="AZ359" s="209"/>
      <c r="BA359" s="207"/>
      <c r="BB359" s="207"/>
      <c r="BC359" s="208"/>
      <c r="BD359" s="208"/>
      <c r="BE359" s="208"/>
      <c r="BF359" s="209"/>
      <c r="BG359" s="463"/>
      <c r="BH359" s="215"/>
      <c r="BI359" s="210"/>
      <c r="BJ359" s="210"/>
      <c r="BK359" s="210"/>
      <c r="BL359" s="207"/>
      <c r="BM359" s="207"/>
      <c r="BN359" s="207"/>
      <c r="BO359" s="282"/>
      <c r="BP359" s="282"/>
      <c r="BQ359" s="284"/>
      <c r="BR359" s="213"/>
      <c r="BS359" s="213" t="str">
        <f>IF(AND('MAPA DE RIESGOS'!$AP359="Muy Alta",'MAPA DE RIESGOS'!$AR359="Leve"),CONCATENATE("R",'MAPA DE RIESGOS'!$H359,"C",'MAPA DE RIESGOS'!$AF359),"")</f>
        <v/>
      </c>
      <c r="BT359" s="213"/>
      <c r="BU359" s="213"/>
      <c r="BV359" s="213"/>
      <c r="BW359" s="213"/>
      <c r="BX359" s="213"/>
      <c r="BY359" s="213"/>
      <c r="BZ359" s="213"/>
      <c r="CA359" s="213"/>
      <c r="CB359" s="213"/>
      <c r="CC359" s="213"/>
      <c r="CD359" s="213"/>
      <c r="CE359" s="213"/>
      <c r="CF359" s="213"/>
      <c r="CG359" s="213"/>
      <c r="CH359" s="213"/>
      <c r="CI359" s="213"/>
      <c r="CJ359" s="213"/>
      <c r="CK359" s="213"/>
    </row>
    <row r="360" spans="1:89" s="214" customFormat="1" ht="28.5" hidden="1" customHeight="1">
      <c r="A360" s="643"/>
      <c r="B360" s="621"/>
      <c r="C360" s="520"/>
      <c r="D360" s="520"/>
      <c r="E360" s="469"/>
      <c r="F360" s="469"/>
      <c r="G360" s="489"/>
      <c r="H360" s="384">
        <v>58</v>
      </c>
      <c r="I360" s="514"/>
      <c r="J360" s="463"/>
      <c r="K360" s="463"/>
      <c r="L360" s="463"/>
      <c r="M360" s="469"/>
      <c r="N360" s="469"/>
      <c r="O360" s="469"/>
      <c r="P360" s="472"/>
      <c r="Q360" s="475"/>
      <c r="R360" s="478"/>
      <c r="S360" s="478"/>
      <c r="T360" s="478"/>
      <c r="U360" s="478"/>
      <c r="V360" s="481"/>
      <c r="W360" s="439"/>
      <c r="X360" s="484"/>
      <c r="Y360" s="487"/>
      <c r="Z360" s="436"/>
      <c r="AA360" s="439"/>
      <c r="AB360" s="442"/>
      <c r="AC360" s="445"/>
      <c r="AD360" s="448"/>
      <c r="AE360" s="451"/>
      <c r="AF360" s="205">
        <v>3</v>
      </c>
      <c r="AG360" s="206"/>
      <c r="AH360" s="234" t="str">
        <f t="shared" si="353"/>
        <v/>
      </c>
      <c r="AI360" s="340"/>
      <c r="AJ360" s="340"/>
      <c r="AK360" s="235" t="str">
        <f t="shared" si="354"/>
        <v/>
      </c>
      <c r="AL360" s="341"/>
      <c r="AM360" s="341"/>
      <c r="AN360" s="342"/>
      <c r="AO360" s="236" t="str">
        <f>IF(ISBLANK(AD358),(IFERROR(IF(AND(AH359="Probabilidad",AH360="Probabilidad"),(AQ359-(+AQ359*AK360)),IF(AND(AH359="Impacto",AH360="Probabilidad"),(AQ358-(+AQ358*AK360)),IF(AH360="Impacto",AQ359,""))),""))," ")</f>
        <v/>
      </c>
      <c r="AP360" s="174" t="str">
        <f>IF(ISBLANK(AD358),(IFERROR(IF(AO360="","",IF(AO360&lt;=0.2,"Muy Baja",IF(AO360&lt;=0.4,"Baja",IF(AO360&lt;=0.6,"Media",IF(AO360&lt;=0.8,"Alta","Muy Alta"))))),""))," ")</f>
        <v/>
      </c>
      <c r="AQ360" s="237" t="str">
        <f t="shared" si="355"/>
        <v/>
      </c>
      <c r="AR360" s="283" t="str">
        <f t="shared" si="356"/>
        <v/>
      </c>
      <c r="AS360" s="237" t="str">
        <f>IFERROR(IF(AND(AH359="Impacto",AH360="Impacto"),(AS359-(+AS359*AK360)),IF(AND(AH359="Probabilidad",AH360="Impacto"),(AS358-(+AS358*AK360)),IF(AH360="Probabilidad",AS359,""))),"")</f>
        <v/>
      </c>
      <c r="AT360" s="239" t="str">
        <f t="shared" si="357"/>
        <v/>
      </c>
      <c r="AU360" s="454"/>
      <c r="AV360" s="457"/>
      <c r="AW360" s="451"/>
      <c r="AX360" s="460"/>
      <c r="AY360" s="343"/>
      <c r="AZ360" s="209"/>
      <c r="BA360" s="207"/>
      <c r="BB360" s="207"/>
      <c r="BC360" s="208"/>
      <c r="BD360" s="208"/>
      <c r="BE360" s="208"/>
      <c r="BF360" s="209"/>
      <c r="BG360" s="463"/>
      <c r="BH360" s="215"/>
      <c r="BI360" s="210"/>
      <c r="BJ360" s="210"/>
      <c r="BK360" s="210"/>
      <c r="BL360" s="207"/>
      <c r="BM360" s="207"/>
      <c r="BN360" s="207"/>
      <c r="BO360" s="282"/>
      <c r="BP360" s="282"/>
      <c r="BQ360" s="284"/>
      <c r="BR360" s="213"/>
      <c r="BS360" s="213" t="str">
        <f>IF(AND('MAPA DE RIESGOS'!$AP360="Muy Alta",'MAPA DE RIESGOS'!$AR360="Leve"),CONCATENATE("R",'MAPA DE RIESGOS'!$H360,"C",'MAPA DE RIESGOS'!$AF360),"")</f>
        <v/>
      </c>
      <c r="BT360" s="213"/>
      <c r="BU360" s="213"/>
      <c r="BV360" s="213"/>
      <c r="BW360" s="213"/>
      <c r="BX360" s="213"/>
      <c r="BY360" s="213"/>
      <c r="BZ360" s="213"/>
      <c r="CA360" s="213"/>
      <c r="CB360" s="213"/>
      <c r="CC360" s="213"/>
      <c r="CD360" s="213"/>
      <c r="CE360" s="213"/>
      <c r="CF360" s="213"/>
      <c r="CG360" s="213"/>
      <c r="CH360" s="213"/>
      <c r="CI360" s="213"/>
      <c r="CJ360" s="213"/>
      <c r="CK360" s="213"/>
    </row>
    <row r="361" spans="1:89" s="214" customFormat="1" ht="28.5" hidden="1" customHeight="1">
      <c r="A361" s="643"/>
      <c r="B361" s="621"/>
      <c r="C361" s="520"/>
      <c r="D361" s="520"/>
      <c r="E361" s="469"/>
      <c r="F361" s="469"/>
      <c r="G361" s="489"/>
      <c r="H361" s="384">
        <v>58</v>
      </c>
      <c r="I361" s="514"/>
      <c r="J361" s="463"/>
      <c r="K361" s="463"/>
      <c r="L361" s="463"/>
      <c r="M361" s="469"/>
      <c r="N361" s="469"/>
      <c r="O361" s="469"/>
      <c r="P361" s="472"/>
      <c r="Q361" s="475"/>
      <c r="R361" s="478"/>
      <c r="S361" s="478"/>
      <c r="T361" s="478"/>
      <c r="U361" s="478"/>
      <c r="V361" s="481"/>
      <c r="W361" s="439"/>
      <c r="X361" s="484"/>
      <c r="Y361" s="487"/>
      <c r="Z361" s="436"/>
      <c r="AA361" s="439"/>
      <c r="AB361" s="442"/>
      <c r="AC361" s="445"/>
      <c r="AD361" s="448"/>
      <c r="AE361" s="451"/>
      <c r="AF361" s="205">
        <v>4</v>
      </c>
      <c r="AG361" s="206"/>
      <c r="AH361" s="234" t="str">
        <f t="shared" si="353"/>
        <v/>
      </c>
      <c r="AI361" s="340"/>
      <c r="AJ361" s="340"/>
      <c r="AK361" s="235" t="str">
        <f t="shared" si="354"/>
        <v/>
      </c>
      <c r="AL361" s="341"/>
      <c r="AM361" s="341"/>
      <c r="AN361" s="342"/>
      <c r="AO361" s="236" t="str">
        <f>IF(ISBLANK(AD358),(IFERROR(IF(AND(AH360="Probabilidad",AH361="Probabilidad"),(AQ360-(+AQ360*AK361)),IF(AND(AH360="Impacto",AH361="Probabilidad"),(AQ359-(+AQ359*AK361)),IF(AH361="Impacto",AQ360,""))),""))," ")</f>
        <v/>
      </c>
      <c r="AP361" s="174" t="str">
        <f>IF(ISBLANK(AD358),(IFERROR(IF(AO361="","",IF(AO361&lt;=0.2,"Muy Baja",IF(AO361&lt;=0.4,"Baja",IF(AO361&lt;=0.6,"Media",IF(AO361&lt;=0.8,"Alta","Muy Alta"))))),""))," ")</f>
        <v/>
      </c>
      <c r="AQ361" s="237" t="str">
        <f t="shared" si="355"/>
        <v/>
      </c>
      <c r="AR361" s="283" t="str">
        <f t="shared" si="356"/>
        <v/>
      </c>
      <c r="AS361" s="237" t="str">
        <f>IFERROR(IF(AND(AH360="Impacto",AH361="Impacto"),(AS360-(+AS360*AK361)),IF(AND(AH360="Probabilidad",AH361="Impacto"),(AS359-(+AS359*AK361)),IF(AH361="Probabilidad",AS360,""))),"")</f>
        <v/>
      </c>
      <c r="AT361" s="239" t="str">
        <f t="shared" si="357"/>
        <v/>
      </c>
      <c r="AU361" s="454"/>
      <c r="AV361" s="457"/>
      <c r="AW361" s="451"/>
      <c r="AX361" s="460"/>
      <c r="AY361" s="343"/>
      <c r="AZ361" s="209"/>
      <c r="BA361" s="207"/>
      <c r="BB361" s="207"/>
      <c r="BC361" s="208"/>
      <c r="BD361" s="208"/>
      <c r="BE361" s="208"/>
      <c r="BF361" s="209"/>
      <c r="BG361" s="463"/>
      <c r="BH361" s="215"/>
      <c r="BI361" s="210"/>
      <c r="BJ361" s="210"/>
      <c r="BK361" s="210"/>
      <c r="BL361" s="207"/>
      <c r="BM361" s="207"/>
      <c r="BN361" s="207"/>
      <c r="BO361" s="282"/>
      <c r="BP361" s="282"/>
      <c r="BQ361" s="284"/>
      <c r="BR361" s="213"/>
      <c r="BS361" s="213" t="str">
        <f>IF(AND('MAPA DE RIESGOS'!$AP361="Muy Alta",'MAPA DE RIESGOS'!$AR361="Leve"),CONCATENATE("R",'MAPA DE RIESGOS'!$H361,"C",'MAPA DE RIESGOS'!$AF361),"")</f>
        <v/>
      </c>
      <c r="BT361" s="213"/>
      <c r="BU361" s="213"/>
      <c r="BV361" s="213"/>
      <c r="BW361" s="213"/>
      <c r="BX361" s="213"/>
      <c r="BY361" s="213"/>
      <c r="BZ361" s="213"/>
      <c r="CA361" s="213"/>
      <c r="CB361" s="213"/>
      <c r="CC361" s="213"/>
      <c r="CD361" s="213"/>
      <c r="CE361" s="213"/>
      <c r="CF361" s="213"/>
      <c r="CG361" s="213"/>
      <c r="CH361" s="213"/>
      <c r="CI361" s="213"/>
      <c r="CJ361" s="213"/>
      <c r="CK361" s="213"/>
    </row>
    <row r="362" spans="1:89" s="214" customFormat="1" ht="28.5" hidden="1" customHeight="1">
      <c r="A362" s="643"/>
      <c r="B362" s="621"/>
      <c r="C362" s="520"/>
      <c r="D362" s="520"/>
      <c r="E362" s="469"/>
      <c r="F362" s="469"/>
      <c r="G362" s="489"/>
      <c r="H362" s="384">
        <v>58</v>
      </c>
      <c r="I362" s="514"/>
      <c r="J362" s="463"/>
      <c r="K362" s="463"/>
      <c r="L362" s="463"/>
      <c r="M362" s="469"/>
      <c r="N362" s="469"/>
      <c r="O362" s="469"/>
      <c r="P362" s="472"/>
      <c r="Q362" s="475"/>
      <c r="R362" s="478"/>
      <c r="S362" s="478"/>
      <c r="T362" s="478"/>
      <c r="U362" s="478"/>
      <c r="V362" s="481"/>
      <c r="W362" s="439"/>
      <c r="X362" s="484"/>
      <c r="Y362" s="487"/>
      <c r="Z362" s="436"/>
      <c r="AA362" s="439"/>
      <c r="AB362" s="442"/>
      <c r="AC362" s="445"/>
      <c r="AD362" s="448"/>
      <c r="AE362" s="451"/>
      <c r="AF362" s="205">
        <v>5</v>
      </c>
      <c r="AG362" s="206"/>
      <c r="AH362" s="234" t="str">
        <f t="shared" si="353"/>
        <v/>
      </c>
      <c r="AI362" s="340"/>
      <c r="AJ362" s="340"/>
      <c r="AK362" s="235" t="str">
        <f t="shared" si="354"/>
        <v/>
      </c>
      <c r="AL362" s="341"/>
      <c r="AM362" s="341"/>
      <c r="AN362" s="342"/>
      <c r="AO362" s="236" t="str">
        <f>IF(ISBLANK(AD358),(IFERROR(IF(AND(AH361="Probabilidad",AH362="Probabilidad"),(AQ361-(+AQ361*AK362)),IF(AND(AH361="Impacto",AH362="Probabilidad"),(AQ360-(+AQ360*AK362)),IF(AH362="Impacto",AQ361,""))),""))," ")</f>
        <v/>
      </c>
      <c r="AP362" s="174" t="str">
        <f>IF(ISBLANK(AD358),(IFERROR(IF(AO362="","",IF(AO362&lt;=0.2,"Muy Baja",IF(AO362&lt;=0.4,"Baja",IF(AO362&lt;=0.6,"Media",IF(AO362&lt;=0.8,"Alta","Muy Alta"))))),""))," ")</f>
        <v/>
      </c>
      <c r="AQ362" s="237" t="str">
        <f t="shared" si="355"/>
        <v/>
      </c>
      <c r="AR362" s="283" t="str">
        <f t="shared" si="356"/>
        <v/>
      </c>
      <c r="AS362" s="237" t="str">
        <f>IFERROR(IF(AND(AH361="Impacto",AH362="Impacto"),(AS361-(+AS361*AK362)),IF(AND(AH361="Probabilidad",AH362="Impacto"),(AS360-(+AS360*AK362)),IF(AH362="Probabilidad",AS361,""))),"")</f>
        <v/>
      </c>
      <c r="AT362" s="239" t="str">
        <f t="shared" si="357"/>
        <v/>
      </c>
      <c r="AU362" s="454"/>
      <c r="AV362" s="457"/>
      <c r="AW362" s="451"/>
      <c r="AX362" s="460"/>
      <c r="AY362" s="343"/>
      <c r="AZ362" s="209"/>
      <c r="BA362" s="207"/>
      <c r="BB362" s="207"/>
      <c r="BC362" s="208"/>
      <c r="BD362" s="208"/>
      <c r="BE362" s="208"/>
      <c r="BF362" s="209"/>
      <c r="BG362" s="463"/>
      <c r="BH362" s="215"/>
      <c r="BI362" s="210"/>
      <c r="BJ362" s="210"/>
      <c r="BK362" s="210"/>
      <c r="BL362" s="207"/>
      <c r="BM362" s="207"/>
      <c r="BN362" s="207"/>
      <c r="BO362" s="282"/>
      <c r="BP362" s="282"/>
      <c r="BQ362" s="284"/>
      <c r="BR362" s="213"/>
      <c r="BS362" s="213" t="str">
        <f>IF(AND('MAPA DE RIESGOS'!$AP362="Muy Alta",'MAPA DE RIESGOS'!$AR362="Leve"),CONCATENATE("R",'MAPA DE RIESGOS'!$H362,"C",'MAPA DE RIESGOS'!$AF362),"")</f>
        <v/>
      </c>
      <c r="BT362" s="213"/>
      <c r="BU362" s="213"/>
      <c r="BV362" s="213"/>
      <c r="BW362" s="213"/>
      <c r="BX362" s="213"/>
      <c r="BY362" s="213"/>
      <c r="BZ362" s="213"/>
      <c r="CA362" s="213"/>
      <c r="CB362" s="213"/>
      <c r="CC362" s="213"/>
      <c r="CD362" s="213"/>
      <c r="CE362" s="213"/>
      <c r="CF362" s="213"/>
      <c r="CG362" s="213"/>
      <c r="CH362" s="213"/>
      <c r="CI362" s="213"/>
      <c r="CJ362" s="213"/>
      <c r="CK362" s="213"/>
    </row>
    <row r="363" spans="1:89" s="214" customFormat="1" ht="28.5" hidden="1" customHeight="1">
      <c r="A363" s="643"/>
      <c r="B363" s="621"/>
      <c r="C363" s="520"/>
      <c r="D363" s="520"/>
      <c r="E363" s="469"/>
      <c r="F363" s="469"/>
      <c r="G363" s="489"/>
      <c r="H363" s="384">
        <v>58</v>
      </c>
      <c r="I363" s="515"/>
      <c r="J363" s="464"/>
      <c r="K363" s="464"/>
      <c r="L363" s="464"/>
      <c r="M363" s="470"/>
      <c r="N363" s="470"/>
      <c r="O363" s="470"/>
      <c r="P363" s="473"/>
      <c r="Q363" s="476"/>
      <c r="R363" s="479"/>
      <c r="S363" s="479"/>
      <c r="T363" s="479"/>
      <c r="U363" s="479"/>
      <c r="V363" s="482"/>
      <c r="W363" s="440"/>
      <c r="X363" s="485"/>
      <c r="Y363" s="488"/>
      <c r="Z363" s="437"/>
      <c r="AA363" s="440"/>
      <c r="AB363" s="443"/>
      <c r="AC363" s="446"/>
      <c r="AD363" s="449"/>
      <c r="AE363" s="452"/>
      <c r="AF363" s="205">
        <v>6</v>
      </c>
      <c r="AG363" s="206"/>
      <c r="AH363" s="234" t="str">
        <f t="shared" si="353"/>
        <v/>
      </c>
      <c r="AI363" s="340"/>
      <c r="AJ363" s="340"/>
      <c r="AK363" s="235" t="str">
        <f t="shared" si="354"/>
        <v/>
      </c>
      <c r="AL363" s="341"/>
      <c r="AM363" s="341"/>
      <c r="AN363" s="342"/>
      <c r="AO363" s="236" t="str">
        <f>IF(ISBLANK(AD358),(IFERROR(IF(AND(AH361="Probabilidad",AH363="Probabilidad"),(AQ361-(+AQ361*AK363)),IF(AND(AH361="Impacto",AH363="Probabilidad"),(AQ360-(+AQ360*AK363)),IF(AH363="Impacto",AQ361,""))),""))," ")</f>
        <v/>
      </c>
      <c r="AP363" s="174" t="str">
        <f>IF(ISBLANK(AD358),(IFERROR(IF(AO363="","",IF(AO363&lt;=0.2,"Muy Baja",IF(AO363&lt;=0.4,"Baja",IF(AO363&lt;=0.6,"Media",IF(AO363&lt;=0.8,"Alta","Muy Alta"))))),"")), " ")</f>
        <v/>
      </c>
      <c r="AQ363" s="237" t="str">
        <f t="shared" si="355"/>
        <v/>
      </c>
      <c r="AR363" s="283" t="str">
        <f t="shared" si="356"/>
        <v/>
      </c>
      <c r="AS363" s="237" t="str">
        <f>IFERROR(IF(AND(AH362="Impacto",AH363="Impacto"),(AS361-(+AS362*AK363)),IF(AND(AH361="Probabilidad",AH363="Impacto"),(AS360-(+AS360*AK363)),IF(AH363="Probabilidad",AS361,""))),"")</f>
        <v/>
      </c>
      <c r="AT363" s="239" t="str">
        <f t="shared" si="357"/>
        <v/>
      </c>
      <c r="AU363" s="455"/>
      <c r="AV363" s="458"/>
      <c r="AW363" s="452"/>
      <c r="AX363" s="461"/>
      <c r="AY363" s="343"/>
      <c r="AZ363" s="209"/>
      <c r="BA363" s="207"/>
      <c r="BB363" s="207"/>
      <c r="BC363" s="208"/>
      <c r="BD363" s="208"/>
      <c r="BE363" s="208"/>
      <c r="BF363" s="209"/>
      <c r="BG363" s="464"/>
      <c r="BH363" s="215"/>
      <c r="BI363" s="210"/>
      <c r="BJ363" s="210"/>
      <c r="BK363" s="210"/>
      <c r="BL363" s="207"/>
      <c r="BM363" s="207"/>
      <c r="BN363" s="207"/>
      <c r="BO363" s="282"/>
      <c r="BP363" s="282"/>
      <c r="BQ363" s="284"/>
      <c r="BR363" s="213"/>
      <c r="BS363" s="213" t="str">
        <f>IF(AND('MAPA DE RIESGOS'!$AP363="Muy Alta",'MAPA DE RIESGOS'!$AR363="Leve"),CONCATENATE("R",'MAPA DE RIESGOS'!$H363,"C",'MAPA DE RIESGOS'!$AF363),"")</f>
        <v/>
      </c>
      <c r="BT363" s="213"/>
      <c r="BU363" s="213"/>
      <c r="BV363" s="213"/>
      <c r="BW363" s="213"/>
      <c r="BX363" s="213"/>
      <c r="BY363" s="213"/>
      <c r="BZ363" s="213"/>
      <c r="CA363" s="213"/>
      <c r="CB363" s="213"/>
      <c r="CC363" s="213"/>
      <c r="CD363" s="213"/>
      <c r="CE363" s="213"/>
      <c r="CF363" s="213"/>
      <c r="CG363" s="213"/>
      <c r="CH363" s="213"/>
      <c r="CI363" s="213"/>
      <c r="CJ363" s="213"/>
      <c r="CK363" s="213"/>
    </row>
    <row r="364" spans="1:89" s="214" customFormat="1" ht="28.5" hidden="1" customHeight="1">
      <c r="A364" s="643"/>
      <c r="B364" s="621" t="s">
        <v>960</v>
      </c>
      <c r="C364" s="520"/>
      <c r="D364" s="520" t="str">
        <f>IFERROR((VLOOKUP($B364,'Listados Datos'!$D$3:$F$18,3,FALSE))," ")</f>
        <v>El proceso inicia con la identificación de las necesidades de recursos y finaliza con la entrega del bien y/o servicio y su registro en los hechos financieros. Aplica a todos los procesos de la entidad.</v>
      </c>
      <c r="E364" s="469" t="s">
        <v>1258</v>
      </c>
      <c r="F364" s="469" t="s">
        <v>976</v>
      </c>
      <c r="G364" s="489">
        <v>59</v>
      </c>
      <c r="H364" s="384">
        <v>59</v>
      </c>
      <c r="I364" s="513" t="s">
        <v>1293</v>
      </c>
      <c r="J364" s="462"/>
      <c r="K364" s="462" t="s">
        <v>1293</v>
      </c>
      <c r="L364" s="462"/>
      <c r="M364" s="468" t="str">
        <f t="shared" ref="M364" si="398">+CONCATENATE("Posibilidad de afectación ", J364, " por ", K364," debido a ", L364)</f>
        <v xml:space="preserve">Posibilidad de afectación  por Financiero debido a </v>
      </c>
      <c r="N364" s="468" t="s">
        <v>108</v>
      </c>
      <c r="O364" s="468" t="s">
        <v>836</v>
      </c>
      <c r="P364" s="471"/>
      <c r="Q364" s="474"/>
      <c r="R364" s="477"/>
      <c r="S364" s="477"/>
      <c r="T364" s="477"/>
      <c r="U364" s="477"/>
      <c r="V364" s="480" t="str">
        <f t="shared" ref="V364" si="399">IF(ISBLANK(AC364),(IF(P364&lt;=0,"",IF(P364&lt;=2,"Muy Baja",IF(P364&lt;=24,"Baja",IF(P364&lt;=500,"Media",IF(P364&lt;=5000,"Alta","Muy Alta"))))))," ")</f>
        <v/>
      </c>
      <c r="W364" s="438" t="str">
        <f t="shared" ref="W364" si="400">IF(ISBLANK(AC364),(IF(V364="","",IF(V364="Muy Baja",20%,IF(V364="Baja",40%,IF(V364="Media",60%,IF(V364="Alta",80%,IF(V364="Muy Alta",100%,0)))))))," ")</f>
        <v/>
      </c>
      <c r="X364" s="483"/>
      <c r="Y364" s="486" t="str">
        <f>IF(X364&gt;0,IF(NOT(ISERROR(MATCH(X364,'Listados Datos'!$N$3:$N$4,0))),'Listados Datos'!$N$6&amp;"Por favor no seleccionar este criterios de impacto (Afectación Económica o presupuestal y/o Pérdida Reputacional)",'Listados Datos'!$N$7),"")</f>
        <v/>
      </c>
      <c r="Z364" s="435" t="str">
        <f>IF(OR(X364='Listados Datos'!$R$3,X364='Listados Datos'!$S$3),"Leve",IF(OR(X364='Listados Datos'!$R$4,X364='Listados Datos'!$S$4),"Menor",IF(OR(X364='Listados Datos'!$R$5,X364='Listados Datos'!$S$5),"Moderado",IF(OR(X364='Listados Datos'!$R$6,X364='Listados Datos'!$S$6),"Mayor",IF(OR(X364='Listados Datos'!$R$7,X364='Listados Datos'!$S$7),"Catastrófico","")))))</f>
        <v/>
      </c>
      <c r="AA364" s="438" t="str">
        <f>IF(Z364="","",IF(Z364="Leve",20%,IF(Z364="Menor",40%,IF(Z364="Moderado",60%,IF(Z364="Mayor",80%,IF(Z364="Catastrófico",100%,0))))))</f>
        <v/>
      </c>
      <c r="AB364" s="441" t="str">
        <f>IF(OR(AND(V364="Muy Baja",Z364="Leve"),AND(V364="Muy Baja",Z364="Menor"),AND(V364="Baja",Z364="Leve")),"Bajo",IF(OR(AND(V364="Muy baja",Z364="Moderado"),AND(V364="Baja",Z364="Menor"),AND(V364="Baja",Z364="Moderado"),AND(V364="Media",Z364="Leve"),AND(V364="Media",Z364="Menor"),AND(V364="Media",Z364="Moderado"),AND(V364="Alta",Z364="Leve"),AND(V364="Alta",Z364="Menor")),"Moderado",IF(OR(AND(V364="Muy Baja",Z364="Mayor"),AND(V364="Baja",Z364="Mayor"),AND(V364="Media",Z364="Mayor"),AND(V364="Alta",Z364="Moderado"),AND(V364="Alta",Z364="Mayor"),AND(V364="Muy Alta",Z364="Leve"),AND(V364="Muy Alta",Z364="Menor"),AND(V364="Muy Alta",Z364="Moderado"),AND(V364="Muy Alta",Z364="Mayor")),"Alto",IF(OR(AND(V364="Muy Baja",Z364="Catastrófico"),AND(V364="Baja",Z364="Catastrófico"),AND(V364="Media",Z364="Catastrófico"),AND(V364="Alta",Z364="Catastrófico"),AND(V364="Muy Alta",Z364="Catastrófico")),"Extremo",""))))</f>
        <v/>
      </c>
      <c r="AC364" s="444"/>
      <c r="AD364" s="447"/>
      <c r="AE364" s="450" t="str">
        <f t="shared" ref="AE364" si="401">IF(AND(AC364="Rara Vez",AD364="Insignificante"),("BAJA"),IF(AND(AC364="Rara Vez",AD364="Menor"),("BAJA"),IF(AND(AC364="Rara Vez",AD364="Moderado"),("MODERADA"),IF(AND(AC364="Rara Vez",AD364="Mayor"),("ALTA"),IF(AND(AC364="Improbable",AD364="Insignificante"),("BAJA"),IF(AND(AC364="Improbable",AD364="Menor"),("BAJA"),IF(AND(AC364="Improbable",AD364="Moderado"),("MODERADA"),IF(AND(AC364="Improbable",AD364="Mayor"),("ALTA"),IF(AND(AC364="Posible",AD364="Insignificante"),("BAJA"),IF(AND(AC364="Posible",AD364="Menor"),("MODERADA"),IF(AND(AC364="Posible",AD364="Moderado"),("ALTA"),IF(AND(AC364="Posible",AD364="Mayor"),("EXTREMA"),IF(AND(AC364="Probable",AD364="Insignificante"),("MODERADA"),IF(AND(AC364="Probable",AD364="Menor"),("ALTA"),IF(AND(AC364="Probable",AD364="Moderado"),("ALTA"),IF(AND(AC364="Probable",AD364="Mayor"),("EXTREMA"),IF(AND(AC364="Casi Seguro",AD364="Insignificante"),("ALTA"),IF(AND(AC364="Casi Seguro",AD364="Menor"),("ALTA"),IF(AND(AC364="Casi Seguro",AD364="Moderado"),("EXTREMA"),IF(AND(AC364="Casi Seguro",AD364="Mayor"),("EXTREMA"),IF(AD364="Catastrófico","EXTREMA","VALORAR")))))))))))))))))))))</f>
        <v>VALORAR</v>
      </c>
      <c r="AF364" s="205">
        <v>1</v>
      </c>
      <c r="AG364" s="206"/>
      <c r="AH364" s="234" t="str">
        <f t="shared" si="353"/>
        <v/>
      </c>
      <c r="AI364" s="340"/>
      <c r="AJ364" s="340"/>
      <c r="AK364" s="235" t="str">
        <f t="shared" si="354"/>
        <v/>
      </c>
      <c r="AL364" s="341"/>
      <c r="AM364" s="341"/>
      <c r="AN364" s="342"/>
      <c r="AO364" s="236" t="str">
        <f>IF(ISBLANK(AD364),(IFERROR(IF(AH364="Probabilidad",(W364-(+W364*AK364)),IF(AH364="Impacto",W364,"")),""))," ")</f>
        <v/>
      </c>
      <c r="AP364" s="174" t="str">
        <f>IF(ISBLANK(AD364), (IFERROR(IF(AO364="","",IF(AO364&lt;=0.2,"Muy Baja",IF(AO364&lt;=0.4,"Baja",IF(AO364&lt;=0.6,"Media",IF(AO364&lt;=0.8,"Alta","Muy Alta"))))),""))," ")</f>
        <v/>
      </c>
      <c r="AQ364" s="237" t="str">
        <f t="shared" si="355"/>
        <v/>
      </c>
      <c r="AR364" s="283" t="str">
        <f t="shared" si="356"/>
        <v/>
      </c>
      <c r="AS364" s="237" t="str">
        <f>IFERROR(IF(AH364="Impacto",(AA364-(+AA364*AK364)),IF(AH364="Probabilidad",AA364,"")),"")</f>
        <v/>
      </c>
      <c r="AT364" s="239" t="str">
        <f t="shared" si="357"/>
        <v/>
      </c>
      <c r="AU364" s="453"/>
      <c r="AV364" s="456" t="str">
        <f>IF(ISBLANK(AD364), " ", AD364)</f>
        <v xml:space="preserve"> </v>
      </c>
      <c r="AW364" s="450" t="str">
        <f t="shared" ref="AW364" si="402">IF(AND(AU364="Rara Vez",AV364="Insignificante"),("BAJA"),IF(AND(AU364="Rara Vez",AV364="Menor"),("BAJA"),IF(AND(AU364="Rara Vez",AV364="Moderado"),("MODERADA"),IF(AND(AU364="Rara Vez",AV364="Mayor"),("ALTA"),IF(AND(AU364="Improbable",AV364="Insignificante"),("BAJA"),IF(AND(AU364="Improbable",AV364="Menor"),("BAJA"),IF(AND(AU364="Improbable",AV364="Moderado"),("MODERADA"),IF(AND(AU364="Improbable",AV364="Mayor"),("ALTA"),IF(AND(AU364="Posible",AV364="Insignificante"),("BAJA"),IF(AND(AU364="Posible",AV364="Menor"),("MODERADA"),IF(AND(AU364="Posible",AV364="Moderado"),("ALTA"),IF(AND(AU364="Posible",AV364="Mayor"),("EXTREMA"),IF(AND(AU364="Probable",AV364="Insignificante"),("MODERADA"),IF(AND(AU364="Probable",AV364="Menor"),("ALTA"),IF(AND(AU364="Probable",AV364="Moderado"),("ALTA"),IF(AND(AU364="Probable",AV364="Mayor"),("EXTREMA"),IF(AND(AU364="Casi Seguro",AV364="Insignificante"),("ALTA"),IF(AND(AU364="Casi Seguro",AV364="Menor"),("ALTA"),IF(AND(AU364="Casi Seguro",AV364="Moderado"),("EXTREMA"),IF(AND(AU364="Casi Seguro",AV364="Mayor"),("EXTREMA"),IF(AV364="Catastrófico","EXTREMA","VALORAR")))))))))))))))))))))</f>
        <v>VALORAR</v>
      </c>
      <c r="AX364" s="459" t="s">
        <v>337</v>
      </c>
      <c r="AY364" s="343"/>
      <c r="AZ364" s="209"/>
      <c r="BA364" s="207"/>
      <c r="BB364" s="207"/>
      <c r="BC364" s="208"/>
      <c r="BD364" s="208"/>
      <c r="BE364" s="208"/>
      <c r="BF364" s="209"/>
      <c r="BG364" s="462"/>
      <c r="BH364" s="215"/>
      <c r="BI364" s="210"/>
      <c r="BJ364" s="210"/>
      <c r="BK364" s="210"/>
      <c r="BL364" s="207"/>
      <c r="BM364" s="207"/>
      <c r="BN364" s="207"/>
      <c r="BO364" s="282"/>
      <c r="BP364" s="282"/>
      <c r="BQ364" s="284"/>
      <c r="BR364" s="213"/>
      <c r="BS364" s="213" t="str">
        <f>IF(AND('MAPA DE RIESGOS'!$AP364="Muy Alta",'MAPA DE RIESGOS'!$AR364="Leve"),CONCATENATE("R",'MAPA DE RIESGOS'!$H364,"C",'MAPA DE RIESGOS'!$AF364),"")</f>
        <v/>
      </c>
      <c r="BT364" s="213"/>
      <c r="BU364" s="213"/>
      <c r="BV364" s="213"/>
      <c r="BW364" s="213"/>
      <c r="BX364" s="213"/>
      <c r="BY364" s="213"/>
      <c r="BZ364" s="213"/>
      <c r="CA364" s="213"/>
      <c r="CB364" s="213"/>
      <c r="CC364" s="213"/>
      <c r="CD364" s="213"/>
      <c r="CE364" s="213"/>
      <c r="CF364" s="213"/>
      <c r="CG364" s="213"/>
      <c r="CH364" s="213"/>
      <c r="CI364" s="213"/>
      <c r="CJ364" s="213"/>
      <c r="CK364" s="213"/>
    </row>
    <row r="365" spans="1:89" s="214" customFormat="1" ht="28.5" hidden="1" customHeight="1">
      <c r="A365" s="643"/>
      <c r="B365" s="621"/>
      <c r="C365" s="520"/>
      <c r="D365" s="520"/>
      <c r="E365" s="469"/>
      <c r="F365" s="469"/>
      <c r="G365" s="489"/>
      <c r="H365" s="384">
        <v>59</v>
      </c>
      <c r="I365" s="514"/>
      <c r="J365" s="463"/>
      <c r="K365" s="463"/>
      <c r="L365" s="463"/>
      <c r="M365" s="469"/>
      <c r="N365" s="469"/>
      <c r="O365" s="469"/>
      <c r="P365" s="472"/>
      <c r="Q365" s="475"/>
      <c r="R365" s="478"/>
      <c r="S365" s="478"/>
      <c r="T365" s="478"/>
      <c r="U365" s="478"/>
      <c r="V365" s="481"/>
      <c r="W365" s="439"/>
      <c r="X365" s="484"/>
      <c r="Y365" s="487"/>
      <c r="Z365" s="436"/>
      <c r="AA365" s="439"/>
      <c r="AB365" s="442"/>
      <c r="AC365" s="445"/>
      <c r="AD365" s="448"/>
      <c r="AE365" s="451"/>
      <c r="AF365" s="205">
        <v>2</v>
      </c>
      <c r="AG365" s="206"/>
      <c r="AH365" s="234" t="str">
        <f t="shared" si="353"/>
        <v/>
      </c>
      <c r="AI365" s="340"/>
      <c r="AJ365" s="340"/>
      <c r="AK365" s="235" t="str">
        <f t="shared" si="354"/>
        <v/>
      </c>
      <c r="AL365" s="341"/>
      <c r="AM365" s="341"/>
      <c r="AN365" s="342"/>
      <c r="AO365" s="236" t="str">
        <f>IF(ISBLANK(AD364),(IFERROR(IF(AND(AH364="Probabilidad",AH365="Probabilidad"),(AQ364-(+AQ364*AK365)),IF(AH365="Probabilidad",(W364-(+W364*AK365)),IF(AH365="Impacto",AQ364,""))),""))," ")</f>
        <v/>
      </c>
      <c r="AP365" s="174" t="str">
        <f>IF(ISBLANK(AD364),(IFERROR(IF(AO365="","",IF(AO365&lt;=0.2,"Muy Baja",IF(AO365&lt;=0.4,"Baja",IF(AO365&lt;=0.6,"Media",IF(AO365&lt;=0.8,"Alta","Muy Alta"))))),""))," ")</f>
        <v/>
      </c>
      <c r="AQ365" s="237" t="str">
        <f t="shared" si="355"/>
        <v/>
      </c>
      <c r="AR365" s="283" t="str">
        <f t="shared" si="356"/>
        <v/>
      </c>
      <c r="AS365" s="237" t="str">
        <f>IFERROR(IF(AND(AH364="Impacto",AH365="Impacto"),(AS364-(+AS364*AK365)),IF(AH365="Impacto",(AA364-(+AA364*AK365)),IF(AH365="Probabilidad",AS364,""))),"")</f>
        <v/>
      </c>
      <c r="AT365" s="239" t="str">
        <f t="shared" si="357"/>
        <v/>
      </c>
      <c r="AU365" s="454"/>
      <c r="AV365" s="457"/>
      <c r="AW365" s="451"/>
      <c r="AX365" s="460"/>
      <c r="AY365" s="343"/>
      <c r="AZ365" s="209"/>
      <c r="BA365" s="207"/>
      <c r="BB365" s="207"/>
      <c r="BC365" s="208"/>
      <c r="BD365" s="208"/>
      <c r="BE365" s="208"/>
      <c r="BF365" s="209"/>
      <c r="BG365" s="463"/>
      <c r="BH365" s="215"/>
      <c r="BI365" s="210"/>
      <c r="BJ365" s="210"/>
      <c r="BK365" s="210"/>
      <c r="BL365" s="207"/>
      <c r="BM365" s="207"/>
      <c r="BN365" s="207"/>
      <c r="BO365" s="282"/>
      <c r="BP365" s="282"/>
      <c r="BQ365" s="284"/>
      <c r="BR365" s="213"/>
      <c r="BS365" s="213" t="str">
        <f>IF(AND('MAPA DE RIESGOS'!$AP365="Muy Alta",'MAPA DE RIESGOS'!$AR365="Leve"),CONCATENATE("R",'MAPA DE RIESGOS'!$H365,"C",'MAPA DE RIESGOS'!$AF365),"")</f>
        <v/>
      </c>
      <c r="BT365" s="213"/>
      <c r="BU365" s="213"/>
      <c r="BV365" s="213"/>
      <c r="BW365" s="213"/>
      <c r="BX365" s="213"/>
      <c r="BY365" s="213"/>
      <c r="BZ365" s="213"/>
      <c r="CA365" s="213"/>
      <c r="CB365" s="213"/>
      <c r="CC365" s="213"/>
      <c r="CD365" s="213"/>
      <c r="CE365" s="213"/>
      <c r="CF365" s="213"/>
      <c r="CG365" s="213"/>
      <c r="CH365" s="213"/>
      <c r="CI365" s="213"/>
      <c r="CJ365" s="213"/>
      <c r="CK365" s="213"/>
    </row>
    <row r="366" spans="1:89" s="214" customFormat="1" ht="28.5" hidden="1" customHeight="1">
      <c r="A366" s="643"/>
      <c r="B366" s="621"/>
      <c r="C366" s="520"/>
      <c r="D366" s="520"/>
      <c r="E366" s="469"/>
      <c r="F366" s="469"/>
      <c r="G366" s="489"/>
      <c r="H366" s="384">
        <v>59</v>
      </c>
      <c r="I366" s="514"/>
      <c r="J366" s="463"/>
      <c r="K366" s="463"/>
      <c r="L366" s="463"/>
      <c r="M366" s="469"/>
      <c r="N366" s="469"/>
      <c r="O366" s="469"/>
      <c r="P366" s="472"/>
      <c r="Q366" s="475"/>
      <c r="R366" s="478"/>
      <c r="S366" s="478"/>
      <c r="T366" s="478"/>
      <c r="U366" s="478"/>
      <c r="V366" s="481"/>
      <c r="W366" s="439"/>
      <c r="X366" s="484"/>
      <c r="Y366" s="487"/>
      <c r="Z366" s="436"/>
      <c r="AA366" s="439"/>
      <c r="AB366" s="442"/>
      <c r="AC366" s="445"/>
      <c r="AD366" s="448"/>
      <c r="AE366" s="451"/>
      <c r="AF366" s="205">
        <v>3</v>
      </c>
      <c r="AG366" s="206"/>
      <c r="AH366" s="234" t="str">
        <f t="shared" si="353"/>
        <v/>
      </c>
      <c r="AI366" s="340"/>
      <c r="AJ366" s="340"/>
      <c r="AK366" s="235" t="str">
        <f t="shared" si="354"/>
        <v/>
      </c>
      <c r="AL366" s="341"/>
      <c r="AM366" s="341"/>
      <c r="AN366" s="342"/>
      <c r="AO366" s="236" t="str">
        <f>IF(ISBLANK(AD364),(IFERROR(IF(AND(AH365="Probabilidad",AH366="Probabilidad"),(AQ365-(+AQ365*AK366)),IF(AND(AH365="Impacto",AH366="Probabilidad"),(AQ364-(+AQ364*AK366)),IF(AH366="Impacto",AQ365,""))),""))," ")</f>
        <v/>
      </c>
      <c r="AP366" s="174" t="str">
        <f>IF(ISBLANK(AD364),(IFERROR(IF(AO366="","",IF(AO366&lt;=0.2,"Muy Baja",IF(AO366&lt;=0.4,"Baja",IF(AO366&lt;=0.6,"Media",IF(AO366&lt;=0.8,"Alta","Muy Alta"))))),""))," ")</f>
        <v/>
      </c>
      <c r="AQ366" s="237" t="str">
        <f t="shared" si="355"/>
        <v/>
      </c>
      <c r="AR366" s="283" t="str">
        <f t="shared" si="356"/>
        <v/>
      </c>
      <c r="AS366" s="237" t="str">
        <f>IFERROR(IF(AND(AH365="Impacto",AH366="Impacto"),(AS365-(+AS365*AK366)),IF(AND(AH365="Probabilidad",AH366="Impacto"),(AS364-(+AS364*AK366)),IF(AH366="Probabilidad",AS365,""))),"")</f>
        <v/>
      </c>
      <c r="AT366" s="239" t="str">
        <f t="shared" si="357"/>
        <v/>
      </c>
      <c r="AU366" s="454"/>
      <c r="AV366" s="457"/>
      <c r="AW366" s="451"/>
      <c r="AX366" s="460"/>
      <c r="AY366" s="343"/>
      <c r="AZ366" s="209"/>
      <c r="BA366" s="207"/>
      <c r="BB366" s="207"/>
      <c r="BC366" s="208"/>
      <c r="BD366" s="208"/>
      <c r="BE366" s="208"/>
      <c r="BF366" s="209"/>
      <c r="BG366" s="463"/>
      <c r="BH366" s="215"/>
      <c r="BI366" s="210"/>
      <c r="BJ366" s="210"/>
      <c r="BK366" s="210"/>
      <c r="BL366" s="207"/>
      <c r="BM366" s="207"/>
      <c r="BN366" s="207"/>
      <c r="BO366" s="282"/>
      <c r="BP366" s="282"/>
      <c r="BQ366" s="284"/>
      <c r="BR366" s="213"/>
      <c r="BS366" s="213" t="str">
        <f>IF(AND('MAPA DE RIESGOS'!$AP366="Muy Alta",'MAPA DE RIESGOS'!$AR366="Leve"),CONCATENATE("R",'MAPA DE RIESGOS'!$H366,"C",'MAPA DE RIESGOS'!$AF366),"")</f>
        <v/>
      </c>
      <c r="BT366" s="213"/>
      <c r="BU366" s="213"/>
      <c r="BV366" s="213"/>
      <c r="BW366" s="213"/>
      <c r="BX366" s="213"/>
      <c r="BY366" s="213"/>
      <c r="BZ366" s="213"/>
      <c r="CA366" s="213"/>
      <c r="CB366" s="213"/>
      <c r="CC366" s="213"/>
      <c r="CD366" s="213"/>
      <c r="CE366" s="213"/>
      <c r="CF366" s="213"/>
      <c r="CG366" s="213"/>
      <c r="CH366" s="213"/>
      <c r="CI366" s="213"/>
      <c r="CJ366" s="213"/>
      <c r="CK366" s="213"/>
    </row>
    <row r="367" spans="1:89" s="214" customFormat="1" ht="28.5" hidden="1" customHeight="1">
      <c r="A367" s="643"/>
      <c r="B367" s="621"/>
      <c r="C367" s="520"/>
      <c r="D367" s="520"/>
      <c r="E367" s="469"/>
      <c r="F367" s="469"/>
      <c r="G367" s="489"/>
      <c r="H367" s="384">
        <v>59</v>
      </c>
      <c r="I367" s="514"/>
      <c r="J367" s="463"/>
      <c r="K367" s="463"/>
      <c r="L367" s="463"/>
      <c r="M367" s="469"/>
      <c r="N367" s="469"/>
      <c r="O367" s="469"/>
      <c r="P367" s="472"/>
      <c r="Q367" s="475"/>
      <c r="R367" s="478"/>
      <c r="S367" s="478"/>
      <c r="T367" s="478"/>
      <c r="U367" s="478"/>
      <c r="V367" s="481"/>
      <c r="W367" s="439"/>
      <c r="X367" s="484"/>
      <c r="Y367" s="487"/>
      <c r="Z367" s="436"/>
      <c r="AA367" s="439"/>
      <c r="AB367" s="442"/>
      <c r="AC367" s="445"/>
      <c r="AD367" s="448"/>
      <c r="AE367" s="451"/>
      <c r="AF367" s="205">
        <v>4</v>
      </c>
      <c r="AG367" s="206"/>
      <c r="AH367" s="234" t="str">
        <f t="shared" si="353"/>
        <v/>
      </c>
      <c r="AI367" s="340"/>
      <c r="AJ367" s="340"/>
      <c r="AK367" s="235" t="str">
        <f t="shared" si="354"/>
        <v/>
      </c>
      <c r="AL367" s="341"/>
      <c r="AM367" s="341"/>
      <c r="AN367" s="342"/>
      <c r="AO367" s="236" t="str">
        <f>IF(ISBLANK(AD364),(IFERROR(IF(AND(AH366="Probabilidad",AH367="Probabilidad"),(AQ366-(+AQ366*AK367)),IF(AND(AH366="Impacto",AH367="Probabilidad"),(AQ365-(+AQ365*AK367)),IF(AH367="Impacto",AQ366,""))),""))," ")</f>
        <v/>
      </c>
      <c r="AP367" s="174" t="str">
        <f>IF(ISBLANK(AD364),(IFERROR(IF(AO367="","",IF(AO367&lt;=0.2,"Muy Baja",IF(AO367&lt;=0.4,"Baja",IF(AO367&lt;=0.6,"Media",IF(AO367&lt;=0.8,"Alta","Muy Alta"))))),""))," ")</f>
        <v/>
      </c>
      <c r="AQ367" s="237" t="str">
        <f t="shared" si="355"/>
        <v/>
      </c>
      <c r="AR367" s="283" t="str">
        <f t="shared" si="356"/>
        <v/>
      </c>
      <c r="AS367" s="237" t="str">
        <f>IFERROR(IF(AND(AH366="Impacto",AH367="Impacto"),(AS366-(+AS366*AK367)),IF(AND(AH366="Probabilidad",AH367="Impacto"),(AS365-(+AS365*AK367)),IF(AH367="Probabilidad",AS366,""))),"")</f>
        <v/>
      </c>
      <c r="AT367" s="239" t="str">
        <f t="shared" si="357"/>
        <v/>
      </c>
      <c r="AU367" s="454"/>
      <c r="AV367" s="457"/>
      <c r="AW367" s="451"/>
      <c r="AX367" s="460"/>
      <c r="AY367" s="343"/>
      <c r="AZ367" s="209"/>
      <c r="BA367" s="207"/>
      <c r="BB367" s="207"/>
      <c r="BC367" s="208"/>
      <c r="BD367" s="208"/>
      <c r="BE367" s="208"/>
      <c r="BF367" s="209"/>
      <c r="BG367" s="463"/>
      <c r="BH367" s="215"/>
      <c r="BI367" s="210"/>
      <c r="BJ367" s="210"/>
      <c r="BK367" s="210"/>
      <c r="BL367" s="207"/>
      <c r="BM367" s="207"/>
      <c r="BN367" s="207"/>
      <c r="BO367" s="282"/>
      <c r="BP367" s="282"/>
      <c r="BQ367" s="284"/>
      <c r="BR367" s="213"/>
      <c r="BS367" s="213" t="str">
        <f>IF(AND('MAPA DE RIESGOS'!$AP367="Muy Alta",'MAPA DE RIESGOS'!$AR367="Leve"),CONCATENATE("R",'MAPA DE RIESGOS'!$H367,"C",'MAPA DE RIESGOS'!$AF367),"")</f>
        <v/>
      </c>
      <c r="BT367" s="213"/>
      <c r="BU367" s="213"/>
      <c r="BV367" s="213"/>
      <c r="BW367" s="213"/>
      <c r="BX367" s="213"/>
      <c r="BY367" s="213"/>
      <c r="BZ367" s="213"/>
      <c r="CA367" s="213"/>
      <c r="CB367" s="213"/>
      <c r="CC367" s="213"/>
      <c r="CD367" s="213"/>
      <c r="CE367" s="213"/>
      <c r="CF367" s="213"/>
      <c r="CG367" s="213"/>
      <c r="CH367" s="213"/>
      <c r="CI367" s="213"/>
      <c r="CJ367" s="213"/>
      <c r="CK367" s="213"/>
    </row>
    <row r="368" spans="1:89" s="214" customFormat="1" ht="28.5" hidden="1" customHeight="1">
      <c r="A368" s="643"/>
      <c r="B368" s="621"/>
      <c r="C368" s="520"/>
      <c r="D368" s="520"/>
      <c r="E368" s="469"/>
      <c r="F368" s="469"/>
      <c r="G368" s="489"/>
      <c r="H368" s="384">
        <v>59</v>
      </c>
      <c r="I368" s="514"/>
      <c r="J368" s="463"/>
      <c r="K368" s="463"/>
      <c r="L368" s="463"/>
      <c r="M368" s="469"/>
      <c r="N368" s="469"/>
      <c r="O368" s="469"/>
      <c r="P368" s="472"/>
      <c r="Q368" s="475"/>
      <c r="R368" s="478"/>
      <c r="S368" s="478"/>
      <c r="T368" s="478"/>
      <c r="U368" s="478"/>
      <c r="V368" s="481"/>
      <c r="W368" s="439"/>
      <c r="X368" s="484"/>
      <c r="Y368" s="487"/>
      <c r="Z368" s="436"/>
      <c r="AA368" s="439"/>
      <c r="AB368" s="442"/>
      <c r="AC368" s="445"/>
      <c r="AD368" s="448"/>
      <c r="AE368" s="451"/>
      <c r="AF368" s="205">
        <v>5</v>
      </c>
      <c r="AG368" s="206"/>
      <c r="AH368" s="234" t="str">
        <f t="shared" si="353"/>
        <v/>
      </c>
      <c r="AI368" s="340"/>
      <c r="AJ368" s="340"/>
      <c r="AK368" s="235" t="str">
        <f t="shared" si="354"/>
        <v/>
      </c>
      <c r="AL368" s="341"/>
      <c r="AM368" s="341"/>
      <c r="AN368" s="342"/>
      <c r="AO368" s="236" t="str">
        <f>IF(ISBLANK(AD364),(IFERROR(IF(AND(AH367="Probabilidad",AH368="Probabilidad"),(AQ367-(+AQ367*AK368)),IF(AND(AH367="Impacto",AH368="Probabilidad"),(AQ366-(+AQ366*AK368)),IF(AH368="Impacto",AQ367,""))),""))," ")</f>
        <v/>
      </c>
      <c r="AP368" s="174" t="str">
        <f>IF(ISBLANK(AD364),(IFERROR(IF(AO368="","",IF(AO368&lt;=0.2,"Muy Baja",IF(AO368&lt;=0.4,"Baja",IF(AO368&lt;=0.6,"Media",IF(AO368&lt;=0.8,"Alta","Muy Alta"))))),""))," ")</f>
        <v/>
      </c>
      <c r="AQ368" s="237" t="str">
        <f t="shared" si="355"/>
        <v/>
      </c>
      <c r="AR368" s="283" t="str">
        <f t="shared" si="356"/>
        <v/>
      </c>
      <c r="AS368" s="237" t="str">
        <f>IFERROR(IF(AND(AH367="Impacto",AH368="Impacto"),(AS367-(+AS367*AK368)),IF(AND(AH367="Probabilidad",AH368="Impacto"),(AS366-(+AS366*AK368)),IF(AH368="Probabilidad",AS367,""))),"")</f>
        <v/>
      </c>
      <c r="AT368" s="239" t="str">
        <f t="shared" si="357"/>
        <v/>
      </c>
      <c r="AU368" s="454"/>
      <c r="AV368" s="457"/>
      <c r="AW368" s="451"/>
      <c r="AX368" s="460"/>
      <c r="AY368" s="343"/>
      <c r="AZ368" s="209"/>
      <c r="BA368" s="207"/>
      <c r="BB368" s="207"/>
      <c r="BC368" s="208"/>
      <c r="BD368" s="208"/>
      <c r="BE368" s="208"/>
      <c r="BF368" s="209"/>
      <c r="BG368" s="463"/>
      <c r="BH368" s="215"/>
      <c r="BI368" s="210"/>
      <c r="BJ368" s="210"/>
      <c r="BK368" s="210"/>
      <c r="BL368" s="207"/>
      <c r="BM368" s="207"/>
      <c r="BN368" s="207"/>
      <c r="BO368" s="282"/>
      <c r="BP368" s="282"/>
      <c r="BQ368" s="284"/>
      <c r="BR368" s="213"/>
      <c r="BS368" s="213" t="str">
        <f>IF(AND('MAPA DE RIESGOS'!$AP368="Muy Alta",'MAPA DE RIESGOS'!$AR368="Leve"),CONCATENATE("R",'MAPA DE RIESGOS'!$H368,"C",'MAPA DE RIESGOS'!$AF368),"")</f>
        <v/>
      </c>
      <c r="BT368" s="213"/>
      <c r="BU368" s="213"/>
      <c r="BV368" s="213"/>
      <c r="BW368" s="213"/>
      <c r="BX368" s="213"/>
      <c r="BY368" s="213"/>
      <c r="BZ368" s="213"/>
      <c r="CA368" s="213"/>
      <c r="CB368" s="213"/>
      <c r="CC368" s="213"/>
      <c r="CD368" s="213"/>
      <c r="CE368" s="213"/>
      <c r="CF368" s="213"/>
      <c r="CG368" s="213"/>
      <c r="CH368" s="213"/>
      <c r="CI368" s="213"/>
      <c r="CJ368" s="213"/>
      <c r="CK368" s="213"/>
    </row>
    <row r="369" spans="1:89" s="214" customFormat="1" ht="28.5" hidden="1" customHeight="1">
      <c r="A369" s="643"/>
      <c r="B369" s="621"/>
      <c r="C369" s="520"/>
      <c r="D369" s="520"/>
      <c r="E369" s="469"/>
      <c r="F369" s="469"/>
      <c r="G369" s="489"/>
      <c r="H369" s="384">
        <v>59</v>
      </c>
      <c r="I369" s="515"/>
      <c r="J369" s="464"/>
      <c r="K369" s="464"/>
      <c r="L369" s="464"/>
      <c r="M369" s="470"/>
      <c r="N369" s="470"/>
      <c r="O369" s="470"/>
      <c r="P369" s="473"/>
      <c r="Q369" s="476"/>
      <c r="R369" s="479"/>
      <c r="S369" s="479"/>
      <c r="T369" s="479"/>
      <c r="U369" s="479"/>
      <c r="V369" s="482"/>
      <c r="W369" s="440"/>
      <c r="X369" s="485"/>
      <c r="Y369" s="488"/>
      <c r="Z369" s="437"/>
      <c r="AA369" s="440"/>
      <c r="AB369" s="443"/>
      <c r="AC369" s="446"/>
      <c r="AD369" s="449"/>
      <c r="AE369" s="452"/>
      <c r="AF369" s="205">
        <v>6</v>
      </c>
      <c r="AG369" s="206"/>
      <c r="AH369" s="234" t="str">
        <f t="shared" si="353"/>
        <v/>
      </c>
      <c r="AI369" s="340"/>
      <c r="AJ369" s="340"/>
      <c r="AK369" s="235" t="str">
        <f t="shared" si="354"/>
        <v/>
      </c>
      <c r="AL369" s="341"/>
      <c r="AM369" s="341"/>
      <c r="AN369" s="342"/>
      <c r="AO369" s="236" t="str">
        <f>IF(ISBLANK(AD364),(IFERROR(IF(AND(AH367="Probabilidad",AH369="Probabilidad"),(AQ367-(+AQ367*AK369)),IF(AND(AH367="Impacto",AH369="Probabilidad"),(AQ366-(+AQ366*AK369)),IF(AH369="Impacto",AQ367,""))),""))," ")</f>
        <v/>
      </c>
      <c r="AP369" s="174" t="str">
        <f>IF(ISBLANK(AD364),(IFERROR(IF(AO369="","",IF(AO369&lt;=0.2,"Muy Baja",IF(AO369&lt;=0.4,"Baja",IF(AO369&lt;=0.6,"Media",IF(AO369&lt;=0.8,"Alta","Muy Alta"))))),"")), " ")</f>
        <v/>
      </c>
      <c r="AQ369" s="237" t="str">
        <f t="shared" si="355"/>
        <v/>
      </c>
      <c r="AR369" s="283" t="str">
        <f t="shared" si="356"/>
        <v/>
      </c>
      <c r="AS369" s="237" t="str">
        <f>IFERROR(IF(AND(AH368="Impacto",AH369="Impacto"),(AS367-(+AS368*AK369)),IF(AND(AH367="Probabilidad",AH369="Impacto"),(AS366-(+AS366*AK369)),IF(AH369="Probabilidad",AS367,""))),"")</f>
        <v/>
      </c>
      <c r="AT369" s="239" t="str">
        <f t="shared" si="357"/>
        <v/>
      </c>
      <c r="AU369" s="455"/>
      <c r="AV369" s="458"/>
      <c r="AW369" s="452"/>
      <c r="AX369" s="461"/>
      <c r="AY369" s="343"/>
      <c r="AZ369" s="209"/>
      <c r="BA369" s="207"/>
      <c r="BB369" s="207"/>
      <c r="BC369" s="208"/>
      <c r="BD369" s="208"/>
      <c r="BE369" s="208"/>
      <c r="BF369" s="209"/>
      <c r="BG369" s="464"/>
      <c r="BH369" s="215"/>
      <c r="BI369" s="210"/>
      <c r="BJ369" s="210"/>
      <c r="BK369" s="210"/>
      <c r="BL369" s="207"/>
      <c r="BM369" s="207"/>
      <c r="BN369" s="207"/>
      <c r="BO369" s="282"/>
      <c r="BP369" s="282"/>
      <c r="BQ369" s="284"/>
      <c r="BR369" s="213"/>
      <c r="BS369" s="213" t="str">
        <f>IF(AND('MAPA DE RIESGOS'!$AP369="Muy Alta",'MAPA DE RIESGOS'!$AR369="Leve"),CONCATENATE("R",'MAPA DE RIESGOS'!$H369,"C",'MAPA DE RIESGOS'!$AF369),"")</f>
        <v/>
      </c>
      <c r="BT369" s="213"/>
      <c r="BU369" s="213"/>
      <c r="BV369" s="213"/>
      <c r="BW369" s="213"/>
      <c r="BX369" s="213"/>
      <c r="BY369" s="213"/>
      <c r="BZ369" s="213"/>
      <c r="CA369" s="213"/>
      <c r="CB369" s="213"/>
      <c r="CC369" s="213"/>
      <c r="CD369" s="213"/>
      <c r="CE369" s="213"/>
      <c r="CF369" s="213"/>
      <c r="CG369" s="213"/>
      <c r="CH369" s="213"/>
      <c r="CI369" s="213"/>
      <c r="CJ369" s="213"/>
      <c r="CK369" s="213"/>
    </row>
    <row r="370" spans="1:89" s="214" customFormat="1" ht="68.5" customHeight="1">
      <c r="A370" s="643"/>
      <c r="B370" s="621" t="s">
        <v>960</v>
      </c>
      <c r="C370" s="520"/>
      <c r="D370" s="520" t="str">
        <f>IFERROR((VLOOKUP($B370,'Listados Datos'!$D$3:$F$18,3,FALSE))," ")</f>
        <v>El proceso inicia con la identificación de las necesidades de recursos y finaliza con la entrega del bien y/o servicio y su registro en los hechos financieros. Aplica a todos los procesos de la entidad.</v>
      </c>
      <c r="E370" s="469" t="s">
        <v>1258</v>
      </c>
      <c r="F370" s="469" t="s">
        <v>976</v>
      </c>
      <c r="G370" s="489">
        <v>60</v>
      </c>
      <c r="H370" s="384">
        <v>60</v>
      </c>
      <c r="I370" s="465" t="s">
        <v>1279</v>
      </c>
      <c r="J370" s="462" t="s">
        <v>244</v>
      </c>
      <c r="K370" s="462" t="s">
        <v>1279</v>
      </c>
      <c r="L370" s="462" t="s">
        <v>1478</v>
      </c>
      <c r="M370" s="468" t="str">
        <f t="shared" ref="M370" si="403">+CONCATENATE("Posibilidad de afectación ", J370, " por ", K370," debido a ", L370)</f>
        <v>Posibilidad de afectación Económico y Reputacional por Pérdida o daño o uso inadecuado de los bienes muebles. debido a Pérdida o daño o uso inadecuado de los bienes muebles por el control inadecuado.</v>
      </c>
      <c r="N370" s="468" t="s">
        <v>108</v>
      </c>
      <c r="O370" s="468" t="s">
        <v>836</v>
      </c>
      <c r="P370" s="471">
        <v>228</v>
      </c>
      <c r="Q370" s="474"/>
      <c r="R370" s="477"/>
      <c r="S370" s="477"/>
      <c r="T370" s="477"/>
      <c r="U370" s="477"/>
      <c r="V370" s="480" t="str">
        <f t="shared" ref="V370" si="404">IF(ISBLANK(AC370),(IF(P370&lt;=0,"",IF(P370&lt;=2,"Muy Baja",IF(P370&lt;=24,"Baja",IF(P370&lt;=500,"Media",IF(P370&lt;=5000,"Alta","Muy Alta"))))))," ")</f>
        <v>Media</v>
      </c>
      <c r="W370" s="438">
        <f t="shared" ref="W370" si="405">IF(ISBLANK(AC370),(IF(V370="","",IF(V370="Muy Baja",20%,IF(V370="Baja",40%,IF(V370="Media",60%,IF(V370="Alta",80%,IF(V370="Muy Alta",100%,0)))))))," ")</f>
        <v>0.6</v>
      </c>
      <c r="X370" s="483" t="s">
        <v>307</v>
      </c>
      <c r="Y370" s="486" t="str">
        <f>IF(X370&gt;0,IF(NOT(ISERROR(MATCH(X370,'Listados Datos'!$N$3:$N$4,0))),'Listados Datos'!$N$6&amp;"Por favor no seleccionar este criterios de impacto (Afectación Económica o presupuestal y/o Pérdida Reputacional)",'Listados Datos'!$N$7),"")</f>
        <v>✔</v>
      </c>
      <c r="Z370" s="435" t="str">
        <f>IF(OR(X370='Listados Datos'!$R$3,X370='Listados Datos'!$S$3),"Leve",IF(OR(X370='Listados Datos'!$R$4,X370='Listados Datos'!$S$4),"Menor",IF(OR(X370='Listados Datos'!$R$5,X370='Listados Datos'!$S$5),"Moderado",IF(OR(X370='Listados Datos'!$R$6,X370='Listados Datos'!$S$6),"Mayor",IF(OR(X370='Listados Datos'!$R$7,X370='Listados Datos'!$S$7),"Catastrófico","")))))</f>
        <v>Moderado</v>
      </c>
      <c r="AA370" s="438">
        <f>IF(Z370="","",IF(Z370="Leve",20%,IF(Z370="Menor",40%,IF(Z370="Moderado",60%,IF(Z370="Mayor",80%,IF(Z370="Catastrófico",100%,0))))))</f>
        <v>0.6</v>
      </c>
      <c r="AB370" s="441" t="str">
        <f>IF(OR(AND(V370="Muy Baja",Z370="Leve"),AND(V370="Muy Baja",Z370="Menor"),AND(V370="Baja",Z370="Leve")),"Bajo",IF(OR(AND(V370="Muy baja",Z370="Moderado"),AND(V370="Baja",Z370="Menor"),AND(V370="Baja",Z370="Moderado"),AND(V370="Media",Z370="Leve"),AND(V370="Media",Z370="Menor"),AND(V370="Media",Z370="Moderado"),AND(V370="Alta",Z370="Leve"),AND(V370="Alta",Z370="Menor")),"Moderado",IF(OR(AND(V370="Muy Baja",Z370="Mayor"),AND(V370="Baja",Z370="Mayor"),AND(V370="Media",Z370="Mayor"),AND(V370="Alta",Z370="Moderado"),AND(V370="Alta",Z370="Mayor"),AND(V370="Muy Alta",Z370="Leve"),AND(V370="Muy Alta",Z370="Menor"),AND(V370="Muy Alta",Z370="Moderado"),AND(V370="Muy Alta",Z370="Mayor")),"Alto",IF(OR(AND(V370="Muy Baja",Z370="Catastrófico"),AND(V370="Baja",Z370="Catastrófico"),AND(V370="Media",Z370="Catastrófico"),AND(V370="Alta",Z370="Catastrófico"),AND(V370="Muy Alta",Z370="Catastrófico")),"Extremo",""))))</f>
        <v>Moderado</v>
      </c>
      <c r="AC370" s="444"/>
      <c r="AD370" s="447"/>
      <c r="AE370" s="450" t="str">
        <f t="shared" ref="AE370" si="406">IF(AND(AC370="Rara Vez",AD370="Insignificante"),("BAJA"),IF(AND(AC370="Rara Vez",AD370="Menor"),("BAJA"),IF(AND(AC370="Rara Vez",AD370="Moderado"),("MODERADA"),IF(AND(AC370="Rara Vez",AD370="Mayor"),("ALTA"),IF(AND(AC370="Improbable",AD370="Insignificante"),("BAJA"),IF(AND(AC370="Improbable",AD370="Menor"),("BAJA"),IF(AND(AC370="Improbable",AD370="Moderado"),("MODERADA"),IF(AND(AC370="Improbable",AD370="Mayor"),("ALTA"),IF(AND(AC370="Posible",AD370="Insignificante"),("BAJA"),IF(AND(AC370="Posible",AD370="Menor"),("MODERADA"),IF(AND(AC370="Posible",AD370="Moderado"),("ALTA"),IF(AND(AC370="Posible",AD370="Mayor"),("EXTREMA"),IF(AND(AC370="Probable",AD370="Insignificante"),("MODERADA"),IF(AND(AC370="Probable",AD370="Menor"),("ALTA"),IF(AND(AC370="Probable",AD370="Moderado"),("ALTA"),IF(AND(AC370="Probable",AD370="Mayor"),("EXTREMA"),IF(AND(AC370="Casi Seguro",AD370="Insignificante"),("ALTA"),IF(AND(AC370="Casi Seguro",AD370="Menor"),("ALTA"),IF(AND(AC370="Casi Seguro",AD370="Moderado"),("EXTREMA"),IF(AND(AC370="Casi Seguro",AD370="Mayor"),("EXTREMA"),IF(AD370="Catastrófico","EXTREMA","VALORAR")))))))))))))))))))))</f>
        <v>VALORAR</v>
      </c>
      <c r="AF370" s="205">
        <v>1</v>
      </c>
      <c r="AG370" s="206" t="s">
        <v>1518</v>
      </c>
      <c r="AH370" s="234" t="str">
        <f t="shared" ref="AH370:AH429" si="407">IF(OR(AI370="Preventivo",AI370="Detectivo"),"Probabilidad",IF(AI370="Correctivo","Impacto",""))</f>
        <v>Probabilidad</v>
      </c>
      <c r="AI370" s="340" t="s">
        <v>314</v>
      </c>
      <c r="AJ370" s="340" t="s">
        <v>319</v>
      </c>
      <c r="AK370" s="235" t="str">
        <f t="shared" ref="AK370:AK429" si="408">IF(AND(AI370="Preventivo",AJ370="Automático"),"50%",IF(AND(AI370="Preventivo",AJ370="Manual"),"40%",IF(AND(AI370="Detectivo",AJ370="Automático"),"40%",IF(AND(AI370="Detectivo",AJ370="Manual"),"30%",IF(AND(AI370="Correctivo",AJ370="Automático"),"35%",IF(AND(AI370="Correctivo",AJ370="Manual"),"25%",""))))))</f>
        <v>40%</v>
      </c>
      <c r="AL370" s="341" t="s">
        <v>323</v>
      </c>
      <c r="AM370" s="341" t="s">
        <v>327</v>
      </c>
      <c r="AN370" s="342" t="s">
        <v>330</v>
      </c>
      <c r="AO370" s="236">
        <f>IF(ISBLANK(AD370),(IFERROR(IF(AH370="Probabilidad",(W370-(+W370*AK370)),IF(AH370="Impacto",W370,"")),""))," ")</f>
        <v>0.36</v>
      </c>
      <c r="AP370" s="174" t="str">
        <f>IF(ISBLANK(AD370), (IFERROR(IF(AO370="","",IF(AO370&lt;=0.2,"Muy Baja",IF(AO370&lt;=0.4,"Baja",IF(AO370&lt;=0.6,"Media",IF(AO370&lt;=0.8,"Alta","Muy Alta"))))),""))," ")</f>
        <v>Baja</v>
      </c>
      <c r="AQ370" s="237">
        <f t="shared" ref="AQ370:AQ429" si="409">+AO370</f>
        <v>0.36</v>
      </c>
      <c r="AR370" s="283" t="str">
        <f t="shared" ref="AR370:AR429" si="410">IFERROR(IF(AS370="","",IF(AS370&lt;=0.2,"Leve",IF(AS370&lt;=0.4,"Menor",IF(AS370&lt;=0.6,"Moderado",IF(AS370&lt;=0.8,"Mayor","Catastrófico"))))),"")</f>
        <v>Moderado</v>
      </c>
      <c r="AS370" s="237">
        <f>IFERROR(IF(AH370="Impacto",(AA370-(+AA370*AK370)),IF(AH370="Probabilidad",AA370,"")),"")</f>
        <v>0.6</v>
      </c>
      <c r="AT370" s="239" t="str">
        <f t="shared" ref="AT370:AT429" si="411">IFERROR(IF(OR(AND(AP370="Muy Baja",AR370="Leve"),AND(AP370="Muy Baja",AR370="Menor"),AND(AP370="Baja",AR370="Leve")),"Bajo",IF(OR(AND(AP370="Muy baja",AR370="Moderado"),AND(AP370="Baja",AR370="Menor"),AND(AP370="Baja",AR370="Moderado"),AND(AP370="Media",AR370="Leve"),AND(AP370="Media",AR370="Menor"),AND(AP370="Media",AR370="Moderado"),AND(AP370="Alta",AR370="Leve"),AND(AP370="Alta",AR370="Menor")),"Moderado",IF(OR(AND(AP370="Muy Baja",AR370="Mayor"),AND(AP370="Baja",AR370="Mayor"),AND(AP370="Media",AR370="Mayor"),AND(AP370="Alta",AR370="Moderado"),AND(AP370="Alta",AR370="Mayor"),AND(AP370="Muy Alta",AR370="Leve"),AND(AP370="Muy Alta",AR370="Menor"),AND(AP370="Muy Alta",AR370="Moderado"),AND(AP370="Muy Alta",AR370="Mayor")),"Alto",IF(OR(AND(AP370="Muy Baja",AR370="Catastrófico"),AND(AP370="Baja",AR370="Catastrófico"),AND(AP370="Media",AR370="Catastrófico"),AND(AP370="Alta",AR370="Catastrófico"),AND(AP370="Muy Alta",AR370="Catastrófico")),"Extremo","")))),"")</f>
        <v>Moderado</v>
      </c>
      <c r="AU370" s="453"/>
      <c r="AV370" s="456" t="str">
        <f>IF(ISBLANK(AD370), " ", AD370)</f>
        <v xml:space="preserve"> </v>
      </c>
      <c r="AW370" s="450" t="str">
        <f t="shared" ref="AW370" si="412">IF(AND(AU370="Rara Vez",AV370="Insignificante"),("BAJA"),IF(AND(AU370="Rara Vez",AV370="Menor"),("BAJA"),IF(AND(AU370="Rara Vez",AV370="Moderado"),("MODERADA"),IF(AND(AU370="Rara Vez",AV370="Mayor"),("ALTA"),IF(AND(AU370="Improbable",AV370="Insignificante"),("BAJA"),IF(AND(AU370="Improbable",AV370="Menor"),("BAJA"),IF(AND(AU370="Improbable",AV370="Moderado"),("MODERADA"),IF(AND(AU370="Improbable",AV370="Mayor"),("ALTA"),IF(AND(AU370="Posible",AV370="Insignificante"),("BAJA"),IF(AND(AU370="Posible",AV370="Menor"),("MODERADA"),IF(AND(AU370="Posible",AV370="Moderado"),("ALTA"),IF(AND(AU370="Posible",AV370="Mayor"),("EXTREMA"),IF(AND(AU370="Probable",AV370="Insignificante"),("MODERADA"),IF(AND(AU370="Probable",AV370="Menor"),("ALTA"),IF(AND(AU370="Probable",AV370="Moderado"),("ALTA"),IF(AND(AU370="Probable",AV370="Mayor"),("EXTREMA"),IF(AND(AU370="Casi Seguro",AV370="Insignificante"),("ALTA"),IF(AND(AU370="Casi Seguro",AV370="Menor"),("ALTA"),IF(AND(AU370="Casi Seguro",AV370="Moderado"),("EXTREMA"),IF(AND(AU370="Casi Seguro",AV370="Mayor"),("EXTREMA"),IF(AV370="Catastrófico","EXTREMA","VALORAR")))))))))))))))))))))</f>
        <v>VALORAR</v>
      </c>
      <c r="AX370" s="459" t="s">
        <v>337</v>
      </c>
      <c r="AY370" s="494" t="s">
        <v>1668</v>
      </c>
      <c r="AZ370" s="497" t="s">
        <v>1670</v>
      </c>
      <c r="BA370" s="497" t="s">
        <v>1276</v>
      </c>
      <c r="BB370" s="497" t="s">
        <v>1069</v>
      </c>
      <c r="BC370" s="500">
        <v>44562</v>
      </c>
      <c r="BD370" s="500">
        <v>44926</v>
      </c>
      <c r="BE370" s="497" t="s">
        <v>1666</v>
      </c>
      <c r="BF370" s="497" t="s">
        <v>1666</v>
      </c>
      <c r="BG370" s="462" t="s">
        <v>1358</v>
      </c>
      <c r="BH370" s="215"/>
      <c r="BI370" s="210"/>
      <c r="BJ370" s="210"/>
      <c r="BK370" s="210"/>
      <c r="BL370" s="207"/>
      <c r="BM370" s="207"/>
      <c r="BN370" s="207"/>
      <c r="BO370" s="282"/>
      <c r="BP370" s="282"/>
      <c r="BQ370" s="284"/>
      <c r="BR370" s="213"/>
      <c r="BS370" s="213" t="str">
        <f>IF(AND('MAPA DE RIESGOS'!$AP370="Muy Alta",'MAPA DE RIESGOS'!$AR370="Leve"),CONCATENATE("R",'MAPA DE RIESGOS'!$H370,"C",'MAPA DE RIESGOS'!$AF370),"")</f>
        <v/>
      </c>
      <c r="BT370" s="213"/>
      <c r="BU370" s="213"/>
      <c r="BV370" s="213"/>
      <c r="BW370" s="213"/>
      <c r="BX370" s="213"/>
      <c r="BY370" s="213"/>
      <c r="BZ370" s="213"/>
      <c r="CA370" s="213"/>
      <c r="CB370" s="213"/>
      <c r="CC370" s="213"/>
      <c r="CD370" s="213"/>
      <c r="CE370" s="213"/>
      <c r="CF370" s="213"/>
      <c r="CG370" s="213"/>
      <c r="CH370" s="213"/>
      <c r="CI370" s="213"/>
      <c r="CJ370" s="213"/>
      <c r="CK370" s="213"/>
    </row>
    <row r="371" spans="1:89" s="214" customFormat="1" ht="68.5" customHeight="1">
      <c r="A371" s="643"/>
      <c r="B371" s="621"/>
      <c r="C371" s="520"/>
      <c r="D371" s="520"/>
      <c r="E371" s="469"/>
      <c r="F371" s="469"/>
      <c r="G371" s="489"/>
      <c r="H371" s="384">
        <v>60</v>
      </c>
      <c r="I371" s="466"/>
      <c r="J371" s="463"/>
      <c r="K371" s="463"/>
      <c r="L371" s="463"/>
      <c r="M371" s="469"/>
      <c r="N371" s="469"/>
      <c r="O371" s="469"/>
      <c r="P371" s="472"/>
      <c r="Q371" s="475"/>
      <c r="R371" s="478"/>
      <c r="S371" s="478"/>
      <c r="T371" s="478"/>
      <c r="U371" s="478"/>
      <c r="V371" s="481"/>
      <c r="W371" s="439"/>
      <c r="X371" s="484"/>
      <c r="Y371" s="487"/>
      <c r="Z371" s="436"/>
      <c r="AA371" s="439"/>
      <c r="AB371" s="442"/>
      <c r="AC371" s="445"/>
      <c r="AD371" s="448"/>
      <c r="AE371" s="451"/>
      <c r="AF371" s="205">
        <v>2</v>
      </c>
      <c r="AG371" s="206" t="s">
        <v>1519</v>
      </c>
      <c r="AH371" s="234" t="str">
        <f t="shared" si="407"/>
        <v>Probabilidad</v>
      </c>
      <c r="AI371" s="340" t="s">
        <v>314</v>
      </c>
      <c r="AJ371" s="340" t="s">
        <v>319</v>
      </c>
      <c r="AK371" s="235" t="str">
        <f t="shared" si="408"/>
        <v>40%</v>
      </c>
      <c r="AL371" s="341" t="s">
        <v>323</v>
      </c>
      <c r="AM371" s="341" t="s">
        <v>327</v>
      </c>
      <c r="AN371" s="342" t="s">
        <v>330</v>
      </c>
      <c r="AO371" s="236">
        <f>IF(ISBLANK(AD370),(IFERROR(IF(AND(AH370="Probabilidad",AH371="Probabilidad"),(AQ370-(+AQ370*AK371)),IF(AH371="Probabilidad",(W370-(+W370*AK371)),IF(AH371="Impacto",AQ370,""))),""))," ")</f>
        <v>0.216</v>
      </c>
      <c r="AP371" s="174" t="str">
        <f>IF(ISBLANK(AD370),(IFERROR(IF(AO371="","",IF(AO371&lt;=0.2,"Muy Baja",IF(AO371&lt;=0.4,"Baja",IF(AO371&lt;=0.6,"Media",IF(AO371&lt;=0.8,"Alta","Muy Alta"))))),""))," ")</f>
        <v>Baja</v>
      </c>
      <c r="AQ371" s="237">
        <f t="shared" si="409"/>
        <v>0.216</v>
      </c>
      <c r="AR371" s="283" t="str">
        <f t="shared" si="410"/>
        <v>Moderado</v>
      </c>
      <c r="AS371" s="237">
        <f>IFERROR(IF(AND(AH370="Impacto",AH371="Impacto"),(AS370-(+AS370*AK371)),IF(AH371="Impacto",(AA370-(+AA370*AK371)),IF(AH371="Probabilidad",AS370,""))),"")</f>
        <v>0.6</v>
      </c>
      <c r="AT371" s="239" t="str">
        <f t="shared" si="411"/>
        <v>Moderado</v>
      </c>
      <c r="AU371" s="454"/>
      <c r="AV371" s="457"/>
      <c r="AW371" s="451"/>
      <c r="AX371" s="460"/>
      <c r="AY371" s="496"/>
      <c r="AZ371" s="499"/>
      <c r="BA371" s="499"/>
      <c r="BB371" s="499"/>
      <c r="BC371" s="502"/>
      <c r="BD371" s="502"/>
      <c r="BE371" s="499"/>
      <c r="BF371" s="499"/>
      <c r="BG371" s="463"/>
      <c r="BH371" s="215"/>
      <c r="BI371" s="210"/>
      <c r="BJ371" s="210"/>
      <c r="BK371" s="210"/>
      <c r="BL371" s="207"/>
      <c r="BM371" s="207"/>
      <c r="BN371" s="207"/>
      <c r="BO371" s="282"/>
      <c r="BP371" s="282"/>
      <c r="BQ371" s="284"/>
      <c r="BR371" s="213"/>
      <c r="BS371" s="213" t="str">
        <f>IF(AND('MAPA DE RIESGOS'!$AP371="Muy Alta",'MAPA DE RIESGOS'!$AR371="Leve"),CONCATENATE("R",'MAPA DE RIESGOS'!$H371,"C",'MAPA DE RIESGOS'!$AF371),"")</f>
        <v/>
      </c>
      <c r="BT371" s="213"/>
      <c r="BU371" s="213"/>
      <c r="BV371" s="213"/>
      <c r="BW371" s="213"/>
      <c r="BX371" s="213"/>
      <c r="BY371" s="213"/>
      <c r="BZ371" s="213"/>
      <c r="CA371" s="213"/>
      <c r="CB371" s="213"/>
      <c r="CC371" s="213"/>
      <c r="CD371" s="213"/>
      <c r="CE371" s="213"/>
      <c r="CF371" s="213"/>
      <c r="CG371" s="213"/>
      <c r="CH371" s="213"/>
      <c r="CI371" s="213"/>
      <c r="CJ371" s="213"/>
      <c r="CK371" s="213"/>
    </row>
    <row r="372" spans="1:89" s="214" customFormat="1" ht="68.5" customHeight="1">
      <c r="A372" s="643"/>
      <c r="B372" s="621"/>
      <c r="C372" s="520"/>
      <c r="D372" s="520"/>
      <c r="E372" s="469"/>
      <c r="F372" s="469"/>
      <c r="G372" s="489"/>
      <c r="H372" s="384">
        <v>60</v>
      </c>
      <c r="I372" s="466"/>
      <c r="J372" s="463"/>
      <c r="K372" s="463"/>
      <c r="L372" s="463"/>
      <c r="M372" s="469"/>
      <c r="N372" s="469"/>
      <c r="O372" s="469"/>
      <c r="P372" s="472"/>
      <c r="Q372" s="475"/>
      <c r="R372" s="478"/>
      <c r="S372" s="478"/>
      <c r="T372" s="478"/>
      <c r="U372" s="478"/>
      <c r="V372" s="481"/>
      <c r="W372" s="439"/>
      <c r="X372" s="484"/>
      <c r="Y372" s="487"/>
      <c r="Z372" s="436"/>
      <c r="AA372" s="439"/>
      <c r="AB372" s="442"/>
      <c r="AC372" s="445"/>
      <c r="AD372" s="448"/>
      <c r="AE372" s="451"/>
      <c r="AF372" s="205">
        <v>3</v>
      </c>
      <c r="AG372" s="206" t="s">
        <v>1520</v>
      </c>
      <c r="AH372" s="234" t="str">
        <f t="shared" si="407"/>
        <v>Probabilidad</v>
      </c>
      <c r="AI372" s="340" t="s">
        <v>314</v>
      </c>
      <c r="AJ372" s="340" t="s">
        <v>319</v>
      </c>
      <c r="AK372" s="235" t="str">
        <f t="shared" si="408"/>
        <v>40%</v>
      </c>
      <c r="AL372" s="341" t="s">
        <v>323</v>
      </c>
      <c r="AM372" s="341" t="s">
        <v>327</v>
      </c>
      <c r="AN372" s="342" t="s">
        <v>330</v>
      </c>
      <c r="AO372" s="236">
        <f>IF(ISBLANK(AD370),(IFERROR(IF(AND(AH371="Probabilidad",AH372="Probabilidad"),(AQ371-(+AQ371*AK372)),IF(AND(AH371="Impacto",AH372="Probabilidad"),(AQ370-(+AQ370*AK372)),IF(AH372="Impacto",AQ371,""))),""))," ")</f>
        <v>0.12959999999999999</v>
      </c>
      <c r="AP372" s="174" t="str">
        <f>IF(ISBLANK(AD370),(IFERROR(IF(AO372="","",IF(AO372&lt;=0.2,"Muy Baja",IF(AO372&lt;=0.4,"Baja",IF(AO372&lt;=0.6,"Media",IF(AO372&lt;=0.8,"Alta","Muy Alta"))))),""))," ")</f>
        <v>Muy Baja</v>
      </c>
      <c r="AQ372" s="237">
        <f t="shared" si="409"/>
        <v>0.12959999999999999</v>
      </c>
      <c r="AR372" s="283" t="str">
        <f t="shared" si="410"/>
        <v>Moderado</v>
      </c>
      <c r="AS372" s="237">
        <f>IFERROR(IF(AND(AH371="Impacto",AH372="Impacto"),(AS371-(+AS371*AK372)),IF(AND(AH371="Probabilidad",AH372="Impacto"),(AS370-(+AS370*AK372)),IF(AH372="Probabilidad",AS371,""))),"")</f>
        <v>0.6</v>
      </c>
      <c r="AT372" s="239" t="str">
        <f t="shared" si="411"/>
        <v>Moderado</v>
      </c>
      <c r="AU372" s="454"/>
      <c r="AV372" s="457"/>
      <c r="AW372" s="451"/>
      <c r="AX372" s="460"/>
      <c r="AY372" s="494" t="s">
        <v>1669</v>
      </c>
      <c r="AZ372" s="497" t="s">
        <v>1671</v>
      </c>
      <c r="BA372" s="497" t="s">
        <v>1276</v>
      </c>
      <c r="BB372" s="497" t="s">
        <v>1069</v>
      </c>
      <c r="BC372" s="500">
        <v>44562</v>
      </c>
      <c r="BD372" s="500">
        <v>44926</v>
      </c>
      <c r="BE372" s="497" t="s">
        <v>1667</v>
      </c>
      <c r="BF372" s="497" t="s">
        <v>1667</v>
      </c>
      <c r="BG372" s="463"/>
      <c r="BH372" s="215"/>
      <c r="BI372" s="210"/>
      <c r="BJ372" s="210"/>
      <c r="BK372" s="210"/>
      <c r="BL372" s="207"/>
      <c r="BM372" s="207"/>
      <c r="BN372" s="207"/>
      <c r="BO372" s="282"/>
      <c r="BP372" s="282"/>
      <c r="BQ372" s="284"/>
      <c r="BR372" s="213"/>
      <c r="BS372" s="213" t="str">
        <f>IF(AND('MAPA DE RIESGOS'!$AP372="Muy Alta",'MAPA DE RIESGOS'!$AR372="Leve"),CONCATENATE("R",'MAPA DE RIESGOS'!$H372,"C",'MAPA DE RIESGOS'!$AF372),"")</f>
        <v/>
      </c>
      <c r="BT372" s="213"/>
      <c r="BU372" s="213"/>
      <c r="BV372" s="213"/>
      <c r="BW372" s="213"/>
      <c r="BX372" s="213"/>
      <c r="BY372" s="213"/>
      <c r="BZ372" s="213"/>
      <c r="CA372" s="213"/>
      <c r="CB372" s="213"/>
      <c r="CC372" s="213"/>
      <c r="CD372" s="213"/>
      <c r="CE372" s="213"/>
      <c r="CF372" s="213"/>
      <c r="CG372" s="213"/>
      <c r="CH372" s="213"/>
      <c r="CI372" s="213"/>
      <c r="CJ372" s="213"/>
      <c r="CK372" s="213"/>
    </row>
    <row r="373" spans="1:89" s="214" customFormat="1" ht="68.5" customHeight="1">
      <c r="A373" s="643"/>
      <c r="B373" s="621"/>
      <c r="C373" s="520"/>
      <c r="D373" s="520"/>
      <c r="E373" s="469"/>
      <c r="F373" s="469"/>
      <c r="G373" s="489"/>
      <c r="H373" s="384">
        <v>60</v>
      </c>
      <c r="I373" s="466"/>
      <c r="J373" s="463"/>
      <c r="K373" s="463"/>
      <c r="L373" s="463"/>
      <c r="M373" s="469"/>
      <c r="N373" s="469"/>
      <c r="O373" s="469"/>
      <c r="P373" s="472"/>
      <c r="Q373" s="475"/>
      <c r="R373" s="478"/>
      <c r="S373" s="478"/>
      <c r="T373" s="478"/>
      <c r="U373" s="478"/>
      <c r="V373" s="481"/>
      <c r="W373" s="439"/>
      <c r="X373" s="484"/>
      <c r="Y373" s="487"/>
      <c r="Z373" s="436"/>
      <c r="AA373" s="439"/>
      <c r="AB373" s="442"/>
      <c r="AC373" s="445"/>
      <c r="AD373" s="448"/>
      <c r="AE373" s="451"/>
      <c r="AF373" s="205">
        <v>4</v>
      </c>
      <c r="AG373" s="206" t="s">
        <v>1521</v>
      </c>
      <c r="AH373" s="234" t="str">
        <f t="shared" si="407"/>
        <v>Probabilidad</v>
      </c>
      <c r="AI373" s="340" t="s">
        <v>314</v>
      </c>
      <c r="AJ373" s="340" t="s">
        <v>319</v>
      </c>
      <c r="AK373" s="235" t="str">
        <f t="shared" si="408"/>
        <v>40%</v>
      </c>
      <c r="AL373" s="341" t="s">
        <v>323</v>
      </c>
      <c r="AM373" s="341" t="s">
        <v>327</v>
      </c>
      <c r="AN373" s="342" t="s">
        <v>330</v>
      </c>
      <c r="AO373" s="236">
        <f>IF(ISBLANK(AD370),(IFERROR(IF(AND(AH372="Probabilidad",AH373="Probabilidad"),(AQ372-(+AQ372*AK373)),IF(AND(AH372="Impacto",AH373="Probabilidad"),(AQ371-(+AQ371*AK373)),IF(AH373="Impacto",AQ372,""))),""))," ")</f>
        <v>7.7759999999999996E-2</v>
      </c>
      <c r="AP373" s="174" t="str">
        <f>IF(ISBLANK(AD370),(IFERROR(IF(AO373="","",IF(AO373&lt;=0.2,"Muy Baja",IF(AO373&lt;=0.4,"Baja",IF(AO373&lt;=0.6,"Media",IF(AO373&lt;=0.8,"Alta","Muy Alta"))))),""))," ")</f>
        <v>Muy Baja</v>
      </c>
      <c r="AQ373" s="237">
        <f t="shared" si="409"/>
        <v>7.7759999999999996E-2</v>
      </c>
      <c r="AR373" s="283" t="str">
        <f t="shared" si="410"/>
        <v>Moderado</v>
      </c>
      <c r="AS373" s="237">
        <f>IFERROR(IF(AND(AH372="Impacto",AH373="Impacto"),(AS372-(+AS372*AK373)),IF(AND(AH372="Probabilidad",AH373="Impacto"),(AS371-(+AS371*AK373)),IF(AH373="Probabilidad",AS372,""))),"")</f>
        <v>0.6</v>
      </c>
      <c r="AT373" s="239" t="str">
        <f t="shared" si="411"/>
        <v>Moderado</v>
      </c>
      <c r="AU373" s="454"/>
      <c r="AV373" s="457"/>
      <c r="AW373" s="451"/>
      <c r="AX373" s="460"/>
      <c r="AY373" s="496"/>
      <c r="AZ373" s="499"/>
      <c r="BA373" s="499"/>
      <c r="BB373" s="499"/>
      <c r="BC373" s="502"/>
      <c r="BD373" s="502"/>
      <c r="BE373" s="499"/>
      <c r="BF373" s="499"/>
      <c r="BG373" s="463"/>
      <c r="BH373" s="215"/>
      <c r="BI373" s="210"/>
      <c r="BJ373" s="210"/>
      <c r="BK373" s="210"/>
      <c r="BL373" s="207"/>
      <c r="BM373" s="207"/>
      <c r="BN373" s="207"/>
      <c r="BO373" s="282"/>
      <c r="BP373" s="282"/>
      <c r="BQ373" s="284"/>
      <c r="BR373" s="213"/>
      <c r="BS373" s="213" t="str">
        <f>IF(AND('MAPA DE RIESGOS'!$AP373="Muy Alta",'MAPA DE RIESGOS'!$AR373="Leve"),CONCATENATE("R",'MAPA DE RIESGOS'!$H373,"C",'MAPA DE RIESGOS'!$AF373),"")</f>
        <v/>
      </c>
      <c r="BT373" s="213"/>
      <c r="BU373" s="213"/>
      <c r="BV373" s="213"/>
      <c r="BW373" s="213"/>
      <c r="BX373" s="213"/>
      <c r="BY373" s="213"/>
      <c r="BZ373" s="213"/>
      <c r="CA373" s="213"/>
      <c r="CB373" s="213"/>
      <c r="CC373" s="213"/>
      <c r="CD373" s="213"/>
      <c r="CE373" s="213"/>
      <c r="CF373" s="213"/>
      <c r="CG373" s="213"/>
      <c r="CH373" s="213"/>
      <c r="CI373" s="213"/>
      <c r="CJ373" s="213"/>
      <c r="CK373" s="213"/>
    </row>
    <row r="374" spans="1:89" s="214" customFormat="1" ht="28.5" hidden="1" customHeight="1">
      <c r="A374" s="643"/>
      <c r="B374" s="621"/>
      <c r="C374" s="520"/>
      <c r="D374" s="520"/>
      <c r="E374" s="469"/>
      <c r="F374" s="469"/>
      <c r="G374" s="489"/>
      <c r="H374" s="384">
        <v>60</v>
      </c>
      <c r="I374" s="466"/>
      <c r="J374" s="463"/>
      <c r="K374" s="463"/>
      <c r="L374" s="463"/>
      <c r="M374" s="469"/>
      <c r="N374" s="469"/>
      <c r="O374" s="469"/>
      <c r="P374" s="472"/>
      <c r="Q374" s="475"/>
      <c r="R374" s="478"/>
      <c r="S374" s="478"/>
      <c r="T374" s="478"/>
      <c r="U374" s="478"/>
      <c r="V374" s="481"/>
      <c r="W374" s="439"/>
      <c r="X374" s="484"/>
      <c r="Y374" s="487"/>
      <c r="Z374" s="436"/>
      <c r="AA374" s="439"/>
      <c r="AB374" s="442"/>
      <c r="AC374" s="445"/>
      <c r="AD374" s="448"/>
      <c r="AE374" s="451"/>
      <c r="AF374" s="205">
        <v>5</v>
      </c>
      <c r="AG374" s="206"/>
      <c r="AH374" s="234" t="str">
        <f t="shared" si="407"/>
        <v/>
      </c>
      <c r="AI374" s="340"/>
      <c r="AJ374" s="340"/>
      <c r="AK374" s="235" t="str">
        <f t="shared" si="408"/>
        <v/>
      </c>
      <c r="AL374" s="341"/>
      <c r="AM374" s="341"/>
      <c r="AN374" s="342"/>
      <c r="AO374" s="236" t="str">
        <f>IF(ISBLANK(AD370),(IFERROR(IF(AND(AH373="Probabilidad",AH374="Probabilidad"),(AQ373-(+AQ373*AK374)),IF(AND(AH373="Impacto",AH374="Probabilidad"),(AQ372-(+AQ372*AK374)),IF(AH374="Impacto",AQ373,""))),""))," ")</f>
        <v/>
      </c>
      <c r="AP374" s="174" t="str">
        <f>IF(ISBLANK(AD370),(IFERROR(IF(AO374="","",IF(AO374&lt;=0.2,"Muy Baja",IF(AO374&lt;=0.4,"Baja",IF(AO374&lt;=0.6,"Media",IF(AO374&lt;=0.8,"Alta","Muy Alta"))))),""))," ")</f>
        <v/>
      </c>
      <c r="AQ374" s="237" t="str">
        <f t="shared" si="409"/>
        <v/>
      </c>
      <c r="AR374" s="283" t="str">
        <f t="shared" si="410"/>
        <v/>
      </c>
      <c r="AS374" s="237" t="str">
        <f>IFERROR(IF(AND(AH373="Impacto",AH374="Impacto"),(AS373-(+AS373*AK374)),IF(AND(AH373="Probabilidad",AH374="Impacto"),(AS372-(+AS372*AK374)),IF(AH374="Probabilidad",AS373,""))),"")</f>
        <v/>
      </c>
      <c r="AT374" s="239" t="str">
        <f t="shared" si="411"/>
        <v/>
      </c>
      <c r="AU374" s="454"/>
      <c r="AV374" s="457"/>
      <c r="AW374" s="451"/>
      <c r="AX374" s="460"/>
      <c r="AY374" s="343"/>
      <c r="AZ374" s="209"/>
      <c r="BA374" s="207"/>
      <c r="BB374" s="207"/>
      <c r="BC374" s="208"/>
      <c r="BD374" s="208"/>
      <c r="BE374" s="208"/>
      <c r="BF374" s="209"/>
      <c r="BG374" s="463"/>
      <c r="BH374" s="215"/>
      <c r="BI374" s="210"/>
      <c r="BJ374" s="210"/>
      <c r="BK374" s="210"/>
      <c r="BL374" s="207"/>
      <c r="BM374" s="207"/>
      <c r="BN374" s="207"/>
      <c r="BO374" s="282"/>
      <c r="BP374" s="282"/>
      <c r="BQ374" s="284"/>
      <c r="BR374" s="213"/>
      <c r="BS374" s="213" t="str">
        <f>IF(AND('MAPA DE RIESGOS'!$AP374="Muy Alta",'MAPA DE RIESGOS'!$AR374="Leve"),CONCATENATE("R",'MAPA DE RIESGOS'!$H374,"C",'MAPA DE RIESGOS'!$AF374),"")</f>
        <v/>
      </c>
      <c r="BT374" s="213"/>
      <c r="BU374" s="213"/>
      <c r="BV374" s="213"/>
      <c r="BW374" s="213"/>
      <c r="BX374" s="213"/>
      <c r="BY374" s="213"/>
      <c r="BZ374" s="213"/>
      <c r="CA374" s="213"/>
      <c r="CB374" s="213"/>
      <c r="CC374" s="213"/>
      <c r="CD374" s="213"/>
      <c r="CE374" s="213"/>
      <c r="CF374" s="213"/>
      <c r="CG374" s="213"/>
      <c r="CH374" s="213"/>
      <c r="CI374" s="213"/>
      <c r="CJ374" s="213"/>
      <c r="CK374" s="213"/>
    </row>
    <row r="375" spans="1:89" s="214" customFormat="1" ht="28.5" hidden="1" customHeight="1">
      <c r="A375" s="643"/>
      <c r="B375" s="621"/>
      <c r="C375" s="520"/>
      <c r="D375" s="520"/>
      <c r="E375" s="469"/>
      <c r="F375" s="469"/>
      <c r="G375" s="489"/>
      <c r="H375" s="384">
        <v>60</v>
      </c>
      <c r="I375" s="467"/>
      <c r="J375" s="464"/>
      <c r="K375" s="464"/>
      <c r="L375" s="464"/>
      <c r="M375" s="470"/>
      <c r="N375" s="470"/>
      <c r="O375" s="470"/>
      <c r="P375" s="473"/>
      <c r="Q375" s="476"/>
      <c r="R375" s="479"/>
      <c r="S375" s="479"/>
      <c r="T375" s="479"/>
      <c r="U375" s="479"/>
      <c r="V375" s="482"/>
      <c r="W375" s="440"/>
      <c r="X375" s="485"/>
      <c r="Y375" s="488"/>
      <c r="Z375" s="437"/>
      <c r="AA375" s="440"/>
      <c r="AB375" s="443"/>
      <c r="AC375" s="446"/>
      <c r="AD375" s="449"/>
      <c r="AE375" s="452"/>
      <c r="AF375" s="205">
        <v>6</v>
      </c>
      <c r="AG375" s="206"/>
      <c r="AH375" s="234" t="str">
        <f t="shared" si="407"/>
        <v/>
      </c>
      <c r="AI375" s="340"/>
      <c r="AJ375" s="340"/>
      <c r="AK375" s="235" t="str">
        <f t="shared" si="408"/>
        <v/>
      </c>
      <c r="AL375" s="341"/>
      <c r="AM375" s="341"/>
      <c r="AN375" s="342"/>
      <c r="AO375" s="236" t="str">
        <f>IF(ISBLANK(AD370),(IFERROR(IF(AND(AH373="Probabilidad",AH375="Probabilidad"),(AQ373-(+AQ373*AK375)),IF(AND(AH373="Impacto",AH375="Probabilidad"),(AQ372-(+AQ372*AK375)),IF(AH375="Impacto",AQ373,""))),""))," ")</f>
        <v/>
      </c>
      <c r="AP375" s="174" t="str">
        <f>IF(ISBLANK(AD370),(IFERROR(IF(AO375="","",IF(AO375&lt;=0.2,"Muy Baja",IF(AO375&lt;=0.4,"Baja",IF(AO375&lt;=0.6,"Media",IF(AO375&lt;=0.8,"Alta","Muy Alta"))))),"")), " ")</f>
        <v/>
      </c>
      <c r="AQ375" s="237" t="str">
        <f t="shared" si="409"/>
        <v/>
      </c>
      <c r="AR375" s="283" t="str">
        <f t="shared" si="410"/>
        <v/>
      </c>
      <c r="AS375" s="237" t="str">
        <f>IFERROR(IF(AND(AH374="Impacto",AH375="Impacto"),(AS373-(+AS374*AK375)),IF(AND(AH373="Probabilidad",AH375="Impacto"),(AS372-(+AS372*AK375)),IF(AH375="Probabilidad",AS373,""))),"")</f>
        <v/>
      </c>
      <c r="AT375" s="239" t="str">
        <f t="shared" si="411"/>
        <v/>
      </c>
      <c r="AU375" s="455"/>
      <c r="AV375" s="458"/>
      <c r="AW375" s="452"/>
      <c r="AX375" s="461"/>
      <c r="AY375" s="343"/>
      <c r="AZ375" s="209"/>
      <c r="BA375" s="207"/>
      <c r="BB375" s="207"/>
      <c r="BC375" s="208"/>
      <c r="BD375" s="208"/>
      <c r="BE375" s="208"/>
      <c r="BF375" s="209"/>
      <c r="BG375" s="464"/>
      <c r="BH375" s="215"/>
      <c r="BI375" s="210"/>
      <c r="BJ375" s="210"/>
      <c r="BK375" s="210"/>
      <c r="BL375" s="207"/>
      <c r="BM375" s="207"/>
      <c r="BN375" s="207"/>
      <c r="BO375" s="282"/>
      <c r="BP375" s="282"/>
      <c r="BQ375" s="284"/>
      <c r="BR375" s="213"/>
      <c r="BS375" s="213" t="str">
        <f>IF(AND('MAPA DE RIESGOS'!$AP375="Muy Alta",'MAPA DE RIESGOS'!$AR375="Leve"),CONCATENATE("R",'MAPA DE RIESGOS'!$H375,"C",'MAPA DE RIESGOS'!$AF375),"")</f>
        <v/>
      </c>
      <c r="BT375" s="213"/>
      <c r="BU375" s="213"/>
      <c r="BV375" s="213"/>
      <c r="BW375" s="213"/>
      <c r="BX375" s="213"/>
      <c r="BY375" s="213"/>
      <c r="BZ375" s="213"/>
      <c r="CA375" s="213"/>
      <c r="CB375" s="213"/>
      <c r="CC375" s="213"/>
      <c r="CD375" s="213"/>
      <c r="CE375" s="213"/>
      <c r="CF375" s="213"/>
      <c r="CG375" s="213"/>
      <c r="CH375" s="213"/>
      <c r="CI375" s="213"/>
      <c r="CJ375" s="213"/>
      <c r="CK375" s="213"/>
    </row>
    <row r="376" spans="1:89" s="214" customFormat="1" ht="67" customHeight="1">
      <c r="A376" s="643"/>
      <c r="B376" s="621" t="s">
        <v>960</v>
      </c>
      <c r="C376" s="520"/>
      <c r="D376" s="520" t="str">
        <f>IFERROR((VLOOKUP($B376,'Listados Datos'!$D$3:$F$18,3,FALSE))," ")</f>
        <v>El proceso inicia con la identificación de las necesidades de recursos y finaliza con la entrega del bien y/o servicio y su registro en los hechos financieros. Aplica a todos los procesos de la entidad.</v>
      </c>
      <c r="E376" s="469" t="s">
        <v>1258</v>
      </c>
      <c r="F376" s="469" t="s">
        <v>976</v>
      </c>
      <c r="G376" s="489">
        <v>61</v>
      </c>
      <c r="H376" s="384">
        <v>61</v>
      </c>
      <c r="I376" s="465" t="s">
        <v>1280</v>
      </c>
      <c r="J376" s="462" t="s">
        <v>243</v>
      </c>
      <c r="K376" s="462" t="s">
        <v>1280</v>
      </c>
      <c r="L376" s="462" t="s">
        <v>1479</v>
      </c>
      <c r="M376" s="468" t="str">
        <f t="shared" ref="M376" si="413">+CONCATENATE("Posibilidad de afectación ", J376, " por ", K376," debido a ", L376)</f>
        <v>Posibilidad de afectación Reputacional por Inventario desactualizado o que no refleje la realidad de las existencias de bienes muebles o intangibles de la entidad. debido a Inventario sin la actualización periódica generando el no reflejo de la realidad de las existencias de bienes muebles o intangibles de la entidad.</v>
      </c>
      <c r="N376" s="468" t="s">
        <v>108</v>
      </c>
      <c r="O376" s="468" t="s">
        <v>836</v>
      </c>
      <c r="P376" s="471">
        <v>228</v>
      </c>
      <c r="Q376" s="474"/>
      <c r="R376" s="477"/>
      <c r="S376" s="477"/>
      <c r="T376" s="477"/>
      <c r="U376" s="477"/>
      <c r="V376" s="480" t="str">
        <f t="shared" ref="V376" si="414">IF(ISBLANK(AC376),(IF(P376&lt;=0,"",IF(P376&lt;=2,"Muy Baja",IF(P376&lt;=24,"Baja",IF(P376&lt;=500,"Media",IF(P376&lt;=5000,"Alta","Muy Alta"))))))," ")</f>
        <v>Media</v>
      </c>
      <c r="W376" s="438">
        <f t="shared" ref="W376" si="415">IF(ISBLANK(AC376),(IF(V376="","",IF(V376="Muy Baja",20%,IF(V376="Baja",40%,IF(V376="Media",60%,IF(V376="Alta",80%,IF(V376="Muy Alta",100%,0)))))))," ")</f>
        <v>0.6</v>
      </c>
      <c r="X376" s="483" t="s">
        <v>307</v>
      </c>
      <c r="Y376" s="486" t="str">
        <f>IF(X376&gt;0,IF(NOT(ISERROR(MATCH(X376,'Listados Datos'!$N$3:$N$4,0))),'Listados Datos'!$N$6&amp;"Por favor no seleccionar este criterios de impacto (Afectación Económica o presupuestal y/o Pérdida Reputacional)",'Listados Datos'!$N$7),"")</f>
        <v>✔</v>
      </c>
      <c r="Z376" s="435" t="str">
        <f>IF(OR(X376='Listados Datos'!$R$3,X376='Listados Datos'!$S$3),"Leve",IF(OR(X376='Listados Datos'!$R$4,X376='Listados Datos'!$S$4),"Menor",IF(OR(X376='Listados Datos'!$R$5,X376='Listados Datos'!$S$5),"Moderado",IF(OR(X376='Listados Datos'!$R$6,X376='Listados Datos'!$S$6),"Mayor",IF(OR(X376='Listados Datos'!$R$7,X376='Listados Datos'!$S$7),"Catastrófico","")))))</f>
        <v>Moderado</v>
      </c>
      <c r="AA376" s="438">
        <f>IF(Z376="","",IF(Z376="Leve",20%,IF(Z376="Menor",40%,IF(Z376="Moderado",60%,IF(Z376="Mayor",80%,IF(Z376="Catastrófico",100%,0))))))</f>
        <v>0.6</v>
      </c>
      <c r="AB376" s="441" t="str">
        <f>IF(OR(AND(V376="Muy Baja",Z376="Leve"),AND(V376="Muy Baja",Z376="Menor"),AND(V376="Baja",Z376="Leve")),"Bajo",IF(OR(AND(V376="Muy baja",Z376="Moderado"),AND(V376="Baja",Z376="Menor"),AND(V376="Baja",Z376="Moderado"),AND(V376="Media",Z376="Leve"),AND(V376="Media",Z376="Menor"),AND(V376="Media",Z376="Moderado"),AND(V376="Alta",Z376="Leve"),AND(V376="Alta",Z376="Menor")),"Moderado",IF(OR(AND(V376="Muy Baja",Z376="Mayor"),AND(V376="Baja",Z376="Mayor"),AND(V376="Media",Z376="Mayor"),AND(V376="Alta",Z376="Moderado"),AND(V376="Alta",Z376="Mayor"),AND(V376="Muy Alta",Z376="Leve"),AND(V376="Muy Alta",Z376="Menor"),AND(V376="Muy Alta",Z376="Moderado"),AND(V376="Muy Alta",Z376="Mayor")),"Alto",IF(OR(AND(V376="Muy Baja",Z376="Catastrófico"),AND(V376="Baja",Z376="Catastrófico"),AND(V376="Media",Z376="Catastrófico"),AND(V376="Alta",Z376="Catastrófico"),AND(V376="Muy Alta",Z376="Catastrófico")),"Extremo",""))))</f>
        <v>Moderado</v>
      </c>
      <c r="AC376" s="444"/>
      <c r="AD376" s="447"/>
      <c r="AE376" s="450" t="str">
        <f t="shared" ref="AE376" si="416">IF(AND(AC376="Rara Vez",AD376="Insignificante"),("BAJA"),IF(AND(AC376="Rara Vez",AD376="Menor"),("BAJA"),IF(AND(AC376="Rara Vez",AD376="Moderado"),("MODERADA"),IF(AND(AC376="Rara Vez",AD376="Mayor"),("ALTA"),IF(AND(AC376="Improbable",AD376="Insignificante"),("BAJA"),IF(AND(AC376="Improbable",AD376="Menor"),("BAJA"),IF(AND(AC376="Improbable",AD376="Moderado"),("MODERADA"),IF(AND(AC376="Improbable",AD376="Mayor"),("ALTA"),IF(AND(AC376="Posible",AD376="Insignificante"),("BAJA"),IF(AND(AC376="Posible",AD376="Menor"),("MODERADA"),IF(AND(AC376="Posible",AD376="Moderado"),("ALTA"),IF(AND(AC376="Posible",AD376="Mayor"),("EXTREMA"),IF(AND(AC376="Probable",AD376="Insignificante"),("MODERADA"),IF(AND(AC376="Probable",AD376="Menor"),("ALTA"),IF(AND(AC376="Probable",AD376="Moderado"),("ALTA"),IF(AND(AC376="Probable",AD376="Mayor"),("EXTREMA"),IF(AND(AC376="Casi Seguro",AD376="Insignificante"),("ALTA"),IF(AND(AC376="Casi Seguro",AD376="Menor"),("ALTA"),IF(AND(AC376="Casi Seguro",AD376="Moderado"),("EXTREMA"),IF(AND(AC376="Casi Seguro",AD376="Mayor"),("EXTREMA"),IF(AD376="Catastrófico","EXTREMA","VALORAR")))))))))))))))))))))</f>
        <v>VALORAR</v>
      </c>
      <c r="AF376" s="205">
        <v>1</v>
      </c>
      <c r="AG376" s="206" t="s">
        <v>1518</v>
      </c>
      <c r="AH376" s="234" t="str">
        <f t="shared" si="407"/>
        <v>Probabilidad</v>
      </c>
      <c r="AI376" s="340" t="s">
        <v>314</v>
      </c>
      <c r="AJ376" s="340" t="s">
        <v>319</v>
      </c>
      <c r="AK376" s="235" t="str">
        <f t="shared" si="408"/>
        <v>40%</v>
      </c>
      <c r="AL376" s="341" t="s">
        <v>323</v>
      </c>
      <c r="AM376" s="341" t="s">
        <v>327</v>
      </c>
      <c r="AN376" s="342" t="s">
        <v>330</v>
      </c>
      <c r="AO376" s="236">
        <f>IF(ISBLANK(AD376),(IFERROR(IF(AH376="Probabilidad",(W376-(+W376*AK376)),IF(AH376="Impacto",W376,"")),""))," ")</f>
        <v>0.36</v>
      </c>
      <c r="AP376" s="174" t="str">
        <f>IF(ISBLANK(AD376), (IFERROR(IF(AO376="","",IF(AO376&lt;=0.2,"Muy Baja",IF(AO376&lt;=0.4,"Baja",IF(AO376&lt;=0.6,"Media",IF(AO376&lt;=0.8,"Alta","Muy Alta"))))),""))," ")</f>
        <v>Baja</v>
      </c>
      <c r="AQ376" s="237">
        <f t="shared" si="409"/>
        <v>0.36</v>
      </c>
      <c r="AR376" s="283" t="str">
        <f t="shared" si="410"/>
        <v>Moderado</v>
      </c>
      <c r="AS376" s="237">
        <f>IFERROR(IF(AH376="Impacto",(AA376-(+AA376*AK376)),IF(AH376="Probabilidad",AA376,"")),"")</f>
        <v>0.6</v>
      </c>
      <c r="AT376" s="239" t="str">
        <f t="shared" si="411"/>
        <v>Moderado</v>
      </c>
      <c r="AU376" s="453"/>
      <c r="AV376" s="456" t="str">
        <f>IF(ISBLANK(AD376), " ", AD376)</f>
        <v xml:space="preserve"> </v>
      </c>
      <c r="AW376" s="450" t="str">
        <f t="shared" ref="AW376" si="417">IF(AND(AU376="Rara Vez",AV376="Insignificante"),("BAJA"),IF(AND(AU376="Rara Vez",AV376="Menor"),("BAJA"),IF(AND(AU376="Rara Vez",AV376="Moderado"),("MODERADA"),IF(AND(AU376="Rara Vez",AV376="Mayor"),("ALTA"),IF(AND(AU376="Improbable",AV376="Insignificante"),("BAJA"),IF(AND(AU376="Improbable",AV376="Menor"),("BAJA"),IF(AND(AU376="Improbable",AV376="Moderado"),("MODERADA"),IF(AND(AU376="Improbable",AV376="Mayor"),("ALTA"),IF(AND(AU376="Posible",AV376="Insignificante"),("BAJA"),IF(AND(AU376="Posible",AV376="Menor"),("MODERADA"),IF(AND(AU376="Posible",AV376="Moderado"),("ALTA"),IF(AND(AU376="Posible",AV376="Mayor"),("EXTREMA"),IF(AND(AU376="Probable",AV376="Insignificante"),("MODERADA"),IF(AND(AU376="Probable",AV376="Menor"),("ALTA"),IF(AND(AU376="Probable",AV376="Moderado"),("ALTA"),IF(AND(AU376="Probable",AV376="Mayor"),("EXTREMA"),IF(AND(AU376="Casi Seguro",AV376="Insignificante"),("ALTA"),IF(AND(AU376="Casi Seguro",AV376="Menor"),("ALTA"),IF(AND(AU376="Casi Seguro",AV376="Moderado"),("EXTREMA"),IF(AND(AU376="Casi Seguro",AV376="Mayor"),("EXTREMA"),IF(AV376="Catastrófico","EXTREMA","VALORAR")))))))))))))))))))))</f>
        <v>VALORAR</v>
      </c>
      <c r="AX376" s="459" t="s">
        <v>337</v>
      </c>
      <c r="AY376" s="494" t="s">
        <v>1652</v>
      </c>
      <c r="AZ376" s="497" t="s">
        <v>1359</v>
      </c>
      <c r="BA376" s="497" t="s">
        <v>1276</v>
      </c>
      <c r="BB376" s="497" t="s">
        <v>1069</v>
      </c>
      <c r="BC376" s="500">
        <v>44562</v>
      </c>
      <c r="BD376" s="500">
        <v>44926</v>
      </c>
      <c r="BE376" s="497" t="s">
        <v>1359</v>
      </c>
      <c r="BF376" s="497" t="s">
        <v>1359</v>
      </c>
      <c r="BG376" s="462" t="s">
        <v>1360</v>
      </c>
      <c r="BH376" s="215"/>
      <c r="BI376" s="210"/>
      <c r="BJ376" s="210"/>
      <c r="BK376" s="210"/>
      <c r="BL376" s="207"/>
      <c r="BM376" s="207"/>
      <c r="BN376" s="207"/>
      <c r="BO376" s="282"/>
      <c r="BP376" s="282"/>
      <c r="BQ376" s="284"/>
      <c r="BR376" s="213"/>
      <c r="BS376" s="213" t="str">
        <f>IF(AND('MAPA DE RIESGOS'!$AP376="Muy Alta",'MAPA DE RIESGOS'!$AR376="Leve"),CONCATENATE("R",'MAPA DE RIESGOS'!$H376,"C",'MAPA DE RIESGOS'!$AF376),"")</f>
        <v/>
      </c>
      <c r="BT376" s="213"/>
      <c r="BU376" s="213"/>
      <c r="BV376" s="213"/>
      <c r="BW376" s="213"/>
      <c r="BX376" s="213"/>
      <c r="BY376" s="213"/>
      <c r="BZ376" s="213"/>
      <c r="CA376" s="213"/>
      <c r="CB376" s="213"/>
      <c r="CC376" s="213"/>
      <c r="CD376" s="213"/>
      <c r="CE376" s="213"/>
      <c r="CF376" s="213"/>
      <c r="CG376" s="213"/>
      <c r="CH376" s="213"/>
      <c r="CI376" s="213"/>
      <c r="CJ376" s="213"/>
      <c r="CK376" s="213"/>
    </row>
    <row r="377" spans="1:89" s="214" customFormat="1" ht="67" customHeight="1">
      <c r="A377" s="643"/>
      <c r="B377" s="621"/>
      <c r="C377" s="520"/>
      <c r="D377" s="520"/>
      <c r="E377" s="469"/>
      <c r="F377" s="469"/>
      <c r="G377" s="489"/>
      <c r="H377" s="384">
        <v>61</v>
      </c>
      <c r="I377" s="466"/>
      <c r="J377" s="463"/>
      <c r="K377" s="463"/>
      <c r="L377" s="463"/>
      <c r="M377" s="469"/>
      <c r="N377" s="469"/>
      <c r="O377" s="469"/>
      <c r="P377" s="472"/>
      <c r="Q377" s="475"/>
      <c r="R377" s="478"/>
      <c r="S377" s="478"/>
      <c r="T377" s="478"/>
      <c r="U377" s="478"/>
      <c r="V377" s="481"/>
      <c r="W377" s="439"/>
      <c r="X377" s="484"/>
      <c r="Y377" s="487"/>
      <c r="Z377" s="436"/>
      <c r="AA377" s="439"/>
      <c r="AB377" s="442"/>
      <c r="AC377" s="445"/>
      <c r="AD377" s="448"/>
      <c r="AE377" s="451"/>
      <c r="AF377" s="205">
        <v>2</v>
      </c>
      <c r="AG377" s="206" t="s">
        <v>1522</v>
      </c>
      <c r="AH377" s="234" t="str">
        <f t="shared" si="407"/>
        <v>Probabilidad</v>
      </c>
      <c r="AI377" s="340" t="s">
        <v>314</v>
      </c>
      <c r="AJ377" s="340" t="s">
        <v>319</v>
      </c>
      <c r="AK377" s="235" t="str">
        <f t="shared" si="408"/>
        <v>40%</v>
      </c>
      <c r="AL377" s="341" t="s">
        <v>323</v>
      </c>
      <c r="AM377" s="341" t="s">
        <v>327</v>
      </c>
      <c r="AN377" s="342" t="s">
        <v>330</v>
      </c>
      <c r="AO377" s="236">
        <f>IF(ISBLANK(AD376),(IFERROR(IF(AND(AH376="Probabilidad",AH377="Probabilidad"),(AQ376-(+AQ376*AK377)),IF(AH377="Probabilidad",(W376-(+W376*AK377)),IF(AH377="Impacto",AQ376,""))),""))," ")</f>
        <v>0.216</v>
      </c>
      <c r="AP377" s="174" t="str">
        <f>IF(ISBLANK(AD376),(IFERROR(IF(AO377="","",IF(AO377&lt;=0.2,"Muy Baja",IF(AO377&lt;=0.4,"Baja",IF(AO377&lt;=0.6,"Media",IF(AO377&lt;=0.8,"Alta","Muy Alta"))))),""))," ")</f>
        <v>Baja</v>
      </c>
      <c r="AQ377" s="237">
        <f t="shared" si="409"/>
        <v>0.216</v>
      </c>
      <c r="AR377" s="283" t="str">
        <f t="shared" si="410"/>
        <v>Moderado</v>
      </c>
      <c r="AS377" s="237">
        <f>IFERROR(IF(AND(AH376="Impacto",AH377="Impacto"),(AS376-(+AS376*AK377)),IF(AH377="Impacto",(AA376-(+AA376*AK377)),IF(AH377="Probabilidad",AS376,""))),"")</f>
        <v>0.6</v>
      </c>
      <c r="AT377" s="239" t="str">
        <f t="shared" si="411"/>
        <v>Moderado</v>
      </c>
      <c r="AU377" s="454"/>
      <c r="AV377" s="457"/>
      <c r="AW377" s="451"/>
      <c r="AX377" s="460"/>
      <c r="AY377" s="495"/>
      <c r="AZ377" s="498"/>
      <c r="BA377" s="498"/>
      <c r="BB377" s="498"/>
      <c r="BC377" s="501"/>
      <c r="BD377" s="501"/>
      <c r="BE377" s="498"/>
      <c r="BF377" s="498"/>
      <c r="BG377" s="463"/>
      <c r="BH377" s="215"/>
      <c r="BI377" s="210"/>
      <c r="BJ377" s="210"/>
      <c r="BK377" s="210"/>
      <c r="BL377" s="207"/>
      <c r="BM377" s="207"/>
      <c r="BN377" s="207"/>
      <c r="BO377" s="282"/>
      <c r="BP377" s="282"/>
      <c r="BQ377" s="284"/>
      <c r="BR377" s="213"/>
      <c r="BS377" s="213" t="str">
        <f>IF(AND('MAPA DE RIESGOS'!$AP377="Muy Alta",'MAPA DE RIESGOS'!$AR377="Leve"),CONCATENATE("R",'MAPA DE RIESGOS'!$H377,"C",'MAPA DE RIESGOS'!$AF377),"")</f>
        <v/>
      </c>
      <c r="BT377" s="213"/>
      <c r="BU377" s="213"/>
      <c r="BV377" s="213"/>
      <c r="BW377" s="213"/>
      <c r="BX377" s="213"/>
      <c r="BY377" s="213"/>
      <c r="BZ377" s="213"/>
      <c r="CA377" s="213"/>
      <c r="CB377" s="213"/>
      <c r="CC377" s="213"/>
      <c r="CD377" s="213"/>
      <c r="CE377" s="213"/>
      <c r="CF377" s="213"/>
      <c r="CG377" s="213"/>
      <c r="CH377" s="213"/>
      <c r="CI377" s="213"/>
      <c r="CJ377" s="213"/>
      <c r="CK377" s="213"/>
    </row>
    <row r="378" spans="1:89" s="214" customFormat="1" ht="67" customHeight="1">
      <c r="A378" s="643"/>
      <c r="B378" s="621"/>
      <c r="C378" s="520"/>
      <c r="D378" s="520"/>
      <c r="E378" s="469"/>
      <c r="F378" s="469"/>
      <c r="G378" s="489"/>
      <c r="H378" s="384">
        <v>61</v>
      </c>
      <c r="I378" s="466"/>
      <c r="J378" s="463"/>
      <c r="K378" s="463"/>
      <c r="L378" s="463"/>
      <c r="M378" s="469"/>
      <c r="N378" s="469"/>
      <c r="O378" s="469"/>
      <c r="P378" s="472"/>
      <c r="Q378" s="475"/>
      <c r="R378" s="478"/>
      <c r="S378" s="478"/>
      <c r="T378" s="478"/>
      <c r="U378" s="478"/>
      <c r="V378" s="481"/>
      <c r="W378" s="439"/>
      <c r="X378" s="484"/>
      <c r="Y378" s="487"/>
      <c r="Z378" s="436"/>
      <c r="AA378" s="439"/>
      <c r="AB378" s="442"/>
      <c r="AC378" s="445"/>
      <c r="AD378" s="448"/>
      <c r="AE378" s="451"/>
      <c r="AF378" s="205">
        <v>3</v>
      </c>
      <c r="AG378" s="206" t="s">
        <v>1523</v>
      </c>
      <c r="AH378" s="234" t="str">
        <f t="shared" si="407"/>
        <v>Probabilidad</v>
      </c>
      <c r="AI378" s="340" t="s">
        <v>314</v>
      </c>
      <c r="AJ378" s="340" t="s">
        <v>319</v>
      </c>
      <c r="AK378" s="235" t="str">
        <f t="shared" si="408"/>
        <v>40%</v>
      </c>
      <c r="AL378" s="341" t="s">
        <v>323</v>
      </c>
      <c r="AM378" s="341" t="s">
        <v>327</v>
      </c>
      <c r="AN378" s="342" t="s">
        <v>330</v>
      </c>
      <c r="AO378" s="236">
        <f>IF(ISBLANK(AD376),(IFERROR(IF(AND(AH377="Probabilidad",AH378="Probabilidad"),(AQ377-(+AQ377*AK378)),IF(AND(AH377="Impacto",AH378="Probabilidad"),(AQ376-(+AQ376*AK378)),IF(AH378="Impacto",AQ377,""))),""))," ")</f>
        <v>0.12959999999999999</v>
      </c>
      <c r="AP378" s="174" t="str">
        <f>IF(ISBLANK(AD376),(IFERROR(IF(AO378="","",IF(AO378&lt;=0.2,"Muy Baja",IF(AO378&lt;=0.4,"Baja",IF(AO378&lt;=0.6,"Media",IF(AO378&lt;=0.8,"Alta","Muy Alta"))))),""))," ")</f>
        <v>Muy Baja</v>
      </c>
      <c r="AQ378" s="237">
        <f t="shared" si="409"/>
        <v>0.12959999999999999</v>
      </c>
      <c r="AR378" s="283" t="str">
        <f t="shared" si="410"/>
        <v>Moderado</v>
      </c>
      <c r="AS378" s="237">
        <f>IFERROR(IF(AND(AH377="Impacto",AH378="Impacto"),(AS377-(+AS377*AK378)),IF(AND(AH377="Probabilidad",AH378="Impacto"),(AS376-(+AS376*AK378)),IF(AH378="Probabilidad",AS377,""))),"")</f>
        <v>0.6</v>
      </c>
      <c r="AT378" s="239" t="str">
        <f t="shared" si="411"/>
        <v>Moderado</v>
      </c>
      <c r="AU378" s="454"/>
      <c r="AV378" s="457"/>
      <c r="AW378" s="451"/>
      <c r="AX378" s="460"/>
      <c r="AY378" s="496"/>
      <c r="AZ378" s="499"/>
      <c r="BA378" s="499"/>
      <c r="BB378" s="499"/>
      <c r="BC378" s="502"/>
      <c r="BD378" s="502"/>
      <c r="BE378" s="499"/>
      <c r="BF378" s="499"/>
      <c r="BG378" s="463"/>
      <c r="BH378" s="215"/>
      <c r="BI378" s="210"/>
      <c r="BJ378" s="210"/>
      <c r="BK378" s="210"/>
      <c r="BL378" s="207"/>
      <c r="BM378" s="207"/>
      <c r="BN378" s="207"/>
      <c r="BO378" s="282"/>
      <c r="BP378" s="282"/>
      <c r="BQ378" s="284"/>
      <c r="BR378" s="213"/>
      <c r="BS378" s="213" t="str">
        <f>IF(AND('MAPA DE RIESGOS'!$AP378="Muy Alta",'MAPA DE RIESGOS'!$AR378="Leve"),CONCATENATE("R",'MAPA DE RIESGOS'!$H378,"C",'MAPA DE RIESGOS'!$AF378),"")</f>
        <v/>
      </c>
      <c r="BT378" s="213"/>
      <c r="BU378" s="213"/>
      <c r="BV378" s="213"/>
      <c r="BW378" s="213"/>
      <c r="BX378" s="213"/>
      <c r="BY378" s="213"/>
      <c r="BZ378" s="213"/>
      <c r="CA378" s="213"/>
      <c r="CB378" s="213"/>
      <c r="CC378" s="213"/>
      <c r="CD378" s="213"/>
      <c r="CE378" s="213"/>
      <c r="CF378" s="213"/>
      <c r="CG378" s="213"/>
      <c r="CH378" s="213"/>
      <c r="CI378" s="213"/>
      <c r="CJ378" s="213"/>
      <c r="CK378" s="213"/>
    </row>
    <row r="379" spans="1:89" s="214" customFormat="1" ht="28.5" hidden="1" customHeight="1">
      <c r="A379" s="643"/>
      <c r="B379" s="621"/>
      <c r="C379" s="520"/>
      <c r="D379" s="520"/>
      <c r="E379" s="469"/>
      <c r="F379" s="469"/>
      <c r="G379" s="489"/>
      <c r="H379" s="384">
        <v>61</v>
      </c>
      <c r="I379" s="466"/>
      <c r="J379" s="463"/>
      <c r="K379" s="463"/>
      <c r="L379" s="463"/>
      <c r="M379" s="469"/>
      <c r="N379" s="469"/>
      <c r="O379" s="469"/>
      <c r="P379" s="472"/>
      <c r="Q379" s="475"/>
      <c r="R379" s="478"/>
      <c r="S379" s="478"/>
      <c r="T379" s="478"/>
      <c r="U379" s="478"/>
      <c r="V379" s="481"/>
      <c r="W379" s="439"/>
      <c r="X379" s="484"/>
      <c r="Y379" s="487"/>
      <c r="Z379" s="436"/>
      <c r="AA379" s="439"/>
      <c r="AB379" s="442"/>
      <c r="AC379" s="445"/>
      <c r="AD379" s="448"/>
      <c r="AE379" s="451"/>
      <c r="AF379" s="205">
        <v>4</v>
      </c>
      <c r="AG379" s="206"/>
      <c r="AH379" s="234" t="str">
        <f t="shared" si="407"/>
        <v/>
      </c>
      <c r="AI379" s="340"/>
      <c r="AJ379" s="340"/>
      <c r="AK379" s="235" t="str">
        <f t="shared" si="408"/>
        <v/>
      </c>
      <c r="AL379" s="341"/>
      <c r="AM379" s="341"/>
      <c r="AN379" s="342"/>
      <c r="AO379" s="236" t="str">
        <f>IF(ISBLANK(AD376),(IFERROR(IF(AND(AH378="Probabilidad",AH379="Probabilidad"),(AQ378-(+AQ378*AK379)),IF(AND(AH378="Impacto",AH379="Probabilidad"),(AQ377-(+AQ377*AK379)),IF(AH379="Impacto",AQ378,""))),""))," ")</f>
        <v/>
      </c>
      <c r="AP379" s="174" t="str">
        <f>IF(ISBLANK(AD376),(IFERROR(IF(AO379="","",IF(AO379&lt;=0.2,"Muy Baja",IF(AO379&lt;=0.4,"Baja",IF(AO379&lt;=0.6,"Media",IF(AO379&lt;=0.8,"Alta","Muy Alta"))))),""))," ")</f>
        <v/>
      </c>
      <c r="AQ379" s="237" t="str">
        <f t="shared" si="409"/>
        <v/>
      </c>
      <c r="AR379" s="283" t="str">
        <f t="shared" si="410"/>
        <v/>
      </c>
      <c r="AS379" s="237" t="str">
        <f>IFERROR(IF(AND(AH378="Impacto",AH379="Impacto"),(AS378-(+AS378*AK379)),IF(AND(AH378="Probabilidad",AH379="Impacto"),(AS377-(+AS377*AK379)),IF(AH379="Probabilidad",AS378,""))),"")</f>
        <v/>
      </c>
      <c r="AT379" s="239" t="str">
        <f t="shared" si="411"/>
        <v/>
      </c>
      <c r="AU379" s="454"/>
      <c r="AV379" s="457"/>
      <c r="AW379" s="451"/>
      <c r="AX379" s="460"/>
      <c r="AY379" s="343"/>
      <c r="AZ379" s="209"/>
      <c r="BA379" s="497"/>
      <c r="BB379" s="497"/>
      <c r="BC379" s="500"/>
      <c r="BD379" s="500"/>
      <c r="BE379" s="497"/>
      <c r="BF379" s="497"/>
      <c r="BG379" s="463"/>
      <c r="BH379" s="215"/>
      <c r="BI379" s="210"/>
      <c r="BJ379" s="210"/>
      <c r="BK379" s="210"/>
      <c r="BL379" s="207"/>
      <c r="BM379" s="207"/>
      <c r="BN379" s="207"/>
      <c r="BO379" s="282"/>
      <c r="BP379" s="282"/>
      <c r="BQ379" s="284"/>
      <c r="BR379" s="213"/>
      <c r="BS379" s="213" t="str">
        <f>IF(AND('MAPA DE RIESGOS'!$AP379="Muy Alta",'MAPA DE RIESGOS'!$AR379="Leve"),CONCATENATE("R",'MAPA DE RIESGOS'!$H379,"C",'MAPA DE RIESGOS'!$AF379),"")</f>
        <v/>
      </c>
      <c r="BT379" s="213"/>
      <c r="BU379" s="213"/>
      <c r="BV379" s="213"/>
      <c r="BW379" s="213"/>
      <c r="BX379" s="213"/>
      <c r="BY379" s="213"/>
      <c r="BZ379" s="213"/>
      <c r="CA379" s="213"/>
      <c r="CB379" s="213"/>
      <c r="CC379" s="213"/>
      <c r="CD379" s="213"/>
      <c r="CE379" s="213"/>
      <c r="CF379" s="213"/>
      <c r="CG379" s="213"/>
      <c r="CH379" s="213"/>
      <c r="CI379" s="213"/>
      <c r="CJ379" s="213"/>
      <c r="CK379" s="213"/>
    </row>
    <row r="380" spans="1:89" s="214" customFormat="1" ht="28.5" hidden="1" customHeight="1">
      <c r="A380" s="643"/>
      <c r="B380" s="621"/>
      <c r="C380" s="520"/>
      <c r="D380" s="520"/>
      <c r="E380" s="469"/>
      <c r="F380" s="469"/>
      <c r="G380" s="489"/>
      <c r="H380" s="384">
        <v>61</v>
      </c>
      <c r="I380" s="466"/>
      <c r="J380" s="463"/>
      <c r="K380" s="463"/>
      <c r="L380" s="463"/>
      <c r="M380" s="469"/>
      <c r="N380" s="469"/>
      <c r="O380" s="469"/>
      <c r="P380" s="472"/>
      <c r="Q380" s="475"/>
      <c r="R380" s="478"/>
      <c r="S380" s="478"/>
      <c r="T380" s="478"/>
      <c r="U380" s="478"/>
      <c r="V380" s="481"/>
      <c r="W380" s="439"/>
      <c r="X380" s="484"/>
      <c r="Y380" s="487"/>
      <c r="Z380" s="436"/>
      <c r="AA380" s="439"/>
      <c r="AB380" s="442"/>
      <c r="AC380" s="445"/>
      <c r="AD380" s="448"/>
      <c r="AE380" s="451"/>
      <c r="AF380" s="205">
        <v>5</v>
      </c>
      <c r="AG380" s="206"/>
      <c r="AH380" s="234" t="str">
        <f t="shared" si="407"/>
        <v/>
      </c>
      <c r="AI380" s="340"/>
      <c r="AJ380" s="340"/>
      <c r="AK380" s="235" t="str">
        <f t="shared" si="408"/>
        <v/>
      </c>
      <c r="AL380" s="341"/>
      <c r="AM380" s="341"/>
      <c r="AN380" s="342"/>
      <c r="AO380" s="236" t="str">
        <f>IF(ISBLANK(AD376),(IFERROR(IF(AND(AH379="Probabilidad",AH380="Probabilidad"),(AQ379-(+AQ379*AK380)),IF(AND(AH379="Impacto",AH380="Probabilidad"),(AQ378-(+AQ378*AK380)),IF(AH380="Impacto",AQ379,""))),""))," ")</f>
        <v/>
      </c>
      <c r="AP380" s="174" t="str">
        <f>IF(ISBLANK(AD376),(IFERROR(IF(AO380="","",IF(AO380&lt;=0.2,"Muy Baja",IF(AO380&lt;=0.4,"Baja",IF(AO380&lt;=0.6,"Media",IF(AO380&lt;=0.8,"Alta","Muy Alta"))))),""))," ")</f>
        <v/>
      </c>
      <c r="AQ380" s="237" t="str">
        <f t="shared" si="409"/>
        <v/>
      </c>
      <c r="AR380" s="283" t="str">
        <f t="shared" si="410"/>
        <v/>
      </c>
      <c r="AS380" s="237" t="str">
        <f>IFERROR(IF(AND(AH379="Impacto",AH380="Impacto"),(AS379-(+AS379*AK380)),IF(AND(AH379="Probabilidad",AH380="Impacto"),(AS378-(+AS378*AK380)),IF(AH380="Probabilidad",AS379,""))),"")</f>
        <v/>
      </c>
      <c r="AT380" s="239" t="str">
        <f t="shared" si="411"/>
        <v/>
      </c>
      <c r="AU380" s="454"/>
      <c r="AV380" s="457"/>
      <c r="AW380" s="451"/>
      <c r="AX380" s="460"/>
      <c r="AY380" s="343"/>
      <c r="AZ380" s="209"/>
      <c r="BA380" s="498"/>
      <c r="BB380" s="498"/>
      <c r="BC380" s="501"/>
      <c r="BD380" s="501"/>
      <c r="BE380" s="498"/>
      <c r="BF380" s="498"/>
      <c r="BG380" s="463"/>
      <c r="BH380" s="215"/>
      <c r="BI380" s="210"/>
      <c r="BJ380" s="210"/>
      <c r="BK380" s="210"/>
      <c r="BL380" s="207"/>
      <c r="BM380" s="207"/>
      <c r="BN380" s="207"/>
      <c r="BO380" s="282"/>
      <c r="BP380" s="282"/>
      <c r="BQ380" s="284"/>
      <c r="BR380" s="213"/>
      <c r="BS380" s="213" t="str">
        <f>IF(AND('MAPA DE RIESGOS'!$AP380="Muy Alta",'MAPA DE RIESGOS'!$AR380="Leve"),CONCATENATE("R",'MAPA DE RIESGOS'!$H380,"C",'MAPA DE RIESGOS'!$AF380),"")</f>
        <v/>
      </c>
      <c r="BT380" s="213"/>
      <c r="BU380" s="213"/>
      <c r="BV380" s="213"/>
      <c r="BW380" s="213"/>
      <c r="BX380" s="213"/>
      <c r="BY380" s="213"/>
      <c r="BZ380" s="213"/>
      <c r="CA380" s="213"/>
      <c r="CB380" s="213"/>
      <c r="CC380" s="213"/>
      <c r="CD380" s="213"/>
      <c r="CE380" s="213"/>
      <c r="CF380" s="213"/>
      <c r="CG380" s="213"/>
      <c r="CH380" s="213"/>
      <c r="CI380" s="213"/>
      <c r="CJ380" s="213"/>
      <c r="CK380" s="213"/>
    </row>
    <row r="381" spans="1:89" s="214" customFormat="1" ht="28.5" hidden="1" customHeight="1">
      <c r="A381" s="643"/>
      <c r="B381" s="621"/>
      <c r="C381" s="520"/>
      <c r="D381" s="520"/>
      <c r="E381" s="469"/>
      <c r="F381" s="469"/>
      <c r="G381" s="489"/>
      <c r="H381" s="384">
        <v>61</v>
      </c>
      <c r="I381" s="467"/>
      <c r="J381" s="464"/>
      <c r="K381" s="464"/>
      <c r="L381" s="464"/>
      <c r="M381" s="470"/>
      <c r="N381" s="470"/>
      <c r="O381" s="470"/>
      <c r="P381" s="473"/>
      <c r="Q381" s="476"/>
      <c r="R381" s="479"/>
      <c r="S381" s="479"/>
      <c r="T381" s="479"/>
      <c r="U381" s="479"/>
      <c r="V381" s="482"/>
      <c r="W381" s="440"/>
      <c r="X381" s="485"/>
      <c r="Y381" s="488"/>
      <c r="Z381" s="437"/>
      <c r="AA381" s="440"/>
      <c r="AB381" s="443"/>
      <c r="AC381" s="446"/>
      <c r="AD381" s="449"/>
      <c r="AE381" s="452"/>
      <c r="AF381" s="205">
        <v>6</v>
      </c>
      <c r="AG381" s="206"/>
      <c r="AH381" s="234" t="str">
        <f t="shared" si="407"/>
        <v/>
      </c>
      <c r="AI381" s="340"/>
      <c r="AJ381" s="340"/>
      <c r="AK381" s="235" t="str">
        <f t="shared" si="408"/>
        <v/>
      </c>
      <c r="AL381" s="341"/>
      <c r="AM381" s="341"/>
      <c r="AN381" s="342"/>
      <c r="AO381" s="236" t="str">
        <f>IF(ISBLANK(AD376),(IFERROR(IF(AND(AH379="Probabilidad",AH381="Probabilidad"),(AQ379-(+AQ379*AK381)),IF(AND(AH379="Impacto",AH381="Probabilidad"),(AQ378-(+AQ378*AK381)),IF(AH381="Impacto",AQ379,""))),""))," ")</f>
        <v/>
      </c>
      <c r="AP381" s="174" t="str">
        <f>IF(ISBLANK(AD376),(IFERROR(IF(AO381="","",IF(AO381&lt;=0.2,"Muy Baja",IF(AO381&lt;=0.4,"Baja",IF(AO381&lt;=0.6,"Media",IF(AO381&lt;=0.8,"Alta","Muy Alta"))))),"")), " ")</f>
        <v/>
      </c>
      <c r="AQ381" s="237" t="str">
        <f t="shared" si="409"/>
        <v/>
      </c>
      <c r="AR381" s="283" t="str">
        <f t="shared" si="410"/>
        <v/>
      </c>
      <c r="AS381" s="237" t="str">
        <f>IFERROR(IF(AND(AH380="Impacto",AH381="Impacto"),(AS379-(+AS380*AK381)),IF(AND(AH379="Probabilidad",AH381="Impacto"),(AS378-(+AS378*AK381)),IF(AH381="Probabilidad",AS379,""))),"")</f>
        <v/>
      </c>
      <c r="AT381" s="239" t="str">
        <f t="shared" si="411"/>
        <v/>
      </c>
      <c r="AU381" s="455"/>
      <c r="AV381" s="458"/>
      <c r="AW381" s="452"/>
      <c r="AX381" s="461"/>
      <c r="AY381" s="343"/>
      <c r="AZ381" s="209"/>
      <c r="BA381" s="499"/>
      <c r="BB381" s="499"/>
      <c r="BC381" s="502"/>
      <c r="BD381" s="502"/>
      <c r="BE381" s="499"/>
      <c r="BF381" s="499"/>
      <c r="BG381" s="464"/>
      <c r="BH381" s="215"/>
      <c r="BI381" s="210"/>
      <c r="BJ381" s="210"/>
      <c r="BK381" s="210"/>
      <c r="BL381" s="207"/>
      <c r="BM381" s="207"/>
      <c r="BN381" s="207"/>
      <c r="BO381" s="282"/>
      <c r="BP381" s="282"/>
      <c r="BQ381" s="284"/>
      <c r="BR381" s="213"/>
      <c r="BS381" s="213" t="str">
        <f>IF(AND('MAPA DE RIESGOS'!$AP381="Muy Alta",'MAPA DE RIESGOS'!$AR381="Leve"),CONCATENATE("R",'MAPA DE RIESGOS'!$H381,"C",'MAPA DE RIESGOS'!$AF381),"")</f>
        <v/>
      </c>
      <c r="BT381" s="213"/>
      <c r="BU381" s="213"/>
      <c r="BV381" s="213"/>
      <c r="BW381" s="213"/>
      <c r="BX381" s="213"/>
      <c r="BY381" s="213"/>
      <c r="BZ381" s="213"/>
      <c r="CA381" s="213"/>
      <c r="CB381" s="213"/>
      <c r="CC381" s="213"/>
      <c r="CD381" s="213"/>
      <c r="CE381" s="213"/>
      <c r="CF381" s="213"/>
      <c r="CG381" s="213"/>
      <c r="CH381" s="213"/>
      <c r="CI381" s="213"/>
      <c r="CJ381" s="213"/>
      <c r="CK381" s="213"/>
    </row>
    <row r="382" spans="1:89" s="214" customFormat="1" ht="57.5" customHeight="1">
      <c r="A382" s="643"/>
      <c r="B382" s="621" t="s">
        <v>960</v>
      </c>
      <c r="C382" s="520"/>
      <c r="D382" s="520" t="str">
        <f>IFERROR((VLOOKUP($B382,'Listados Datos'!$D$3:$F$18,3,FALSE))," ")</f>
        <v>El proceso inicia con la identificación de las necesidades de recursos y finaliza con la entrega del bien y/o servicio y su registro en los hechos financieros. Aplica a todos los procesos de la entidad.</v>
      </c>
      <c r="E382" s="469" t="s">
        <v>1259</v>
      </c>
      <c r="F382" s="469" t="s">
        <v>976</v>
      </c>
      <c r="G382" s="489">
        <v>62</v>
      </c>
      <c r="H382" s="384">
        <v>62</v>
      </c>
      <c r="I382" s="465" t="s">
        <v>1281</v>
      </c>
      <c r="J382" s="462" t="s">
        <v>244</v>
      </c>
      <c r="K382" s="462" t="s">
        <v>1281</v>
      </c>
      <c r="L382" s="462" t="s">
        <v>1480</v>
      </c>
      <c r="M382" s="468" t="str">
        <f t="shared" ref="M382" si="418">+CONCATENATE("Posibilidad de afectación ", J382, " por ", K382," debido a ", L382)</f>
        <v>Posibilidad de afectación Económico y Reputacional por No incorporación de todos los hechos económicos que afectan la estructura financiera de la entidad debido a Por la deficiencia de la articulación de las áreas se pueda generar hechos económicos que no se incorporen en los estados financieros.</v>
      </c>
      <c r="N382" s="468" t="s">
        <v>108</v>
      </c>
      <c r="O382" s="468" t="s">
        <v>836</v>
      </c>
      <c r="P382" s="471">
        <v>12</v>
      </c>
      <c r="Q382" s="474"/>
      <c r="R382" s="477"/>
      <c r="S382" s="477"/>
      <c r="T382" s="477"/>
      <c r="U382" s="477"/>
      <c r="V382" s="480" t="str">
        <f t="shared" ref="V382" si="419">IF(ISBLANK(AC382),(IF(P382&lt;=0,"",IF(P382&lt;=2,"Muy Baja",IF(P382&lt;=24,"Baja",IF(P382&lt;=500,"Media",IF(P382&lt;=5000,"Alta","Muy Alta"))))))," ")</f>
        <v>Baja</v>
      </c>
      <c r="W382" s="438">
        <f t="shared" ref="W382" si="420">IF(ISBLANK(AC382),(IF(V382="","",IF(V382="Muy Baja",20%,IF(V382="Baja",40%,IF(V382="Media",60%,IF(V382="Alta",80%,IF(V382="Muy Alta",100%,0)))))))," ")</f>
        <v>0.4</v>
      </c>
      <c r="X382" s="483" t="s">
        <v>307</v>
      </c>
      <c r="Y382" s="486" t="str">
        <f>IF(X382&gt;0,IF(NOT(ISERROR(MATCH(X382,'Listados Datos'!$N$3:$N$4,0))),'Listados Datos'!$N$6&amp;"Por favor no seleccionar este criterios de impacto (Afectación Económica o presupuestal y/o Pérdida Reputacional)",'Listados Datos'!$N$7),"")</f>
        <v>✔</v>
      </c>
      <c r="Z382" s="435" t="str">
        <f>IF(OR(X382='Listados Datos'!$R$3,X382='Listados Datos'!$S$3),"Leve",IF(OR(X382='Listados Datos'!$R$4,X382='Listados Datos'!$S$4),"Menor",IF(OR(X382='Listados Datos'!$R$5,X382='Listados Datos'!$S$5),"Moderado",IF(OR(X382='Listados Datos'!$R$6,X382='Listados Datos'!$S$6),"Mayor",IF(OR(X382='Listados Datos'!$R$7,X382='Listados Datos'!$S$7),"Catastrófico","")))))</f>
        <v>Moderado</v>
      </c>
      <c r="AA382" s="438">
        <f>IF(Z382="","",IF(Z382="Leve",20%,IF(Z382="Menor",40%,IF(Z382="Moderado",60%,IF(Z382="Mayor",80%,IF(Z382="Catastrófico",100%,0))))))</f>
        <v>0.6</v>
      </c>
      <c r="AB382" s="441" t="str">
        <f>IF(OR(AND(V382="Muy Baja",Z382="Leve"),AND(V382="Muy Baja",Z382="Menor"),AND(V382="Baja",Z382="Leve")),"Bajo",IF(OR(AND(V382="Muy baja",Z382="Moderado"),AND(V382="Baja",Z382="Menor"),AND(V382="Baja",Z382="Moderado"),AND(V382="Media",Z382="Leve"),AND(V382="Media",Z382="Menor"),AND(V382="Media",Z382="Moderado"),AND(V382="Alta",Z382="Leve"),AND(V382="Alta",Z382="Menor")),"Moderado",IF(OR(AND(V382="Muy Baja",Z382="Mayor"),AND(V382="Baja",Z382="Mayor"),AND(V382="Media",Z382="Mayor"),AND(V382="Alta",Z382="Moderado"),AND(V382="Alta",Z382="Mayor"),AND(V382="Muy Alta",Z382="Leve"),AND(V382="Muy Alta",Z382="Menor"),AND(V382="Muy Alta",Z382="Moderado"),AND(V382="Muy Alta",Z382="Mayor")),"Alto",IF(OR(AND(V382="Muy Baja",Z382="Catastrófico"),AND(V382="Baja",Z382="Catastrófico"),AND(V382="Media",Z382="Catastrófico"),AND(V382="Alta",Z382="Catastrófico"),AND(V382="Muy Alta",Z382="Catastrófico")),"Extremo",""))))</f>
        <v>Moderado</v>
      </c>
      <c r="AC382" s="444"/>
      <c r="AD382" s="447"/>
      <c r="AE382" s="450" t="str">
        <f t="shared" ref="AE382" si="421">IF(AND(AC382="Rara Vez",AD382="Insignificante"),("BAJA"),IF(AND(AC382="Rara Vez",AD382="Menor"),("BAJA"),IF(AND(AC382="Rara Vez",AD382="Moderado"),("MODERADA"),IF(AND(AC382="Rara Vez",AD382="Mayor"),("ALTA"),IF(AND(AC382="Improbable",AD382="Insignificante"),("BAJA"),IF(AND(AC382="Improbable",AD382="Menor"),("BAJA"),IF(AND(AC382="Improbable",AD382="Moderado"),("MODERADA"),IF(AND(AC382="Improbable",AD382="Mayor"),("ALTA"),IF(AND(AC382="Posible",AD382="Insignificante"),("BAJA"),IF(AND(AC382="Posible",AD382="Menor"),("MODERADA"),IF(AND(AC382="Posible",AD382="Moderado"),("ALTA"),IF(AND(AC382="Posible",AD382="Mayor"),("EXTREMA"),IF(AND(AC382="Probable",AD382="Insignificante"),("MODERADA"),IF(AND(AC382="Probable",AD382="Menor"),("ALTA"),IF(AND(AC382="Probable",AD382="Moderado"),("ALTA"),IF(AND(AC382="Probable",AD382="Mayor"),("EXTREMA"),IF(AND(AC382="Casi Seguro",AD382="Insignificante"),("ALTA"),IF(AND(AC382="Casi Seguro",AD382="Menor"),("ALTA"),IF(AND(AC382="Casi Seguro",AD382="Moderado"),("EXTREMA"),IF(AND(AC382="Casi Seguro",AD382="Mayor"),("EXTREMA"),IF(AD382="Catastrófico","EXTREMA","VALORAR")))))))))))))))))))))</f>
        <v>VALORAR</v>
      </c>
      <c r="AF382" s="205">
        <v>1</v>
      </c>
      <c r="AG382" s="206" t="s">
        <v>1524</v>
      </c>
      <c r="AH382" s="234" t="str">
        <f t="shared" si="407"/>
        <v>Probabilidad</v>
      </c>
      <c r="AI382" s="340" t="s">
        <v>314</v>
      </c>
      <c r="AJ382" s="340" t="s">
        <v>319</v>
      </c>
      <c r="AK382" s="235" t="str">
        <f t="shared" si="408"/>
        <v>40%</v>
      </c>
      <c r="AL382" s="341" t="s">
        <v>323</v>
      </c>
      <c r="AM382" s="341" t="s">
        <v>327</v>
      </c>
      <c r="AN382" s="342" t="s">
        <v>330</v>
      </c>
      <c r="AO382" s="236">
        <f>IF(ISBLANK(AD382),(IFERROR(IF(AH382="Probabilidad",(W382-(+W382*AK382)),IF(AH382="Impacto",W382,"")),""))," ")</f>
        <v>0.24</v>
      </c>
      <c r="AP382" s="174" t="str">
        <f>IF(ISBLANK(AD382), (IFERROR(IF(AO382="","",IF(AO382&lt;=0.2,"Muy Baja",IF(AO382&lt;=0.4,"Baja",IF(AO382&lt;=0.6,"Media",IF(AO382&lt;=0.8,"Alta","Muy Alta"))))),""))," ")</f>
        <v>Baja</v>
      </c>
      <c r="AQ382" s="237">
        <f t="shared" si="409"/>
        <v>0.24</v>
      </c>
      <c r="AR382" s="283" t="str">
        <f t="shared" si="410"/>
        <v>Moderado</v>
      </c>
      <c r="AS382" s="237">
        <f>IFERROR(IF(AH382="Impacto",(AA382-(+AA382*AK382)),IF(AH382="Probabilidad",AA382,"")),"")</f>
        <v>0.6</v>
      </c>
      <c r="AT382" s="239" t="str">
        <f t="shared" si="411"/>
        <v>Moderado</v>
      </c>
      <c r="AU382" s="453"/>
      <c r="AV382" s="456" t="str">
        <f>IF(ISBLANK(AD382), " ", AD382)</f>
        <v xml:space="preserve"> </v>
      </c>
      <c r="AW382" s="450" t="str">
        <f t="shared" ref="AW382" si="422">IF(AND(AU382="Rara Vez",AV382="Insignificante"),("BAJA"),IF(AND(AU382="Rara Vez",AV382="Menor"),("BAJA"),IF(AND(AU382="Rara Vez",AV382="Moderado"),("MODERADA"),IF(AND(AU382="Rara Vez",AV382="Mayor"),("ALTA"),IF(AND(AU382="Improbable",AV382="Insignificante"),("BAJA"),IF(AND(AU382="Improbable",AV382="Menor"),("BAJA"),IF(AND(AU382="Improbable",AV382="Moderado"),("MODERADA"),IF(AND(AU382="Improbable",AV382="Mayor"),("ALTA"),IF(AND(AU382="Posible",AV382="Insignificante"),("BAJA"),IF(AND(AU382="Posible",AV382="Menor"),("MODERADA"),IF(AND(AU382="Posible",AV382="Moderado"),("ALTA"),IF(AND(AU382="Posible",AV382="Mayor"),("EXTREMA"),IF(AND(AU382="Probable",AV382="Insignificante"),("MODERADA"),IF(AND(AU382="Probable",AV382="Menor"),("ALTA"),IF(AND(AU382="Probable",AV382="Moderado"),("ALTA"),IF(AND(AU382="Probable",AV382="Mayor"),("EXTREMA"),IF(AND(AU382="Casi Seguro",AV382="Insignificante"),("ALTA"),IF(AND(AU382="Casi Seguro",AV382="Menor"),("ALTA"),IF(AND(AU382="Casi Seguro",AV382="Moderado"),("EXTREMA"),IF(AND(AU382="Casi Seguro",AV382="Mayor"),("EXTREMA"),IF(AV382="Catastrófico","EXTREMA","VALORAR")))))))))))))))))))))</f>
        <v>VALORAR</v>
      </c>
      <c r="AX382" s="459" t="s">
        <v>337</v>
      </c>
      <c r="AY382" s="494" t="s">
        <v>1653</v>
      </c>
      <c r="AZ382" s="497" t="s">
        <v>1654</v>
      </c>
      <c r="BA382" s="497" t="s">
        <v>1276</v>
      </c>
      <c r="BB382" s="497" t="s">
        <v>1069</v>
      </c>
      <c r="BC382" s="500">
        <v>44562</v>
      </c>
      <c r="BD382" s="500">
        <v>44926</v>
      </c>
      <c r="BE382" s="497" t="s">
        <v>1361</v>
      </c>
      <c r="BF382" s="497" t="s">
        <v>1361</v>
      </c>
      <c r="BG382" s="462" t="s">
        <v>1362</v>
      </c>
      <c r="BH382" s="215"/>
      <c r="BI382" s="210"/>
      <c r="BJ382" s="210"/>
      <c r="BK382" s="210"/>
      <c r="BL382" s="207"/>
      <c r="BM382" s="207"/>
      <c r="BN382" s="207"/>
      <c r="BO382" s="282"/>
      <c r="BP382" s="282"/>
      <c r="BQ382" s="284"/>
      <c r="BR382" s="213"/>
      <c r="BS382" s="213" t="str">
        <f>IF(AND('MAPA DE RIESGOS'!$AP382="Muy Alta",'MAPA DE RIESGOS'!$AR382="Leve"),CONCATENATE("R",'MAPA DE RIESGOS'!$H382,"C",'MAPA DE RIESGOS'!$AF382),"")</f>
        <v/>
      </c>
      <c r="BT382" s="213"/>
      <c r="BU382" s="213"/>
      <c r="BV382" s="213"/>
      <c r="BW382" s="213"/>
      <c r="BX382" s="213"/>
      <c r="BY382" s="213"/>
      <c r="BZ382" s="213"/>
      <c r="CA382" s="213"/>
      <c r="CB382" s="213"/>
      <c r="CC382" s="213"/>
      <c r="CD382" s="213"/>
      <c r="CE382" s="213"/>
      <c r="CF382" s="213"/>
      <c r="CG382" s="213"/>
      <c r="CH382" s="213"/>
      <c r="CI382" s="213"/>
      <c r="CJ382" s="213"/>
      <c r="CK382" s="213"/>
    </row>
    <row r="383" spans="1:89" s="214" customFormat="1" ht="57.5" customHeight="1">
      <c r="A383" s="643"/>
      <c r="B383" s="621"/>
      <c r="C383" s="520"/>
      <c r="D383" s="520"/>
      <c r="E383" s="469"/>
      <c r="F383" s="469"/>
      <c r="G383" s="489"/>
      <c r="H383" s="384">
        <v>62</v>
      </c>
      <c r="I383" s="466"/>
      <c r="J383" s="463"/>
      <c r="K383" s="463"/>
      <c r="L383" s="463"/>
      <c r="M383" s="469"/>
      <c r="N383" s="469"/>
      <c r="O383" s="469"/>
      <c r="P383" s="472"/>
      <c r="Q383" s="475"/>
      <c r="R383" s="478"/>
      <c r="S383" s="478"/>
      <c r="T383" s="478"/>
      <c r="U383" s="478"/>
      <c r="V383" s="481"/>
      <c r="W383" s="439"/>
      <c r="X383" s="484"/>
      <c r="Y383" s="487"/>
      <c r="Z383" s="436"/>
      <c r="AA383" s="439"/>
      <c r="AB383" s="442"/>
      <c r="AC383" s="445"/>
      <c r="AD383" s="448"/>
      <c r="AE383" s="451"/>
      <c r="AF383" s="205">
        <v>2</v>
      </c>
      <c r="AG383" s="206" t="s">
        <v>1525</v>
      </c>
      <c r="AH383" s="234" t="str">
        <f t="shared" si="407"/>
        <v>Probabilidad</v>
      </c>
      <c r="AI383" s="340" t="s">
        <v>314</v>
      </c>
      <c r="AJ383" s="340" t="s">
        <v>319</v>
      </c>
      <c r="AK383" s="235" t="str">
        <f t="shared" si="408"/>
        <v>40%</v>
      </c>
      <c r="AL383" s="341" t="s">
        <v>323</v>
      </c>
      <c r="AM383" s="341" t="s">
        <v>327</v>
      </c>
      <c r="AN383" s="342" t="s">
        <v>330</v>
      </c>
      <c r="AO383" s="236">
        <f>IF(ISBLANK(AD382),(IFERROR(IF(AND(AH382="Probabilidad",AH383="Probabilidad"),(AQ382-(+AQ382*AK383)),IF(AH383="Probabilidad",(W382-(+W382*AK383)),IF(AH383="Impacto",AQ382,""))),""))," ")</f>
        <v>0.14399999999999999</v>
      </c>
      <c r="AP383" s="174" t="str">
        <f>IF(ISBLANK(AD382),(IFERROR(IF(AO383="","",IF(AO383&lt;=0.2,"Muy Baja",IF(AO383&lt;=0.4,"Baja",IF(AO383&lt;=0.6,"Media",IF(AO383&lt;=0.8,"Alta","Muy Alta"))))),""))," ")</f>
        <v>Muy Baja</v>
      </c>
      <c r="AQ383" s="237">
        <f t="shared" si="409"/>
        <v>0.14399999999999999</v>
      </c>
      <c r="AR383" s="283" t="str">
        <f t="shared" si="410"/>
        <v>Moderado</v>
      </c>
      <c r="AS383" s="237">
        <f>IFERROR(IF(AND(AH382="Impacto",AH383="Impacto"),(AS382-(+AS382*AK383)),IF(AH383="Impacto",(AA382-(+AA382*AK383)),IF(AH383="Probabilidad",AS382,""))),"")</f>
        <v>0.6</v>
      </c>
      <c r="AT383" s="239" t="str">
        <f t="shared" si="411"/>
        <v>Moderado</v>
      </c>
      <c r="AU383" s="454"/>
      <c r="AV383" s="457"/>
      <c r="AW383" s="451"/>
      <c r="AX383" s="460"/>
      <c r="AY383" s="495"/>
      <c r="AZ383" s="498"/>
      <c r="BA383" s="498"/>
      <c r="BB383" s="498"/>
      <c r="BC383" s="501"/>
      <c r="BD383" s="501"/>
      <c r="BE383" s="498"/>
      <c r="BF383" s="498"/>
      <c r="BG383" s="463"/>
      <c r="BH383" s="215"/>
      <c r="BI383" s="210"/>
      <c r="BJ383" s="210"/>
      <c r="BK383" s="210"/>
      <c r="BL383" s="207"/>
      <c r="BM383" s="207"/>
      <c r="BN383" s="207"/>
      <c r="BO383" s="282"/>
      <c r="BP383" s="282"/>
      <c r="BQ383" s="284"/>
      <c r="BR383" s="213"/>
      <c r="BS383" s="213" t="str">
        <f>IF(AND('MAPA DE RIESGOS'!$AP383="Muy Alta",'MAPA DE RIESGOS'!$AR383="Leve"),CONCATENATE("R",'MAPA DE RIESGOS'!$H383,"C",'MAPA DE RIESGOS'!$AF383),"")</f>
        <v/>
      </c>
      <c r="BT383" s="213"/>
      <c r="BU383" s="213"/>
      <c r="BV383" s="213"/>
      <c r="BW383" s="213"/>
      <c r="BX383" s="213"/>
      <c r="BY383" s="213"/>
      <c r="BZ383" s="213"/>
      <c r="CA383" s="213"/>
      <c r="CB383" s="213"/>
      <c r="CC383" s="213"/>
      <c r="CD383" s="213"/>
      <c r="CE383" s="213"/>
      <c r="CF383" s="213"/>
      <c r="CG383" s="213"/>
      <c r="CH383" s="213"/>
      <c r="CI383" s="213"/>
      <c r="CJ383" s="213"/>
      <c r="CK383" s="213"/>
    </row>
    <row r="384" spans="1:89" s="214" customFormat="1" ht="57.5" customHeight="1">
      <c r="A384" s="643"/>
      <c r="B384" s="621"/>
      <c r="C384" s="520"/>
      <c r="D384" s="520"/>
      <c r="E384" s="469"/>
      <c r="F384" s="469"/>
      <c r="G384" s="489"/>
      <c r="H384" s="384">
        <v>62</v>
      </c>
      <c r="I384" s="466"/>
      <c r="J384" s="463"/>
      <c r="K384" s="463"/>
      <c r="L384" s="463"/>
      <c r="M384" s="469"/>
      <c r="N384" s="469"/>
      <c r="O384" s="469"/>
      <c r="P384" s="472"/>
      <c r="Q384" s="475"/>
      <c r="R384" s="478"/>
      <c r="S384" s="478"/>
      <c r="T384" s="478"/>
      <c r="U384" s="478"/>
      <c r="V384" s="481"/>
      <c r="W384" s="439"/>
      <c r="X384" s="484"/>
      <c r="Y384" s="487"/>
      <c r="Z384" s="436"/>
      <c r="AA384" s="439"/>
      <c r="AB384" s="442"/>
      <c r="AC384" s="445"/>
      <c r="AD384" s="448"/>
      <c r="AE384" s="451"/>
      <c r="AF384" s="205">
        <v>3</v>
      </c>
      <c r="AG384" s="206" t="s">
        <v>1526</v>
      </c>
      <c r="AH384" s="234" t="str">
        <f t="shared" si="407"/>
        <v>Probabilidad</v>
      </c>
      <c r="AI384" s="340" t="s">
        <v>314</v>
      </c>
      <c r="AJ384" s="340" t="s">
        <v>319</v>
      </c>
      <c r="AK384" s="235" t="str">
        <f t="shared" si="408"/>
        <v>40%</v>
      </c>
      <c r="AL384" s="341" t="s">
        <v>323</v>
      </c>
      <c r="AM384" s="341" t="s">
        <v>327</v>
      </c>
      <c r="AN384" s="342" t="s">
        <v>330</v>
      </c>
      <c r="AO384" s="236">
        <f>IF(ISBLANK(AD382),(IFERROR(IF(AND(AH383="Probabilidad",AH384="Probabilidad"),(AQ383-(+AQ383*AK384)),IF(AND(AH383="Impacto",AH384="Probabilidad"),(AQ382-(+AQ382*AK384)),IF(AH384="Impacto",AQ383,""))),""))," ")</f>
        <v>8.6399999999999991E-2</v>
      </c>
      <c r="AP384" s="174" t="str">
        <f>IF(ISBLANK(AD382),(IFERROR(IF(AO384="","",IF(AO384&lt;=0.2,"Muy Baja",IF(AO384&lt;=0.4,"Baja",IF(AO384&lt;=0.6,"Media",IF(AO384&lt;=0.8,"Alta","Muy Alta"))))),""))," ")</f>
        <v>Muy Baja</v>
      </c>
      <c r="AQ384" s="237">
        <f t="shared" si="409"/>
        <v>8.6399999999999991E-2</v>
      </c>
      <c r="AR384" s="283" t="str">
        <f t="shared" si="410"/>
        <v>Moderado</v>
      </c>
      <c r="AS384" s="237">
        <f>IFERROR(IF(AND(AH383="Impacto",AH384="Impacto"),(AS383-(+AS383*AK384)),IF(AND(AH383="Probabilidad",AH384="Impacto"),(AS382-(+AS382*AK384)),IF(AH384="Probabilidad",AS383,""))),"")</f>
        <v>0.6</v>
      </c>
      <c r="AT384" s="239" t="str">
        <f t="shared" si="411"/>
        <v>Moderado</v>
      </c>
      <c r="AU384" s="454"/>
      <c r="AV384" s="457"/>
      <c r="AW384" s="451"/>
      <c r="AX384" s="460"/>
      <c r="AY384" s="496"/>
      <c r="AZ384" s="499"/>
      <c r="BA384" s="499"/>
      <c r="BB384" s="499"/>
      <c r="BC384" s="502"/>
      <c r="BD384" s="502"/>
      <c r="BE384" s="499"/>
      <c r="BF384" s="499"/>
      <c r="BG384" s="463"/>
      <c r="BH384" s="215"/>
      <c r="BI384" s="210"/>
      <c r="BJ384" s="210"/>
      <c r="BK384" s="210"/>
      <c r="BL384" s="207"/>
      <c r="BM384" s="207"/>
      <c r="BN384" s="207"/>
      <c r="BO384" s="282"/>
      <c r="BP384" s="282"/>
      <c r="BQ384" s="284"/>
      <c r="BR384" s="213"/>
      <c r="BS384" s="213" t="str">
        <f>IF(AND('MAPA DE RIESGOS'!$AP384="Muy Alta",'MAPA DE RIESGOS'!$AR384="Leve"),CONCATENATE("R",'MAPA DE RIESGOS'!$H384,"C",'MAPA DE RIESGOS'!$AF384),"")</f>
        <v/>
      </c>
      <c r="BT384" s="213"/>
      <c r="BU384" s="213"/>
      <c r="BV384" s="213"/>
      <c r="BW384" s="213"/>
      <c r="BX384" s="213"/>
      <c r="BY384" s="213"/>
      <c r="BZ384" s="213"/>
      <c r="CA384" s="213"/>
      <c r="CB384" s="213"/>
      <c r="CC384" s="213"/>
      <c r="CD384" s="213"/>
      <c r="CE384" s="213"/>
      <c r="CF384" s="213"/>
      <c r="CG384" s="213"/>
      <c r="CH384" s="213"/>
      <c r="CI384" s="213"/>
      <c r="CJ384" s="213"/>
      <c r="CK384" s="213"/>
    </row>
    <row r="385" spans="1:89" s="214" customFormat="1" ht="28.5" hidden="1" customHeight="1">
      <c r="A385" s="643"/>
      <c r="B385" s="621"/>
      <c r="C385" s="520"/>
      <c r="D385" s="520"/>
      <c r="E385" s="469"/>
      <c r="F385" s="469"/>
      <c r="G385" s="489"/>
      <c r="H385" s="384">
        <v>62</v>
      </c>
      <c r="I385" s="466"/>
      <c r="J385" s="463"/>
      <c r="K385" s="463"/>
      <c r="L385" s="463"/>
      <c r="M385" s="469"/>
      <c r="N385" s="469"/>
      <c r="O385" s="469"/>
      <c r="P385" s="472"/>
      <c r="Q385" s="475"/>
      <c r="R385" s="478"/>
      <c r="S385" s="478"/>
      <c r="T385" s="478"/>
      <c r="U385" s="478"/>
      <c r="V385" s="481"/>
      <c r="W385" s="439"/>
      <c r="X385" s="484"/>
      <c r="Y385" s="487"/>
      <c r="Z385" s="436"/>
      <c r="AA385" s="439"/>
      <c r="AB385" s="442"/>
      <c r="AC385" s="445"/>
      <c r="AD385" s="448"/>
      <c r="AE385" s="451"/>
      <c r="AF385" s="205">
        <v>4</v>
      </c>
      <c r="AG385" s="206"/>
      <c r="AH385" s="234" t="str">
        <f t="shared" si="407"/>
        <v/>
      </c>
      <c r="AI385" s="340"/>
      <c r="AJ385" s="340"/>
      <c r="AK385" s="235" t="str">
        <f t="shared" si="408"/>
        <v/>
      </c>
      <c r="AL385" s="341"/>
      <c r="AM385" s="341"/>
      <c r="AN385" s="342"/>
      <c r="AO385" s="236" t="str">
        <f>IF(ISBLANK(AD382),(IFERROR(IF(AND(AH384="Probabilidad",AH385="Probabilidad"),(AQ384-(+AQ384*AK385)),IF(AND(AH384="Impacto",AH385="Probabilidad"),(AQ383-(+AQ383*AK385)),IF(AH385="Impacto",AQ384,""))),""))," ")</f>
        <v/>
      </c>
      <c r="AP385" s="174" t="str">
        <f>IF(ISBLANK(AD382),(IFERROR(IF(AO385="","",IF(AO385&lt;=0.2,"Muy Baja",IF(AO385&lt;=0.4,"Baja",IF(AO385&lt;=0.6,"Media",IF(AO385&lt;=0.8,"Alta","Muy Alta"))))),""))," ")</f>
        <v/>
      </c>
      <c r="AQ385" s="237" t="str">
        <f t="shared" si="409"/>
        <v/>
      </c>
      <c r="AR385" s="283" t="str">
        <f t="shared" si="410"/>
        <v/>
      </c>
      <c r="AS385" s="237" t="str">
        <f>IFERROR(IF(AND(AH384="Impacto",AH385="Impacto"),(AS384-(+AS384*AK385)),IF(AND(AH384="Probabilidad",AH385="Impacto"),(AS383-(+AS383*AK385)),IF(AH385="Probabilidad",AS384,""))),"")</f>
        <v/>
      </c>
      <c r="AT385" s="239" t="str">
        <f t="shared" si="411"/>
        <v/>
      </c>
      <c r="AU385" s="454"/>
      <c r="AV385" s="457"/>
      <c r="AW385" s="451"/>
      <c r="AX385" s="460"/>
      <c r="AY385" s="343"/>
      <c r="AZ385" s="209"/>
      <c r="BA385" s="207"/>
      <c r="BB385" s="207"/>
      <c r="BC385" s="208"/>
      <c r="BD385" s="208"/>
      <c r="BE385" s="208"/>
      <c r="BF385" s="209"/>
      <c r="BG385" s="463"/>
      <c r="BH385" s="215"/>
      <c r="BI385" s="210"/>
      <c r="BJ385" s="210"/>
      <c r="BK385" s="210"/>
      <c r="BL385" s="207"/>
      <c r="BM385" s="207"/>
      <c r="BN385" s="207"/>
      <c r="BO385" s="282"/>
      <c r="BP385" s="282"/>
      <c r="BQ385" s="284"/>
      <c r="BR385" s="213"/>
      <c r="BS385" s="213" t="str">
        <f>IF(AND('MAPA DE RIESGOS'!$AP385="Muy Alta",'MAPA DE RIESGOS'!$AR385="Leve"),CONCATENATE("R",'MAPA DE RIESGOS'!$H385,"C",'MAPA DE RIESGOS'!$AF385),"")</f>
        <v/>
      </c>
      <c r="BT385" s="213"/>
      <c r="BU385" s="213"/>
      <c r="BV385" s="213"/>
      <c r="BW385" s="213"/>
      <c r="BX385" s="213"/>
      <c r="BY385" s="213"/>
      <c r="BZ385" s="213"/>
      <c r="CA385" s="213"/>
      <c r="CB385" s="213"/>
      <c r="CC385" s="213"/>
      <c r="CD385" s="213"/>
      <c r="CE385" s="213"/>
      <c r="CF385" s="213"/>
      <c r="CG385" s="213"/>
      <c r="CH385" s="213"/>
      <c r="CI385" s="213"/>
      <c r="CJ385" s="213"/>
      <c r="CK385" s="213"/>
    </row>
    <row r="386" spans="1:89" s="214" customFormat="1" ht="28.5" hidden="1" customHeight="1">
      <c r="A386" s="643"/>
      <c r="B386" s="621"/>
      <c r="C386" s="520"/>
      <c r="D386" s="520"/>
      <c r="E386" s="469"/>
      <c r="F386" s="469"/>
      <c r="G386" s="489"/>
      <c r="H386" s="384">
        <v>62</v>
      </c>
      <c r="I386" s="466"/>
      <c r="J386" s="463"/>
      <c r="K386" s="463"/>
      <c r="L386" s="463"/>
      <c r="M386" s="469"/>
      <c r="N386" s="469"/>
      <c r="O386" s="469"/>
      <c r="P386" s="472"/>
      <c r="Q386" s="475"/>
      <c r="R386" s="478"/>
      <c r="S386" s="478"/>
      <c r="T386" s="478"/>
      <c r="U386" s="478"/>
      <c r="V386" s="481"/>
      <c r="W386" s="439"/>
      <c r="X386" s="484"/>
      <c r="Y386" s="487"/>
      <c r="Z386" s="436"/>
      <c r="AA386" s="439"/>
      <c r="AB386" s="442"/>
      <c r="AC386" s="445"/>
      <c r="AD386" s="448"/>
      <c r="AE386" s="451"/>
      <c r="AF386" s="205">
        <v>5</v>
      </c>
      <c r="AG386" s="206"/>
      <c r="AH386" s="234" t="str">
        <f t="shared" si="407"/>
        <v/>
      </c>
      <c r="AI386" s="340"/>
      <c r="AJ386" s="340"/>
      <c r="AK386" s="235" t="str">
        <f t="shared" si="408"/>
        <v/>
      </c>
      <c r="AL386" s="341"/>
      <c r="AM386" s="341"/>
      <c r="AN386" s="342"/>
      <c r="AO386" s="236" t="str">
        <f>IF(ISBLANK(AD382),(IFERROR(IF(AND(AH385="Probabilidad",AH386="Probabilidad"),(AQ385-(+AQ385*AK386)),IF(AND(AH385="Impacto",AH386="Probabilidad"),(AQ384-(+AQ384*AK386)),IF(AH386="Impacto",AQ385,""))),""))," ")</f>
        <v/>
      </c>
      <c r="AP386" s="174" t="str">
        <f>IF(ISBLANK(AD382),(IFERROR(IF(AO386="","",IF(AO386&lt;=0.2,"Muy Baja",IF(AO386&lt;=0.4,"Baja",IF(AO386&lt;=0.6,"Media",IF(AO386&lt;=0.8,"Alta","Muy Alta"))))),""))," ")</f>
        <v/>
      </c>
      <c r="AQ386" s="237" t="str">
        <f t="shared" si="409"/>
        <v/>
      </c>
      <c r="AR386" s="283" t="str">
        <f t="shared" si="410"/>
        <v/>
      </c>
      <c r="AS386" s="237" t="str">
        <f>IFERROR(IF(AND(AH385="Impacto",AH386="Impacto"),(AS385-(+AS385*AK386)),IF(AND(AH385="Probabilidad",AH386="Impacto"),(AS384-(+AS384*AK386)),IF(AH386="Probabilidad",AS385,""))),"")</f>
        <v/>
      </c>
      <c r="AT386" s="239" t="str">
        <f t="shared" si="411"/>
        <v/>
      </c>
      <c r="AU386" s="454"/>
      <c r="AV386" s="457"/>
      <c r="AW386" s="451"/>
      <c r="AX386" s="460"/>
      <c r="AY386" s="343"/>
      <c r="AZ386" s="209"/>
      <c r="BA386" s="207"/>
      <c r="BB386" s="207"/>
      <c r="BC386" s="208"/>
      <c r="BD386" s="208"/>
      <c r="BE386" s="208"/>
      <c r="BF386" s="209"/>
      <c r="BG386" s="463"/>
      <c r="BH386" s="215"/>
      <c r="BI386" s="210"/>
      <c r="BJ386" s="210"/>
      <c r="BK386" s="210"/>
      <c r="BL386" s="207"/>
      <c r="BM386" s="207"/>
      <c r="BN386" s="207"/>
      <c r="BO386" s="282"/>
      <c r="BP386" s="282"/>
      <c r="BQ386" s="284"/>
      <c r="BR386" s="213"/>
      <c r="BS386" s="213" t="str">
        <f>IF(AND('MAPA DE RIESGOS'!$AP386="Muy Alta",'MAPA DE RIESGOS'!$AR386="Leve"),CONCATENATE("R",'MAPA DE RIESGOS'!$H386,"C",'MAPA DE RIESGOS'!$AF386),"")</f>
        <v/>
      </c>
      <c r="BT386" s="213"/>
      <c r="BU386" s="213"/>
      <c r="BV386" s="213"/>
      <c r="BW386" s="213"/>
      <c r="BX386" s="213"/>
      <c r="BY386" s="213"/>
      <c r="BZ386" s="213"/>
      <c r="CA386" s="213"/>
      <c r="CB386" s="213"/>
      <c r="CC386" s="213"/>
      <c r="CD386" s="213"/>
      <c r="CE386" s="213"/>
      <c r="CF386" s="213"/>
      <c r="CG386" s="213"/>
      <c r="CH386" s="213"/>
      <c r="CI386" s="213"/>
      <c r="CJ386" s="213"/>
      <c r="CK386" s="213"/>
    </row>
    <row r="387" spans="1:89" s="214" customFormat="1" ht="28.5" hidden="1" customHeight="1">
      <c r="A387" s="643"/>
      <c r="B387" s="621"/>
      <c r="C387" s="520"/>
      <c r="D387" s="520"/>
      <c r="E387" s="469"/>
      <c r="F387" s="469"/>
      <c r="G387" s="489"/>
      <c r="H387" s="384">
        <v>62</v>
      </c>
      <c r="I387" s="467"/>
      <c r="J387" s="464"/>
      <c r="K387" s="464"/>
      <c r="L387" s="464"/>
      <c r="M387" s="470"/>
      <c r="N387" s="470"/>
      <c r="O387" s="470"/>
      <c r="P387" s="473"/>
      <c r="Q387" s="476"/>
      <c r="R387" s="479"/>
      <c r="S387" s="479"/>
      <c r="T387" s="479"/>
      <c r="U387" s="479"/>
      <c r="V387" s="482"/>
      <c r="W387" s="440"/>
      <c r="X387" s="485"/>
      <c r="Y387" s="488"/>
      <c r="Z387" s="437"/>
      <c r="AA387" s="440"/>
      <c r="AB387" s="443"/>
      <c r="AC387" s="446"/>
      <c r="AD387" s="449"/>
      <c r="AE387" s="452"/>
      <c r="AF387" s="205">
        <v>6</v>
      </c>
      <c r="AG387" s="206"/>
      <c r="AH387" s="234" t="str">
        <f t="shared" si="407"/>
        <v/>
      </c>
      <c r="AI387" s="340"/>
      <c r="AJ387" s="340"/>
      <c r="AK387" s="235" t="str">
        <f t="shared" si="408"/>
        <v/>
      </c>
      <c r="AL387" s="341"/>
      <c r="AM387" s="341"/>
      <c r="AN387" s="342"/>
      <c r="AO387" s="236" t="str">
        <f>IF(ISBLANK(AD382),(IFERROR(IF(AND(AH385="Probabilidad",AH387="Probabilidad"),(AQ385-(+AQ385*AK387)),IF(AND(AH385="Impacto",AH387="Probabilidad"),(AQ384-(+AQ384*AK387)),IF(AH387="Impacto",AQ385,""))),""))," ")</f>
        <v/>
      </c>
      <c r="AP387" s="174" t="str">
        <f>IF(ISBLANK(AD382),(IFERROR(IF(AO387="","",IF(AO387&lt;=0.2,"Muy Baja",IF(AO387&lt;=0.4,"Baja",IF(AO387&lt;=0.6,"Media",IF(AO387&lt;=0.8,"Alta","Muy Alta"))))),"")), " ")</f>
        <v/>
      </c>
      <c r="AQ387" s="237" t="str">
        <f t="shared" si="409"/>
        <v/>
      </c>
      <c r="AR387" s="283" t="str">
        <f t="shared" si="410"/>
        <v/>
      </c>
      <c r="AS387" s="237" t="str">
        <f>IFERROR(IF(AND(AH386="Impacto",AH387="Impacto"),(AS385-(+AS386*AK387)),IF(AND(AH385="Probabilidad",AH387="Impacto"),(AS384-(+AS384*AK387)),IF(AH387="Probabilidad",AS385,""))),"")</f>
        <v/>
      </c>
      <c r="AT387" s="239" t="str">
        <f t="shared" si="411"/>
        <v/>
      </c>
      <c r="AU387" s="455"/>
      <c r="AV387" s="458"/>
      <c r="AW387" s="452"/>
      <c r="AX387" s="461"/>
      <c r="AY387" s="343"/>
      <c r="AZ387" s="209"/>
      <c r="BA387" s="207"/>
      <c r="BB387" s="207"/>
      <c r="BC387" s="208"/>
      <c r="BD387" s="208"/>
      <c r="BE387" s="208"/>
      <c r="BF387" s="209"/>
      <c r="BG387" s="464"/>
      <c r="BH387" s="215"/>
      <c r="BI387" s="210"/>
      <c r="BJ387" s="210"/>
      <c r="BK387" s="210"/>
      <c r="BL387" s="207"/>
      <c r="BM387" s="207"/>
      <c r="BN387" s="207"/>
      <c r="BO387" s="282"/>
      <c r="BP387" s="282"/>
      <c r="BQ387" s="284"/>
      <c r="BR387" s="213"/>
      <c r="BS387" s="213" t="str">
        <f>IF(AND('MAPA DE RIESGOS'!$AP387="Muy Alta",'MAPA DE RIESGOS'!$AR387="Leve"),CONCATENATE("R",'MAPA DE RIESGOS'!$H387,"C",'MAPA DE RIESGOS'!$AF387),"")</f>
        <v/>
      </c>
      <c r="BT387" s="213"/>
      <c r="BU387" s="213"/>
      <c r="BV387" s="213"/>
      <c r="BW387" s="213"/>
      <c r="BX387" s="213"/>
      <c r="BY387" s="213"/>
      <c r="BZ387" s="213"/>
      <c r="CA387" s="213"/>
      <c r="CB387" s="213"/>
      <c r="CC387" s="213"/>
      <c r="CD387" s="213"/>
      <c r="CE387" s="213"/>
      <c r="CF387" s="213"/>
      <c r="CG387" s="213"/>
      <c r="CH387" s="213"/>
      <c r="CI387" s="213"/>
      <c r="CJ387" s="213"/>
      <c r="CK387" s="213"/>
    </row>
    <row r="388" spans="1:89" s="214" customFormat="1" ht="28.5" hidden="1" customHeight="1">
      <c r="A388" s="643"/>
      <c r="B388" s="621" t="s">
        <v>960</v>
      </c>
      <c r="C388" s="520"/>
      <c r="D388" s="520" t="str">
        <f>IFERROR((VLOOKUP($B388,'Listados Datos'!$D$3:$F$18,3,FALSE))," ")</f>
        <v>El proceso inicia con la identificación de las necesidades de recursos y finaliza con la entrega del bien y/o servicio y su registro en los hechos financieros. Aplica a todos los procesos de la entidad.</v>
      </c>
      <c r="E388" s="469" t="s">
        <v>1259</v>
      </c>
      <c r="F388" s="469" t="s">
        <v>976</v>
      </c>
      <c r="G388" s="489">
        <v>63</v>
      </c>
      <c r="H388" s="384">
        <v>63</v>
      </c>
      <c r="I388" s="513" t="s">
        <v>112</v>
      </c>
      <c r="J388" s="462"/>
      <c r="K388" s="462" t="s">
        <v>112</v>
      </c>
      <c r="L388" s="462"/>
      <c r="M388" s="468" t="str">
        <f t="shared" ref="M388:M393" si="423">+I388</f>
        <v>Corrupción</v>
      </c>
      <c r="N388" s="468" t="s">
        <v>109</v>
      </c>
      <c r="O388" s="468" t="s">
        <v>247</v>
      </c>
      <c r="P388" s="471"/>
      <c r="Q388" s="474"/>
      <c r="R388" s="477"/>
      <c r="S388" s="477"/>
      <c r="T388" s="477"/>
      <c r="U388" s="477"/>
      <c r="V388" s="480" t="str">
        <f t="shared" ref="V388" si="424">IF(ISBLANK(AC388),(IF(P388&lt;=0,"",IF(P388&lt;=2,"Muy Baja",IF(P388&lt;=24,"Baja",IF(P388&lt;=500,"Media",IF(P388&lt;=5000,"Alta","Muy Alta"))))))," ")</f>
        <v/>
      </c>
      <c r="W388" s="438" t="str">
        <f t="shared" ref="W388" si="425">IF(ISBLANK(AC388),(IF(V388="","",IF(V388="Muy Baja",20%,IF(V388="Baja",40%,IF(V388="Media",60%,IF(V388="Alta",80%,IF(V388="Muy Alta",100%,0)))))))," ")</f>
        <v/>
      </c>
      <c r="X388" s="483"/>
      <c r="Y388" s="486" t="str">
        <f>IF(X388&gt;0,IF(NOT(ISERROR(MATCH(X388,'Listados Datos'!$N$3:$N$4,0))),'Listados Datos'!$N$6&amp;"Por favor no seleccionar este criterios de impacto (Afectación Económica o presupuestal y/o Pérdida Reputacional)",'Listados Datos'!$N$7),"")</f>
        <v/>
      </c>
      <c r="Z388" s="435" t="str">
        <f>IF(OR(X388='Listados Datos'!$R$3,X388='Listados Datos'!$S$3),"Leve",IF(OR(X388='Listados Datos'!$R$4,X388='Listados Datos'!$S$4),"Menor",IF(OR(X388='Listados Datos'!$R$5,X388='Listados Datos'!$S$5),"Moderado",IF(OR(X388='Listados Datos'!$R$6,X388='Listados Datos'!$S$6),"Mayor",IF(OR(X388='Listados Datos'!$R$7,X388='Listados Datos'!$S$7),"Catastrófico","")))))</f>
        <v/>
      </c>
      <c r="AA388" s="438" t="str">
        <f>IF(Z388="","",IF(Z388="Leve",20%,IF(Z388="Menor",40%,IF(Z388="Moderado",60%,IF(Z388="Mayor",80%,IF(Z388="Catastrófico",100%,0))))))</f>
        <v/>
      </c>
      <c r="AB388" s="441" t="str">
        <f>IF(OR(AND(V388="Muy Baja",Z388="Leve"),AND(V388="Muy Baja",Z388="Menor"),AND(V388="Baja",Z388="Leve")),"Bajo",IF(OR(AND(V388="Muy baja",Z388="Moderado"),AND(V388="Baja",Z388="Menor"),AND(V388="Baja",Z388="Moderado"),AND(V388="Media",Z388="Leve"),AND(V388="Media",Z388="Menor"),AND(V388="Media",Z388="Moderado"),AND(V388="Alta",Z388="Leve"),AND(V388="Alta",Z388="Menor")),"Moderado",IF(OR(AND(V388="Muy Baja",Z388="Mayor"),AND(V388="Baja",Z388="Mayor"),AND(V388="Media",Z388="Mayor"),AND(V388="Alta",Z388="Moderado"),AND(V388="Alta",Z388="Mayor"),AND(V388="Muy Alta",Z388="Leve"),AND(V388="Muy Alta",Z388="Menor"),AND(V388="Muy Alta",Z388="Moderado"),AND(V388="Muy Alta",Z388="Mayor")),"Alto",IF(OR(AND(V388="Muy Baja",Z388="Catastrófico"),AND(V388="Baja",Z388="Catastrófico"),AND(V388="Media",Z388="Catastrófico"),AND(V388="Alta",Z388="Catastrófico"),AND(V388="Muy Alta",Z388="Catastrófico")),"Extremo",""))))</f>
        <v/>
      </c>
      <c r="AC388" s="444"/>
      <c r="AD388" s="447"/>
      <c r="AE388" s="450" t="str">
        <f t="shared" ref="AE388" si="426">IF(AND(AC388="Rara Vez",AD388="Insignificante"),("BAJA"),IF(AND(AC388="Rara Vez",AD388="Menor"),("BAJA"),IF(AND(AC388="Rara Vez",AD388="Moderado"),("MODERADA"),IF(AND(AC388="Rara Vez",AD388="Mayor"),("ALTA"),IF(AND(AC388="Improbable",AD388="Insignificante"),("BAJA"),IF(AND(AC388="Improbable",AD388="Menor"),("BAJA"),IF(AND(AC388="Improbable",AD388="Moderado"),("MODERADA"),IF(AND(AC388="Improbable",AD388="Mayor"),("ALTA"),IF(AND(AC388="Posible",AD388="Insignificante"),("BAJA"),IF(AND(AC388="Posible",AD388="Menor"),("MODERADA"),IF(AND(AC388="Posible",AD388="Moderado"),("ALTA"),IF(AND(AC388="Posible",AD388="Mayor"),("EXTREMA"),IF(AND(AC388="Probable",AD388="Insignificante"),("MODERADA"),IF(AND(AC388="Probable",AD388="Menor"),("ALTA"),IF(AND(AC388="Probable",AD388="Moderado"),("ALTA"),IF(AND(AC388="Probable",AD388="Mayor"),("EXTREMA"),IF(AND(AC388="Casi Seguro",AD388="Insignificante"),("ALTA"),IF(AND(AC388="Casi Seguro",AD388="Menor"),("ALTA"),IF(AND(AC388="Casi Seguro",AD388="Moderado"),("EXTREMA"),IF(AND(AC388="Casi Seguro",AD388="Mayor"),("EXTREMA"),IF(AD388="Catastrófico","EXTREMA","VALORAR")))))))))))))))))))))</f>
        <v>VALORAR</v>
      </c>
      <c r="AF388" s="205">
        <v>1</v>
      </c>
      <c r="AG388" s="206"/>
      <c r="AH388" s="234" t="str">
        <f t="shared" si="407"/>
        <v/>
      </c>
      <c r="AI388" s="340"/>
      <c r="AJ388" s="340"/>
      <c r="AK388" s="235" t="str">
        <f t="shared" si="408"/>
        <v/>
      </c>
      <c r="AL388" s="341"/>
      <c r="AM388" s="341"/>
      <c r="AN388" s="342"/>
      <c r="AO388" s="236" t="str">
        <f>IF(ISBLANK(AD388),(IFERROR(IF(AH388="Probabilidad",(W388-(+W388*AK388)),IF(AH388="Impacto",W388,"")),""))," ")</f>
        <v/>
      </c>
      <c r="AP388" s="174" t="str">
        <f>IF(ISBLANK(AD388), (IFERROR(IF(AO388="","",IF(AO388&lt;=0.2,"Muy Baja",IF(AO388&lt;=0.4,"Baja",IF(AO388&lt;=0.6,"Media",IF(AO388&lt;=0.8,"Alta","Muy Alta"))))),""))," ")</f>
        <v/>
      </c>
      <c r="AQ388" s="237" t="str">
        <f t="shared" si="409"/>
        <v/>
      </c>
      <c r="AR388" s="283" t="str">
        <f t="shared" si="410"/>
        <v/>
      </c>
      <c r="AS388" s="237" t="str">
        <f>IFERROR(IF(AH388="Impacto",(AA388-(+AA388*AK388)),IF(AH388="Probabilidad",AA388,"")),"")</f>
        <v/>
      </c>
      <c r="AT388" s="239" t="str">
        <f t="shared" si="411"/>
        <v/>
      </c>
      <c r="AU388" s="453"/>
      <c r="AV388" s="456" t="str">
        <f>IF(ISBLANK(AD388), " ", AD388)</f>
        <v xml:space="preserve"> </v>
      </c>
      <c r="AW388" s="450" t="str">
        <f t="shared" ref="AW388" si="427">IF(AND(AU388="Rara Vez",AV388="Insignificante"),("BAJA"),IF(AND(AU388="Rara Vez",AV388="Menor"),("BAJA"),IF(AND(AU388="Rara Vez",AV388="Moderado"),("MODERADA"),IF(AND(AU388="Rara Vez",AV388="Mayor"),("ALTA"),IF(AND(AU388="Improbable",AV388="Insignificante"),("BAJA"),IF(AND(AU388="Improbable",AV388="Menor"),("BAJA"),IF(AND(AU388="Improbable",AV388="Moderado"),("MODERADA"),IF(AND(AU388="Improbable",AV388="Mayor"),("ALTA"),IF(AND(AU388="Posible",AV388="Insignificante"),("BAJA"),IF(AND(AU388="Posible",AV388="Menor"),("MODERADA"),IF(AND(AU388="Posible",AV388="Moderado"),("ALTA"),IF(AND(AU388="Posible",AV388="Mayor"),("EXTREMA"),IF(AND(AU388="Probable",AV388="Insignificante"),("MODERADA"),IF(AND(AU388="Probable",AV388="Menor"),("ALTA"),IF(AND(AU388="Probable",AV388="Moderado"),("ALTA"),IF(AND(AU388="Probable",AV388="Mayor"),("EXTREMA"),IF(AND(AU388="Casi Seguro",AV388="Insignificante"),("ALTA"),IF(AND(AU388="Casi Seguro",AV388="Menor"),("ALTA"),IF(AND(AU388="Casi Seguro",AV388="Moderado"),("EXTREMA"),IF(AND(AU388="Casi Seguro",AV388="Mayor"),("EXTREMA"),IF(AV388="Catastrófico","EXTREMA","VALORAR")))))))))))))))))))))</f>
        <v>VALORAR</v>
      </c>
      <c r="AX388" s="459" t="s">
        <v>337</v>
      </c>
      <c r="AY388" s="343"/>
      <c r="AZ388" s="209"/>
      <c r="BA388" s="207"/>
      <c r="BB388" s="207"/>
      <c r="BC388" s="208"/>
      <c r="BD388" s="208"/>
      <c r="BE388" s="208"/>
      <c r="BF388" s="209"/>
      <c r="BG388" s="462"/>
      <c r="BH388" s="215"/>
      <c r="BI388" s="210"/>
      <c r="BJ388" s="210"/>
      <c r="BK388" s="210"/>
      <c r="BL388" s="207"/>
      <c r="BM388" s="207"/>
      <c r="BN388" s="207"/>
      <c r="BO388" s="282"/>
      <c r="BP388" s="282"/>
      <c r="BQ388" s="284"/>
      <c r="BR388" s="213"/>
      <c r="BS388" s="213" t="str">
        <f>IF(AND('MAPA DE RIESGOS'!$AP388="Muy Alta",'MAPA DE RIESGOS'!$AR388="Leve"),CONCATENATE("R",'MAPA DE RIESGOS'!$H388,"C",'MAPA DE RIESGOS'!$AF388),"")</f>
        <v/>
      </c>
      <c r="BT388" s="213"/>
      <c r="BU388" s="213"/>
      <c r="BV388" s="213"/>
      <c r="BW388" s="213"/>
      <c r="BX388" s="213"/>
      <c r="BY388" s="213"/>
      <c r="BZ388" s="213"/>
      <c r="CA388" s="213"/>
      <c r="CB388" s="213"/>
      <c r="CC388" s="213"/>
      <c r="CD388" s="213"/>
      <c r="CE388" s="213"/>
      <c r="CF388" s="213"/>
      <c r="CG388" s="213"/>
      <c r="CH388" s="213"/>
      <c r="CI388" s="213"/>
      <c r="CJ388" s="213"/>
      <c r="CK388" s="213"/>
    </row>
    <row r="389" spans="1:89" s="214" customFormat="1" ht="28.5" hidden="1" customHeight="1">
      <c r="A389" s="643"/>
      <c r="B389" s="621"/>
      <c r="C389" s="520"/>
      <c r="D389" s="520"/>
      <c r="E389" s="469"/>
      <c r="F389" s="469"/>
      <c r="G389" s="489"/>
      <c r="H389" s="384">
        <v>63</v>
      </c>
      <c r="I389" s="514"/>
      <c r="J389" s="463"/>
      <c r="K389" s="463"/>
      <c r="L389" s="463"/>
      <c r="M389" s="469">
        <f t="shared" si="423"/>
        <v>0</v>
      </c>
      <c r="N389" s="469"/>
      <c r="O389" s="469"/>
      <c r="P389" s="472"/>
      <c r="Q389" s="475"/>
      <c r="R389" s="478"/>
      <c r="S389" s="478"/>
      <c r="T389" s="478"/>
      <c r="U389" s="478"/>
      <c r="V389" s="481"/>
      <c r="W389" s="439"/>
      <c r="X389" s="484"/>
      <c r="Y389" s="487"/>
      <c r="Z389" s="436"/>
      <c r="AA389" s="439"/>
      <c r="AB389" s="442"/>
      <c r="AC389" s="445"/>
      <c r="AD389" s="448"/>
      <c r="AE389" s="451"/>
      <c r="AF389" s="205">
        <v>2</v>
      </c>
      <c r="AG389" s="206"/>
      <c r="AH389" s="234" t="str">
        <f t="shared" si="407"/>
        <v/>
      </c>
      <c r="AI389" s="340"/>
      <c r="AJ389" s="340"/>
      <c r="AK389" s="235" t="str">
        <f t="shared" si="408"/>
        <v/>
      </c>
      <c r="AL389" s="341"/>
      <c r="AM389" s="341"/>
      <c r="AN389" s="342"/>
      <c r="AO389" s="236" t="str">
        <f>IF(ISBLANK(AD388),(IFERROR(IF(AND(AH388="Probabilidad",AH389="Probabilidad"),(AQ388-(+AQ388*AK389)),IF(AH389="Probabilidad",(W388-(+W388*AK389)),IF(AH389="Impacto",AQ388,""))),""))," ")</f>
        <v/>
      </c>
      <c r="AP389" s="174" t="str">
        <f>IF(ISBLANK(AD388),(IFERROR(IF(AO389="","",IF(AO389&lt;=0.2,"Muy Baja",IF(AO389&lt;=0.4,"Baja",IF(AO389&lt;=0.6,"Media",IF(AO389&lt;=0.8,"Alta","Muy Alta"))))),""))," ")</f>
        <v/>
      </c>
      <c r="AQ389" s="237" t="str">
        <f t="shared" si="409"/>
        <v/>
      </c>
      <c r="AR389" s="283" t="str">
        <f t="shared" si="410"/>
        <v/>
      </c>
      <c r="AS389" s="237" t="str">
        <f>IFERROR(IF(AND(AH388="Impacto",AH389="Impacto"),(AS388-(+AS388*AK389)),IF(AH389="Impacto",(AA388-(+AA388*AK389)),IF(AH389="Probabilidad",AS388,""))),"")</f>
        <v/>
      </c>
      <c r="AT389" s="239" t="str">
        <f t="shared" si="411"/>
        <v/>
      </c>
      <c r="AU389" s="454"/>
      <c r="AV389" s="457"/>
      <c r="AW389" s="451"/>
      <c r="AX389" s="460"/>
      <c r="AY389" s="343"/>
      <c r="AZ389" s="209"/>
      <c r="BA389" s="207"/>
      <c r="BB389" s="207"/>
      <c r="BC389" s="208"/>
      <c r="BD389" s="208"/>
      <c r="BE389" s="208"/>
      <c r="BF389" s="209"/>
      <c r="BG389" s="463"/>
      <c r="BH389" s="215"/>
      <c r="BI389" s="210"/>
      <c r="BJ389" s="210"/>
      <c r="BK389" s="210"/>
      <c r="BL389" s="207"/>
      <c r="BM389" s="207"/>
      <c r="BN389" s="207"/>
      <c r="BO389" s="282"/>
      <c r="BP389" s="282"/>
      <c r="BQ389" s="284"/>
      <c r="BR389" s="213"/>
      <c r="BS389" s="213" t="str">
        <f>IF(AND('MAPA DE RIESGOS'!$AP389="Muy Alta",'MAPA DE RIESGOS'!$AR389="Leve"),CONCATENATE("R",'MAPA DE RIESGOS'!$H389,"C",'MAPA DE RIESGOS'!$AF389),"")</f>
        <v/>
      </c>
      <c r="BT389" s="213"/>
      <c r="BU389" s="213"/>
      <c r="BV389" s="213"/>
      <c r="BW389" s="213"/>
      <c r="BX389" s="213"/>
      <c r="BY389" s="213"/>
      <c r="BZ389" s="213"/>
      <c r="CA389" s="213"/>
      <c r="CB389" s="213"/>
      <c r="CC389" s="213"/>
      <c r="CD389" s="213"/>
      <c r="CE389" s="213"/>
      <c r="CF389" s="213"/>
      <c r="CG389" s="213"/>
      <c r="CH389" s="213"/>
      <c r="CI389" s="213"/>
      <c r="CJ389" s="213"/>
      <c r="CK389" s="213"/>
    </row>
    <row r="390" spans="1:89" s="214" customFormat="1" ht="28.5" hidden="1" customHeight="1">
      <c r="A390" s="643"/>
      <c r="B390" s="621"/>
      <c r="C390" s="520"/>
      <c r="D390" s="520"/>
      <c r="E390" s="469"/>
      <c r="F390" s="469"/>
      <c r="G390" s="489"/>
      <c r="H390" s="384">
        <v>63</v>
      </c>
      <c r="I390" s="514"/>
      <c r="J390" s="463"/>
      <c r="K390" s="463"/>
      <c r="L390" s="463"/>
      <c r="M390" s="469">
        <f t="shared" si="423"/>
        <v>0</v>
      </c>
      <c r="N390" s="469"/>
      <c r="O390" s="469"/>
      <c r="P390" s="472"/>
      <c r="Q390" s="475"/>
      <c r="R390" s="478"/>
      <c r="S390" s="478"/>
      <c r="T390" s="478"/>
      <c r="U390" s="478"/>
      <c r="V390" s="481"/>
      <c r="W390" s="439"/>
      <c r="X390" s="484"/>
      <c r="Y390" s="487"/>
      <c r="Z390" s="436"/>
      <c r="AA390" s="439"/>
      <c r="AB390" s="442"/>
      <c r="AC390" s="445"/>
      <c r="AD390" s="448"/>
      <c r="AE390" s="451"/>
      <c r="AF390" s="205">
        <v>3</v>
      </c>
      <c r="AG390" s="206"/>
      <c r="AH390" s="234" t="str">
        <f t="shared" si="407"/>
        <v/>
      </c>
      <c r="AI390" s="340"/>
      <c r="AJ390" s="340"/>
      <c r="AK390" s="235" t="str">
        <f t="shared" si="408"/>
        <v/>
      </c>
      <c r="AL390" s="341"/>
      <c r="AM390" s="341"/>
      <c r="AN390" s="342"/>
      <c r="AO390" s="236" t="str">
        <f>IF(ISBLANK(AD388),(IFERROR(IF(AND(AH389="Probabilidad",AH390="Probabilidad"),(AQ389-(+AQ389*AK390)),IF(AND(AH389="Impacto",AH390="Probabilidad"),(AQ388-(+AQ388*AK390)),IF(AH390="Impacto",AQ389,""))),""))," ")</f>
        <v/>
      </c>
      <c r="AP390" s="174" t="str">
        <f>IF(ISBLANK(AD388),(IFERROR(IF(AO390="","",IF(AO390&lt;=0.2,"Muy Baja",IF(AO390&lt;=0.4,"Baja",IF(AO390&lt;=0.6,"Media",IF(AO390&lt;=0.8,"Alta","Muy Alta"))))),""))," ")</f>
        <v/>
      </c>
      <c r="AQ390" s="237" t="str">
        <f t="shared" si="409"/>
        <v/>
      </c>
      <c r="AR390" s="283" t="str">
        <f t="shared" si="410"/>
        <v/>
      </c>
      <c r="AS390" s="237" t="str">
        <f>IFERROR(IF(AND(AH389="Impacto",AH390="Impacto"),(AS389-(+AS389*AK390)),IF(AND(AH389="Probabilidad",AH390="Impacto"),(AS388-(+AS388*AK390)),IF(AH390="Probabilidad",AS389,""))),"")</f>
        <v/>
      </c>
      <c r="AT390" s="239" t="str">
        <f t="shared" si="411"/>
        <v/>
      </c>
      <c r="AU390" s="454"/>
      <c r="AV390" s="457"/>
      <c r="AW390" s="451"/>
      <c r="AX390" s="460"/>
      <c r="AY390" s="343"/>
      <c r="AZ390" s="209"/>
      <c r="BA390" s="207"/>
      <c r="BB390" s="207"/>
      <c r="BC390" s="208"/>
      <c r="BD390" s="208"/>
      <c r="BE390" s="208"/>
      <c r="BF390" s="209"/>
      <c r="BG390" s="463"/>
      <c r="BH390" s="215"/>
      <c r="BI390" s="210"/>
      <c r="BJ390" s="210"/>
      <c r="BK390" s="210"/>
      <c r="BL390" s="207"/>
      <c r="BM390" s="207"/>
      <c r="BN390" s="207"/>
      <c r="BO390" s="282"/>
      <c r="BP390" s="282"/>
      <c r="BQ390" s="284"/>
      <c r="BR390" s="213"/>
      <c r="BS390" s="213" t="str">
        <f>IF(AND('MAPA DE RIESGOS'!$AP390="Muy Alta",'MAPA DE RIESGOS'!$AR390="Leve"),CONCATENATE("R",'MAPA DE RIESGOS'!$H390,"C",'MAPA DE RIESGOS'!$AF390),"")</f>
        <v/>
      </c>
      <c r="BT390" s="213"/>
      <c r="BU390" s="213"/>
      <c r="BV390" s="213"/>
      <c r="BW390" s="213"/>
      <c r="BX390" s="213"/>
      <c r="BY390" s="213"/>
      <c r="BZ390" s="213"/>
      <c r="CA390" s="213"/>
      <c r="CB390" s="213"/>
      <c r="CC390" s="213"/>
      <c r="CD390" s="213"/>
      <c r="CE390" s="213"/>
      <c r="CF390" s="213"/>
      <c r="CG390" s="213"/>
      <c r="CH390" s="213"/>
      <c r="CI390" s="213"/>
      <c r="CJ390" s="213"/>
      <c r="CK390" s="213"/>
    </row>
    <row r="391" spans="1:89" s="214" customFormat="1" ht="28.5" hidden="1" customHeight="1">
      <c r="A391" s="643"/>
      <c r="B391" s="621"/>
      <c r="C391" s="520"/>
      <c r="D391" s="520"/>
      <c r="E391" s="469"/>
      <c r="F391" s="469"/>
      <c r="G391" s="489"/>
      <c r="H391" s="384">
        <v>63</v>
      </c>
      <c r="I391" s="514"/>
      <c r="J391" s="463"/>
      <c r="K391" s="463"/>
      <c r="L391" s="463"/>
      <c r="M391" s="469">
        <f t="shared" si="423"/>
        <v>0</v>
      </c>
      <c r="N391" s="469"/>
      <c r="O391" s="469"/>
      <c r="P391" s="472"/>
      <c r="Q391" s="475"/>
      <c r="R391" s="478"/>
      <c r="S391" s="478"/>
      <c r="T391" s="478"/>
      <c r="U391" s="478"/>
      <c r="V391" s="481"/>
      <c r="W391" s="439"/>
      <c r="X391" s="484"/>
      <c r="Y391" s="487"/>
      <c r="Z391" s="436"/>
      <c r="AA391" s="439"/>
      <c r="AB391" s="442"/>
      <c r="AC391" s="445"/>
      <c r="AD391" s="448"/>
      <c r="AE391" s="451"/>
      <c r="AF391" s="205">
        <v>4</v>
      </c>
      <c r="AG391" s="206"/>
      <c r="AH391" s="234" t="str">
        <f t="shared" si="407"/>
        <v/>
      </c>
      <c r="AI391" s="340"/>
      <c r="AJ391" s="340"/>
      <c r="AK391" s="235" t="str">
        <f t="shared" si="408"/>
        <v/>
      </c>
      <c r="AL391" s="341"/>
      <c r="AM391" s="341"/>
      <c r="AN391" s="342"/>
      <c r="AO391" s="236" t="str">
        <f>IF(ISBLANK(AD388),(IFERROR(IF(AND(AH390="Probabilidad",AH391="Probabilidad"),(AQ390-(+AQ390*AK391)),IF(AND(AH390="Impacto",AH391="Probabilidad"),(AQ389-(+AQ389*AK391)),IF(AH391="Impacto",AQ390,""))),""))," ")</f>
        <v/>
      </c>
      <c r="AP391" s="174" t="str">
        <f>IF(ISBLANK(AD388),(IFERROR(IF(AO391="","",IF(AO391&lt;=0.2,"Muy Baja",IF(AO391&lt;=0.4,"Baja",IF(AO391&lt;=0.6,"Media",IF(AO391&lt;=0.8,"Alta","Muy Alta"))))),""))," ")</f>
        <v/>
      </c>
      <c r="AQ391" s="237" t="str">
        <f t="shared" si="409"/>
        <v/>
      </c>
      <c r="AR391" s="283" t="str">
        <f t="shared" si="410"/>
        <v/>
      </c>
      <c r="AS391" s="237" t="str">
        <f>IFERROR(IF(AND(AH390="Impacto",AH391="Impacto"),(AS390-(+AS390*AK391)),IF(AND(AH390="Probabilidad",AH391="Impacto"),(AS389-(+AS389*AK391)),IF(AH391="Probabilidad",AS390,""))),"")</f>
        <v/>
      </c>
      <c r="AT391" s="239" t="str">
        <f t="shared" si="411"/>
        <v/>
      </c>
      <c r="AU391" s="454"/>
      <c r="AV391" s="457"/>
      <c r="AW391" s="451"/>
      <c r="AX391" s="460"/>
      <c r="AY391" s="343"/>
      <c r="AZ391" s="209"/>
      <c r="BA391" s="207"/>
      <c r="BB391" s="207"/>
      <c r="BC391" s="208"/>
      <c r="BD391" s="208"/>
      <c r="BE391" s="208"/>
      <c r="BF391" s="209"/>
      <c r="BG391" s="463"/>
      <c r="BH391" s="215"/>
      <c r="BI391" s="210"/>
      <c r="BJ391" s="210"/>
      <c r="BK391" s="210"/>
      <c r="BL391" s="207"/>
      <c r="BM391" s="207"/>
      <c r="BN391" s="207"/>
      <c r="BO391" s="282"/>
      <c r="BP391" s="282"/>
      <c r="BQ391" s="284"/>
      <c r="BR391" s="213"/>
      <c r="BS391" s="213" t="str">
        <f>IF(AND('MAPA DE RIESGOS'!$AP391="Muy Alta",'MAPA DE RIESGOS'!$AR391="Leve"),CONCATENATE("R",'MAPA DE RIESGOS'!$H391,"C",'MAPA DE RIESGOS'!$AF391),"")</f>
        <v/>
      </c>
      <c r="BT391" s="213"/>
      <c r="BU391" s="213"/>
      <c r="BV391" s="213"/>
      <c r="BW391" s="213"/>
      <c r="BX391" s="213"/>
      <c r="BY391" s="213"/>
      <c r="BZ391" s="213"/>
      <c r="CA391" s="213"/>
      <c r="CB391" s="213"/>
      <c r="CC391" s="213"/>
      <c r="CD391" s="213"/>
      <c r="CE391" s="213"/>
      <c r="CF391" s="213"/>
      <c r="CG391" s="213"/>
      <c r="CH391" s="213"/>
      <c r="CI391" s="213"/>
      <c r="CJ391" s="213"/>
      <c r="CK391" s="213"/>
    </row>
    <row r="392" spans="1:89" s="214" customFormat="1" ht="28.5" hidden="1" customHeight="1">
      <c r="A392" s="643"/>
      <c r="B392" s="621"/>
      <c r="C392" s="520"/>
      <c r="D392" s="520"/>
      <c r="E392" s="469"/>
      <c r="F392" s="469"/>
      <c r="G392" s="489"/>
      <c r="H392" s="384">
        <v>63</v>
      </c>
      <c r="I392" s="514"/>
      <c r="J392" s="463"/>
      <c r="K392" s="463"/>
      <c r="L392" s="463"/>
      <c r="M392" s="469">
        <f t="shared" si="423"/>
        <v>0</v>
      </c>
      <c r="N392" s="469"/>
      <c r="O392" s="469"/>
      <c r="P392" s="472"/>
      <c r="Q392" s="475"/>
      <c r="R392" s="478"/>
      <c r="S392" s="478"/>
      <c r="T392" s="478"/>
      <c r="U392" s="478"/>
      <c r="V392" s="481"/>
      <c r="W392" s="439"/>
      <c r="X392" s="484"/>
      <c r="Y392" s="487"/>
      <c r="Z392" s="436"/>
      <c r="AA392" s="439"/>
      <c r="AB392" s="442"/>
      <c r="AC392" s="445"/>
      <c r="AD392" s="448"/>
      <c r="AE392" s="451"/>
      <c r="AF392" s="205">
        <v>5</v>
      </c>
      <c r="AG392" s="206"/>
      <c r="AH392" s="234" t="str">
        <f t="shared" si="407"/>
        <v/>
      </c>
      <c r="AI392" s="340"/>
      <c r="AJ392" s="340"/>
      <c r="AK392" s="235" t="str">
        <f t="shared" si="408"/>
        <v/>
      </c>
      <c r="AL392" s="341"/>
      <c r="AM392" s="341"/>
      <c r="AN392" s="342"/>
      <c r="AO392" s="236" t="str">
        <f>IF(ISBLANK(AD388),(IFERROR(IF(AND(AH391="Probabilidad",AH392="Probabilidad"),(AQ391-(+AQ391*AK392)),IF(AND(AH391="Impacto",AH392="Probabilidad"),(AQ390-(+AQ390*AK392)),IF(AH392="Impacto",AQ391,""))),""))," ")</f>
        <v/>
      </c>
      <c r="AP392" s="174" t="str">
        <f>IF(ISBLANK(AD388),(IFERROR(IF(AO392="","",IF(AO392&lt;=0.2,"Muy Baja",IF(AO392&lt;=0.4,"Baja",IF(AO392&lt;=0.6,"Media",IF(AO392&lt;=0.8,"Alta","Muy Alta"))))),""))," ")</f>
        <v/>
      </c>
      <c r="AQ392" s="237" t="str">
        <f t="shared" si="409"/>
        <v/>
      </c>
      <c r="AR392" s="283" t="str">
        <f t="shared" si="410"/>
        <v/>
      </c>
      <c r="AS392" s="237" t="str">
        <f>IFERROR(IF(AND(AH391="Impacto",AH392="Impacto"),(AS391-(+AS391*AK392)),IF(AND(AH391="Probabilidad",AH392="Impacto"),(AS390-(+AS390*AK392)),IF(AH392="Probabilidad",AS391,""))),"")</f>
        <v/>
      </c>
      <c r="AT392" s="239" t="str">
        <f t="shared" si="411"/>
        <v/>
      </c>
      <c r="AU392" s="454"/>
      <c r="AV392" s="457"/>
      <c r="AW392" s="451"/>
      <c r="AX392" s="460"/>
      <c r="AY392" s="343"/>
      <c r="AZ392" s="209"/>
      <c r="BA392" s="207"/>
      <c r="BB392" s="207"/>
      <c r="BC392" s="208"/>
      <c r="BD392" s="208"/>
      <c r="BE392" s="208"/>
      <c r="BF392" s="209"/>
      <c r="BG392" s="463"/>
      <c r="BH392" s="215"/>
      <c r="BI392" s="210"/>
      <c r="BJ392" s="210"/>
      <c r="BK392" s="210"/>
      <c r="BL392" s="207"/>
      <c r="BM392" s="207"/>
      <c r="BN392" s="207"/>
      <c r="BO392" s="282"/>
      <c r="BP392" s="282"/>
      <c r="BQ392" s="284"/>
      <c r="BR392" s="213"/>
      <c r="BS392" s="213" t="str">
        <f>IF(AND('MAPA DE RIESGOS'!$AP392="Muy Alta",'MAPA DE RIESGOS'!$AR392="Leve"),CONCATENATE("R",'MAPA DE RIESGOS'!$H392,"C",'MAPA DE RIESGOS'!$AF392),"")</f>
        <v/>
      </c>
      <c r="BT392" s="213"/>
      <c r="BU392" s="213"/>
      <c r="BV392" s="213"/>
      <c r="BW392" s="213"/>
      <c r="BX392" s="213"/>
      <c r="BY392" s="213"/>
      <c r="BZ392" s="213"/>
      <c r="CA392" s="213"/>
      <c r="CB392" s="213"/>
      <c r="CC392" s="213"/>
      <c r="CD392" s="213"/>
      <c r="CE392" s="213"/>
      <c r="CF392" s="213"/>
      <c r="CG392" s="213"/>
      <c r="CH392" s="213"/>
      <c r="CI392" s="213"/>
      <c r="CJ392" s="213"/>
      <c r="CK392" s="213"/>
    </row>
    <row r="393" spans="1:89" s="214" customFormat="1" ht="28.5" hidden="1" customHeight="1">
      <c r="A393" s="643"/>
      <c r="B393" s="621"/>
      <c r="C393" s="520"/>
      <c r="D393" s="520"/>
      <c r="E393" s="469"/>
      <c r="F393" s="469"/>
      <c r="G393" s="489"/>
      <c r="H393" s="384">
        <v>63</v>
      </c>
      <c r="I393" s="515"/>
      <c r="J393" s="464"/>
      <c r="K393" s="464"/>
      <c r="L393" s="464"/>
      <c r="M393" s="470">
        <f t="shared" si="423"/>
        <v>0</v>
      </c>
      <c r="N393" s="470"/>
      <c r="O393" s="470"/>
      <c r="P393" s="473"/>
      <c r="Q393" s="476"/>
      <c r="R393" s="479"/>
      <c r="S393" s="479"/>
      <c r="T393" s="479"/>
      <c r="U393" s="479"/>
      <c r="V393" s="482"/>
      <c r="W393" s="440"/>
      <c r="X393" s="485"/>
      <c r="Y393" s="488"/>
      <c r="Z393" s="437"/>
      <c r="AA393" s="440"/>
      <c r="AB393" s="443"/>
      <c r="AC393" s="446"/>
      <c r="AD393" s="449"/>
      <c r="AE393" s="452"/>
      <c r="AF393" s="205">
        <v>6</v>
      </c>
      <c r="AG393" s="206"/>
      <c r="AH393" s="234" t="str">
        <f t="shared" si="407"/>
        <v/>
      </c>
      <c r="AI393" s="340"/>
      <c r="AJ393" s="340"/>
      <c r="AK393" s="235" t="str">
        <f t="shared" si="408"/>
        <v/>
      </c>
      <c r="AL393" s="341"/>
      <c r="AM393" s="341"/>
      <c r="AN393" s="342"/>
      <c r="AO393" s="236" t="str">
        <f>IF(ISBLANK(AD388),(IFERROR(IF(AND(AH391="Probabilidad",AH393="Probabilidad"),(AQ391-(+AQ391*AK393)),IF(AND(AH391="Impacto",AH393="Probabilidad"),(AQ390-(+AQ390*AK393)),IF(AH393="Impacto",AQ391,""))),""))," ")</f>
        <v/>
      </c>
      <c r="AP393" s="174" t="str">
        <f>IF(ISBLANK(AD388),(IFERROR(IF(AO393="","",IF(AO393&lt;=0.2,"Muy Baja",IF(AO393&lt;=0.4,"Baja",IF(AO393&lt;=0.6,"Media",IF(AO393&lt;=0.8,"Alta","Muy Alta"))))),"")), " ")</f>
        <v/>
      </c>
      <c r="AQ393" s="237" t="str">
        <f t="shared" si="409"/>
        <v/>
      </c>
      <c r="AR393" s="283" t="str">
        <f t="shared" si="410"/>
        <v/>
      </c>
      <c r="AS393" s="237" t="str">
        <f>IFERROR(IF(AND(AH392="Impacto",AH393="Impacto"),(AS391-(+AS392*AK393)),IF(AND(AH391="Probabilidad",AH393="Impacto"),(AS390-(+AS390*AK393)),IF(AH393="Probabilidad",AS391,""))),"")</f>
        <v/>
      </c>
      <c r="AT393" s="239" t="str">
        <f t="shared" si="411"/>
        <v/>
      </c>
      <c r="AU393" s="455"/>
      <c r="AV393" s="458"/>
      <c r="AW393" s="452"/>
      <c r="AX393" s="461"/>
      <c r="AY393" s="343"/>
      <c r="AZ393" s="209"/>
      <c r="BA393" s="207"/>
      <c r="BB393" s="207"/>
      <c r="BC393" s="208"/>
      <c r="BD393" s="208"/>
      <c r="BE393" s="208"/>
      <c r="BF393" s="209"/>
      <c r="BG393" s="464"/>
      <c r="BH393" s="215"/>
      <c r="BI393" s="210"/>
      <c r="BJ393" s="210"/>
      <c r="BK393" s="210"/>
      <c r="BL393" s="207"/>
      <c r="BM393" s="207"/>
      <c r="BN393" s="207"/>
      <c r="BO393" s="282"/>
      <c r="BP393" s="282"/>
      <c r="BQ393" s="284"/>
      <c r="BR393" s="213"/>
      <c r="BS393" s="213" t="str">
        <f>IF(AND('MAPA DE RIESGOS'!$AP393="Muy Alta",'MAPA DE RIESGOS'!$AR393="Leve"),CONCATENATE("R",'MAPA DE RIESGOS'!$H393,"C",'MAPA DE RIESGOS'!$AF393),"")</f>
        <v/>
      </c>
      <c r="BT393" s="213"/>
      <c r="BU393" s="213"/>
      <c r="BV393" s="213"/>
      <c r="BW393" s="213"/>
      <c r="BX393" s="213"/>
      <c r="BY393" s="213"/>
      <c r="BZ393" s="213"/>
      <c r="CA393" s="213"/>
      <c r="CB393" s="213"/>
      <c r="CC393" s="213"/>
      <c r="CD393" s="213"/>
      <c r="CE393" s="213"/>
      <c r="CF393" s="213"/>
      <c r="CG393" s="213"/>
      <c r="CH393" s="213"/>
      <c r="CI393" s="213"/>
      <c r="CJ393" s="213"/>
      <c r="CK393" s="213"/>
    </row>
    <row r="394" spans="1:89" s="214" customFormat="1" ht="132" customHeight="1">
      <c r="A394" s="643"/>
      <c r="B394" s="621" t="s">
        <v>960</v>
      </c>
      <c r="C394" s="520"/>
      <c r="D394" s="520" t="str">
        <f>IFERROR((VLOOKUP($B394,'Listados Datos'!$D$3:$F$18,3,FALSE))," ")</f>
        <v>El proceso inicia con la identificación de las necesidades de recursos y finaliza con la entrega del bien y/o servicio y su registro en los hechos financieros. Aplica a todos los procesos de la entidad.</v>
      </c>
      <c r="E394" s="469" t="s">
        <v>1259</v>
      </c>
      <c r="F394" s="469" t="s">
        <v>976</v>
      </c>
      <c r="G394" s="489">
        <v>64</v>
      </c>
      <c r="H394" s="384">
        <v>64</v>
      </c>
      <c r="I394" s="465" t="s">
        <v>1282</v>
      </c>
      <c r="J394" s="462" t="s">
        <v>244</v>
      </c>
      <c r="K394" s="462" t="s">
        <v>1282</v>
      </c>
      <c r="L394" s="462" t="s">
        <v>1481</v>
      </c>
      <c r="M394" s="468" t="str">
        <f t="shared" ref="M394:M399" si="428">+CONCATENATE("Posibilidad de perdida de ", Q394, " debido a amenazas como ", S394, "y vulderabilidades,", T394, " afectando a los activos de información de ", R394)</f>
        <v xml:space="preserve">Posibilidad de perdida de  debido a amenazas como y vulderabilidades, afectando a los activos de información de </v>
      </c>
      <c r="N394" s="468" t="s">
        <v>932</v>
      </c>
      <c r="O394" s="468" t="s">
        <v>247</v>
      </c>
      <c r="P394" s="471">
        <v>228</v>
      </c>
      <c r="Q394" s="474"/>
      <c r="R394" s="477"/>
      <c r="S394" s="477"/>
      <c r="T394" s="477"/>
      <c r="U394" s="477"/>
      <c r="V394" s="480" t="str">
        <f t="shared" ref="V394" si="429">IF(ISBLANK(AC394),(IF(P394&lt;=0,"",IF(P394&lt;=2,"Muy Baja",IF(P394&lt;=24,"Baja",IF(P394&lt;=500,"Media",IF(P394&lt;=5000,"Alta","Muy Alta"))))))," ")</f>
        <v>Media</v>
      </c>
      <c r="W394" s="438">
        <f t="shared" ref="W394" si="430">IF(ISBLANK(AC394),(IF(V394="","",IF(V394="Muy Baja",20%,IF(V394="Baja",40%,IF(V394="Media",60%,IF(V394="Alta",80%,IF(V394="Muy Alta",100%,0)))))))," ")</f>
        <v>0.6</v>
      </c>
      <c r="X394" s="483" t="s">
        <v>307</v>
      </c>
      <c r="Y394" s="486" t="str">
        <f>IF(X394&gt;0,IF(NOT(ISERROR(MATCH(X394,'Listados Datos'!$N$3:$N$4,0))),'Listados Datos'!$N$6&amp;"Por favor no seleccionar este criterios de impacto (Afectación Económica o presupuestal y/o Pérdida Reputacional)",'Listados Datos'!$N$7),"")</f>
        <v>✔</v>
      </c>
      <c r="Z394" s="435" t="str">
        <f>IF(OR(X394='Listados Datos'!$R$3,X394='Listados Datos'!$S$3),"Leve",IF(OR(X394='Listados Datos'!$R$4,X394='Listados Datos'!$S$4),"Menor",IF(OR(X394='Listados Datos'!$R$5,X394='Listados Datos'!$S$5),"Moderado",IF(OR(X394='Listados Datos'!$R$6,X394='Listados Datos'!$S$6),"Mayor",IF(OR(X394='Listados Datos'!$R$7,X394='Listados Datos'!$S$7),"Catastrófico","")))))</f>
        <v>Moderado</v>
      </c>
      <c r="AA394" s="438">
        <f>IF(Z394="","",IF(Z394="Leve",20%,IF(Z394="Menor",40%,IF(Z394="Moderado",60%,IF(Z394="Mayor",80%,IF(Z394="Catastrófico",100%,0))))))</f>
        <v>0.6</v>
      </c>
      <c r="AB394" s="441" t="str">
        <f>IF(OR(AND(V394="Muy Baja",Z394="Leve"),AND(V394="Muy Baja",Z394="Menor"),AND(V394="Baja",Z394="Leve")),"Bajo",IF(OR(AND(V394="Muy baja",Z394="Moderado"),AND(V394="Baja",Z394="Menor"),AND(V394="Baja",Z394="Moderado"),AND(V394="Media",Z394="Leve"),AND(V394="Media",Z394="Menor"),AND(V394="Media",Z394="Moderado"),AND(V394="Alta",Z394="Leve"),AND(V394="Alta",Z394="Menor")),"Moderado",IF(OR(AND(V394="Muy Baja",Z394="Mayor"),AND(V394="Baja",Z394="Mayor"),AND(V394="Media",Z394="Mayor"),AND(V394="Alta",Z394="Moderado"),AND(V394="Alta",Z394="Mayor"),AND(V394="Muy Alta",Z394="Leve"),AND(V394="Muy Alta",Z394="Menor"),AND(V394="Muy Alta",Z394="Moderado"),AND(V394="Muy Alta",Z394="Mayor")),"Alto",IF(OR(AND(V394="Muy Baja",Z394="Catastrófico"),AND(V394="Baja",Z394="Catastrófico"),AND(V394="Media",Z394="Catastrófico"),AND(V394="Alta",Z394="Catastrófico"),AND(V394="Muy Alta",Z394="Catastrófico")),"Extremo",""))))</f>
        <v>Moderado</v>
      </c>
      <c r="AC394" s="444"/>
      <c r="AD394" s="447"/>
      <c r="AE394" s="450" t="str">
        <f t="shared" ref="AE394" si="431">IF(AND(AC394="Rara Vez",AD394="Insignificante"),("BAJA"),IF(AND(AC394="Rara Vez",AD394="Menor"),("BAJA"),IF(AND(AC394="Rara Vez",AD394="Moderado"),("MODERADA"),IF(AND(AC394="Rara Vez",AD394="Mayor"),("ALTA"),IF(AND(AC394="Improbable",AD394="Insignificante"),("BAJA"),IF(AND(AC394="Improbable",AD394="Menor"),("BAJA"),IF(AND(AC394="Improbable",AD394="Moderado"),("MODERADA"),IF(AND(AC394="Improbable",AD394="Mayor"),("ALTA"),IF(AND(AC394="Posible",AD394="Insignificante"),("BAJA"),IF(AND(AC394="Posible",AD394="Menor"),("MODERADA"),IF(AND(AC394="Posible",AD394="Moderado"),("ALTA"),IF(AND(AC394="Posible",AD394="Mayor"),("EXTREMA"),IF(AND(AC394="Probable",AD394="Insignificante"),("MODERADA"),IF(AND(AC394="Probable",AD394="Menor"),("ALTA"),IF(AND(AC394="Probable",AD394="Moderado"),("ALTA"),IF(AND(AC394="Probable",AD394="Mayor"),("EXTREMA"),IF(AND(AC394="Casi Seguro",AD394="Insignificante"),("ALTA"),IF(AND(AC394="Casi Seguro",AD394="Menor"),("ALTA"),IF(AND(AC394="Casi Seguro",AD394="Moderado"),("EXTREMA"),IF(AND(AC394="Casi Seguro",AD394="Mayor"),("EXTREMA"),IF(AD394="Catastrófico","EXTREMA","VALORAR")))))))))))))))))))))</f>
        <v>VALORAR</v>
      </c>
      <c r="AF394" s="205">
        <v>1</v>
      </c>
      <c r="AG394" s="206" t="s">
        <v>1527</v>
      </c>
      <c r="AH394" s="234" t="str">
        <f t="shared" si="407"/>
        <v>Probabilidad</v>
      </c>
      <c r="AI394" s="340" t="s">
        <v>314</v>
      </c>
      <c r="AJ394" s="340" t="s">
        <v>319</v>
      </c>
      <c r="AK394" s="235" t="str">
        <f t="shared" si="408"/>
        <v>40%</v>
      </c>
      <c r="AL394" s="341" t="s">
        <v>323</v>
      </c>
      <c r="AM394" s="341" t="s">
        <v>327</v>
      </c>
      <c r="AN394" s="342" t="s">
        <v>330</v>
      </c>
      <c r="AO394" s="236">
        <f>IF(ISBLANK(AD394),(IFERROR(IF(AH394="Probabilidad",(W394-(+W394*AK394)),IF(AH394="Impacto",W394,"")),""))," ")</f>
        <v>0.36</v>
      </c>
      <c r="AP394" s="174" t="str">
        <f>IF(ISBLANK(AD394), (IFERROR(IF(AO394="","",IF(AO394&lt;=0.2,"Muy Baja",IF(AO394&lt;=0.4,"Baja",IF(AO394&lt;=0.6,"Media",IF(AO394&lt;=0.8,"Alta","Muy Alta"))))),""))," ")</f>
        <v>Baja</v>
      </c>
      <c r="AQ394" s="237">
        <f t="shared" si="409"/>
        <v>0.36</v>
      </c>
      <c r="AR394" s="283" t="str">
        <f t="shared" si="410"/>
        <v>Moderado</v>
      </c>
      <c r="AS394" s="237">
        <f>IFERROR(IF(AH394="Impacto",(AA394-(+AA394*AK394)),IF(AH394="Probabilidad",AA394,"")),"")</f>
        <v>0.6</v>
      </c>
      <c r="AT394" s="239" t="str">
        <f t="shared" si="411"/>
        <v>Moderado</v>
      </c>
      <c r="AU394" s="453"/>
      <c r="AV394" s="456" t="str">
        <f>IF(ISBLANK(AD394), " ", AD394)</f>
        <v xml:space="preserve"> </v>
      </c>
      <c r="AW394" s="450" t="str">
        <f t="shared" ref="AW394" si="432">IF(AND(AU394="Rara Vez",AV394="Insignificante"),("BAJA"),IF(AND(AU394="Rara Vez",AV394="Menor"),("BAJA"),IF(AND(AU394="Rara Vez",AV394="Moderado"),("MODERADA"),IF(AND(AU394="Rara Vez",AV394="Mayor"),("ALTA"),IF(AND(AU394="Improbable",AV394="Insignificante"),("BAJA"),IF(AND(AU394="Improbable",AV394="Menor"),("BAJA"),IF(AND(AU394="Improbable",AV394="Moderado"),("MODERADA"),IF(AND(AU394="Improbable",AV394="Mayor"),("ALTA"),IF(AND(AU394="Posible",AV394="Insignificante"),("BAJA"),IF(AND(AU394="Posible",AV394="Menor"),("MODERADA"),IF(AND(AU394="Posible",AV394="Moderado"),("ALTA"),IF(AND(AU394="Posible",AV394="Mayor"),("EXTREMA"),IF(AND(AU394="Probable",AV394="Insignificante"),("MODERADA"),IF(AND(AU394="Probable",AV394="Menor"),("ALTA"),IF(AND(AU394="Probable",AV394="Moderado"),("ALTA"),IF(AND(AU394="Probable",AV394="Mayor"),("EXTREMA"),IF(AND(AU394="Casi Seguro",AV394="Insignificante"),("ALTA"),IF(AND(AU394="Casi Seguro",AV394="Menor"),("ALTA"),IF(AND(AU394="Casi Seguro",AV394="Moderado"),("EXTREMA"),IF(AND(AU394="Casi Seguro",AV394="Mayor"),("EXTREMA"),IF(AV394="Catastrófico","EXTREMA","VALORAR")))))))))))))))))))))</f>
        <v>VALORAR</v>
      </c>
      <c r="AX394" s="459" t="s">
        <v>337</v>
      </c>
      <c r="AY394" s="494" t="s">
        <v>1655</v>
      </c>
      <c r="AZ394" s="497" t="s">
        <v>1363</v>
      </c>
      <c r="BA394" s="497" t="s">
        <v>976</v>
      </c>
      <c r="BB394" s="497" t="s">
        <v>1069</v>
      </c>
      <c r="BC394" s="500">
        <v>44562</v>
      </c>
      <c r="BD394" s="500">
        <v>44926</v>
      </c>
      <c r="BE394" s="497" t="s">
        <v>1363</v>
      </c>
      <c r="BF394" s="497" t="s">
        <v>1363</v>
      </c>
      <c r="BG394" s="462" t="s">
        <v>1364</v>
      </c>
      <c r="BH394" s="215"/>
      <c r="BI394" s="210"/>
      <c r="BJ394" s="210"/>
      <c r="BK394" s="210"/>
      <c r="BL394" s="207"/>
      <c r="BM394" s="207"/>
      <c r="BN394" s="207"/>
      <c r="BO394" s="282"/>
      <c r="BP394" s="282"/>
      <c r="BQ394" s="284"/>
      <c r="BR394" s="213"/>
      <c r="BS394" s="213" t="str">
        <f>IF(AND('MAPA DE RIESGOS'!$AP394="Muy Alta",'MAPA DE RIESGOS'!$AR394="Leve"),CONCATENATE("R",'MAPA DE RIESGOS'!$H394,"C",'MAPA DE RIESGOS'!$AF394),"")</f>
        <v/>
      </c>
      <c r="BT394" s="213"/>
      <c r="BU394" s="213"/>
      <c r="BV394" s="213"/>
      <c r="BW394" s="213"/>
      <c r="BX394" s="213"/>
      <c r="BY394" s="213"/>
      <c r="BZ394" s="213"/>
      <c r="CA394" s="213"/>
      <c r="CB394" s="213"/>
      <c r="CC394" s="213"/>
      <c r="CD394" s="213"/>
      <c r="CE394" s="213"/>
      <c r="CF394" s="213"/>
      <c r="CG394" s="213"/>
      <c r="CH394" s="213"/>
      <c r="CI394" s="213"/>
      <c r="CJ394" s="213"/>
      <c r="CK394" s="213"/>
    </row>
    <row r="395" spans="1:89" s="214" customFormat="1" ht="64" customHeight="1">
      <c r="A395" s="643"/>
      <c r="B395" s="621"/>
      <c r="C395" s="520"/>
      <c r="D395" s="520"/>
      <c r="E395" s="469"/>
      <c r="F395" s="469"/>
      <c r="G395" s="489"/>
      <c r="H395" s="384">
        <v>64</v>
      </c>
      <c r="I395" s="466"/>
      <c r="J395" s="463"/>
      <c r="K395" s="463"/>
      <c r="L395" s="463"/>
      <c r="M395" s="469" t="str">
        <f t="shared" si="428"/>
        <v xml:space="preserve">Posibilidad de perdida de  debido a amenazas como y vulderabilidades, afectando a los activos de información de </v>
      </c>
      <c r="N395" s="469"/>
      <c r="O395" s="469"/>
      <c r="P395" s="472"/>
      <c r="Q395" s="475"/>
      <c r="R395" s="478"/>
      <c r="S395" s="478"/>
      <c r="T395" s="478"/>
      <c r="U395" s="478"/>
      <c r="V395" s="481"/>
      <c r="W395" s="439"/>
      <c r="X395" s="484"/>
      <c r="Y395" s="487"/>
      <c r="Z395" s="436"/>
      <c r="AA395" s="439"/>
      <c r="AB395" s="442"/>
      <c r="AC395" s="445"/>
      <c r="AD395" s="448"/>
      <c r="AE395" s="451"/>
      <c r="AF395" s="205">
        <v>2</v>
      </c>
      <c r="AG395" s="206" t="s">
        <v>1528</v>
      </c>
      <c r="AH395" s="234" t="str">
        <f t="shared" si="407"/>
        <v>Probabilidad</v>
      </c>
      <c r="AI395" s="340" t="s">
        <v>314</v>
      </c>
      <c r="AJ395" s="340" t="s">
        <v>319</v>
      </c>
      <c r="AK395" s="235" t="str">
        <f t="shared" si="408"/>
        <v>40%</v>
      </c>
      <c r="AL395" s="341" t="s">
        <v>323</v>
      </c>
      <c r="AM395" s="341" t="s">
        <v>327</v>
      </c>
      <c r="AN395" s="342" t="s">
        <v>330</v>
      </c>
      <c r="AO395" s="236">
        <f>IF(ISBLANK(AD394),(IFERROR(IF(AND(AH394="Probabilidad",AH395="Probabilidad"),(AQ394-(+AQ394*AK395)),IF(AH395="Probabilidad",(W394-(+W394*AK395)),IF(AH395="Impacto",AQ394,""))),""))," ")</f>
        <v>0.216</v>
      </c>
      <c r="AP395" s="174" t="str">
        <f>IF(ISBLANK(AD394),(IFERROR(IF(AO395="","",IF(AO395&lt;=0.2,"Muy Baja",IF(AO395&lt;=0.4,"Baja",IF(AO395&lt;=0.6,"Media",IF(AO395&lt;=0.8,"Alta","Muy Alta"))))),""))," ")</f>
        <v>Baja</v>
      </c>
      <c r="AQ395" s="237">
        <f t="shared" si="409"/>
        <v>0.216</v>
      </c>
      <c r="AR395" s="283" t="str">
        <f t="shared" si="410"/>
        <v>Moderado</v>
      </c>
      <c r="AS395" s="237">
        <f>IFERROR(IF(AND(AH394="Impacto",AH395="Impacto"),(AS394-(+AS394*AK395)),IF(AH395="Impacto",(AA394-(+AA394*AK395)),IF(AH395="Probabilidad",AS394,""))),"")</f>
        <v>0.6</v>
      </c>
      <c r="AT395" s="239" t="str">
        <f t="shared" si="411"/>
        <v>Moderado</v>
      </c>
      <c r="AU395" s="454"/>
      <c r="AV395" s="457"/>
      <c r="AW395" s="451"/>
      <c r="AX395" s="460"/>
      <c r="AY395" s="495"/>
      <c r="AZ395" s="498"/>
      <c r="BA395" s="498"/>
      <c r="BB395" s="498"/>
      <c r="BC395" s="501"/>
      <c r="BD395" s="501"/>
      <c r="BE395" s="498"/>
      <c r="BF395" s="498"/>
      <c r="BG395" s="463"/>
      <c r="BH395" s="215"/>
      <c r="BI395" s="210"/>
      <c r="BJ395" s="210"/>
      <c r="BK395" s="210"/>
      <c r="BL395" s="207"/>
      <c r="BM395" s="207"/>
      <c r="BN395" s="207"/>
      <c r="BO395" s="282"/>
      <c r="BP395" s="282"/>
      <c r="BQ395" s="284"/>
      <c r="BR395" s="213"/>
      <c r="BS395" s="213" t="str">
        <f>IF(AND('MAPA DE RIESGOS'!$AP395="Muy Alta",'MAPA DE RIESGOS'!$AR395="Leve"),CONCATENATE("R",'MAPA DE RIESGOS'!$H395,"C",'MAPA DE RIESGOS'!$AF395),"")</f>
        <v/>
      </c>
      <c r="BT395" s="213"/>
      <c r="BU395" s="213"/>
      <c r="BV395" s="213"/>
      <c r="BW395" s="213"/>
      <c r="BX395" s="213"/>
      <c r="BY395" s="213"/>
      <c r="BZ395" s="213"/>
      <c r="CA395" s="213"/>
      <c r="CB395" s="213"/>
      <c r="CC395" s="213"/>
      <c r="CD395" s="213"/>
      <c r="CE395" s="213"/>
      <c r="CF395" s="213"/>
      <c r="CG395" s="213"/>
      <c r="CH395" s="213"/>
      <c r="CI395" s="213"/>
      <c r="CJ395" s="213"/>
      <c r="CK395" s="213"/>
    </row>
    <row r="396" spans="1:89" s="214" customFormat="1" ht="64" customHeight="1">
      <c r="A396" s="643"/>
      <c r="B396" s="621"/>
      <c r="C396" s="520"/>
      <c r="D396" s="520"/>
      <c r="E396" s="469"/>
      <c r="F396" s="469"/>
      <c r="G396" s="489"/>
      <c r="H396" s="384">
        <v>64</v>
      </c>
      <c r="I396" s="466"/>
      <c r="J396" s="463"/>
      <c r="K396" s="463"/>
      <c r="L396" s="463"/>
      <c r="M396" s="469" t="str">
        <f t="shared" si="428"/>
        <v xml:space="preserve">Posibilidad de perdida de  debido a amenazas como y vulderabilidades, afectando a los activos de información de </v>
      </c>
      <c r="N396" s="469"/>
      <c r="O396" s="469"/>
      <c r="P396" s="472"/>
      <c r="Q396" s="475"/>
      <c r="R396" s="478"/>
      <c r="S396" s="478"/>
      <c r="T396" s="478"/>
      <c r="U396" s="478"/>
      <c r="V396" s="481"/>
      <c r="W396" s="439"/>
      <c r="X396" s="484"/>
      <c r="Y396" s="487"/>
      <c r="Z396" s="436"/>
      <c r="AA396" s="439"/>
      <c r="AB396" s="442"/>
      <c r="AC396" s="445"/>
      <c r="AD396" s="448"/>
      <c r="AE396" s="451"/>
      <c r="AF396" s="205">
        <v>3</v>
      </c>
      <c r="AG396" s="206" t="s">
        <v>1529</v>
      </c>
      <c r="AH396" s="234" t="str">
        <f t="shared" si="407"/>
        <v>Probabilidad</v>
      </c>
      <c r="AI396" s="340" t="s">
        <v>314</v>
      </c>
      <c r="AJ396" s="340" t="s">
        <v>319</v>
      </c>
      <c r="AK396" s="235" t="str">
        <f t="shared" si="408"/>
        <v>40%</v>
      </c>
      <c r="AL396" s="341" t="s">
        <v>323</v>
      </c>
      <c r="AM396" s="341" t="s">
        <v>327</v>
      </c>
      <c r="AN396" s="342" t="s">
        <v>330</v>
      </c>
      <c r="AO396" s="236">
        <f>IF(ISBLANK(AD394),(IFERROR(IF(AND(AH395="Probabilidad",AH396="Probabilidad"),(AQ395-(+AQ395*AK396)),IF(AND(AH395="Impacto",AH396="Probabilidad"),(AQ394-(+AQ394*AK396)),IF(AH396="Impacto",AQ395,""))),""))," ")</f>
        <v>0.12959999999999999</v>
      </c>
      <c r="AP396" s="174" t="str">
        <f>IF(ISBLANK(AD394),(IFERROR(IF(AO396="","",IF(AO396&lt;=0.2,"Muy Baja",IF(AO396&lt;=0.4,"Baja",IF(AO396&lt;=0.6,"Media",IF(AO396&lt;=0.8,"Alta","Muy Alta"))))),""))," ")</f>
        <v>Muy Baja</v>
      </c>
      <c r="AQ396" s="237">
        <f t="shared" si="409"/>
        <v>0.12959999999999999</v>
      </c>
      <c r="AR396" s="283" t="str">
        <f t="shared" si="410"/>
        <v>Moderado</v>
      </c>
      <c r="AS396" s="237">
        <f>IFERROR(IF(AND(AH395="Impacto",AH396="Impacto"),(AS395-(+AS395*AK396)),IF(AND(AH395="Probabilidad",AH396="Impacto"),(AS394-(+AS394*AK396)),IF(AH396="Probabilidad",AS395,""))),"")</f>
        <v>0.6</v>
      </c>
      <c r="AT396" s="239" t="str">
        <f t="shared" si="411"/>
        <v>Moderado</v>
      </c>
      <c r="AU396" s="454"/>
      <c r="AV396" s="457"/>
      <c r="AW396" s="451"/>
      <c r="AX396" s="460"/>
      <c r="AY396" s="496"/>
      <c r="AZ396" s="499"/>
      <c r="BA396" s="499"/>
      <c r="BB396" s="499"/>
      <c r="BC396" s="502"/>
      <c r="BD396" s="502"/>
      <c r="BE396" s="499"/>
      <c r="BF396" s="499"/>
      <c r="BG396" s="463"/>
      <c r="BH396" s="215"/>
      <c r="BI396" s="210"/>
      <c r="BJ396" s="210"/>
      <c r="BK396" s="210"/>
      <c r="BL396" s="207"/>
      <c r="BM396" s="207"/>
      <c r="BN396" s="207"/>
      <c r="BO396" s="282"/>
      <c r="BP396" s="282"/>
      <c r="BQ396" s="284"/>
      <c r="BR396" s="213"/>
      <c r="BS396" s="213" t="str">
        <f>IF(AND('MAPA DE RIESGOS'!$AP396="Muy Alta",'MAPA DE RIESGOS'!$AR396="Leve"),CONCATENATE("R",'MAPA DE RIESGOS'!$H396,"C",'MAPA DE RIESGOS'!$AF396),"")</f>
        <v/>
      </c>
      <c r="BT396" s="213"/>
      <c r="BU396" s="213"/>
      <c r="BV396" s="213"/>
      <c r="BW396" s="213"/>
      <c r="BX396" s="213"/>
      <c r="BY396" s="213"/>
      <c r="BZ396" s="213"/>
      <c r="CA396" s="213"/>
      <c r="CB396" s="213"/>
      <c r="CC396" s="213"/>
      <c r="CD396" s="213"/>
      <c r="CE396" s="213"/>
      <c r="CF396" s="213"/>
      <c r="CG396" s="213"/>
      <c r="CH396" s="213"/>
      <c r="CI396" s="213"/>
      <c r="CJ396" s="213"/>
      <c r="CK396" s="213"/>
    </row>
    <row r="397" spans="1:89" s="214" customFormat="1" ht="28.5" hidden="1" customHeight="1">
      <c r="A397" s="643"/>
      <c r="B397" s="621"/>
      <c r="C397" s="520"/>
      <c r="D397" s="520"/>
      <c r="E397" s="469"/>
      <c r="F397" s="469"/>
      <c r="G397" s="489"/>
      <c r="H397" s="384">
        <v>64</v>
      </c>
      <c r="I397" s="466"/>
      <c r="J397" s="463"/>
      <c r="K397" s="463"/>
      <c r="L397" s="463"/>
      <c r="M397" s="469" t="str">
        <f t="shared" si="428"/>
        <v xml:space="preserve">Posibilidad de perdida de  debido a amenazas como y vulderabilidades, afectando a los activos de información de </v>
      </c>
      <c r="N397" s="469"/>
      <c r="O397" s="469"/>
      <c r="P397" s="472"/>
      <c r="Q397" s="475"/>
      <c r="R397" s="478"/>
      <c r="S397" s="478"/>
      <c r="T397" s="478"/>
      <c r="U397" s="478"/>
      <c r="V397" s="481"/>
      <c r="W397" s="439"/>
      <c r="X397" s="484"/>
      <c r="Y397" s="487"/>
      <c r="Z397" s="436"/>
      <c r="AA397" s="439"/>
      <c r="AB397" s="442"/>
      <c r="AC397" s="445"/>
      <c r="AD397" s="448"/>
      <c r="AE397" s="451"/>
      <c r="AF397" s="205">
        <v>4</v>
      </c>
      <c r="AG397" s="206"/>
      <c r="AH397" s="234" t="str">
        <f t="shared" si="407"/>
        <v/>
      </c>
      <c r="AI397" s="340"/>
      <c r="AJ397" s="340"/>
      <c r="AK397" s="235" t="str">
        <f t="shared" si="408"/>
        <v/>
      </c>
      <c r="AL397" s="341"/>
      <c r="AM397" s="341"/>
      <c r="AN397" s="342"/>
      <c r="AO397" s="236" t="str">
        <f>IF(ISBLANK(AD394),(IFERROR(IF(AND(AH396="Probabilidad",AH397="Probabilidad"),(AQ396-(+AQ396*AK397)),IF(AND(AH396="Impacto",AH397="Probabilidad"),(AQ395-(+AQ395*AK397)),IF(AH397="Impacto",AQ396,""))),""))," ")</f>
        <v/>
      </c>
      <c r="AP397" s="174" t="str">
        <f>IF(ISBLANK(AD394),(IFERROR(IF(AO397="","",IF(AO397&lt;=0.2,"Muy Baja",IF(AO397&lt;=0.4,"Baja",IF(AO397&lt;=0.6,"Media",IF(AO397&lt;=0.8,"Alta","Muy Alta"))))),""))," ")</f>
        <v/>
      </c>
      <c r="AQ397" s="237" t="str">
        <f t="shared" si="409"/>
        <v/>
      </c>
      <c r="AR397" s="283" t="str">
        <f t="shared" si="410"/>
        <v/>
      </c>
      <c r="AS397" s="237" t="str">
        <f>IFERROR(IF(AND(AH396="Impacto",AH397="Impacto"),(AS396-(+AS396*AK397)),IF(AND(AH396="Probabilidad",AH397="Impacto"),(AS395-(+AS395*AK397)),IF(AH397="Probabilidad",AS396,""))),"")</f>
        <v/>
      </c>
      <c r="AT397" s="239" t="str">
        <f t="shared" si="411"/>
        <v/>
      </c>
      <c r="AU397" s="454"/>
      <c r="AV397" s="457"/>
      <c r="AW397" s="451"/>
      <c r="AX397" s="460"/>
      <c r="AY397" s="343"/>
      <c r="AZ397" s="209"/>
      <c r="BA397" s="497"/>
      <c r="BB397" s="497"/>
      <c r="BC397" s="500"/>
      <c r="BD397" s="500"/>
      <c r="BE397" s="497"/>
      <c r="BF397" s="497"/>
      <c r="BG397" s="463"/>
      <c r="BH397" s="215"/>
      <c r="BI397" s="210"/>
      <c r="BJ397" s="210"/>
      <c r="BK397" s="210"/>
      <c r="BL397" s="207"/>
      <c r="BM397" s="207"/>
      <c r="BN397" s="207"/>
      <c r="BO397" s="282"/>
      <c r="BP397" s="282"/>
      <c r="BQ397" s="284"/>
      <c r="BR397" s="213"/>
      <c r="BS397" s="213" t="str">
        <f>IF(AND('MAPA DE RIESGOS'!$AP397="Muy Alta",'MAPA DE RIESGOS'!$AR397="Leve"),CONCATENATE("R",'MAPA DE RIESGOS'!$H397,"C",'MAPA DE RIESGOS'!$AF397),"")</f>
        <v/>
      </c>
      <c r="BT397" s="213"/>
      <c r="BU397" s="213"/>
      <c r="BV397" s="213"/>
      <c r="BW397" s="213"/>
      <c r="BX397" s="213"/>
      <c r="BY397" s="213"/>
      <c r="BZ397" s="213"/>
      <c r="CA397" s="213"/>
      <c r="CB397" s="213"/>
      <c r="CC397" s="213"/>
      <c r="CD397" s="213"/>
      <c r="CE397" s="213"/>
      <c r="CF397" s="213"/>
      <c r="CG397" s="213"/>
      <c r="CH397" s="213"/>
      <c r="CI397" s="213"/>
      <c r="CJ397" s="213"/>
      <c r="CK397" s="213"/>
    </row>
    <row r="398" spans="1:89" s="214" customFormat="1" ht="28.5" hidden="1" customHeight="1">
      <c r="A398" s="643"/>
      <c r="B398" s="621"/>
      <c r="C398" s="520"/>
      <c r="D398" s="520"/>
      <c r="E398" s="469"/>
      <c r="F398" s="469"/>
      <c r="G398" s="489"/>
      <c r="H398" s="384">
        <v>64</v>
      </c>
      <c r="I398" s="466"/>
      <c r="J398" s="463"/>
      <c r="K398" s="463"/>
      <c r="L398" s="463"/>
      <c r="M398" s="469" t="str">
        <f t="shared" si="428"/>
        <v xml:space="preserve">Posibilidad de perdida de  debido a amenazas como y vulderabilidades, afectando a los activos de información de </v>
      </c>
      <c r="N398" s="469"/>
      <c r="O398" s="469"/>
      <c r="P398" s="472"/>
      <c r="Q398" s="475"/>
      <c r="R398" s="478"/>
      <c r="S398" s="478"/>
      <c r="T398" s="478"/>
      <c r="U398" s="478"/>
      <c r="V398" s="481"/>
      <c r="W398" s="439"/>
      <c r="X398" s="484"/>
      <c r="Y398" s="487"/>
      <c r="Z398" s="436"/>
      <c r="AA398" s="439"/>
      <c r="AB398" s="442"/>
      <c r="AC398" s="445"/>
      <c r="AD398" s="448"/>
      <c r="AE398" s="451"/>
      <c r="AF398" s="205">
        <v>5</v>
      </c>
      <c r="AG398" s="206"/>
      <c r="AH398" s="234" t="str">
        <f t="shared" si="407"/>
        <v/>
      </c>
      <c r="AI398" s="340"/>
      <c r="AJ398" s="340"/>
      <c r="AK398" s="235" t="str">
        <f t="shared" si="408"/>
        <v/>
      </c>
      <c r="AL398" s="341"/>
      <c r="AM398" s="341"/>
      <c r="AN398" s="342"/>
      <c r="AO398" s="236" t="str">
        <f>IF(ISBLANK(AD394),(IFERROR(IF(AND(AH397="Probabilidad",AH398="Probabilidad"),(AQ397-(+AQ397*AK398)),IF(AND(AH397="Impacto",AH398="Probabilidad"),(AQ396-(+AQ396*AK398)),IF(AH398="Impacto",AQ397,""))),""))," ")</f>
        <v/>
      </c>
      <c r="AP398" s="174" t="str">
        <f>IF(ISBLANK(AD394),(IFERROR(IF(AO398="","",IF(AO398&lt;=0.2,"Muy Baja",IF(AO398&lt;=0.4,"Baja",IF(AO398&lt;=0.6,"Media",IF(AO398&lt;=0.8,"Alta","Muy Alta"))))),""))," ")</f>
        <v/>
      </c>
      <c r="AQ398" s="237" t="str">
        <f t="shared" si="409"/>
        <v/>
      </c>
      <c r="AR398" s="283" t="str">
        <f t="shared" si="410"/>
        <v/>
      </c>
      <c r="AS398" s="237" t="str">
        <f>IFERROR(IF(AND(AH397="Impacto",AH398="Impacto"),(AS397-(+AS397*AK398)),IF(AND(AH397="Probabilidad",AH398="Impacto"),(AS396-(+AS396*AK398)),IF(AH398="Probabilidad",AS397,""))),"")</f>
        <v/>
      </c>
      <c r="AT398" s="239" t="str">
        <f t="shared" si="411"/>
        <v/>
      </c>
      <c r="AU398" s="454"/>
      <c r="AV398" s="457"/>
      <c r="AW398" s="451"/>
      <c r="AX398" s="460"/>
      <c r="AY398" s="343"/>
      <c r="AZ398" s="209"/>
      <c r="BA398" s="498"/>
      <c r="BB398" s="498"/>
      <c r="BC398" s="501"/>
      <c r="BD398" s="501"/>
      <c r="BE398" s="498"/>
      <c r="BF398" s="498"/>
      <c r="BG398" s="463"/>
      <c r="BH398" s="215"/>
      <c r="BI398" s="210"/>
      <c r="BJ398" s="210"/>
      <c r="BK398" s="210"/>
      <c r="BL398" s="207"/>
      <c r="BM398" s="207"/>
      <c r="BN398" s="207"/>
      <c r="BO398" s="282"/>
      <c r="BP398" s="282"/>
      <c r="BQ398" s="284"/>
      <c r="BR398" s="213"/>
      <c r="BS398" s="213" t="str">
        <f>IF(AND('MAPA DE RIESGOS'!$AP398="Muy Alta",'MAPA DE RIESGOS'!$AR398="Leve"),CONCATENATE("R",'MAPA DE RIESGOS'!$H398,"C",'MAPA DE RIESGOS'!$AF398),"")</f>
        <v/>
      </c>
      <c r="BT398" s="213"/>
      <c r="BU398" s="213"/>
      <c r="BV398" s="213"/>
      <c r="BW398" s="213"/>
      <c r="BX398" s="213"/>
      <c r="BY398" s="213"/>
      <c r="BZ398" s="213"/>
      <c r="CA398" s="213"/>
      <c r="CB398" s="213"/>
      <c r="CC398" s="213"/>
      <c r="CD398" s="213"/>
      <c r="CE398" s="213"/>
      <c r="CF398" s="213"/>
      <c r="CG398" s="213"/>
      <c r="CH398" s="213"/>
      <c r="CI398" s="213"/>
      <c r="CJ398" s="213"/>
      <c r="CK398" s="213"/>
    </row>
    <row r="399" spans="1:89" s="214" customFormat="1" ht="28.5" hidden="1" customHeight="1">
      <c r="A399" s="644"/>
      <c r="B399" s="622"/>
      <c r="C399" s="521"/>
      <c r="D399" s="521"/>
      <c r="E399" s="470"/>
      <c r="F399" s="470"/>
      <c r="G399" s="489"/>
      <c r="H399" s="384">
        <v>64</v>
      </c>
      <c r="I399" s="467"/>
      <c r="J399" s="464"/>
      <c r="K399" s="464"/>
      <c r="L399" s="464"/>
      <c r="M399" s="470" t="str">
        <f t="shared" si="428"/>
        <v xml:space="preserve">Posibilidad de perdida de  debido a amenazas como y vulderabilidades, afectando a los activos de información de </v>
      </c>
      <c r="N399" s="470"/>
      <c r="O399" s="470"/>
      <c r="P399" s="473"/>
      <c r="Q399" s="476"/>
      <c r="R399" s="479"/>
      <c r="S399" s="479"/>
      <c r="T399" s="479"/>
      <c r="U399" s="479"/>
      <c r="V399" s="482"/>
      <c r="W399" s="440"/>
      <c r="X399" s="485"/>
      <c r="Y399" s="488"/>
      <c r="Z399" s="437"/>
      <c r="AA399" s="440"/>
      <c r="AB399" s="443"/>
      <c r="AC399" s="446"/>
      <c r="AD399" s="449"/>
      <c r="AE399" s="452"/>
      <c r="AF399" s="205">
        <v>6</v>
      </c>
      <c r="AG399" s="206"/>
      <c r="AH399" s="234" t="str">
        <f t="shared" si="407"/>
        <v/>
      </c>
      <c r="AI399" s="340"/>
      <c r="AJ399" s="340"/>
      <c r="AK399" s="235" t="str">
        <f t="shared" si="408"/>
        <v/>
      </c>
      <c r="AL399" s="341"/>
      <c r="AM399" s="341"/>
      <c r="AN399" s="342"/>
      <c r="AO399" s="236" t="str">
        <f>IF(ISBLANK(AD394),(IFERROR(IF(AND(AH397="Probabilidad",AH399="Probabilidad"),(AQ397-(+AQ397*AK399)),IF(AND(AH397="Impacto",AH399="Probabilidad"),(AQ396-(+AQ396*AK399)),IF(AH399="Impacto",AQ397,""))),""))," ")</f>
        <v/>
      </c>
      <c r="AP399" s="174" t="str">
        <f>IF(ISBLANK(AD394),(IFERROR(IF(AO399="","",IF(AO399&lt;=0.2,"Muy Baja",IF(AO399&lt;=0.4,"Baja",IF(AO399&lt;=0.6,"Media",IF(AO399&lt;=0.8,"Alta","Muy Alta"))))),"")), " ")</f>
        <v/>
      </c>
      <c r="AQ399" s="237" t="str">
        <f t="shared" si="409"/>
        <v/>
      </c>
      <c r="AR399" s="283" t="str">
        <f t="shared" si="410"/>
        <v/>
      </c>
      <c r="AS399" s="237" t="str">
        <f>IFERROR(IF(AND(AH398="Impacto",AH399="Impacto"),(AS397-(+AS398*AK399)),IF(AND(AH397="Probabilidad",AH399="Impacto"),(AS396-(+AS396*AK399)),IF(AH399="Probabilidad",AS397,""))),"")</f>
        <v/>
      </c>
      <c r="AT399" s="239" t="str">
        <f t="shared" si="411"/>
        <v/>
      </c>
      <c r="AU399" s="455"/>
      <c r="AV399" s="458"/>
      <c r="AW399" s="452"/>
      <c r="AX399" s="461"/>
      <c r="AY399" s="343"/>
      <c r="AZ399" s="209"/>
      <c r="BA399" s="499"/>
      <c r="BB399" s="499"/>
      <c r="BC399" s="502"/>
      <c r="BD399" s="502"/>
      <c r="BE399" s="499"/>
      <c r="BF399" s="499"/>
      <c r="BG399" s="464"/>
      <c r="BH399" s="215"/>
      <c r="BI399" s="210"/>
      <c r="BJ399" s="210"/>
      <c r="BK399" s="210"/>
      <c r="BL399" s="207"/>
      <c r="BM399" s="207"/>
      <c r="BN399" s="207"/>
      <c r="BO399" s="282"/>
      <c r="BP399" s="282"/>
      <c r="BQ399" s="284"/>
      <c r="BR399" s="213"/>
      <c r="BS399" s="213" t="str">
        <f>IF(AND('MAPA DE RIESGOS'!$AP399="Muy Alta",'MAPA DE RIESGOS'!$AR399="Leve"),CONCATENATE("R",'MAPA DE RIESGOS'!$H399,"C",'MAPA DE RIESGOS'!$AF399),"")</f>
        <v/>
      </c>
      <c r="BT399" s="213"/>
      <c r="BU399" s="213"/>
      <c r="BV399" s="213"/>
      <c r="BW399" s="213"/>
      <c r="BX399" s="213"/>
      <c r="BY399" s="213"/>
      <c r="BZ399" s="213"/>
      <c r="CA399" s="213"/>
      <c r="CB399" s="213"/>
      <c r="CC399" s="213"/>
      <c r="CD399" s="213"/>
      <c r="CE399" s="213"/>
      <c r="CF399" s="213"/>
      <c r="CG399" s="213"/>
      <c r="CH399" s="213"/>
      <c r="CI399" s="213"/>
      <c r="CJ399" s="213"/>
      <c r="CK399" s="213"/>
    </row>
    <row r="400" spans="1:89" s="214" customFormat="1" ht="75" customHeight="1">
      <c r="A400" s="642">
        <v>10</v>
      </c>
      <c r="B400" s="620" t="s">
        <v>889</v>
      </c>
      <c r="C400" s="519" t="str">
        <f>IFERROR((VLOOKUP($B400,'Listados Datos'!$D$3:$E$18,2,FALSE))," ")</f>
        <v>Planificar, administrar y organizar la documentación producida por el Departamento Administrativo de la Defensoríadel Espacio Público, bajo las reglas y principios de la actividad archivística, gestionando la correspondencia y facilitando el acceso a los documentos por parte de los usuarios internos y externos, así como garantizando la preservación del patrimonio documental de la Entidad.</v>
      </c>
      <c r="D400" s="519" t="str">
        <f>IFERROR((VLOOKUP($B400,'Listados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0" s="468" t="s">
        <v>1259</v>
      </c>
      <c r="F400" s="468" t="s">
        <v>976</v>
      </c>
      <c r="G400" s="489">
        <v>65</v>
      </c>
      <c r="H400" s="384">
        <v>65</v>
      </c>
      <c r="I400" s="465" t="s">
        <v>1283</v>
      </c>
      <c r="J400" s="462" t="s">
        <v>244</v>
      </c>
      <c r="K400" s="462" t="s">
        <v>1283</v>
      </c>
      <c r="L400" s="462" t="s">
        <v>1482</v>
      </c>
      <c r="M400" s="468" t="str">
        <f t="shared" ref="M400" si="433">+CONCATENATE("Posibilidad de afectación ", J400, " por ", K400," debido a ", L400)</f>
        <v>Posibilidad de afectación Económico y Reputacional por No cumplimiento a los parámetros y/o metodología establecida para la organización y manejo de los archivos. debido a Al tener una inadecuada gestión documental se generaría el no cumplimiento de los parámetros y/o metodologías establecidas para la organización y manejo de los archivos</v>
      </c>
      <c r="N400" s="468" t="s">
        <v>108</v>
      </c>
      <c r="O400" s="468" t="s">
        <v>836</v>
      </c>
      <c r="P400" s="471">
        <v>228</v>
      </c>
      <c r="Q400" s="474"/>
      <c r="R400" s="477"/>
      <c r="S400" s="477"/>
      <c r="T400" s="477"/>
      <c r="U400" s="477"/>
      <c r="V400" s="480" t="str">
        <f t="shared" ref="V400" si="434">IF(ISBLANK(AC400),(IF(P400&lt;=0,"",IF(P400&lt;=2,"Muy Baja",IF(P400&lt;=24,"Baja",IF(P400&lt;=500,"Media",IF(P400&lt;=5000,"Alta","Muy Alta"))))))," ")</f>
        <v>Media</v>
      </c>
      <c r="W400" s="438">
        <f t="shared" ref="W400" si="435">IF(ISBLANK(AC400),(IF(V400="","",IF(V400="Muy Baja",20%,IF(V400="Baja",40%,IF(V400="Media",60%,IF(V400="Alta",80%,IF(V400="Muy Alta",100%,0)))))))," ")</f>
        <v>0.6</v>
      </c>
      <c r="X400" s="483" t="s">
        <v>307</v>
      </c>
      <c r="Y400" s="486" t="str">
        <f>IF(X400&gt;0,IF(NOT(ISERROR(MATCH(X400,'Listados Datos'!$N$3:$N$4,0))),'Listados Datos'!$N$6&amp;"Por favor no seleccionar este criterios de impacto (Afectación Económica o presupuestal y/o Pérdida Reputacional)",'Listados Datos'!$N$7),"")</f>
        <v>✔</v>
      </c>
      <c r="Z400" s="435" t="str">
        <f>IF(OR(X400='Listados Datos'!$R$3,X400='Listados Datos'!$S$3),"Leve",IF(OR(X400='Listados Datos'!$R$4,X400='Listados Datos'!$S$4),"Menor",IF(OR(X400='Listados Datos'!$R$5,X400='Listados Datos'!$S$5),"Moderado",IF(OR(X400='Listados Datos'!$R$6,X400='Listados Datos'!$S$6),"Mayor",IF(OR(X400='Listados Datos'!$R$7,X400='Listados Datos'!$S$7),"Catastrófico","")))))</f>
        <v>Moderado</v>
      </c>
      <c r="AA400" s="438">
        <f>IF(Z400="","",IF(Z400="Leve",20%,IF(Z400="Menor",40%,IF(Z400="Moderado",60%,IF(Z400="Mayor",80%,IF(Z400="Catastrófico",100%,0))))))</f>
        <v>0.6</v>
      </c>
      <c r="AB400" s="441" t="str">
        <f>IF(OR(AND(V400="Muy Baja",Z400="Leve"),AND(V400="Muy Baja",Z400="Menor"),AND(V400="Baja",Z400="Leve")),"Bajo",IF(OR(AND(V400="Muy baja",Z400="Moderado"),AND(V400="Baja",Z400="Menor"),AND(V400="Baja",Z400="Moderado"),AND(V400="Media",Z400="Leve"),AND(V400="Media",Z400="Menor"),AND(V400="Media",Z400="Moderado"),AND(V400="Alta",Z400="Leve"),AND(V400="Alta",Z400="Menor")),"Moderado",IF(OR(AND(V400="Muy Baja",Z400="Mayor"),AND(V400="Baja",Z400="Mayor"),AND(V400="Media",Z400="Mayor"),AND(V400="Alta",Z400="Moderado"),AND(V400="Alta",Z400="Mayor"),AND(V400="Muy Alta",Z400="Leve"),AND(V400="Muy Alta",Z400="Menor"),AND(V400="Muy Alta",Z400="Moderado"),AND(V400="Muy Alta",Z400="Mayor")),"Alto",IF(OR(AND(V400="Muy Baja",Z400="Catastrófico"),AND(V400="Baja",Z400="Catastrófico"),AND(V400="Media",Z400="Catastrófico"),AND(V400="Alta",Z400="Catastrófico"),AND(V400="Muy Alta",Z400="Catastrófico")),"Extremo",""))))</f>
        <v>Moderado</v>
      </c>
      <c r="AC400" s="444"/>
      <c r="AD400" s="447"/>
      <c r="AE400" s="450" t="str">
        <f t="shared" ref="AE400" si="436">IF(AND(AC400="Rara Vez",AD400="Insignificante"),("BAJA"),IF(AND(AC400="Rara Vez",AD400="Menor"),("BAJA"),IF(AND(AC400="Rara Vez",AD400="Moderado"),("MODERADA"),IF(AND(AC400="Rara Vez",AD400="Mayor"),("ALTA"),IF(AND(AC400="Improbable",AD400="Insignificante"),("BAJA"),IF(AND(AC400="Improbable",AD400="Menor"),("BAJA"),IF(AND(AC400="Improbable",AD400="Moderado"),("MODERADA"),IF(AND(AC400="Improbable",AD400="Mayor"),("ALTA"),IF(AND(AC400="Posible",AD400="Insignificante"),("BAJA"),IF(AND(AC400="Posible",AD400="Menor"),("MODERADA"),IF(AND(AC400="Posible",AD400="Moderado"),("ALTA"),IF(AND(AC400="Posible",AD400="Mayor"),("EXTREMA"),IF(AND(AC400="Probable",AD400="Insignificante"),("MODERADA"),IF(AND(AC400="Probable",AD400="Menor"),("ALTA"),IF(AND(AC400="Probable",AD400="Moderado"),("ALTA"),IF(AND(AC400="Probable",AD400="Mayor"),("EXTREMA"),IF(AND(AC400="Casi Seguro",AD400="Insignificante"),("ALTA"),IF(AND(AC400="Casi Seguro",AD400="Menor"),("ALTA"),IF(AND(AC400="Casi Seguro",AD400="Moderado"),("EXTREMA"),IF(AND(AC400="Casi Seguro",AD400="Mayor"),("EXTREMA"),IF(AD400="Catastrófico","EXTREMA","VALORAR")))))))))))))))))))))</f>
        <v>VALORAR</v>
      </c>
      <c r="AF400" s="205">
        <v>1</v>
      </c>
      <c r="AG400" s="206" t="s">
        <v>1530</v>
      </c>
      <c r="AH400" s="234" t="str">
        <f t="shared" si="407"/>
        <v>Probabilidad</v>
      </c>
      <c r="AI400" s="340" t="s">
        <v>314</v>
      </c>
      <c r="AJ400" s="340" t="s">
        <v>319</v>
      </c>
      <c r="AK400" s="235" t="str">
        <f t="shared" si="408"/>
        <v>40%</v>
      </c>
      <c r="AL400" s="341" t="s">
        <v>323</v>
      </c>
      <c r="AM400" s="341" t="s">
        <v>327</v>
      </c>
      <c r="AN400" s="342" t="s">
        <v>330</v>
      </c>
      <c r="AO400" s="236">
        <f>IF(ISBLANK(AD400),(IFERROR(IF(AH400="Probabilidad",(W400-(+W400*AK400)),IF(AH400="Impacto",W400,"")),""))," ")</f>
        <v>0.36</v>
      </c>
      <c r="AP400" s="174" t="str">
        <f>IF(ISBLANK(AD400), (IFERROR(IF(AO400="","",IF(AO400&lt;=0.2,"Muy Baja",IF(AO400&lt;=0.4,"Baja",IF(AO400&lt;=0.6,"Media",IF(AO400&lt;=0.8,"Alta","Muy Alta"))))),""))," ")</f>
        <v>Baja</v>
      </c>
      <c r="AQ400" s="237">
        <f t="shared" si="409"/>
        <v>0.36</v>
      </c>
      <c r="AR400" s="283" t="str">
        <f t="shared" si="410"/>
        <v>Moderado</v>
      </c>
      <c r="AS400" s="237">
        <f>IFERROR(IF(AH400="Impacto",(AA400-(+AA400*AK400)),IF(AH400="Probabilidad",AA400,"")),"")</f>
        <v>0.6</v>
      </c>
      <c r="AT400" s="239" t="str">
        <f t="shared" si="411"/>
        <v>Moderado</v>
      </c>
      <c r="AU400" s="453"/>
      <c r="AV400" s="456" t="str">
        <f>IF(ISBLANK(AD400), " ", AD400)</f>
        <v xml:space="preserve"> </v>
      </c>
      <c r="AW400" s="450" t="str">
        <f t="shared" ref="AW400" si="437">IF(AND(AU400="Rara Vez",AV400="Insignificante"),("BAJA"),IF(AND(AU400="Rara Vez",AV400="Menor"),("BAJA"),IF(AND(AU400="Rara Vez",AV400="Moderado"),("MODERADA"),IF(AND(AU400="Rara Vez",AV400="Mayor"),("ALTA"),IF(AND(AU400="Improbable",AV400="Insignificante"),("BAJA"),IF(AND(AU400="Improbable",AV400="Menor"),("BAJA"),IF(AND(AU400="Improbable",AV400="Moderado"),("MODERADA"),IF(AND(AU400="Improbable",AV400="Mayor"),("ALTA"),IF(AND(AU400="Posible",AV400="Insignificante"),("BAJA"),IF(AND(AU400="Posible",AV400="Menor"),("MODERADA"),IF(AND(AU400="Posible",AV400="Moderado"),("ALTA"),IF(AND(AU400="Posible",AV400="Mayor"),("EXTREMA"),IF(AND(AU400="Probable",AV400="Insignificante"),("MODERADA"),IF(AND(AU400="Probable",AV400="Menor"),("ALTA"),IF(AND(AU400="Probable",AV400="Moderado"),("ALTA"),IF(AND(AU400="Probable",AV400="Mayor"),("EXTREMA"),IF(AND(AU400="Casi Seguro",AV400="Insignificante"),("ALTA"),IF(AND(AU400="Casi Seguro",AV400="Menor"),("ALTA"),IF(AND(AU400="Casi Seguro",AV400="Moderado"),("EXTREMA"),IF(AND(AU400="Casi Seguro",AV400="Mayor"),("EXTREMA"),IF(AV400="Catastrófico","EXTREMA","VALORAR")))))))))))))))))))))</f>
        <v>VALORAR</v>
      </c>
      <c r="AX400" s="459" t="s">
        <v>337</v>
      </c>
      <c r="AY400" s="494" t="s">
        <v>1656</v>
      </c>
      <c r="AZ400" s="497" t="s">
        <v>1365</v>
      </c>
      <c r="BA400" s="497" t="s">
        <v>1276</v>
      </c>
      <c r="BB400" s="497" t="s">
        <v>1069</v>
      </c>
      <c r="BC400" s="500">
        <v>44562</v>
      </c>
      <c r="BD400" s="500">
        <v>44926</v>
      </c>
      <c r="BE400" s="497" t="s">
        <v>1366</v>
      </c>
      <c r="BF400" s="497" t="s">
        <v>1366</v>
      </c>
      <c r="BG400" s="462" t="s">
        <v>1367</v>
      </c>
      <c r="BH400" s="215"/>
      <c r="BI400" s="210"/>
      <c r="BJ400" s="210"/>
      <c r="BK400" s="210"/>
      <c r="BL400" s="207"/>
      <c r="BM400" s="207"/>
      <c r="BN400" s="207"/>
      <c r="BO400" s="282"/>
      <c r="BP400" s="282"/>
      <c r="BQ400" s="284"/>
      <c r="BR400" s="213"/>
      <c r="BS400" s="213" t="str">
        <f>IF(AND('MAPA DE RIESGOS'!$AP400="Muy Alta",'MAPA DE RIESGOS'!$AR400="Leve"),CONCATENATE("R",'MAPA DE RIESGOS'!$H400,"C",'MAPA DE RIESGOS'!$AF400),"")</f>
        <v/>
      </c>
      <c r="BT400" s="213"/>
      <c r="BU400" s="213"/>
      <c r="BV400" s="213"/>
      <c r="BW400" s="213"/>
      <c r="BX400" s="213"/>
      <c r="BY400" s="213"/>
      <c r="BZ400" s="213"/>
      <c r="CA400" s="213"/>
      <c r="CB400" s="213"/>
      <c r="CC400" s="213"/>
      <c r="CD400" s="213"/>
      <c r="CE400" s="213"/>
      <c r="CF400" s="213"/>
      <c r="CG400" s="213"/>
      <c r="CH400" s="213"/>
      <c r="CI400" s="213"/>
      <c r="CJ400" s="213"/>
      <c r="CK400" s="213"/>
    </row>
    <row r="401" spans="1:89" s="214" customFormat="1" ht="75" customHeight="1">
      <c r="A401" s="643"/>
      <c r="B401" s="621"/>
      <c r="C401" s="520"/>
      <c r="D401" s="520"/>
      <c r="E401" s="469"/>
      <c r="F401" s="469"/>
      <c r="G401" s="489"/>
      <c r="H401" s="384">
        <v>65</v>
      </c>
      <c r="I401" s="466"/>
      <c r="J401" s="463"/>
      <c r="K401" s="463"/>
      <c r="L401" s="463"/>
      <c r="M401" s="469"/>
      <c r="N401" s="469"/>
      <c r="O401" s="469"/>
      <c r="P401" s="472"/>
      <c r="Q401" s="475"/>
      <c r="R401" s="478"/>
      <c r="S401" s="478"/>
      <c r="T401" s="478"/>
      <c r="U401" s="478"/>
      <c r="V401" s="481"/>
      <c r="W401" s="439"/>
      <c r="X401" s="484"/>
      <c r="Y401" s="487"/>
      <c r="Z401" s="436"/>
      <c r="AA401" s="439"/>
      <c r="AB401" s="442"/>
      <c r="AC401" s="445"/>
      <c r="AD401" s="448"/>
      <c r="AE401" s="451"/>
      <c r="AF401" s="205">
        <v>2</v>
      </c>
      <c r="AG401" s="206" t="s">
        <v>1531</v>
      </c>
      <c r="AH401" s="234" t="str">
        <f t="shared" si="407"/>
        <v>Probabilidad</v>
      </c>
      <c r="AI401" s="340" t="s">
        <v>314</v>
      </c>
      <c r="AJ401" s="340" t="s">
        <v>319</v>
      </c>
      <c r="AK401" s="235" t="str">
        <f t="shared" si="408"/>
        <v>40%</v>
      </c>
      <c r="AL401" s="341" t="s">
        <v>323</v>
      </c>
      <c r="AM401" s="341" t="s">
        <v>327</v>
      </c>
      <c r="AN401" s="342" t="s">
        <v>330</v>
      </c>
      <c r="AO401" s="236">
        <f>IF(ISBLANK(AD400),(IFERROR(IF(AND(AH400="Probabilidad",AH401="Probabilidad"),(AQ400-(+AQ400*AK401)),IF(AH401="Probabilidad",(W400-(+W400*AK401)),IF(AH401="Impacto",AQ400,""))),""))," ")</f>
        <v>0.216</v>
      </c>
      <c r="AP401" s="174" t="str">
        <f>IF(ISBLANK(AD400),(IFERROR(IF(AO401="","",IF(AO401&lt;=0.2,"Muy Baja",IF(AO401&lt;=0.4,"Baja",IF(AO401&lt;=0.6,"Media",IF(AO401&lt;=0.8,"Alta","Muy Alta"))))),""))," ")</f>
        <v>Baja</v>
      </c>
      <c r="AQ401" s="237">
        <f t="shared" si="409"/>
        <v>0.216</v>
      </c>
      <c r="AR401" s="283" t="str">
        <f t="shared" si="410"/>
        <v>Moderado</v>
      </c>
      <c r="AS401" s="237">
        <f>IFERROR(IF(AND(AH400="Impacto",AH401="Impacto"),(AS400-(+AS400*AK401)),IF(AH401="Impacto",(AA400-(+AA400*AK401)),IF(AH401="Probabilidad",AS400,""))),"")</f>
        <v>0.6</v>
      </c>
      <c r="AT401" s="239" t="str">
        <f t="shared" si="411"/>
        <v>Moderado</v>
      </c>
      <c r="AU401" s="454"/>
      <c r="AV401" s="457"/>
      <c r="AW401" s="451"/>
      <c r="AX401" s="460"/>
      <c r="AY401" s="495"/>
      <c r="AZ401" s="498"/>
      <c r="BA401" s="498"/>
      <c r="BB401" s="498"/>
      <c r="BC401" s="501"/>
      <c r="BD401" s="501"/>
      <c r="BE401" s="498"/>
      <c r="BF401" s="498"/>
      <c r="BG401" s="463"/>
      <c r="BH401" s="215"/>
      <c r="BI401" s="210"/>
      <c r="BJ401" s="210"/>
      <c r="BK401" s="210"/>
      <c r="BL401" s="207"/>
      <c r="BM401" s="207"/>
      <c r="BN401" s="207"/>
      <c r="BO401" s="282"/>
      <c r="BP401" s="282"/>
      <c r="BQ401" s="284"/>
      <c r="BR401" s="213"/>
      <c r="BS401" s="213" t="str">
        <f>IF(AND('MAPA DE RIESGOS'!$AP401="Muy Alta",'MAPA DE RIESGOS'!$AR401="Leve"),CONCATENATE("R",'MAPA DE RIESGOS'!$H401,"C",'MAPA DE RIESGOS'!$AF401),"")</f>
        <v/>
      </c>
      <c r="BT401" s="213"/>
      <c r="BU401" s="213"/>
      <c r="BV401" s="213"/>
      <c r="BW401" s="213"/>
      <c r="BX401" s="213"/>
      <c r="BY401" s="213"/>
      <c r="BZ401" s="213"/>
      <c r="CA401" s="213"/>
      <c r="CB401" s="213"/>
      <c r="CC401" s="213"/>
      <c r="CD401" s="213"/>
      <c r="CE401" s="213"/>
      <c r="CF401" s="213"/>
      <c r="CG401" s="213"/>
      <c r="CH401" s="213"/>
      <c r="CI401" s="213"/>
      <c r="CJ401" s="213"/>
      <c r="CK401" s="213"/>
    </row>
    <row r="402" spans="1:89" s="214" customFormat="1" ht="75" customHeight="1">
      <c r="A402" s="643"/>
      <c r="B402" s="621"/>
      <c r="C402" s="520"/>
      <c r="D402" s="520"/>
      <c r="E402" s="469"/>
      <c r="F402" s="469"/>
      <c r="G402" s="489"/>
      <c r="H402" s="384">
        <v>65</v>
      </c>
      <c r="I402" s="466"/>
      <c r="J402" s="463"/>
      <c r="K402" s="463"/>
      <c r="L402" s="463"/>
      <c r="M402" s="469"/>
      <c r="N402" s="469"/>
      <c r="O402" s="469"/>
      <c r="P402" s="472"/>
      <c r="Q402" s="475"/>
      <c r="R402" s="478"/>
      <c r="S402" s="478"/>
      <c r="T402" s="478"/>
      <c r="U402" s="478"/>
      <c r="V402" s="481"/>
      <c r="W402" s="439"/>
      <c r="X402" s="484"/>
      <c r="Y402" s="487"/>
      <c r="Z402" s="436"/>
      <c r="AA402" s="439"/>
      <c r="AB402" s="442"/>
      <c r="AC402" s="445"/>
      <c r="AD402" s="448"/>
      <c r="AE402" s="451"/>
      <c r="AF402" s="205">
        <v>3</v>
      </c>
      <c r="AG402" s="206" t="s">
        <v>1532</v>
      </c>
      <c r="AH402" s="234" t="str">
        <f t="shared" si="407"/>
        <v>Probabilidad</v>
      </c>
      <c r="AI402" s="340" t="s">
        <v>314</v>
      </c>
      <c r="AJ402" s="340" t="s">
        <v>319</v>
      </c>
      <c r="AK402" s="235" t="str">
        <f t="shared" si="408"/>
        <v>40%</v>
      </c>
      <c r="AL402" s="341" t="s">
        <v>323</v>
      </c>
      <c r="AM402" s="341" t="s">
        <v>327</v>
      </c>
      <c r="AN402" s="342" t="s">
        <v>330</v>
      </c>
      <c r="AO402" s="236">
        <f>IF(ISBLANK(AD400),(IFERROR(IF(AND(AH401="Probabilidad",AH402="Probabilidad"),(AQ401-(+AQ401*AK402)),IF(AND(AH401="Impacto",AH402="Probabilidad"),(AQ400-(+AQ400*AK402)),IF(AH402="Impacto",AQ401,""))),""))," ")</f>
        <v>0.12959999999999999</v>
      </c>
      <c r="AP402" s="174" t="str">
        <f>IF(ISBLANK(AD400),(IFERROR(IF(AO402="","",IF(AO402&lt;=0.2,"Muy Baja",IF(AO402&lt;=0.4,"Baja",IF(AO402&lt;=0.6,"Media",IF(AO402&lt;=0.8,"Alta","Muy Alta"))))),""))," ")</f>
        <v>Muy Baja</v>
      </c>
      <c r="AQ402" s="237">
        <f t="shared" si="409"/>
        <v>0.12959999999999999</v>
      </c>
      <c r="AR402" s="283" t="str">
        <f t="shared" si="410"/>
        <v>Moderado</v>
      </c>
      <c r="AS402" s="237">
        <f>IFERROR(IF(AND(AH401="Impacto",AH402="Impacto"),(AS401-(+AS401*AK402)),IF(AND(AH401="Probabilidad",AH402="Impacto"),(AS400-(+AS400*AK402)),IF(AH402="Probabilidad",AS401,""))),"")</f>
        <v>0.6</v>
      </c>
      <c r="AT402" s="239" t="str">
        <f t="shared" si="411"/>
        <v>Moderado</v>
      </c>
      <c r="AU402" s="454"/>
      <c r="AV402" s="457"/>
      <c r="AW402" s="451"/>
      <c r="AX402" s="460"/>
      <c r="AY402" s="496"/>
      <c r="AZ402" s="499"/>
      <c r="BA402" s="499"/>
      <c r="BB402" s="499"/>
      <c r="BC402" s="502"/>
      <c r="BD402" s="502"/>
      <c r="BE402" s="499"/>
      <c r="BF402" s="499"/>
      <c r="BG402" s="463"/>
      <c r="BH402" s="215"/>
      <c r="BI402" s="210"/>
      <c r="BJ402" s="210"/>
      <c r="BK402" s="210"/>
      <c r="BL402" s="207"/>
      <c r="BM402" s="207"/>
      <c r="BN402" s="207"/>
      <c r="BO402" s="282"/>
      <c r="BP402" s="282"/>
      <c r="BQ402" s="284"/>
      <c r="BR402" s="213"/>
      <c r="BS402" s="213" t="str">
        <f>IF(AND('MAPA DE RIESGOS'!$AP402="Muy Alta",'MAPA DE RIESGOS'!$AR402="Leve"),CONCATENATE("R",'MAPA DE RIESGOS'!$H402,"C",'MAPA DE RIESGOS'!$AF402),"")</f>
        <v/>
      </c>
      <c r="BT402" s="213"/>
      <c r="BU402" s="213"/>
      <c r="BV402" s="213"/>
      <c r="BW402" s="213"/>
      <c r="BX402" s="213"/>
      <c r="BY402" s="213"/>
      <c r="BZ402" s="213"/>
      <c r="CA402" s="213"/>
      <c r="CB402" s="213"/>
      <c r="CC402" s="213"/>
      <c r="CD402" s="213"/>
      <c r="CE402" s="213"/>
      <c r="CF402" s="213"/>
      <c r="CG402" s="213"/>
      <c r="CH402" s="213"/>
      <c r="CI402" s="213"/>
      <c r="CJ402" s="213"/>
      <c r="CK402" s="213"/>
    </row>
    <row r="403" spans="1:89" s="214" customFormat="1" ht="28.5" hidden="1" customHeight="1">
      <c r="A403" s="643"/>
      <c r="B403" s="621"/>
      <c r="C403" s="520"/>
      <c r="D403" s="520"/>
      <c r="E403" s="469"/>
      <c r="F403" s="469"/>
      <c r="G403" s="489"/>
      <c r="H403" s="384">
        <v>65</v>
      </c>
      <c r="I403" s="466"/>
      <c r="J403" s="463"/>
      <c r="K403" s="463"/>
      <c r="L403" s="463"/>
      <c r="M403" s="469"/>
      <c r="N403" s="469"/>
      <c r="O403" s="469"/>
      <c r="P403" s="472"/>
      <c r="Q403" s="475"/>
      <c r="R403" s="478"/>
      <c r="S403" s="478"/>
      <c r="T403" s="478"/>
      <c r="U403" s="478"/>
      <c r="V403" s="481"/>
      <c r="W403" s="439"/>
      <c r="X403" s="484"/>
      <c r="Y403" s="487"/>
      <c r="Z403" s="436"/>
      <c r="AA403" s="439"/>
      <c r="AB403" s="442"/>
      <c r="AC403" s="445"/>
      <c r="AD403" s="448"/>
      <c r="AE403" s="451"/>
      <c r="AF403" s="205">
        <v>4</v>
      </c>
      <c r="AG403" s="206"/>
      <c r="AH403" s="234" t="str">
        <f t="shared" si="407"/>
        <v/>
      </c>
      <c r="AI403" s="340"/>
      <c r="AJ403" s="340"/>
      <c r="AK403" s="235" t="str">
        <f t="shared" si="408"/>
        <v/>
      </c>
      <c r="AL403" s="341"/>
      <c r="AM403" s="341"/>
      <c r="AN403" s="342"/>
      <c r="AO403" s="236" t="str">
        <f>IF(ISBLANK(AD400),(IFERROR(IF(AND(AH402="Probabilidad",AH403="Probabilidad"),(AQ402-(+AQ402*AK403)),IF(AND(AH402="Impacto",AH403="Probabilidad"),(AQ401-(+AQ401*AK403)),IF(AH403="Impacto",AQ402,""))),""))," ")</f>
        <v/>
      </c>
      <c r="AP403" s="174" t="str">
        <f>IF(ISBLANK(AD400),(IFERROR(IF(AO403="","",IF(AO403&lt;=0.2,"Muy Baja",IF(AO403&lt;=0.4,"Baja",IF(AO403&lt;=0.6,"Media",IF(AO403&lt;=0.8,"Alta","Muy Alta"))))),""))," ")</f>
        <v/>
      </c>
      <c r="AQ403" s="237" t="str">
        <f t="shared" si="409"/>
        <v/>
      </c>
      <c r="AR403" s="283" t="str">
        <f t="shared" si="410"/>
        <v/>
      </c>
      <c r="AS403" s="237" t="str">
        <f>IFERROR(IF(AND(AH402="Impacto",AH403="Impacto"),(AS402-(+AS402*AK403)),IF(AND(AH402="Probabilidad",AH403="Impacto"),(AS401-(+AS401*AK403)),IF(AH403="Probabilidad",AS402,""))),"")</f>
        <v/>
      </c>
      <c r="AT403" s="239" t="str">
        <f t="shared" si="411"/>
        <v/>
      </c>
      <c r="AU403" s="454"/>
      <c r="AV403" s="457"/>
      <c r="AW403" s="451"/>
      <c r="AX403" s="460"/>
      <c r="AY403" s="343"/>
      <c r="AZ403" s="209"/>
      <c r="BA403" s="207"/>
      <c r="BB403" s="207"/>
      <c r="BC403" s="208"/>
      <c r="BD403" s="208"/>
      <c r="BE403" s="208"/>
      <c r="BF403" s="209"/>
      <c r="BG403" s="463"/>
      <c r="BH403" s="215"/>
      <c r="BI403" s="210"/>
      <c r="BJ403" s="210"/>
      <c r="BK403" s="210"/>
      <c r="BL403" s="207"/>
      <c r="BM403" s="207"/>
      <c r="BN403" s="207"/>
      <c r="BO403" s="282"/>
      <c r="BP403" s="282"/>
      <c r="BQ403" s="284"/>
      <c r="BR403" s="213"/>
      <c r="BS403" s="213" t="str">
        <f>IF(AND('MAPA DE RIESGOS'!$AP403="Muy Alta",'MAPA DE RIESGOS'!$AR403="Leve"),CONCATENATE("R",'MAPA DE RIESGOS'!$H403,"C",'MAPA DE RIESGOS'!$AF403),"")</f>
        <v/>
      </c>
      <c r="BT403" s="213"/>
      <c r="BU403" s="213"/>
      <c r="BV403" s="213"/>
      <c r="BW403" s="213"/>
      <c r="BX403" s="213"/>
      <c r="BY403" s="213"/>
      <c r="BZ403" s="213"/>
      <c r="CA403" s="213"/>
      <c r="CB403" s="213"/>
      <c r="CC403" s="213"/>
      <c r="CD403" s="213"/>
      <c r="CE403" s="213"/>
      <c r="CF403" s="213"/>
      <c r="CG403" s="213"/>
      <c r="CH403" s="213"/>
      <c r="CI403" s="213"/>
      <c r="CJ403" s="213"/>
      <c r="CK403" s="213"/>
    </row>
    <row r="404" spans="1:89" s="214" customFormat="1" ht="28.5" hidden="1" customHeight="1">
      <c r="A404" s="643"/>
      <c r="B404" s="621"/>
      <c r="C404" s="520"/>
      <c r="D404" s="520"/>
      <c r="E404" s="469"/>
      <c r="F404" s="469"/>
      <c r="G404" s="489"/>
      <c r="H404" s="384">
        <v>65</v>
      </c>
      <c r="I404" s="466"/>
      <c r="J404" s="463"/>
      <c r="K404" s="463"/>
      <c r="L404" s="463"/>
      <c r="M404" s="469"/>
      <c r="N404" s="469"/>
      <c r="O404" s="469"/>
      <c r="P404" s="472"/>
      <c r="Q404" s="475"/>
      <c r="R404" s="478"/>
      <c r="S404" s="478"/>
      <c r="T404" s="478"/>
      <c r="U404" s="478"/>
      <c r="V404" s="481"/>
      <c r="W404" s="439"/>
      <c r="X404" s="484"/>
      <c r="Y404" s="487"/>
      <c r="Z404" s="436"/>
      <c r="AA404" s="439"/>
      <c r="AB404" s="442"/>
      <c r="AC404" s="445"/>
      <c r="AD404" s="448"/>
      <c r="AE404" s="451"/>
      <c r="AF404" s="205">
        <v>5</v>
      </c>
      <c r="AG404" s="206"/>
      <c r="AH404" s="234" t="str">
        <f t="shared" si="407"/>
        <v/>
      </c>
      <c r="AI404" s="340"/>
      <c r="AJ404" s="340"/>
      <c r="AK404" s="235" t="str">
        <f t="shared" si="408"/>
        <v/>
      </c>
      <c r="AL404" s="341"/>
      <c r="AM404" s="341"/>
      <c r="AN404" s="342"/>
      <c r="AO404" s="236" t="str">
        <f>IF(ISBLANK(AD400),(IFERROR(IF(AND(AH403="Probabilidad",AH404="Probabilidad"),(AQ403-(+AQ403*AK404)),IF(AND(AH403="Impacto",AH404="Probabilidad"),(AQ402-(+AQ402*AK404)),IF(AH404="Impacto",AQ403,""))),""))," ")</f>
        <v/>
      </c>
      <c r="AP404" s="174" t="str">
        <f>IF(ISBLANK(AD400),(IFERROR(IF(AO404="","",IF(AO404&lt;=0.2,"Muy Baja",IF(AO404&lt;=0.4,"Baja",IF(AO404&lt;=0.6,"Media",IF(AO404&lt;=0.8,"Alta","Muy Alta"))))),""))," ")</f>
        <v/>
      </c>
      <c r="AQ404" s="237" t="str">
        <f t="shared" si="409"/>
        <v/>
      </c>
      <c r="AR404" s="283" t="str">
        <f t="shared" si="410"/>
        <v/>
      </c>
      <c r="AS404" s="237" t="str">
        <f>IFERROR(IF(AND(AH403="Impacto",AH404="Impacto"),(AS403-(+AS403*AK404)),IF(AND(AH403="Probabilidad",AH404="Impacto"),(AS402-(+AS402*AK404)),IF(AH404="Probabilidad",AS403,""))),"")</f>
        <v/>
      </c>
      <c r="AT404" s="239" t="str">
        <f t="shared" si="411"/>
        <v/>
      </c>
      <c r="AU404" s="454"/>
      <c r="AV404" s="457"/>
      <c r="AW404" s="451"/>
      <c r="AX404" s="460"/>
      <c r="AY404" s="343"/>
      <c r="AZ404" s="209"/>
      <c r="BA404" s="207"/>
      <c r="BB404" s="207"/>
      <c r="BC404" s="208"/>
      <c r="BD404" s="208"/>
      <c r="BE404" s="208"/>
      <c r="BF404" s="209"/>
      <c r="BG404" s="463"/>
      <c r="BH404" s="215"/>
      <c r="BI404" s="210"/>
      <c r="BJ404" s="210"/>
      <c r="BK404" s="210"/>
      <c r="BL404" s="207"/>
      <c r="BM404" s="207"/>
      <c r="BN404" s="207"/>
      <c r="BO404" s="282"/>
      <c r="BP404" s="282"/>
      <c r="BQ404" s="284"/>
      <c r="BR404" s="213"/>
      <c r="BS404" s="213" t="str">
        <f>IF(AND('MAPA DE RIESGOS'!$AP404="Muy Alta",'MAPA DE RIESGOS'!$AR404="Leve"),CONCATENATE("R",'MAPA DE RIESGOS'!$H404,"C",'MAPA DE RIESGOS'!$AF404),"")</f>
        <v/>
      </c>
      <c r="BT404" s="213"/>
      <c r="BU404" s="213"/>
      <c r="BV404" s="213"/>
      <c r="BW404" s="213"/>
      <c r="BX404" s="213"/>
      <c r="BY404" s="213"/>
      <c r="BZ404" s="213"/>
      <c r="CA404" s="213"/>
      <c r="CB404" s="213"/>
      <c r="CC404" s="213"/>
      <c r="CD404" s="213"/>
      <c r="CE404" s="213"/>
      <c r="CF404" s="213"/>
      <c r="CG404" s="213"/>
      <c r="CH404" s="213"/>
      <c r="CI404" s="213"/>
      <c r="CJ404" s="213"/>
      <c r="CK404" s="213"/>
    </row>
    <row r="405" spans="1:89" s="214" customFormat="1" ht="28.5" hidden="1" customHeight="1">
      <c r="A405" s="643"/>
      <c r="B405" s="621"/>
      <c r="C405" s="520"/>
      <c r="D405" s="520"/>
      <c r="E405" s="469"/>
      <c r="F405" s="469"/>
      <c r="G405" s="489"/>
      <c r="H405" s="384">
        <v>65</v>
      </c>
      <c r="I405" s="467"/>
      <c r="J405" s="464"/>
      <c r="K405" s="464"/>
      <c r="L405" s="464"/>
      <c r="M405" s="470"/>
      <c r="N405" s="470"/>
      <c r="O405" s="470"/>
      <c r="P405" s="473"/>
      <c r="Q405" s="476"/>
      <c r="R405" s="479"/>
      <c r="S405" s="479"/>
      <c r="T405" s="479"/>
      <c r="U405" s="479"/>
      <c r="V405" s="482"/>
      <c r="W405" s="440"/>
      <c r="X405" s="485"/>
      <c r="Y405" s="488"/>
      <c r="Z405" s="437"/>
      <c r="AA405" s="440"/>
      <c r="AB405" s="443"/>
      <c r="AC405" s="446"/>
      <c r="AD405" s="449"/>
      <c r="AE405" s="452"/>
      <c r="AF405" s="205">
        <v>6</v>
      </c>
      <c r="AG405" s="206"/>
      <c r="AH405" s="234" t="str">
        <f t="shared" si="407"/>
        <v/>
      </c>
      <c r="AI405" s="340"/>
      <c r="AJ405" s="340"/>
      <c r="AK405" s="235" t="str">
        <f t="shared" si="408"/>
        <v/>
      </c>
      <c r="AL405" s="341"/>
      <c r="AM405" s="341"/>
      <c r="AN405" s="342"/>
      <c r="AO405" s="236" t="str">
        <f>IF(ISBLANK(AD400),(IFERROR(IF(AND(AH403="Probabilidad",AH405="Probabilidad"),(AQ403-(+AQ403*AK405)),IF(AND(AH403="Impacto",AH405="Probabilidad"),(AQ402-(+AQ402*AK405)),IF(AH405="Impacto",AQ403,""))),""))," ")</f>
        <v/>
      </c>
      <c r="AP405" s="174" t="str">
        <f>IF(ISBLANK(AD400),(IFERROR(IF(AO405="","",IF(AO405&lt;=0.2,"Muy Baja",IF(AO405&lt;=0.4,"Baja",IF(AO405&lt;=0.6,"Media",IF(AO405&lt;=0.8,"Alta","Muy Alta"))))),"")), " ")</f>
        <v/>
      </c>
      <c r="AQ405" s="237" t="str">
        <f t="shared" si="409"/>
        <v/>
      </c>
      <c r="AR405" s="283" t="str">
        <f t="shared" si="410"/>
        <v/>
      </c>
      <c r="AS405" s="237" t="str">
        <f>IFERROR(IF(AND(AH404="Impacto",AH405="Impacto"),(AS403-(+AS404*AK405)),IF(AND(AH403="Probabilidad",AH405="Impacto"),(AS402-(+AS402*AK405)),IF(AH405="Probabilidad",AS403,""))),"")</f>
        <v/>
      </c>
      <c r="AT405" s="239" t="str">
        <f t="shared" si="411"/>
        <v/>
      </c>
      <c r="AU405" s="455"/>
      <c r="AV405" s="458"/>
      <c r="AW405" s="452"/>
      <c r="AX405" s="461"/>
      <c r="AY405" s="343"/>
      <c r="AZ405" s="209"/>
      <c r="BA405" s="207"/>
      <c r="BB405" s="207"/>
      <c r="BC405" s="208"/>
      <c r="BD405" s="208"/>
      <c r="BE405" s="208"/>
      <c r="BF405" s="209"/>
      <c r="BG405" s="464"/>
      <c r="BH405" s="215"/>
      <c r="BI405" s="210"/>
      <c r="BJ405" s="210"/>
      <c r="BK405" s="210"/>
      <c r="BL405" s="207"/>
      <c r="BM405" s="207"/>
      <c r="BN405" s="207"/>
      <c r="BO405" s="282"/>
      <c r="BP405" s="282"/>
      <c r="BQ405" s="284"/>
      <c r="BR405" s="213"/>
      <c r="BS405" s="213" t="str">
        <f>IF(AND('MAPA DE RIESGOS'!$AP405="Muy Alta",'MAPA DE RIESGOS'!$AR405="Leve"),CONCATENATE("R",'MAPA DE RIESGOS'!$H405,"C",'MAPA DE RIESGOS'!$AF405),"")</f>
        <v/>
      </c>
      <c r="BT405" s="213"/>
      <c r="BU405" s="213"/>
      <c r="BV405" s="213"/>
      <c r="BW405" s="213"/>
      <c r="BX405" s="213"/>
      <c r="BY405" s="213"/>
      <c r="BZ405" s="213"/>
      <c r="CA405" s="213"/>
      <c r="CB405" s="213"/>
      <c r="CC405" s="213"/>
      <c r="CD405" s="213"/>
      <c r="CE405" s="213"/>
      <c r="CF405" s="213"/>
      <c r="CG405" s="213"/>
      <c r="CH405" s="213"/>
      <c r="CI405" s="213"/>
      <c r="CJ405" s="213"/>
      <c r="CK405" s="213"/>
    </row>
    <row r="406" spans="1:89" s="214" customFormat="1" ht="105.5" customHeight="1">
      <c r="A406" s="643"/>
      <c r="B406" s="621" t="s">
        <v>889</v>
      </c>
      <c r="C406" s="520"/>
      <c r="D406" s="520" t="str">
        <f>IFERROR((VLOOKUP($B406,'Listados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6" s="469" t="s">
        <v>1259</v>
      </c>
      <c r="F406" s="469" t="s">
        <v>976</v>
      </c>
      <c r="G406" s="489">
        <v>66</v>
      </c>
      <c r="H406" s="384">
        <v>66</v>
      </c>
      <c r="I406" s="465" t="s">
        <v>1284</v>
      </c>
      <c r="J406" s="462" t="s">
        <v>243</v>
      </c>
      <c r="K406" s="462" t="s">
        <v>1284</v>
      </c>
      <c r="L406" s="462" t="s">
        <v>1483</v>
      </c>
      <c r="M406" s="468" t="str">
        <f t="shared" ref="M406" si="438">+CONCATENATE("Posibilidad de afectación ", J406, " por ", K406," debido a ", L406)</f>
        <v>Posibilidad de afectación Reputacional por Contaminación de los funcionarios de la entidad  con posibles agentes patógenos debido a Al realizar la manipulación de los documentos del DADEP se puede presentar el riesgos de contaminación de los funcionarios por agentes patógenos.</v>
      </c>
      <c r="N406" s="468" t="s">
        <v>108</v>
      </c>
      <c r="O406" s="468" t="s">
        <v>836</v>
      </c>
      <c r="P406" s="471">
        <v>228</v>
      </c>
      <c r="Q406" s="474"/>
      <c r="R406" s="477"/>
      <c r="S406" s="477"/>
      <c r="T406" s="477"/>
      <c r="U406" s="477"/>
      <c r="V406" s="480" t="str">
        <f t="shared" ref="V406" si="439">IF(ISBLANK(AC406),(IF(P406&lt;=0,"",IF(P406&lt;=2,"Muy Baja",IF(P406&lt;=24,"Baja",IF(P406&lt;=500,"Media",IF(P406&lt;=5000,"Alta","Muy Alta"))))))," ")</f>
        <v>Media</v>
      </c>
      <c r="W406" s="438">
        <f t="shared" ref="W406" si="440">IF(ISBLANK(AC406),(IF(V406="","",IF(V406="Muy Baja",20%,IF(V406="Baja",40%,IF(V406="Media",60%,IF(V406="Alta",80%,IF(V406="Muy Alta",100%,0)))))))," ")</f>
        <v>0.6</v>
      </c>
      <c r="X406" s="483" t="s">
        <v>307</v>
      </c>
      <c r="Y406" s="486" t="str">
        <f>IF(X406&gt;0,IF(NOT(ISERROR(MATCH(X406,'Listados Datos'!$N$3:$N$4,0))),'Listados Datos'!$N$6&amp;"Por favor no seleccionar este criterios de impacto (Afectación Económica o presupuestal y/o Pérdida Reputacional)",'Listados Datos'!$N$7),"")</f>
        <v>✔</v>
      </c>
      <c r="Z406" s="435" t="str">
        <f>IF(OR(X406='Listados Datos'!$R$3,X406='Listados Datos'!$S$3),"Leve",IF(OR(X406='Listados Datos'!$R$4,X406='Listados Datos'!$S$4),"Menor",IF(OR(X406='Listados Datos'!$R$5,X406='Listados Datos'!$S$5),"Moderado",IF(OR(X406='Listados Datos'!$R$6,X406='Listados Datos'!$S$6),"Mayor",IF(OR(X406='Listados Datos'!$R$7,X406='Listados Datos'!$S$7),"Catastrófico","")))))</f>
        <v>Moderado</v>
      </c>
      <c r="AA406" s="438">
        <f>IF(Z406="","",IF(Z406="Leve",20%,IF(Z406="Menor",40%,IF(Z406="Moderado",60%,IF(Z406="Mayor",80%,IF(Z406="Catastrófico",100%,0))))))</f>
        <v>0.6</v>
      </c>
      <c r="AB406" s="441" t="str">
        <f>IF(OR(AND(V406="Muy Baja",Z406="Leve"),AND(V406="Muy Baja",Z406="Menor"),AND(V406="Baja",Z406="Leve")),"Bajo",IF(OR(AND(V406="Muy baja",Z406="Moderado"),AND(V406="Baja",Z406="Menor"),AND(V406="Baja",Z406="Moderado"),AND(V406="Media",Z406="Leve"),AND(V406="Media",Z406="Menor"),AND(V406="Media",Z406="Moderado"),AND(V406="Alta",Z406="Leve"),AND(V406="Alta",Z406="Menor")),"Moderado",IF(OR(AND(V406="Muy Baja",Z406="Mayor"),AND(V406="Baja",Z406="Mayor"),AND(V406="Media",Z406="Mayor"),AND(V406="Alta",Z406="Moderado"),AND(V406="Alta",Z406="Mayor"),AND(V406="Muy Alta",Z406="Leve"),AND(V406="Muy Alta",Z406="Menor"),AND(V406="Muy Alta",Z406="Moderado"),AND(V406="Muy Alta",Z406="Mayor")),"Alto",IF(OR(AND(V406="Muy Baja",Z406="Catastrófico"),AND(V406="Baja",Z406="Catastrófico"),AND(V406="Media",Z406="Catastrófico"),AND(V406="Alta",Z406="Catastrófico"),AND(V406="Muy Alta",Z406="Catastrófico")),"Extremo",""))))</f>
        <v>Moderado</v>
      </c>
      <c r="AC406" s="444"/>
      <c r="AD406" s="447"/>
      <c r="AE406" s="450" t="str">
        <f t="shared" ref="AE406" si="441">IF(AND(AC406="Rara Vez",AD406="Insignificante"),("BAJA"),IF(AND(AC406="Rara Vez",AD406="Menor"),("BAJA"),IF(AND(AC406="Rara Vez",AD406="Moderado"),("MODERADA"),IF(AND(AC406="Rara Vez",AD406="Mayor"),("ALTA"),IF(AND(AC406="Improbable",AD406="Insignificante"),("BAJA"),IF(AND(AC406="Improbable",AD406="Menor"),("BAJA"),IF(AND(AC406="Improbable",AD406="Moderado"),("MODERADA"),IF(AND(AC406="Improbable",AD406="Mayor"),("ALTA"),IF(AND(AC406="Posible",AD406="Insignificante"),("BAJA"),IF(AND(AC406="Posible",AD406="Menor"),("MODERADA"),IF(AND(AC406="Posible",AD406="Moderado"),("ALTA"),IF(AND(AC406="Posible",AD406="Mayor"),("EXTREMA"),IF(AND(AC406="Probable",AD406="Insignificante"),("MODERADA"),IF(AND(AC406="Probable",AD406="Menor"),("ALTA"),IF(AND(AC406="Probable",AD406="Moderado"),("ALTA"),IF(AND(AC406="Probable",AD406="Mayor"),("EXTREMA"),IF(AND(AC406="Casi Seguro",AD406="Insignificante"),("ALTA"),IF(AND(AC406="Casi Seguro",AD406="Menor"),("ALTA"),IF(AND(AC406="Casi Seguro",AD406="Moderado"),("EXTREMA"),IF(AND(AC406="Casi Seguro",AD406="Mayor"),("EXTREMA"),IF(AD406="Catastrófico","EXTREMA","VALORAR")))))))))))))))))))))</f>
        <v>VALORAR</v>
      </c>
      <c r="AF406" s="205">
        <v>1</v>
      </c>
      <c r="AG406" s="206" t="s">
        <v>1533</v>
      </c>
      <c r="AH406" s="234" t="str">
        <f t="shared" si="407"/>
        <v>Probabilidad</v>
      </c>
      <c r="AI406" s="340" t="s">
        <v>314</v>
      </c>
      <c r="AJ406" s="340" t="s">
        <v>319</v>
      </c>
      <c r="AK406" s="235" t="str">
        <f t="shared" si="408"/>
        <v>40%</v>
      </c>
      <c r="AL406" s="341" t="s">
        <v>323</v>
      </c>
      <c r="AM406" s="341" t="s">
        <v>327</v>
      </c>
      <c r="AN406" s="342" t="s">
        <v>330</v>
      </c>
      <c r="AO406" s="236">
        <f>IF(ISBLANK(AD406),(IFERROR(IF(AH406="Probabilidad",(W406-(+W406*AK406)),IF(AH406="Impacto",W406,"")),""))," ")</f>
        <v>0.36</v>
      </c>
      <c r="AP406" s="174" t="str">
        <f>IF(ISBLANK(AD406), (IFERROR(IF(AO406="","",IF(AO406&lt;=0.2,"Muy Baja",IF(AO406&lt;=0.4,"Baja",IF(AO406&lt;=0.6,"Media",IF(AO406&lt;=0.8,"Alta","Muy Alta"))))),""))," ")</f>
        <v>Baja</v>
      </c>
      <c r="AQ406" s="237">
        <f t="shared" si="409"/>
        <v>0.36</v>
      </c>
      <c r="AR406" s="283" t="str">
        <f t="shared" si="410"/>
        <v>Moderado</v>
      </c>
      <c r="AS406" s="237">
        <f>IFERROR(IF(AH406="Impacto",(AA406-(+AA406*AK406)),IF(AH406="Probabilidad",AA406,"")),"")</f>
        <v>0.6</v>
      </c>
      <c r="AT406" s="239" t="str">
        <f t="shared" si="411"/>
        <v>Moderado</v>
      </c>
      <c r="AU406" s="453"/>
      <c r="AV406" s="456" t="str">
        <f>IF(ISBLANK(AD406), " ", AD406)</f>
        <v xml:space="preserve"> </v>
      </c>
      <c r="AW406" s="450" t="str">
        <f t="shared" ref="AW406" si="442">IF(AND(AU406="Rara Vez",AV406="Insignificante"),("BAJA"),IF(AND(AU406="Rara Vez",AV406="Menor"),("BAJA"),IF(AND(AU406="Rara Vez",AV406="Moderado"),("MODERADA"),IF(AND(AU406="Rara Vez",AV406="Mayor"),("ALTA"),IF(AND(AU406="Improbable",AV406="Insignificante"),("BAJA"),IF(AND(AU406="Improbable",AV406="Menor"),("BAJA"),IF(AND(AU406="Improbable",AV406="Moderado"),("MODERADA"),IF(AND(AU406="Improbable",AV406="Mayor"),("ALTA"),IF(AND(AU406="Posible",AV406="Insignificante"),("BAJA"),IF(AND(AU406="Posible",AV406="Menor"),("MODERADA"),IF(AND(AU406="Posible",AV406="Moderado"),("ALTA"),IF(AND(AU406="Posible",AV406="Mayor"),("EXTREMA"),IF(AND(AU406="Probable",AV406="Insignificante"),("MODERADA"),IF(AND(AU406="Probable",AV406="Menor"),("ALTA"),IF(AND(AU406="Probable",AV406="Moderado"),("ALTA"),IF(AND(AU406="Probable",AV406="Mayor"),("EXTREMA"),IF(AND(AU406="Casi Seguro",AV406="Insignificante"),("ALTA"),IF(AND(AU406="Casi Seguro",AV406="Menor"),("ALTA"),IF(AND(AU406="Casi Seguro",AV406="Moderado"),("EXTREMA"),IF(AND(AU406="Casi Seguro",AV406="Mayor"),("EXTREMA"),IF(AV406="Catastrófico","EXTREMA","VALORAR")))))))))))))))))))))</f>
        <v>VALORAR</v>
      </c>
      <c r="AX406" s="459" t="s">
        <v>337</v>
      </c>
      <c r="AY406" s="343" t="s">
        <v>1657</v>
      </c>
      <c r="AZ406" s="209" t="s">
        <v>1368</v>
      </c>
      <c r="BA406" s="207" t="s">
        <v>1276</v>
      </c>
      <c r="BB406" s="207" t="s">
        <v>1069</v>
      </c>
      <c r="BC406" s="208">
        <v>44562</v>
      </c>
      <c r="BD406" s="208">
        <v>44926</v>
      </c>
      <c r="BE406" s="208" t="s">
        <v>1369</v>
      </c>
      <c r="BF406" s="209" t="s">
        <v>1369</v>
      </c>
      <c r="BG406" s="462" t="s">
        <v>1370</v>
      </c>
      <c r="BH406" s="215"/>
      <c r="BI406" s="210"/>
      <c r="BJ406" s="210"/>
      <c r="BK406" s="210"/>
      <c r="BL406" s="207"/>
      <c r="BM406" s="207"/>
      <c r="BN406" s="207"/>
      <c r="BO406" s="282"/>
      <c r="BP406" s="282"/>
      <c r="BQ406" s="284"/>
      <c r="BR406" s="213"/>
      <c r="BS406" s="213" t="str">
        <f>IF(AND('MAPA DE RIESGOS'!$AP406="Muy Alta",'MAPA DE RIESGOS'!$AR406="Leve"),CONCATENATE("R",'MAPA DE RIESGOS'!$H406,"C",'MAPA DE RIESGOS'!$AF406),"")</f>
        <v/>
      </c>
      <c r="BT406" s="213"/>
      <c r="BU406" s="213"/>
      <c r="BV406" s="213"/>
      <c r="BW406" s="213"/>
      <c r="BX406" s="213"/>
      <c r="BY406" s="213"/>
      <c r="BZ406" s="213"/>
      <c r="CA406" s="213"/>
      <c r="CB406" s="213"/>
      <c r="CC406" s="213"/>
      <c r="CD406" s="213"/>
      <c r="CE406" s="213"/>
      <c r="CF406" s="213"/>
      <c r="CG406" s="213"/>
      <c r="CH406" s="213"/>
      <c r="CI406" s="213"/>
      <c r="CJ406" s="213"/>
      <c r="CK406" s="213"/>
    </row>
    <row r="407" spans="1:89" s="214" customFormat="1" ht="28.5" hidden="1" customHeight="1">
      <c r="A407" s="643"/>
      <c r="B407" s="621"/>
      <c r="C407" s="520"/>
      <c r="D407" s="520"/>
      <c r="E407" s="469"/>
      <c r="F407" s="469"/>
      <c r="G407" s="489"/>
      <c r="H407" s="384">
        <v>66</v>
      </c>
      <c r="I407" s="466"/>
      <c r="J407" s="463"/>
      <c r="K407" s="463"/>
      <c r="L407" s="463"/>
      <c r="M407" s="469"/>
      <c r="N407" s="469"/>
      <c r="O407" s="469"/>
      <c r="P407" s="472"/>
      <c r="Q407" s="475"/>
      <c r="R407" s="478"/>
      <c r="S407" s="478"/>
      <c r="T407" s="478"/>
      <c r="U407" s="478"/>
      <c r="V407" s="481"/>
      <c r="W407" s="439"/>
      <c r="X407" s="484"/>
      <c r="Y407" s="487"/>
      <c r="Z407" s="436"/>
      <c r="AA407" s="439"/>
      <c r="AB407" s="442"/>
      <c r="AC407" s="445"/>
      <c r="AD407" s="448"/>
      <c r="AE407" s="451"/>
      <c r="AF407" s="205">
        <v>2</v>
      </c>
      <c r="AG407" s="206"/>
      <c r="AH407" s="234" t="str">
        <f t="shared" si="407"/>
        <v/>
      </c>
      <c r="AI407" s="340"/>
      <c r="AJ407" s="340"/>
      <c r="AK407" s="235" t="str">
        <f t="shared" si="408"/>
        <v/>
      </c>
      <c r="AL407" s="341"/>
      <c r="AM407" s="341"/>
      <c r="AN407" s="342"/>
      <c r="AO407" s="236" t="str">
        <f>IF(ISBLANK(AD406),(IFERROR(IF(AND(AH406="Probabilidad",AH407="Probabilidad"),(AQ406-(+AQ406*AK407)),IF(AH407="Probabilidad",(W406-(+W406*AK407)),IF(AH407="Impacto",AQ406,""))),""))," ")</f>
        <v/>
      </c>
      <c r="AP407" s="174" t="str">
        <f>IF(ISBLANK(AD406),(IFERROR(IF(AO407="","",IF(AO407&lt;=0.2,"Muy Baja",IF(AO407&lt;=0.4,"Baja",IF(AO407&lt;=0.6,"Media",IF(AO407&lt;=0.8,"Alta","Muy Alta"))))),""))," ")</f>
        <v/>
      </c>
      <c r="AQ407" s="237" t="str">
        <f t="shared" si="409"/>
        <v/>
      </c>
      <c r="AR407" s="283" t="str">
        <f t="shared" si="410"/>
        <v/>
      </c>
      <c r="AS407" s="237" t="str">
        <f>IFERROR(IF(AND(AH406="Impacto",AH407="Impacto"),(AS406-(+AS406*AK407)),IF(AH407="Impacto",(AA406-(+AA406*AK407)),IF(AH407="Probabilidad",AS406,""))),"")</f>
        <v/>
      </c>
      <c r="AT407" s="239" t="str">
        <f t="shared" si="411"/>
        <v/>
      </c>
      <c r="AU407" s="454"/>
      <c r="AV407" s="457"/>
      <c r="AW407" s="451"/>
      <c r="AX407" s="460"/>
      <c r="AY407" s="343"/>
      <c r="AZ407" s="209"/>
      <c r="BA407" s="207"/>
      <c r="BB407" s="207"/>
      <c r="BC407" s="208"/>
      <c r="BD407" s="208"/>
      <c r="BE407" s="208"/>
      <c r="BF407" s="209"/>
      <c r="BG407" s="463"/>
      <c r="BH407" s="215"/>
      <c r="BI407" s="210"/>
      <c r="BJ407" s="210"/>
      <c r="BK407" s="210"/>
      <c r="BL407" s="207"/>
      <c r="BM407" s="207"/>
      <c r="BN407" s="207"/>
      <c r="BO407" s="282"/>
      <c r="BP407" s="282"/>
      <c r="BQ407" s="284"/>
      <c r="BR407" s="213"/>
      <c r="BS407" s="213" t="str">
        <f>IF(AND('MAPA DE RIESGOS'!$AP407="Muy Alta",'MAPA DE RIESGOS'!$AR407="Leve"),CONCATENATE("R",'MAPA DE RIESGOS'!$H407,"C",'MAPA DE RIESGOS'!$AF407),"")</f>
        <v/>
      </c>
      <c r="BT407" s="213"/>
      <c r="BU407" s="213"/>
      <c r="BV407" s="213"/>
      <c r="BW407" s="213"/>
      <c r="BX407" s="213"/>
      <c r="BY407" s="213"/>
      <c r="BZ407" s="213"/>
      <c r="CA407" s="213"/>
      <c r="CB407" s="213"/>
      <c r="CC407" s="213"/>
      <c r="CD407" s="213"/>
      <c r="CE407" s="213"/>
      <c r="CF407" s="213"/>
      <c r="CG407" s="213"/>
      <c r="CH407" s="213"/>
      <c r="CI407" s="213"/>
      <c r="CJ407" s="213"/>
      <c r="CK407" s="213"/>
    </row>
    <row r="408" spans="1:89" s="214" customFormat="1" ht="28.5" hidden="1" customHeight="1">
      <c r="A408" s="643"/>
      <c r="B408" s="621"/>
      <c r="C408" s="520"/>
      <c r="D408" s="520"/>
      <c r="E408" s="469"/>
      <c r="F408" s="469"/>
      <c r="G408" s="489"/>
      <c r="H408" s="384">
        <v>66</v>
      </c>
      <c r="I408" s="466"/>
      <c r="J408" s="463"/>
      <c r="K408" s="463"/>
      <c r="L408" s="463"/>
      <c r="M408" s="469"/>
      <c r="N408" s="469"/>
      <c r="O408" s="469"/>
      <c r="P408" s="472"/>
      <c r="Q408" s="475"/>
      <c r="R408" s="478"/>
      <c r="S408" s="478"/>
      <c r="T408" s="478"/>
      <c r="U408" s="478"/>
      <c r="V408" s="481"/>
      <c r="W408" s="439"/>
      <c r="X408" s="484"/>
      <c r="Y408" s="487"/>
      <c r="Z408" s="436"/>
      <c r="AA408" s="439"/>
      <c r="AB408" s="442"/>
      <c r="AC408" s="445"/>
      <c r="AD408" s="448"/>
      <c r="AE408" s="451"/>
      <c r="AF408" s="205">
        <v>3</v>
      </c>
      <c r="AG408" s="206"/>
      <c r="AH408" s="234" t="str">
        <f t="shared" si="407"/>
        <v/>
      </c>
      <c r="AI408" s="340"/>
      <c r="AJ408" s="340"/>
      <c r="AK408" s="235" t="str">
        <f t="shared" si="408"/>
        <v/>
      </c>
      <c r="AL408" s="341"/>
      <c r="AM408" s="341"/>
      <c r="AN408" s="342"/>
      <c r="AO408" s="236" t="str">
        <f>IF(ISBLANK(AD406),(IFERROR(IF(AND(AH407="Probabilidad",AH408="Probabilidad"),(AQ407-(+AQ407*AK408)),IF(AND(AH407="Impacto",AH408="Probabilidad"),(AQ406-(+AQ406*AK408)),IF(AH408="Impacto",AQ407,""))),""))," ")</f>
        <v/>
      </c>
      <c r="AP408" s="174" t="str">
        <f>IF(ISBLANK(AD406),(IFERROR(IF(AO408="","",IF(AO408&lt;=0.2,"Muy Baja",IF(AO408&lt;=0.4,"Baja",IF(AO408&lt;=0.6,"Media",IF(AO408&lt;=0.8,"Alta","Muy Alta"))))),""))," ")</f>
        <v/>
      </c>
      <c r="AQ408" s="237" t="str">
        <f t="shared" si="409"/>
        <v/>
      </c>
      <c r="AR408" s="283" t="str">
        <f t="shared" si="410"/>
        <v/>
      </c>
      <c r="AS408" s="237" t="str">
        <f>IFERROR(IF(AND(AH407="Impacto",AH408="Impacto"),(AS407-(+AS407*AK408)),IF(AND(AH407="Probabilidad",AH408="Impacto"),(AS406-(+AS406*AK408)),IF(AH408="Probabilidad",AS407,""))),"")</f>
        <v/>
      </c>
      <c r="AT408" s="239" t="str">
        <f t="shared" si="411"/>
        <v/>
      </c>
      <c r="AU408" s="454"/>
      <c r="AV408" s="457"/>
      <c r="AW408" s="451"/>
      <c r="AX408" s="460"/>
      <c r="AY408" s="343"/>
      <c r="AZ408" s="209"/>
      <c r="BA408" s="207"/>
      <c r="BB408" s="207"/>
      <c r="BC408" s="208"/>
      <c r="BD408" s="208"/>
      <c r="BE408" s="208"/>
      <c r="BF408" s="209"/>
      <c r="BG408" s="463"/>
      <c r="BH408" s="215"/>
      <c r="BI408" s="210"/>
      <c r="BJ408" s="210"/>
      <c r="BK408" s="210"/>
      <c r="BL408" s="207"/>
      <c r="BM408" s="207"/>
      <c r="BN408" s="207"/>
      <c r="BO408" s="282"/>
      <c r="BP408" s="282"/>
      <c r="BQ408" s="284"/>
      <c r="BR408" s="213"/>
      <c r="BS408" s="213" t="str">
        <f>IF(AND('MAPA DE RIESGOS'!$AP408="Muy Alta",'MAPA DE RIESGOS'!$AR408="Leve"),CONCATENATE("R",'MAPA DE RIESGOS'!$H408,"C",'MAPA DE RIESGOS'!$AF408),"")</f>
        <v/>
      </c>
      <c r="BT408" s="213"/>
      <c r="BU408" s="213"/>
      <c r="BV408" s="213"/>
      <c r="BW408" s="213"/>
      <c r="BX408" s="213"/>
      <c r="BY408" s="213"/>
      <c r="BZ408" s="213"/>
      <c r="CA408" s="213"/>
      <c r="CB408" s="213"/>
      <c r="CC408" s="213"/>
      <c r="CD408" s="213"/>
      <c r="CE408" s="213"/>
      <c r="CF408" s="213"/>
      <c r="CG408" s="213"/>
      <c r="CH408" s="213"/>
      <c r="CI408" s="213"/>
      <c r="CJ408" s="213"/>
      <c r="CK408" s="213"/>
    </row>
    <row r="409" spans="1:89" s="214" customFormat="1" ht="28.5" hidden="1" customHeight="1">
      <c r="A409" s="643"/>
      <c r="B409" s="621"/>
      <c r="C409" s="520"/>
      <c r="D409" s="520"/>
      <c r="E409" s="469"/>
      <c r="F409" s="469"/>
      <c r="G409" s="489"/>
      <c r="H409" s="384">
        <v>66</v>
      </c>
      <c r="I409" s="466"/>
      <c r="J409" s="463"/>
      <c r="K409" s="463"/>
      <c r="L409" s="463"/>
      <c r="M409" s="469"/>
      <c r="N409" s="469"/>
      <c r="O409" s="469"/>
      <c r="P409" s="472"/>
      <c r="Q409" s="475"/>
      <c r="R409" s="478"/>
      <c r="S409" s="478"/>
      <c r="T409" s="478"/>
      <c r="U409" s="478"/>
      <c r="V409" s="481"/>
      <c r="W409" s="439"/>
      <c r="X409" s="484"/>
      <c r="Y409" s="487"/>
      <c r="Z409" s="436"/>
      <c r="AA409" s="439"/>
      <c r="AB409" s="442"/>
      <c r="AC409" s="445"/>
      <c r="AD409" s="448"/>
      <c r="AE409" s="451"/>
      <c r="AF409" s="205">
        <v>4</v>
      </c>
      <c r="AG409" s="206"/>
      <c r="AH409" s="234" t="str">
        <f t="shared" si="407"/>
        <v/>
      </c>
      <c r="AI409" s="340"/>
      <c r="AJ409" s="340"/>
      <c r="AK409" s="235" t="str">
        <f t="shared" si="408"/>
        <v/>
      </c>
      <c r="AL409" s="341"/>
      <c r="AM409" s="341"/>
      <c r="AN409" s="342"/>
      <c r="AO409" s="236" t="str">
        <f>IF(ISBLANK(AD406),(IFERROR(IF(AND(AH408="Probabilidad",AH409="Probabilidad"),(AQ408-(+AQ408*AK409)),IF(AND(AH408="Impacto",AH409="Probabilidad"),(AQ407-(+AQ407*AK409)),IF(AH409="Impacto",AQ408,""))),""))," ")</f>
        <v/>
      </c>
      <c r="AP409" s="174" t="str">
        <f>IF(ISBLANK(AD406),(IFERROR(IF(AO409="","",IF(AO409&lt;=0.2,"Muy Baja",IF(AO409&lt;=0.4,"Baja",IF(AO409&lt;=0.6,"Media",IF(AO409&lt;=0.8,"Alta","Muy Alta"))))),""))," ")</f>
        <v/>
      </c>
      <c r="AQ409" s="237" t="str">
        <f t="shared" si="409"/>
        <v/>
      </c>
      <c r="AR409" s="283" t="str">
        <f t="shared" si="410"/>
        <v/>
      </c>
      <c r="AS409" s="237" t="str">
        <f>IFERROR(IF(AND(AH408="Impacto",AH409="Impacto"),(AS408-(+AS408*AK409)),IF(AND(AH408="Probabilidad",AH409="Impacto"),(AS407-(+AS407*AK409)),IF(AH409="Probabilidad",AS408,""))),"")</f>
        <v/>
      </c>
      <c r="AT409" s="239" t="str">
        <f t="shared" si="411"/>
        <v/>
      </c>
      <c r="AU409" s="454"/>
      <c r="AV409" s="457"/>
      <c r="AW409" s="451"/>
      <c r="AX409" s="460"/>
      <c r="AY409" s="343"/>
      <c r="AZ409" s="209"/>
      <c r="BA409" s="207"/>
      <c r="BB409" s="207"/>
      <c r="BC409" s="208"/>
      <c r="BD409" s="208"/>
      <c r="BE409" s="208"/>
      <c r="BF409" s="209"/>
      <c r="BG409" s="463"/>
      <c r="BH409" s="215"/>
      <c r="BI409" s="210"/>
      <c r="BJ409" s="210"/>
      <c r="BK409" s="210"/>
      <c r="BL409" s="207"/>
      <c r="BM409" s="207"/>
      <c r="BN409" s="207"/>
      <c r="BO409" s="282"/>
      <c r="BP409" s="282"/>
      <c r="BQ409" s="284"/>
      <c r="BR409" s="213"/>
      <c r="BS409" s="213" t="str">
        <f>IF(AND('MAPA DE RIESGOS'!$AP409="Muy Alta",'MAPA DE RIESGOS'!$AR409="Leve"),CONCATENATE("R",'MAPA DE RIESGOS'!$H409,"C",'MAPA DE RIESGOS'!$AF409),"")</f>
        <v/>
      </c>
      <c r="BT409" s="213"/>
      <c r="BU409" s="213"/>
      <c r="BV409" s="213"/>
      <c r="BW409" s="213"/>
      <c r="BX409" s="213"/>
      <c r="BY409" s="213"/>
      <c r="BZ409" s="213"/>
      <c r="CA409" s="213"/>
      <c r="CB409" s="213"/>
      <c r="CC409" s="213"/>
      <c r="CD409" s="213"/>
      <c r="CE409" s="213"/>
      <c r="CF409" s="213"/>
      <c r="CG409" s="213"/>
      <c r="CH409" s="213"/>
      <c r="CI409" s="213"/>
      <c r="CJ409" s="213"/>
      <c r="CK409" s="213"/>
    </row>
    <row r="410" spans="1:89" s="214" customFormat="1" ht="28.5" hidden="1" customHeight="1">
      <c r="A410" s="643"/>
      <c r="B410" s="621"/>
      <c r="C410" s="520"/>
      <c r="D410" s="520"/>
      <c r="E410" s="469"/>
      <c r="F410" s="469"/>
      <c r="G410" s="489"/>
      <c r="H410" s="384">
        <v>66</v>
      </c>
      <c r="I410" s="466"/>
      <c r="J410" s="463"/>
      <c r="K410" s="463"/>
      <c r="L410" s="463"/>
      <c r="M410" s="469"/>
      <c r="N410" s="469"/>
      <c r="O410" s="469"/>
      <c r="P410" s="472"/>
      <c r="Q410" s="475"/>
      <c r="R410" s="478"/>
      <c r="S410" s="478"/>
      <c r="T410" s="478"/>
      <c r="U410" s="478"/>
      <c r="V410" s="481"/>
      <c r="W410" s="439"/>
      <c r="X410" s="484"/>
      <c r="Y410" s="487"/>
      <c r="Z410" s="436"/>
      <c r="AA410" s="439"/>
      <c r="AB410" s="442"/>
      <c r="AC410" s="445"/>
      <c r="AD410" s="448"/>
      <c r="AE410" s="451"/>
      <c r="AF410" s="205">
        <v>5</v>
      </c>
      <c r="AG410" s="206"/>
      <c r="AH410" s="234" t="str">
        <f t="shared" si="407"/>
        <v/>
      </c>
      <c r="AI410" s="340"/>
      <c r="AJ410" s="340"/>
      <c r="AK410" s="235" t="str">
        <f t="shared" si="408"/>
        <v/>
      </c>
      <c r="AL410" s="341"/>
      <c r="AM410" s="341"/>
      <c r="AN410" s="342"/>
      <c r="AO410" s="236" t="str">
        <f>IF(ISBLANK(AD406),(IFERROR(IF(AND(AH409="Probabilidad",AH410="Probabilidad"),(AQ409-(+AQ409*AK410)),IF(AND(AH409="Impacto",AH410="Probabilidad"),(AQ408-(+AQ408*AK410)),IF(AH410="Impacto",AQ409,""))),""))," ")</f>
        <v/>
      </c>
      <c r="AP410" s="174" t="str">
        <f>IF(ISBLANK(AD406),(IFERROR(IF(AO410="","",IF(AO410&lt;=0.2,"Muy Baja",IF(AO410&lt;=0.4,"Baja",IF(AO410&lt;=0.6,"Media",IF(AO410&lt;=0.8,"Alta","Muy Alta"))))),""))," ")</f>
        <v/>
      </c>
      <c r="AQ410" s="237" t="str">
        <f t="shared" si="409"/>
        <v/>
      </c>
      <c r="AR410" s="283" t="str">
        <f t="shared" si="410"/>
        <v/>
      </c>
      <c r="AS410" s="237" t="str">
        <f>IFERROR(IF(AND(AH409="Impacto",AH410="Impacto"),(AS409-(+AS409*AK410)),IF(AND(AH409="Probabilidad",AH410="Impacto"),(AS408-(+AS408*AK410)),IF(AH410="Probabilidad",AS409,""))),"")</f>
        <v/>
      </c>
      <c r="AT410" s="239" t="str">
        <f t="shared" si="411"/>
        <v/>
      </c>
      <c r="AU410" s="454"/>
      <c r="AV410" s="457"/>
      <c r="AW410" s="451"/>
      <c r="AX410" s="460"/>
      <c r="AY410" s="343"/>
      <c r="AZ410" s="209"/>
      <c r="BA410" s="207"/>
      <c r="BB410" s="207"/>
      <c r="BC410" s="208"/>
      <c r="BD410" s="208"/>
      <c r="BE410" s="208"/>
      <c r="BF410" s="209"/>
      <c r="BG410" s="463"/>
      <c r="BH410" s="215"/>
      <c r="BI410" s="210"/>
      <c r="BJ410" s="210"/>
      <c r="BK410" s="210"/>
      <c r="BL410" s="207"/>
      <c r="BM410" s="207"/>
      <c r="BN410" s="207"/>
      <c r="BO410" s="282"/>
      <c r="BP410" s="282"/>
      <c r="BQ410" s="284"/>
      <c r="BR410" s="213"/>
      <c r="BS410" s="213" t="str">
        <f>IF(AND('MAPA DE RIESGOS'!$AP410="Muy Alta",'MAPA DE RIESGOS'!$AR410="Leve"),CONCATENATE("R",'MAPA DE RIESGOS'!$H410,"C",'MAPA DE RIESGOS'!$AF410),"")</f>
        <v/>
      </c>
      <c r="BT410" s="213"/>
      <c r="BU410" s="213"/>
      <c r="BV410" s="213"/>
      <c r="BW410" s="213"/>
      <c r="BX410" s="213"/>
      <c r="BY410" s="213"/>
      <c r="BZ410" s="213"/>
      <c r="CA410" s="213"/>
      <c r="CB410" s="213"/>
      <c r="CC410" s="213"/>
      <c r="CD410" s="213"/>
      <c r="CE410" s="213"/>
      <c r="CF410" s="213"/>
      <c r="CG410" s="213"/>
      <c r="CH410" s="213"/>
      <c r="CI410" s="213"/>
      <c r="CJ410" s="213"/>
      <c r="CK410" s="213"/>
    </row>
    <row r="411" spans="1:89" s="214" customFormat="1" ht="28.5" hidden="1" customHeight="1">
      <c r="A411" s="643"/>
      <c r="B411" s="621"/>
      <c r="C411" s="520"/>
      <c r="D411" s="520"/>
      <c r="E411" s="469"/>
      <c r="F411" s="469"/>
      <c r="G411" s="489"/>
      <c r="H411" s="384">
        <v>66</v>
      </c>
      <c r="I411" s="467"/>
      <c r="J411" s="464"/>
      <c r="K411" s="464"/>
      <c r="L411" s="464"/>
      <c r="M411" s="470"/>
      <c r="N411" s="470"/>
      <c r="O411" s="470"/>
      <c r="P411" s="473"/>
      <c r="Q411" s="476"/>
      <c r="R411" s="479"/>
      <c r="S411" s="479"/>
      <c r="T411" s="479"/>
      <c r="U411" s="479"/>
      <c r="V411" s="482"/>
      <c r="W411" s="440"/>
      <c r="X411" s="485"/>
      <c r="Y411" s="488"/>
      <c r="Z411" s="437"/>
      <c r="AA411" s="440"/>
      <c r="AB411" s="443"/>
      <c r="AC411" s="446"/>
      <c r="AD411" s="449"/>
      <c r="AE411" s="452"/>
      <c r="AF411" s="205">
        <v>6</v>
      </c>
      <c r="AG411" s="206"/>
      <c r="AH411" s="234" t="str">
        <f t="shared" si="407"/>
        <v/>
      </c>
      <c r="AI411" s="340"/>
      <c r="AJ411" s="340"/>
      <c r="AK411" s="235" t="str">
        <f t="shared" si="408"/>
        <v/>
      </c>
      <c r="AL411" s="341"/>
      <c r="AM411" s="341"/>
      <c r="AN411" s="342"/>
      <c r="AO411" s="236" t="str">
        <f>IF(ISBLANK(AD406),(IFERROR(IF(AND(AH409="Probabilidad",AH411="Probabilidad"),(AQ409-(+AQ409*AK411)),IF(AND(AH409="Impacto",AH411="Probabilidad"),(AQ408-(+AQ408*AK411)),IF(AH411="Impacto",AQ409,""))),""))," ")</f>
        <v/>
      </c>
      <c r="AP411" s="174" t="str">
        <f>IF(ISBLANK(AD406),(IFERROR(IF(AO411="","",IF(AO411&lt;=0.2,"Muy Baja",IF(AO411&lt;=0.4,"Baja",IF(AO411&lt;=0.6,"Media",IF(AO411&lt;=0.8,"Alta","Muy Alta"))))),"")), " ")</f>
        <v/>
      </c>
      <c r="AQ411" s="237" t="str">
        <f t="shared" si="409"/>
        <v/>
      </c>
      <c r="AR411" s="283" t="str">
        <f t="shared" si="410"/>
        <v/>
      </c>
      <c r="AS411" s="237" t="str">
        <f>IFERROR(IF(AND(AH410="Impacto",AH411="Impacto"),(AS409-(+AS410*AK411)),IF(AND(AH409="Probabilidad",AH411="Impacto"),(AS408-(+AS408*AK411)),IF(AH411="Probabilidad",AS409,""))),"")</f>
        <v/>
      </c>
      <c r="AT411" s="239" t="str">
        <f t="shared" si="411"/>
        <v/>
      </c>
      <c r="AU411" s="455"/>
      <c r="AV411" s="458"/>
      <c r="AW411" s="452"/>
      <c r="AX411" s="461"/>
      <c r="AY411" s="343"/>
      <c r="AZ411" s="209"/>
      <c r="BA411" s="207"/>
      <c r="BB411" s="207"/>
      <c r="BC411" s="208"/>
      <c r="BD411" s="208"/>
      <c r="BE411" s="208"/>
      <c r="BF411" s="209"/>
      <c r="BG411" s="464"/>
      <c r="BH411" s="215"/>
      <c r="BI411" s="210"/>
      <c r="BJ411" s="210"/>
      <c r="BK411" s="210"/>
      <c r="BL411" s="207"/>
      <c r="BM411" s="207"/>
      <c r="BN411" s="207"/>
      <c r="BO411" s="282"/>
      <c r="BP411" s="282"/>
      <c r="BQ411" s="284"/>
      <c r="BR411" s="213"/>
      <c r="BS411" s="213" t="str">
        <f>IF(AND('MAPA DE RIESGOS'!$AP411="Muy Alta",'MAPA DE RIESGOS'!$AR411="Leve"),CONCATENATE("R",'MAPA DE RIESGOS'!$H411,"C",'MAPA DE RIESGOS'!$AF411),"")</f>
        <v/>
      </c>
      <c r="BT411" s="213"/>
      <c r="BU411" s="213"/>
      <c r="BV411" s="213"/>
      <c r="BW411" s="213"/>
      <c r="BX411" s="213"/>
      <c r="BY411" s="213"/>
      <c r="BZ411" s="213"/>
      <c r="CA411" s="213"/>
      <c r="CB411" s="213"/>
      <c r="CC411" s="213"/>
      <c r="CD411" s="213"/>
      <c r="CE411" s="213"/>
      <c r="CF411" s="213"/>
      <c r="CG411" s="213"/>
      <c r="CH411" s="213"/>
      <c r="CI411" s="213"/>
      <c r="CJ411" s="213"/>
      <c r="CK411" s="213"/>
    </row>
    <row r="412" spans="1:89" s="214" customFormat="1" ht="172.5" customHeight="1">
      <c r="A412" s="643"/>
      <c r="B412" s="621" t="s">
        <v>889</v>
      </c>
      <c r="C412" s="520"/>
      <c r="D412" s="520" t="str">
        <f>IFERROR((VLOOKUP($B412,'Listados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2" s="469" t="s">
        <v>1259</v>
      </c>
      <c r="F412" s="469" t="s">
        <v>976</v>
      </c>
      <c r="G412" s="489">
        <v>67</v>
      </c>
      <c r="H412" s="384">
        <v>67</v>
      </c>
      <c r="I412" s="465" t="s">
        <v>1708</v>
      </c>
      <c r="J412" s="462" t="s">
        <v>243</v>
      </c>
      <c r="K412" s="462" t="s">
        <v>1484</v>
      </c>
      <c r="L412" s="462" t="s">
        <v>1697</v>
      </c>
      <c r="M412" s="468" t="str">
        <f t="shared" ref="M412:M417" si="443">+I412</f>
        <v>Posibilidad de recibir o solicitar cualquier dádiva o beneficio a nombre propio o de terceros con el fin de generar el incumplimiento de la reserva en el manejo de la información documental en beneficio propio o de un particular.</v>
      </c>
      <c r="N412" s="468" t="s">
        <v>109</v>
      </c>
      <c r="O412" s="468" t="s">
        <v>247</v>
      </c>
      <c r="P412" s="471">
        <v>228</v>
      </c>
      <c r="Q412" s="474"/>
      <c r="R412" s="477"/>
      <c r="S412" s="477"/>
      <c r="T412" s="477"/>
      <c r="U412" s="477"/>
      <c r="V412" s="480" t="str">
        <f t="shared" ref="V412" si="444">IF(ISBLANK(AC412),(IF(P412&lt;=0,"",IF(P412&lt;=2,"Muy Baja",IF(P412&lt;=24,"Baja",IF(P412&lt;=500,"Media",IF(P412&lt;=5000,"Alta","Muy Alta"))))))," ")</f>
        <v xml:space="preserve"> </v>
      </c>
      <c r="W412" s="438" t="str">
        <f t="shared" ref="W412" si="445">IF(ISBLANK(AC412),(IF(V412="","",IF(V412="Muy Baja",20%,IF(V412="Baja",40%,IF(V412="Media",60%,IF(V412="Alta",80%,IF(V412="Muy Alta",100%,0)))))))," ")</f>
        <v xml:space="preserve"> </v>
      </c>
      <c r="X412" s="483" t="s">
        <v>307</v>
      </c>
      <c r="Y412" s="486" t="str">
        <f>IF(X412&gt;0,IF(NOT(ISERROR(MATCH(X412,'Listados Datos'!$N$3:$N$4,0))),'Listados Datos'!$N$6&amp;"Por favor no seleccionar este criterios de impacto (Afectación Económica o presupuestal y/o Pérdida Reputacional)",'Listados Datos'!$N$7),"")</f>
        <v>✔</v>
      </c>
      <c r="Z412" s="435" t="str">
        <f>IF(OR(X412='Listados Datos'!$R$3,X412='Listados Datos'!$S$3),"Leve",IF(OR(X412='Listados Datos'!$R$4,X412='Listados Datos'!$S$4),"Menor",IF(OR(X412='Listados Datos'!$R$5,X412='Listados Datos'!$S$5),"Moderado",IF(OR(X412='Listados Datos'!$R$6,X412='Listados Datos'!$S$6),"Mayor",IF(OR(X412='Listados Datos'!$R$7,X412='Listados Datos'!$S$7),"Catastrófico","")))))</f>
        <v>Moderado</v>
      </c>
      <c r="AA412" s="438">
        <f>IF(Z412="","",IF(Z412="Leve",20%,IF(Z412="Menor",40%,IF(Z412="Moderado",60%,IF(Z412="Mayor",80%,IF(Z412="Catastrófico",100%,0))))))</f>
        <v>0.6</v>
      </c>
      <c r="AB412" s="441" t="str">
        <f>IF(OR(AND(V412="Muy Baja",Z412="Leve"),AND(V412="Muy Baja",Z412="Menor"),AND(V412="Baja",Z412="Leve")),"Bajo",IF(OR(AND(V412="Muy baja",Z412="Moderado"),AND(V412="Baja",Z412="Menor"),AND(V412="Baja",Z412="Moderado"),AND(V412="Media",Z412="Leve"),AND(V412="Media",Z412="Menor"),AND(V412="Media",Z412="Moderado"),AND(V412="Alta",Z412="Leve"),AND(V412="Alta",Z412="Menor")),"Moderado",IF(OR(AND(V412="Muy Baja",Z412="Mayor"),AND(V412="Baja",Z412="Mayor"),AND(V412="Media",Z412="Mayor"),AND(V412="Alta",Z412="Moderado"),AND(V412="Alta",Z412="Mayor"),AND(V412="Muy Alta",Z412="Leve"),AND(V412="Muy Alta",Z412="Menor"),AND(V412="Muy Alta",Z412="Moderado"),AND(V412="Muy Alta",Z412="Mayor")),"Alto",IF(OR(AND(V412="Muy Baja",Z412="Catastrófico"),AND(V412="Baja",Z412="Catastrófico"),AND(V412="Media",Z412="Catastrófico"),AND(V412="Alta",Z412="Catastrófico"),AND(V412="Muy Alta",Z412="Catastrófico")),"Extremo",""))))</f>
        <v/>
      </c>
      <c r="AC412" s="444" t="s">
        <v>348</v>
      </c>
      <c r="AD412" s="447" t="s">
        <v>12</v>
      </c>
      <c r="AE412" s="450" t="str">
        <f t="shared" ref="AE412" si="446">IF(AND(AC412="Rara Vez",AD412="Insignificante"),("BAJA"),IF(AND(AC412="Rara Vez",AD412="Menor"),("BAJA"),IF(AND(AC412="Rara Vez",AD412="Moderado"),("MODERADA"),IF(AND(AC412="Rara Vez",AD412="Mayor"),("ALTA"),IF(AND(AC412="Improbable",AD412="Insignificante"),("BAJA"),IF(AND(AC412="Improbable",AD412="Menor"),("BAJA"),IF(AND(AC412="Improbable",AD412="Moderado"),("MODERADA"),IF(AND(AC412="Improbable",AD412="Mayor"),("ALTA"),IF(AND(AC412="Posible",AD412="Insignificante"),("BAJA"),IF(AND(AC412="Posible",AD412="Menor"),("MODERADA"),IF(AND(AC412="Posible",AD412="Moderado"),("ALTA"),IF(AND(AC412="Posible",AD412="Mayor"),("EXTREMA"),IF(AND(AC412="Probable",AD412="Insignificante"),("MODERADA"),IF(AND(AC412="Probable",AD412="Menor"),("ALTA"),IF(AND(AC412="Probable",AD412="Moderado"),("ALTA"),IF(AND(AC412="Probable",AD412="Mayor"),("EXTREMA"),IF(AND(AC412="Casi Seguro",AD412="Insignificante"),("ALTA"),IF(AND(AC412="Casi Seguro",AD412="Menor"),("ALTA"),IF(AND(AC412="Casi Seguro",AD412="Moderado"),("EXTREMA"),IF(AND(AC412="Casi Seguro",AD412="Mayor"),("EXTREMA"),IF(AD412="Catastrófico","EXTREMA","VALORAR")))))))))))))))))))))</f>
        <v>MODERADA</v>
      </c>
      <c r="AF412" s="205">
        <v>1</v>
      </c>
      <c r="AG412" s="206" t="s">
        <v>1534</v>
      </c>
      <c r="AH412" s="234" t="str">
        <f t="shared" si="407"/>
        <v>Probabilidad</v>
      </c>
      <c r="AI412" s="340" t="s">
        <v>314</v>
      </c>
      <c r="AJ412" s="340" t="s">
        <v>319</v>
      </c>
      <c r="AK412" s="235" t="str">
        <f t="shared" si="408"/>
        <v>40%</v>
      </c>
      <c r="AL412" s="341" t="s">
        <v>323</v>
      </c>
      <c r="AM412" s="341" t="s">
        <v>327</v>
      </c>
      <c r="AN412" s="342" t="s">
        <v>330</v>
      </c>
      <c r="AO412" s="236" t="str">
        <f>IF(ISBLANK(AD412),(IFERROR(IF(AH412="Probabilidad",(W412-(+W412*AK412)),IF(AH412="Impacto",W412,"")),""))," ")</f>
        <v xml:space="preserve"> </v>
      </c>
      <c r="AP412" s="174" t="str">
        <f>IF(ISBLANK(AD412), (IFERROR(IF(AO412="","",IF(AO412&lt;=0.2,"Muy Baja",IF(AO412&lt;=0.4,"Baja",IF(AO412&lt;=0.6,"Media",IF(AO412&lt;=0.8,"Alta","Muy Alta"))))),""))," ")</f>
        <v xml:space="preserve"> </v>
      </c>
      <c r="AQ412" s="237" t="str">
        <f t="shared" si="409"/>
        <v xml:space="preserve"> </v>
      </c>
      <c r="AR412" s="283" t="str">
        <f t="shared" si="410"/>
        <v>Moderado</v>
      </c>
      <c r="AS412" s="237">
        <f>IFERROR(IF(AH412="Impacto",(AA412-(+AA412*AK412)),IF(AH412="Probabilidad",AA412,"")),"")</f>
        <v>0.6</v>
      </c>
      <c r="AT412" s="239" t="str">
        <f t="shared" si="411"/>
        <v/>
      </c>
      <c r="AU412" s="453" t="s">
        <v>348</v>
      </c>
      <c r="AV412" s="456" t="str">
        <f>IF(ISBLANK(AD412), " ", AD412)</f>
        <v>Moderado</v>
      </c>
      <c r="AW412" s="450" t="str">
        <f t="shared" ref="AW412" si="447">IF(AND(AU412="Rara Vez",AV412="Insignificante"),("BAJA"),IF(AND(AU412="Rara Vez",AV412="Menor"),("BAJA"),IF(AND(AU412="Rara Vez",AV412="Moderado"),("MODERADA"),IF(AND(AU412="Rara Vez",AV412="Mayor"),("ALTA"),IF(AND(AU412="Improbable",AV412="Insignificante"),("BAJA"),IF(AND(AU412="Improbable",AV412="Menor"),("BAJA"),IF(AND(AU412="Improbable",AV412="Moderado"),("MODERADA"),IF(AND(AU412="Improbable",AV412="Mayor"),("ALTA"),IF(AND(AU412="Posible",AV412="Insignificante"),("BAJA"),IF(AND(AU412="Posible",AV412="Menor"),("MODERADA"),IF(AND(AU412="Posible",AV412="Moderado"),("ALTA"),IF(AND(AU412="Posible",AV412="Mayor"),("EXTREMA"),IF(AND(AU412="Probable",AV412="Insignificante"),("MODERADA"),IF(AND(AU412="Probable",AV412="Menor"),("ALTA"),IF(AND(AU412="Probable",AV412="Moderado"),("ALTA"),IF(AND(AU412="Probable",AV412="Mayor"),("EXTREMA"),IF(AND(AU412="Casi Seguro",AV412="Insignificante"),("ALTA"),IF(AND(AU412="Casi Seguro",AV412="Menor"),("ALTA"),IF(AND(AU412="Casi Seguro",AV412="Moderado"),("EXTREMA"),IF(AND(AU412="Casi Seguro",AV412="Mayor"),("EXTREMA"),IF(AV412="Catastrófico","EXTREMA","VALORAR")))))))))))))))))))))</f>
        <v>MODERADA</v>
      </c>
      <c r="AX412" s="459" t="s">
        <v>337</v>
      </c>
      <c r="AY412" s="494" t="s">
        <v>1658</v>
      </c>
      <c r="AZ412" s="497" t="s">
        <v>1659</v>
      </c>
      <c r="BA412" s="497" t="s">
        <v>976</v>
      </c>
      <c r="BB412" s="497" t="s">
        <v>1069</v>
      </c>
      <c r="BC412" s="500">
        <v>44562</v>
      </c>
      <c r="BD412" s="500">
        <v>44926</v>
      </c>
      <c r="BE412" s="497" t="s">
        <v>1371</v>
      </c>
      <c r="BF412" s="497" t="s">
        <v>1371</v>
      </c>
      <c r="BG412" s="462" t="s">
        <v>1244</v>
      </c>
      <c r="BH412" s="215"/>
      <c r="BI412" s="210"/>
      <c r="BJ412" s="210"/>
      <c r="BK412" s="210"/>
      <c r="BL412" s="207"/>
      <c r="BM412" s="207"/>
      <c r="BN412" s="207"/>
      <c r="BO412" s="282"/>
      <c r="BP412" s="282"/>
      <c r="BQ412" s="284"/>
      <c r="BR412" s="213"/>
      <c r="BS412" s="213" t="str">
        <f>IF(AND('MAPA DE RIESGOS'!$AP412="Muy Alta",'MAPA DE RIESGOS'!$AR412="Leve"),CONCATENATE("R",'MAPA DE RIESGOS'!$H412,"C",'MAPA DE RIESGOS'!$AF412),"")</f>
        <v/>
      </c>
      <c r="BT412" s="213"/>
      <c r="BU412" s="213"/>
      <c r="BV412" s="213"/>
      <c r="BW412" s="213"/>
      <c r="BX412" s="213"/>
      <c r="BY412" s="213"/>
      <c r="BZ412" s="213"/>
      <c r="CA412" s="213"/>
      <c r="CB412" s="213"/>
      <c r="CC412" s="213"/>
      <c r="CD412" s="213"/>
      <c r="CE412" s="213"/>
      <c r="CF412" s="213"/>
      <c r="CG412" s="213"/>
      <c r="CH412" s="213"/>
      <c r="CI412" s="213"/>
      <c r="CJ412" s="213"/>
      <c r="CK412" s="213"/>
    </row>
    <row r="413" spans="1:89" s="214" customFormat="1" ht="70" customHeight="1">
      <c r="A413" s="643"/>
      <c r="B413" s="621"/>
      <c r="C413" s="520"/>
      <c r="D413" s="520"/>
      <c r="E413" s="469"/>
      <c r="F413" s="469"/>
      <c r="G413" s="489"/>
      <c r="H413" s="384">
        <v>67</v>
      </c>
      <c r="I413" s="466"/>
      <c r="J413" s="463"/>
      <c r="K413" s="463"/>
      <c r="L413" s="463"/>
      <c r="M413" s="469">
        <f t="shared" si="443"/>
        <v>0</v>
      </c>
      <c r="N413" s="469"/>
      <c r="O413" s="469"/>
      <c r="P413" s="472"/>
      <c r="Q413" s="475"/>
      <c r="R413" s="478"/>
      <c r="S413" s="478"/>
      <c r="T413" s="478"/>
      <c r="U413" s="478"/>
      <c r="V413" s="481"/>
      <c r="W413" s="439"/>
      <c r="X413" s="484"/>
      <c r="Y413" s="487"/>
      <c r="Z413" s="436"/>
      <c r="AA413" s="439"/>
      <c r="AB413" s="442"/>
      <c r="AC413" s="445"/>
      <c r="AD413" s="448"/>
      <c r="AE413" s="451"/>
      <c r="AF413" s="205">
        <v>2</v>
      </c>
      <c r="AG413" s="206" t="s">
        <v>1535</v>
      </c>
      <c r="AH413" s="234" t="str">
        <f t="shared" si="407"/>
        <v>Probabilidad</v>
      </c>
      <c r="AI413" s="340" t="s">
        <v>314</v>
      </c>
      <c r="AJ413" s="340" t="s">
        <v>319</v>
      </c>
      <c r="AK413" s="235" t="str">
        <f t="shared" si="408"/>
        <v>40%</v>
      </c>
      <c r="AL413" s="341" t="s">
        <v>323</v>
      </c>
      <c r="AM413" s="341" t="s">
        <v>327</v>
      </c>
      <c r="AN413" s="342" t="s">
        <v>330</v>
      </c>
      <c r="AO413" s="236" t="str">
        <f>IF(ISBLANK(AD412),(IFERROR(IF(AND(AH412="Probabilidad",AH413="Probabilidad"),(AQ412-(+AQ412*AK413)),IF(AH413="Probabilidad",(W412-(+W412*AK413)),IF(AH413="Impacto",AQ412,""))),""))," ")</f>
        <v xml:space="preserve"> </v>
      </c>
      <c r="AP413" s="174" t="str">
        <f>IF(ISBLANK(AD412),(IFERROR(IF(AO413="","",IF(AO413&lt;=0.2,"Muy Baja",IF(AO413&lt;=0.4,"Baja",IF(AO413&lt;=0.6,"Media",IF(AO413&lt;=0.8,"Alta","Muy Alta"))))),""))," ")</f>
        <v xml:space="preserve"> </v>
      </c>
      <c r="AQ413" s="237" t="str">
        <f t="shared" si="409"/>
        <v xml:space="preserve"> </v>
      </c>
      <c r="AR413" s="283" t="str">
        <f t="shared" si="410"/>
        <v>Moderado</v>
      </c>
      <c r="AS413" s="237">
        <f>IFERROR(IF(AND(AH412="Impacto",AH413="Impacto"),(AS412-(+AS412*AK413)),IF(AH413="Impacto",(AA412-(+AA412*AK413)),IF(AH413="Probabilidad",AS412,""))),"")</f>
        <v>0.6</v>
      </c>
      <c r="AT413" s="239" t="str">
        <f t="shared" si="411"/>
        <v/>
      </c>
      <c r="AU413" s="454"/>
      <c r="AV413" s="457"/>
      <c r="AW413" s="451"/>
      <c r="AX413" s="460"/>
      <c r="AY413" s="495"/>
      <c r="AZ413" s="498"/>
      <c r="BA413" s="498"/>
      <c r="BB413" s="498"/>
      <c r="BC413" s="501"/>
      <c r="BD413" s="501"/>
      <c r="BE413" s="498"/>
      <c r="BF413" s="498"/>
      <c r="BG413" s="463"/>
      <c r="BH413" s="215"/>
      <c r="BI413" s="210"/>
      <c r="BJ413" s="210"/>
      <c r="BK413" s="210"/>
      <c r="BL413" s="207"/>
      <c r="BM413" s="207"/>
      <c r="BN413" s="207"/>
      <c r="BO413" s="282"/>
      <c r="BP413" s="282"/>
      <c r="BQ413" s="284"/>
      <c r="BR413" s="213"/>
      <c r="BS413" s="213" t="str">
        <f>IF(AND('MAPA DE RIESGOS'!$AP413="Muy Alta",'MAPA DE RIESGOS'!$AR413="Leve"),CONCATENATE("R",'MAPA DE RIESGOS'!$H413,"C",'MAPA DE RIESGOS'!$AF413),"")</f>
        <v/>
      </c>
      <c r="BT413" s="213"/>
      <c r="BU413" s="213"/>
      <c r="BV413" s="213"/>
      <c r="BW413" s="213"/>
      <c r="BX413" s="213"/>
      <c r="BY413" s="213"/>
      <c r="BZ413" s="213"/>
      <c r="CA413" s="213"/>
      <c r="CB413" s="213"/>
      <c r="CC413" s="213"/>
      <c r="CD413" s="213"/>
      <c r="CE413" s="213"/>
      <c r="CF413" s="213"/>
      <c r="CG413" s="213"/>
      <c r="CH413" s="213"/>
      <c r="CI413" s="213"/>
      <c r="CJ413" s="213"/>
      <c r="CK413" s="213"/>
    </row>
    <row r="414" spans="1:89" s="214" customFormat="1" ht="70" customHeight="1">
      <c r="A414" s="643"/>
      <c r="B414" s="621"/>
      <c r="C414" s="520"/>
      <c r="D414" s="520"/>
      <c r="E414" s="469"/>
      <c r="F414" s="469"/>
      <c r="G414" s="489"/>
      <c r="H414" s="384">
        <v>67</v>
      </c>
      <c r="I414" s="466"/>
      <c r="J414" s="463"/>
      <c r="K414" s="463"/>
      <c r="L414" s="463"/>
      <c r="M414" s="469">
        <f t="shared" si="443"/>
        <v>0</v>
      </c>
      <c r="N414" s="469"/>
      <c r="O414" s="469"/>
      <c r="P414" s="472"/>
      <c r="Q414" s="475"/>
      <c r="R414" s="478"/>
      <c r="S414" s="478"/>
      <c r="T414" s="478"/>
      <c r="U414" s="478"/>
      <c r="V414" s="481"/>
      <c r="W414" s="439"/>
      <c r="X414" s="484"/>
      <c r="Y414" s="487"/>
      <c r="Z414" s="436"/>
      <c r="AA414" s="439"/>
      <c r="AB414" s="442"/>
      <c r="AC414" s="445"/>
      <c r="AD414" s="448"/>
      <c r="AE414" s="451"/>
      <c r="AF414" s="205">
        <v>3</v>
      </c>
      <c r="AG414" s="206" t="s">
        <v>1536</v>
      </c>
      <c r="AH414" s="234" t="str">
        <f t="shared" si="407"/>
        <v>Probabilidad</v>
      </c>
      <c r="AI414" s="340" t="s">
        <v>314</v>
      </c>
      <c r="AJ414" s="340" t="s">
        <v>319</v>
      </c>
      <c r="AK414" s="235" t="str">
        <f t="shared" si="408"/>
        <v>40%</v>
      </c>
      <c r="AL414" s="341" t="s">
        <v>323</v>
      </c>
      <c r="AM414" s="341" t="s">
        <v>327</v>
      </c>
      <c r="AN414" s="342" t="s">
        <v>330</v>
      </c>
      <c r="AO414" s="236" t="str">
        <f>IF(ISBLANK(AD412),(IFERROR(IF(AND(AH413="Probabilidad",AH414="Probabilidad"),(AQ413-(+AQ413*AK414)),IF(AND(AH413="Impacto",AH414="Probabilidad"),(AQ412-(+AQ412*AK414)),IF(AH414="Impacto",AQ413,""))),""))," ")</f>
        <v xml:space="preserve"> </v>
      </c>
      <c r="AP414" s="174" t="str">
        <f>IF(ISBLANK(AD412),(IFERROR(IF(AO414="","",IF(AO414&lt;=0.2,"Muy Baja",IF(AO414&lt;=0.4,"Baja",IF(AO414&lt;=0.6,"Media",IF(AO414&lt;=0.8,"Alta","Muy Alta"))))),""))," ")</f>
        <v xml:space="preserve"> </v>
      </c>
      <c r="AQ414" s="237" t="str">
        <f t="shared" si="409"/>
        <v xml:space="preserve"> </v>
      </c>
      <c r="AR414" s="283" t="str">
        <f t="shared" si="410"/>
        <v>Moderado</v>
      </c>
      <c r="AS414" s="237">
        <f>IFERROR(IF(AND(AH413="Impacto",AH414="Impacto"),(AS413-(+AS413*AK414)),IF(AND(AH413="Probabilidad",AH414="Impacto"),(AS412-(+AS412*AK414)),IF(AH414="Probabilidad",AS413,""))),"")</f>
        <v>0.6</v>
      </c>
      <c r="AT414" s="239" t="str">
        <f t="shared" si="411"/>
        <v/>
      </c>
      <c r="AU414" s="454"/>
      <c r="AV414" s="457"/>
      <c r="AW414" s="451"/>
      <c r="AX414" s="460"/>
      <c r="AY414" s="495"/>
      <c r="AZ414" s="498"/>
      <c r="BA414" s="498"/>
      <c r="BB414" s="498"/>
      <c r="BC414" s="501"/>
      <c r="BD414" s="501"/>
      <c r="BE414" s="498"/>
      <c r="BF414" s="498"/>
      <c r="BG414" s="463"/>
      <c r="BH414" s="215"/>
      <c r="BI414" s="210"/>
      <c r="BJ414" s="210"/>
      <c r="BK414" s="210"/>
      <c r="BL414" s="207"/>
      <c r="BM414" s="207"/>
      <c r="BN414" s="207"/>
      <c r="BO414" s="282"/>
      <c r="BP414" s="282"/>
      <c r="BQ414" s="284"/>
      <c r="BR414" s="213"/>
      <c r="BS414" s="213" t="str">
        <f>IF(AND('MAPA DE RIESGOS'!$AP414="Muy Alta",'MAPA DE RIESGOS'!$AR414="Leve"),CONCATENATE("R",'MAPA DE RIESGOS'!$H414,"C",'MAPA DE RIESGOS'!$AF414),"")</f>
        <v/>
      </c>
      <c r="BT414" s="213"/>
      <c r="BU414" s="213"/>
      <c r="BV414" s="213"/>
      <c r="BW414" s="213"/>
      <c r="BX414" s="213"/>
      <c r="BY414" s="213"/>
      <c r="BZ414" s="213"/>
      <c r="CA414" s="213"/>
      <c r="CB414" s="213"/>
      <c r="CC414" s="213"/>
      <c r="CD414" s="213"/>
      <c r="CE414" s="213"/>
      <c r="CF414" s="213"/>
      <c r="CG414" s="213"/>
      <c r="CH414" s="213"/>
      <c r="CI414" s="213"/>
      <c r="CJ414" s="213"/>
      <c r="CK414" s="213"/>
    </row>
    <row r="415" spans="1:89" s="214" customFormat="1" ht="70" customHeight="1">
      <c r="A415" s="643"/>
      <c r="B415" s="621"/>
      <c r="C415" s="520"/>
      <c r="D415" s="520"/>
      <c r="E415" s="469"/>
      <c r="F415" s="469"/>
      <c r="G415" s="489"/>
      <c r="H415" s="384">
        <v>67</v>
      </c>
      <c r="I415" s="466"/>
      <c r="J415" s="463"/>
      <c r="K415" s="463"/>
      <c r="L415" s="463"/>
      <c r="M415" s="469">
        <f t="shared" si="443"/>
        <v>0</v>
      </c>
      <c r="N415" s="469"/>
      <c r="O415" s="469"/>
      <c r="P415" s="472"/>
      <c r="Q415" s="475"/>
      <c r="R415" s="478"/>
      <c r="S415" s="478"/>
      <c r="T415" s="478"/>
      <c r="U415" s="478"/>
      <c r="V415" s="481"/>
      <c r="W415" s="439"/>
      <c r="X415" s="484"/>
      <c r="Y415" s="487"/>
      <c r="Z415" s="436"/>
      <c r="AA415" s="439"/>
      <c r="AB415" s="442"/>
      <c r="AC415" s="445"/>
      <c r="AD415" s="448"/>
      <c r="AE415" s="451"/>
      <c r="AF415" s="205">
        <v>4</v>
      </c>
      <c r="AG415" s="206" t="s">
        <v>1721</v>
      </c>
      <c r="AH415" s="234" t="str">
        <f t="shared" si="407"/>
        <v>Probabilidad</v>
      </c>
      <c r="AI415" s="340" t="s">
        <v>314</v>
      </c>
      <c r="AJ415" s="340" t="s">
        <v>319</v>
      </c>
      <c r="AK415" s="235" t="str">
        <f t="shared" si="408"/>
        <v>40%</v>
      </c>
      <c r="AL415" s="341" t="s">
        <v>323</v>
      </c>
      <c r="AM415" s="341" t="s">
        <v>327</v>
      </c>
      <c r="AN415" s="342" t="s">
        <v>330</v>
      </c>
      <c r="AO415" s="236" t="str">
        <f>IF(ISBLANK(AD412),(IFERROR(IF(AND(AH414="Probabilidad",AH415="Probabilidad"),(AQ414-(+AQ414*AK415)),IF(AND(AH414="Impacto",AH415="Probabilidad"),(AQ413-(+AQ413*AK415)),IF(AH415="Impacto",AQ414,""))),""))," ")</f>
        <v xml:space="preserve"> </v>
      </c>
      <c r="AP415" s="174" t="str">
        <f>IF(ISBLANK(AD412),(IFERROR(IF(AO415="","",IF(AO415&lt;=0.2,"Muy Baja",IF(AO415&lt;=0.4,"Baja",IF(AO415&lt;=0.6,"Media",IF(AO415&lt;=0.8,"Alta","Muy Alta"))))),""))," ")</f>
        <v xml:space="preserve"> </v>
      </c>
      <c r="AQ415" s="237" t="str">
        <f t="shared" si="409"/>
        <v xml:space="preserve"> </v>
      </c>
      <c r="AR415" s="283" t="str">
        <f t="shared" si="410"/>
        <v>Moderado</v>
      </c>
      <c r="AS415" s="237">
        <f>IFERROR(IF(AND(AH414="Impacto",AH415="Impacto"),(AS414-(+AS414*AK415)),IF(AND(AH414="Probabilidad",AH415="Impacto"),(AS413-(+AS413*AK415)),IF(AH415="Probabilidad",AS414,""))),"")</f>
        <v>0.6</v>
      </c>
      <c r="AT415" s="239" t="str">
        <f t="shared" si="411"/>
        <v/>
      </c>
      <c r="AU415" s="454"/>
      <c r="AV415" s="457"/>
      <c r="AW415" s="451"/>
      <c r="AX415" s="460"/>
      <c r="AY415" s="495"/>
      <c r="AZ415" s="498"/>
      <c r="BA415" s="498"/>
      <c r="BB415" s="498"/>
      <c r="BC415" s="501"/>
      <c r="BD415" s="501"/>
      <c r="BE415" s="498"/>
      <c r="BF415" s="498"/>
      <c r="BG415" s="463"/>
      <c r="BH415" s="215"/>
      <c r="BI415" s="210"/>
      <c r="BJ415" s="210"/>
      <c r="BK415" s="210"/>
      <c r="BL415" s="207"/>
      <c r="BM415" s="207"/>
      <c r="BN415" s="207"/>
      <c r="BO415" s="282"/>
      <c r="BP415" s="282"/>
      <c r="BQ415" s="284"/>
      <c r="BR415" s="213"/>
      <c r="BS415" s="213" t="str">
        <f>IF(AND('MAPA DE RIESGOS'!$AP415="Muy Alta",'MAPA DE RIESGOS'!$AR415="Leve"),CONCATENATE("R",'MAPA DE RIESGOS'!$H415,"C",'MAPA DE RIESGOS'!$AF415),"")</f>
        <v/>
      </c>
      <c r="BT415" s="213"/>
      <c r="BU415" s="213"/>
      <c r="BV415" s="213"/>
      <c r="BW415" s="213"/>
      <c r="BX415" s="213"/>
      <c r="BY415" s="213"/>
      <c r="BZ415" s="213"/>
      <c r="CA415" s="213"/>
      <c r="CB415" s="213"/>
      <c r="CC415" s="213"/>
      <c r="CD415" s="213"/>
      <c r="CE415" s="213"/>
      <c r="CF415" s="213"/>
      <c r="CG415" s="213"/>
      <c r="CH415" s="213"/>
      <c r="CI415" s="213"/>
      <c r="CJ415" s="213"/>
      <c r="CK415" s="213"/>
    </row>
    <row r="416" spans="1:89" s="214" customFormat="1" ht="70" customHeight="1">
      <c r="A416" s="643"/>
      <c r="B416" s="621"/>
      <c r="C416" s="520"/>
      <c r="D416" s="520"/>
      <c r="E416" s="469"/>
      <c r="F416" s="469"/>
      <c r="G416" s="489"/>
      <c r="H416" s="384">
        <v>67</v>
      </c>
      <c r="I416" s="466"/>
      <c r="J416" s="463"/>
      <c r="K416" s="463"/>
      <c r="L416" s="463"/>
      <c r="M416" s="469">
        <f t="shared" si="443"/>
        <v>0</v>
      </c>
      <c r="N416" s="469"/>
      <c r="O416" s="469"/>
      <c r="P416" s="472"/>
      <c r="Q416" s="475"/>
      <c r="R416" s="478"/>
      <c r="S416" s="478"/>
      <c r="T416" s="478"/>
      <c r="U416" s="478"/>
      <c r="V416" s="481"/>
      <c r="W416" s="439"/>
      <c r="X416" s="484"/>
      <c r="Y416" s="487"/>
      <c r="Z416" s="436"/>
      <c r="AA416" s="439"/>
      <c r="AB416" s="442"/>
      <c r="AC416" s="445"/>
      <c r="AD416" s="448"/>
      <c r="AE416" s="451"/>
      <c r="AF416" s="205">
        <v>5</v>
      </c>
      <c r="AG416" s="206" t="s">
        <v>1537</v>
      </c>
      <c r="AH416" s="234" t="str">
        <f t="shared" si="407"/>
        <v>Probabilidad</v>
      </c>
      <c r="AI416" s="340" t="s">
        <v>314</v>
      </c>
      <c r="AJ416" s="340" t="s">
        <v>319</v>
      </c>
      <c r="AK416" s="235" t="str">
        <f t="shared" si="408"/>
        <v>40%</v>
      </c>
      <c r="AL416" s="341" t="s">
        <v>323</v>
      </c>
      <c r="AM416" s="341" t="s">
        <v>327</v>
      </c>
      <c r="AN416" s="342" t="s">
        <v>330</v>
      </c>
      <c r="AO416" s="236" t="str">
        <f>IF(ISBLANK(AD412),(IFERROR(IF(AND(AH415="Probabilidad",AH416="Probabilidad"),(AQ415-(+AQ415*AK416)),IF(AND(AH415="Impacto",AH416="Probabilidad"),(AQ414-(+AQ414*AK416)),IF(AH416="Impacto",AQ415,""))),""))," ")</f>
        <v xml:space="preserve"> </v>
      </c>
      <c r="AP416" s="174" t="str">
        <f>IF(ISBLANK(AD412),(IFERROR(IF(AO416="","",IF(AO416&lt;=0.2,"Muy Baja",IF(AO416&lt;=0.4,"Baja",IF(AO416&lt;=0.6,"Media",IF(AO416&lt;=0.8,"Alta","Muy Alta"))))),""))," ")</f>
        <v xml:space="preserve"> </v>
      </c>
      <c r="AQ416" s="237" t="str">
        <f t="shared" si="409"/>
        <v xml:space="preserve"> </v>
      </c>
      <c r="AR416" s="283" t="str">
        <f t="shared" si="410"/>
        <v>Moderado</v>
      </c>
      <c r="AS416" s="237">
        <f>IFERROR(IF(AND(AH415="Impacto",AH416="Impacto"),(AS415-(+AS415*AK416)),IF(AND(AH415="Probabilidad",AH416="Impacto"),(AS414-(+AS414*AK416)),IF(AH416="Probabilidad",AS415,""))),"")</f>
        <v>0.6</v>
      </c>
      <c r="AT416" s="239" t="str">
        <f t="shared" si="411"/>
        <v/>
      </c>
      <c r="AU416" s="454"/>
      <c r="AV416" s="457"/>
      <c r="AW416" s="451"/>
      <c r="AX416" s="460"/>
      <c r="AY416" s="496"/>
      <c r="AZ416" s="499"/>
      <c r="BA416" s="499"/>
      <c r="BB416" s="499"/>
      <c r="BC416" s="502"/>
      <c r="BD416" s="502"/>
      <c r="BE416" s="499"/>
      <c r="BF416" s="499"/>
      <c r="BG416" s="463"/>
      <c r="BH416" s="215"/>
      <c r="BI416" s="210"/>
      <c r="BJ416" s="210"/>
      <c r="BK416" s="210"/>
      <c r="BL416" s="207"/>
      <c r="BM416" s="207"/>
      <c r="BN416" s="207"/>
      <c r="BO416" s="282"/>
      <c r="BP416" s="282"/>
      <c r="BQ416" s="284"/>
      <c r="BR416" s="213"/>
      <c r="BS416" s="213" t="str">
        <f>IF(AND('MAPA DE RIESGOS'!$AP416="Muy Alta",'MAPA DE RIESGOS'!$AR416="Leve"),CONCATENATE("R",'MAPA DE RIESGOS'!$H416,"C",'MAPA DE RIESGOS'!$AF416),"")</f>
        <v/>
      </c>
      <c r="BT416" s="213"/>
      <c r="BU416" s="213"/>
      <c r="BV416" s="213"/>
      <c r="BW416" s="213"/>
      <c r="BX416" s="213"/>
      <c r="BY416" s="213"/>
      <c r="BZ416" s="213"/>
      <c r="CA416" s="213"/>
      <c r="CB416" s="213"/>
      <c r="CC416" s="213"/>
      <c r="CD416" s="213"/>
      <c r="CE416" s="213"/>
      <c r="CF416" s="213"/>
      <c r="CG416" s="213"/>
      <c r="CH416" s="213"/>
      <c r="CI416" s="213"/>
      <c r="CJ416" s="213"/>
      <c r="CK416" s="213"/>
    </row>
    <row r="417" spans="1:89" s="214" customFormat="1" ht="28.5" hidden="1" customHeight="1">
      <c r="A417" s="643"/>
      <c r="B417" s="621"/>
      <c r="C417" s="520"/>
      <c r="D417" s="520"/>
      <c r="E417" s="469"/>
      <c r="F417" s="469"/>
      <c r="G417" s="489"/>
      <c r="H417" s="384">
        <v>67</v>
      </c>
      <c r="I417" s="467"/>
      <c r="J417" s="464"/>
      <c r="K417" s="464"/>
      <c r="L417" s="464"/>
      <c r="M417" s="470">
        <f t="shared" si="443"/>
        <v>0</v>
      </c>
      <c r="N417" s="470"/>
      <c r="O417" s="470"/>
      <c r="P417" s="473"/>
      <c r="Q417" s="476"/>
      <c r="R417" s="479"/>
      <c r="S417" s="479"/>
      <c r="T417" s="479"/>
      <c r="U417" s="479"/>
      <c r="V417" s="482"/>
      <c r="W417" s="440"/>
      <c r="X417" s="485"/>
      <c r="Y417" s="488"/>
      <c r="Z417" s="437"/>
      <c r="AA417" s="440"/>
      <c r="AB417" s="443"/>
      <c r="AC417" s="446"/>
      <c r="AD417" s="449"/>
      <c r="AE417" s="452"/>
      <c r="AF417" s="205">
        <v>6</v>
      </c>
      <c r="AG417" s="206"/>
      <c r="AH417" s="234" t="str">
        <f t="shared" si="407"/>
        <v/>
      </c>
      <c r="AI417" s="340"/>
      <c r="AJ417" s="340"/>
      <c r="AK417" s="235" t="str">
        <f t="shared" si="408"/>
        <v/>
      </c>
      <c r="AL417" s="341"/>
      <c r="AM417" s="341"/>
      <c r="AN417" s="342"/>
      <c r="AO417" s="236" t="str">
        <f>IF(ISBLANK(AD412),(IFERROR(IF(AND(AH415="Probabilidad",AH417="Probabilidad"),(AQ415-(+AQ415*AK417)),IF(AND(AH415="Impacto",AH417="Probabilidad"),(AQ414-(+AQ414*AK417)),IF(AH417="Impacto",AQ415,""))),""))," ")</f>
        <v xml:space="preserve"> </v>
      </c>
      <c r="AP417" s="174" t="str">
        <f>IF(ISBLANK(AD412),(IFERROR(IF(AO417="","",IF(AO417&lt;=0.2,"Muy Baja",IF(AO417&lt;=0.4,"Baja",IF(AO417&lt;=0.6,"Media",IF(AO417&lt;=0.8,"Alta","Muy Alta"))))),"")), " ")</f>
        <v xml:space="preserve"> </v>
      </c>
      <c r="AQ417" s="237" t="str">
        <f t="shared" si="409"/>
        <v xml:space="preserve"> </v>
      </c>
      <c r="AR417" s="283" t="str">
        <f t="shared" si="410"/>
        <v/>
      </c>
      <c r="AS417" s="237" t="str">
        <f>IFERROR(IF(AND(AH416="Impacto",AH417="Impacto"),(AS415-(+AS416*AK417)),IF(AND(AH415="Probabilidad",AH417="Impacto"),(AS414-(+AS414*AK417)),IF(AH417="Probabilidad",AS415,""))),"")</f>
        <v/>
      </c>
      <c r="AT417" s="239" t="str">
        <f t="shared" si="411"/>
        <v/>
      </c>
      <c r="AU417" s="455"/>
      <c r="AV417" s="458"/>
      <c r="AW417" s="452"/>
      <c r="AX417" s="461"/>
      <c r="AY417" s="343"/>
      <c r="AZ417" s="209"/>
      <c r="BA417" s="207"/>
      <c r="BB417" s="207"/>
      <c r="BC417" s="208"/>
      <c r="BD417" s="208"/>
      <c r="BE417" s="208"/>
      <c r="BF417" s="209"/>
      <c r="BG417" s="464"/>
      <c r="BH417" s="215"/>
      <c r="BI417" s="210"/>
      <c r="BJ417" s="210"/>
      <c r="BK417" s="210"/>
      <c r="BL417" s="207"/>
      <c r="BM417" s="207"/>
      <c r="BN417" s="207"/>
      <c r="BO417" s="282"/>
      <c r="BP417" s="282"/>
      <c r="BQ417" s="284"/>
      <c r="BR417" s="213"/>
      <c r="BS417" s="213" t="str">
        <f>IF(AND('MAPA DE RIESGOS'!$AP417="Muy Alta",'MAPA DE RIESGOS'!$AR417="Leve"),CONCATENATE("R",'MAPA DE RIESGOS'!$H417,"C",'MAPA DE RIESGOS'!$AF417),"")</f>
        <v/>
      </c>
      <c r="BT417" s="213"/>
      <c r="BU417" s="213"/>
      <c r="BV417" s="213"/>
      <c r="BW417" s="213"/>
      <c r="BX417" s="213"/>
      <c r="BY417" s="213"/>
      <c r="BZ417" s="213"/>
      <c r="CA417" s="213"/>
      <c r="CB417" s="213"/>
      <c r="CC417" s="213"/>
      <c r="CD417" s="213"/>
      <c r="CE417" s="213"/>
      <c r="CF417" s="213"/>
      <c r="CG417" s="213"/>
      <c r="CH417" s="213"/>
      <c r="CI417" s="213"/>
      <c r="CJ417" s="213"/>
      <c r="CK417" s="213"/>
    </row>
    <row r="418" spans="1:89" s="214" customFormat="1" ht="109.5" customHeight="1">
      <c r="A418" s="643"/>
      <c r="B418" s="621" t="s">
        <v>889</v>
      </c>
      <c r="C418" s="520"/>
      <c r="D418" s="520" t="str">
        <f>IFERROR((VLOOKUP($B418,'Listados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8" s="469" t="s">
        <v>1259</v>
      </c>
      <c r="F418" s="469" t="s">
        <v>976</v>
      </c>
      <c r="G418" s="489">
        <v>68</v>
      </c>
      <c r="H418" s="384">
        <v>68</v>
      </c>
      <c r="I418" s="465" t="s">
        <v>1286</v>
      </c>
      <c r="J418" s="462" t="s">
        <v>244</v>
      </c>
      <c r="K418" s="462" t="s">
        <v>1286</v>
      </c>
      <c r="L418" s="462" t="s">
        <v>1485</v>
      </c>
      <c r="M418" s="468" t="str">
        <f t="shared" ref="M418:M423" si="448">+CONCATENATE("Posibilidad de perdida de ", Q418, " debido a amenazas como ", S418, "y vulderabilidades,", T418, " afectando a los activos de información de ", R418)</f>
        <v>Posibilidad de perdida de Confidencialidad, Integridad y Disponibilidad debido a amenazas como Modificación no autorizaday vulderabilidades, afectando a los activos de información de Información del LYMAY, SISCO, SAE-SAI, PREDIS, PAC, OPGET, SISCO.</v>
      </c>
      <c r="N418" s="468" t="s">
        <v>932</v>
      </c>
      <c r="O418" s="468" t="s">
        <v>837</v>
      </c>
      <c r="P418" s="471">
        <v>228</v>
      </c>
      <c r="Q418" s="474" t="s">
        <v>91</v>
      </c>
      <c r="R418" s="477" t="s">
        <v>1563</v>
      </c>
      <c r="S418" s="477" t="s">
        <v>1164</v>
      </c>
      <c r="T418" s="477"/>
      <c r="U418" s="477"/>
      <c r="V418" s="480" t="str">
        <f t="shared" ref="V418" si="449">IF(ISBLANK(AC418),(IF(P418&lt;=0,"",IF(P418&lt;=2,"Muy Baja",IF(P418&lt;=24,"Baja",IF(P418&lt;=500,"Media",IF(P418&lt;=5000,"Alta","Muy Alta"))))))," ")</f>
        <v>Media</v>
      </c>
      <c r="W418" s="438">
        <f t="shared" ref="W418" si="450">IF(ISBLANK(AC418),(IF(V418="","",IF(V418="Muy Baja",20%,IF(V418="Baja",40%,IF(V418="Media",60%,IF(V418="Alta",80%,IF(V418="Muy Alta",100%,0)))))))," ")</f>
        <v>0.6</v>
      </c>
      <c r="X418" s="483" t="s">
        <v>307</v>
      </c>
      <c r="Y418" s="486" t="str">
        <f>IF(X418&gt;0,IF(NOT(ISERROR(MATCH(X418,'Listados Datos'!$N$3:$N$4,0))),'Listados Datos'!$N$6&amp;"Por favor no seleccionar este criterios de impacto (Afectación Económica o presupuestal y/o Pérdida Reputacional)",'Listados Datos'!$N$7),"")</f>
        <v>✔</v>
      </c>
      <c r="Z418" s="435" t="str">
        <f>IF(OR(X418='Listados Datos'!$R$3,X418='Listados Datos'!$S$3),"Leve",IF(OR(X418='Listados Datos'!$R$4,X418='Listados Datos'!$S$4),"Menor",IF(OR(X418='Listados Datos'!$R$5,X418='Listados Datos'!$S$5),"Moderado",IF(OR(X418='Listados Datos'!$R$6,X418='Listados Datos'!$S$6),"Mayor",IF(OR(X418='Listados Datos'!$R$7,X418='Listados Datos'!$S$7),"Catastrófico","")))))</f>
        <v>Moderado</v>
      </c>
      <c r="AA418" s="438">
        <f>IF(Z418="","",IF(Z418="Leve",20%,IF(Z418="Menor",40%,IF(Z418="Moderado",60%,IF(Z418="Mayor",80%,IF(Z418="Catastrófico",100%,0))))))</f>
        <v>0.6</v>
      </c>
      <c r="AB418" s="441" t="str">
        <f>IF(OR(AND(V418="Muy Baja",Z418="Leve"),AND(V418="Muy Baja",Z418="Menor"),AND(V418="Baja",Z418="Leve")),"Bajo",IF(OR(AND(V418="Muy baja",Z418="Moderado"),AND(V418="Baja",Z418="Menor"),AND(V418="Baja",Z418="Moderado"),AND(V418="Media",Z418="Leve"),AND(V418="Media",Z418="Menor"),AND(V418="Media",Z418="Moderado"),AND(V418="Alta",Z418="Leve"),AND(V418="Alta",Z418="Menor")),"Moderado",IF(OR(AND(V418="Muy Baja",Z418="Mayor"),AND(V418="Baja",Z418="Mayor"),AND(V418="Media",Z418="Mayor"),AND(V418="Alta",Z418="Moderado"),AND(V418="Alta",Z418="Mayor"),AND(V418="Muy Alta",Z418="Leve"),AND(V418="Muy Alta",Z418="Menor"),AND(V418="Muy Alta",Z418="Moderado"),AND(V418="Muy Alta",Z418="Mayor")),"Alto",IF(OR(AND(V418="Muy Baja",Z418="Catastrófico"),AND(V418="Baja",Z418="Catastrófico"),AND(V418="Media",Z418="Catastrófico"),AND(V418="Alta",Z418="Catastrófico"),AND(V418="Muy Alta",Z418="Catastrófico")),"Extremo",""))))</f>
        <v>Moderado</v>
      </c>
      <c r="AC418" s="444"/>
      <c r="AD418" s="447"/>
      <c r="AE418" s="450" t="str">
        <f t="shared" ref="AE418" si="451">IF(AND(AC418="Rara Vez",AD418="Insignificante"),("BAJA"),IF(AND(AC418="Rara Vez",AD418="Menor"),("BAJA"),IF(AND(AC418="Rara Vez",AD418="Moderado"),("MODERADA"),IF(AND(AC418="Rara Vez",AD418="Mayor"),("ALTA"),IF(AND(AC418="Improbable",AD418="Insignificante"),("BAJA"),IF(AND(AC418="Improbable",AD418="Menor"),("BAJA"),IF(AND(AC418="Improbable",AD418="Moderado"),("MODERADA"),IF(AND(AC418="Improbable",AD418="Mayor"),("ALTA"),IF(AND(AC418="Posible",AD418="Insignificante"),("BAJA"),IF(AND(AC418="Posible",AD418="Menor"),("MODERADA"),IF(AND(AC418="Posible",AD418="Moderado"),("ALTA"),IF(AND(AC418="Posible",AD418="Mayor"),("EXTREMA"),IF(AND(AC418="Probable",AD418="Insignificante"),("MODERADA"),IF(AND(AC418="Probable",AD418="Menor"),("ALTA"),IF(AND(AC418="Probable",AD418="Moderado"),("ALTA"),IF(AND(AC418="Probable",AD418="Mayor"),("EXTREMA"),IF(AND(AC418="Casi Seguro",AD418="Insignificante"),("ALTA"),IF(AND(AC418="Casi Seguro",AD418="Menor"),("ALTA"),IF(AND(AC418="Casi Seguro",AD418="Moderado"),("EXTREMA"),IF(AND(AC418="Casi Seguro",AD418="Mayor"),("EXTREMA"),IF(AD418="Catastrófico","EXTREMA","VALORAR")))))))))))))))))))))</f>
        <v>VALORAR</v>
      </c>
      <c r="AF418" s="205">
        <v>1</v>
      </c>
      <c r="AG418" s="206" t="s">
        <v>1538</v>
      </c>
      <c r="AH418" s="234" t="str">
        <f t="shared" si="407"/>
        <v>Probabilidad</v>
      </c>
      <c r="AI418" s="340" t="s">
        <v>314</v>
      </c>
      <c r="AJ418" s="340" t="s">
        <v>319</v>
      </c>
      <c r="AK418" s="235" t="str">
        <f t="shared" si="408"/>
        <v>40%</v>
      </c>
      <c r="AL418" s="341" t="s">
        <v>323</v>
      </c>
      <c r="AM418" s="341" t="s">
        <v>327</v>
      </c>
      <c r="AN418" s="342" t="s">
        <v>330</v>
      </c>
      <c r="AO418" s="236">
        <f>IF(ISBLANK(AD418),(IFERROR(IF(AH418="Probabilidad",(W418-(+W418*AK418)),IF(AH418="Impacto",W418,"")),""))," ")</f>
        <v>0.36</v>
      </c>
      <c r="AP418" s="174" t="str">
        <f>IF(ISBLANK(AD418), (IFERROR(IF(AO418="","",IF(AO418&lt;=0.2,"Muy Baja",IF(AO418&lt;=0.4,"Baja",IF(AO418&lt;=0.6,"Media",IF(AO418&lt;=0.8,"Alta","Muy Alta"))))),""))," ")</f>
        <v>Baja</v>
      </c>
      <c r="AQ418" s="237">
        <f t="shared" si="409"/>
        <v>0.36</v>
      </c>
      <c r="AR418" s="283" t="str">
        <f t="shared" si="410"/>
        <v>Moderado</v>
      </c>
      <c r="AS418" s="237">
        <f>IFERROR(IF(AH418="Impacto",(AA418-(+AA418*AK418)),IF(AH418="Probabilidad",AA418,"")),"")</f>
        <v>0.6</v>
      </c>
      <c r="AT418" s="239" t="str">
        <f t="shared" si="411"/>
        <v>Moderado</v>
      </c>
      <c r="AU418" s="453"/>
      <c r="AV418" s="456" t="str">
        <f>IF(ISBLANK(AD418), " ", AD418)</f>
        <v xml:space="preserve"> </v>
      </c>
      <c r="AW418" s="450" t="str">
        <f t="shared" ref="AW418" si="452">IF(AND(AU418="Rara Vez",AV418="Insignificante"),("BAJA"),IF(AND(AU418="Rara Vez",AV418="Menor"),("BAJA"),IF(AND(AU418="Rara Vez",AV418="Moderado"),("MODERADA"),IF(AND(AU418="Rara Vez",AV418="Mayor"),("ALTA"),IF(AND(AU418="Improbable",AV418="Insignificante"),("BAJA"),IF(AND(AU418="Improbable",AV418="Menor"),("BAJA"),IF(AND(AU418="Improbable",AV418="Moderado"),("MODERADA"),IF(AND(AU418="Improbable",AV418="Mayor"),("ALTA"),IF(AND(AU418="Posible",AV418="Insignificante"),("BAJA"),IF(AND(AU418="Posible",AV418="Menor"),("MODERADA"),IF(AND(AU418="Posible",AV418="Moderado"),("ALTA"),IF(AND(AU418="Posible",AV418="Mayor"),("EXTREMA"),IF(AND(AU418="Probable",AV418="Insignificante"),("MODERADA"),IF(AND(AU418="Probable",AV418="Menor"),("ALTA"),IF(AND(AU418="Probable",AV418="Moderado"),("ALTA"),IF(AND(AU418="Probable",AV418="Mayor"),("EXTREMA"),IF(AND(AU418="Casi Seguro",AV418="Insignificante"),("ALTA"),IF(AND(AU418="Casi Seguro",AV418="Menor"),("ALTA"),IF(AND(AU418="Casi Seguro",AV418="Moderado"),("EXTREMA"),IF(AND(AU418="Casi Seguro",AV418="Mayor"),("EXTREMA"),IF(AV418="Catastrófico","EXTREMA","VALORAR")))))))))))))))))))))</f>
        <v>VALORAR</v>
      </c>
      <c r="AX418" s="459" t="s">
        <v>337</v>
      </c>
      <c r="AY418" s="494" t="s">
        <v>1660</v>
      </c>
      <c r="AZ418" s="497" t="s">
        <v>1661</v>
      </c>
      <c r="BA418" s="497" t="s">
        <v>1372</v>
      </c>
      <c r="BB418" s="497" t="s">
        <v>1069</v>
      </c>
      <c r="BC418" s="500">
        <v>44562</v>
      </c>
      <c r="BD418" s="500">
        <v>44926</v>
      </c>
      <c r="BE418" s="497" t="s">
        <v>1373</v>
      </c>
      <c r="BF418" s="497" t="s">
        <v>1373</v>
      </c>
      <c r="BG418" s="462" t="s">
        <v>1374</v>
      </c>
      <c r="BH418" s="215"/>
      <c r="BI418" s="210"/>
      <c r="BJ418" s="210"/>
      <c r="BK418" s="210"/>
      <c r="BL418" s="207"/>
      <c r="BM418" s="207"/>
      <c r="BN418" s="207"/>
      <c r="BO418" s="282"/>
      <c r="BP418" s="282"/>
      <c r="BQ418" s="284"/>
      <c r="BR418" s="213"/>
      <c r="BS418" s="213" t="str">
        <f>IF(AND('MAPA DE RIESGOS'!$AP418="Muy Alta",'MAPA DE RIESGOS'!$AR418="Leve"),CONCATENATE("R",'MAPA DE RIESGOS'!$H418,"C",'MAPA DE RIESGOS'!$AF418),"")</f>
        <v/>
      </c>
      <c r="BT418" s="213"/>
      <c r="BU418" s="213"/>
      <c r="BV418" s="213"/>
      <c r="BW418" s="213"/>
      <c r="BX418" s="213"/>
      <c r="BY418" s="213"/>
      <c r="BZ418" s="213"/>
      <c r="CA418" s="213"/>
      <c r="CB418" s="213"/>
      <c r="CC418" s="213"/>
      <c r="CD418" s="213"/>
      <c r="CE418" s="213"/>
      <c r="CF418" s="213"/>
      <c r="CG418" s="213"/>
      <c r="CH418" s="213"/>
      <c r="CI418" s="213"/>
      <c r="CJ418" s="213"/>
      <c r="CK418" s="213"/>
    </row>
    <row r="419" spans="1:89" s="214" customFormat="1" ht="74" customHeight="1">
      <c r="A419" s="643"/>
      <c r="B419" s="621"/>
      <c r="C419" s="520"/>
      <c r="D419" s="520"/>
      <c r="E419" s="469"/>
      <c r="F419" s="469"/>
      <c r="G419" s="489"/>
      <c r="H419" s="384">
        <v>68</v>
      </c>
      <c r="I419" s="466"/>
      <c r="J419" s="463"/>
      <c r="K419" s="463"/>
      <c r="L419" s="463"/>
      <c r="M419" s="469" t="str">
        <f t="shared" si="448"/>
        <v xml:space="preserve">Posibilidad de perdida de  debido a amenazas como y vulderabilidades, afectando a los activos de información de </v>
      </c>
      <c r="N419" s="469"/>
      <c r="O419" s="469"/>
      <c r="P419" s="472"/>
      <c r="Q419" s="475"/>
      <c r="R419" s="478"/>
      <c r="S419" s="478"/>
      <c r="T419" s="478"/>
      <c r="U419" s="478"/>
      <c r="V419" s="481"/>
      <c r="W419" s="439"/>
      <c r="X419" s="484"/>
      <c r="Y419" s="487"/>
      <c r="Z419" s="436"/>
      <c r="AA419" s="439"/>
      <c r="AB419" s="442"/>
      <c r="AC419" s="445"/>
      <c r="AD419" s="448"/>
      <c r="AE419" s="451"/>
      <c r="AF419" s="205">
        <v>2</v>
      </c>
      <c r="AG419" s="206" t="s">
        <v>1539</v>
      </c>
      <c r="AH419" s="234" t="str">
        <f t="shared" si="407"/>
        <v/>
      </c>
      <c r="AI419" s="340"/>
      <c r="AJ419" s="340"/>
      <c r="AK419" s="235" t="str">
        <f t="shared" si="408"/>
        <v/>
      </c>
      <c r="AL419" s="341"/>
      <c r="AM419" s="341"/>
      <c r="AN419" s="342"/>
      <c r="AO419" s="236" t="str">
        <f>IF(ISBLANK(AD418),(IFERROR(IF(AND(AH418="Probabilidad",AH419="Probabilidad"),(AQ418-(+AQ418*AK419)),IF(AH419="Probabilidad",(W418-(+W418*AK419)),IF(AH419="Impacto",AQ418,""))),""))," ")</f>
        <v/>
      </c>
      <c r="AP419" s="174" t="str">
        <f>IF(ISBLANK(AD418),(IFERROR(IF(AO419="","",IF(AO419&lt;=0.2,"Muy Baja",IF(AO419&lt;=0.4,"Baja",IF(AO419&lt;=0.6,"Media",IF(AO419&lt;=0.8,"Alta","Muy Alta"))))),""))," ")</f>
        <v/>
      </c>
      <c r="AQ419" s="237" t="str">
        <f t="shared" si="409"/>
        <v/>
      </c>
      <c r="AR419" s="283" t="str">
        <f t="shared" si="410"/>
        <v/>
      </c>
      <c r="AS419" s="237" t="str">
        <f>IFERROR(IF(AND(AH418="Impacto",AH419="Impacto"),(AS418-(+AS418*AK419)),IF(AH419="Impacto",(AA418-(+AA418*AK419)),IF(AH419="Probabilidad",AS418,""))),"")</f>
        <v/>
      </c>
      <c r="AT419" s="239" t="str">
        <f t="shared" si="411"/>
        <v/>
      </c>
      <c r="AU419" s="454"/>
      <c r="AV419" s="457"/>
      <c r="AW419" s="451"/>
      <c r="AX419" s="460"/>
      <c r="AY419" s="496"/>
      <c r="AZ419" s="499"/>
      <c r="BA419" s="499"/>
      <c r="BB419" s="499"/>
      <c r="BC419" s="502"/>
      <c r="BD419" s="502"/>
      <c r="BE419" s="499"/>
      <c r="BF419" s="499"/>
      <c r="BG419" s="463"/>
      <c r="BH419" s="215"/>
      <c r="BI419" s="210"/>
      <c r="BJ419" s="210"/>
      <c r="BK419" s="210"/>
      <c r="BL419" s="207"/>
      <c r="BM419" s="207"/>
      <c r="BN419" s="207"/>
      <c r="BO419" s="282"/>
      <c r="BP419" s="282"/>
      <c r="BQ419" s="284"/>
      <c r="BR419" s="213"/>
      <c r="BS419" s="213" t="str">
        <f>IF(AND('MAPA DE RIESGOS'!$AP419="Muy Alta",'MAPA DE RIESGOS'!$AR419="Leve"),CONCATENATE("R",'MAPA DE RIESGOS'!$H419,"C",'MAPA DE RIESGOS'!$AF419),"")</f>
        <v/>
      </c>
      <c r="BT419" s="213"/>
      <c r="BU419" s="213"/>
      <c r="BV419" s="213"/>
      <c r="BW419" s="213"/>
      <c r="BX419" s="213"/>
      <c r="BY419" s="213"/>
      <c r="BZ419" s="213"/>
      <c r="CA419" s="213"/>
      <c r="CB419" s="213"/>
      <c r="CC419" s="213"/>
      <c r="CD419" s="213"/>
      <c r="CE419" s="213"/>
      <c r="CF419" s="213"/>
      <c r="CG419" s="213"/>
      <c r="CH419" s="213"/>
      <c r="CI419" s="213"/>
      <c r="CJ419" s="213"/>
      <c r="CK419" s="213"/>
    </row>
    <row r="420" spans="1:89" s="214" customFormat="1" ht="28.5" hidden="1" customHeight="1">
      <c r="A420" s="643"/>
      <c r="B420" s="621"/>
      <c r="C420" s="520"/>
      <c r="D420" s="520"/>
      <c r="E420" s="469"/>
      <c r="F420" s="469"/>
      <c r="G420" s="489"/>
      <c r="H420" s="384">
        <v>68</v>
      </c>
      <c r="I420" s="466"/>
      <c r="J420" s="463"/>
      <c r="K420" s="463"/>
      <c r="L420" s="463"/>
      <c r="M420" s="469" t="str">
        <f t="shared" si="448"/>
        <v xml:space="preserve">Posibilidad de perdida de  debido a amenazas como y vulderabilidades, afectando a los activos de información de </v>
      </c>
      <c r="N420" s="469"/>
      <c r="O420" s="469"/>
      <c r="P420" s="472"/>
      <c r="Q420" s="475"/>
      <c r="R420" s="478"/>
      <c r="S420" s="478"/>
      <c r="T420" s="478"/>
      <c r="U420" s="478"/>
      <c r="V420" s="481"/>
      <c r="W420" s="439"/>
      <c r="X420" s="484"/>
      <c r="Y420" s="487"/>
      <c r="Z420" s="436"/>
      <c r="AA420" s="439"/>
      <c r="AB420" s="442"/>
      <c r="AC420" s="445"/>
      <c r="AD420" s="448"/>
      <c r="AE420" s="451"/>
      <c r="AF420" s="205">
        <v>3</v>
      </c>
      <c r="AG420" s="206"/>
      <c r="AH420" s="234" t="str">
        <f t="shared" si="407"/>
        <v/>
      </c>
      <c r="AI420" s="340"/>
      <c r="AJ420" s="340"/>
      <c r="AK420" s="235" t="str">
        <f t="shared" si="408"/>
        <v/>
      </c>
      <c r="AL420" s="341"/>
      <c r="AM420" s="341"/>
      <c r="AN420" s="342"/>
      <c r="AO420" s="236" t="str">
        <f>IF(ISBLANK(AD418),(IFERROR(IF(AND(AH419="Probabilidad",AH420="Probabilidad"),(AQ419-(+AQ419*AK420)),IF(AND(AH419="Impacto",AH420="Probabilidad"),(AQ418-(+AQ418*AK420)),IF(AH420="Impacto",AQ419,""))),""))," ")</f>
        <v/>
      </c>
      <c r="AP420" s="174" t="str">
        <f>IF(ISBLANK(AD418),(IFERROR(IF(AO420="","",IF(AO420&lt;=0.2,"Muy Baja",IF(AO420&lt;=0.4,"Baja",IF(AO420&lt;=0.6,"Media",IF(AO420&lt;=0.8,"Alta","Muy Alta"))))),""))," ")</f>
        <v/>
      </c>
      <c r="AQ420" s="237" t="str">
        <f t="shared" si="409"/>
        <v/>
      </c>
      <c r="AR420" s="283" t="str">
        <f t="shared" si="410"/>
        <v/>
      </c>
      <c r="AS420" s="237" t="str">
        <f>IFERROR(IF(AND(AH419="Impacto",AH420="Impacto"),(AS419-(+AS419*AK420)),IF(AND(AH419="Probabilidad",AH420="Impacto"),(AS418-(+AS418*AK420)),IF(AH420="Probabilidad",AS419,""))),"")</f>
        <v/>
      </c>
      <c r="AT420" s="239" t="str">
        <f t="shared" si="411"/>
        <v/>
      </c>
      <c r="AU420" s="454"/>
      <c r="AV420" s="457"/>
      <c r="AW420" s="451"/>
      <c r="AX420" s="460"/>
      <c r="AY420" s="343"/>
      <c r="AZ420" s="209"/>
      <c r="BA420" s="207"/>
      <c r="BB420" s="207"/>
      <c r="BC420" s="208"/>
      <c r="BD420" s="208"/>
      <c r="BE420" s="208"/>
      <c r="BF420" s="209"/>
      <c r="BG420" s="463"/>
      <c r="BH420" s="215"/>
      <c r="BI420" s="210"/>
      <c r="BJ420" s="210"/>
      <c r="BK420" s="210"/>
      <c r="BL420" s="207"/>
      <c r="BM420" s="207"/>
      <c r="BN420" s="207"/>
      <c r="BO420" s="282"/>
      <c r="BP420" s="282"/>
      <c r="BQ420" s="284"/>
      <c r="BR420" s="213"/>
      <c r="BS420" s="213" t="str">
        <f>IF(AND('MAPA DE RIESGOS'!$AP420="Muy Alta",'MAPA DE RIESGOS'!$AR420="Leve"),CONCATENATE("R",'MAPA DE RIESGOS'!$H420,"C",'MAPA DE RIESGOS'!$AF420),"")</f>
        <v/>
      </c>
      <c r="BT420" s="213"/>
      <c r="BU420" s="213"/>
      <c r="BV420" s="213"/>
      <c r="BW420" s="213"/>
      <c r="BX420" s="213"/>
      <c r="BY420" s="213"/>
      <c r="BZ420" s="213"/>
      <c r="CA420" s="213"/>
      <c r="CB420" s="213"/>
      <c r="CC420" s="213"/>
      <c r="CD420" s="213"/>
      <c r="CE420" s="213"/>
      <c r="CF420" s="213"/>
      <c r="CG420" s="213"/>
      <c r="CH420" s="213"/>
      <c r="CI420" s="213"/>
      <c r="CJ420" s="213"/>
      <c r="CK420" s="213"/>
    </row>
    <row r="421" spans="1:89" s="214" customFormat="1" ht="28.5" hidden="1" customHeight="1">
      <c r="A421" s="643"/>
      <c r="B421" s="621"/>
      <c r="C421" s="520"/>
      <c r="D421" s="520"/>
      <c r="E421" s="469"/>
      <c r="F421" s="469"/>
      <c r="G421" s="489"/>
      <c r="H421" s="384">
        <v>68</v>
      </c>
      <c r="I421" s="466"/>
      <c r="J421" s="463"/>
      <c r="K421" s="463"/>
      <c r="L421" s="463"/>
      <c r="M421" s="469" t="str">
        <f t="shared" si="448"/>
        <v xml:space="preserve">Posibilidad de perdida de  debido a amenazas como y vulderabilidades, afectando a los activos de información de </v>
      </c>
      <c r="N421" s="469"/>
      <c r="O421" s="469"/>
      <c r="P421" s="472"/>
      <c r="Q421" s="475"/>
      <c r="R421" s="478"/>
      <c r="S421" s="478"/>
      <c r="T421" s="478"/>
      <c r="U421" s="478"/>
      <c r="V421" s="481"/>
      <c r="W421" s="439"/>
      <c r="X421" s="484"/>
      <c r="Y421" s="487"/>
      <c r="Z421" s="436"/>
      <c r="AA421" s="439"/>
      <c r="AB421" s="442"/>
      <c r="AC421" s="445"/>
      <c r="AD421" s="448"/>
      <c r="AE421" s="451"/>
      <c r="AF421" s="205">
        <v>4</v>
      </c>
      <c r="AG421" s="206"/>
      <c r="AH421" s="234" t="str">
        <f t="shared" si="407"/>
        <v/>
      </c>
      <c r="AI421" s="340"/>
      <c r="AJ421" s="340"/>
      <c r="AK421" s="235" t="str">
        <f t="shared" si="408"/>
        <v/>
      </c>
      <c r="AL421" s="341"/>
      <c r="AM421" s="341"/>
      <c r="AN421" s="342"/>
      <c r="AO421" s="236" t="str">
        <f>IF(ISBLANK(AD418),(IFERROR(IF(AND(AH420="Probabilidad",AH421="Probabilidad"),(AQ420-(+AQ420*AK421)),IF(AND(AH420="Impacto",AH421="Probabilidad"),(AQ419-(+AQ419*AK421)),IF(AH421="Impacto",AQ420,""))),""))," ")</f>
        <v/>
      </c>
      <c r="AP421" s="174" t="str">
        <f>IF(ISBLANK(AD418),(IFERROR(IF(AO421="","",IF(AO421&lt;=0.2,"Muy Baja",IF(AO421&lt;=0.4,"Baja",IF(AO421&lt;=0.6,"Media",IF(AO421&lt;=0.8,"Alta","Muy Alta"))))),""))," ")</f>
        <v/>
      </c>
      <c r="AQ421" s="237" t="str">
        <f t="shared" si="409"/>
        <v/>
      </c>
      <c r="AR421" s="283" t="str">
        <f t="shared" si="410"/>
        <v/>
      </c>
      <c r="AS421" s="237" t="str">
        <f>IFERROR(IF(AND(AH420="Impacto",AH421="Impacto"),(AS420-(+AS420*AK421)),IF(AND(AH420="Probabilidad",AH421="Impacto"),(AS419-(+AS419*AK421)),IF(AH421="Probabilidad",AS420,""))),"")</f>
        <v/>
      </c>
      <c r="AT421" s="239" t="str">
        <f t="shared" si="411"/>
        <v/>
      </c>
      <c r="AU421" s="454"/>
      <c r="AV421" s="457"/>
      <c r="AW421" s="451"/>
      <c r="AX421" s="460"/>
      <c r="AY421" s="343"/>
      <c r="AZ421" s="209"/>
      <c r="BA421" s="207"/>
      <c r="BB421" s="207"/>
      <c r="BC421" s="208"/>
      <c r="BD421" s="208"/>
      <c r="BE421" s="208"/>
      <c r="BF421" s="209"/>
      <c r="BG421" s="463"/>
      <c r="BH421" s="215"/>
      <c r="BI421" s="210"/>
      <c r="BJ421" s="210"/>
      <c r="BK421" s="210"/>
      <c r="BL421" s="207"/>
      <c r="BM421" s="207"/>
      <c r="BN421" s="207"/>
      <c r="BO421" s="282"/>
      <c r="BP421" s="282"/>
      <c r="BQ421" s="284"/>
      <c r="BR421" s="213"/>
      <c r="BS421" s="213" t="str">
        <f>IF(AND('MAPA DE RIESGOS'!$AP421="Muy Alta",'MAPA DE RIESGOS'!$AR421="Leve"),CONCATENATE("R",'MAPA DE RIESGOS'!$H421,"C",'MAPA DE RIESGOS'!$AF421),"")</f>
        <v/>
      </c>
      <c r="BT421" s="213"/>
      <c r="BU421" s="213"/>
      <c r="BV421" s="213"/>
      <c r="BW421" s="213"/>
      <c r="BX421" s="213"/>
      <c r="BY421" s="213"/>
      <c r="BZ421" s="213"/>
      <c r="CA421" s="213"/>
      <c r="CB421" s="213"/>
      <c r="CC421" s="213"/>
      <c r="CD421" s="213"/>
      <c r="CE421" s="213"/>
      <c r="CF421" s="213"/>
      <c r="CG421" s="213"/>
      <c r="CH421" s="213"/>
      <c r="CI421" s="213"/>
      <c r="CJ421" s="213"/>
      <c r="CK421" s="213"/>
    </row>
    <row r="422" spans="1:89" s="214" customFormat="1" ht="28.5" hidden="1" customHeight="1">
      <c r="A422" s="643"/>
      <c r="B422" s="621"/>
      <c r="C422" s="520"/>
      <c r="D422" s="520"/>
      <c r="E422" s="469"/>
      <c r="F422" s="469"/>
      <c r="G422" s="489"/>
      <c r="H422" s="384">
        <v>68</v>
      </c>
      <c r="I422" s="466"/>
      <c r="J422" s="463"/>
      <c r="K422" s="463"/>
      <c r="L422" s="463"/>
      <c r="M422" s="469" t="str">
        <f t="shared" si="448"/>
        <v xml:space="preserve">Posibilidad de perdida de  debido a amenazas como y vulderabilidades, afectando a los activos de información de </v>
      </c>
      <c r="N422" s="469"/>
      <c r="O422" s="469"/>
      <c r="P422" s="472"/>
      <c r="Q422" s="475"/>
      <c r="R422" s="478"/>
      <c r="S422" s="478"/>
      <c r="T422" s="478"/>
      <c r="U422" s="478"/>
      <c r="V422" s="481"/>
      <c r="W422" s="439"/>
      <c r="X422" s="484"/>
      <c r="Y422" s="487"/>
      <c r="Z422" s="436"/>
      <c r="AA422" s="439"/>
      <c r="AB422" s="442"/>
      <c r="AC422" s="445"/>
      <c r="AD422" s="448"/>
      <c r="AE422" s="451"/>
      <c r="AF422" s="205">
        <v>5</v>
      </c>
      <c r="AG422" s="206"/>
      <c r="AH422" s="234" t="str">
        <f t="shared" si="407"/>
        <v/>
      </c>
      <c r="AI422" s="340"/>
      <c r="AJ422" s="340"/>
      <c r="AK422" s="235" t="str">
        <f t="shared" si="408"/>
        <v/>
      </c>
      <c r="AL422" s="341"/>
      <c r="AM422" s="341"/>
      <c r="AN422" s="342"/>
      <c r="AO422" s="236" t="str">
        <f>IF(ISBLANK(AD418),(IFERROR(IF(AND(AH421="Probabilidad",AH422="Probabilidad"),(AQ421-(+AQ421*AK422)),IF(AND(AH421="Impacto",AH422="Probabilidad"),(AQ420-(+AQ420*AK422)),IF(AH422="Impacto",AQ421,""))),""))," ")</f>
        <v/>
      </c>
      <c r="AP422" s="174" t="str">
        <f>IF(ISBLANK(AD418),(IFERROR(IF(AO422="","",IF(AO422&lt;=0.2,"Muy Baja",IF(AO422&lt;=0.4,"Baja",IF(AO422&lt;=0.6,"Media",IF(AO422&lt;=0.8,"Alta","Muy Alta"))))),""))," ")</f>
        <v/>
      </c>
      <c r="AQ422" s="237" t="str">
        <f t="shared" si="409"/>
        <v/>
      </c>
      <c r="AR422" s="283" t="str">
        <f t="shared" si="410"/>
        <v/>
      </c>
      <c r="AS422" s="237" t="str">
        <f>IFERROR(IF(AND(AH421="Impacto",AH422="Impacto"),(AS421-(+AS421*AK422)),IF(AND(AH421="Probabilidad",AH422="Impacto"),(AS420-(+AS420*AK422)),IF(AH422="Probabilidad",AS421,""))),"")</f>
        <v/>
      </c>
      <c r="AT422" s="239" t="str">
        <f t="shared" si="411"/>
        <v/>
      </c>
      <c r="AU422" s="454"/>
      <c r="AV422" s="457"/>
      <c r="AW422" s="451"/>
      <c r="AX422" s="460"/>
      <c r="AY422" s="343"/>
      <c r="AZ422" s="209"/>
      <c r="BA422" s="207"/>
      <c r="BB422" s="207"/>
      <c r="BC422" s="208"/>
      <c r="BD422" s="208"/>
      <c r="BE422" s="208"/>
      <c r="BF422" s="209"/>
      <c r="BG422" s="463"/>
      <c r="BH422" s="215"/>
      <c r="BI422" s="210"/>
      <c r="BJ422" s="210"/>
      <c r="BK422" s="210"/>
      <c r="BL422" s="207"/>
      <c r="BM422" s="207"/>
      <c r="BN422" s="207"/>
      <c r="BO422" s="282"/>
      <c r="BP422" s="282"/>
      <c r="BQ422" s="284"/>
      <c r="BR422" s="213"/>
      <c r="BS422" s="213" t="str">
        <f>IF(AND('MAPA DE RIESGOS'!$AP422="Muy Alta",'MAPA DE RIESGOS'!$AR422="Leve"),CONCATENATE("R",'MAPA DE RIESGOS'!$H422,"C",'MAPA DE RIESGOS'!$AF422),"")</f>
        <v/>
      </c>
      <c r="BT422" s="213"/>
      <c r="BU422" s="213"/>
      <c r="BV422" s="213"/>
      <c r="BW422" s="213"/>
      <c r="BX422" s="213"/>
      <c r="BY422" s="213"/>
      <c r="BZ422" s="213"/>
      <c r="CA422" s="213"/>
      <c r="CB422" s="213"/>
      <c r="CC422" s="213"/>
      <c r="CD422" s="213"/>
      <c r="CE422" s="213"/>
      <c r="CF422" s="213"/>
      <c r="CG422" s="213"/>
      <c r="CH422" s="213"/>
      <c r="CI422" s="213"/>
      <c r="CJ422" s="213"/>
      <c r="CK422" s="213"/>
    </row>
    <row r="423" spans="1:89" s="214" customFormat="1" ht="28.5" hidden="1" customHeight="1">
      <c r="A423" s="644"/>
      <c r="B423" s="622"/>
      <c r="C423" s="521"/>
      <c r="D423" s="521"/>
      <c r="E423" s="470"/>
      <c r="F423" s="470"/>
      <c r="G423" s="489"/>
      <c r="H423" s="384">
        <v>68</v>
      </c>
      <c r="I423" s="467"/>
      <c r="J423" s="464"/>
      <c r="K423" s="464"/>
      <c r="L423" s="464"/>
      <c r="M423" s="470" t="str">
        <f t="shared" si="448"/>
        <v xml:space="preserve">Posibilidad de perdida de  debido a amenazas como y vulderabilidades, afectando a los activos de información de </v>
      </c>
      <c r="N423" s="470"/>
      <c r="O423" s="470"/>
      <c r="P423" s="473"/>
      <c r="Q423" s="476"/>
      <c r="R423" s="479"/>
      <c r="S423" s="479"/>
      <c r="T423" s="479"/>
      <c r="U423" s="479"/>
      <c r="V423" s="482"/>
      <c r="W423" s="440"/>
      <c r="X423" s="485"/>
      <c r="Y423" s="488"/>
      <c r="Z423" s="437"/>
      <c r="AA423" s="440"/>
      <c r="AB423" s="443"/>
      <c r="AC423" s="446"/>
      <c r="AD423" s="449"/>
      <c r="AE423" s="452"/>
      <c r="AF423" s="205">
        <v>6</v>
      </c>
      <c r="AG423" s="206"/>
      <c r="AH423" s="234" t="str">
        <f t="shared" si="407"/>
        <v/>
      </c>
      <c r="AI423" s="340"/>
      <c r="AJ423" s="340"/>
      <c r="AK423" s="235" t="str">
        <f t="shared" si="408"/>
        <v/>
      </c>
      <c r="AL423" s="341"/>
      <c r="AM423" s="341"/>
      <c r="AN423" s="342"/>
      <c r="AO423" s="236" t="str">
        <f>IF(ISBLANK(AD418),(IFERROR(IF(AND(AH421="Probabilidad",AH423="Probabilidad"),(AQ421-(+AQ421*AK423)),IF(AND(AH421="Impacto",AH423="Probabilidad"),(AQ420-(+AQ420*AK423)),IF(AH423="Impacto",AQ421,""))),""))," ")</f>
        <v/>
      </c>
      <c r="AP423" s="174" t="str">
        <f>IF(ISBLANK(AD418),(IFERROR(IF(AO423="","",IF(AO423&lt;=0.2,"Muy Baja",IF(AO423&lt;=0.4,"Baja",IF(AO423&lt;=0.6,"Media",IF(AO423&lt;=0.8,"Alta","Muy Alta"))))),"")), " ")</f>
        <v/>
      </c>
      <c r="AQ423" s="237" t="str">
        <f t="shared" si="409"/>
        <v/>
      </c>
      <c r="AR423" s="283" t="str">
        <f t="shared" si="410"/>
        <v/>
      </c>
      <c r="AS423" s="237" t="str">
        <f>IFERROR(IF(AND(AH422="Impacto",AH423="Impacto"),(AS421-(+AS422*AK423)),IF(AND(AH421="Probabilidad",AH423="Impacto"),(AS420-(+AS420*AK423)),IF(AH423="Probabilidad",AS421,""))),"")</f>
        <v/>
      </c>
      <c r="AT423" s="239" t="str">
        <f t="shared" si="411"/>
        <v/>
      </c>
      <c r="AU423" s="455"/>
      <c r="AV423" s="458"/>
      <c r="AW423" s="452"/>
      <c r="AX423" s="461"/>
      <c r="AY423" s="343"/>
      <c r="AZ423" s="209"/>
      <c r="BA423" s="207"/>
      <c r="BB423" s="207"/>
      <c r="BC423" s="208"/>
      <c r="BD423" s="208"/>
      <c r="BE423" s="208"/>
      <c r="BF423" s="209"/>
      <c r="BG423" s="464"/>
      <c r="BH423" s="215"/>
      <c r="BI423" s="210"/>
      <c r="BJ423" s="210"/>
      <c r="BK423" s="210"/>
      <c r="BL423" s="207"/>
      <c r="BM423" s="207"/>
      <c r="BN423" s="207"/>
      <c r="BO423" s="282"/>
      <c r="BP423" s="282"/>
      <c r="BQ423" s="284"/>
      <c r="BR423" s="213"/>
      <c r="BS423" s="213" t="str">
        <f>IF(AND('MAPA DE RIESGOS'!$AP423="Muy Alta",'MAPA DE RIESGOS'!$AR423="Leve"),CONCATENATE("R",'MAPA DE RIESGOS'!$H423,"C",'MAPA DE RIESGOS'!$AF423),"")</f>
        <v/>
      </c>
      <c r="BT423" s="213"/>
      <c r="BU423" s="213"/>
      <c r="BV423" s="213"/>
      <c r="BW423" s="213"/>
      <c r="BX423" s="213"/>
      <c r="BY423" s="213"/>
      <c r="BZ423" s="213"/>
      <c r="CA423" s="213"/>
      <c r="CB423" s="213"/>
      <c r="CC423" s="213"/>
      <c r="CD423" s="213"/>
      <c r="CE423" s="213"/>
      <c r="CF423" s="213"/>
      <c r="CG423" s="213"/>
      <c r="CH423" s="213"/>
      <c r="CI423" s="213"/>
      <c r="CJ423" s="213"/>
      <c r="CK423" s="213"/>
    </row>
    <row r="424" spans="1:89" s="214" customFormat="1" ht="121.5" customHeight="1">
      <c r="A424" s="642">
        <v>11</v>
      </c>
      <c r="B424" s="620" t="s">
        <v>961</v>
      </c>
      <c r="C424" s="519" t="str">
        <f>IFERROR((VLOOKUP($B424,'Listados Datos'!$D$3:$E$18,2,FALSE))," ")</f>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
      <c r="D424" s="519" t="str">
        <f>IFERROR((VLOOKUP($B424,'Listados Datos'!$D$3:$F$18,3,FALSE))," ")</f>
        <v>El proceso inicia con la identificación de necesidades de personal y finaliza con el seguimiento y evaluación de los mismos. Aplica a todos los procesos de la entidad.</v>
      </c>
      <c r="E424" s="468" t="s">
        <v>1259</v>
      </c>
      <c r="F424" s="468" t="s">
        <v>976</v>
      </c>
      <c r="G424" s="489">
        <v>69</v>
      </c>
      <c r="H424" s="384">
        <v>69</v>
      </c>
      <c r="I424" s="465" t="s">
        <v>1287</v>
      </c>
      <c r="J424" s="462" t="s">
        <v>243</v>
      </c>
      <c r="K424" s="462" t="s">
        <v>1287</v>
      </c>
      <c r="L424" s="462" t="s">
        <v>1486</v>
      </c>
      <c r="M424" s="468" t="str">
        <f t="shared" ref="M424" si="453">+CONCATENATE("Posibilidad de afectación ", J424, " por ", K424," debido a ", L424)</f>
        <v xml:space="preserve">Posibilidad de afectación Reputacional por Incumplimiento de las funciones propias de la entidad. debido a Incumplimiento de las funciones propias de la entidad, por falta de personal de Planta que garantice la  continuidad de las labores </v>
      </c>
      <c r="N424" s="468" t="s">
        <v>108</v>
      </c>
      <c r="O424" s="468" t="s">
        <v>836</v>
      </c>
      <c r="P424" s="471">
        <v>228</v>
      </c>
      <c r="Q424" s="474"/>
      <c r="R424" s="477"/>
      <c r="S424" s="477"/>
      <c r="T424" s="477"/>
      <c r="U424" s="477"/>
      <c r="V424" s="480" t="str">
        <f t="shared" ref="V424" si="454">IF(ISBLANK(AC424),(IF(P424&lt;=0,"",IF(P424&lt;=2,"Muy Baja",IF(P424&lt;=24,"Baja",IF(P424&lt;=500,"Media",IF(P424&lt;=5000,"Alta","Muy Alta"))))))," ")</f>
        <v>Media</v>
      </c>
      <c r="W424" s="438">
        <f t="shared" ref="W424" si="455">IF(ISBLANK(AC424),(IF(V424="","",IF(V424="Muy Baja",20%,IF(V424="Baja",40%,IF(V424="Media",60%,IF(V424="Alta",80%,IF(V424="Muy Alta",100%,0)))))))," ")</f>
        <v>0.6</v>
      </c>
      <c r="X424" s="483" t="s">
        <v>307</v>
      </c>
      <c r="Y424" s="486" t="str">
        <f>IF(X424&gt;0,IF(NOT(ISERROR(MATCH(X424,'Listados Datos'!$N$3:$N$4,0))),'Listados Datos'!$N$6&amp;"Por favor no seleccionar este criterios de impacto (Afectación Económica o presupuestal y/o Pérdida Reputacional)",'Listados Datos'!$N$7),"")</f>
        <v>✔</v>
      </c>
      <c r="Z424" s="435" t="str">
        <f>IF(OR(X424='Listados Datos'!$R$3,X424='Listados Datos'!$S$3),"Leve",IF(OR(X424='Listados Datos'!$R$4,X424='Listados Datos'!$S$4),"Menor",IF(OR(X424='Listados Datos'!$R$5,X424='Listados Datos'!$S$5),"Moderado",IF(OR(X424='Listados Datos'!$R$6,X424='Listados Datos'!$S$6),"Mayor",IF(OR(X424='Listados Datos'!$R$7,X424='Listados Datos'!$S$7),"Catastrófico","")))))</f>
        <v>Moderado</v>
      </c>
      <c r="AA424" s="438">
        <f>IF(Z424="","",IF(Z424="Leve",20%,IF(Z424="Menor",40%,IF(Z424="Moderado",60%,IF(Z424="Mayor",80%,IF(Z424="Catastrófico",100%,0))))))</f>
        <v>0.6</v>
      </c>
      <c r="AB424" s="441" t="str">
        <f>IF(OR(AND(V424="Muy Baja",Z424="Leve"),AND(V424="Muy Baja",Z424="Menor"),AND(V424="Baja",Z424="Leve")),"Bajo",IF(OR(AND(V424="Muy baja",Z424="Moderado"),AND(V424="Baja",Z424="Menor"),AND(V424="Baja",Z424="Moderado"),AND(V424="Media",Z424="Leve"),AND(V424="Media",Z424="Menor"),AND(V424="Media",Z424="Moderado"),AND(V424="Alta",Z424="Leve"),AND(V424="Alta",Z424="Menor")),"Moderado",IF(OR(AND(V424="Muy Baja",Z424="Mayor"),AND(V424="Baja",Z424="Mayor"),AND(V424="Media",Z424="Mayor"),AND(V424="Alta",Z424="Moderado"),AND(V424="Alta",Z424="Mayor"),AND(V424="Muy Alta",Z424="Leve"),AND(V424="Muy Alta",Z424="Menor"),AND(V424="Muy Alta",Z424="Moderado"),AND(V424="Muy Alta",Z424="Mayor")),"Alto",IF(OR(AND(V424="Muy Baja",Z424="Catastrófico"),AND(V424="Baja",Z424="Catastrófico"),AND(V424="Media",Z424="Catastrófico"),AND(V424="Alta",Z424="Catastrófico"),AND(V424="Muy Alta",Z424="Catastrófico")),"Extremo",""))))</f>
        <v>Moderado</v>
      </c>
      <c r="AC424" s="444"/>
      <c r="AD424" s="447"/>
      <c r="AE424" s="450" t="str">
        <f t="shared" ref="AE424" si="456">IF(AND(AC424="Rara Vez",AD424="Insignificante"),("BAJA"),IF(AND(AC424="Rara Vez",AD424="Menor"),("BAJA"),IF(AND(AC424="Rara Vez",AD424="Moderado"),("MODERADA"),IF(AND(AC424="Rara Vez",AD424="Mayor"),("ALTA"),IF(AND(AC424="Improbable",AD424="Insignificante"),("BAJA"),IF(AND(AC424="Improbable",AD424="Menor"),("BAJA"),IF(AND(AC424="Improbable",AD424="Moderado"),("MODERADA"),IF(AND(AC424="Improbable",AD424="Mayor"),("ALTA"),IF(AND(AC424="Posible",AD424="Insignificante"),("BAJA"),IF(AND(AC424="Posible",AD424="Menor"),("MODERADA"),IF(AND(AC424="Posible",AD424="Moderado"),("ALTA"),IF(AND(AC424="Posible",AD424="Mayor"),("EXTREMA"),IF(AND(AC424="Probable",AD424="Insignificante"),("MODERADA"),IF(AND(AC424="Probable",AD424="Menor"),("ALTA"),IF(AND(AC424="Probable",AD424="Moderado"),("ALTA"),IF(AND(AC424="Probable",AD424="Mayor"),("EXTREMA"),IF(AND(AC424="Casi Seguro",AD424="Insignificante"),("ALTA"),IF(AND(AC424="Casi Seguro",AD424="Menor"),("ALTA"),IF(AND(AC424="Casi Seguro",AD424="Moderado"),("EXTREMA"),IF(AND(AC424="Casi Seguro",AD424="Mayor"),("EXTREMA"),IF(AD424="Catastrófico","EXTREMA","VALORAR")))))))))))))))))))))</f>
        <v>VALORAR</v>
      </c>
      <c r="AF424" s="205">
        <v>1</v>
      </c>
      <c r="AG424" s="206" t="s">
        <v>1540</v>
      </c>
      <c r="AH424" s="234" t="str">
        <f t="shared" si="407"/>
        <v>Probabilidad</v>
      </c>
      <c r="AI424" s="340" t="s">
        <v>314</v>
      </c>
      <c r="AJ424" s="340" t="s">
        <v>319</v>
      </c>
      <c r="AK424" s="235" t="str">
        <f t="shared" si="408"/>
        <v>40%</v>
      </c>
      <c r="AL424" s="341" t="s">
        <v>323</v>
      </c>
      <c r="AM424" s="341" t="s">
        <v>327</v>
      </c>
      <c r="AN424" s="342" t="s">
        <v>330</v>
      </c>
      <c r="AO424" s="236">
        <f>IF(ISBLANK(AD424),(IFERROR(IF(AH424="Probabilidad",(W424-(+W424*AK424)),IF(AH424="Impacto",W424,"")),""))," ")</f>
        <v>0.36</v>
      </c>
      <c r="AP424" s="174" t="str">
        <f>IF(ISBLANK(AD424), (IFERROR(IF(AO424="","",IF(AO424&lt;=0.2,"Muy Baja",IF(AO424&lt;=0.4,"Baja",IF(AO424&lt;=0.6,"Media",IF(AO424&lt;=0.8,"Alta","Muy Alta"))))),""))," ")</f>
        <v>Baja</v>
      </c>
      <c r="AQ424" s="237">
        <f t="shared" si="409"/>
        <v>0.36</v>
      </c>
      <c r="AR424" s="283" t="str">
        <f t="shared" si="410"/>
        <v>Moderado</v>
      </c>
      <c r="AS424" s="237">
        <f>IFERROR(IF(AH424="Impacto",(AA424-(+AA424*AK424)),IF(AH424="Probabilidad",AA424,"")),"")</f>
        <v>0.6</v>
      </c>
      <c r="AT424" s="239" t="str">
        <f t="shared" si="411"/>
        <v>Moderado</v>
      </c>
      <c r="AU424" s="453"/>
      <c r="AV424" s="456" t="str">
        <f>IF(ISBLANK(AD424), " ", AD424)</f>
        <v xml:space="preserve"> </v>
      </c>
      <c r="AW424" s="450" t="str">
        <f t="shared" ref="AW424" si="457">IF(AND(AU424="Rara Vez",AV424="Insignificante"),("BAJA"),IF(AND(AU424="Rara Vez",AV424="Menor"),("BAJA"),IF(AND(AU424="Rara Vez",AV424="Moderado"),("MODERADA"),IF(AND(AU424="Rara Vez",AV424="Mayor"),("ALTA"),IF(AND(AU424="Improbable",AV424="Insignificante"),("BAJA"),IF(AND(AU424="Improbable",AV424="Menor"),("BAJA"),IF(AND(AU424="Improbable",AV424="Moderado"),("MODERADA"),IF(AND(AU424="Improbable",AV424="Mayor"),("ALTA"),IF(AND(AU424="Posible",AV424="Insignificante"),("BAJA"),IF(AND(AU424="Posible",AV424="Menor"),("MODERADA"),IF(AND(AU424="Posible",AV424="Moderado"),("ALTA"),IF(AND(AU424="Posible",AV424="Mayor"),("EXTREMA"),IF(AND(AU424="Probable",AV424="Insignificante"),("MODERADA"),IF(AND(AU424="Probable",AV424="Menor"),("ALTA"),IF(AND(AU424="Probable",AV424="Moderado"),("ALTA"),IF(AND(AU424="Probable",AV424="Mayor"),("EXTREMA"),IF(AND(AU424="Casi Seguro",AV424="Insignificante"),("ALTA"),IF(AND(AU424="Casi Seguro",AV424="Menor"),("ALTA"),IF(AND(AU424="Casi Seguro",AV424="Moderado"),("EXTREMA"),IF(AND(AU424="Casi Seguro",AV424="Mayor"),("EXTREMA"),IF(AV424="Catastrófico","EXTREMA","VALORAR")))))))))))))))))))))</f>
        <v>VALORAR</v>
      </c>
      <c r="AX424" s="459" t="s">
        <v>337</v>
      </c>
      <c r="AY424" s="343" t="s">
        <v>1662</v>
      </c>
      <c r="AZ424" s="209" t="s">
        <v>1375</v>
      </c>
      <c r="BA424" s="207" t="s">
        <v>1276</v>
      </c>
      <c r="BB424" s="207" t="s">
        <v>1069</v>
      </c>
      <c r="BC424" s="208">
        <v>44562</v>
      </c>
      <c r="BD424" s="208">
        <v>44926</v>
      </c>
      <c r="BE424" s="208" t="s">
        <v>1375</v>
      </c>
      <c r="BF424" s="209" t="s">
        <v>1375</v>
      </c>
      <c r="BG424" s="462" t="s">
        <v>1376</v>
      </c>
      <c r="BH424" s="215"/>
      <c r="BI424" s="210"/>
      <c r="BJ424" s="210"/>
      <c r="BK424" s="210"/>
      <c r="BL424" s="207"/>
      <c r="BM424" s="207"/>
      <c r="BN424" s="207"/>
      <c r="BO424" s="282"/>
      <c r="BP424" s="282"/>
      <c r="BQ424" s="284"/>
      <c r="BR424" s="213"/>
      <c r="BS424" s="213" t="str">
        <f>IF(AND('MAPA DE RIESGOS'!$AP424="Muy Alta",'MAPA DE RIESGOS'!$AR424="Leve"),CONCATENATE("R",'MAPA DE RIESGOS'!$H424,"C",'MAPA DE RIESGOS'!$AF424),"")</f>
        <v/>
      </c>
      <c r="BT424" s="213"/>
      <c r="BU424" s="213"/>
      <c r="BV424" s="213"/>
      <c r="BW424" s="213"/>
      <c r="BX424" s="213"/>
      <c r="BY424" s="213"/>
      <c r="BZ424" s="213"/>
      <c r="CA424" s="213"/>
      <c r="CB424" s="213"/>
      <c r="CC424" s="213"/>
      <c r="CD424" s="213"/>
      <c r="CE424" s="213"/>
      <c r="CF424" s="213"/>
      <c r="CG424" s="213"/>
      <c r="CH424" s="213"/>
      <c r="CI424" s="213"/>
      <c r="CJ424" s="213"/>
      <c r="CK424" s="213"/>
    </row>
    <row r="425" spans="1:89" s="214" customFormat="1" ht="28.5" hidden="1" customHeight="1">
      <c r="A425" s="643"/>
      <c r="B425" s="621"/>
      <c r="C425" s="520"/>
      <c r="D425" s="520"/>
      <c r="E425" s="469"/>
      <c r="F425" s="469"/>
      <c r="G425" s="489"/>
      <c r="H425" s="384">
        <v>69</v>
      </c>
      <c r="I425" s="466"/>
      <c r="J425" s="463"/>
      <c r="K425" s="463"/>
      <c r="L425" s="463"/>
      <c r="M425" s="469"/>
      <c r="N425" s="469"/>
      <c r="O425" s="469"/>
      <c r="P425" s="472"/>
      <c r="Q425" s="475"/>
      <c r="R425" s="478"/>
      <c r="S425" s="478"/>
      <c r="T425" s="478"/>
      <c r="U425" s="478"/>
      <c r="V425" s="481"/>
      <c r="W425" s="439"/>
      <c r="X425" s="484"/>
      <c r="Y425" s="487"/>
      <c r="Z425" s="436"/>
      <c r="AA425" s="439"/>
      <c r="AB425" s="442"/>
      <c r="AC425" s="445"/>
      <c r="AD425" s="448"/>
      <c r="AE425" s="451"/>
      <c r="AF425" s="205">
        <v>2</v>
      </c>
      <c r="AG425" s="206"/>
      <c r="AH425" s="234" t="str">
        <f t="shared" si="407"/>
        <v/>
      </c>
      <c r="AI425" s="340"/>
      <c r="AJ425" s="340"/>
      <c r="AK425" s="235" t="str">
        <f t="shared" si="408"/>
        <v/>
      </c>
      <c r="AL425" s="341"/>
      <c r="AM425" s="341"/>
      <c r="AN425" s="342"/>
      <c r="AO425" s="236" t="str">
        <f>IF(ISBLANK(AD424),(IFERROR(IF(AND(AH424="Probabilidad",AH425="Probabilidad"),(AQ424-(+AQ424*AK425)),IF(AH425="Probabilidad",(W424-(+W424*AK425)),IF(AH425="Impacto",AQ424,""))),""))," ")</f>
        <v/>
      </c>
      <c r="AP425" s="174" t="str">
        <f>IF(ISBLANK(AD424),(IFERROR(IF(AO425="","",IF(AO425&lt;=0.2,"Muy Baja",IF(AO425&lt;=0.4,"Baja",IF(AO425&lt;=0.6,"Media",IF(AO425&lt;=0.8,"Alta","Muy Alta"))))),""))," ")</f>
        <v/>
      </c>
      <c r="AQ425" s="237" t="str">
        <f t="shared" si="409"/>
        <v/>
      </c>
      <c r="AR425" s="283" t="str">
        <f t="shared" si="410"/>
        <v/>
      </c>
      <c r="AS425" s="237" t="str">
        <f>IFERROR(IF(AND(AH424="Impacto",AH425="Impacto"),(AS424-(+AS424*AK425)),IF(AH425="Impacto",(AA424-(+AA424*AK425)),IF(AH425="Probabilidad",AS424,""))),"")</f>
        <v/>
      </c>
      <c r="AT425" s="239" t="str">
        <f t="shared" si="411"/>
        <v/>
      </c>
      <c r="AU425" s="454"/>
      <c r="AV425" s="457"/>
      <c r="AW425" s="451"/>
      <c r="AX425" s="460"/>
      <c r="AY425" s="343"/>
      <c r="AZ425" s="209"/>
      <c r="BA425" s="207"/>
      <c r="BB425" s="207"/>
      <c r="BC425" s="208"/>
      <c r="BD425" s="208"/>
      <c r="BE425" s="208"/>
      <c r="BF425" s="209"/>
      <c r="BG425" s="463"/>
      <c r="BH425" s="215"/>
      <c r="BI425" s="210"/>
      <c r="BJ425" s="210"/>
      <c r="BK425" s="210"/>
      <c r="BL425" s="207"/>
      <c r="BM425" s="207"/>
      <c r="BN425" s="207"/>
      <c r="BO425" s="282"/>
      <c r="BP425" s="282"/>
      <c r="BQ425" s="284"/>
      <c r="BR425" s="213"/>
      <c r="BS425" s="213" t="str">
        <f>IF(AND('MAPA DE RIESGOS'!$AP425="Muy Alta",'MAPA DE RIESGOS'!$AR425="Leve"),CONCATENATE("R",'MAPA DE RIESGOS'!$H425,"C",'MAPA DE RIESGOS'!$AF425),"")</f>
        <v/>
      </c>
      <c r="BT425" s="213"/>
      <c r="BU425" s="213"/>
      <c r="BV425" s="213"/>
      <c r="BW425" s="213"/>
      <c r="BX425" s="213"/>
      <c r="BY425" s="213"/>
      <c r="BZ425" s="213"/>
      <c r="CA425" s="213"/>
      <c r="CB425" s="213"/>
      <c r="CC425" s="213"/>
      <c r="CD425" s="213"/>
      <c r="CE425" s="213"/>
      <c r="CF425" s="213"/>
      <c r="CG425" s="213"/>
      <c r="CH425" s="213"/>
      <c r="CI425" s="213"/>
      <c r="CJ425" s="213"/>
      <c r="CK425" s="213"/>
    </row>
    <row r="426" spans="1:89" s="214" customFormat="1" ht="28.5" hidden="1" customHeight="1">
      <c r="A426" s="643"/>
      <c r="B426" s="621"/>
      <c r="C426" s="520"/>
      <c r="D426" s="520"/>
      <c r="E426" s="469"/>
      <c r="F426" s="469"/>
      <c r="G426" s="489"/>
      <c r="H426" s="384">
        <v>69</v>
      </c>
      <c r="I426" s="466"/>
      <c r="J426" s="463"/>
      <c r="K426" s="463"/>
      <c r="L426" s="463"/>
      <c r="M426" s="469"/>
      <c r="N426" s="469"/>
      <c r="O426" s="469"/>
      <c r="P426" s="472"/>
      <c r="Q426" s="475"/>
      <c r="R426" s="478"/>
      <c r="S426" s="478"/>
      <c r="T426" s="478"/>
      <c r="U426" s="478"/>
      <c r="V426" s="481"/>
      <c r="W426" s="439"/>
      <c r="X426" s="484"/>
      <c r="Y426" s="487"/>
      <c r="Z426" s="436"/>
      <c r="AA426" s="439"/>
      <c r="AB426" s="442"/>
      <c r="AC426" s="445"/>
      <c r="AD426" s="448"/>
      <c r="AE426" s="451"/>
      <c r="AF426" s="205">
        <v>3</v>
      </c>
      <c r="AG426" s="206"/>
      <c r="AH426" s="234" t="str">
        <f t="shared" si="407"/>
        <v/>
      </c>
      <c r="AI426" s="340"/>
      <c r="AJ426" s="340"/>
      <c r="AK426" s="235" t="str">
        <f t="shared" si="408"/>
        <v/>
      </c>
      <c r="AL426" s="341"/>
      <c r="AM426" s="341"/>
      <c r="AN426" s="342"/>
      <c r="AO426" s="236" t="str">
        <f>IF(ISBLANK(AD424),(IFERROR(IF(AND(AH425="Probabilidad",AH426="Probabilidad"),(AQ425-(+AQ425*AK426)),IF(AND(AH425="Impacto",AH426="Probabilidad"),(AQ424-(+AQ424*AK426)),IF(AH426="Impacto",AQ425,""))),""))," ")</f>
        <v/>
      </c>
      <c r="AP426" s="174" t="str">
        <f>IF(ISBLANK(AD424),(IFERROR(IF(AO426="","",IF(AO426&lt;=0.2,"Muy Baja",IF(AO426&lt;=0.4,"Baja",IF(AO426&lt;=0.6,"Media",IF(AO426&lt;=0.8,"Alta","Muy Alta"))))),""))," ")</f>
        <v/>
      </c>
      <c r="AQ426" s="237" t="str">
        <f t="shared" si="409"/>
        <v/>
      </c>
      <c r="AR426" s="283" t="str">
        <f t="shared" si="410"/>
        <v/>
      </c>
      <c r="AS426" s="237" t="str">
        <f>IFERROR(IF(AND(AH425="Impacto",AH426="Impacto"),(AS425-(+AS425*AK426)),IF(AND(AH425="Probabilidad",AH426="Impacto"),(AS424-(+AS424*AK426)),IF(AH426="Probabilidad",AS425,""))),"")</f>
        <v/>
      </c>
      <c r="AT426" s="239" t="str">
        <f t="shared" si="411"/>
        <v/>
      </c>
      <c r="AU426" s="454"/>
      <c r="AV426" s="457"/>
      <c r="AW426" s="451"/>
      <c r="AX426" s="460"/>
      <c r="AY426" s="343"/>
      <c r="AZ426" s="209"/>
      <c r="BA426" s="207"/>
      <c r="BB426" s="207"/>
      <c r="BC426" s="208"/>
      <c r="BD426" s="208"/>
      <c r="BE426" s="208"/>
      <c r="BF426" s="209"/>
      <c r="BG426" s="463"/>
      <c r="BH426" s="215"/>
      <c r="BI426" s="210"/>
      <c r="BJ426" s="210"/>
      <c r="BK426" s="210"/>
      <c r="BL426" s="207"/>
      <c r="BM426" s="207"/>
      <c r="BN426" s="207"/>
      <c r="BO426" s="282"/>
      <c r="BP426" s="282"/>
      <c r="BQ426" s="284"/>
      <c r="BR426" s="213"/>
      <c r="BS426" s="213" t="str">
        <f>IF(AND('MAPA DE RIESGOS'!$AP426="Muy Alta",'MAPA DE RIESGOS'!$AR426="Leve"),CONCATENATE("R",'MAPA DE RIESGOS'!$H426,"C",'MAPA DE RIESGOS'!$AF426),"")</f>
        <v/>
      </c>
      <c r="BT426" s="213"/>
      <c r="BU426" s="213"/>
      <c r="BV426" s="213"/>
      <c r="BW426" s="213"/>
      <c r="BX426" s="213"/>
      <c r="BY426" s="213"/>
      <c r="BZ426" s="213"/>
      <c r="CA426" s="213"/>
      <c r="CB426" s="213"/>
      <c r="CC426" s="213"/>
      <c r="CD426" s="213"/>
      <c r="CE426" s="213"/>
      <c r="CF426" s="213"/>
      <c r="CG426" s="213"/>
      <c r="CH426" s="213"/>
      <c r="CI426" s="213"/>
      <c r="CJ426" s="213"/>
      <c r="CK426" s="213"/>
    </row>
    <row r="427" spans="1:89" s="214" customFormat="1" ht="28.5" hidden="1" customHeight="1">
      <c r="A427" s="643"/>
      <c r="B427" s="621"/>
      <c r="C427" s="520"/>
      <c r="D427" s="520"/>
      <c r="E427" s="469"/>
      <c r="F427" s="469"/>
      <c r="G427" s="489"/>
      <c r="H427" s="384">
        <v>69</v>
      </c>
      <c r="I427" s="466"/>
      <c r="J427" s="463"/>
      <c r="K427" s="463"/>
      <c r="L427" s="463"/>
      <c r="M427" s="469"/>
      <c r="N427" s="469"/>
      <c r="O427" s="469"/>
      <c r="P427" s="472"/>
      <c r="Q427" s="475"/>
      <c r="R427" s="478"/>
      <c r="S427" s="478"/>
      <c r="T427" s="478"/>
      <c r="U427" s="478"/>
      <c r="V427" s="481"/>
      <c r="W427" s="439"/>
      <c r="X427" s="484"/>
      <c r="Y427" s="487"/>
      <c r="Z427" s="436"/>
      <c r="AA427" s="439"/>
      <c r="AB427" s="442"/>
      <c r="AC427" s="445"/>
      <c r="AD427" s="448"/>
      <c r="AE427" s="451"/>
      <c r="AF427" s="205">
        <v>4</v>
      </c>
      <c r="AG427" s="206"/>
      <c r="AH427" s="234" t="str">
        <f t="shared" si="407"/>
        <v/>
      </c>
      <c r="AI427" s="340"/>
      <c r="AJ427" s="340"/>
      <c r="AK427" s="235" t="str">
        <f t="shared" si="408"/>
        <v/>
      </c>
      <c r="AL427" s="341"/>
      <c r="AM427" s="341"/>
      <c r="AN427" s="342"/>
      <c r="AO427" s="236" t="str">
        <f>IF(ISBLANK(AD424),(IFERROR(IF(AND(AH426="Probabilidad",AH427="Probabilidad"),(AQ426-(+AQ426*AK427)),IF(AND(AH426="Impacto",AH427="Probabilidad"),(AQ425-(+AQ425*AK427)),IF(AH427="Impacto",AQ426,""))),""))," ")</f>
        <v/>
      </c>
      <c r="AP427" s="174" t="str">
        <f>IF(ISBLANK(AD424),(IFERROR(IF(AO427="","",IF(AO427&lt;=0.2,"Muy Baja",IF(AO427&lt;=0.4,"Baja",IF(AO427&lt;=0.6,"Media",IF(AO427&lt;=0.8,"Alta","Muy Alta"))))),""))," ")</f>
        <v/>
      </c>
      <c r="AQ427" s="237" t="str">
        <f t="shared" si="409"/>
        <v/>
      </c>
      <c r="AR427" s="283" t="str">
        <f t="shared" si="410"/>
        <v/>
      </c>
      <c r="AS427" s="237" t="str">
        <f>IFERROR(IF(AND(AH426="Impacto",AH427="Impacto"),(AS426-(+AS426*AK427)),IF(AND(AH426="Probabilidad",AH427="Impacto"),(AS425-(+AS425*AK427)),IF(AH427="Probabilidad",AS426,""))),"")</f>
        <v/>
      </c>
      <c r="AT427" s="239" t="str">
        <f t="shared" si="411"/>
        <v/>
      </c>
      <c r="AU427" s="454"/>
      <c r="AV427" s="457"/>
      <c r="AW427" s="451"/>
      <c r="AX427" s="460"/>
      <c r="AY427" s="343"/>
      <c r="AZ427" s="209"/>
      <c r="BA427" s="207"/>
      <c r="BB427" s="207"/>
      <c r="BC427" s="208"/>
      <c r="BD427" s="208"/>
      <c r="BE427" s="208"/>
      <c r="BF427" s="209"/>
      <c r="BG427" s="463"/>
      <c r="BH427" s="215"/>
      <c r="BI427" s="210"/>
      <c r="BJ427" s="210"/>
      <c r="BK427" s="210"/>
      <c r="BL427" s="207"/>
      <c r="BM427" s="207"/>
      <c r="BN427" s="207"/>
      <c r="BO427" s="282"/>
      <c r="BP427" s="282"/>
      <c r="BQ427" s="284"/>
      <c r="BR427" s="213"/>
      <c r="BS427" s="213" t="str">
        <f>IF(AND('MAPA DE RIESGOS'!$AP427="Muy Alta",'MAPA DE RIESGOS'!$AR427="Leve"),CONCATENATE("R",'MAPA DE RIESGOS'!$H427,"C",'MAPA DE RIESGOS'!$AF427),"")</f>
        <v/>
      </c>
      <c r="BT427" s="213"/>
      <c r="BU427" s="213"/>
      <c r="BV427" s="213"/>
      <c r="BW427" s="213"/>
      <c r="BX427" s="213"/>
      <c r="BY427" s="213"/>
      <c r="BZ427" s="213"/>
      <c r="CA427" s="213"/>
      <c r="CB427" s="213"/>
      <c r="CC427" s="213"/>
      <c r="CD427" s="213"/>
      <c r="CE427" s="213"/>
      <c r="CF427" s="213"/>
      <c r="CG427" s="213"/>
      <c r="CH427" s="213"/>
      <c r="CI427" s="213"/>
      <c r="CJ427" s="213"/>
      <c r="CK427" s="213"/>
    </row>
    <row r="428" spans="1:89" s="214" customFormat="1" ht="28.5" hidden="1" customHeight="1">
      <c r="A428" s="643"/>
      <c r="B428" s="621"/>
      <c r="C428" s="520"/>
      <c r="D428" s="520"/>
      <c r="E428" s="469"/>
      <c r="F428" s="469"/>
      <c r="G428" s="489"/>
      <c r="H428" s="384">
        <v>69</v>
      </c>
      <c r="I428" s="466"/>
      <c r="J428" s="463"/>
      <c r="K428" s="463"/>
      <c r="L428" s="463"/>
      <c r="M428" s="469"/>
      <c r="N428" s="469"/>
      <c r="O428" s="469"/>
      <c r="P428" s="472"/>
      <c r="Q428" s="475"/>
      <c r="R428" s="478"/>
      <c r="S428" s="478"/>
      <c r="T428" s="478"/>
      <c r="U428" s="478"/>
      <c r="V428" s="481"/>
      <c r="W428" s="439"/>
      <c r="X428" s="484"/>
      <c r="Y428" s="487"/>
      <c r="Z428" s="436"/>
      <c r="AA428" s="439"/>
      <c r="AB428" s="442"/>
      <c r="AC428" s="445"/>
      <c r="AD428" s="448"/>
      <c r="AE428" s="451"/>
      <c r="AF428" s="205">
        <v>5</v>
      </c>
      <c r="AG428" s="206"/>
      <c r="AH428" s="234" t="str">
        <f t="shared" si="407"/>
        <v/>
      </c>
      <c r="AI428" s="340"/>
      <c r="AJ428" s="340"/>
      <c r="AK428" s="235" t="str">
        <f t="shared" si="408"/>
        <v/>
      </c>
      <c r="AL428" s="341"/>
      <c r="AM428" s="341"/>
      <c r="AN428" s="342"/>
      <c r="AO428" s="236" t="str">
        <f>IF(ISBLANK(AD424),(IFERROR(IF(AND(AH427="Probabilidad",AH428="Probabilidad"),(AQ427-(+AQ427*AK428)),IF(AND(AH427="Impacto",AH428="Probabilidad"),(AQ426-(+AQ426*AK428)),IF(AH428="Impacto",AQ427,""))),""))," ")</f>
        <v/>
      </c>
      <c r="AP428" s="174" t="str">
        <f>IF(ISBLANK(AD424),(IFERROR(IF(AO428="","",IF(AO428&lt;=0.2,"Muy Baja",IF(AO428&lt;=0.4,"Baja",IF(AO428&lt;=0.6,"Media",IF(AO428&lt;=0.8,"Alta","Muy Alta"))))),""))," ")</f>
        <v/>
      </c>
      <c r="AQ428" s="237" t="str">
        <f t="shared" si="409"/>
        <v/>
      </c>
      <c r="AR428" s="283" t="str">
        <f t="shared" si="410"/>
        <v/>
      </c>
      <c r="AS428" s="237" t="str">
        <f>IFERROR(IF(AND(AH427="Impacto",AH428="Impacto"),(AS427-(+AS427*AK428)),IF(AND(AH427="Probabilidad",AH428="Impacto"),(AS426-(+AS426*AK428)),IF(AH428="Probabilidad",AS427,""))),"")</f>
        <v/>
      </c>
      <c r="AT428" s="239" t="str">
        <f t="shared" si="411"/>
        <v/>
      </c>
      <c r="AU428" s="454"/>
      <c r="AV428" s="457"/>
      <c r="AW428" s="451"/>
      <c r="AX428" s="460"/>
      <c r="AY428" s="343"/>
      <c r="AZ428" s="209"/>
      <c r="BA428" s="207"/>
      <c r="BB428" s="207"/>
      <c r="BC428" s="208"/>
      <c r="BD428" s="208"/>
      <c r="BE428" s="208"/>
      <c r="BF428" s="209"/>
      <c r="BG428" s="463"/>
      <c r="BH428" s="215"/>
      <c r="BI428" s="210"/>
      <c r="BJ428" s="210"/>
      <c r="BK428" s="210"/>
      <c r="BL428" s="207"/>
      <c r="BM428" s="207"/>
      <c r="BN428" s="207"/>
      <c r="BO428" s="282"/>
      <c r="BP428" s="282"/>
      <c r="BQ428" s="284"/>
      <c r="BR428" s="213"/>
      <c r="BS428" s="213" t="str">
        <f>IF(AND('MAPA DE RIESGOS'!$AP428="Muy Alta",'MAPA DE RIESGOS'!$AR428="Leve"),CONCATENATE("R",'MAPA DE RIESGOS'!$H428,"C",'MAPA DE RIESGOS'!$AF428),"")</f>
        <v/>
      </c>
      <c r="BT428" s="213"/>
      <c r="BU428" s="213"/>
      <c r="BV428" s="213"/>
      <c r="BW428" s="213"/>
      <c r="BX428" s="213"/>
      <c r="BY428" s="213"/>
      <c r="BZ428" s="213"/>
      <c r="CA428" s="213"/>
      <c r="CB428" s="213"/>
      <c r="CC428" s="213"/>
      <c r="CD428" s="213"/>
      <c r="CE428" s="213"/>
      <c r="CF428" s="213"/>
      <c r="CG428" s="213"/>
      <c r="CH428" s="213"/>
      <c r="CI428" s="213"/>
      <c r="CJ428" s="213"/>
      <c r="CK428" s="213"/>
    </row>
    <row r="429" spans="1:89" s="214" customFormat="1" ht="28.5" hidden="1" customHeight="1">
      <c r="A429" s="643"/>
      <c r="B429" s="621"/>
      <c r="C429" s="520"/>
      <c r="D429" s="520"/>
      <c r="E429" s="469"/>
      <c r="F429" s="469"/>
      <c r="G429" s="489"/>
      <c r="H429" s="384">
        <v>69</v>
      </c>
      <c r="I429" s="467"/>
      <c r="J429" s="464"/>
      <c r="K429" s="464"/>
      <c r="L429" s="464"/>
      <c r="M429" s="470"/>
      <c r="N429" s="470"/>
      <c r="O429" s="470"/>
      <c r="P429" s="473"/>
      <c r="Q429" s="476"/>
      <c r="R429" s="479"/>
      <c r="S429" s="479"/>
      <c r="T429" s="479"/>
      <c r="U429" s="479"/>
      <c r="V429" s="482"/>
      <c r="W429" s="440"/>
      <c r="X429" s="485"/>
      <c r="Y429" s="488"/>
      <c r="Z429" s="437"/>
      <c r="AA429" s="440"/>
      <c r="AB429" s="443"/>
      <c r="AC429" s="446"/>
      <c r="AD429" s="449"/>
      <c r="AE429" s="452"/>
      <c r="AF429" s="205">
        <v>6</v>
      </c>
      <c r="AG429" s="206"/>
      <c r="AH429" s="234" t="str">
        <f t="shared" si="407"/>
        <v/>
      </c>
      <c r="AI429" s="340"/>
      <c r="AJ429" s="340"/>
      <c r="AK429" s="235" t="str">
        <f t="shared" si="408"/>
        <v/>
      </c>
      <c r="AL429" s="341"/>
      <c r="AM429" s="341"/>
      <c r="AN429" s="342"/>
      <c r="AO429" s="236" t="str">
        <f>IF(ISBLANK(AD424),(IFERROR(IF(AND(AH427="Probabilidad",AH429="Probabilidad"),(AQ427-(+AQ427*AK429)),IF(AND(AH427="Impacto",AH429="Probabilidad"),(AQ426-(+AQ426*AK429)),IF(AH429="Impacto",AQ427,""))),""))," ")</f>
        <v/>
      </c>
      <c r="AP429" s="174" t="str">
        <f>IF(ISBLANK(AD424),(IFERROR(IF(AO429="","",IF(AO429&lt;=0.2,"Muy Baja",IF(AO429&lt;=0.4,"Baja",IF(AO429&lt;=0.6,"Media",IF(AO429&lt;=0.8,"Alta","Muy Alta"))))),"")), " ")</f>
        <v/>
      </c>
      <c r="AQ429" s="237" t="str">
        <f t="shared" si="409"/>
        <v/>
      </c>
      <c r="AR429" s="283" t="str">
        <f t="shared" si="410"/>
        <v/>
      </c>
      <c r="AS429" s="237" t="str">
        <f>IFERROR(IF(AND(AH428="Impacto",AH429="Impacto"),(AS427-(+AS428*AK429)),IF(AND(AH427="Probabilidad",AH429="Impacto"),(AS426-(+AS426*AK429)),IF(AH429="Probabilidad",AS427,""))),"")</f>
        <v/>
      </c>
      <c r="AT429" s="239" t="str">
        <f t="shared" si="411"/>
        <v/>
      </c>
      <c r="AU429" s="455"/>
      <c r="AV429" s="458"/>
      <c r="AW429" s="452"/>
      <c r="AX429" s="461"/>
      <c r="AY429" s="343"/>
      <c r="AZ429" s="209"/>
      <c r="BA429" s="207"/>
      <c r="BB429" s="207"/>
      <c r="BC429" s="208"/>
      <c r="BD429" s="208"/>
      <c r="BE429" s="208"/>
      <c r="BF429" s="209"/>
      <c r="BG429" s="464"/>
      <c r="BH429" s="215"/>
      <c r="BI429" s="210"/>
      <c r="BJ429" s="210"/>
      <c r="BK429" s="210"/>
      <c r="BL429" s="207"/>
      <c r="BM429" s="207"/>
      <c r="BN429" s="207"/>
      <c r="BO429" s="282"/>
      <c r="BP429" s="282"/>
      <c r="BQ429" s="284"/>
      <c r="BR429" s="213"/>
      <c r="BS429" s="213" t="str">
        <f>IF(AND('MAPA DE RIESGOS'!$AP429="Muy Alta",'MAPA DE RIESGOS'!$AR429="Leve"),CONCATENATE("R",'MAPA DE RIESGOS'!$H429,"C",'MAPA DE RIESGOS'!$AF429),"")</f>
        <v/>
      </c>
      <c r="BT429" s="213"/>
      <c r="BU429" s="213"/>
      <c r="BV429" s="213"/>
      <c r="BW429" s="213"/>
      <c r="BX429" s="213"/>
      <c r="BY429" s="213"/>
      <c r="BZ429" s="213"/>
      <c r="CA429" s="213"/>
      <c r="CB429" s="213"/>
      <c r="CC429" s="213"/>
      <c r="CD429" s="213"/>
      <c r="CE429" s="213"/>
      <c r="CF429" s="213"/>
      <c r="CG429" s="213"/>
      <c r="CH429" s="213"/>
      <c r="CI429" s="213"/>
      <c r="CJ429" s="213"/>
      <c r="CK429" s="213"/>
    </row>
    <row r="430" spans="1:89" s="214" customFormat="1" ht="123" customHeight="1">
      <c r="A430" s="643"/>
      <c r="B430" s="621" t="s">
        <v>961</v>
      </c>
      <c r="C430" s="520"/>
      <c r="D430" s="520" t="str">
        <f>IFERROR((VLOOKUP($B430,'Listados Datos'!$D$3:$F$18,3,FALSE))," ")</f>
        <v>El proceso inicia con la identificación de necesidades de personal y finaliza con el seguimiento y evaluación de los mismos. Aplica a todos los procesos de la entidad.</v>
      </c>
      <c r="E430" s="469" t="s">
        <v>1259</v>
      </c>
      <c r="F430" s="469" t="s">
        <v>976</v>
      </c>
      <c r="G430" s="489">
        <v>70</v>
      </c>
      <c r="H430" s="384">
        <v>70</v>
      </c>
      <c r="I430" s="465" t="s">
        <v>1288</v>
      </c>
      <c r="J430" s="462" t="s">
        <v>243</v>
      </c>
      <c r="K430" s="462" t="s">
        <v>1288</v>
      </c>
      <c r="L430" s="462" t="s">
        <v>1487</v>
      </c>
      <c r="M430" s="468" t="str">
        <f t="shared" ref="M430" si="458">+CONCATENATE("Posibilidad de afectación ", J430, " por ", K430," debido a ", L430)</f>
        <v>Posibilidad de afectación Reputacional por Baja participación del personal de la entidad en las actividades de bienestar y capacitación de gestión. debido a Participación baja del personal de la entidad en las actividades de bienestar y capacitación de gestión.</v>
      </c>
      <c r="N430" s="468" t="s">
        <v>108</v>
      </c>
      <c r="O430" s="468" t="s">
        <v>836</v>
      </c>
      <c r="P430" s="471">
        <v>228</v>
      </c>
      <c r="Q430" s="474"/>
      <c r="R430" s="477"/>
      <c r="S430" s="477"/>
      <c r="T430" s="477"/>
      <c r="U430" s="477"/>
      <c r="V430" s="480" t="str">
        <f t="shared" ref="V430" si="459">IF(ISBLANK(AC430),(IF(P430&lt;=0,"",IF(P430&lt;=2,"Muy Baja",IF(P430&lt;=24,"Baja",IF(P430&lt;=500,"Media",IF(P430&lt;=5000,"Alta","Muy Alta"))))))," ")</f>
        <v>Media</v>
      </c>
      <c r="W430" s="438">
        <f t="shared" ref="W430" si="460">IF(ISBLANK(AC430),(IF(V430="","",IF(V430="Muy Baja",20%,IF(V430="Baja",40%,IF(V430="Media",60%,IF(V430="Alta",80%,IF(V430="Muy Alta",100%,0)))))))," ")</f>
        <v>0.6</v>
      </c>
      <c r="X430" s="483" t="s">
        <v>307</v>
      </c>
      <c r="Y430" s="486" t="str">
        <f>IF(X430&gt;0,IF(NOT(ISERROR(MATCH(X430,'Listados Datos'!$N$3:$N$4,0))),'Listados Datos'!$N$6&amp;"Por favor no seleccionar este criterios de impacto (Afectación Económica o presupuestal y/o Pérdida Reputacional)",'Listados Datos'!$N$7),"")</f>
        <v>✔</v>
      </c>
      <c r="Z430" s="435" t="str">
        <f>IF(OR(X430='Listados Datos'!$R$3,X430='Listados Datos'!$S$3),"Leve",IF(OR(X430='Listados Datos'!$R$4,X430='Listados Datos'!$S$4),"Menor",IF(OR(X430='Listados Datos'!$R$5,X430='Listados Datos'!$S$5),"Moderado",IF(OR(X430='Listados Datos'!$R$6,X430='Listados Datos'!$S$6),"Mayor",IF(OR(X430='Listados Datos'!$R$7,X430='Listados Datos'!$S$7),"Catastrófico","")))))</f>
        <v>Moderado</v>
      </c>
      <c r="AA430" s="438">
        <f>IF(Z430="","",IF(Z430="Leve",20%,IF(Z430="Menor",40%,IF(Z430="Moderado",60%,IF(Z430="Mayor",80%,IF(Z430="Catastrófico",100%,0))))))</f>
        <v>0.6</v>
      </c>
      <c r="AB430" s="441" t="str">
        <f>IF(OR(AND(V430="Muy Baja",Z430="Leve"),AND(V430="Muy Baja",Z430="Menor"),AND(V430="Baja",Z430="Leve")),"Bajo",IF(OR(AND(V430="Muy baja",Z430="Moderado"),AND(V430="Baja",Z430="Menor"),AND(V430="Baja",Z430="Moderado"),AND(V430="Media",Z430="Leve"),AND(V430="Media",Z430="Menor"),AND(V430="Media",Z430="Moderado"),AND(V430="Alta",Z430="Leve"),AND(V430="Alta",Z430="Menor")),"Moderado",IF(OR(AND(V430="Muy Baja",Z430="Mayor"),AND(V430="Baja",Z430="Mayor"),AND(V430="Media",Z430="Mayor"),AND(V430="Alta",Z430="Moderado"),AND(V430="Alta",Z430="Mayor"),AND(V430="Muy Alta",Z430="Leve"),AND(V430="Muy Alta",Z430="Menor"),AND(V430="Muy Alta",Z430="Moderado"),AND(V430="Muy Alta",Z430="Mayor")),"Alto",IF(OR(AND(V430="Muy Baja",Z430="Catastrófico"),AND(V430="Baja",Z430="Catastrófico"),AND(V430="Media",Z430="Catastrófico"),AND(V430="Alta",Z430="Catastrófico"),AND(V430="Muy Alta",Z430="Catastrófico")),"Extremo",""))))</f>
        <v>Moderado</v>
      </c>
      <c r="AC430" s="444"/>
      <c r="AD430" s="447"/>
      <c r="AE430" s="450" t="str">
        <f t="shared" ref="AE430" si="461">IF(AND(AC430="Rara Vez",AD430="Insignificante"),("BAJA"),IF(AND(AC430="Rara Vez",AD430="Menor"),("BAJA"),IF(AND(AC430="Rara Vez",AD430="Moderado"),("MODERADA"),IF(AND(AC430="Rara Vez",AD430="Mayor"),("ALTA"),IF(AND(AC430="Improbable",AD430="Insignificante"),("BAJA"),IF(AND(AC430="Improbable",AD430="Menor"),("BAJA"),IF(AND(AC430="Improbable",AD430="Moderado"),("MODERADA"),IF(AND(AC430="Improbable",AD430="Mayor"),("ALTA"),IF(AND(AC430="Posible",AD430="Insignificante"),("BAJA"),IF(AND(AC430="Posible",AD430="Menor"),("MODERADA"),IF(AND(AC430="Posible",AD430="Moderado"),("ALTA"),IF(AND(AC430="Posible",AD430="Mayor"),("EXTREMA"),IF(AND(AC430="Probable",AD430="Insignificante"),("MODERADA"),IF(AND(AC430="Probable",AD430="Menor"),("ALTA"),IF(AND(AC430="Probable",AD430="Moderado"),("ALTA"),IF(AND(AC430="Probable",AD430="Mayor"),("EXTREMA"),IF(AND(AC430="Casi Seguro",AD430="Insignificante"),("ALTA"),IF(AND(AC430="Casi Seguro",AD430="Menor"),("ALTA"),IF(AND(AC430="Casi Seguro",AD430="Moderado"),("EXTREMA"),IF(AND(AC430="Casi Seguro",AD430="Mayor"),("EXTREMA"),IF(AD430="Catastrófico","EXTREMA","VALORAR")))))))))))))))))))))</f>
        <v>VALORAR</v>
      </c>
      <c r="AF430" s="205">
        <v>1</v>
      </c>
      <c r="AG430" s="206" t="s">
        <v>1541</v>
      </c>
      <c r="AH430" s="234" t="str">
        <f t="shared" ref="AH430:AH489" si="462">IF(OR(AI430="Preventivo",AI430="Detectivo"),"Probabilidad",IF(AI430="Correctivo","Impacto",""))</f>
        <v>Probabilidad</v>
      </c>
      <c r="AI430" s="340" t="s">
        <v>314</v>
      </c>
      <c r="AJ430" s="340" t="s">
        <v>319</v>
      </c>
      <c r="AK430" s="235" t="str">
        <f t="shared" ref="AK430:AK489" si="463">IF(AND(AI430="Preventivo",AJ430="Automático"),"50%",IF(AND(AI430="Preventivo",AJ430="Manual"),"40%",IF(AND(AI430="Detectivo",AJ430="Automático"),"40%",IF(AND(AI430="Detectivo",AJ430="Manual"),"30%",IF(AND(AI430="Correctivo",AJ430="Automático"),"35%",IF(AND(AI430="Correctivo",AJ430="Manual"),"25%",""))))))</f>
        <v>40%</v>
      </c>
      <c r="AL430" s="341" t="s">
        <v>323</v>
      </c>
      <c r="AM430" s="341" t="s">
        <v>327</v>
      </c>
      <c r="AN430" s="342" t="s">
        <v>330</v>
      </c>
      <c r="AO430" s="236">
        <f>IF(ISBLANK(AD430),(IFERROR(IF(AH430="Probabilidad",(W430-(+W430*AK430)),IF(AH430="Impacto",W430,"")),""))," ")</f>
        <v>0.36</v>
      </c>
      <c r="AP430" s="174" t="str">
        <f>IF(ISBLANK(AD430), (IFERROR(IF(AO430="","",IF(AO430&lt;=0.2,"Muy Baja",IF(AO430&lt;=0.4,"Baja",IF(AO430&lt;=0.6,"Media",IF(AO430&lt;=0.8,"Alta","Muy Alta"))))),""))," ")</f>
        <v>Baja</v>
      </c>
      <c r="AQ430" s="237">
        <f t="shared" ref="AQ430:AQ489" si="464">+AO430</f>
        <v>0.36</v>
      </c>
      <c r="AR430" s="283" t="str">
        <f t="shared" ref="AR430:AR489" si="465">IFERROR(IF(AS430="","",IF(AS430&lt;=0.2,"Leve",IF(AS430&lt;=0.4,"Menor",IF(AS430&lt;=0.6,"Moderado",IF(AS430&lt;=0.8,"Mayor","Catastrófico"))))),"")</f>
        <v>Moderado</v>
      </c>
      <c r="AS430" s="237">
        <f>IFERROR(IF(AH430="Impacto",(AA430-(+AA430*AK430)),IF(AH430="Probabilidad",AA430,"")),"")</f>
        <v>0.6</v>
      </c>
      <c r="AT430" s="239" t="str">
        <f t="shared" ref="AT430:AT489" si="466">IFERROR(IF(OR(AND(AP430="Muy Baja",AR430="Leve"),AND(AP430="Muy Baja",AR430="Menor"),AND(AP430="Baja",AR430="Leve")),"Bajo",IF(OR(AND(AP430="Muy baja",AR430="Moderado"),AND(AP430="Baja",AR430="Menor"),AND(AP430="Baja",AR430="Moderado"),AND(AP430="Media",AR430="Leve"),AND(AP430="Media",AR430="Menor"),AND(AP430="Media",AR430="Moderado"),AND(AP430="Alta",AR430="Leve"),AND(AP430="Alta",AR430="Menor")),"Moderado",IF(OR(AND(AP430="Muy Baja",AR430="Mayor"),AND(AP430="Baja",AR430="Mayor"),AND(AP430="Media",AR430="Mayor"),AND(AP430="Alta",AR430="Moderado"),AND(AP430="Alta",AR430="Mayor"),AND(AP430="Muy Alta",AR430="Leve"),AND(AP430="Muy Alta",AR430="Menor"),AND(AP430="Muy Alta",AR430="Moderado"),AND(AP430="Muy Alta",AR430="Mayor")),"Alto",IF(OR(AND(AP430="Muy Baja",AR430="Catastrófico"),AND(AP430="Baja",AR430="Catastrófico"),AND(AP430="Media",AR430="Catastrófico"),AND(AP430="Alta",AR430="Catastrófico"),AND(AP430="Muy Alta",AR430="Catastrófico")),"Extremo","")))),"")</f>
        <v>Moderado</v>
      </c>
      <c r="AU430" s="453"/>
      <c r="AV430" s="456" t="str">
        <f>IF(ISBLANK(AD430), " ", AD430)</f>
        <v xml:space="preserve"> </v>
      </c>
      <c r="AW430" s="450" t="str">
        <f t="shared" ref="AW430" si="467">IF(AND(AU430="Rara Vez",AV430="Insignificante"),("BAJA"),IF(AND(AU430="Rara Vez",AV430="Menor"),("BAJA"),IF(AND(AU430="Rara Vez",AV430="Moderado"),("MODERADA"),IF(AND(AU430="Rara Vez",AV430="Mayor"),("ALTA"),IF(AND(AU430="Improbable",AV430="Insignificante"),("BAJA"),IF(AND(AU430="Improbable",AV430="Menor"),("BAJA"),IF(AND(AU430="Improbable",AV430="Moderado"),("MODERADA"),IF(AND(AU430="Improbable",AV430="Mayor"),("ALTA"),IF(AND(AU430="Posible",AV430="Insignificante"),("BAJA"),IF(AND(AU430="Posible",AV430="Menor"),("MODERADA"),IF(AND(AU430="Posible",AV430="Moderado"),("ALTA"),IF(AND(AU430="Posible",AV430="Mayor"),("EXTREMA"),IF(AND(AU430="Probable",AV430="Insignificante"),("MODERADA"),IF(AND(AU430="Probable",AV430="Menor"),("ALTA"),IF(AND(AU430="Probable",AV430="Moderado"),("ALTA"),IF(AND(AU430="Probable",AV430="Mayor"),("EXTREMA"),IF(AND(AU430="Casi Seguro",AV430="Insignificante"),("ALTA"),IF(AND(AU430="Casi Seguro",AV430="Menor"),("ALTA"),IF(AND(AU430="Casi Seguro",AV430="Moderado"),("EXTREMA"),IF(AND(AU430="Casi Seguro",AV430="Mayor"),("EXTREMA"),IF(AV430="Catastrófico","EXTREMA","VALORAR")))))))))))))))))))))</f>
        <v>VALORAR</v>
      </c>
      <c r="AX430" s="459" t="s">
        <v>337</v>
      </c>
      <c r="AY430" s="343" t="s">
        <v>1663</v>
      </c>
      <c r="AZ430" s="209" t="s">
        <v>1664</v>
      </c>
      <c r="BA430" s="207" t="s">
        <v>1276</v>
      </c>
      <c r="BB430" s="207" t="s">
        <v>1069</v>
      </c>
      <c r="BC430" s="208">
        <v>44562</v>
      </c>
      <c r="BD430" s="208">
        <v>44926</v>
      </c>
      <c r="BE430" s="208" t="s">
        <v>1377</v>
      </c>
      <c r="BF430" s="209" t="s">
        <v>1377</v>
      </c>
      <c r="BG430" s="462" t="s">
        <v>1378</v>
      </c>
      <c r="BH430" s="215"/>
      <c r="BI430" s="210"/>
      <c r="BJ430" s="210"/>
      <c r="BK430" s="210"/>
      <c r="BL430" s="207"/>
      <c r="BM430" s="207"/>
      <c r="BN430" s="207"/>
      <c r="BO430" s="282"/>
      <c r="BP430" s="282"/>
      <c r="BQ430" s="284"/>
      <c r="BR430" s="213"/>
      <c r="BS430" s="213" t="str">
        <f>IF(AND('MAPA DE RIESGOS'!$AP430="Muy Alta",'MAPA DE RIESGOS'!$AR430="Leve"),CONCATENATE("R",'MAPA DE RIESGOS'!$H430,"C",'MAPA DE RIESGOS'!$AF430),"")</f>
        <v/>
      </c>
      <c r="BT430" s="213"/>
      <c r="BU430" s="213"/>
      <c r="BV430" s="213"/>
      <c r="BW430" s="213"/>
      <c r="BX430" s="213"/>
      <c r="BY430" s="213"/>
      <c r="BZ430" s="213"/>
      <c r="CA430" s="213"/>
      <c r="CB430" s="213"/>
      <c r="CC430" s="213"/>
      <c r="CD430" s="213"/>
      <c r="CE430" s="213"/>
      <c r="CF430" s="213"/>
      <c r="CG430" s="213"/>
      <c r="CH430" s="213"/>
      <c r="CI430" s="213"/>
      <c r="CJ430" s="213"/>
      <c r="CK430" s="213"/>
    </row>
    <row r="431" spans="1:89" s="214" customFormat="1" ht="28.5" hidden="1" customHeight="1">
      <c r="A431" s="643"/>
      <c r="B431" s="621"/>
      <c r="C431" s="520"/>
      <c r="D431" s="520"/>
      <c r="E431" s="469"/>
      <c r="F431" s="469"/>
      <c r="G431" s="489"/>
      <c r="H431" s="384">
        <v>70</v>
      </c>
      <c r="I431" s="466"/>
      <c r="J431" s="463"/>
      <c r="K431" s="463"/>
      <c r="L431" s="463"/>
      <c r="M431" s="469"/>
      <c r="N431" s="469"/>
      <c r="O431" s="469"/>
      <c r="P431" s="472"/>
      <c r="Q431" s="475"/>
      <c r="R431" s="478"/>
      <c r="S431" s="478"/>
      <c r="T431" s="478"/>
      <c r="U431" s="478"/>
      <c r="V431" s="481"/>
      <c r="W431" s="439"/>
      <c r="X431" s="484"/>
      <c r="Y431" s="487"/>
      <c r="Z431" s="436"/>
      <c r="AA431" s="439"/>
      <c r="AB431" s="442"/>
      <c r="AC431" s="445"/>
      <c r="AD431" s="448"/>
      <c r="AE431" s="451"/>
      <c r="AF431" s="205">
        <v>2</v>
      </c>
      <c r="AG431" s="206"/>
      <c r="AH431" s="234" t="str">
        <f t="shared" si="462"/>
        <v/>
      </c>
      <c r="AI431" s="340"/>
      <c r="AJ431" s="340"/>
      <c r="AK431" s="235" t="str">
        <f t="shared" si="463"/>
        <v/>
      </c>
      <c r="AL431" s="341"/>
      <c r="AM431" s="341"/>
      <c r="AN431" s="342"/>
      <c r="AO431" s="236" t="str">
        <f>IF(ISBLANK(AD430),(IFERROR(IF(AND(AH430="Probabilidad",AH431="Probabilidad"),(AQ430-(+AQ430*AK431)),IF(AH431="Probabilidad",(W430-(+W430*AK431)),IF(AH431="Impacto",AQ430,""))),""))," ")</f>
        <v/>
      </c>
      <c r="AP431" s="174" t="str">
        <f>IF(ISBLANK(AD430),(IFERROR(IF(AO431="","",IF(AO431&lt;=0.2,"Muy Baja",IF(AO431&lt;=0.4,"Baja",IF(AO431&lt;=0.6,"Media",IF(AO431&lt;=0.8,"Alta","Muy Alta"))))),""))," ")</f>
        <v/>
      </c>
      <c r="AQ431" s="237" t="str">
        <f t="shared" si="464"/>
        <v/>
      </c>
      <c r="AR431" s="283" t="str">
        <f t="shared" si="465"/>
        <v/>
      </c>
      <c r="AS431" s="237" t="str">
        <f>IFERROR(IF(AND(AH430="Impacto",AH431="Impacto"),(AS430-(+AS430*AK431)),IF(AH431="Impacto",(AA430-(+AA430*AK431)),IF(AH431="Probabilidad",AS430,""))),"")</f>
        <v/>
      </c>
      <c r="AT431" s="239" t="str">
        <f t="shared" si="466"/>
        <v/>
      </c>
      <c r="AU431" s="454"/>
      <c r="AV431" s="457"/>
      <c r="AW431" s="451"/>
      <c r="AX431" s="460"/>
      <c r="AY431" s="343"/>
      <c r="AZ431" s="209"/>
      <c r="BA431" s="207"/>
      <c r="BB431" s="207"/>
      <c r="BC431" s="208"/>
      <c r="BD431" s="208"/>
      <c r="BE431" s="208"/>
      <c r="BF431" s="209"/>
      <c r="BG431" s="463"/>
      <c r="BH431" s="215"/>
      <c r="BI431" s="210"/>
      <c r="BJ431" s="210"/>
      <c r="BK431" s="210"/>
      <c r="BL431" s="207"/>
      <c r="BM431" s="207"/>
      <c r="BN431" s="207"/>
      <c r="BO431" s="282"/>
      <c r="BP431" s="282"/>
      <c r="BQ431" s="284"/>
      <c r="BR431" s="213"/>
      <c r="BS431" s="213" t="str">
        <f>IF(AND('MAPA DE RIESGOS'!$AP431="Muy Alta",'MAPA DE RIESGOS'!$AR431="Leve"),CONCATENATE("R",'MAPA DE RIESGOS'!$H431,"C",'MAPA DE RIESGOS'!$AF431),"")</f>
        <v/>
      </c>
      <c r="BT431" s="213"/>
      <c r="BU431" s="213"/>
      <c r="BV431" s="213"/>
      <c r="BW431" s="213"/>
      <c r="BX431" s="213"/>
      <c r="BY431" s="213"/>
      <c r="BZ431" s="213"/>
      <c r="CA431" s="213"/>
      <c r="CB431" s="213"/>
      <c r="CC431" s="213"/>
      <c r="CD431" s="213"/>
      <c r="CE431" s="213"/>
      <c r="CF431" s="213"/>
      <c r="CG431" s="213"/>
      <c r="CH431" s="213"/>
      <c r="CI431" s="213"/>
      <c r="CJ431" s="213"/>
      <c r="CK431" s="213"/>
    </row>
    <row r="432" spans="1:89" s="214" customFormat="1" ht="28.5" hidden="1" customHeight="1">
      <c r="A432" s="643"/>
      <c r="B432" s="621"/>
      <c r="C432" s="520"/>
      <c r="D432" s="520"/>
      <c r="E432" s="469"/>
      <c r="F432" s="469"/>
      <c r="G432" s="489"/>
      <c r="H432" s="384">
        <v>70</v>
      </c>
      <c r="I432" s="466"/>
      <c r="J432" s="463"/>
      <c r="K432" s="463"/>
      <c r="L432" s="463"/>
      <c r="M432" s="469"/>
      <c r="N432" s="469"/>
      <c r="O432" s="469"/>
      <c r="P432" s="472"/>
      <c r="Q432" s="475"/>
      <c r="R432" s="478"/>
      <c r="S432" s="478"/>
      <c r="T432" s="478"/>
      <c r="U432" s="478"/>
      <c r="V432" s="481"/>
      <c r="W432" s="439"/>
      <c r="X432" s="484"/>
      <c r="Y432" s="487"/>
      <c r="Z432" s="436"/>
      <c r="AA432" s="439"/>
      <c r="AB432" s="442"/>
      <c r="AC432" s="445"/>
      <c r="AD432" s="448"/>
      <c r="AE432" s="451"/>
      <c r="AF432" s="205">
        <v>3</v>
      </c>
      <c r="AG432" s="206"/>
      <c r="AH432" s="234" t="str">
        <f t="shared" si="462"/>
        <v/>
      </c>
      <c r="AI432" s="340"/>
      <c r="AJ432" s="340"/>
      <c r="AK432" s="235" t="str">
        <f t="shared" si="463"/>
        <v/>
      </c>
      <c r="AL432" s="341"/>
      <c r="AM432" s="341"/>
      <c r="AN432" s="342"/>
      <c r="AO432" s="236" t="str">
        <f>IF(ISBLANK(AD430),(IFERROR(IF(AND(AH431="Probabilidad",AH432="Probabilidad"),(AQ431-(+AQ431*AK432)),IF(AND(AH431="Impacto",AH432="Probabilidad"),(AQ430-(+AQ430*AK432)),IF(AH432="Impacto",AQ431,""))),""))," ")</f>
        <v/>
      </c>
      <c r="AP432" s="174" t="str">
        <f>IF(ISBLANK(AD430),(IFERROR(IF(AO432="","",IF(AO432&lt;=0.2,"Muy Baja",IF(AO432&lt;=0.4,"Baja",IF(AO432&lt;=0.6,"Media",IF(AO432&lt;=0.8,"Alta","Muy Alta"))))),""))," ")</f>
        <v/>
      </c>
      <c r="AQ432" s="237" t="str">
        <f t="shared" si="464"/>
        <v/>
      </c>
      <c r="AR432" s="283" t="str">
        <f t="shared" si="465"/>
        <v/>
      </c>
      <c r="AS432" s="237" t="str">
        <f>IFERROR(IF(AND(AH431="Impacto",AH432="Impacto"),(AS431-(+AS431*AK432)),IF(AND(AH431="Probabilidad",AH432="Impacto"),(AS430-(+AS430*AK432)),IF(AH432="Probabilidad",AS431,""))),"")</f>
        <v/>
      </c>
      <c r="AT432" s="239" t="str">
        <f t="shared" si="466"/>
        <v/>
      </c>
      <c r="AU432" s="454"/>
      <c r="AV432" s="457"/>
      <c r="AW432" s="451"/>
      <c r="AX432" s="460"/>
      <c r="AY432" s="343"/>
      <c r="AZ432" s="209"/>
      <c r="BA432" s="207"/>
      <c r="BB432" s="207"/>
      <c r="BC432" s="208"/>
      <c r="BD432" s="208"/>
      <c r="BE432" s="208"/>
      <c r="BF432" s="209"/>
      <c r="BG432" s="463"/>
      <c r="BH432" s="215"/>
      <c r="BI432" s="210"/>
      <c r="BJ432" s="210"/>
      <c r="BK432" s="210"/>
      <c r="BL432" s="207"/>
      <c r="BM432" s="207"/>
      <c r="BN432" s="207"/>
      <c r="BO432" s="282"/>
      <c r="BP432" s="282"/>
      <c r="BQ432" s="284"/>
      <c r="BR432" s="213"/>
      <c r="BS432" s="213" t="str">
        <f>IF(AND('MAPA DE RIESGOS'!$AP432="Muy Alta",'MAPA DE RIESGOS'!$AR432="Leve"),CONCATENATE("R",'MAPA DE RIESGOS'!$H432,"C",'MAPA DE RIESGOS'!$AF432),"")</f>
        <v/>
      </c>
      <c r="BT432" s="213"/>
      <c r="BU432" s="213"/>
      <c r="BV432" s="213"/>
      <c r="BW432" s="213"/>
      <c r="BX432" s="213"/>
      <c r="BY432" s="213"/>
      <c r="BZ432" s="213"/>
      <c r="CA432" s="213"/>
      <c r="CB432" s="213"/>
      <c r="CC432" s="213"/>
      <c r="CD432" s="213"/>
      <c r="CE432" s="213"/>
      <c r="CF432" s="213"/>
      <c r="CG432" s="213"/>
      <c r="CH432" s="213"/>
      <c r="CI432" s="213"/>
      <c r="CJ432" s="213"/>
      <c r="CK432" s="213"/>
    </row>
    <row r="433" spans="1:89" s="214" customFormat="1" ht="28.5" hidden="1" customHeight="1">
      <c r="A433" s="643"/>
      <c r="B433" s="621"/>
      <c r="C433" s="520"/>
      <c r="D433" s="520"/>
      <c r="E433" s="469"/>
      <c r="F433" s="469"/>
      <c r="G433" s="489"/>
      <c r="H433" s="384">
        <v>70</v>
      </c>
      <c r="I433" s="466"/>
      <c r="J433" s="463"/>
      <c r="K433" s="463"/>
      <c r="L433" s="463"/>
      <c r="M433" s="469"/>
      <c r="N433" s="469"/>
      <c r="O433" s="469"/>
      <c r="P433" s="472"/>
      <c r="Q433" s="475"/>
      <c r="R433" s="478"/>
      <c r="S433" s="478"/>
      <c r="T433" s="478"/>
      <c r="U433" s="478"/>
      <c r="V433" s="481"/>
      <c r="W433" s="439"/>
      <c r="X433" s="484"/>
      <c r="Y433" s="487"/>
      <c r="Z433" s="436"/>
      <c r="AA433" s="439"/>
      <c r="AB433" s="442"/>
      <c r="AC433" s="445"/>
      <c r="AD433" s="448"/>
      <c r="AE433" s="451"/>
      <c r="AF433" s="205">
        <v>4</v>
      </c>
      <c r="AG433" s="206"/>
      <c r="AH433" s="234" t="str">
        <f t="shared" si="462"/>
        <v/>
      </c>
      <c r="AI433" s="340"/>
      <c r="AJ433" s="340"/>
      <c r="AK433" s="235" t="str">
        <f t="shared" si="463"/>
        <v/>
      </c>
      <c r="AL433" s="341"/>
      <c r="AM433" s="341"/>
      <c r="AN433" s="342"/>
      <c r="AO433" s="236" t="str">
        <f>IF(ISBLANK(AD430),(IFERROR(IF(AND(AH432="Probabilidad",AH433="Probabilidad"),(AQ432-(+AQ432*AK433)),IF(AND(AH432="Impacto",AH433="Probabilidad"),(AQ431-(+AQ431*AK433)),IF(AH433="Impacto",AQ432,""))),""))," ")</f>
        <v/>
      </c>
      <c r="AP433" s="174" t="str">
        <f>IF(ISBLANK(AD430),(IFERROR(IF(AO433="","",IF(AO433&lt;=0.2,"Muy Baja",IF(AO433&lt;=0.4,"Baja",IF(AO433&lt;=0.6,"Media",IF(AO433&lt;=0.8,"Alta","Muy Alta"))))),""))," ")</f>
        <v/>
      </c>
      <c r="AQ433" s="237" t="str">
        <f t="shared" si="464"/>
        <v/>
      </c>
      <c r="AR433" s="283" t="str">
        <f t="shared" si="465"/>
        <v/>
      </c>
      <c r="AS433" s="237" t="str">
        <f>IFERROR(IF(AND(AH432="Impacto",AH433="Impacto"),(AS432-(+AS432*AK433)),IF(AND(AH432="Probabilidad",AH433="Impacto"),(AS431-(+AS431*AK433)),IF(AH433="Probabilidad",AS432,""))),"")</f>
        <v/>
      </c>
      <c r="AT433" s="239" t="str">
        <f t="shared" si="466"/>
        <v/>
      </c>
      <c r="AU433" s="454"/>
      <c r="AV433" s="457"/>
      <c r="AW433" s="451"/>
      <c r="AX433" s="460"/>
      <c r="AY433" s="343"/>
      <c r="AZ433" s="209"/>
      <c r="BA433" s="207"/>
      <c r="BB433" s="207"/>
      <c r="BC433" s="208"/>
      <c r="BD433" s="208"/>
      <c r="BE433" s="208"/>
      <c r="BF433" s="209"/>
      <c r="BG433" s="463"/>
      <c r="BH433" s="215"/>
      <c r="BI433" s="210"/>
      <c r="BJ433" s="210"/>
      <c r="BK433" s="210"/>
      <c r="BL433" s="207"/>
      <c r="BM433" s="207"/>
      <c r="BN433" s="207"/>
      <c r="BO433" s="282"/>
      <c r="BP433" s="282"/>
      <c r="BQ433" s="284"/>
      <c r="BR433" s="213"/>
      <c r="BS433" s="213" t="str">
        <f>IF(AND('MAPA DE RIESGOS'!$AP433="Muy Alta",'MAPA DE RIESGOS'!$AR433="Leve"),CONCATENATE("R",'MAPA DE RIESGOS'!$H433,"C",'MAPA DE RIESGOS'!$AF433),"")</f>
        <v/>
      </c>
      <c r="BT433" s="213"/>
      <c r="BU433" s="213"/>
      <c r="BV433" s="213"/>
      <c r="BW433" s="213"/>
      <c r="BX433" s="213"/>
      <c r="BY433" s="213"/>
      <c r="BZ433" s="213"/>
      <c r="CA433" s="213"/>
      <c r="CB433" s="213"/>
      <c r="CC433" s="213"/>
      <c r="CD433" s="213"/>
      <c r="CE433" s="213"/>
      <c r="CF433" s="213"/>
      <c r="CG433" s="213"/>
      <c r="CH433" s="213"/>
      <c r="CI433" s="213"/>
      <c r="CJ433" s="213"/>
      <c r="CK433" s="213"/>
    </row>
    <row r="434" spans="1:89" s="214" customFormat="1" ht="28.5" hidden="1" customHeight="1">
      <c r="A434" s="643"/>
      <c r="B434" s="621"/>
      <c r="C434" s="520"/>
      <c r="D434" s="520"/>
      <c r="E434" s="469"/>
      <c r="F434" s="469"/>
      <c r="G434" s="489"/>
      <c r="H434" s="384">
        <v>70</v>
      </c>
      <c r="I434" s="466"/>
      <c r="J434" s="463"/>
      <c r="K434" s="463"/>
      <c r="L434" s="463"/>
      <c r="M434" s="469"/>
      <c r="N434" s="469"/>
      <c r="O434" s="469"/>
      <c r="P434" s="472"/>
      <c r="Q434" s="475"/>
      <c r="R434" s="478"/>
      <c r="S434" s="478"/>
      <c r="T434" s="478"/>
      <c r="U434" s="478"/>
      <c r="V434" s="481"/>
      <c r="W434" s="439"/>
      <c r="X434" s="484"/>
      <c r="Y434" s="487"/>
      <c r="Z434" s="436"/>
      <c r="AA434" s="439"/>
      <c r="AB434" s="442"/>
      <c r="AC434" s="445"/>
      <c r="AD434" s="448"/>
      <c r="AE434" s="451"/>
      <c r="AF434" s="205">
        <v>5</v>
      </c>
      <c r="AG434" s="206"/>
      <c r="AH434" s="234" t="str">
        <f t="shared" si="462"/>
        <v/>
      </c>
      <c r="AI434" s="340"/>
      <c r="AJ434" s="340"/>
      <c r="AK434" s="235" t="str">
        <f t="shared" si="463"/>
        <v/>
      </c>
      <c r="AL434" s="341"/>
      <c r="AM434" s="341"/>
      <c r="AN434" s="342"/>
      <c r="AO434" s="236" t="str">
        <f>IF(ISBLANK(AD430),(IFERROR(IF(AND(AH433="Probabilidad",AH434="Probabilidad"),(AQ433-(+AQ433*AK434)),IF(AND(AH433="Impacto",AH434="Probabilidad"),(AQ432-(+AQ432*AK434)),IF(AH434="Impacto",AQ433,""))),""))," ")</f>
        <v/>
      </c>
      <c r="AP434" s="174" t="str">
        <f>IF(ISBLANK(AD430),(IFERROR(IF(AO434="","",IF(AO434&lt;=0.2,"Muy Baja",IF(AO434&lt;=0.4,"Baja",IF(AO434&lt;=0.6,"Media",IF(AO434&lt;=0.8,"Alta","Muy Alta"))))),""))," ")</f>
        <v/>
      </c>
      <c r="AQ434" s="237" t="str">
        <f t="shared" si="464"/>
        <v/>
      </c>
      <c r="AR434" s="283" t="str">
        <f t="shared" si="465"/>
        <v/>
      </c>
      <c r="AS434" s="237" t="str">
        <f>IFERROR(IF(AND(AH433="Impacto",AH434="Impacto"),(AS433-(+AS433*AK434)),IF(AND(AH433="Probabilidad",AH434="Impacto"),(AS432-(+AS432*AK434)),IF(AH434="Probabilidad",AS433,""))),"")</f>
        <v/>
      </c>
      <c r="AT434" s="239" t="str">
        <f t="shared" si="466"/>
        <v/>
      </c>
      <c r="AU434" s="454"/>
      <c r="AV434" s="457"/>
      <c r="AW434" s="451"/>
      <c r="AX434" s="460"/>
      <c r="AY434" s="343"/>
      <c r="AZ434" s="209"/>
      <c r="BA434" s="207"/>
      <c r="BB434" s="207"/>
      <c r="BC434" s="208"/>
      <c r="BD434" s="208"/>
      <c r="BE434" s="208"/>
      <c r="BF434" s="209"/>
      <c r="BG434" s="463"/>
      <c r="BH434" s="215"/>
      <c r="BI434" s="210"/>
      <c r="BJ434" s="210"/>
      <c r="BK434" s="210"/>
      <c r="BL434" s="207"/>
      <c r="BM434" s="207"/>
      <c r="BN434" s="207"/>
      <c r="BO434" s="282"/>
      <c r="BP434" s="282"/>
      <c r="BQ434" s="284"/>
      <c r="BR434" s="213"/>
      <c r="BS434" s="213" t="str">
        <f>IF(AND('MAPA DE RIESGOS'!$AP434="Muy Alta",'MAPA DE RIESGOS'!$AR434="Leve"),CONCATENATE("R",'MAPA DE RIESGOS'!$H434,"C",'MAPA DE RIESGOS'!$AF434),"")</f>
        <v/>
      </c>
      <c r="BT434" s="213"/>
      <c r="BU434" s="213"/>
      <c r="BV434" s="213"/>
      <c r="BW434" s="213"/>
      <c r="BX434" s="213"/>
      <c r="BY434" s="213"/>
      <c r="BZ434" s="213"/>
      <c r="CA434" s="213"/>
      <c r="CB434" s="213"/>
      <c r="CC434" s="213"/>
      <c r="CD434" s="213"/>
      <c r="CE434" s="213"/>
      <c r="CF434" s="213"/>
      <c r="CG434" s="213"/>
      <c r="CH434" s="213"/>
      <c r="CI434" s="213"/>
      <c r="CJ434" s="213"/>
      <c r="CK434" s="213"/>
    </row>
    <row r="435" spans="1:89" s="214" customFormat="1" ht="28.5" hidden="1" customHeight="1">
      <c r="A435" s="643"/>
      <c r="B435" s="621"/>
      <c r="C435" s="520"/>
      <c r="D435" s="520"/>
      <c r="E435" s="469"/>
      <c r="F435" s="469"/>
      <c r="G435" s="489"/>
      <c r="H435" s="384">
        <v>70</v>
      </c>
      <c r="I435" s="467"/>
      <c r="J435" s="464"/>
      <c r="K435" s="464"/>
      <c r="L435" s="464"/>
      <c r="M435" s="470"/>
      <c r="N435" s="470"/>
      <c r="O435" s="470"/>
      <c r="P435" s="473"/>
      <c r="Q435" s="476"/>
      <c r="R435" s="479"/>
      <c r="S435" s="479"/>
      <c r="T435" s="479"/>
      <c r="U435" s="479"/>
      <c r="V435" s="482"/>
      <c r="W435" s="440"/>
      <c r="X435" s="485"/>
      <c r="Y435" s="488"/>
      <c r="Z435" s="437"/>
      <c r="AA435" s="440"/>
      <c r="AB435" s="443"/>
      <c r="AC435" s="446"/>
      <c r="AD435" s="449"/>
      <c r="AE435" s="452"/>
      <c r="AF435" s="205">
        <v>6</v>
      </c>
      <c r="AG435" s="206"/>
      <c r="AH435" s="234" t="str">
        <f t="shared" si="462"/>
        <v/>
      </c>
      <c r="AI435" s="340"/>
      <c r="AJ435" s="340"/>
      <c r="AK435" s="235" t="str">
        <f t="shared" si="463"/>
        <v/>
      </c>
      <c r="AL435" s="341"/>
      <c r="AM435" s="341"/>
      <c r="AN435" s="342"/>
      <c r="AO435" s="236" t="str">
        <f>IF(ISBLANK(AD430),(IFERROR(IF(AND(AH433="Probabilidad",AH435="Probabilidad"),(AQ433-(+AQ433*AK435)),IF(AND(AH433="Impacto",AH435="Probabilidad"),(AQ432-(+AQ432*AK435)),IF(AH435="Impacto",AQ433,""))),""))," ")</f>
        <v/>
      </c>
      <c r="AP435" s="174" t="str">
        <f>IF(ISBLANK(AD430),(IFERROR(IF(AO435="","",IF(AO435&lt;=0.2,"Muy Baja",IF(AO435&lt;=0.4,"Baja",IF(AO435&lt;=0.6,"Media",IF(AO435&lt;=0.8,"Alta","Muy Alta"))))),"")), " ")</f>
        <v/>
      </c>
      <c r="AQ435" s="237" t="str">
        <f t="shared" si="464"/>
        <v/>
      </c>
      <c r="AR435" s="283" t="str">
        <f t="shared" si="465"/>
        <v/>
      </c>
      <c r="AS435" s="237" t="str">
        <f>IFERROR(IF(AND(AH434="Impacto",AH435="Impacto"),(AS433-(+AS434*AK435)),IF(AND(AH433="Probabilidad",AH435="Impacto"),(AS432-(+AS432*AK435)),IF(AH435="Probabilidad",AS433,""))),"")</f>
        <v/>
      </c>
      <c r="AT435" s="239" t="str">
        <f t="shared" si="466"/>
        <v/>
      </c>
      <c r="AU435" s="455"/>
      <c r="AV435" s="458"/>
      <c r="AW435" s="452"/>
      <c r="AX435" s="461"/>
      <c r="AY435" s="343"/>
      <c r="AZ435" s="209"/>
      <c r="BA435" s="207"/>
      <c r="BB435" s="207"/>
      <c r="BC435" s="208"/>
      <c r="BD435" s="208"/>
      <c r="BE435" s="208"/>
      <c r="BF435" s="209"/>
      <c r="BG435" s="464"/>
      <c r="BH435" s="215"/>
      <c r="BI435" s="210"/>
      <c r="BJ435" s="210"/>
      <c r="BK435" s="210"/>
      <c r="BL435" s="207"/>
      <c r="BM435" s="207"/>
      <c r="BN435" s="207"/>
      <c r="BO435" s="282"/>
      <c r="BP435" s="282"/>
      <c r="BQ435" s="284"/>
      <c r="BR435" s="213"/>
      <c r="BS435" s="213" t="str">
        <f>IF(AND('MAPA DE RIESGOS'!$AP435="Muy Alta",'MAPA DE RIESGOS'!$AR435="Leve"),CONCATENATE("R",'MAPA DE RIESGOS'!$H435,"C",'MAPA DE RIESGOS'!$AF435),"")</f>
        <v/>
      </c>
      <c r="BT435" s="213"/>
      <c r="BU435" s="213"/>
      <c r="BV435" s="213"/>
      <c r="BW435" s="213"/>
      <c r="BX435" s="213"/>
      <c r="BY435" s="213"/>
      <c r="BZ435" s="213"/>
      <c r="CA435" s="213"/>
      <c r="CB435" s="213"/>
      <c r="CC435" s="213"/>
      <c r="CD435" s="213"/>
      <c r="CE435" s="213"/>
      <c r="CF435" s="213"/>
      <c r="CG435" s="213"/>
      <c r="CH435" s="213"/>
      <c r="CI435" s="213"/>
      <c r="CJ435" s="213"/>
      <c r="CK435" s="213"/>
    </row>
    <row r="436" spans="1:89" s="214" customFormat="1" ht="149" customHeight="1">
      <c r="A436" s="643"/>
      <c r="B436" s="621" t="s">
        <v>961</v>
      </c>
      <c r="C436" s="520"/>
      <c r="D436" s="520" t="str">
        <f>IFERROR((VLOOKUP($B436,'Listados Datos'!$D$3:$F$18,3,FALSE))," ")</f>
        <v>El proceso inicia con la identificación de necesidades de personal y finaliza con el seguimiento y evaluación de los mismos. Aplica a todos los procesos de la entidad.</v>
      </c>
      <c r="E436" s="469" t="s">
        <v>1259</v>
      </c>
      <c r="F436" s="469" t="s">
        <v>976</v>
      </c>
      <c r="G436" s="489">
        <v>71</v>
      </c>
      <c r="H436" s="384">
        <v>71</v>
      </c>
      <c r="I436" s="465" t="s">
        <v>1289</v>
      </c>
      <c r="J436" s="462" t="s">
        <v>244</v>
      </c>
      <c r="K436" s="462" t="s">
        <v>1289</v>
      </c>
      <c r="L436" s="462" t="s">
        <v>1488</v>
      </c>
      <c r="M436" s="468" t="str">
        <f t="shared" ref="M436" si="468">+CONCATENATE("Posibilidad de afectación ", J436, " por ", K436," debido a ", L436)</f>
        <v>Posibilidad de afectación Económico y Reputacional por Ocurrencia de accidentes, incidentes de trabajo y posibles enfermedades laborales debido a Generación de accidentes, incidentes de trabajo y posibles enfermedades laborales.</v>
      </c>
      <c r="N436" s="468" t="s">
        <v>108</v>
      </c>
      <c r="O436" s="468" t="s">
        <v>836</v>
      </c>
      <c r="P436" s="471">
        <v>228</v>
      </c>
      <c r="Q436" s="474"/>
      <c r="R436" s="477"/>
      <c r="S436" s="477"/>
      <c r="T436" s="477"/>
      <c r="U436" s="477"/>
      <c r="V436" s="480" t="str">
        <f t="shared" ref="V436" si="469">IF(ISBLANK(AC436),(IF(P436&lt;=0,"",IF(P436&lt;=2,"Muy Baja",IF(P436&lt;=24,"Baja",IF(P436&lt;=500,"Media",IF(P436&lt;=5000,"Alta","Muy Alta"))))))," ")</f>
        <v>Media</v>
      </c>
      <c r="W436" s="438">
        <f t="shared" ref="W436" si="470">IF(ISBLANK(AC436),(IF(V436="","",IF(V436="Muy Baja",20%,IF(V436="Baja",40%,IF(V436="Media",60%,IF(V436="Alta",80%,IF(V436="Muy Alta",100%,0)))))))," ")</f>
        <v>0.6</v>
      </c>
      <c r="X436" s="483" t="s">
        <v>307</v>
      </c>
      <c r="Y436" s="486" t="str">
        <f>IF(X436&gt;0,IF(NOT(ISERROR(MATCH(X436,'Listados Datos'!$N$3:$N$4,0))),'Listados Datos'!$N$6&amp;"Por favor no seleccionar este criterios de impacto (Afectación Económica o presupuestal y/o Pérdida Reputacional)",'Listados Datos'!$N$7),"")</f>
        <v>✔</v>
      </c>
      <c r="Z436" s="435" t="str">
        <f>IF(OR(X436='Listados Datos'!$R$3,X436='Listados Datos'!$S$3),"Leve",IF(OR(X436='Listados Datos'!$R$4,X436='Listados Datos'!$S$4),"Menor",IF(OR(X436='Listados Datos'!$R$5,X436='Listados Datos'!$S$5),"Moderado",IF(OR(X436='Listados Datos'!$R$6,X436='Listados Datos'!$S$6),"Mayor",IF(OR(X436='Listados Datos'!$R$7,X436='Listados Datos'!$S$7),"Catastrófico","")))))</f>
        <v>Moderado</v>
      </c>
      <c r="AA436" s="438">
        <f>IF(Z436="","",IF(Z436="Leve",20%,IF(Z436="Menor",40%,IF(Z436="Moderado",60%,IF(Z436="Mayor",80%,IF(Z436="Catastrófico",100%,0))))))</f>
        <v>0.6</v>
      </c>
      <c r="AB436" s="441" t="str">
        <f>IF(OR(AND(V436="Muy Baja",Z436="Leve"),AND(V436="Muy Baja",Z436="Menor"),AND(V436="Baja",Z436="Leve")),"Bajo",IF(OR(AND(V436="Muy baja",Z436="Moderado"),AND(V436="Baja",Z436="Menor"),AND(V436="Baja",Z436="Moderado"),AND(V436="Media",Z436="Leve"),AND(V436="Media",Z436="Menor"),AND(V436="Media",Z436="Moderado"),AND(V436="Alta",Z436="Leve"),AND(V436="Alta",Z436="Menor")),"Moderado",IF(OR(AND(V436="Muy Baja",Z436="Mayor"),AND(V436="Baja",Z436="Mayor"),AND(V436="Media",Z436="Mayor"),AND(V436="Alta",Z436="Moderado"),AND(V436="Alta",Z436="Mayor"),AND(V436="Muy Alta",Z436="Leve"),AND(V436="Muy Alta",Z436="Menor"),AND(V436="Muy Alta",Z436="Moderado"),AND(V436="Muy Alta",Z436="Mayor")),"Alto",IF(OR(AND(V436="Muy Baja",Z436="Catastrófico"),AND(V436="Baja",Z436="Catastrófico"),AND(V436="Media",Z436="Catastrófico"),AND(V436="Alta",Z436="Catastrófico"),AND(V436="Muy Alta",Z436="Catastrófico")),"Extremo",""))))</f>
        <v>Moderado</v>
      </c>
      <c r="AC436" s="444"/>
      <c r="AD436" s="447"/>
      <c r="AE436" s="450" t="str">
        <f t="shared" ref="AE436" si="471">IF(AND(AC436="Rara Vez",AD436="Insignificante"),("BAJA"),IF(AND(AC436="Rara Vez",AD436="Menor"),("BAJA"),IF(AND(AC436="Rara Vez",AD436="Moderado"),("MODERADA"),IF(AND(AC436="Rara Vez",AD436="Mayor"),("ALTA"),IF(AND(AC436="Improbable",AD436="Insignificante"),("BAJA"),IF(AND(AC436="Improbable",AD436="Menor"),("BAJA"),IF(AND(AC436="Improbable",AD436="Moderado"),("MODERADA"),IF(AND(AC436="Improbable",AD436="Mayor"),("ALTA"),IF(AND(AC436="Posible",AD436="Insignificante"),("BAJA"),IF(AND(AC436="Posible",AD436="Menor"),("MODERADA"),IF(AND(AC436="Posible",AD436="Moderado"),("ALTA"),IF(AND(AC436="Posible",AD436="Mayor"),("EXTREMA"),IF(AND(AC436="Probable",AD436="Insignificante"),("MODERADA"),IF(AND(AC436="Probable",AD436="Menor"),("ALTA"),IF(AND(AC436="Probable",AD436="Moderado"),("ALTA"),IF(AND(AC436="Probable",AD436="Mayor"),("EXTREMA"),IF(AND(AC436="Casi Seguro",AD436="Insignificante"),("ALTA"),IF(AND(AC436="Casi Seguro",AD436="Menor"),("ALTA"),IF(AND(AC436="Casi Seguro",AD436="Moderado"),("EXTREMA"),IF(AND(AC436="Casi Seguro",AD436="Mayor"),("EXTREMA"),IF(AD436="Catastrófico","EXTREMA","VALORAR")))))))))))))))))))))</f>
        <v>VALORAR</v>
      </c>
      <c r="AF436" s="205">
        <v>1</v>
      </c>
      <c r="AG436" s="206" t="s">
        <v>1542</v>
      </c>
      <c r="AH436" s="234" t="str">
        <f t="shared" si="462"/>
        <v>Probabilidad</v>
      </c>
      <c r="AI436" s="340" t="s">
        <v>314</v>
      </c>
      <c r="AJ436" s="340" t="s">
        <v>319</v>
      </c>
      <c r="AK436" s="235" t="str">
        <f t="shared" si="463"/>
        <v>40%</v>
      </c>
      <c r="AL436" s="341" t="s">
        <v>323</v>
      </c>
      <c r="AM436" s="341" t="s">
        <v>327</v>
      </c>
      <c r="AN436" s="342" t="s">
        <v>330</v>
      </c>
      <c r="AO436" s="236">
        <f>IF(ISBLANK(AD436),(IFERROR(IF(AH436="Probabilidad",(W436-(+W436*AK436)),IF(AH436="Impacto",W436,"")),""))," ")</f>
        <v>0.36</v>
      </c>
      <c r="AP436" s="174" t="str">
        <f>IF(ISBLANK(AD436), (IFERROR(IF(AO436="","",IF(AO436&lt;=0.2,"Muy Baja",IF(AO436&lt;=0.4,"Baja",IF(AO436&lt;=0.6,"Media",IF(AO436&lt;=0.8,"Alta","Muy Alta"))))),""))," ")</f>
        <v>Baja</v>
      </c>
      <c r="AQ436" s="237">
        <f t="shared" si="464"/>
        <v>0.36</v>
      </c>
      <c r="AR436" s="283" t="str">
        <f t="shared" si="465"/>
        <v>Moderado</v>
      </c>
      <c r="AS436" s="237">
        <f>IFERROR(IF(AH436="Impacto",(AA436-(+AA436*AK436)),IF(AH436="Probabilidad",AA436,"")),"")</f>
        <v>0.6</v>
      </c>
      <c r="AT436" s="239" t="str">
        <f t="shared" si="466"/>
        <v>Moderado</v>
      </c>
      <c r="AU436" s="453"/>
      <c r="AV436" s="456" t="str">
        <f>IF(ISBLANK(AD436), " ", AD436)</f>
        <v xml:space="preserve"> </v>
      </c>
      <c r="AW436" s="450" t="str">
        <f t="shared" ref="AW436" si="472">IF(AND(AU436="Rara Vez",AV436="Insignificante"),("BAJA"),IF(AND(AU436="Rara Vez",AV436="Menor"),("BAJA"),IF(AND(AU436="Rara Vez",AV436="Moderado"),("MODERADA"),IF(AND(AU436="Rara Vez",AV436="Mayor"),("ALTA"),IF(AND(AU436="Improbable",AV436="Insignificante"),("BAJA"),IF(AND(AU436="Improbable",AV436="Menor"),("BAJA"),IF(AND(AU436="Improbable",AV436="Moderado"),("MODERADA"),IF(AND(AU436="Improbable",AV436="Mayor"),("ALTA"),IF(AND(AU436="Posible",AV436="Insignificante"),("BAJA"),IF(AND(AU436="Posible",AV436="Menor"),("MODERADA"),IF(AND(AU436="Posible",AV436="Moderado"),("ALTA"),IF(AND(AU436="Posible",AV436="Mayor"),("EXTREMA"),IF(AND(AU436="Probable",AV436="Insignificante"),("MODERADA"),IF(AND(AU436="Probable",AV436="Menor"),("ALTA"),IF(AND(AU436="Probable",AV436="Moderado"),("ALTA"),IF(AND(AU436="Probable",AV436="Mayor"),("EXTREMA"),IF(AND(AU436="Casi Seguro",AV436="Insignificante"),("ALTA"),IF(AND(AU436="Casi Seguro",AV436="Menor"),("ALTA"),IF(AND(AU436="Casi Seguro",AV436="Moderado"),("EXTREMA"),IF(AND(AU436="Casi Seguro",AV436="Mayor"),("EXTREMA"),IF(AV436="Catastrófico","EXTREMA","VALORAR")))))))))))))))))))))</f>
        <v>VALORAR</v>
      </c>
      <c r="AX436" s="459" t="s">
        <v>337</v>
      </c>
      <c r="AY436" s="343" t="s">
        <v>1672</v>
      </c>
      <c r="AZ436" s="209" t="s">
        <v>1673</v>
      </c>
      <c r="BA436" s="207" t="s">
        <v>1276</v>
      </c>
      <c r="BB436" s="207" t="s">
        <v>1069</v>
      </c>
      <c r="BC436" s="208">
        <v>44562</v>
      </c>
      <c r="BD436" s="208">
        <v>44926</v>
      </c>
      <c r="BE436" s="208" t="s">
        <v>1379</v>
      </c>
      <c r="BF436" s="208" t="s">
        <v>1379</v>
      </c>
      <c r="BG436" s="462" t="s">
        <v>1380</v>
      </c>
      <c r="BH436" s="215"/>
      <c r="BI436" s="210"/>
      <c r="BJ436" s="210"/>
      <c r="BK436" s="210"/>
      <c r="BL436" s="207"/>
      <c r="BM436" s="207"/>
      <c r="BN436" s="207"/>
      <c r="BO436" s="282"/>
      <c r="BP436" s="282"/>
      <c r="BQ436" s="284"/>
      <c r="BR436" s="213"/>
      <c r="BS436" s="213" t="str">
        <f>IF(AND('MAPA DE RIESGOS'!$AP436="Muy Alta",'MAPA DE RIESGOS'!$AR436="Leve"),CONCATENATE("R",'MAPA DE RIESGOS'!$H436,"C",'MAPA DE RIESGOS'!$AF436),"")</f>
        <v/>
      </c>
      <c r="BT436" s="213"/>
      <c r="BU436" s="213"/>
      <c r="BV436" s="213"/>
      <c r="BW436" s="213"/>
      <c r="BX436" s="213"/>
      <c r="BY436" s="213"/>
      <c r="BZ436" s="213"/>
      <c r="CA436" s="213"/>
      <c r="CB436" s="213"/>
      <c r="CC436" s="213"/>
      <c r="CD436" s="213"/>
      <c r="CE436" s="213"/>
      <c r="CF436" s="213"/>
      <c r="CG436" s="213"/>
      <c r="CH436" s="213"/>
      <c r="CI436" s="213"/>
      <c r="CJ436" s="213"/>
      <c r="CK436" s="213"/>
    </row>
    <row r="437" spans="1:89" s="214" customFormat="1" ht="28.5" hidden="1" customHeight="1">
      <c r="A437" s="643"/>
      <c r="B437" s="621"/>
      <c r="C437" s="520"/>
      <c r="D437" s="520"/>
      <c r="E437" s="469"/>
      <c r="F437" s="469"/>
      <c r="G437" s="489"/>
      <c r="H437" s="384">
        <v>71</v>
      </c>
      <c r="I437" s="466"/>
      <c r="J437" s="463"/>
      <c r="K437" s="463"/>
      <c r="L437" s="463"/>
      <c r="M437" s="469"/>
      <c r="N437" s="469"/>
      <c r="O437" s="469"/>
      <c r="P437" s="472"/>
      <c r="Q437" s="475"/>
      <c r="R437" s="478"/>
      <c r="S437" s="478"/>
      <c r="T437" s="478"/>
      <c r="U437" s="478"/>
      <c r="V437" s="481"/>
      <c r="W437" s="439"/>
      <c r="X437" s="484"/>
      <c r="Y437" s="487"/>
      <c r="Z437" s="436"/>
      <c r="AA437" s="439"/>
      <c r="AB437" s="442"/>
      <c r="AC437" s="445"/>
      <c r="AD437" s="448"/>
      <c r="AE437" s="451"/>
      <c r="AF437" s="205">
        <v>2</v>
      </c>
      <c r="AG437" s="206"/>
      <c r="AH437" s="234" t="str">
        <f t="shared" si="462"/>
        <v/>
      </c>
      <c r="AI437" s="340"/>
      <c r="AJ437" s="340"/>
      <c r="AK437" s="235" t="str">
        <f t="shared" si="463"/>
        <v/>
      </c>
      <c r="AL437" s="341"/>
      <c r="AM437" s="341"/>
      <c r="AN437" s="342"/>
      <c r="AO437" s="236" t="str">
        <f>IF(ISBLANK(AD436),(IFERROR(IF(AND(AH436="Probabilidad",AH437="Probabilidad"),(AQ436-(+AQ436*AK437)),IF(AH437="Probabilidad",(W436-(+W436*AK437)),IF(AH437="Impacto",AQ436,""))),""))," ")</f>
        <v/>
      </c>
      <c r="AP437" s="174" t="str">
        <f>IF(ISBLANK(AD436),(IFERROR(IF(AO437="","",IF(AO437&lt;=0.2,"Muy Baja",IF(AO437&lt;=0.4,"Baja",IF(AO437&lt;=0.6,"Media",IF(AO437&lt;=0.8,"Alta","Muy Alta"))))),""))," ")</f>
        <v/>
      </c>
      <c r="AQ437" s="237" t="str">
        <f t="shared" si="464"/>
        <v/>
      </c>
      <c r="AR437" s="283" t="str">
        <f t="shared" si="465"/>
        <v/>
      </c>
      <c r="AS437" s="237" t="str">
        <f>IFERROR(IF(AND(AH436="Impacto",AH437="Impacto"),(AS436-(+AS436*AK437)),IF(AH437="Impacto",(AA436-(+AA436*AK437)),IF(AH437="Probabilidad",AS436,""))),"")</f>
        <v/>
      </c>
      <c r="AT437" s="239" t="str">
        <f t="shared" si="466"/>
        <v/>
      </c>
      <c r="AU437" s="454"/>
      <c r="AV437" s="457"/>
      <c r="AW437" s="451"/>
      <c r="AX437" s="460"/>
      <c r="AY437" s="343"/>
      <c r="AZ437" s="209"/>
      <c r="BA437" s="207"/>
      <c r="BB437" s="207"/>
      <c r="BC437" s="208"/>
      <c r="BD437" s="208"/>
      <c r="BE437" s="208"/>
      <c r="BF437" s="209"/>
      <c r="BG437" s="463"/>
      <c r="BH437" s="215"/>
      <c r="BI437" s="210"/>
      <c r="BJ437" s="210"/>
      <c r="BK437" s="210"/>
      <c r="BL437" s="207"/>
      <c r="BM437" s="207"/>
      <c r="BN437" s="207"/>
      <c r="BO437" s="282"/>
      <c r="BP437" s="282"/>
      <c r="BQ437" s="284"/>
      <c r="BR437" s="213"/>
      <c r="BS437" s="213" t="str">
        <f>IF(AND('MAPA DE RIESGOS'!$AP437="Muy Alta",'MAPA DE RIESGOS'!$AR437="Leve"),CONCATENATE("R",'MAPA DE RIESGOS'!$H437,"C",'MAPA DE RIESGOS'!$AF437),"")</f>
        <v/>
      </c>
      <c r="BT437" s="213"/>
      <c r="BU437" s="213"/>
      <c r="BV437" s="213"/>
      <c r="BW437" s="213"/>
      <c r="BX437" s="213"/>
      <c r="BY437" s="213"/>
      <c r="BZ437" s="213"/>
      <c r="CA437" s="213"/>
      <c r="CB437" s="213"/>
      <c r="CC437" s="213"/>
      <c r="CD437" s="213"/>
      <c r="CE437" s="213"/>
      <c r="CF437" s="213"/>
      <c r="CG437" s="213"/>
      <c r="CH437" s="213"/>
      <c r="CI437" s="213"/>
      <c r="CJ437" s="213"/>
      <c r="CK437" s="213"/>
    </row>
    <row r="438" spans="1:89" s="214" customFormat="1" ht="28.5" hidden="1" customHeight="1">
      <c r="A438" s="643"/>
      <c r="B438" s="621"/>
      <c r="C438" s="520"/>
      <c r="D438" s="520"/>
      <c r="E438" s="469"/>
      <c r="F438" s="469"/>
      <c r="G438" s="489"/>
      <c r="H438" s="384">
        <v>71</v>
      </c>
      <c r="I438" s="466"/>
      <c r="J438" s="463"/>
      <c r="K438" s="463"/>
      <c r="L438" s="463"/>
      <c r="M438" s="469"/>
      <c r="N438" s="469"/>
      <c r="O438" s="469"/>
      <c r="P438" s="472"/>
      <c r="Q438" s="475"/>
      <c r="R438" s="478"/>
      <c r="S438" s="478"/>
      <c r="T438" s="478"/>
      <c r="U438" s="478"/>
      <c r="V438" s="481"/>
      <c r="W438" s="439"/>
      <c r="X438" s="484"/>
      <c r="Y438" s="487"/>
      <c r="Z438" s="436"/>
      <c r="AA438" s="439"/>
      <c r="AB438" s="442"/>
      <c r="AC438" s="445"/>
      <c r="AD438" s="448"/>
      <c r="AE438" s="451"/>
      <c r="AF438" s="205">
        <v>3</v>
      </c>
      <c r="AG438" s="206"/>
      <c r="AH438" s="234" t="str">
        <f t="shared" si="462"/>
        <v/>
      </c>
      <c r="AI438" s="340"/>
      <c r="AJ438" s="340"/>
      <c r="AK438" s="235" t="str">
        <f t="shared" si="463"/>
        <v/>
      </c>
      <c r="AL438" s="341"/>
      <c r="AM438" s="341"/>
      <c r="AN438" s="342"/>
      <c r="AO438" s="236" t="str">
        <f>IF(ISBLANK(AD436),(IFERROR(IF(AND(AH437="Probabilidad",AH438="Probabilidad"),(AQ437-(+AQ437*AK438)),IF(AND(AH437="Impacto",AH438="Probabilidad"),(AQ436-(+AQ436*AK438)),IF(AH438="Impacto",AQ437,""))),""))," ")</f>
        <v/>
      </c>
      <c r="AP438" s="174" t="str">
        <f>IF(ISBLANK(AD436),(IFERROR(IF(AO438="","",IF(AO438&lt;=0.2,"Muy Baja",IF(AO438&lt;=0.4,"Baja",IF(AO438&lt;=0.6,"Media",IF(AO438&lt;=0.8,"Alta","Muy Alta"))))),""))," ")</f>
        <v/>
      </c>
      <c r="AQ438" s="237" t="str">
        <f t="shared" si="464"/>
        <v/>
      </c>
      <c r="AR438" s="283" t="str">
        <f t="shared" si="465"/>
        <v/>
      </c>
      <c r="AS438" s="237" t="str">
        <f>IFERROR(IF(AND(AH437="Impacto",AH438="Impacto"),(AS437-(+AS437*AK438)),IF(AND(AH437="Probabilidad",AH438="Impacto"),(AS436-(+AS436*AK438)),IF(AH438="Probabilidad",AS437,""))),"")</f>
        <v/>
      </c>
      <c r="AT438" s="239" t="str">
        <f t="shared" si="466"/>
        <v/>
      </c>
      <c r="AU438" s="454"/>
      <c r="AV438" s="457"/>
      <c r="AW438" s="451"/>
      <c r="AX438" s="460"/>
      <c r="AY438" s="343"/>
      <c r="AZ438" s="209"/>
      <c r="BA438" s="207"/>
      <c r="BB438" s="207"/>
      <c r="BC438" s="208"/>
      <c r="BD438" s="208"/>
      <c r="BE438" s="208"/>
      <c r="BF438" s="209"/>
      <c r="BG438" s="463"/>
      <c r="BH438" s="215"/>
      <c r="BI438" s="210"/>
      <c r="BJ438" s="210"/>
      <c r="BK438" s="210"/>
      <c r="BL438" s="207"/>
      <c r="BM438" s="207"/>
      <c r="BN438" s="207"/>
      <c r="BO438" s="282"/>
      <c r="BP438" s="282"/>
      <c r="BQ438" s="284"/>
      <c r="BR438" s="213"/>
      <c r="BS438" s="213" t="str">
        <f>IF(AND('MAPA DE RIESGOS'!$AP438="Muy Alta",'MAPA DE RIESGOS'!$AR438="Leve"),CONCATENATE("R",'MAPA DE RIESGOS'!$H438,"C",'MAPA DE RIESGOS'!$AF438),"")</f>
        <v/>
      </c>
      <c r="BT438" s="213"/>
      <c r="BU438" s="213"/>
      <c r="BV438" s="213"/>
      <c r="BW438" s="213"/>
      <c r="BX438" s="213"/>
      <c r="BY438" s="213"/>
      <c r="BZ438" s="213"/>
      <c r="CA438" s="213"/>
      <c r="CB438" s="213"/>
      <c r="CC438" s="213"/>
      <c r="CD438" s="213"/>
      <c r="CE438" s="213"/>
      <c r="CF438" s="213"/>
      <c r="CG438" s="213"/>
      <c r="CH438" s="213"/>
      <c r="CI438" s="213"/>
      <c r="CJ438" s="213"/>
      <c r="CK438" s="213"/>
    </row>
    <row r="439" spans="1:89" s="214" customFormat="1" ht="28.5" hidden="1" customHeight="1">
      <c r="A439" s="643"/>
      <c r="B439" s="621"/>
      <c r="C439" s="520"/>
      <c r="D439" s="520"/>
      <c r="E439" s="469"/>
      <c r="F439" s="469"/>
      <c r="G439" s="489"/>
      <c r="H439" s="384">
        <v>71</v>
      </c>
      <c r="I439" s="466"/>
      <c r="J439" s="463"/>
      <c r="K439" s="463"/>
      <c r="L439" s="463"/>
      <c r="M439" s="469"/>
      <c r="N439" s="469"/>
      <c r="O439" s="469"/>
      <c r="P439" s="472"/>
      <c r="Q439" s="475"/>
      <c r="R439" s="478"/>
      <c r="S439" s="478"/>
      <c r="T439" s="478"/>
      <c r="U439" s="478"/>
      <c r="V439" s="481"/>
      <c r="W439" s="439"/>
      <c r="X439" s="484"/>
      <c r="Y439" s="487"/>
      <c r="Z439" s="436"/>
      <c r="AA439" s="439"/>
      <c r="AB439" s="442"/>
      <c r="AC439" s="445"/>
      <c r="AD439" s="448"/>
      <c r="AE439" s="451"/>
      <c r="AF439" s="205">
        <v>4</v>
      </c>
      <c r="AG439" s="206"/>
      <c r="AH439" s="234" t="str">
        <f t="shared" si="462"/>
        <v/>
      </c>
      <c r="AI439" s="340"/>
      <c r="AJ439" s="340"/>
      <c r="AK439" s="235" t="str">
        <f t="shared" si="463"/>
        <v/>
      </c>
      <c r="AL439" s="341"/>
      <c r="AM439" s="341"/>
      <c r="AN439" s="342"/>
      <c r="AO439" s="236" t="str">
        <f>IF(ISBLANK(AD436),(IFERROR(IF(AND(AH438="Probabilidad",AH439="Probabilidad"),(AQ438-(+AQ438*AK439)),IF(AND(AH438="Impacto",AH439="Probabilidad"),(AQ437-(+AQ437*AK439)),IF(AH439="Impacto",AQ438,""))),""))," ")</f>
        <v/>
      </c>
      <c r="AP439" s="174" t="str">
        <f>IF(ISBLANK(AD436),(IFERROR(IF(AO439="","",IF(AO439&lt;=0.2,"Muy Baja",IF(AO439&lt;=0.4,"Baja",IF(AO439&lt;=0.6,"Media",IF(AO439&lt;=0.8,"Alta","Muy Alta"))))),""))," ")</f>
        <v/>
      </c>
      <c r="AQ439" s="237" t="str">
        <f t="shared" si="464"/>
        <v/>
      </c>
      <c r="AR439" s="283" t="str">
        <f t="shared" si="465"/>
        <v/>
      </c>
      <c r="AS439" s="237" t="str">
        <f>IFERROR(IF(AND(AH438="Impacto",AH439="Impacto"),(AS438-(+AS438*AK439)),IF(AND(AH438="Probabilidad",AH439="Impacto"),(AS437-(+AS437*AK439)),IF(AH439="Probabilidad",AS438,""))),"")</f>
        <v/>
      </c>
      <c r="AT439" s="239" t="str">
        <f t="shared" si="466"/>
        <v/>
      </c>
      <c r="AU439" s="454"/>
      <c r="AV439" s="457"/>
      <c r="AW439" s="451"/>
      <c r="AX439" s="460"/>
      <c r="AY439" s="343"/>
      <c r="AZ439" s="209"/>
      <c r="BA439" s="207"/>
      <c r="BB439" s="207"/>
      <c r="BC439" s="208"/>
      <c r="BD439" s="208"/>
      <c r="BE439" s="208"/>
      <c r="BF439" s="209"/>
      <c r="BG439" s="463"/>
      <c r="BH439" s="215"/>
      <c r="BI439" s="210"/>
      <c r="BJ439" s="210"/>
      <c r="BK439" s="210"/>
      <c r="BL439" s="207"/>
      <c r="BM439" s="207"/>
      <c r="BN439" s="207"/>
      <c r="BO439" s="282"/>
      <c r="BP439" s="282"/>
      <c r="BQ439" s="284"/>
      <c r="BR439" s="213"/>
      <c r="BS439" s="213" t="str">
        <f>IF(AND('MAPA DE RIESGOS'!$AP439="Muy Alta",'MAPA DE RIESGOS'!$AR439="Leve"),CONCATENATE("R",'MAPA DE RIESGOS'!$H439,"C",'MAPA DE RIESGOS'!$AF439),"")</f>
        <v/>
      </c>
      <c r="BT439" s="213"/>
      <c r="BU439" s="213"/>
      <c r="BV439" s="213"/>
      <c r="BW439" s="213"/>
      <c r="BX439" s="213"/>
      <c r="BY439" s="213"/>
      <c r="BZ439" s="213"/>
      <c r="CA439" s="213"/>
      <c r="CB439" s="213"/>
      <c r="CC439" s="213"/>
      <c r="CD439" s="213"/>
      <c r="CE439" s="213"/>
      <c r="CF439" s="213"/>
      <c r="CG439" s="213"/>
      <c r="CH439" s="213"/>
      <c r="CI439" s="213"/>
      <c r="CJ439" s="213"/>
      <c r="CK439" s="213"/>
    </row>
    <row r="440" spans="1:89" s="214" customFormat="1" ht="28.5" hidden="1" customHeight="1">
      <c r="A440" s="643"/>
      <c r="B440" s="621"/>
      <c r="C440" s="520"/>
      <c r="D440" s="520"/>
      <c r="E440" s="469"/>
      <c r="F440" s="469"/>
      <c r="G440" s="489"/>
      <c r="H440" s="384">
        <v>71</v>
      </c>
      <c r="I440" s="466"/>
      <c r="J440" s="463"/>
      <c r="K440" s="463"/>
      <c r="L440" s="463"/>
      <c r="M440" s="469"/>
      <c r="N440" s="469"/>
      <c r="O440" s="469"/>
      <c r="P440" s="472"/>
      <c r="Q440" s="475"/>
      <c r="R440" s="478"/>
      <c r="S440" s="478"/>
      <c r="T440" s="478"/>
      <c r="U440" s="478"/>
      <c r="V440" s="481"/>
      <c r="W440" s="439"/>
      <c r="X440" s="484"/>
      <c r="Y440" s="487"/>
      <c r="Z440" s="436"/>
      <c r="AA440" s="439"/>
      <c r="AB440" s="442"/>
      <c r="AC440" s="445"/>
      <c r="AD440" s="448"/>
      <c r="AE440" s="451"/>
      <c r="AF440" s="205">
        <v>5</v>
      </c>
      <c r="AG440" s="206"/>
      <c r="AH440" s="234" t="str">
        <f t="shared" si="462"/>
        <v/>
      </c>
      <c r="AI440" s="340"/>
      <c r="AJ440" s="340"/>
      <c r="AK440" s="235" t="str">
        <f t="shared" si="463"/>
        <v/>
      </c>
      <c r="AL440" s="341"/>
      <c r="AM440" s="341"/>
      <c r="AN440" s="342"/>
      <c r="AO440" s="236" t="str">
        <f>IF(ISBLANK(AD436),(IFERROR(IF(AND(AH439="Probabilidad",AH440="Probabilidad"),(AQ439-(+AQ439*AK440)),IF(AND(AH439="Impacto",AH440="Probabilidad"),(AQ438-(+AQ438*AK440)),IF(AH440="Impacto",AQ439,""))),""))," ")</f>
        <v/>
      </c>
      <c r="AP440" s="174" t="str">
        <f>IF(ISBLANK(AD436),(IFERROR(IF(AO440="","",IF(AO440&lt;=0.2,"Muy Baja",IF(AO440&lt;=0.4,"Baja",IF(AO440&lt;=0.6,"Media",IF(AO440&lt;=0.8,"Alta","Muy Alta"))))),""))," ")</f>
        <v/>
      </c>
      <c r="AQ440" s="237" t="str">
        <f t="shared" si="464"/>
        <v/>
      </c>
      <c r="AR440" s="283" t="str">
        <f t="shared" si="465"/>
        <v/>
      </c>
      <c r="AS440" s="237" t="str">
        <f>IFERROR(IF(AND(AH439="Impacto",AH440="Impacto"),(AS439-(+AS439*AK440)),IF(AND(AH439="Probabilidad",AH440="Impacto"),(AS438-(+AS438*AK440)),IF(AH440="Probabilidad",AS439,""))),"")</f>
        <v/>
      </c>
      <c r="AT440" s="239" t="str">
        <f t="shared" si="466"/>
        <v/>
      </c>
      <c r="AU440" s="454"/>
      <c r="AV440" s="457"/>
      <c r="AW440" s="451"/>
      <c r="AX440" s="460"/>
      <c r="AY440" s="343"/>
      <c r="AZ440" s="209"/>
      <c r="BA440" s="207"/>
      <c r="BB440" s="207"/>
      <c r="BC440" s="208"/>
      <c r="BD440" s="208"/>
      <c r="BE440" s="208"/>
      <c r="BF440" s="209"/>
      <c r="BG440" s="463"/>
      <c r="BH440" s="215"/>
      <c r="BI440" s="210"/>
      <c r="BJ440" s="210"/>
      <c r="BK440" s="210"/>
      <c r="BL440" s="207"/>
      <c r="BM440" s="207"/>
      <c r="BN440" s="207"/>
      <c r="BO440" s="282"/>
      <c r="BP440" s="282"/>
      <c r="BQ440" s="284"/>
      <c r="BR440" s="213"/>
      <c r="BS440" s="213" t="str">
        <f>IF(AND('MAPA DE RIESGOS'!$AP440="Muy Alta",'MAPA DE RIESGOS'!$AR440="Leve"),CONCATENATE("R",'MAPA DE RIESGOS'!$H440,"C",'MAPA DE RIESGOS'!$AF440),"")</f>
        <v/>
      </c>
      <c r="BT440" s="213"/>
      <c r="BU440" s="213"/>
      <c r="BV440" s="213"/>
      <c r="BW440" s="213"/>
      <c r="BX440" s="213"/>
      <c r="BY440" s="213"/>
      <c r="BZ440" s="213"/>
      <c r="CA440" s="213"/>
      <c r="CB440" s="213"/>
      <c r="CC440" s="213"/>
      <c r="CD440" s="213"/>
      <c r="CE440" s="213"/>
      <c r="CF440" s="213"/>
      <c r="CG440" s="213"/>
      <c r="CH440" s="213"/>
      <c r="CI440" s="213"/>
      <c r="CJ440" s="213"/>
      <c r="CK440" s="213"/>
    </row>
    <row r="441" spans="1:89" s="214" customFormat="1" ht="28.5" hidden="1" customHeight="1">
      <c r="A441" s="643"/>
      <c r="B441" s="621"/>
      <c r="C441" s="520"/>
      <c r="D441" s="520"/>
      <c r="E441" s="469"/>
      <c r="F441" s="469"/>
      <c r="G441" s="489"/>
      <c r="H441" s="384">
        <v>71</v>
      </c>
      <c r="I441" s="467"/>
      <c r="J441" s="464"/>
      <c r="K441" s="464"/>
      <c r="L441" s="464"/>
      <c r="M441" s="470"/>
      <c r="N441" s="470"/>
      <c r="O441" s="470"/>
      <c r="P441" s="473"/>
      <c r="Q441" s="476"/>
      <c r="R441" s="479"/>
      <c r="S441" s="479"/>
      <c r="T441" s="479"/>
      <c r="U441" s="479"/>
      <c r="V441" s="482"/>
      <c r="W441" s="440"/>
      <c r="X441" s="485"/>
      <c r="Y441" s="488"/>
      <c r="Z441" s="437"/>
      <c r="AA441" s="440"/>
      <c r="AB441" s="443"/>
      <c r="AC441" s="446"/>
      <c r="AD441" s="449"/>
      <c r="AE441" s="452"/>
      <c r="AF441" s="205">
        <v>6</v>
      </c>
      <c r="AG441" s="206"/>
      <c r="AH441" s="234" t="str">
        <f t="shared" si="462"/>
        <v/>
      </c>
      <c r="AI441" s="340"/>
      <c r="AJ441" s="340"/>
      <c r="AK441" s="235" t="str">
        <f t="shared" si="463"/>
        <v/>
      </c>
      <c r="AL441" s="341"/>
      <c r="AM441" s="341"/>
      <c r="AN441" s="342"/>
      <c r="AO441" s="236" t="str">
        <f>IF(ISBLANK(AD436),(IFERROR(IF(AND(AH439="Probabilidad",AH441="Probabilidad"),(AQ439-(+AQ439*AK441)),IF(AND(AH439="Impacto",AH441="Probabilidad"),(AQ438-(+AQ438*AK441)),IF(AH441="Impacto",AQ439,""))),""))," ")</f>
        <v/>
      </c>
      <c r="AP441" s="174" t="str">
        <f>IF(ISBLANK(AD436),(IFERROR(IF(AO441="","",IF(AO441&lt;=0.2,"Muy Baja",IF(AO441&lt;=0.4,"Baja",IF(AO441&lt;=0.6,"Media",IF(AO441&lt;=0.8,"Alta","Muy Alta"))))),"")), " ")</f>
        <v/>
      </c>
      <c r="AQ441" s="237" t="str">
        <f t="shared" si="464"/>
        <v/>
      </c>
      <c r="AR441" s="283" t="str">
        <f t="shared" si="465"/>
        <v/>
      </c>
      <c r="AS441" s="237" t="str">
        <f>IFERROR(IF(AND(AH440="Impacto",AH441="Impacto"),(AS439-(+AS440*AK441)),IF(AND(AH439="Probabilidad",AH441="Impacto"),(AS438-(+AS438*AK441)),IF(AH441="Probabilidad",AS439,""))),"")</f>
        <v/>
      </c>
      <c r="AT441" s="239" t="str">
        <f t="shared" si="466"/>
        <v/>
      </c>
      <c r="AU441" s="455"/>
      <c r="AV441" s="458"/>
      <c r="AW441" s="452"/>
      <c r="AX441" s="461"/>
      <c r="AY441" s="343"/>
      <c r="AZ441" s="209"/>
      <c r="BA441" s="207"/>
      <c r="BB441" s="207"/>
      <c r="BC441" s="208"/>
      <c r="BD441" s="208"/>
      <c r="BE441" s="208"/>
      <c r="BF441" s="209"/>
      <c r="BG441" s="464"/>
      <c r="BH441" s="215"/>
      <c r="BI441" s="210"/>
      <c r="BJ441" s="210"/>
      <c r="BK441" s="210"/>
      <c r="BL441" s="207"/>
      <c r="BM441" s="207"/>
      <c r="BN441" s="207"/>
      <c r="BO441" s="282"/>
      <c r="BP441" s="282"/>
      <c r="BQ441" s="284"/>
      <c r="BR441" s="213"/>
      <c r="BS441" s="213" t="str">
        <f>IF(AND('MAPA DE RIESGOS'!$AP441="Muy Alta",'MAPA DE RIESGOS'!$AR441="Leve"),CONCATENATE("R",'MAPA DE RIESGOS'!$H441,"C",'MAPA DE RIESGOS'!$AF441),"")</f>
        <v/>
      </c>
      <c r="BT441" s="213"/>
      <c r="BU441" s="213"/>
      <c r="BV441" s="213"/>
      <c r="BW441" s="213"/>
      <c r="BX441" s="213"/>
      <c r="BY441" s="213"/>
      <c r="BZ441" s="213"/>
      <c r="CA441" s="213"/>
      <c r="CB441" s="213"/>
      <c r="CC441" s="213"/>
      <c r="CD441" s="213"/>
      <c r="CE441" s="213"/>
      <c r="CF441" s="213"/>
      <c r="CG441" s="213"/>
      <c r="CH441" s="213"/>
      <c r="CI441" s="213"/>
      <c r="CJ441" s="213"/>
      <c r="CK441" s="213"/>
    </row>
    <row r="442" spans="1:89" s="214" customFormat="1" ht="74.5" customHeight="1">
      <c r="A442" s="643"/>
      <c r="B442" s="621" t="s">
        <v>961</v>
      </c>
      <c r="C442" s="520"/>
      <c r="D442" s="520" t="str">
        <f>IFERROR((VLOOKUP($B442,'Listados Datos'!$D$3:$F$18,3,FALSE))," ")</f>
        <v>El proceso inicia con la identificación de necesidades de personal y finaliza con el seguimiento y evaluación de los mismos. Aplica a todos los procesos de la entidad.</v>
      </c>
      <c r="E442" s="469" t="s">
        <v>1259</v>
      </c>
      <c r="F442" s="469" t="s">
        <v>976</v>
      </c>
      <c r="G442" s="489">
        <v>72</v>
      </c>
      <c r="H442" s="384">
        <v>72</v>
      </c>
      <c r="I442" s="465" t="s">
        <v>1291</v>
      </c>
      <c r="J442" s="462" t="s">
        <v>244</v>
      </c>
      <c r="K442" s="462" t="s">
        <v>1291</v>
      </c>
      <c r="L442" s="462" t="s">
        <v>1415</v>
      </c>
      <c r="M442" s="468" t="str">
        <f t="shared" ref="M442" si="473">+CONCATENATE("Posibilidad de afectación ", J442, " por ", K442," debido a ", L442)</f>
        <v>Posibilidad de afectación Económico y Reputacional por Liquidación y pago en la nómina de factores salariales sin el respectivo control dentro del proceso en beneficio propio o de un tercero. debido a 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v>
      </c>
      <c r="N442" s="468" t="s">
        <v>108</v>
      </c>
      <c r="O442" s="468" t="s">
        <v>836</v>
      </c>
      <c r="P442" s="471">
        <v>12</v>
      </c>
      <c r="Q442" s="474"/>
      <c r="R442" s="477"/>
      <c r="S442" s="477"/>
      <c r="T442" s="477"/>
      <c r="U442" s="477"/>
      <c r="V442" s="480" t="str">
        <f t="shared" ref="V442" si="474">IF(ISBLANK(AC442),(IF(P442&lt;=0,"",IF(P442&lt;=2,"Muy Baja",IF(P442&lt;=24,"Baja",IF(P442&lt;=500,"Media",IF(P442&lt;=5000,"Alta","Muy Alta"))))))," ")</f>
        <v>Baja</v>
      </c>
      <c r="W442" s="438">
        <f t="shared" ref="W442" si="475">IF(ISBLANK(AC442),(IF(V442="","",IF(V442="Muy Baja",20%,IF(V442="Baja",40%,IF(V442="Media",60%,IF(V442="Alta",80%,IF(V442="Muy Alta",100%,0)))))))," ")</f>
        <v>0.4</v>
      </c>
      <c r="X442" s="483" t="s">
        <v>305</v>
      </c>
      <c r="Y442" s="486" t="str">
        <f>IF(X442&gt;0,IF(NOT(ISERROR(MATCH(X442,'Listados Datos'!$N$3:$N$4,0))),'Listados Datos'!$N$6&amp;"Por favor no seleccionar este criterios de impacto (Afectación Económica o presupuestal y/o Pérdida Reputacional)",'Listados Datos'!$N$7),"")</f>
        <v>✔</v>
      </c>
      <c r="Z442" s="435" t="str">
        <f>IF(OR(X442='Listados Datos'!$R$3,X442='Listados Datos'!$S$3),"Leve",IF(OR(X442='Listados Datos'!$R$4,X442='Listados Datos'!$S$4),"Menor",IF(OR(X442='Listados Datos'!$R$5,X442='Listados Datos'!$S$5),"Moderado",IF(OR(X442='Listados Datos'!$R$6,X442='Listados Datos'!$S$6),"Mayor",IF(OR(X442='Listados Datos'!$R$7,X442='Listados Datos'!$S$7),"Catastrófico","")))))</f>
        <v>Leve</v>
      </c>
      <c r="AA442" s="438">
        <f>IF(Z442="","",IF(Z442="Leve",20%,IF(Z442="Menor",40%,IF(Z442="Moderado",60%,IF(Z442="Mayor",80%,IF(Z442="Catastrófico",100%,0))))))</f>
        <v>0.2</v>
      </c>
      <c r="AB442" s="441" t="str">
        <f>IF(OR(AND(V442="Muy Baja",Z442="Leve"),AND(V442="Muy Baja",Z442="Menor"),AND(V442="Baja",Z442="Leve")),"Bajo",IF(OR(AND(V442="Muy baja",Z442="Moderado"),AND(V442="Baja",Z442="Menor"),AND(V442="Baja",Z442="Moderado"),AND(V442="Media",Z442="Leve"),AND(V442="Media",Z442="Menor"),AND(V442="Media",Z442="Moderado"),AND(V442="Alta",Z442="Leve"),AND(V442="Alta",Z442="Menor")),"Moderado",IF(OR(AND(V442="Muy Baja",Z442="Mayor"),AND(V442="Baja",Z442="Mayor"),AND(V442="Media",Z442="Mayor"),AND(V442="Alta",Z442="Moderado"),AND(V442="Alta",Z442="Mayor"),AND(V442="Muy Alta",Z442="Leve"),AND(V442="Muy Alta",Z442="Menor"),AND(V442="Muy Alta",Z442="Moderado"),AND(V442="Muy Alta",Z442="Mayor")),"Alto",IF(OR(AND(V442="Muy Baja",Z442="Catastrófico"),AND(V442="Baja",Z442="Catastrófico"),AND(V442="Media",Z442="Catastrófico"),AND(V442="Alta",Z442="Catastrófico"),AND(V442="Muy Alta",Z442="Catastrófico")),"Extremo",""))))</f>
        <v>Bajo</v>
      </c>
      <c r="AC442" s="444"/>
      <c r="AD442" s="447"/>
      <c r="AE442" s="450" t="str">
        <f t="shared" ref="AE442" si="476">IF(AND(AC442="Rara Vez",AD442="Insignificante"),("BAJA"),IF(AND(AC442="Rara Vez",AD442="Menor"),("BAJA"),IF(AND(AC442="Rara Vez",AD442="Moderado"),("MODERADA"),IF(AND(AC442="Rara Vez",AD442="Mayor"),("ALTA"),IF(AND(AC442="Improbable",AD442="Insignificante"),("BAJA"),IF(AND(AC442="Improbable",AD442="Menor"),("BAJA"),IF(AND(AC442="Improbable",AD442="Moderado"),("MODERADA"),IF(AND(AC442="Improbable",AD442="Mayor"),("ALTA"),IF(AND(AC442="Posible",AD442="Insignificante"),("BAJA"),IF(AND(AC442="Posible",AD442="Menor"),("MODERADA"),IF(AND(AC442="Posible",AD442="Moderado"),("ALTA"),IF(AND(AC442="Posible",AD442="Mayor"),("EXTREMA"),IF(AND(AC442="Probable",AD442="Insignificante"),("MODERADA"),IF(AND(AC442="Probable",AD442="Menor"),("ALTA"),IF(AND(AC442="Probable",AD442="Moderado"),("ALTA"),IF(AND(AC442="Probable",AD442="Mayor"),("EXTREMA"),IF(AND(AC442="Casi Seguro",AD442="Insignificante"),("ALTA"),IF(AND(AC442="Casi Seguro",AD442="Menor"),("ALTA"),IF(AND(AC442="Casi Seguro",AD442="Moderado"),("EXTREMA"),IF(AND(AC442="Casi Seguro",AD442="Mayor"),("EXTREMA"),IF(AD442="Catastrófico","EXTREMA","VALORAR")))))))))))))))))))))</f>
        <v>VALORAR</v>
      </c>
      <c r="AF442" s="205">
        <v>1</v>
      </c>
      <c r="AG442" s="206" t="s">
        <v>1416</v>
      </c>
      <c r="AH442" s="234" t="str">
        <f t="shared" si="462"/>
        <v>Probabilidad</v>
      </c>
      <c r="AI442" s="340" t="s">
        <v>314</v>
      </c>
      <c r="AJ442" s="340" t="s">
        <v>320</v>
      </c>
      <c r="AK442" s="235" t="str">
        <f t="shared" si="463"/>
        <v>50%</v>
      </c>
      <c r="AL442" s="341" t="s">
        <v>323</v>
      </c>
      <c r="AM442" s="341" t="s">
        <v>327</v>
      </c>
      <c r="AN442" s="342" t="s">
        <v>330</v>
      </c>
      <c r="AO442" s="236">
        <f>IF(ISBLANK(AD442),(IFERROR(IF(AH442="Probabilidad",(W442-(+W442*AK442)),IF(AH442="Impacto",W442,"")),""))," ")</f>
        <v>0.2</v>
      </c>
      <c r="AP442" s="174" t="str">
        <f>IF(ISBLANK(AD442), (IFERROR(IF(AO442="","",IF(AO442&lt;=0.2,"Muy Baja",IF(AO442&lt;=0.4,"Baja",IF(AO442&lt;=0.6,"Media",IF(AO442&lt;=0.8,"Alta","Muy Alta"))))),""))," ")</f>
        <v>Muy Baja</v>
      </c>
      <c r="AQ442" s="237">
        <f t="shared" si="464"/>
        <v>0.2</v>
      </c>
      <c r="AR442" s="283" t="str">
        <f t="shared" si="465"/>
        <v>Leve</v>
      </c>
      <c r="AS442" s="237">
        <f>IFERROR(IF(AH442="Impacto",(AA442-(+AA442*AK442)),IF(AH442="Probabilidad",AA442,"")),"")</f>
        <v>0.2</v>
      </c>
      <c r="AT442" s="239" t="str">
        <f t="shared" si="466"/>
        <v>Bajo</v>
      </c>
      <c r="AU442" s="453"/>
      <c r="AV442" s="456" t="str">
        <f>IF(ISBLANK(AD442), " ", AD442)</f>
        <v xml:space="preserve"> </v>
      </c>
      <c r="AW442" s="450" t="str">
        <f t="shared" ref="AW442" si="477">IF(AND(AU442="Rara Vez",AV442="Insignificante"),("BAJA"),IF(AND(AU442="Rara Vez",AV442="Menor"),("BAJA"),IF(AND(AU442="Rara Vez",AV442="Moderado"),("MODERADA"),IF(AND(AU442="Rara Vez",AV442="Mayor"),("ALTA"),IF(AND(AU442="Improbable",AV442="Insignificante"),("BAJA"),IF(AND(AU442="Improbable",AV442="Menor"),("BAJA"),IF(AND(AU442="Improbable",AV442="Moderado"),("MODERADA"),IF(AND(AU442="Improbable",AV442="Mayor"),("ALTA"),IF(AND(AU442="Posible",AV442="Insignificante"),("BAJA"),IF(AND(AU442="Posible",AV442="Menor"),("MODERADA"),IF(AND(AU442="Posible",AV442="Moderado"),("ALTA"),IF(AND(AU442="Posible",AV442="Mayor"),("EXTREMA"),IF(AND(AU442="Probable",AV442="Insignificante"),("MODERADA"),IF(AND(AU442="Probable",AV442="Menor"),("ALTA"),IF(AND(AU442="Probable",AV442="Moderado"),("ALTA"),IF(AND(AU442="Probable",AV442="Mayor"),("EXTREMA"),IF(AND(AU442="Casi Seguro",AV442="Insignificante"),("ALTA"),IF(AND(AU442="Casi Seguro",AV442="Menor"),("ALTA"),IF(AND(AU442="Casi Seguro",AV442="Moderado"),("EXTREMA"),IF(AND(AU442="Casi Seguro",AV442="Mayor"),("EXTREMA"),IF(AV442="Catastrófico","EXTREMA","VALORAR")))))))))))))))))))))</f>
        <v>VALORAR</v>
      </c>
      <c r="AX442" s="459" t="s">
        <v>337</v>
      </c>
      <c r="AY442" s="494" t="s">
        <v>1418</v>
      </c>
      <c r="AZ442" s="497" t="s">
        <v>1382</v>
      </c>
      <c r="BA442" s="497" t="s">
        <v>976</v>
      </c>
      <c r="BB442" s="497" t="s">
        <v>1069</v>
      </c>
      <c r="BC442" s="500">
        <v>44562</v>
      </c>
      <c r="BD442" s="500">
        <v>44926</v>
      </c>
      <c r="BE442" s="497" t="s">
        <v>1382</v>
      </c>
      <c r="BF442" s="497" t="s">
        <v>1382</v>
      </c>
      <c r="BG442" s="462" t="s">
        <v>1376</v>
      </c>
      <c r="BH442" s="215"/>
      <c r="BI442" s="210"/>
      <c r="BJ442" s="210"/>
      <c r="BK442" s="210"/>
      <c r="BL442" s="207"/>
      <c r="BM442" s="207"/>
      <c r="BN442" s="207"/>
      <c r="BO442" s="282"/>
      <c r="BP442" s="282"/>
      <c r="BQ442" s="284"/>
      <c r="BR442" s="213"/>
      <c r="BS442" s="213" t="str">
        <f>IF(AND('MAPA DE RIESGOS'!$AP442="Muy Alta",'MAPA DE RIESGOS'!$AR442="Leve"),CONCATENATE("R",'MAPA DE RIESGOS'!$H442,"C",'MAPA DE RIESGOS'!$AF442),"")</f>
        <v/>
      </c>
      <c r="BT442" s="213"/>
      <c r="BU442" s="213"/>
      <c r="BV442" s="213"/>
      <c r="BW442" s="213"/>
      <c r="BX442" s="213"/>
      <c r="BY442" s="213"/>
      <c r="BZ442" s="213"/>
      <c r="CA442" s="213"/>
      <c r="CB442" s="213"/>
      <c r="CC442" s="213"/>
      <c r="CD442" s="213"/>
      <c r="CE442" s="213"/>
      <c r="CF442" s="213"/>
      <c r="CG442" s="213"/>
      <c r="CH442" s="213"/>
      <c r="CI442" s="213"/>
      <c r="CJ442" s="213"/>
      <c r="CK442" s="213"/>
    </row>
    <row r="443" spans="1:89" s="214" customFormat="1" ht="97" customHeight="1">
      <c r="A443" s="643"/>
      <c r="B443" s="621"/>
      <c r="C443" s="520"/>
      <c r="D443" s="520"/>
      <c r="E443" s="469"/>
      <c r="F443" s="469"/>
      <c r="G443" s="489"/>
      <c r="H443" s="384">
        <v>72</v>
      </c>
      <c r="I443" s="466"/>
      <c r="J443" s="463"/>
      <c r="K443" s="463"/>
      <c r="L443" s="463"/>
      <c r="M443" s="469"/>
      <c r="N443" s="469"/>
      <c r="O443" s="469"/>
      <c r="P443" s="472"/>
      <c r="Q443" s="475"/>
      <c r="R443" s="478"/>
      <c r="S443" s="478"/>
      <c r="T443" s="478"/>
      <c r="U443" s="478"/>
      <c r="V443" s="481"/>
      <c r="W443" s="439"/>
      <c r="X443" s="484"/>
      <c r="Y443" s="487"/>
      <c r="Z443" s="436"/>
      <c r="AA443" s="439"/>
      <c r="AB443" s="442"/>
      <c r="AC443" s="445"/>
      <c r="AD443" s="448"/>
      <c r="AE443" s="451"/>
      <c r="AF443" s="205">
        <v>2</v>
      </c>
      <c r="AG443" s="206" t="s">
        <v>1417</v>
      </c>
      <c r="AH443" s="234" t="str">
        <f t="shared" si="462"/>
        <v>Probabilidad</v>
      </c>
      <c r="AI443" s="340" t="s">
        <v>314</v>
      </c>
      <c r="AJ443" s="340" t="s">
        <v>320</v>
      </c>
      <c r="AK443" s="235" t="str">
        <f t="shared" si="463"/>
        <v>50%</v>
      </c>
      <c r="AL443" s="341" t="s">
        <v>323</v>
      </c>
      <c r="AM443" s="341" t="s">
        <v>327</v>
      </c>
      <c r="AN443" s="342" t="s">
        <v>330</v>
      </c>
      <c r="AO443" s="236">
        <f>IF(ISBLANK(AD442),(IFERROR(IF(AND(AH442="Probabilidad",AH443="Probabilidad"),(AQ442-(+AQ442*AK443)),IF(AH443="Probabilidad",(W442-(+W442*AK443)),IF(AH443="Impacto",AQ442,""))),""))," ")</f>
        <v>0.1</v>
      </c>
      <c r="AP443" s="174" t="str">
        <f>IF(ISBLANK(AD442),(IFERROR(IF(AO443="","",IF(AO443&lt;=0.2,"Muy Baja",IF(AO443&lt;=0.4,"Baja",IF(AO443&lt;=0.6,"Media",IF(AO443&lt;=0.8,"Alta","Muy Alta"))))),""))," ")</f>
        <v>Muy Baja</v>
      </c>
      <c r="AQ443" s="237">
        <f t="shared" si="464"/>
        <v>0.1</v>
      </c>
      <c r="AR443" s="283" t="str">
        <f t="shared" si="465"/>
        <v>Leve</v>
      </c>
      <c r="AS443" s="237">
        <f>IFERROR(IF(AND(AH442="Impacto",AH443="Impacto"),(AS442-(+AS442*AK443)),IF(AH443="Impacto",(AA442-(+AA442*AK443)),IF(AH443="Probabilidad",AS442,""))),"")</f>
        <v>0.2</v>
      </c>
      <c r="AT443" s="239" t="str">
        <f t="shared" si="466"/>
        <v>Bajo</v>
      </c>
      <c r="AU443" s="454"/>
      <c r="AV443" s="457"/>
      <c r="AW443" s="451"/>
      <c r="AX443" s="460"/>
      <c r="AY443" s="496"/>
      <c r="AZ443" s="499"/>
      <c r="BA443" s="499"/>
      <c r="BB443" s="499"/>
      <c r="BC443" s="502"/>
      <c r="BD443" s="502"/>
      <c r="BE443" s="499"/>
      <c r="BF443" s="499"/>
      <c r="BG443" s="463"/>
      <c r="BH443" s="215"/>
      <c r="BI443" s="210"/>
      <c r="BJ443" s="210"/>
      <c r="BK443" s="210"/>
      <c r="BL443" s="207"/>
      <c r="BM443" s="207"/>
      <c r="BN443" s="207"/>
      <c r="BO443" s="282"/>
      <c r="BP443" s="282"/>
      <c r="BQ443" s="284"/>
      <c r="BR443" s="213"/>
      <c r="BS443" s="213" t="str">
        <f>IF(AND('MAPA DE RIESGOS'!$AP443="Muy Alta",'MAPA DE RIESGOS'!$AR443="Leve"),CONCATENATE("R",'MAPA DE RIESGOS'!$H443,"C",'MAPA DE RIESGOS'!$AF443),"")</f>
        <v/>
      </c>
      <c r="BT443" s="213"/>
      <c r="BU443" s="213"/>
      <c r="BV443" s="213"/>
      <c r="BW443" s="213"/>
      <c r="BX443" s="213"/>
      <c r="BY443" s="213"/>
      <c r="BZ443" s="213"/>
      <c r="CA443" s="213"/>
      <c r="CB443" s="213"/>
      <c r="CC443" s="213"/>
      <c r="CD443" s="213"/>
      <c r="CE443" s="213"/>
      <c r="CF443" s="213"/>
      <c r="CG443" s="213"/>
      <c r="CH443" s="213"/>
      <c r="CI443" s="213"/>
      <c r="CJ443" s="213"/>
      <c r="CK443" s="213"/>
    </row>
    <row r="444" spans="1:89" s="214" customFormat="1" ht="28.5" hidden="1" customHeight="1">
      <c r="A444" s="643"/>
      <c r="B444" s="621"/>
      <c r="C444" s="520"/>
      <c r="D444" s="520"/>
      <c r="E444" s="469"/>
      <c r="F444" s="469"/>
      <c r="G444" s="489"/>
      <c r="H444" s="384">
        <v>72</v>
      </c>
      <c r="I444" s="466"/>
      <c r="J444" s="463"/>
      <c r="K444" s="463"/>
      <c r="L444" s="463"/>
      <c r="M444" s="469"/>
      <c r="N444" s="469"/>
      <c r="O444" s="469"/>
      <c r="P444" s="472"/>
      <c r="Q444" s="475"/>
      <c r="R444" s="478"/>
      <c r="S444" s="478"/>
      <c r="T444" s="478"/>
      <c r="U444" s="478"/>
      <c r="V444" s="481"/>
      <c r="W444" s="439"/>
      <c r="X444" s="484"/>
      <c r="Y444" s="487"/>
      <c r="Z444" s="436"/>
      <c r="AA444" s="439"/>
      <c r="AB444" s="442"/>
      <c r="AC444" s="445"/>
      <c r="AD444" s="448"/>
      <c r="AE444" s="451"/>
      <c r="AF444" s="205">
        <v>3</v>
      </c>
      <c r="AG444" s="206"/>
      <c r="AH444" s="234" t="str">
        <f t="shared" si="462"/>
        <v/>
      </c>
      <c r="AI444" s="340"/>
      <c r="AJ444" s="340"/>
      <c r="AK444" s="235" t="str">
        <f t="shared" si="463"/>
        <v/>
      </c>
      <c r="AL444" s="341"/>
      <c r="AM444" s="341"/>
      <c r="AN444" s="342"/>
      <c r="AO444" s="236" t="str">
        <f>IF(ISBLANK(AD442),(IFERROR(IF(AND(AH443="Probabilidad",AH444="Probabilidad"),(AQ443-(+AQ443*AK444)),IF(AND(AH443="Impacto",AH444="Probabilidad"),(AQ442-(+AQ442*AK444)),IF(AH444="Impacto",AQ443,""))),""))," ")</f>
        <v/>
      </c>
      <c r="AP444" s="174" t="str">
        <f>IF(ISBLANK(AD442),(IFERROR(IF(AO444="","",IF(AO444&lt;=0.2,"Muy Baja",IF(AO444&lt;=0.4,"Baja",IF(AO444&lt;=0.6,"Media",IF(AO444&lt;=0.8,"Alta","Muy Alta"))))),""))," ")</f>
        <v/>
      </c>
      <c r="AQ444" s="237" t="str">
        <f t="shared" si="464"/>
        <v/>
      </c>
      <c r="AR444" s="283" t="str">
        <f t="shared" si="465"/>
        <v/>
      </c>
      <c r="AS444" s="237" t="str">
        <f>IFERROR(IF(AND(AH443="Impacto",AH444="Impacto"),(AS443-(+AS443*AK444)),IF(AND(AH443="Probabilidad",AH444="Impacto"),(AS442-(+AS442*AK444)),IF(AH444="Probabilidad",AS443,""))),"")</f>
        <v/>
      </c>
      <c r="AT444" s="239" t="str">
        <f t="shared" si="466"/>
        <v/>
      </c>
      <c r="AU444" s="454"/>
      <c r="AV444" s="457"/>
      <c r="AW444" s="451"/>
      <c r="AX444" s="460"/>
      <c r="AY444" s="343"/>
      <c r="AZ444" s="209"/>
      <c r="BA444" s="207"/>
      <c r="BB444" s="207"/>
      <c r="BC444" s="208"/>
      <c r="BD444" s="208"/>
      <c r="BE444" s="208"/>
      <c r="BF444" s="209"/>
      <c r="BG444" s="463"/>
      <c r="BH444" s="215"/>
      <c r="BI444" s="210"/>
      <c r="BJ444" s="210"/>
      <c r="BK444" s="210"/>
      <c r="BL444" s="207"/>
      <c r="BM444" s="207"/>
      <c r="BN444" s="207"/>
      <c r="BO444" s="282"/>
      <c r="BP444" s="282"/>
      <c r="BQ444" s="284"/>
      <c r="BR444" s="213"/>
      <c r="BS444" s="213" t="str">
        <f>IF(AND('MAPA DE RIESGOS'!$AP444="Muy Alta",'MAPA DE RIESGOS'!$AR444="Leve"),CONCATENATE("R",'MAPA DE RIESGOS'!$H444,"C",'MAPA DE RIESGOS'!$AF444),"")</f>
        <v/>
      </c>
      <c r="BT444" s="213"/>
      <c r="BU444" s="213"/>
      <c r="BV444" s="213"/>
      <c r="BW444" s="213"/>
      <c r="BX444" s="213"/>
      <c r="BY444" s="213"/>
      <c r="BZ444" s="213"/>
      <c r="CA444" s="213"/>
      <c r="CB444" s="213"/>
      <c r="CC444" s="213"/>
      <c r="CD444" s="213"/>
      <c r="CE444" s="213"/>
      <c r="CF444" s="213"/>
      <c r="CG444" s="213"/>
      <c r="CH444" s="213"/>
      <c r="CI444" s="213"/>
      <c r="CJ444" s="213"/>
      <c r="CK444" s="213"/>
    </row>
    <row r="445" spans="1:89" s="214" customFormat="1" ht="28.5" hidden="1" customHeight="1">
      <c r="A445" s="643"/>
      <c r="B445" s="621"/>
      <c r="C445" s="520"/>
      <c r="D445" s="520"/>
      <c r="E445" s="469"/>
      <c r="F445" s="469"/>
      <c r="G445" s="489"/>
      <c r="H445" s="384">
        <v>72</v>
      </c>
      <c r="I445" s="466"/>
      <c r="J445" s="463"/>
      <c r="K445" s="463"/>
      <c r="L445" s="463"/>
      <c r="M445" s="469"/>
      <c r="N445" s="469"/>
      <c r="O445" s="469"/>
      <c r="P445" s="472"/>
      <c r="Q445" s="475"/>
      <c r="R445" s="478"/>
      <c r="S445" s="478"/>
      <c r="T445" s="478"/>
      <c r="U445" s="478"/>
      <c r="V445" s="481"/>
      <c r="W445" s="439"/>
      <c r="X445" s="484"/>
      <c r="Y445" s="487"/>
      <c r="Z445" s="436"/>
      <c r="AA445" s="439"/>
      <c r="AB445" s="442"/>
      <c r="AC445" s="445"/>
      <c r="AD445" s="448"/>
      <c r="AE445" s="451"/>
      <c r="AF445" s="205">
        <v>4</v>
      </c>
      <c r="AG445" s="206"/>
      <c r="AH445" s="234" t="str">
        <f t="shared" si="462"/>
        <v/>
      </c>
      <c r="AI445" s="340"/>
      <c r="AJ445" s="340"/>
      <c r="AK445" s="235" t="str">
        <f t="shared" si="463"/>
        <v/>
      </c>
      <c r="AL445" s="341"/>
      <c r="AM445" s="341"/>
      <c r="AN445" s="342"/>
      <c r="AO445" s="236" t="str">
        <f>IF(ISBLANK(AD442),(IFERROR(IF(AND(AH444="Probabilidad",AH445="Probabilidad"),(AQ444-(+AQ444*AK445)),IF(AND(AH444="Impacto",AH445="Probabilidad"),(AQ443-(+AQ443*AK445)),IF(AH445="Impacto",AQ444,""))),""))," ")</f>
        <v/>
      </c>
      <c r="AP445" s="174" t="str">
        <f>IF(ISBLANK(AD442),(IFERROR(IF(AO445="","",IF(AO445&lt;=0.2,"Muy Baja",IF(AO445&lt;=0.4,"Baja",IF(AO445&lt;=0.6,"Media",IF(AO445&lt;=0.8,"Alta","Muy Alta"))))),""))," ")</f>
        <v/>
      </c>
      <c r="AQ445" s="237" t="str">
        <f t="shared" si="464"/>
        <v/>
      </c>
      <c r="AR445" s="283" t="str">
        <f t="shared" si="465"/>
        <v/>
      </c>
      <c r="AS445" s="237" t="str">
        <f>IFERROR(IF(AND(AH444="Impacto",AH445="Impacto"),(AS444-(+AS444*AK445)),IF(AND(AH444="Probabilidad",AH445="Impacto"),(AS443-(+AS443*AK445)),IF(AH445="Probabilidad",AS444,""))),"")</f>
        <v/>
      </c>
      <c r="AT445" s="239" t="str">
        <f t="shared" si="466"/>
        <v/>
      </c>
      <c r="AU445" s="454"/>
      <c r="AV445" s="457"/>
      <c r="AW445" s="451"/>
      <c r="AX445" s="460"/>
      <c r="AY445" s="343"/>
      <c r="AZ445" s="209"/>
      <c r="BA445" s="207"/>
      <c r="BB445" s="207"/>
      <c r="BC445" s="208"/>
      <c r="BD445" s="208"/>
      <c r="BE445" s="208"/>
      <c r="BF445" s="209"/>
      <c r="BG445" s="463"/>
      <c r="BH445" s="215"/>
      <c r="BI445" s="210"/>
      <c r="BJ445" s="210"/>
      <c r="BK445" s="210"/>
      <c r="BL445" s="207"/>
      <c r="BM445" s="207"/>
      <c r="BN445" s="207"/>
      <c r="BO445" s="282"/>
      <c r="BP445" s="282"/>
      <c r="BQ445" s="284"/>
      <c r="BR445" s="213"/>
      <c r="BS445" s="213" t="str">
        <f>IF(AND('MAPA DE RIESGOS'!$AP445="Muy Alta",'MAPA DE RIESGOS'!$AR445="Leve"),CONCATENATE("R",'MAPA DE RIESGOS'!$H445,"C",'MAPA DE RIESGOS'!$AF445),"")</f>
        <v/>
      </c>
      <c r="BT445" s="213"/>
      <c r="BU445" s="213"/>
      <c r="BV445" s="213"/>
      <c r="BW445" s="213"/>
      <c r="BX445" s="213"/>
      <c r="BY445" s="213"/>
      <c r="BZ445" s="213"/>
      <c r="CA445" s="213"/>
      <c r="CB445" s="213"/>
      <c r="CC445" s="213"/>
      <c r="CD445" s="213"/>
      <c r="CE445" s="213"/>
      <c r="CF445" s="213"/>
      <c r="CG445" s="213"/>
      <c r="CH445" s="213"/>
      <c r="CI445" s="213"/>
      <c r="CJ445" s="213"/>
      <c r="CK445" s="213"/>
    </row>
    <row r="446" spans="1:89" s="214" customFormat="1" ht="28.5" hidden="1" customHeight="1">
      <c r="A446" s="643"/>
      <c r="B446" s="621"/>
      <c r="C446" s="520"/>
      <c r="D446" s="520"/>
      <c r="E446" s="469"/>
      <c r="F446" s="469"/>
      <c r="G446" s="489"/>
      <c r="H446" s="384">
        <v>72</v>
      </c>
      <c r="I446" s="466"/>
      <c r="J446" s="463"/>
      <c r="K446" s="463"/>
      <c r="L446" s="463"/>
      <c r="M446" s="469"/>
      <c r="N446" s="469"/>
      <c r="O446" s="469"/>
      <c r="P446" s="472"/>
      <c r="Q446" s="475"/>
      <c r="R446" s="478"/>
      <c r="S446" s="478"/>
      <c r="T446" s="478"/>
      <c r="U446" s="478"/>
      <c r="V446" s="481"/>
      <c r="W446" s="439"/>
      <c r="X446" s="484"/>
      <c r="Y446" s="487"/>
      <c r="Z446" s="436"/>
      <c r="AA446" s="439"/>
      <c r="AB446" s="442"/>
      <c r="AC446" s="445"/>
      <c r="AD446" s="448"/>
      <c r="AE446" s="451"/>
      <c r="AF446" s="205">
        <v>5</v>
      </c>
      <c r="AG446" s="206"/>
      <c r="AH446" s="234" t="str">
        <f t="shared" si="462"/>
        <v/>
      </c>
      <c r="AI446" s="340"/>
      <c r="AJ446" s="340"/>
      <c r="AK446" s="235" t="str">
        <f t="shared" si="463"/>
        <v/>
      </c>
      <c r="AL446" s="341"/>
      <c r="AM446" s="341"/>
      <c r="AN446" s="342"/>
      <c r="AO446" s="236" t="str">
        <f>IF(ISBLANK(AD442),(IFERROR(IF(AND(AH445="Probabilidad",AH446="Probabilidad"),(AQ445-(+AQ445*AK446)),IF(AND(AH445="Impacto",AH446="Probabilidad"),(AQ444-(+AQ444*AK446)),IF(AH446="Impacto",AQ445,""))),""))," ")</f>
        <v/>
      </c>
      <c r="AP446" s="174" t="str">
        <f>IF(ISBLANK(AD442),(IFERROR(IF(AO446="","",IF(AO446&lt;=0.2,"Muy Baja",IF(AO446&lt;=0.4,"Baja",IF(AO446&lt;=0.6,"Media",IF(AO446&lt;=0.8,"Alta","Muy Alta"))))),""))," ")</f>
        <v/>
      </c>
      <c r="AQ446" s="237" t="str">
        <f t="shared" si="464"/>
        <v/>
      </c>
      <c r="AR446" s="283" t="str">
        <f t="shared" si="465"/>
        <v/>
      </c>
      <c r="AS446" s="237" t="str">
        <f>IFERROR(IF(AND(AH445="Impacto",AH446="Impacto"),(AS445-(+AS445*AK446)),IF(AND(AH445="Probabilidad",AH446="Impacto"),(AS444-(+AS444*AK446)),IF(AH446="Probabilidad",AS445,""))),"")</f>
        <v/>
      </c>
      <c r="AT446" s="239" t="str">
        <f t="shared" si="466"/>
        <v/>
      </c>
      <c r="AU446" s="454"/>
      <c r="AV446" s="457"/>
      <c r="AW446" s="451"/>
      <c r="AX446" s="460"/>
      <c r="AY446" s="343"/>
      <c r="AZ446" s="209"/>
      <c r="BA446" s="207"/>
      <c r="BB446" s="207"/>
      <c r="BC446" s="208"/>
      <c r="BD446" s="208"/>
      <c r="BE446" s="208"/>
      <c r="BF446" s="209"/>
      <c r="BG446" s="463"/>
      <c r="BH446" s="215"/>
      <c r="BI446" s="210"/>
      <c r="BJ446" s="210"/>
      <c r="BK446" s="210"/>
      <c r="BL446" s="207"/>
      <c r="BM446" s="207"/>
      <c r="BN446" s="207"/>
      <c r="BO446" s="282"/>
      <c r="BP446" s="282"/>
      <c r="BQ446" s="284"/>
      <c r="BR446" s="213"/>
      <c r="BS446" s="213" t="str">
        <f>IF(AND('MAPA DE RIESGOS'!$AP446="Muy Alta",'MAPA DE RIESGOS'!$AR446="Leve"),CONCATENATE("R",'MAPA DE RIESGOS'!$H446,"C",'MAPA DE RIESGOS'!$AF446),"")</f>
        <v/>
      </c>
      <c r="BT446" s="213"/>
      <c r="BU446" s="213"/>
      <c r="BV446" s="213"/>
      <c r="BW446" s="213"/>
      <c r="BX446" s="213"/>
      <c r="BY446" s="213"/>
      <c r="BZ446" s="213"/>
      <c r="CA446" s="213"/>
      <c r="CB446" s="213"/>
      <c r="CC446" s="213"/>
      <c r="CD446" s="213"/>
      <c r="CE446" s="213"/>
      <c r="CF446" s="213"/>
      <c r="CG446" s="213"/>
      <c r="CH446" s="213"/>
      <c r="CI446" s="213"/>
      <c r="CJ446" s="213"/>
      <c r="CK446" s="213"/>
    </row>
    <row r="447" spans="1:89" s="214" customFormat="1" ht="28.5" hidden="1" customHeight="1">
      <c r="A447" s="643"/>
      <c r="B447" s="621"/>
      <c r="C447" s="520"/>
      <c r="D447" s="520"/>
      <c r="E447" s="469"/>
      <c r="F447" s="469"/>
      <c r="G447" s="489"/>
      <c r="H447" s="384">
        <v>72</v>
      </c>
      <c r="I447" s="467"/>
      <c r="J447" s="464"/>
      <c r="K447" s="464"/>
      <c r="L447" s="464"/>
      <c r="M447" s="470"/>
      <c r="N447" s="470"/>
      <c r="O447" s="470"/>
      <c r="P447" s="473"/>
      <c r="Q447" s="476"/>
      <c r="R447" s="479"/>
      <c r="S447" s="479"/>
      <c r="T447" s="479"/>
      <c r="U447" s="479"/>
      <c r="V447" s="482"/>
      <c r="W447" s="440"/>
      <c r="X447" s="485"/>
      <c r="Y447" s="488"/>
      <c r="Z447" s="437"/>
      <c r="AA447" s="440"/>
      <c r="AB447" s="443"/>
      <c r="AC447" s="446"/>
      <c r="AD447" s="449"/>
      <c r="AE447" s="452"/>
      <c r="AF447" s="205">
        <v>6</v>
      </c>
      <c r="AG447" s="206"/>
      <c r="AH447" s="234" t="str">
        <f t="shared" si="462"/>
        <v/>
      </c>
      <c r="AI447" s="340"/>
      <c r="AJ447" s="340"/>
      <c r="AK447" s="235" t="str">
        <f t="shared" si="463"/>
        <v/>
      </c>
      <c r="AL447" s="341"/>
      <c r="AM447" s="341"/>
      <c r="AN447" s="342"/>
      <c r="AO447" s="236" t="str">
        <f>IF(ISBLANK(AD442),(IFERROR(IF(AND(AH445="Probabilidad",AH447="Probabilidad"),(AQ445-(+AQ445*AK447)),IF(AND(AH445="Impacto",AH447="Probabilidad"),(AQ444-(+AQ444*AK447)),IF(AH447="Impacto",AQ445,""))),""))," ")</f>
        <v/>
      </c>
      <c r="AP447" s="174" t="str">
        <f>IF(ISBLANK(AD442),(IFERROR(IF(AO447="","",IF(AO447&lt;=0.2,"Muy Baja",IF(AO447&lt;=0.4,"Baja",IF(AO447&lt;=0.6,"Media",IF(AO447&lt;=0.8,"Alta","Muy Alta"))))),"")), " ")</f>
        <v/>
      </c>
      <c r="AQ447" s="237" t="str">
        <f t="shared" si="464"/>
        <v/>
      </c>
      <c r="AR447" s="283" t="str">
        <f t="shared" si="465"/>
        <v/>
      </c>
      <c r="AS447" s="237" t="str">
        <f>IFERROR(IF(AND(AH446="Impacto",AH447="Impacto"),(AS445-(+AS446*AK447)),IF(AND(AH445="Probabilidad",AH447="Impacto"),(AS444-(+AS444*AK447)),IF(AH447="Probabilidad",AS445,""))),"")</f>
        <v/>
      </c>
      <c r="AT447" s="239" t="str">
        <f t="shared" si="466"/>
        <v/>
      </c>
      <c r="AU447" s="455"/>
      <c r="AV447" s="458"/>
      <c r="AW447" s="452"/>
      <c r="AX447" s="461"/>
      <c r="AY447" s="343"/>
      <c r="AZ447" s="209"/>
      <c r="BA447" s="207"/>
      <c r="BB447" s="207"/>
      <c r="BC447" s="208"/>
      <c r="BD447" s="208"/>
      <c r="BE447" s="208"/>
      <c r="BF447" s="209"/>
      <c r="BG447" s="464"/>
      <c r="BH447" s="215"/>
      <c r="BI447" s="210"/>
      <c r="BJ447" s="210"/>
      <c r="BK447" s="210"/>
      <c r="BL447" s="207"/>
      <c r="BM447" s="207"/>
      <c r="BN447" s="207"/>
      <c r="BO447" s="282"/>
      <c r="BP447" s="282"/>
      <c r="BQ447" s="284"/>
      <c r="BR447" s="213"/>
      <c r="BS447" s="213" t="str">
        <f>IF(AND('MAPA DE RIESGOS'!$AP447="Muy Alta",'MAPA DE RIESGOS'!$AR447="Leve"),CONCATENATE("R",'MAPA DE RIESGOS'!$H447,"C",'MAPA DE RIESGOS'!$AF447),"")</f>
        <v/>
      </c>
      <c r="BT447" s="213"/>
      <c r="BU447" s="213"/>
      <c r="BV447" s="213"/>
      <c r="BW447" s="213"/>
      <c r="BX447" s="213"/>
      <c r="BY447" s="213"/>
      <c r="BZ447" s="213"/>
      <c r="CA447" s="213"/>
      <c r="CB447" s="213"/>
      <c r="CC447" s="213"/>
      <c r="CD447" s="213"/>
      <c r="CE447" s="213"/>
      <c r="CF447" s="213"/>
      <c r="CG447" s="213"/>
      <c r="CH447" s="213"/>
      <c r="CI447" s="213"/>
      <c r="CJ447" s="213"/>
      <c r="CK447" s="213"/>
    </row>
    <row r="448" spans="1:89" s="214" customFormat="1" ht="203" customHeight="1">
      <c r="A448" s="643"/>
      <c r="B448" s="621" t="s">
        <v>961</v>
      </c>
      <c r="C448" s="520"/>
      <c r="D448" s="520" t="str">
        <f>IFERROR((VLOOKUP($B448,'Listados Datos'!$D$3:$F$18,3,FALSE))," ")</f>
        <v>El proceso inicia con la identificación de necesidades de personal y finaliza con el seguimiento y evaluación de los mismos. Aplica a todos los procesos de la entidad.</v>
      </c>
      <c r="E448" s="469" t="s">
        <v>1259</v>
      </c>
      <c r="F448" s="469" t="s">
        <v>976</v>
      </c>
      <c r="G448" s="489">
        <v>73</v>
      </c>
      <c r="H448" s="384">
        <v>73</v>
      </c>
      <c r="I448" s="465" t="s">
        <v>1709</v>
      </c>
      <c r="J448" s="462" t="s">
        <v>243</v>
      </c>
      <c r="K448" s="462" t="s">
        <v>1489</v>
      </c>
      <c r="L448" s="462" t="s">
        <v>1698</v>
      </c>
      <c r="M448" s="468" t="str">
        <f t="shared" ref="M448:M453" si="478">+I448</f>
        <v>Posibilidad de recibir o solicitar cualquier dádiva o beneficio a nombre propio o de terceros con el fin de generar el nombramiento de una persona que no cumpla con los requisitos funcionales -comportamentales buscando beneficio propio o de un tercero.</v>
      </c>
      <c r="N448" s="468" t="s">
        <v>109</v>
      </c>
      <c r="O448" s="468" t="s">
        <v>837</v>
      </c>
      <c r="P448" s="471">
        <v>228</v>
      </c>
      <c r="Q448" s="474"/>
      <c r="R448" s="477"/>
      <c r="S448" s="477"/>
      <c r="T448" s="477"/>
      <c r="U448" s="477"/>
      <c r="V448" s="480" t="str">
        <f t="shared" ref="V448" si="479">IF(ISBLANK(AC448),(IF(P448&lt;=0,"",IF(P448&lt;=2,"Muy Baja",IF(P448&lt;=24,"Baja",IF(P448&lt;=500,"Media",IF(P448&lt;=5000,"Alta","Muy Alta"))))))," ")</f>
        <v xml:space="preserve"> </v>
      </c>
      <c r="W448" s="438" t="str">
        <f t="shared" ref="W448" si="480">IF(ISBLANK(AC448),(IF(V448="","",IF(V448="Muy Baja",20%,IF(V448="Baja",40%,IF(V448="Media",60%,IF(V448="Alta",80%,IF(V448="Muy Alta",100%,0)))))))," ")</f>
        <v xml:space="preserve"> </v>
      </c>
      <c r="X448" s="483" t="s">
        <v>307</v>
      </c>
      <c r="Y448" s="486" t="str">
        <f>IF(X448&gt;0,IF(NOT(ISERROR(MATCH(X448,'Listados Datos'!$N$3:$N$4,0))),'Listados Datos'!$N$6&amp;"Por favor no seleccionar este criterios de impacto (Afectación Económica o presupuestal y/o Pérdida Reputacional)",'Listados Datos'!$N$7),"")</f>
        <v>✔</v>
      </c>
      <c r="Z448" s="435" t="str">
        <f>IF(OR(X448='Listados Datos'!$R$3,X448='Listados Datos'!$S$3),"Leve",IF(OR(X448='Listados Datos'!$R$4,X448='Listados Datos'!$S$4),"Menor",IF(OR(X448='Listados Datos'!$R$5,X448='Listados Datos'!$S$5),"Moderado",IF(OR(X448='Listados Datos'!$R$6,X448='Listados Datos'!$S$6),"Mayor",IF(OR(X448='Listados Datos'!$R$7,X448='Listados Datos'!$S$7),"Catastrófico","")))))</f>
        <v>Moderado</v>
      </c>
      <c r="AA448" s="438">
        <f>IF(Z448="","",IF(Z448="Leve",20%,IF(Z448="Menor",40%,IF(Z448="Moderado",60%,IF(Z448="Mayor",80%,IF(Z448="Catastrófico",100%,0))))))</f>
        <v>0.6</v>
      </c>
      <c r="AB448" s="441" t="str">
        <f>IF(OR(AND(V448="Muy Baja",Z448="Leve"),AND(V448="Muy Baja",Z448="Menor"),AND(V448="Baja",Z448="Leve")),"Bajo",IF(OR(AND(V448="Muy baja",Z448="Moderado"),AND(V448="Baja",Z448="Menor"),AND(V448="Baja",Z448="Moderado"),AND(V448="Media",Z448="Leve"),AND(V448="Media",Z448="Menor"),AND(V448="Media",Z448="Moderado"),AND(V448="Alta",Z448="Leve"),AND(V448="Alta",Z448="Menor")),"Moderado",IF(OR(AND(V448="Muy Baja",Z448="Mayor"),AND(V448="Baja",Z448="Mayor"),AND(V448="Media",Z448="Mayor"),AND(V448="Alta",Z448="Moderado"),AND(V448="Alta",Z448="Mayor"),AND(V448="Muy Alta",Z448="Leve"),AND(V448="Muy Alta",Z448="Menor"),AND(V448="Muy Alta",Z448="Moderado"),AND(V448="Muy Alta",Z448="Mayor")),"Alto",IF(OR(AND(V448="Muy Baja",Z448="Catastrófico"),AND(V448="Baja",Z448="Catastrófico"),AND(V448="Media",Z448="Catastrófico"),AND(V448="Alta",Z448="Catastrófico"),AND(V448="Muy Alta",Z448="Catastrófico")),"Extremo",""))))</f>
        <v/>
      </c>
      <c r="AC448" s="444" t="s">
        <v>348</v>
      </c>
      <c r="AD448" s="447" t="s">
        <v>12</v>
      </c>
      <c r="AE448" s="450" t="str">
        <f t="shared" ref="AE448" si="481">IF(AND(AC448="Rara Vez",AD448="Insignificante"),("BAJA"),IF(AND(AC448="Rara Vez",AD448="Menor"),("BAJA"),IF(AND(AC448="Rara Vez",AD448="Moderado"),("MODERADA"),IF(AND(AC448="Rara Vez",AD448="Mayor"),("ALTA"),IF(AND(AC448="Improbable",AD448="Insignificante"),("BAJA"),IF(AND(AC448="Improbable",AD448="Menor"),("BAJA"),IF(AND(AC448="Improbable",AD448="Moderado"),("MODERADA"),IF(AND(AC448="Improbable",AD448="Mayor"),("ALTA"),IF(AND(AC448="Posible",AD448="Insignificante"),("BAJA"),IF(AND(AC448="Posible",AD448="Menor"),("MODERADA"),IF(AND(AC448="Posible",AD448="Moderado"),("ALTA"),IF(AND(AC448="Posible",AD448="Mayor"),("EXTREMA"),IF(AND(AC448="Probable",AD448="Insignificante"),("MODERADA"),IF(AND(AC448="Probable",AD448="Menor"),("ALTA"),IF(AND(AC448="Probable",AD448="Moderado"),("ALTA"),IF(AND(AC448="Probable",AD448="Mayor"),("EXTREMA"),IF(AND(AC448="Casi Seguro",AD448="Insignificante"),("ALTA"),IF(AND(AC448="Casi Seguro",AD448="Menor"),("ALTA"),IF(AND(AC448="Casi Seguro",AD448="Moderado"),("EXTREMA"),IF(AND(AC448="Casi Seguro",AD448="Mayor"),("EXTREMA"),IF(AD448="Catastrófico","EXTREMA","VALORAR")))))))))))))))))))))</f>
        <v>MODERADA</v>
      </c>
      <c r="AF448" s="205">
        <v>1</v>
      </c>
      <c r="AG448" s="206" t="s">
        <v>1543</v>
      </c>
      <c r="AH448" s="234" t="str">
        <f t="shared" si="462"/>
        <v>Probabilidad</v>
      </c>
      <c r="AI448" s="340" t="s">
        <v>314</v>
      </c>
      <c r="AJ448" s="340" t="s">
        <v>319</v>
      </c>
      <c r="AK448" s="235" t="str">
        <f t="shared" si="463"/>
        <v>40%</v>
      </c>
      <c r="AL448" s="341" t="s">
        <v>323</v>
      </c>
      <c r="AM448" s="341" t="s">
        <v>327</v>
      </c>
      <c r="AN448" s="342" t="s">
        <v>330</v>
      </c>
      <c r="AO448" s="236" t="str">
        <f>IF(ISBLANK(AD448),(IFERROR(IF(AH448="Probabilidad",(W448-(+W448*AK448)),IF(AH448="Impacto",W448,"")),""))," ")</f>
        <v xml:space="preserve"> </v>
      </c>
      <c r="AP448" s="174" t="str">
        <f>IF(ISBLANK(AD448), (IFERROR(IF(AO448="","",IF(AO448&lt;=0.2,"Muy Baja",IF(AO448&lt;=0.4,"Baja",IF(AO448&lt;=0.6,"Media",IF(AO448&lt;=0.8,"Alta","Muy Alta"))))),""))," ")</f>
        <v xml:space="preserve"> </v>
      </c>
      <c r="AQ448" s="237" t="str">
        <f t="shared" si="464"/>
        <v xml:space="preserve"> </v>
      </c>
      <c r="AR448" s="283" t="str">
        <f t="shared" si="465"/>
        <v>Moderado</v>
      </c>
      <c r="AS448" s="237">
        <f>IFERROR(IF(AH448="Impacto",(AA448-(+AA448*AK448)),IF(AH448="Probabilidad",AA448,"")),"")</f>
        <v>0.6</v>
      </c>
      <c r="AT448" s="239" t="str">
        <f t="shared" si="466"/>
        <v/>
      </c>
      <c r="AU448" s="453"/>
      <c r="AV448" s="456" t="str">
        <f>IF(ISBLANK(AD448), " ", AD448)</f>
        <v>Moderado</v>
      </c>
      <c r="AW448" s="450" t="str">
        <f t="shared" ref="AW448" si="482">IF(AND(AU448="Rara Vez",AV448="Insignificante"),("BAJA"),IF(AND(AU448="Rara Vez",AV448="Menor"),("BAJA"),IF(AND(AU448="Rara Vez",AV448="Moderado"),("MODERADA"),IF(AND(AU448="Rara Vez",AV448="Mayor"),("ALTA"),IF(AND(AU448="Improbable",AV448="Insignificante"),("BAJA"),IF(AND(AU448="Improbable",AV448="Menor"),("BAJA"),IF(AND(AU448="Improbable",AV448="Moderado"),("MODERADA"),IF(AND(AU448="Improbable",AV448="Mayor"),("ALTA"),IF(AND(AU448="Posible",AV448="Insignificante"),("BAJA"),IF(AND(AU448="Posible",AV448="Menor"),("MODERADA"),IF(AND(AU448="Posible",AV448="Moderado"),("ALTA"),IF(AND(AU448="Posible",AV448="Mayor"),("EXTREMA"),IF(AND(AU448="Probable",AV448="Insignificante"),("MODERADA"),IF(AND(AU448="Probable",AV448="Menor"),("ALTA"),IF(AND(AU448="Probable",AV448="Moderado"),("ALTA"),IF(AND(AU448="Probable",AV448="Mayor"),("EXTREMA"),IF(AND(AU448="Casi Seguro",AV448="Insignificante"),("ALTA"),IF(AND(AU448="Casi Seguro",AV448="Menor"),("ALTA"),IF(AND(AU448="Casi Seguro",AV448="Moderado"),("EXTREMA"),IF(AND(AU448="Casi Seguro",AV448="Mayor"),("EXTREMA"),IF(AV448="Catastrófico","EXTREMA","VALORAR")))))))))))))))))))))</f>
        <v>VALORAR</v>
      </c>
      <c r="AX448" s="459" t="s">
        <v>337</v>
      </c>
      <c r="AY448" s="343" t="s">
        <v>1665</v>
      </c>
      <c r="AZ448" s="209" t="s">
        <v>1665</v>
      </c>
      <c r="BA448" s="207" t="s">
        <v>976</v>
      </c>
      <c r="BB448" s="207" t="s">
        <v>1069</v>
      </c>
      <c r="BC448" s="208">
        <v>44562</v>
      </c>
      <c r="BD448" s="208">
        <v>44926</v>
      </c>
      <c r="BE448" s="208" t="s">
        <v>1381</v>
      </c>
      <c r="BF448" s="209" t="s">
        <v>1381</v>
      </c>
      <c r="BG448" s="462" t="s">
        <v>1376</v>
      </c>
      <c r="BH448" s="215"/>
      <c r="BI448" s="210"/>
      <c r="BJ448" s="210"/>
      <c r="BK448" s="210"/>
      <c r="BL448" s="207"/>
      <c r="BM448" s="207"/>
      <c r="BN448" s="207"/>
      <c r="BO448" s="282"/>
      <c r="BP448" s="282"/>
      <c r="BQ448" s="284"/>
      <c r="BR448" s="213"/>
      <c r="BS448" s="213" t="str">
        <f>IF(AND('MAPA DE RIESGOS'!$AP448="Muy Alta",'MAPA DE RIESGOS'!$AR448="Leve"),CONCATENATE("R",'MAPA DE RIESGOS'!$H448,"C",'MAPA DE RIESGOS'!$AF448),"")</f>
        <v/>
      </c>
      <c r="BT448" s="213"/>
      <c r="BU448" s="213"/>
      <c r="BV448" s="213"/>
      <c r="BW448" s="213"/>
      <c r="BX448" s="213"/>
      <c r="BY448" s="213"/>
      <c r="BZ448" s="213"/>
      <c r="CA448" s="213"/>
      <c r="CB448" s="213"/>
      <c r="CC448" s="213"/>
      <c r="CD448" s="213"/>
      <c r="CE448" s="213"/>
      <c r="CF448" s="213"/>
      <c r="CG448" s="213"/>
      <c r="CH448" s="213"/>
      <c r="CI448" s="213"/>
      <c r="CJ448" s="213"/>
      <c r="CK448" s="213"/>
    </row>
    <row r="449" spans="1:89" s="214" customFormat="1" ht="28.5" hidden="1" customHeight="1">
      <c r="A449" s="643"/>
      <c r="B449" s="621"/>
      <c r="C449" s="520"/>
      <c r="D449" s="520"/>
      <c r="E449" s="469"/>
      <c r="F449" s="469"/>
      <c r="G449" s="489"/>
      <c r="H449" s="384">
        <v>73</v>
      </c>
      <c r="I449" s="466"/>
      <c r="J449" s="463"/>
      <c r="K449" s="463"/>
      <c r="L449" s="463"/>
      <c r="M449" s="469">
        <f t="shared" si="478"/>
        <v>0</v>
      </c>
      <c r="N449" s="469"/>
      <c r="O449" s="469"/>
      <c r="P449" s="472"/>
      <c r="Q449" s="475"/>
      <c r="R449" s="478"/>
      <c r="S449" s="478"/>
      <c r="T449" s="478"/>
      <c r="U449" s="478"/>
      <c r="V449" s="481"/>
      <c r="W449" s="439"/>
      <c r="X449" s="484"/>
      <c r="Y449" s="487"/>
      <c r="Z449" s="436"/>
      <c r="AA449" s="439"/>
      <c r="AB449" s="442"/>
      <c r="AC449" s="445"/>
      <c r="AD449" s="448"/>
      <c r="AE449" s="451"/>
      <c r="AF449" s="205">
        <v>2</v>
      </c>
      <c r="AG449" s="206"/>
      <c r="AH449" s="234" t="str">
        <f t="shared" si="462"/>
        <v/>
      </c>
      <c r="AI449" s="340"/>
      <c r="AJ449" s="340"/>
      <c r="AK449" s="235" t="str">
        <f t="shared" si="463"/>
        <v/>
      </c>
      <c r="AL449" s="341"/>
      <c r="AM449" s="341"/>
      <c r="AN449" s="342"/>
      <c r="AO449" s="236" t="str">
        <f>IF(ISBLANK(AD448),(IFERROR(IF(AND(AH448="Probabilidad",AH449="Probabilidad"),(AQ448-(+AQ448*AK449)),IF(AH449="Probabilidad",(W448-(+W448*AK449)),IF(AH449="Impacto",AQ448,""))),""))," ")</f>
        <v xml:space="preserve"> </v>
      </c>
      <c r="AP449" s="174" t="str">
        <f>IF(ISBLANK(AD448),(IFERROR(IF(AO449="","",IF(AO449&lt;=0.2,"Muy Baja",IF(AO449&lt;=0.4,"Baja",IF(AO449&lt;=0.6,"Media",IF(AO449&lt;=0.8,"Alta","Muy Alta"))))),""))," ")</f>
        <v xml:space="preserve"> </v>
      </c>
      <c r="AQ449" s="237" t="str">
        <f t="shared" si="464"/>
        <v xml:space="preserve"> </v>
      </c>
      <c r="AR449" s="283" t="str">
        <f t="shared" si="465"/>
        <v/>
      </c>
      <c r="AS449" s="237" t="str">
        <f>IFERROR(IF(AND(AH448="Impacto",AH449="Impacto"),(AS448-(+AS448*AK449)),IF(AH449="Impacto",(AA448-(+AA448*AK449)),IF(AH449="Probabilidad",AS448,""))),"")</f>
        <v/>
      </c>
      <c r="AT449" s="239" t="str">
        <f t="shared" si="466"/>
        <v/>
      </c>
      <c r="AU449" s="454"/>
      <c r="AV449" s="457"/>
      <c r="AW449" s="451"/>
      <c r="AX449" s="460"/>
      <c r="AY449" s="343"/>
      <c r="AZ449" s="209"/>
      <c r="BA449" s="207"/>
      <c r="BB449" s="207"/>
      <c r="BC449" s="208"/>
      <c r="BD449" s="208"/>
      <c r="BE449" s="208"/>
      <c r="BF449" s="209"/>
      <c r="BG449" s="463"/>
      <c r="BH449" s="215"/>
      <c r="BI449" s="210"/>
      <c r="BJ449" s="210"/>
      <c r="BK449" s="210"/>
      <c r="BL449" s="207"/>
      <c r="BM449" s="207"/>
      <c r="BN449" s="207"/>
      <c r="BO449" s="282"/>
      <c r="BP449" s="282"/>
      <c r="BQ449" s="284"/>
      <c r="BR449" s="213"/>
      <c r="BS449" s="213" t="str">
        <f>IF(AND('MAPA DE RIESGOS'!$AP449="Muy Alta",'MAPA DE RIESGOS'!$AR449="Leve"),CONCATENATE("R",'MAPA DE RIESGOS'!$H449,"C",'MAPA DE RIESGOS'!$AF449),"")</f>
        <v/>
      </c>
      <c r="BT449" s="213"/>
      <c r="BU449" s="213"/>
      <c r="BV449" s="213"/>
      <c r="BW449" s="213"/>
      <c r="BX449" s="213"/>
      <c r="BY449" s="213"/>
      <c r="BZ449" s="213"/>
      <c r="CA449" s="213"/>
      <c r="CB449" s="213"/>
      <c r="CC449" s="213"/>
      <c r="CD449" s="213"/>
      <c r="CE449" s="213"/>
      <c r="CF449" s="213"/>
      <c r="CG449" s="213"/>
      <c r="CH449" s="213"/>
      <c r="CI449" s="213"/>
      <c r="CJ449" s="213"/>
      <c r="CK449" s="213"/>
    </row>
    <row r="450" spans="1:89" s="214" customFormat="1" ht="28.5" hidden="1" customHeight="1">
      <c r="A450" s="643"/>
      <c r="B450" s="621"/>
      <c r="C450" s="520"/>
      <c r="D450" s="520"/>
      <c r="E450" s="469"/>
      <c r="F450" s="469"/>
      <c r="G450" s="489"/>
      <c r="H450" s="384">
        <v>73</v>
      </c>
      <c r="I450" s="466"/>
      <c r="J450" s="463"/>
      <c r="K450" s="463"/>
      <c r="L450" s="463"/>
      <c r="M450" s="469">
        <f t="shared" si="478"/>
        <v>0</v>
      </c>
      <c r="N450" s="469"/>
      <c r="O450" s="469"/>
      <c r="P450" s="472"/>
      <c r="Q450" s="475"/>
      <c r="R450" s="478"/>
      <c r="S450" s="478"/>
      <c r="T450" s="478"/>
      <c r="U450" s="478"/>
      <c r="V450" s="481"/>
      <c r="W450" s="439"/>
      <c r="X450" s="484"/>
      <c r="Y450" s="487"/>
      <c r="Z450" s="436"/>
      <c r="AA450" s="439"/>
      <c r="AB450" s="442"/>
      <c r="AC450" s="445"/>
      <c r="AD450" s="448"/>
      <c r="AE450" s="451"/>
      <c r="AF450" s="205">
        <v>3</v>
      </c>
      <c r="AG450" s="206"/>
      <c r="AH450" s="234" t="str">
        <f t="shared" si="462"/>
        <v/>
      </c>
      <c r="AI450" s="340"/>
      <c r="AJ450" s="340"/>
      <c r="AK450" s="235" t="str">
        <f t="shared" si="463"/>
        <v/>
      </c>
      <c r="AL450" s="341"/>
      <c r="AM450" s="341"/>
      <c r="AN450" s="342"/>
      <c r="AO450" s="236" t="str">
        <f>IF(ISBLANK(AD448),(IFERROR(IF(AND(AH449="Probabilidad",AH450="Probabilidad"),(AQ449-(+AQ449*AK450)),IF(AND(AH449="Impacto",AH450="Probabilidad"),(AQ448-(+AQ448*AK450)),IF(AH450="Impacto",AQ449,""))),""))," ")</f>
        <v xml:space="preserve"> </v>
      </c>
      <c r="AP450" s="174" t="str">
        <f>IF(ISBLANK(AD448),(IFERROR(IF(AO450="","",IF(AO450&lt;=0.2,"Muy Baja",IF(AO450&lt;=0.4,"Baja",IF(AO450&lt;=0.6,"Media",IF(AO450&lt;=0.8,"Alta","Muy Alta"))))),""))," ")</f>
        <v xml:space="preserve"> </v>
      </c>
      <c r="AQ450" s="237" t="str">
        <f t="shared" si="464"/>
        <v xml:space="preserve"> </v>
      </c>
      <c r="AR450" s="283" t="str">
        <f t="shared" si="465"/>
        <v/>
      </c>
      <c r="AS450" s="237" t="str">
        <f>IFERROR(IF(AND(AH449="Impacto",AH450="Impacto"),(AS449-(+AS449*AK450)),IF(AND(AH449="Probabilidad",AH450="Impacto"),(AS448-(+AS448*AK450)),IF(AH450="Probabilidad",AS449,""))),"")</f>
        <v/>
      </c>
      <c r="AT450" s="239" t="str">
        <f t="shared" si="466"/>
        <v/>
      </c>
      <c r="AU450" s="454"/>
      <c r="AV450" s="457"/>
      <c r="AW450" s="451"/>
      <c r="AX450" s="460"/>
      <c r="AY450" s="343"/>
      <c r="AZ450" s="209"/>
      <c r="BA450" s="207"/>
      <c r="BB450" s="207"/>
      <c r="BC450" s="208"/>
      <c r="BD450" s="208"/>
      <c r="BE450" s="208"/>
      <c r="BF450" s="209"/>
      <c r="BG450" s="463"/>
      <c r="BH450" s="215"/>
      <c r="BI450" s="210"/>
      <c r="BJ450" s="210"/>
      <c r="BK450" s="210"/>
      <c r="BL450" s="207"/>
      <c r="BM450" s="207"/>
      <c r="BN450" s="207"/>
      <c r="BO450" s="282"/>
      <c r="BP450" s="282"/>
      <c r="BQ450" s="284"/>
      <c r="BR450" s="213"/>
      <c r="BS450" s="213" t="str">
        <f>IF(AND('MAPA DE RIESGOS'!$AP450="Muy Alta",'MAPA DE RIESGOS'!$AR450="Leve"),CONCATENATE("R",'MAPA DE RIESGOS'!$H450,"C",'MAPA DE RIESGOS'!$AF450),"")</f>
        <v/>
      </c>
      <c r="BT450" s="213"/>
      <c r="BU450" s="213"/>
      <c r="BV450" s="213"/>
      <c r="BW450" s="213"/>
      <c r="BX450" s="213"/>
      <c r="BY450" s="213"/>
      <c r="BZ450" s="213"/>
      <c r="CA450" s="213"/>
      <c r="CB450" s="213"/>
      <c r="CC450" s="213"/>
      <c r="CD450" s="213"/>
      <c r="CE450" s="213"/>
      <c r="CF450" s="213"/>
      <c r="CG450" s="213"/>
      <c r="CH450" s="213"/>
      <c r="CI450" s="213"/>
      <c r="CJ450" s="213"/>
      <c r="CK450" s="213"/>
    </row>
    <row r="451" spans="1:89" s="214" customFormat="1" ht="28.5" hidden="1" customHeight="1">
      <c r="A451" s="643"/>
      <c r="B451" s="621"/>
      <c r="C451" s="520"/>
      <c r="D451" s="520"/>
      <c r="E451" s="469"/>
      <c r="F451" s="469"/>
      <c r="G451" s="489"/>
      <c r="H451" s="384">
        <v>73</v>
      </c>
      <c r="I451" s="466"/>
      <c r="J451" s="463"/>
      <c r="K451" s="463"/>
      <c r="L451" s="463"/>
      <c r="M451" s="469">
        <f t="shared" si="478"/>
        <v>0</v>
      </c>
      <c r="N451" s="469"/>
      <c r="O451" s="469"/>
      <c r="P451" s="472"/>
      <c r="Q451" s="475"/>
      <c r="R451" s="478"/>
      <c r="S451" s="478"/>
      <c r="T451" s="478"/>
      <c r="U451" s="478"/>
      <c r="V451" s="481"/>
      <c r="W451" s="439"/>
      <c r="X451" s="484"/>
      <c r="Y451" s="487"/>
      <c r="Z451" s="436"/>
      <c r="AA451" s="439"/>
      <c r="AB451" s="442"/>
      <c r="AC451" s="445"/>
      <c r="AD451" s="448"/>
      <c r="AE451" s="451"/>
      <c r="AF451" s="205">
        <v>4</v>
      </c>
      <c r="AG451" s="206"/>
      <c r="AH451" s="234" t="str">
        <f t="shared" si="462"/>
        <v/>
      </c>
      <c r="AI451" s="340"/>
      <c r="AJ451" s="340"/>
      <c r="AK451" s="235" t="str">
        <f t="shared" si="463"/>
        <v/>
      </c>
      <c r="AL451" s="341"/>
      <c r="AM451" s="341"/>
      <c r="AN451" s="342"/>
      <c r="AO451" s="236" t="str">
        <f>IF(ISBLANK(AD448),(IFERROR(IF(AND(AH450="Probabilidad",AH451="Probabilidad"),(AQ450-(+AQ450*AK451)),IF(AND(AH450="Impacto",AH451="Probabilidad"),(AQ449-(+AQ449*AK451)),IF(AH451="Impacto",AQ450,""))),""))," ")</f>
        <v xml:space="preserve"> </v>
      </c>
      <c r="AP451" s="174" t="str">
        <f>IF(ISBLANK(AD448),(IFERROR(IF(AO451="","",IF(AO451&lt;=0.2,"Muy Baja",IF(AO451&lt;=0.4,"Baja",IF(AO451&lt;=0.6,"Media",IF(AO451&lt;=0.8,"Alta","Muy Alta"))))),""))," ")</f>
        <v xml:space="preserve"> </v>
      </c>
      <c r="AQ451" s="237" t="str">
        <f t="shared" si="464"/>
        <v xml:space="preserve"> </v>
      </c>
      <c r="AR451" s="283" t="str">
        <f t="shared" si="465"/>
        <v/>
      </c>
      <c r="AS451" s="237" t="str">
        <f>IFERROR(IF(AND(AH450="Impacto",AH451="Impacto"),(AS450-(+AS450*AK451)),IF(AND(AH450="Probabilidad",AH451="Impacto"),(AS449-(+AS449*AK451)),IF(AH451="Probabilidad",AS450,""))),"")</f>
        <v/>
      </c>
      <c r="AT451" s="239" t="str">
        <f t="shared" si="466"/>
        <v/>
      </c>
      <c r="AU451" s="454"/>
      <c r="AV451" s="457"/>
      <c r="AW451" s="451"/>
      <c r="AX451" s="460"/>
      <c r="AY451" s="343"/>
      <c r="AZ451" s="209"/>
      <c r="BA451" s="207"/>
      <c r="BB451" s="207"/>
      <c r="BC451" s="208"/>
      <c r="BD451" s="208"/>
      <c r="BE451" s="208"/>
      <c r="BF451" s="209"/>
      <c r="BG451" s="463"/>
      <c r="BH451" s="215"/>
      <c r="BI451" s="210"/>
      <c r="BJ451" s="210"/>
      <c r="BK451" s="210"/>
      <c r="BL451" s="207"/>
      <c r="BM451" s="207"/>
      <c r="BN451" s="207"/>
      <c r="BO451" s="282"/>
      <c r="BP451" s="282"/>
      <c r="BQ451" s="284"/>
      <c r="BR451" s="213"/>
      <c r="BS451" s="213" t="str">
        <f>IF(AND('MAPA DE RIESGOS'!$AP451="Muy Alta",'MAPA DE RIESGOS'!$AR451="Leve"),CONCATENATE("R",'MAPA DE RIESGOS'!$H451,"C",'MAPA DE RIESGOS'!$AF451),"")</f>
        <v/>
      </c>
      <c r="BT451" s="213"/>
      <c r="BU451" s="213"/>
      <c r="BV451" s="213"/>
      <c r="BW451" s="213"/>
      <c r="BX451" s="213"/>
      <c r="BY451" s="213"/>
      <c r="BZ451" s="213"/>
      <c r="CA451" s="213"/>
      <c r="CB451" s="213"/>
      <c r="CC451" s="213"/>
      <c r="CD451" s="213"/>
      <c r="CE451" s="213"/>
      <c r="CF451" s="213"/>
      <c r="CG451" s="213"/>
      <c r="CH451" s="213"/>
      <c r="CI451" s="213"/>
      <c r="CJ451" s="213"/>
      <c r="CK451" s="213"/>
    </row>
    <row r="452" spans="1:89" s="214" customFormat="1" ht="28.5" hidden="1" customHeight="1">
      <c r="A452" s="643"/>
      <c r="B452" s="621"/>
      <c r="C452" s="520"/>
      <c r="D452" s="520"/>
      <c r="E452" s="469"/>
      <c r="F452" s="469"/>
      <c r="G452" s="489"/>
      <c r="H452" s="384">
        <v>73</v>
      </c>
      <c r="I452" s="466"/>
      <c r="J452" s="463"/>
      <c r="K452" s="463"/>
      <c r="L452" s="463"/>
      <c r="M452" s="469">
        <f t="shared" si="478"/>
        <v>0</v>
      </c>
      <c r="N452" s="469"/>
      <c r="O452" s="469"/>
      <c r="P452" s="472"/>
      <c r="Q452" s="475"/>
      <c r="R452" s="478"/>
      <c r="S452" s="478"/>
      <c r="T452" s="478"/>
      <c r="U452" s="478"/>
      <c r="V452" s="481"/>
      <c r="W452" s="439"/>
      <c r="X452" s="484"/>
      <c r="Y452" s="487"/>
      <c r="Z452" s="436"/>
      <c r="AA452" s="439"/>
      <c r="AB452" s="442"/>
      <c r="AC452" s="445"/>
      <c r="AD452" s="448"/>
      <c r="AE452" s="451"/>
      <c r="AF452" s="205">
        <v>5</v>
      </c>
      <c r="AG452" s="206"/>
      <c r="AH452" s="234" t="str">
        <f t="shared" si="462"/>
        <v/>
      </c>
      <c r="AI452" s="340"/>
      <c r="AJ452" s="340"/>
      <c r="AK452" s="235" t="str">
        <f t="shared" si="463"/>
        <v/>
      </c>
      <c r="AL452" s="341"/>
      <c r="AM452" s="341"/>
      <c r="AN452" s="342"/>
      <c r="AO452" s="236" t="str">
        <f>IF(ISBLANK(AD448),(IFERROR(IF(AND(AH451="Probabilidad",AH452="Probabilidad"),(AQ451-(+AQ451*AK452)),IF(AND(AH451="Impacto",AH452="Probabilidad"),(AQ450-(+AQ450*AK452)),IF(AH452="Impacto",AQ451,""))),""))," ")</f>
        <v xml:space="preserve"> </v>
      </c>
      <c r="AP452" s="174" t="str">
        <f>IF(ISBLANK(AD448),(IFERROR(IF(AO452="","",IF(AO452&lt;=0.2,"Muy Baja",IF(AO452&lt;=0.4,"Baja",IF(AO452&lt;=0.6,"Media",IF(AO452&lt;=0.8,"Alta","Muy Alta"))))),""))," ")</f>
        <v xml:space="preserve"> </v>
      </c>
      <c r="AQ452" s="237" t="str">
        <f t="shared" si="464"/>
        <v xml:space="preserve"> </v>
      </c>
      <c r="AR452" s="283" t="str">
        <f t="shared" si="465"/>
        <v/>
      </c>
      <c r="AS452" s="237" t="str">
        <f>IFERROR(IF(AND(AH451="Impacto",AH452="Impacto"),(AS451-(+AS451*AK452)),IF(AND(AH451="Probabilidad",AH452="Impacto"),(AS450-(+AS450*AK452)),IF(AH452="Probabilidad",AS451,""))),"")</f>
        <v/>
      </c>
      <c r="AT452" s="239" t="str">
        <f t="shared" si="466"/>
        <v/>
      </c>
      <c r="AU452" s="454"/>
      <c r="AV452" s="457"/>
      <c r="AW452" s="451"/>
      <c r="AX452" s="460"/>
      <c r="AY452" s="343"/>
      <c r="AZ452" s="209"/>
      <c r="BA452" s="207"/>
      <c r="BB452" s="207"/>
      <c r="BC452" s="208"/>
      <c r="BD452" s="208"/>
      <c r="BE452" s="208"/>
      <c r="BF452" s="209"/>
      <c r="BG452" s="463"/>
      <c r="BH452" s="215"/>
      <c r="BI452" s="210"/>
      <c r="BJ452" s="210"/>
      <c r="BK452" s="210"/>
      <c r="BL452" s="207"/>
      <c r="BM452" s="207"/>
      <c r="BN452" s="207"/>
      <c r="BO452" s="282"/>
      <c r="BP452" s="282"/>
      <c r="BQ452" s="284"/>
      <c r="BR452" s="213"/>
      <c r="BS452" s="213" t="str">
        <f>IF(AND('MAPA DE RIESGOS'!$AP452="Muy Alta",'MAPA DE RIESGOS'!$AR452="Leve"),CONCATENATE("R",'MAPA DE RIESGOS'!$H452,"C",'MAPA DE RIESGOS'!$AF452),"")</f>
        <v/>
      </c>
      <c r="BT452" s="213"/>
      <c r="BU452" s="213"/>
      <c r="BV452" s="213"/>
      <c r="BW452" s="213"/>
      <c r="BX452" s="213"/>
      <c r="BY452" s="213"/>
      <c r="BZ452" s="213"/>
      <c r="CA452" s="213"/>
      <c r="CB452" s="213"/>
      <c r="CC452" s="213"/>
      <c r="CD452" s="213"/>
      <c r="CE452" s="213"/>
      <c r="CF452" s="213"/>
      <c r="CG452" s="213"/>
      <c r="CH452" s="213"/>
      <c r="CI452" s="213"/>
      <c r="CJ452" s="213"/>
      <c r="CK452" s="213"/>
    </row>
    <row r="453" spans="1:89" s="214" customFormat="1" ht="28.5" hidden="1" customHeight="1">
      <c r="A453" s="643"/>
      <c r="B453" s="621"/>
      <c r="C453" s="520"/>
      <c r="D453" s="520"/>
      <c r="E453" s="469"/>
      <c r="F453" s="469"/>
      <c r="G453" s="489"/>
      <c r="H453" s="384">
        <v>73</v>
      </c>
      <c r="I453" s="467"/>
      <c r="J453" s="464"/>
      <c r="K453" s="464"/>
      <c r="L453" s="464"/>
      <c r="M453" s="470">
        <f t="shared" si="478"/>
        <v>0</v>
      </c>
      <c r="N453" s="470"/>
      <c r="O453" s="470"/>
      <c r="P453" s="473"/>
      <c r="Q453" s="476"/>
      <c r="R453" s="479"/>
      <c r="S453" s="479"/>
      <c r="T453" s="479"/>
      <c r="U453" s="479"/>
      <c r="V453" s="482"/>
      <c r="W453" s="440"/>
      <c r="X453" s="485"/>
      <c r="Y453" s="488"/>
      <c r="Z453" s="437"/>
      <c r="AA453" s="440"/>
      <c r="AB453" s="443"/>
      <c r="AC453" s="446"/>
      <c r="AD453" s="449"/>
      <c r="AE453" s="452"/>
      <c r="AF453" s="205">
        <v>6</v>
      </c>
      <c r="AG453" s="206"/>
      <c r="AH453" s="234" t="str">
        <f t="shared" si="462"/>
        <v/>
      </c>
      <c r="AI453" s="340"/>
      <c r="AJ453" s="340"/>
      <c r="AK453" s="235" t="str">
        <f t="shared" si="463"/>
        <v/>
      </c>
      <c r="AL453" s="341"/>
      <c r="AM453" s="341"/>
      <c r="AN453" s="342"/>
      <c r="AO453" s="236" t="str">
        <f>IF(ISBLANK(AD448),(IFERROR(IF(AND(AH451="Probabilidad",AH453="Probabilidad"),(AQ451-(+AQ451*AK453)),IF(AND(AH451="Impacto",AH453="Probabilidad"),(AQ450-(+AQ450*AK453)),IF(AH453="Impacto",AQ451,""))),""))," ")</f>
        <v xml:space="preserve"> </v>
      </c>
      <c r="AP453" s="174" t="str">
        <f>IF(ISBLANK(AD448),(IFERROR(IF(AO453="","",IF(AO453&lt;=0.2,"Muy Baja",IF(AO453&lt;=0.4,"Baja",IF(AO453&lt;=0.6,"Media",IF(AO453&lt;=0.8,"Alta","Muy Alta"))))),"")), " ")</f>
        <v xml:space="preserve"> </v>
      </c>
      <c r="AQ453" s="237" t="str">
        <f t="shared" si="464"/>
        <v xml:space="preserve"> </v>
      </c>
      <c r="AR453" s="283" t="str">
        <f t="shared" si="465"/>
        <v/>
      </c>
      <c r="AS453" s="237" t="str">
        <f>IFERROR(IF(AND(AH452="Impacto",AH453="Impacto"),(AS451-(+AS452*AK453)),IF(AND(AH451="Probabilidad",AH453="Impacto"),(AS450-(+AS450*AK453)),IF(AH453="Probabilidad",AS451,""))),"")</f>
        <v/>
      </c>
      <c r="AT453" s="239" t="str">
        <f t="shared" si="466"/>
        <v/>
      </c>
      <c r="AU453" s="455"/>
      <c r="AV453" s="458"/>
      <c r="AW453" s="452"/>
      <c r="AX453" s="461"/>
      <c r="AY453" s="343"/>
      <c r="AZ453" s="209"/>
      <c r="BA453" s="207"/>
      <c r="BB453" s="207"/>
      <c r="BC453" s="208"/>
      <c r="BD453" s="208"/>
      <c r="BE453" s="208"/>
      <c r="BF453" s="209"/>
      <c r="BG453" s="464"/>
      <c r="BH453" s="215"/>
      <c r="BI453" s="210"/>
      <c r="BJ453" s="210"/>
      <c r="BK453" s="210"/>
      <c r="BL453" s="207"/>
      <c r="BM453" s="207"/>
      <c r="BN453" s="207"/>
      <c r="BO453" s="282"/>
      <c r="BP453" s="282"/>
      <c r="BQ453" s="284"/>
      <c r="BR453" s="213"/>
      <c r="BS453" s="213" t="str">
        <f>IF(AND('MAPA DE RIESGOS'!$AP453="Muy Alta",'MAPA DE RIESGOS'!$AR453="Leve"),CONCATENATE("R",'MAPA DE RIESGOS'!$H453,"C",'MAPA DE RIESGOS'!$AF453),"")</f>
        <v/>
      </c>
      <c r="BT453" s="213"/>
      <c r="BU453" s="213"/>
      <c r="BV453" s="213"/>
      <c r="BW453" s="213"/>
      <c r="BX453" s="213"/>
      <c r="BY453" s="213"/>
      <c r="BZ453" s="213"/>
      <c r="CA453" s="213"/>
      <c r="CB453" s="213"/>
      <c r="CC453" s="213"/>
      <c r="CD453" s="213"/>
      <c r="CE453" s="213"/>
      <c r="CF453" s="213"/>
      <c r="CG453" s="213"/>
      <c r="CH453" s="213"/>
      <c r="CI453" s="213"/>
      <c r="CJ453" s="213"/>
      <c r="CK453" s="213"/>
    </row>
    <row r="454" spans="1:89" s="214" customFormat="1" ht="94" customHeight="1">
      <c r="A454" s="643"/>
      <c r="B454" s="621" t="s">
        <v>961</v>
      </c>
      <c r="C454" s="520"/>
      <c r="D454" s="520" t="str">
        <f>IFERROR((VLOOKUP($B454,'Listados Datos'!$D$3:$F$18,3,FALSE))," ")</f>
        <v>El proceso inicia con la identificación de necesidades de personal y finaliza con el seguimiento y evaluación de los mismos. Aplica a todos los procesos de la entidad.</v>
      </c>
      <c r="E454" s="469" t="s">
        <v>1259</v>
      </c>
      <c r="F454" s="469" t="s">
        <v>976</v>
      </c>
      <c r="G454" s="489">
        <v>74</v>
      </c>
      <c r="H454" s="384">
        <v>74</v>
      </c>
      <c r="I454" s="465" t="s">
        <v>1292</v>
      </c>
      <c r="J454" s="462" t="s">
        <v>244</v>
      </c>
      <c r="K454" s="462" t="s">
        <v>1292</v>
      </c>
      <c r="L454" s="462" t="s">
        <v>1490</v>
      </c>
      <c r="M454" s="468" t="str">
        <f t="shared" ref="M454:M459" si="483">+CONCATENATE("Posibilidad de perdida de ", Q454, " debido a amenazas como ", S454, "y vulderabilidades,", T454, " afectando a los activos de información de ", R454)</f>
        <v>Posibilidad de perdida de Confidencialidad, Integridad y Disponibilidad debido a amenazas como Modificación no autorizaday vulderabilidades, afectando a los activos de información de Información de PERNO (Nomina)</v>
      </c>
      <c r="N454" s="468" t="s">
        <v>932</v>
      </c>
      <c r="O454" s="468" t="s">
        <v>247</v>
      </c>
      <c r="P454" s="471">
        <v>228</v>
      </c>
      <c r="Q454" s="474" t="s">
        <v>91</v>
      </c>
      <c r="R454" s="477" t="s">
        <v>1565</v>
      </c>
      <c r="S454" s="477" t="s">
        <v>1164</v>
      </c>
      <c r="T454" s="477"/>
      <c r="U454" s="477"/>
      <c r="V454" s="480" t="str">
        <f t="shared" ref="V454" si="484">IF(ISBLANK(AC454),(IF(P454&lt;=0,"",IF(P454&lt;=2,"Muy Baja",IF(P454&lt;=24,"Baja",IF(P454&lt;=500,"Media",IF(P454&lt;=5000,"Alta","Muy Alta"))))))," ")</f>
        <v>Media</v>
      </c>
      <c r="W454" s="438">
        <f t="shared" ref="W454" si="485">IF(ISBLANK(AC454),(IF(V454="","",IF(V454="Muy Baja",20%,IF(V454="Baja",40%,IF(V454="Media",60%,IF(V454="Alta",80%,IF(V454="Muy Alta",100%,0)))))))," ")</f>
        <v>0.6</v>
      </c>
      <c r="X454" s="483" t="s">
        <v>307</v>
      </c>
      <c r="Y454" s="486" t="str">
        <f>IF(X454&gt;0,IF(NOT(ISERROR(MATCH(X454,'Listados Datos'!$N$3:$N$4,0))),'Listados Datos'!$N$6&amp;"Por favor no seleccionar este criterios de impacto (Afectación Económica o presupuestal y/o Pérdida Reputacional)",'Listados Datos'!$N$7),"")</f>
        <v>✔</v>
      </c>
      <c r="Z454" s="435" t="str">
        <f>IF(OR(X454='Listados Datos'!$R$3,X454='Listados Datos'!$S$3),"Leve",IF(OR(X454='Listados Datos'!$R$4,X454='Listados Datos'!$S$4),"Menor",IF(OR(X454='Listados Datos'!$R$5,X454='Listados Datos'!$S$5),"Moderado",IF(OR(X454='Listados Datos'!$R$6,X454='Listados Datos'!$S$6),"Mayor",IF(OR(X454='Listados Datos'!$R$7,X454='Listados Datos'!$S$7),"Catastrófico","")))))</f>
        <v>Moderado</v>
      </c>
      <c r="AA454" s="438">
        <f>IF(Z454="","",IF(Z454="Leve",20%,IF(Z454="Menor",40%,IF(Z454="Moderado",60%,IF(Z454="Mayor",80%,IF(Z454="Catastrófico",100%,0))))))</f>
        <v>0.6</v>
      </c>
      <c r="AB454" s="441" t="str">
        <f>IF(OR(AND(V454="Muy Baja",Z454="Leve"),AND(V454="Muy Baja",Z454="Menor"),AND(V454="Baja",Z454="Leve")),"Bajo",IF(OR(AND(V454="Muy baja",Z454="Moderado"),AND(V454="Baja",Z454="Menor"),AND(V454="Baja",Z454="Moderado"),AND(V454="Media",Z454="Leve"),AND(V454="Media",Z454="Menor"),AND(V454="Media",Z454="Moderado"),AND(V454="Alta",Z454="Leve"),AND(V454="Alta",Z454="Menor")),"Moderado",IF(OR(AND(V454="Muy Baja",Z454="Mayor"),AND(V454="Baja",Z454="Mayor"),AND(V454="Media",Z454="Mayor"),AND(V454="Alta",Z454="Moderado"),AND(V454="Alta",Z454="Mayor"),AND(V454="Muy Alta",Z454="Leve"),AND(V454="Muy Alta",Z454="Menor"),AND(V454="Muy Alta",Z454="Moderado"),AND(V454="Muy Alta",Z454="Mayor")),"Alto",IF(OR(AND(V454="Muy Baja",Z454="Catastrófico"),AND(V454="Baja",Z454="Catastrófico"),AND(V454="Media",Z454="Catastrófico"),AND(V454="Alta",Z454="Catastrófico"),AND(V454="Muy Alta",Z454="Catastrófico")),"Extremo",""))))</f>
        <v>Moderado</v>
      </c>
      <c r="AC454" s="444"/>
      <c r="AD454" s="447"/>
      <c r="AE454" s="450" t="str">
        <f t="shared" ref="AE454" si="486">IF(AND(AC454="Rara Vez",AD454="Insignificante"),("BAJA"),IF(AND(AC454="Rara Vez",AD454="Menor"),("BAJA"),IF(AND(AC454="Rara Vez",AD454="Moderado"),("MODERADA"),IF(AND(AC454="Rara Vez",AD454="Mayor"),("ALTA"),IF(AND(AC454="Improbable",AD454="Insignificante"),("BAJA"),IF(AND(AC454="Improbable",AD454="Menor"),("BAJA"),IF(AND(AC454="Improbable",AD454="Moderado"),("MODERADA"),IF(AND(AC454="Improbable",AD454="Mayor"),("ALTA"),IF(AND(AC454="Posible",AD454="Insignificante"),("BAJA"),IF(AND(AC454="Posible",AD454="Menor"),("MODERADA"),IF(AND(AC454="Posible",AD454="Moderado"),("ALTA"),IF(AND(AC454="Posible",AD454="Mayor"),("EXTREMA"),IF(AND(AC454="Probable",AD454="Insignificante"),("MODERADA"),IF(AND(AC454="Probable",AD454="Menor"),("ALTA"),IF(AND(AC454="Probable",AD454="Moderado"),("ALTA"),IF(AND(AC454="Probable",AD454="Mayor"),("EXTREMA"),IF(AND(AC454="Casi Seguro",AD454="Insignificante"),("ALTA"),IF(AND(AC454="Casi Seguro",AD454="Menor"),("ALTA"),IF(AND(AC454="Casi Seguro",AD454="Moderado"),("EXTREMA"),IF(AND(AC454="Casi Seguro",AD454="Mayor"),("EXTREMA"),IF(AD454="Catastrófico","EXTREMA","VALORAR")))))))))))))))))))))</f>
        <v>VALORAR</v>
      </c>
      <c r="AF454" s="205">
        <v>1</v>
      </c>
      <c r="AG454" s="206" t="s">
        <v>1544</v>
      </c>
      <c r="AH454" s="234" t="str">
        <f t="shared" si="462"/>
        <v>Probabilidad</v>
      </c>
      <c r="AI454" s="340" t="s">
        <v>314</v>
      </c>
      <c r="AJ454" s="340" t="s">
        <v>319</v>
      </c>
      <c r="AK454" s="235" t="str">
        <f t="shared" si="463"/>
        <v>40%</v>
      </c>
      <c r="AL454" s="341" t="s">
        <v>323</v>
      </c>
      <c r="AM454" s="341" t="s">
        <v>327</v>
      </c>
      <c r="AN454" s="342" t="s">
        <v>330</v>
      </c>
      <c r="AO454" s="236">
        <f>IF(ISBLANK(AD454),(IFERROR(IF(AH454="Probabilidad",(W454-(+W454*AK454)),IF(AH454="Impacto",W454,"")),""))," ")</f>
        <v>0.36</v>
      </c>
      <c r="AP454" s="174" t="str">
        <f>IF(ISBLANK(AD454), (IFERROR(IF(AO454="","",IF(AO454&lt;=0.2,"Muy Baja",IF(AO454&lt;=0.4,"Baja",IF(AO454&lt;=0.6,"Media",IF(AO454&lt;=0.8,"Alta","Muy Alta"))))),""))," ")</f>
        <v>Baja</v>
      </c>
      <c r="AQ454" s="237">
        <f t="shared" si="464"/>
        <v>0.36</v>
      </c>
      <c r="AR454" s="283" t="str">
        <f t="shared" si="465"/>
        <v>Moderado</v>
      </c>
      <c r="AS454" s="237">
        <f>IFERROR(IF(AH454="Impacto",(AA454-(+AA454*AK454)),IF(AH454="Probabilidad",AA454,"")),"")</f>
        <v>0.6</v>
      </c>
      <c r="AT454" s="239" t="str">
        <f t="shared" si="466"/>
        <v>Moderado</v>
      </c>
      <c r="AU454" s="453"/>
      <c r="AV454" s="456" t="str">
        <f>IF(ISBLANK(AD454), " ", AD454)</f>
        <v xml:space="preserve"> </v>
      </c>
      <c r="AW454" s="450" t="str">
        <f t="shared" ref="AW454" si="487">IF(AND(AU454="Rara Vez",AV454="Insignificante"),("BAJA"),IF(AND(AU454="Rara Vez",AV454="Menor"),("BAJA"),IF(AND(AU454="Rara Vez",AV454="Moderado"),("MODERADA"),IF(AND(AU454="Rara Vez",AV454="Mayor"),("ALTA"),IF(AND(AU454="Improbable",AV454="Insignificante"),("BAJA"),IF(AND(AU454="Improbable",AV454="Menor"),("BAJA"),IF(AND(AU454="Improbable",AV454="Moderado"),("MODERADA"),IF(AND(AU454="Improbable",AV454="Mayor"),("ALTA"),IF(AND(AU454="Posible",AV454="Insignificante"),("BAJA"),IF(AND(AU454="Posible",AV454="Menor"),("MODERADA"),IF(AND(AU454="Posible",AV454="Moderado"),("ALTA"),IF(AND(AU454="Posible",AV454="Mayor"),("EXTREMA"),IF(AND(AU454="Probable",AV454="Insignificante"),("MODERADA"),IF(AND(AU454="Probable",AV454="Menor"),("ALTA"),IF(AND(AU454="Probable",AV454="Moderado"),("ALTA"),IF(AND(AU454="Probable",AV454="Mayor"),("EXTREMA"),IF(AND(AU454="Casi Seguro",AV454="Insignificante"),("ALTA"),IF(AND(AU454="Casi Seguro",AV454="Menor"),("ALTA"),IF(AND(AU454="Casi Seguro",AV454="Moderado"),("EXTREMA"),IF(AND(AU454="Casi Seguro",AV454="Mayor"),("EXTREMA"),IF(AV454="Catastrófico","EXTREMA","VALORAR")))))))))))))))))))))</f>
        <v>VALORAR</v>
      </c>
      <c r="AX454" s="459" t="s">
        <v>337</v>
      </c>
      <c r="AY454" s="494" t="s">
        <v>1674</v>
      </c>
      <c r="AZ454" s="497" t="s">
        <v>1675</v>
      </c>
      <c r="BA454" s="497" t="s">
        <v>976</v>
      </c>
      <c r="BB454" s="497" t="s">
        <v>1069</v>
      </c>
      <c r="BC454" s="500">
        <v>44562</v>
      </c>
      <c r="BD454" s="500">
        <v>44926</v>
      </c>
      <c r="BE454" s="497" t="s">
        <v>1383</v>
      </c>
      <c r="BF454" s="497" t="s">
        <v>1383</v>
      </c>
      <c r="BG454" s="462" t="s">
        <v>1384</v>
      </c>
      <c r="BH454" s="215"/>
      <c r="BI454" s="210"/>
      <c r="BJ454" s="210"/>
      <c r="BK454" s="210"/>
      <c r="BL454" s="207"/>
      <c r="BM454" s="207"/>
      <c r="BN454" s="207"/>
      <c r="BO454" s="282"/>
      <c r="BP454" s="282"/>
      <c r="BQ454" s="284"/>
      <c r="BR454" s="213"/>
      <c r="BS454" s="213" t="str">
        <f>IF(AND('MAPA DE RIESGOS'!$AP454="Muy Alta",'MAPA DE RIESGOS'!$AR454="Leve"),CONCATENATE("R",'MAPA DE RIESGOS'!$H454,"C",'MAPA DE RIESGOS'!$AF454),"")</f>
        <v/>
      </c>
      <c r="BT454" s="213"/>
      <c r="BU454" s="213"/>
      <c r="BV454" s="213"/>
      <c r="BW454" s="213"/>
      <c r="BX454" s="213"/>
      <c r="BY454" s="213"/>
      <c r="BZ454" s="213"/>
      <c r="CA454" s="213"/>
      <c r="CB454" s="213"/>
      <c r="CC454" s="213"/>
      <c r="CD454" s="213"/>
      <c r="CE454" s="213"/>
      <c r="CF454" s="213"/>
      <c r="CG454" s="213"/>
      <c r="CH454" s="213"/>
      <c r="CI454" s="213"/>
      <c r="CJ454" s="213"/>
      <c r="CK454" s="213"/>
    </row>
    <row r="455" spans="1:89" s="214" customFormat="1" ht="67.5" customHeight="1">
      <c r="A455" s="643"/>
      <c r="B455" s="621"/>
      <c r="C455" s="520"/>
      <c r="D455" s="520"/>
      <c r="E455" s="469"/>
      <c r="F455" s="469"/>
      <c r="G455" s="489"/>
      <c r="H455" s="384">
        <v>74</v>
      </c>
      <c r="I455" s="466"/>
      <c r="J455" s="463"/>
      <c r="K455" s="463"/>
      <c r="L455" s="463"/>
      <c r="M455" s="469" t="str">
        <f t="shared" si="483"/>
        <v xml:space="preserve">Posibilidad de perdida de  debido a amenazas como y vulderabilidades, afectando a los activos de información de </v>
      </c>
      <c r="N455" s="469"/>
      <c r="O455" s="469"/>
      <c r="P455" s="472"/>
      <c r="Q455" s="475"/>
      <c r="R455" s="478"/>
      <c r="S455" s="478"/>
      <c r="T455" s="478"/>
      <c r="U455" s="478"/>
      <c r="V455" s="481"/>
      <c r="W455" s="439"/>
      <c r="X455" s="484"/>
      <c r="Y455" s="487"/>
      <c r="Z455" s="436"/>
      <c r="AA455" s="439"/>
      <c r="AB455" s="442"/>
      <c r="AC455" s="445"/>
      <c r="AD455" s="448"/>
      <c r="AE455" s="451"/>
      <c r="AF455" s="205">
        <v>2</v>
      </c>
      <c r="AG455" s="206" t="s">
        <v>1545</v>
      </c>
      <c r="AH455" s="234" t="str">
        <f t="shared" si="462"/>
        <v>Probabilidad</v>
      </c>
      <c r="AI455" s="340" t="s">
        <v>314</v>
      </c>
      <c r="AJ455" s="340" t="s">
        <v>319</v>
      </c>
      <c r="AK455" s="235" t="str">
        <f t="shared" si="463"/>
        <v>40%</v>
      </c>
      <c r="AL455" s="341" t="s">
        <v>323</v>
      </c>
      <c r="AM455" s="341" t="s">
        <v>327</v>
      </c>
      <c r="AN455" s="342" t="s">
        <v>330</v>
      </c>
      <c r="AO455" s="236">
        <f>IF(ISBLANK(AD454),(IFERROR(IF(AND(AH454="Probabilidad",AH455="Probabilidad"),(AQ454-(+AQ454*AK455)),IF(AH455="Probabilidad",(W454-(+W454*AK455)),IF(AH455="Impacto",AQ454,""))),""))," ")</f>
        <v>0.216</v>
      </c>
      <c r="AP455" s="174" t="str">
        <f>IF(ISBLANK(AD454),(IFERROR(IF(AO455="","",IF(AO455&lt;=0.2,"Muy Baja",IF(AO455&lt;=0.4,"Baja",IF(AO455&lt;=0.6,"Media",IF(AO455&lt;=0.8,"Alta","Muy Alta"))))),""))," ")</f>
        <v>Baja</v>
      </c>
      <c r="AQ455" s="237">
        <f t="shared" si="464"/>
        <v>0.216</v>
      </c>
      <c r="AR455" s="283" t="str">
        <f t="shared" si="465"/>
        <v>Moderado</v>
      </c>
      <c r="AS455" s="237">
        <f>IFERROR(IF(AND(AH454="Impacto",AH455="Impacto"),(AS454-(+AS454*AK455)),IF(AH455="Impacto",(AA454-(+AA454*AK455)),IF(AH455="Probabilidad",AS454,""))),"")</f>
        <v>0.6</v>
      </c>
      <c r="AT455" s="239" t="str">
        <f t="shared" si="466"/>
        <v>Moderado</v>
      </c>
      <c r="AU455" s="454"/>
      <c r="AV455" s="457"/>
      <c r="AW455" s="451"/>
      <c r="AX455" s="460"/>
      <c r="AY455" s="496"/>
      <c r="AZ455" s="499"/>
      <c r="BA455" s="499"/>
      <c r="BB455" s="499"/>
      <c r="BC455" s="502"/>
      <c r="BD455" s="502"/>
      <c r="BE455" s="499"/>
      <c r="BF455" s="499"/>
      <c r="BG455" s="463"/>
      <c r="BH455" s="215"/>
      <c r="BI455" s="210"/>
      <c r="BJ455" s="210"/>
      <c r="BK455" s="210"/>
      <c r="BL455" s="207"/>
      <c r="BM455" s="207"/>
      <c r="BN455" s="207"/>
      <c r="BO455" s="282"/>
      <c r="BP455" s="282"/>
      <c r="BQ455" s="284"/>
      <c r="BR455" s="213"/>
      <c r="BS455" s="213" t="str">
        <f>IF(AND('MAPA DE RIESGOS'!$AP455="Muy Alta",'MAPA DE RIESGOS'!$AR455="Leve"),CONCATENATE("R",'MAPA DE RIESGOS'!$H455,"C",'MAPA DE RIESGOS'!$AF455),"")</f>
        <v/>
      </c>
      <c r="BT455" s="213"/>
      <c r="BU455" s="213"/>
      <c r="BV455" s="213"/>
      <c r="BW455" s="213"/>
      <c r="BX455" s="213"/>
      <c r="BY455" s="213"/>
      <c r="BZ455" s="213"/>
      <c r="CA455" s="213"/>
      <c r="CB455" s="213"/>
      <c r="CC455" s="213"/>
      <c r="CD455" s="213"/>
      <c r="CE455" s="213"/>
      <c r="CF455" s="213"/>
      <c r="CG455" s="213"/>
      <c r="CH455" s="213"/>
      <c r="CI455" s="213"/>
      <c r="CJ455" s="213"/>
      <c r="CK455" s="213"/>
    </row>
    <row r="456" spans="1:89" s="214" customFormat="1" ht="28.5" hidden="1" customHeight="1">
      <c r="A456" s="643"/>
      <c r="B456" s="621"/>
      <c r="C456" s="520"/>
      <c r="D456" s="520"/>
      <c r="E456" s="469"/>
      <c r="F456" s="469"/>
      <c r="G456" s="489"/>
      <c r="H456" s="384">
        <v>74</v>
      </c>
      <c r="I456" s="466"/>
      <c r="J456" s="463"/>
      <c r="K456" s="463"/>
      <c r="L456" s="463"/>
      <c r="M456" s="469" t="str">
        <f t="shared" si="483"/>
        <v xml:space="preserve">Posibilidad de perdida de  debido a amenazas como y vulderabilidades, afectando a los activos de información de </v>
      </c>
      <c r="N456" s="469"/>
      <c r="O456" s="469"/>
      <c r="P456" s="472"/>
      <c r="Q456" s="475"/>
      <c r="R456" s="478"/>
      <c r="S456" s="478"/>
      <c r="T456" s="478"/>
      <c r="U456" s="478"/>
      <c r="V456" s="481"/>
      <c r="W456" s="439"/>
      <c r="X456" s="484"/>
      <c r="Y456" s="487"/>
      <c r="Z456" s="436"/>
      <c r="AA456" s="439"/>
      <c r="AB456" s="442"/>
      <c r="AC456" s="445"/>
      <c r="AD456" s="448"/>
      <c r="AE456" s="451"/>
      <c r="AF456" s="205">
        <v>3</v>
      </c>
      <c r="AG456" s="206"/>
      <c r="AH456" s="234" t="str">
        <f t="shared" si="462"/>
        <v/>
      </c>
      <c r="AI456" s="340"/>
      <c r="AJ456" s="340"/>
      <c r="AK456" s="235" t="str">
        <f t="shared" si="463"/>
        <v/>
      </c>
      <c r="AL456" s="341"/>
      <c r="AM456" s="341"/>
      <c r="AN456" s="342"/>
      <c r="AO456" s="236" t="str">
        <f>IF(ISBLANK(AD454),(IFERROR(IF(AND(AH455="Probabilidad",AH456="Probabilidad"),(AQ455-(+AQ455*AK456)),IF(AND(AH455="Impacto",AH456="Probabilidad"),(AQ454-(+AQ454*AK456)),IF(AH456="Impacto",AQ455,""))),""))," ")</f>
        <v/>
      </c>
      <c r="AP456" s="174" t="str">
        <f>IF(ISBLANK(AD454),(IFERROR(IF(AO456="","",IF(AO456&lt;=0.2,"Muy Baja",IF(AO456&lt;=0.4,"Baja",IF(AO456&lt;=0.6,"Media",IF(AO456&lt;=0.8,"Alta","Muy Alta"))))),""))," ")</f>
        <v/>
      </c>
      <c r="AQ456" s="237" t="str">
        <f t="shared" si="464"/>
        <v/>
      </c>
      <c r="AR456" s="283" t="str">
        <f t="shared" si="465"/>
        <v/>
      </c>
      <c r="AS456" s="237" t="str">
        <f>IFERROR(IF(AND(AH455="Impacto",AH456="Impacto"),(AS455-(+AS455*AK456)),IF(AND(AH455="Probabilidad",AH456="Impacto"),(AS454-(+AS454*AK456)),IF(AH456="Probabilidad",AS455,""))),"")</f>
        <v/>
      </c>
      <c r="AT456" s="239" t="str">
        <f t="shared" si="466"/>
        <v/>
      </c>
      <c r="AU456" s="454"/>
      <c r="AV456" s="457"/>
      <c r="AW456" s="451"/>
      <c r="AX456" s="460"/>
      <c r="AY456" s="343"/>
      <c r="AZ456" s="209"/>
      <c r="BA456" s="207"/>
      <c r="BB456" s="207"/>
      <c r="BC456" s="208"/>
      <c r="BD456" s="208"/>
      <c r="BE456" s="208"/>
      <c r="BF456" s="209"/>
      <c r="BG456" s="463"/>
      <c r="BH456" s="215"/>
      <c r="BI456" s="210"/>
      <c r="BJ456" s="210"/>
      <c r="BK456" s="210"/>
      <c r="BL456" s="207"/>
      <c r="BM456" s="207"/>
      <c r="BN456" s="207"/>
      <c r="BO456" s="282"/>
      <c r="BP456" s="282"/>
      <c r="BQ456" s="284"/>
      <c r="BR456" s="213"/>
      <c r="BS456" s="213" t="str">
        <f>IF(AND('MAPA DE RIESGOS'!$AP456="Muy Alta",'MAPA DE RIESGOS'!$AR456="Leve"),CONCATENATE("R",'MAPA DE RIESGOS'!$H456,"C",'MAPA DE RIESGOS'!$AF456),"")</f>
        <v/>
      </c>
      <c r="BT456" s="213"/>
      <c r="BU456" s="213"/>
      <c r="BV456" s="213"/>
      <c r="BW456" s="213"/>
      <c r="BX456" s="213"/>
      <c r="BY456" s="213"/>
      <c r="BZ456" s="213"/>
      <c r="CA456" s="213"/>
      <c r="CB456" s="213"/>
      <c r="CC456" s="213"/>
      <c r="CD456" s="213"/>
      <c r="CE456" s="213"/>
      <c r="CF456" s="213"/>
      <c r="CG456" s="213"/>
      <c r="CH456" s="213"/>
      <c r="CI456" s="213"/>
      <c r="CJ456" s="213"/>
      <c r="CK456" s="213"/>
    </row>
    <row r="457" spans="1:89" s="214" customFormat="1" ht="28.5" hidden="1" customHeight="1">
      <c r="A457" s="643"/>
      <c r="B457" s="621"/>
      <c r="C457" s="520"/>
      <c r="D457" s="520"/>
      <c r="E457" s="469"/>
      <c r="F457" s="469"/>
      <c r="G457" s="489"/>
      <c r="H457" s="384">
        <v>74</v>
      </c>
      <c r="I457" s="466"/>
      <c r="J457" s="463"/>
      <c r="K457" s="463"/>
      <c r="L457" s="463"/>
      <c r="M457" s="469" t="str">
        <f t="shared" si="483"/>
        <v xml:space="preserve">Posibilidad de perdida de  debido a amenazas como y vulderabilidades, afectando a los activos de información de </v>
      </c>
      <c r="N457" s="469"/>
      <c r="O457" s="469"/>
      <c r="P457" s="472"/>
      <c r="Q457" s="475"/>
      <c r="R457" s="478"/>
      <c r="S457" s="478"/>
      <c r="T457" s="478"/>
      <c r="U457" s="478"/>
      <c r="V457" s="481"/>
      <c r="W457" s="439"/>
      <c r="X457" s="484"/>
      <c r="Y457" s="487"/>
      <c r="Z457" s="436"/>
      <c r="AA457" s="439"/>
      <c r="AB457" s="442"/>
      <c r="AC457" s="445"/>
      <c r="AD457" s="448"/>
      <c r="AE457" s="451"/>
      <c r="AF457" s="205">
        <v>4</v>
      </c>
      <c r="AG457" s="206"/>
      <c r="AH457" s="234" t="str">
        <f t="shared" si="462"/>
        <v/>
      </c>
      <c r="AI457" s="340"/>
      <c r="AJ457" s="340"/>
      <c r="AK457" s="235" t="str">
        <f t="shared" si="463"/>
        <v/>
      </c>
      <c r="AL457" s="341"/>
      <c r="AM457" s="341"/>
      <c r="AN457" s="342"/>
      <c r="AO457" s="236" t="str">
        <f>IF(ISBLANK(AD454),(IFERROR(IF(AND(AH456="Probabilidad",AH457="Probabilidad"),(AQ456-(+AQ456*AK457)),IF(AND(AH456="Impacto",AH457="Probabilidad"),(AQ455-(+AQ455*AK457)),IF(AH457="Impacto",AQ456,""))),""))," ")</f>
        <v/>
      </c>
      <c r="AP457" s="174" t="str">
        <f>IF(ISBLANK(AD454),(IFERROR(IF(AO457="","",IF(AO457&lt;=0.2,"Muy Baja",IF(AO457&lt;=0.4,"Baja",IF(AO457&lt;=0.6,"Media",IF(AO457&lt;=0.8,"Alta","Muy Alta"))))),""))," ")</f>
        <v/>
      </c>
      <c r="AQ457" s="237" t="str">
        <f t="shared" si="464"/>
        <v/>
      </c>
      <c r="AR457" s="283" t="str">
        <f t="shared" si="465"/>
        <v/>
      </c>
      <c r="AS457" s="237" t="str">
        <f>IFERROR(IF(AND(AH456="Impacto",AH457="Impacto"),(AS456-(+AS456*AK457)),IF(AND(AH456="Probabilidad",AH457="Impacto"),(AS455-(+AS455*AK457)),IF(AH457="Probabilidad",AS456,""))),"")</f>
        <v/>
      </c>
      <c r="AT457" s="239" t="str">
        <f t="shared" si="466"/>
        <v/>
      </c>
      <c r="AU457" s="454"/>
      <c r="AV457" s="457"/>
      <c r="AW457" s="451"/>
      <c r="AX457" s="460"/>
      <c r="AY457" s="343"/>
      <c r="AZ457" s="209"/>
      <c r="BA457" s="207"/>
      <c r="BB457" s="207"/>
      <c r="BC457" s="208"/>
      <c r="BD457" s="208"/>
      <c r="BE457" s="208"/>
      <c r="BF457" s="209"/>
      <c r="BG457" s="463"/>
      <c r="BH457" s="215"/>
      <c r="BI457" s="210"/>
      <c r="BJ457" s="210"/>
      <c r="BK457" s="210"/>
      <c r="BL457" s="207"/>
      <c r="BM457" s="207"/>
      <c r="BN457" s="207"/>
      <c r="BO457" s="282"/>
      <c r="BP457" s="282"/>
      <c r="BQ457" s="284"/>
      <c r="BR457" s="213"/>
      <c r="BS457" s="213" t="str">
        <f>IF(AND('MAPA DE RIESGOS'!$AP457="Muy Alta",'MAPA DE RIESGOS'!$AR457="Leve"),CONCATENATE("R",'MAPA DE RIESGOS'!$H457,"C",'MAPA DE RIESGOS'!$AF457),"")</f>
        <v/>
      </c>
      <c r="BT457" s="213"/>
      <c r="BU457" s="213"/>
      <c r="BV457" s="213"/>
      <c r="BW457" s="213"/>
      <c r="BX457" s="213"/>
      <c r="BY457" s="213"/>
      <c r="BZ457" s="213"/>
      <c r="CA457" s="213"/>
      <c r="CB457" s="213"/>
      <c r="CC457" s="213"/>
      <c r="CD457" s="213"/>
      <c r="CE457" s="213"/>
      <c r="CF457" s="213"/>
      <c r="CG457" s="213"/>
      <c r="CH457" s="213"/>
      <c r="CI457" s="213"/>
      <c r="CJ457" s="213"/>
      <c r="CK457" s="213"/>
    </row>
    <row r="458" spans="1:89" s="214" customFormat="1" ht="28.5" hidden="1" customHeight="1">
      <c r="A458" s="643"/>
      <c r="B458" s="621"/>
      <c r="C458" s="520"/>
      <c r="D458" s="520"/>
      <c r="E458" s="469"/>
      <c r="F458" s="469"/>
      <c r="G458" s="489"/>
      <c r="H458" s="384">
        <v>74</v>
      </c>
      <c r="I458" s="466"/>
      <c r="J458" s="463"/>
      <c r="K458" s="463"/>
      <c r="L458" s="463"/>
      <c r="M458" s="469" t="str">
        <f t="shared" si="483"/>
        <v xml:space="preserve">Posibilidad de perdida de  debido a amenazas como y vulderabilidades, afectando a los activos de información de </v>
      </c>
      <c r="N458" s="469"/>
      <c r="O458" s="469"/>
      <c r="P458" s="472"/>
      <c r="Q458" s="475"/>
      <c r="R458" s="478"/>
      <c r="S458" s="478"/>
      <c r="T458" s="478"/>
      <c r="U458" s="478"/>
      <c r="V458" s="481"/>
      <c r="W458" s="439"/>
      <c r="X458" s="484"/>
      <c r="Y458" s="487"/>
      <c r="Z458" s="436"/>
      <c r="AA458" s="439"/>
      <c r="AB458" s="442"/>
      <c r="AC458" s="445"/>
      <c r="AD458" s="448"/>
      <c r="AE458" s="451"/>
      <c r="AF458" s="205">
        <v>5</v>
      </c>
      <c r="AG458" s="206"/>
      <c r="AH458" s="234" t="str">
        <f t="shared" si="462"/>
        <v/>
      </c>
      <c r="AI458" s="340"/>
      <c r="AJ458" s="340"/>
      <c r="AK458" s="235" t="str">
        <f t="shared" si="463"/>
        <v/>
      </c>
      <c r="AL458" s="341"/>
      <c r="AM458" s="341"/>
      <c r="AN458" s="342"/>
      <c r="AO458" s="236" t="str">
        <f>IF(ISBLANK(AD454),(IFERROR(IF(AND(AH457="Probabilidad",AH458="Probabilidad"),(AQ457-(+AQ457*AK458)),IF(AND(AH457="Impacto",AH458="Probabilidad"),(AQ456-(+AQ456*AK458)),IF(AH458="Impacto",AQ457,""))),""))," ")</f>
        <v/>
      </c>
      <c r="AP458" s="174" t="str">
        <f>IF(ISBLANK(AD454),(IFERROR(IF(AO458="","",IF(AO458&lt;=0.2,"Muy Baja",IF(AO458&lt;=0.4,"Baja",IF(AO458&lt;=0.6,"Media",IF(AO458&lt;=0.8,"Alta","Muy Alta"))))),""))," ")</f>
        <v/>
      </c>
      <c r="AQ458" s="237" t="str">
        <f t="shared" si="464"/>
        <v/>
      </c>
      <c r="AR458" s="283" t="str">
        <f t="shared" si="465"/>
        <v/>
      </c>
      <c r="AS458" s="237" t="str">
        <f>IFERROR(IF(AND(AH457="Impacto",AH458="Impacto"),(AS457-(+AS457*AK458)),IF(AND(AH457="Probabilidad",AH458="Impacto"),(AS456-(+AS456*AK458)),IF(AH458="Probabilidad",AS457,""))),"")</f>
        <v/>
      </c>
      <c r="AT458" s="239" t="str">
        <f t="shared" si="466"/>
        <v/>
      </c>
      <c r="AU458" s="454"/>
      <c r="AV458" s="457"/>
      <c r="AW458" s="451"/>
      <c r="AX458" s="460"/>
      <c r="AY458" s="343"/>
      <c r="AZ458" s="209"/>
      <c r="BA458" s="207"/>
      <c r="BB458" s="207"/>
      <c r="BC458" s="208"/>
      <c r="BD458" s="208"/>
      <c r="BE458" s="208"/>
      <c r="BF458" s="209"/>
      <c r="BG458" s="463"/>
      <c r="BH458" s="215"/>
      <c r="BI458" s="210"/>
      <c r="BJ458" s="210"/>
      <c r="BK458" s="210"/>
      <c r="BL458" s="207"/>
      <c r="BM458" s="207"/>
      <c r="BN458" s="207"/>
      <c r="BO458" s="282"/>
      <c r="BP458" s="282"/>
      <c r="BQ458" s="284"/>
      <c r="BR458" s="213"/>
      <c r="BS458" s="213" t="str">
        <f>IF(AND('MAPA DE RIESGOS'!$AP458="Muy Alta",'MAPA DE RIESGOS'!$AR458="Leve"),CONCATENATE("R",'MAPA DE RIESGOS'!$H458,"C",'MAPA DE RIESGOS'!$AF458),"")</f>
        <v/>
      </c>
      <c r="BT458" s="213"/>
      <c r="BU458" s="213"/>
      <c r="BV458" s="213"/>
      <c r="BW458" s="213"/>
      <c r="BX458" s="213"/>
      <c r="BY458" s="213"/>
      <c r="BZ458" s="213"/>
      <c r="CA458" s="213"/>
      <c r="CB458" s="213"/>
      <c r="CC458" s="213"/>
      <c r="CD458" s="213"/>
      <c r="CE458" s="213"/>
      <c r="CF458" s="213"/>
      <c r="CG458" s="213"/>
      <c r="CH458" s="213"/>
      <c r="CI458" s="213"/>
      <c r="CJ458" s="213"/>
      <c r="CK458" s="213"/>
    </row>
    <row r="459" spans="1:89" s="214" customFormat="1" ht="28.5" hidden="1" customHeight="1">
      <c r="A459" s="644"/>
      <c r="B459" s="622"/>
      <c r="C459" s="521"/>
      <c r="D459" s="521"/>
      <c r="E459" s="470"/>
      <c r="F459" s="470"/>
      <c r="G459" s="489"/>
      <c r="H459" s="384">
        <v>74</v>
      </c>
      <c r="I459" s="467"/>
      <c r="J459" s="464"/>
      <c r="K459" s="464"/>
      <c r="L459" s="464"/>
      <c r="M459" s="470" t="str">
        <f t="shared" si="483"/>
        <v xml:space="preserve">Posibilidad de perdida de  debido a amenazas como y vulderabilidades, afectando a los activos de información de </v>
      </c>
      <c r="N459" s="470"/>
      <c r="O459" s="470"/>
      <c r="P459" s="473"/>
      <c r="Q459" s="476"/>
      <c r="R459" s="479"/>
      <c r="S459" s="479"/>
      <c r="T459" s="479"/>
      <c r="U459" s="479"/>
      <c r="V459" s="482"/>
      <c r="W459" s="440"/>
      <c r="X459" s="485"/>
      <c r="Y459" s="488"/>
      <c r="Z459" s="437"/>
      <c r="AA459" s="440"/>
      <c r="AB459" s="443"/>
      <c r="AC459" s="446"/>
      <c r="AD459" s="449"/>
      <c r="AE459" s="452"/>
      <c r="AF459" s="205">
        <v>6</v>
      </c>
      <c r="AG459" s="206"/>
      <c r="AH459" s="234" t="str">
        <f t="shared" si="462"/>
        <v/>
      </c>
      <c r="AI459" s="340"/>
      <c r="AJ459" s="340"/>
      <c r="AK459" s="235" t="str">
        <f t="shared" si="463"/>
        <v/>
      </c>
      <c r="AL459" s="341"/>
      <c r="AM459" s="341"/>
      <c r="AN459" s="342"/>
      <c r="AO459" s="236" t="str">
        <f>IF(ISBLANK(AD454),(IFERROR(IF(AND(AH457="Probabilidad",AH459="Probabilidad"),(AQ457-(+AQ457*AK459)),IF(AND(AH457="Impacto",AH459="Probabilidad"),(AQ456-(+AQ456*AK459)),IF(AH459="Impacto",AQ457,""))),""))," ")</f>
        <v/>
      </c>
      <c r="AP459" s="174" t="str">
        <f>IF(ISBLANK(AD454),(IFERROR(IF(AO459="","",IF(AO459&lt;=0.2,"Muy Baja",IF(AO459&lt;=0.4,"Baja",IF(AO459&lt;=0.6,"Media",IF(AO459&lt;=0.8,"Alta","Muy Alta"))))),"")), " ")</f>
        <v/>
      </c>
      <c r="AQ459" s="237" t="str">
        <f t="shared" si="464"/>
        <v/>
      </c>
      <c r="AR459" s="283" t="str">
        <f t="shared" si="465"/>
        <v/>
      </c>
      <c r="AS459" s="237" t="str">
        <f>IFERROR(IF(AND(AH458="Impacto",AH459="Impacto"),(AS457-(+AS458*AK459)),IF(AND(AH457="Probabilidad",AH459="Impacto"),(AS456-(+AS456*AK459)),IF(AH459="Probabilidad",AS457,""))),"")</f>
        <v/>
      </c>
      <c r="AT459" s="239" t="str">
        <f t="shared" si="466"/>
        <v/>
      </c>
      <c r="AU459" s="455"/>
      <c r="AV459" s="458"/>
      <c r="AW459" s="452"/>
      <c r="AX459" s="461"/>
      <c r="AY459" s="343"/>
      <c r="AZ459" s="209"/>
      <c r="BA459" s="207"/>
      <c r="BB459" s="207"/>
      <c r="BC459" s="208"/>
      <c r="BD459" s="208"/>
      <c r="BE459" s="208"/>
      <c r="BF459" s="209"/>
      <c r="BG459" s="464"/>
      <c r="BH459" s="215"/>
      <c r="BI459" s="210"/>
      <c r="BJ459" s="210"/>
      <c r="BK459" s="210"/>
      <c r="BL459" s="207"/>
      <c r="BM459" s="207"/>
      <c r="BN459" s="207"/>
      <c r="BO459" s="282"/>
      <c r="BP459" s="282"/>
      <c r="BQ459" s="284"/>
      <c r="BR459" s="213"/>
      <c r="BS459" s="213" t="str">
        <f>IF(AND('MAPA DE RIESGOS'!$AP459="Muy Alta",'MAPA DE RIESGOS'!$AR459="Leve"),CONCATENATE("R",'MAPA DE RIESGOS'!$H459,"C",'MAPA DE RIESGOS'!$AF459),"")</f>
        <v/>
      </c>
      <c r="BT459" s="213"/>
      <c r="BU459" s="213"/>
      <c r="BV459" s="213"/>
      <c r="BW459" s="213"/>
      <c r="BX459" s="213"/>
      <c r="BY459" s="213"/>
      <c r="BZ459" s="213"/>
      <c r="CA459" s="213"/>
      <c r="CB459" s="213"/>
      <c r="CC459" s="213"/>
      <c r="CD459" s="213"/>
      <c r="CE459" s="213"/>
      <c r="CF459" s="213"/>
      <c r="CG459" s="213"/>
      <c r="CH459" s="213"/>
      <c r="CI459" s="213"/>
      <c r="CJ459" s="213"/>
      <c r="CK459" s="213"/>
    </row>
    <row r="460" spans="1:89" s="214" customFormat="1" ht="89" customHeight="1">
      <c r="A460" s="645">
        <v>12</v>
      </c>
      <c r="B460" s="623" t="s">
        <v>963</v>
      </c>
      <c r="C460" s="519" t="str">
        <f>IFERROR((VLOOKUP($B460,'Listados Datos'!$D$3:$E$18,2,FALSE))," ")</f>
        <v>Brindar acompañamiento a los diferentes procesos de la Entidad con el fin de fomentar el autocontrol, y determinar oportunidades de mejoramiento continuo a partir de las evaluaciones y seguimientos.</v>
      </c>
      <c r="D460" s="519" t="str">
        <f>IFERROR((VLOOKUP($B460,'Listados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0" s="468" t="s">
        <v>1259</v>
      </c>
      <c r="F460" s="468" t="s">
        <v>970</v>
      </c>
      <c r="G460" s="489">
        <v>75</v>
      </c>
      <c r="H460" s="384">
        <v>75</v>
      </c>
      <c r="I460" s="465" t="s">
        <v>1294</v>
      </c>
      <c r="J460" s="462" t="s">
        <v>243</v>
      </c>
      <c r="K460" s="462" t="s">
        <v>1294</v>
      </c>
      <c r="L460" s="462" t="s">
        <v>1491</v>
      </c>
      <c r="M460" s="468" t="str">
        <f t="shared" ref="M460" si="488">+CONCATENATE("Posibilidad de afectación ", J460, " por ", K460," debido a ", L460)</f>
        <v>Posibilidad de afectación Reputacional por Incumplimiento de las acciones y actividades de mejoramiento. debido a Incumplimiento de las acciones y actividades de mejoramiento en el aplicativo de acciones CPM</v>
      </c>
      <c r="N460" s="468" t="s">
        <v>108</v>
      </c>
      <c r="O460" s="468" t="s">
        <v>836</v>
      </c>
      <c r="P460" s="471">
        <v>228</v>
      </c>
      <c r="Q460" s="474"/>
      <c r="R460" s="477"/>
      <c r="S460" s="477"/>
      <c r="T460" s="477"/>
      <c r="U460" s="477"/>
      <c r="V460" s="480" t="str">
        <f t="shared" ref="V460" si="489">IF(ISBLANK(AC460),(IF(P460&lt;=0,"",IF(P460&lt;=2,"Muy Baja",IF(P460&lt;=24,"Baja",IF(P460&lt;=500,"Media",IF(P460&lt;=5000,"Alta","Muy Alta"))))))," ")</f>
        <v>Media</v>
      </c>
      <c r="W460" s="438">
        <f t="shared" ref="W460" si="490">IF(ISBLANK(AC460),(IF(V460="","",IF(V460="Muy Baja",20%,IF(V460="Baja",40%,IF(V460="Media",60%,IF(V460="Alta",80%,IF(V460="Muy Alta",100%,0)))))))," ")</f>
        <v>0.6</v>
      </c>
      <c r="X460" s="483" t="s">
        <v>307</v>
      </c>
      <c r="Y460" s="486" t="str">
        <f>IF(X460&gt;0,IF(NOT(ISERROR(MATCH(X460,'Listados Datos'!$N$3:$N$4,0))),'Listados Datos'!$N$6&amp;"Por favor no seleccionar este criterios de impacto (Afectación Económica o presupuestal y/o Pérdida Reputacional)",'Listados Datos'!$N$7),"")</f>
        <v>✔</v>
      </c>
      <c r="Z460" s="435" t="str">
        <f>IF(OR(X460='Listados Datos'!$R$3,X460='Listados Datos'!$S$3),"Leve",IF(OR(X460='Listados Datos'!$R$4,X460='Listados Datos'!$S$4),"Menor",IF(OR(X460='Listados Datos'!$R$5,X460='Listados Datos'!$S$5),"Moderado",IF(OR(X460='Listados Datos'!$R$6,X460='Listados Datos'!$S$6),"Mayor",IF(OR(X460='Listados Datos'!$R$7,X460='Listados Datos'!$S$7),"Catastrófico","")))))</f>
        <v>Moderado</v>
      </c>
      <c r="AA460" s="438">
        <f>IF(Z460="","",IF(Z460="Leve",20%,IF(Z460="Menor",40%,IF(Z460="Moderado",60%,IF(Z460="Mayor",80%,IF(Z460="Catastrófico",100%,0))))))</f>
        <v>0.6</v>
      </c>
      <c r="AB460" s="441" t="str">
        <f>IF(OR(AND(V460="Muy Baja",Z460="Leve"),AND(V460="Muy Baja",Z460="Menor"),AND(V460="Baja",Z460="Leve")),"Bajo",IF(OR(AND(V460="Muy baja",Z460="Moderado"),AND(V460="Baja",Z460="Menor"),AND(V460="Baja",Z460="Moderado"),AND(V460="Media",Z460="Leve"),AND(V460="Media",Z460="Menor"),AND(V460="Media",Z460="Moderado"),AND(V460="Alta",Z460="Leve"),AND(V460="Alta",Z460="Menor")),"Moderado",IF(OR(AND(V460="Muy Baja",Z460="Mayor"),AND(V460="Baja",Z460="Mayor"),AND(V460="Media",Z460="Mayor"),AND(V460="Alta",Z460="Moderado"),AND(V460="Alta",Z460="Mayor"),AND(V460="Muy Alta",Z460="Leve"),AND(V460="Muy Alta",Z460="Menor"),AND(V460="Muy Alta",Z460="Moderado"),AND(V460="Muy Alta",Z460="Mayor")),"Alto",IF(OR(AND(V460="Muy Baja",Z460="Catastrófico"),AND(V460="Baja",Z460="Catastrófico"),AND(V460="Media",Z460="Catastrófico"),AND(V460="Alta",Z460="Catastrófico"),AND(V460="Muy Alta",Z460="Catastrófico")),"Extremo",""))))</f>
        <v>Moderado</v>
      </c>
      <c r="AC460" s="444"/>
      <c r="AD460" s="447"/>
      <c r="AE460" s="450" t="str">
        <f t="shared" ref="AE460" si="491">IF(AND(AC460="Rara Vez",AD460="Insignificante"),("BAJA"),IF(AND(AC460="Rara Vez",AD460="Menor"),("BAJA"),IF(AND(AC460="Rara Vez",AD460="Moderado"),("MODERADA"),IF(AND(AC460="Rara Vez",AD460="Mayor"),("ALTA"),IF(AND(AC460="Improbable",AD460="Insignificante"),("BAJA"),IF(AND(AC460="Improbable",AD460="Menor"),("BAJA"),IF(AND(AC460="Improbable",AD460="Moderado"),("MODERADA"),IF(AND(AC460="Improbable",AD460="Mayor"),("ALTA"),IF(AND(AC460="Posible",AD460="Insignificante"),("BAJA"),IF(AND(AC460="Posible",AD460="Menor"),("MODERADA"),IF(AND(AC460="Posible",AD460="Moderado"),("ALTA"),IF(AND(AC460="Posible",AD460="Mayor"),("EXTREMA"),IF(AND(AC460="Probable",AD460="Insignificante"),("MODERADA"),IF(AND(AC460="Probable",AD460="Menor"),("ALTA"),IF(AND(AC460="Probable",AD460="Moderado"),("ALTA"),IF(AND(AC460="Probable",AD460="Mayor"),("EXTREMA"),IF(AND(AC460="Casi Seguro",AD460="Insignificante"),("ALTA"),IF(AND(AC460="Casi Seguro",AD460="Menor"),("ALTA"),IF(AND(AC460="Casi Seguro",AD460="Moderado"),("EXTREMA"),IF(AND(AC460="Casi Seguro",AD460="Mayor"),("EXTREMA"),IF(AD460="Catastrófico","EXTREMA","VALORAR")))))))))))))))))))))</f>
        <v>VALORAR</v>
      </c>
      <c r="AF460" s="205">
        <v>1</v>
      </c>
      <c r="AG460" s="206" t="s">
        <v>1546</v>
      </c>
      <c r="AH460" s="234" t="str">
        <f t="shared" si="462"/>
        <v>Probabilidad</v>
      </c>
      <c r="AI460" s="340" t="s">
        <v>314</v>
      </c>
      <c r="AJ460" s="340" t="s">
        <v>319</v>
      </c>
      <c r="AK460" s="235" t="str">
        <f t="shared" si="463"/>
        <v>40%</v>
      </c>
      <c r="AL460" s="341" t="s">
        <v>323</v>
      </c>
      <c r="AM460" s="341" t="s">
        <v>327</v>
      </c>
      <c r="AN460" s="342" t="s">
        <v>330</v>
      </c>
      <c r="AO460" s="236">
        <f>IF(ISBLANK(AD460),(IFERROR(IF(AH460="Probabilidad",(W460-(+W460*AK460)),IF(AH460="Impacto",W460,"")),""))," ")</f>
        <v>0.36</v>
      </c>
      <c r="AP460" s="174" t="str">
        <f>IF(ISBLANK(AD460), (IFERROR(IF(AO460="","",IF(AO460&lt;=0.2,"Muy Baja",IF(AO460&lt;=0.4,"Baja",IF(AO460&lt;=0.6,"Media",IF(AO460&lt;=0.8,"Alta","Muy Alta"))))),""))," ")</f>
        <v>Baja</v>
      </c>
      <c r="AQ460" s="237">
        <f t="shared" si="464"/>
        <v>0.36</v>
      </c>
      <c r="AR460" s="283" t="str">
        <f t="shared" si="465"/>
        <v>Moderado</v>
      </c>
      <c r="AS460" s="237">
        <f>IFERROR(IF(AH460="Impacto",(AA460-(+AA460*AK460)),IF(AH460="Probabilidad",AA460,"")),"")</f>
        <v>0.6</v>
      </c>
      <c r="AT460" s="239" t="str">
        <f t="shared" si="466"/>
        <v>Moderado</v>
      </c>
      <c r="AU460" s="453"/>
      <c r="AV460" s="456" t="str">
        <f>IF(ISBLANK(AD460), " ", AD460)</f>
        <v xml:space="preserve"> </v>
      </c>
      <c r="AW460" s="450" t="str">
        <f t="shared" ref="AW460" si="492">IF(AND(AU460="Rara Vez",AV460="Insignificante"),("BAJA"),IF(AND(AU460="Rara Vez",AV460="Menor"),("BAJA"),IF(AND(AU460="Rara Vez",AV460="Moderado"),("MODERADA"),IF(AND(AU460="Rara Vez",AV460="Mayor"),("ALTA"),IF(AND(AU460="Improbable",AV460="Insignificante"),("BAJA"),IF(AND(AU460="Improbable",AV460="Menor"),("BAJA"),IF(AND(AU460="Improbable",AV460="Moderado"),("MODERADA"),IF(AND(AU460="Improbable",AV460="Mayor"),("ALTA"),IF(AND(AU460="Posible",AV460="Insignificante"),("BAJA"),IF(AND(AU460="Posible",AV460="Menor"),("MODERADA"),IF(AND(AU460="Posible",AV460="Moderado"),("ALTA"),IF(AND(AU460="Posible",AV460="Mayor"),("EXTREMA"),IF(AND(AU460="Probable",AV460="Insignificante"),("MODERADA"),IF(AND(AU460="Probable",AV460="Menor"),("ALTA"),IF(AND(AU460="Probable",AV460="Moderado"),("ALTA"),IF(AND(AU460="Probable",AV460="Mayor"),("EXTREMA"),IF(AND(AU460="Casi Seguro",AV460="Insignificante"),("ALTA"),IF(AND(AU460="Casi Seguro",AV460="Menor"),("ALTA"),IF(AND(AU460="Casi Seguro",AV460="Moderado"),("EXTREMA"),IF(AND(AU460="Casi Seguro",AV460="Mayor"),("EXTREMA"),IF(AV460="Catastrófico","EXTREMA","VALORAR")))))))))))))))))))))</f>
        <v>VALORAR</v>
      </c>
      <c r="AX460" s="459" t="s">
        <v>337</v>
      </c>
      <c r="AY460" s="343" t="s">
        <v>1676</v>
      </c>
      <c r="AZ460" s="209" t="s">
        <v>1385</v>
      </c>
      <c r="BA460" s="207" t="s">
        <v>970</v>
      </c>
      <c r="BB460" s="207" t="s">
        <v>1063</v>
      </c>
      <c r="BC460" s="208">
        <v>44562</v>
      </c>
      <c r="BD460" s="208">
        <v>44926</v>
      </c>
      <c r="BE460" s="208" t="s">
        <v>1385</v>
      </c>
      <c r="BF460" s="209" t="s">
        <v>1385</v>
      </c>
      <c r="BG460" s="462" t="s">
        <v>1386</v>
      </c>
      <c r="BH460" s="215"/>
      <c r="BI460" s="210"/>
      <c r="BJ460" s="210"/>
      <c r="BK460" s="210"/>
      <c r="BL460" s="207"/>
      <c r="BM460" s="207"/>
      <c r="BN460" s="207"/>
      <c r="BO460" s="282"/>
      <c r="BP460" s="282"/>
      <c r="BQ460" s="284"/>
      <c r="BR460" s="213"/>
      <c r="BS460" s="213" t="str">
        <f>IF(AND('MAPA DE RIESGOS'!$AP460="Muy Alta",'MAPA DE RIESGOS'!$AR460="Leve"),CONCATENATE("R",'MAPA DE RIESGOS'!$H460,"C",'MAPA DE RIESGOS'!$AF460),"")</f>
        <v/>
      </c>
      <c r="BT460" s="213"/>
      <c r="BU460" s="213"/>
      <c r="BV460" s="213"/>
      <c r="BW460" s="213"/>
      <c r="BX460" s="213"/>
      <c r="BY460" s="213"/>
      <c r="BZ460" s="213"/>
      <c r="CA460" s="213"/>
      <c r="CB460" s="213"/>
      <c r="CC460" s="213"/>
      <c r="CD460" s="213"/>
      <c r="CE460" s="213"/>
      <c r="CF460" s="213"/>
      <c r="CG460" s="213"/>
      <c r="CH460" s="213"/>
      <c r="CI460" s="213"/>
      <c r="CJ460" s="213"/>
      <c r="CK460" s="213"/>
    </row>
    <row r="461" spans="1:89" s="214" customFormat="1" ht="28.5" hidden="1" customHeight="1">
      <c r="A461" s="646"/>
      <c r="B461" s="624"/>
      <c r="C461" s="520"/>
      <c r="D461" s="520"/>
      <c r="E461" s="469"/>
      <c r="F461" s="469"/>
      <c r="G461" s="489"/>
      <c r="H461" s="384">
        <v>75</v>
      </c>
      <c r="I461" s="466"/>
      <c r="J461" s="463"/>
      <c r="K461" s="463"/>
      <c r="L461" s="463"/>
      <c r="M461" s="469"/>
      <c r="N461" s="469"/>
      <c r="O461" s="469"/>
      <c r="P461" s="472"/>
      <c r="Q461" s="475"/>
      <c r="R461" s="478"/>
      <c r="S461" s="478"/>
      <c r="T461" s="478"/>
      <c r="U461" s="478"/>
      <c r="V461" s="481"/>
      <c r="W461" s="439"/>
      <c r="X461" s="484"/>
      <c r="Y461" s="487"/>
      <c r="Z461" s="436"/>
      <c r="AA461" s="439"/>
      <c r="AB461" s="442"/>
      <c r="AC461" s="445"/>
      <c r="AD461" s="448"/>
      <c r="AE461" s="451"/>
      <c r="AF461" s="205">
        <v>2</v>
      </c>
      <c r="AG461" s="206"/>
      <c r="AH461" s="234" t="str">
        <f t="shared" si="462"/>
        <v/>
      </c>
      <c r="AI461" s="340"/>
      <c r="AJ461" s="340"/>
      <c r="AK461" s="235" t="str">
        <f t="shared" si="463"/>
        <v/>
      </c>
      <c r="AL461" s="341"/>
      <c r="AM461" s="341"/>
      <c r="AN461" s="342"/>
      <c r="AO461" s="236" t="str">
        <f>IF(ISBLANK(AD460),(IFERROR(IF(AND(AH460="Probabilidad",AH461="Probabilidad"),(AQ460-(+AQ460*AK461)),IF(AH461="Probabilidad",(W460-(+W460*AK461)),IF(AH461="Impacto",AQ460,""))),""))," ")</f>
        <v/>
      </c>
      <c r="AP461" s="174" t="str">
        <f>IF(ISBLANK(AD460),(IFERROR(IF(AO461="","",IF(AO461&lt;=0.2,"Muy Baja",IF(AO461&lt;=0.4,"Baja",IF(AO461&lt;=0.6,"Media",IF(AO461&lt;=0.8,"Alta","Muy Alta"))))),""))," ")</f>
        <v/>
      </c>
      <c r="AQ461" s="237" t="str">
        <f t="shared" si="464"/>
        <v/>
      </c>
      <c r="AR461" s="283" t="str">
        <f t="shared" si="465"/>
        <v/>
      </c>
      <c r="AS461" s="237" t="str">
        <f>IFERROR(IF(AND(AH460="Impacto",AH461="Impacto"),(AS460-(+AS460*AK461)),IF(AH461="Impacto",(AA460-(+AA460*AK461)),IF(AH461="Probabilidad",AS460,""))),"")</f>
        <v/>
      </c>
      <c r="AT461" s="239" t="str">
        <f t="shared" si="466"/>
        <v/>
      </c>
      <c r="AU461" s="454"/>
      <c r="AV461" s="457"/>
      <c r="AW461" s="451"/>
      <c r="AX461" s="460"/>
      <c r="AY461" s="343"/>
      <c r="AZ461" s="209"/>
      <c r="BA461" s="207"/>
      <c r="BB461" s="207"/>
      <c r="BC461" s="208"/>
      <c r="BD461" s="208"/>
      <c r="BE461" s="208"/>
      <c r="BF461" s="209"/>
      <c r="BG461" s="463"/>
      <c r="BH461" s="215"/>
      <c r="BI461" s="210"/>
      <c r="BJ461" s="210"/>
      <c r="BK461" s="210"/>
      <c r="BL461" s="207"/>
      <c r="BM461" s="207"/>
      <c r="BN461" s="207"/>
      <c r="BO461" s="282"/>
      <c r="BP461" s="282"/>
      <c r="BQ461" s="284"/>
      <c r="BR461" s="213"/>
      <c r="BS461" s="213" t="str">
        <f>IF(AND('MAPA DE RIESGOS'!$AP461="Muy Alta",'MAPA DE RIESGOS'!$AR461="Leve"),CONCATENATE("R",'MAPA DE RIESGOS'!$H461,"C",'MAPA DE RIESGOS'!$AF461),"")</f>
        <v/>
      </c>
      <c r="BT461" s="213"/>
      <c r="BU461" s="213"/>
      <c r="BV461" s="213"/>
      <c r="BW461" s="213"/>
      <c r="BX461" s="213"/>
      <c r="BY461" s="213"/>
      <c r="BZ461" s="213"/>
      <c r="CA461" s="213"/>
      <c r="CB461" s="213"/>
      <c r="CC461" s="213"/>
      <c r="CD461" s="213"/>
      <c r="CE461" s="213"/>
      <c r="CF461" s="213"/>
      <c r="CG461" s="213"/>
      <c r="CH461" s="213"/>
      <c r="CI461" s="213"/>
      <c r="CJ461" s="213"/>
      <c r="CK461" s="213"/>
    </row>
    <row r="462" spans="1:89" s="214" customFormat="1" ht="28.5" hidden="1" customHeight="1">
      <c r="A462" s="646"/>
      <c r="B462" s="624"/>
      <c r="C462" s="520"/>
      <c r="D462" s="520"/>
      <c r="E462" s="469"/>
      <c r="F462" s="469"/>
      <c r="G462" s="489"/>
      <c r="H462" s="384">
        <v>75</v>
      </c>
      <c r="I462" s="466"/>
      <c r="J462" s="463"/>
      <c r="K462" s="463"/>
      <c r="L462" s="463"/>
      <c r="M462" s="469"/>
      <c r="N462" s="469"/>
      <c r="O462" s="469"/>
      <c r="P462" s="472"/>
      <c r="Q462" s="475"/>
      <c r="R462" s="478"/>
      <c r="S462" s="478"/>
      <c r="T462" s="478"/>
      <c r="U462" s="478"/>
      <c r="V462" s="481"/>
      <c r="W462" s="439"/>
      <c r="X462" s="484"/>
      <c r="Y462" s="487"/>
      <c r="Z462" s="436"/>
      <c r="AA462" s="439"/>
      <c r="AB462" s="442"/>
      <c r="AC462" s="445"/>
      <c r="AD462" s="448"/>
      <c r="AE462" s="451"/>
      <c r="AF462" s="205">
        <v>3</v>
      </c>
      <c r="AG462" s="206"/>
      <c r="AH462" s="234" t="str">
        <f t="shared" si="462"/>
        <v/>
      </c>
      <c r="AI462" s="340"/>
      <c r="AJ462" s="340"/>
      <c r="AK462" s="235" t="str">
        <f t="shared" si="463"/>
        <v/>
      </c>
      <c r="AL462" s="341"/>
      <c r="AM462" s="341"/>
      <c r="AN462" s="342"/>
      <c r="AO462" s="236" t="str">
        <f>IF(ISBLANK(AD460),(IFERROR(IF(AND(AH461="Probabilidad",AH462="Probabilidad"),(AQ461-(+AQ461*AK462)),IF(AND(AH461="Impacto",AH462="Probabilidad"),(AQ460-(+AQ460*AK462)),IF(AH462="Impacto",AQ461,""))),""))," ")</f>
        <v/>
      </c>
      <c r="AP462" s="174" t="str">
        <f>IF(ISBLANK(AD460),(IFERROR(IF(AO462="","",IF(AO462&lt;=0.2,"Muy Baja",IF(AO462&lt;=0.4,"Baja",IF(AO462&lt;=0.6,"Media",IF(AO462&lt;=0.8,"Alta","Muy Alta"))))),""))," ")</f>
        <v/>
      </c>
      <c r="AQ462" s="237" t="str">
        <f t="shared" si="464"/>
        <v/>
      </c>
      <c r="AR462" s="283" t="str">
        <f t="shared" si="465"/>
        <v/>
      </c>
      <c r="AS462" s="237" t="str">
        <f>IFERROR(IF(AND(AH461="Impacto",AH462="Impacto"),(AS461-(+AS461*AK462)),IF(AND(AH461="Probabilidad",AH462="Impacto"),(AS460-(+AS460*AK462)),IF(AH462="Probabilidad",AS461,""))),"")</f>
        <v/>
      </c>
      <c r="AT462" s="239" t="str">
        <f t="shared" si="466"/>
        <v/>
      </c>
      <c r="AU462" s="454"/>
      <c r="AV462" s="457"/>
      <c r="AW462" s="451"/>
      <c r="AX462" s="460"/>
      <c r="AY462" s="343"/>
      <c r="AZ462" s="209"/>
      <c r="BA462" s="207"/>
      <c r="BB462" s="207"/>
      <c r="BC462" s="208"/>
      <c r="BD462" s="208"/>
      <c r="BE462" s="208"/>
      <c r="BF462" s="209"/>
      <c r="BG462" s="463"/>
      <c r="BH462" s="215"/>
      <c r="BI462" s="210"/>
      <c r="BJ462" s="210"/>
      <c r="BK462" s="210"/>
      <c r="BL462" s="207"/>
      <c r="BM462" s="207"/>
      <c r="BN462" s="207"/>
      <c r="BO462" s="282"/>
      <c r="BP462" s="282"/>
      <c r="BQ462" s="284"/>
      <c r="BR462" s="213"/>
      <c r="BS462" s="213" t="str">
        <f>IF(AND('MAPA DE RIESGOS'!$AP462="Muy Alta",'MAPA DE RIESGOS'!$AR462="Leve"),CONCATENATE("R",'MAPA DE RIESGOS'!$H462,"C",'MAPA DE RIESGOS'!$AF462),"")</f>
        <v/>
      </c>
      <c r="BT462" s="213"/>
      <c r="BU462" s="213"/>
      <c r="BV462" s="213"/>
      <c r="BW462" s="213"/>
      <c r="BX462" s="213"/>
      <c r="BY462" s="213"/>
      <c r="BZ462" s="213"/>
      <c r="CA462" s="213"/>
      <c r="CB462" s="213"/>
      <c r="CC462" s="213"/>
      <c r="CD462" s="213"/>
      <c r="CE462" s="213"/>
      <c r="CF462" s="213"/>
      <c r="CG462" s="213"/>
      <c r="CH462" s="213"/>
      <c r="CI462" s="213"/>
      <c r="CJ462" s="213"/>
      <c r="CK462" s="213"/>
    </row>
    <row r="463" spans="1:89" s="214" customFormat="1" ht="28.5" hidden="1" customHeight="1">
      <c r="A463" s="646"/>
      <c r="B463" s="624"/>
      <c r="C463" s="520"/>
      <c r="D463" s="520"/>
      <c r="E463" s="469"/>
      <c r="F463" s="469"/>
      <c r="G463" s="489"/>
      <c r="H463" s="384">
        <v>75</v>
      </c>
      <c r="I463" s="466"/>
      <c r="J463" s="463"/>
      <c r="K463" s="463"/>
      <c r="L463" s="463"/>
      <c r="M463" s="469"/>
      <c r="N463" s="469"/>
      <c r="O463" s="469"/>
      <c r="P463" s="472"/>
      <c r="Q463" s="475"/>
      <c r="R463" s="478"/>
      <c r="S463" s="478"/>
      <c r="T463" s="478"/>
      <c r="U463" s="478"/>
      <c r="V463" s="481"/>
      <c r="W463" s="439"/>
      <c r="X463" s="484"/>
      <c r="Y463" s="487"/>
      <c r="Z463" s="436"/>
      <c r="AA463" s="439"/>
      <c r="AB463" s="442"/>
      <c r="AC463" s="445"/>
      <c r="AD463" s="448"/>
      <c r="AE463" s="451"/>
      <c r="AF463" s="205">
        <v>4</v>
      </c>
      <c r="AG463" s="206"/>
      <c r="AH463" s="234" t="str">
        <f t="shared" si="462"/>
        <v/>
      </c>
      <c r="AI463" s="340"/>
      <c r="AJ463" s="340"/>
      <c r="AK463" s="235" t="str">
        <f t="shared" si="463"/>
        <v/>
      </c>
      <c r="AL463" s="341"/>
      <c r="AM463" s="341"/>
      <c r="AN463" s="342"/>
      <c r="AO463" s="236" t="str">
        <f>IF(ISBLANK(AD460),(IFERROR(IF(AND(AH462="Probabilidad",AH463="Probabilidad"),(AQ462-(+AQ462*AK463)),IF(AND(AH462="Impacto",AH463="Probabilidad"),(AQ461-(+AQ461*AK463)),IF(AH463="Impacto",AQ462,""))),""))," ")</f>
        <v/>
      </c>
      <c r="AP463" s="174" t="str">
        <f>IF(ISBLANK(AD460),(IFERROR(IF(AO463="","",IF(AO463&lt;=0.2,"Muy Baja",IF(AO463&lt;=0.4,"Baja",IF(AO463&lt;=0.6,"Media",IF(AO463&lt;=0.8,"Alta","Muy Alta"))))),""))," ")</f>
        <v/>
      </c>
      <c r="AQ463" s="237" t="str">
        <f t="shared" si="464"/>
        <v/>
      </c>
      <c r="AR463" s="283" t="str">
        <f t="shared" si="465"/>
        <v/>
      </c>
      <c r="AS463" s="237" t="str">
        <f>IFERROR(IF(AND(AH462="Impacto",AH463="Impacto"),(AS462-(+AS462*AK463)),IF(AND(AH462="Probabilidad",AH463="Impacto"),(AS461-(+AS461*AK463)),IF(AH463="Probabilidad",AS462,""))),"")</f>
        <v/>
      </c>
      <c r="AT463" s="239" t="str">
        <f t="shared" si="466"/>
        <v/>
      </c>
      <c r="AU463" s="454"/>
      <c r="AV463" s="457"/>
      <c r="AW463" s="451"/>
      <c r="AX463" s="460"/>
      <c r="AY463" s="343"/>
      <c r="AZ463" s="209"/>
      <c r="BA463" s="207"/>
      <c r="BB463" s="207"/>
      <c r="BC463" s="208"/>
      <c r="BD463" s="208"/>
      <c r="BE463" s="208"/>
      <c r="BF463" s="209"/>
      <c r="BG463" s="463"/>
      <c r="BH463" s="215"/>
      <c r="BI463" s="210"/>
      <c r="BJ463" s="210"/>
      <c r="BK463" s="210"/>
      <c r="BL463" s="207"/>
      <c r="BM463" s="207"/>
      <c r="BN463" s="207"/>
      <c r="BO463" s="282"/>
      <c r="BP463" s="282"/>
      <c r="BQ463" s="284"/>
      <c r="BR463" s="213"/>
      <c r="BS463" s="213" t="str">
        <f>IF(AND('MAPA DE RIESGOS'!$AP463="Muy Alta",'MAPA DE RIESGOS'!$AR463="Leve"),CONCATENATE("R",'MAPA DE RIESGOS'!$H463,"C",'MAPA DE RIESGOS'!$AF463),"")</f>
        <v/>
      </c>
      <c r="BT463" s="213"/>
      <c r="BU463" s="213"/>
      <c r="BV463" s="213"/>
      <c r="BW463" s="213"/>
      <c r="BX463" s="213"/>
      <c r="BY463" s="213"/>
      <c r="BZ463" s="213"/>
      <c r="CA463" s="213"/>
      <c r="CB463" s="213"/>
      <c r="CC463" s="213"/>
      <c r="CD463" s="213"/>
      <c r="CE463" s="213"/>
      <c r="CF463" s="213"/>
      <c r="CG463" s="213"/>
      <c r="CH463" s="213"/>
      <c r="CI463" s="213"/>
      <c r="CJ463" s="213"/>
      <c r="CK463" s="213"/>
    </row>
    <row r="464" spans="1:89" s="214" customFormat="1" ht="28.5" hidden="1" customHeight="1">
      <c r="A464" s="646"/>
      <c r="B464" s="624"/>
      <c r="C464" s="520"/>
      <c r="D464" s="520"/>
      <c r="E464" s="469"/>
      <c r="F464" s="469"/>
      <c r="G464" s="489"/>
      <c r="H464" s="384">
        <v>75</v>
      </c>
      <c r="I464" s="466"/>
      <c r="J464" s="463"/>
      <c r="K464" s="463"/>
      <c r="L464" s="463"/>
      <c r="M464" s="469"/>
      <c r="N464" s="469"/>
      <c r="O464" s="469"/>
      <c r="P464" s="472"/>
      <c r="Q464" s="475"/>
      <c r="R464" s="478"/>
      <c r="S464" s="478"/>
      <c r="T464" s="478"/>
      <c r="U464" s="478"/>
      <c r="V464" s="481"/>
      <c r="W464" s="439"/>
      <c r="X464" s="484"/>
      <c r="Y464" s="487"/>
      <c r="Z464" s="436"/>
      <c r="AA464" s="439"/>
      <c r="AB464" s="442"/>
      <c r="AC464" s="445"/>
      <c r="AD464" s="448"/>
      <c r="AE464" s="451"/>
      <c r="AF464" s="205">
        <v>5</v>
      </c>
      <c r="AG464" s="206"/>
      <c r="AH464" s="234" t="str">
        <f t="shared" si="462"/>
        <v/>
      </c>
      <c r="AI464" s="340"/>
      <c r="AJ464" s="340"/>
      <c r="AK464" s="235" t="str">
        <f t="shared" si="463"/>
        <v/>
      </c>
      <c r="AL464" s="341"/>
      <c r="AM464" s="341"/>
      <c r="AN464" s="342"/>
      <c r="AO464" s="236" t="str">
        <f>IF(ISBLANK(AD460),(IFERROR(IF(AND(AH463="Probabilidad",AH464="Probabilidad"),(AQ463-(+AQ463*AK464)),IF(AND(AH463="Impacto",AH464="Probabilidad"),(AQ462-(+AQ462*AK464)),IF(AH464="Impacto",AQ463,""))),""))," ")</f>
        <v/>
      </c>
      <c r="AP464" s="174" t="str">
        <f>IF(ISBLANK(AD460),(IFERROR(IF(AO464="","",IF(AO464&lt;=0.2,"Muy Baja",IF(AO464&lt;=0.4,"Baja",IF(AO464&lt;=0.6,"Media",IF(AO464&lt;=0.8,"Alta","Muy Alta"))))),""))," ")</f>
        <v/>
      </c>
      <c r="AQ464" s="237" t="str">
        <f t="shared" si="464"/>
        <v/>
      </c>
      <c r="AR464" s="283" t="str">
        <f t="shared" si="465"/>
        <v/>
      </c>
      <c r="AS464" s="237" t="str">
        <f>IFERROR(IF(AND(AH463="Impacto",AH464="Impacto"),(AS463-(+AS463*AK464)),IF(AND(AH463="Probabilidad",AH464="Impacto"),(AS462-(+AS462*AK464)),IF(AH464="Probabilidad",AS463,""))),"")</f>
        <v/>
      </c>
      <c r="AT464" s="239" t="str">
        <f t="shared" si="466"/>
        <v/>
      </c>
      <c r="AU464" s="454"/>
      <c r="AV464" s="457"/>
      <c r="AW464" s="451"/>
      <c r="AX464" s="460"/>
      <c r="AY464" s="343"/>
      <c r="AZ464" s="209"/>
      <c r="BA464" s="207"/>
      <c r="BB464" s="207"/>
      <c r="BC464" s="208"/>
      <c r="BD464" s="208"/>
      <c r="BE464" s="208"/>
      <c r="BF464" s="209"/>
      <c r="BG464" s="463"/>
      <c r="BH464" s="215"/>
      <c r="BI464" s="210"/>
      <c r="BJ464" s="210"/>
      <c r="BK464" s="210"/>
      <c r="BL464" s="207"/>
      <c r="BM464" s="207"/>
      <c r="BN464" s="207"/>
      <c r="BO464" s="282"/>
      <c r="BP464" s="282"/>
      <c r="BQ464" s="284"/>
      <c r="BR464" s="213"/>
      <c r="BS464" s="213" t="str">
        <f>IF(AND('MAPA DE RIESGOS'!$AP464="Muy Alta",'MAPA DE RIESGOS'!$AR464="Leve"),CONCATENATE("R",'MAPA DE RIESGOS'!$H464,"C",'MAPA DE RIESGOS'!$AF464),"")</f>
        <v/>
      </c>
      <c r="BT464" s="213"/>
      <c r="BU464" s="213"/>
      <c r="BV464" s="213"/>
      <c r="BW464" s="213"/>
      <c r="BX464" s="213"/>
      <c r="BY464" s="213"/>
      <c r="BZ464" s="213"/>
      <c r="CA464" s="213"/>
      <c r="CB464" s="213"/>
      <c r="CC464" s="213"/>
      <c r="CD464" s="213"/>
      <c r="CE464" s="213"/>
      <c r="CF464" s="213"/>
      <c r="CG464" s="213"/>
      <c r="CH464" s="213"/>
      <c r="CI464" s="213"/>
      <c r="CJ464" s="213"/>
      <c r="CK464" s="213"/>
    </row>
    <row r="465" spans="1:89" s="214" customFormat="1" ht="28.5" hidden="1" customHeight="1">
      <c r="A465" s="646"/>
      <c r="B465" s="624"/>
      <c r="C465" s="520"/>
      <c r="D465" s="520"/>
      <c r="E465" s="469"/>
      <c r="F465" s="469"/>
      <c r="G465" s="489"/>
      <c r="H465" s="384">
        <v>75</v>
      </c>
      <c r="I465" s="467"/>
      <c r="J465" s="464"/>
      <c r="K465" s="464"/>
      <c r="L465" s="464"/>
      <c r="M465" s="470"/>
      <c r="N465" s="470"/>
      <c r="O465" s="470"/>
      <c r="P465" s="473"/>
      <c r="Q465" s="476"/>
      <c r="R465" s="479"/>
      <c r="S465" s="479"/>
      <c r="T465" s="479"/>
      <c r="U465" s="479"/>
      <c r="V465" s="482"/>
      <c r="W465" s="440"/>
      <c r="X465" s="485"/>
      <c r="Y465" s="488"/>
      <c r="Z465" s="437"/>
      <c r="AA465" s="440"/>
      <c r="AB465" s="443"/>
      <c r="AC465" s="446"/>
      <c r="AD465" s="449"/>
      <c r="AE465" s="452"/>
      <c r="AF465" s="205">
        <v>6</v>
      </c>
      <c r="AG465" s="206"/>
      <c r="AH465" s="234" t="str">
        <f t="shared" si="462"/>
        <v/>
      </c>
      <c r="AI465" s="340"/>
      <c r="AJ465" s="340"/>
      <c r="AK465" s="235" t="str">
        <f t="shared" si="463"/>
        <v/>
      </c>
      <c r="AL465" s="341"/>
      <c r="AM465" s="341"/>
      <c r="AN465" s="342"/>
      <c r="AO465" s="236" t="str">
        <f>IF(ISBLANK(AD460),(IFERROR(IF(AND(AH463="Probabilidad",AH465="Probabilidad"),(AQ463-(+AQ463*AK465)),IF(AND(AH463="Impacto",AH465="Probabilidad"),(AQ462-(+AQ462*AK465)),IF(AH465="Impacto",AQ463,""))),""))," ")</f>
        <v/>
      </c>
      <c r="AP465" s="174" t="str">
        <f>IF(ISBLANK(AD460),(IFERROR(IF(AO465="","",IF(AO465&lt;=0.2,"Muy Baja",IF(AO465&lt;=0.4,"Baja",IF(AO465&lt;=0.6,"Media",IF(AO465&lt;=0.8,"Alta","Muy Alta"))))),"")), " ")</f>
        <v/>
      </c>
      <c r="AQ465" s="237" t="str">
        <f t="shared" si="464"/>
        <v/>
      </c>
      <c r="AR465" s="283" t="str">
        <f t="shared" si="465"/>
        <v/>
      </c>
      <c r="AS465" s="237" t="str">
        <f>IFERROR(IF(AND(AH464="Impacto",AH465="Impacto"),(AS463-(+AS464*AK465)),IF(AND(AH463="Probabilidad",AH465="Impacto"),(AS462-(+AS462*AK465)),IF(AH465="Probabilidad",AS463,""))),"")</f>
        <v/>
      </c>
      <c r="AT465" s="239" t="str">
        <f t="shared" si="466"/>
        <v/>
      </c>
      <c r="AU465" s="455"/>
      <c r="AV465" s="458"/>
      <c r="AW465" s="452"/>
      <c r="AX465" s="461"/>
      <c r="AY465" s="343"/>
      <c r="AZ465" s="209"/>
      <c r="BA465" s="207"/>
      <c r="BB465" s="207"/>
      <c r="BC465" s="208"/>
      <c r="BD465" s="208"/>
      <c r="BE465" s="208"/>
      <c r="BF465" s="209"/>
      <c r="BG465" s="464"/>
      <c r="BH465" s="215"/>
      <c r="BI465" s="210"/>
      <c r="BJ465" s="210"/>
      <c r="BK465" s="210"/>
      <c r="BL465" s="207"/>
      <c r="BM465" s="207"/>
      <c r="BN465" s="207"/>
      <c r="BO465" s="282"/>
      <c r="BP465" s="282"/>
      <c r="BQ465" s="284"/>
      <c r="BR465" s="213"/>
      <c r="BS465" s="213" t="str">
        <f>IF(AND('MAPA DE RIESGOS'!$AP465="Muy Alta",'MAPA DE RIESGOS'!$AR465="Leve"),CONCATENATE("R",'MAPA DE RIESGOS'!$H465,"C",'MAPA DE RIESGOS'!$AF465),"")</f>
        <v/>
      </c>
      <c r="BT465" s="213"/>
      <c r="BU465" s="213"/>
      <c r="BV465" s="213"/>
      <c r="BW465" s="213"/>
      <c r="BX465" s="213"/>
      <c r="BY465" s="213"/>
      <c r="BZ465" s="213"/>
      <c r="CA465" s="213"/>
      <c r="CB465" s="213"/>
      <c r="CC465" s="213"/>
      <c r="CD465" s="213"/>
      <c r="CE465" s="213"/>
      <c r="CF465" s="213"/>
      <c r="CG465" s="213"/>
      <c r="CH465" s="213"/>
      <c r="CI465" s="213"/>
      <c r="CJ465" s="213"/>
      <c r="CK465" s="213"/>
    </row>
    <row r="466" spans="1:89" s="214" customFormat="1" ht="59.5" customHeight="1">
      <c r="A466" s="646"/>
      <c r="B466" s="624" t="s">
        <v>963</v>
      </c>
      <c r="C466" s="520"/>
      <c r="D466" s="520" t="str">
        <f>IFERROR((VLOOKUP($B466,'Listados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6" s="469" t="s">
        <v>1259</v>
      </c>
      <c r="F466" s="469" t="s">
        <v>970</v>
      </c>
      <c r="G466" s="489">
        <v>76</v>
      </c>
      <c r="H466" s="384">
        <v>76</v>
      </c>
      <c r="I466" s="465" t="s">
        <v>1295</v>
      </c>
      <c r="J466" s="462" t="s">
        <v>243</v>
      </c>
      <c r="K466" s="462" t="s">
        <v>1295</v>
      </c>
      <c r="L466" s="462" t="s">
        <v>1492</v>
      </c>
      <c r="M466" s="468" t="str">
        <f t="shared" ref="M466" si="493">+CONCATENATE("Posibilidad de afectación ", J466, " por ", K466," debido a ", L466)</f>
        <v>Posibilidad de afectación Reputacional por Incorrecta evaluación a la efectividad de los controles de los procesos y procedimientos y de los mapas de riesgos debido a Los controles existentes pueden ser no efectivos para la correcta verificación de los procesos y los riesgos.</v>
      </c>
      <c r="N466" s="468" t="s">
        <v>108</v>
      </c>
      <c r="O466" s="468" t="s">
        <v>836</v>
      </c>
      <c r="P466" s="471">
        <v>228</v>
      </c>
      <c r="Q466" s="474"/>
      <c r="R466" s="477"/>
      <c r="S466" s="477"/>
      <c r="T466" s="477"/>
      <c r="U466" s="477"/>
      <c r="V466" s="480" t="str">
        <f t="shared" ref="V466" si="494">IF(ISBLANK(AC466),(IF(P466&lt;=0,"",IF(P466&lt;=2,"Muy Baja",IF(P466&lt;=24,"Baja",IF(P466&lt;=500,"Media",IF(P466&lt;=5000,"Alta","Muy Alta"))))))," ")</f>
        <v>Media</v>
      </c>
      <c r="W466" s="438">
        <f t="shared" ref="W466" si="495">IF(ISBLANK(AC466),(IF(V466="","",IF(V466="Muy Baja",20%,IF(V466="Baja",40%,IF(V466="Media",60%,IF(V466="Alta",80%,IF(V466="Muy Alta",100%,0)))))))," ")</f>
        <v>0.6</v>
      </c>
      <c r="X466" s="483" t="s">
        <v>307</v>
      </c>
      <c r="Y466" s="486" t="str">
        <f>IF(X466&gt;0,IF(NOT(ISERROR(MATCH(X466,'Listados Datos'!$N$3:$N$4,0))),'Listados Datos'!$N$6&amp;"Por favor no seleccionar este criterios de impacto (Afectación Económica o presupuestal y/o Pérdida Reputacional)",'Listados Datos'!$N$7),"")</f>
        <v>✔</v>
      </c>
      <c r="Z466" s="435" t="str">
        <f>IF(OR(X466='Listados Datos'!$R$3,X466='Listados Datos'!$S$3),"Leve",IF(OR(X466='Listados Datos'!$R$4,X466='Listados Datos'!$S$4),"Menor",IF(OR(X466='Listados Datos'!$R$5,X466='Listados Datos'!$S$5),"Moderado",IF(OR(X466='Listados Datos'!$R$6,X466='Listados Datos'!$S$6),"Mayor",IF(OR(X466='Listados Datos'!$R$7,X466='Listados Datos'!$S$7),"Catastrófico","")))))</f>
        <v>Moderado</v>
      </c>
      <c r="AA466" s="438">
        <f>IF(Z466="","",IF(Z466="Leve",20%,IF(Z466="Menor",40%,IF(Z466="Moderado",60%,IF(Z466="Mayor",80%,IF(Z466="Catastrófico",100%,0))))))</f>
        <v>0.6</v>
      </c>
      <c r="AB466" s="441" t="str">
        <f>IF(OR(AND(V466="Muy Baja",Z466="Leve"),AND(V466="Muy Baja",Z466="Menor"),AND(V466="Baja",Z466="Leve")),"Bajo",IF(OR(AND(V466="Muy baja",Z466="Moderado"),AND(V466="Baja",Z466="Menor"),AND(V466="Baja",Z466="Moderado"),AND(V466="Media",Z466="Leve"),AND(V466="Media",Z466="Menor"),AND(V466="Media",Z466="Moderado"),AND(V466="Alta",Z466="Leve"),AND(V466="Alta",Z466="Menor")),"Moderado",IF(OR(AND(V466="Muy Baja",Z466="Mayor"),AND(V466="Baja",Z466="Mayor"),AND(V466="Media",Z466="Mayor"),AND(V466="Alta",Z466="Moderado"),AND(V466="Alta",Z466="Mayor"),AND(V466="Muy Alta",Z466="Leve"),AND(V466="Muy Alta",Z466="Menor"),AND(V466="Muy Alta",Z466="Moderado"),AND(V466="Muy Alta",Z466="Mayor")),"Alto",IF(OR(AND(V466="Muy Baja",Z466="Catastrófico"),AND(V466="Baja",Z466="Catastrófico"),AND(V466="Media",Z466="Catastrófico"),AND(V466="Alta",Z466="Catastrófico"),AND(V466="Muy Alta",Z466="Catastrófico")),"Extremo",""))))</f>
        <v>Moderado</v>
      </c>
      <c r="AC466" s="444"/>
      <c r="AD466" s="447"/>
      <c r="AE466" s="450" t="str">
        <f t="shared" ref="AE466" si="496">IF(AND(AC466="Rara Vez",AD466="Insignificante"),("BAJA"),IF(AND(AC466="Rara Vez",AD466="Menor"),("BAJA"),IF(AND(AC466="Rara Vez",AD466="Moderado"),("MODERADA"),IF(AND(AC466="Rara Vez",AD466="Mayor"),("ALTA"),IF(AND(AC466="Improbable",AD466="Insignificante"),("BAJA"),IF(AND(AC466="Improbable",AD466="Menor"),("BAJA"),IF(AND(AC466="Improbable",AD466="Moderado"),("MODERADA"),IF(AND(AC466="Improbable",AD466="Mayor"),("ALTA"),IF(AND(AC466="Posible",AD466="Insignificante"),("BAJA"),IF(AND(AC466="Posible",AD466="Menor"),("MODERADA"),IF(AND(AC466="Posible",AD466="Moderado"),("ALTA"),IF(AND(AC466="Posible",AD466="Mayor"),("EXTREMA"),IF(AND(AC466="Probable",AD466="Insignificante"),("MODERADA"),IF(AND(AC466="Probable",AD466="Menor"),("ALTA"),IF(AND(AC466="Probable",AD466="Moderado"),("ALTA"),IF(AND(AC466="Probable",AD466="Mayor"),("EXTREMA"),IF(AND(AC466="Casi Seguro",AD466="Insignificante"),("ALTA"),IF(AND(AC466="Casi Seguro",AD466="Menor"),("ALTA"),IF(AND(AC466="Casi Seguro",AD466="Moderado"),("EXTREMA"),IF(AND(AC466="Casi Seguro",AD466="Mayor"),("EXTREMA"),IF(AD466="Catastrófico","EXTREMA","VALORAR")))))))))))))))))))))</f>
        <v>VALORAR</v>
      </c>
      <c r="AF466" s="205">
        <v>1</v>
      </c>
      <c r="AG466" s="206" t="s">
        <v>1547</v>
      </c>
      <c r="AH466" s="234" t="str">
        <f t="shared" si="462"/>
        <v>Probabilidad</v>
      </c>
      <c r="AI466" s="340" t="s">
        <v>314</v>
      </c>
      <c r="AJ466" s="340" t="s">
        <v>319</v>
      </c>
      <c r="AK466" s="235" t="str">
        <f t="shared" si="463"/>
        <v>40%</v>
      </c>
      <c r="AL466" s="341" t="s">
        <v>323</v>
      </c>
      <c r="AM466" s="341" t="s">
        <v>327</v>
      </c>
      <c r="AN466" s="342" t="s">
        <v>330</v>
      </c>
      <c r="AO466" s="236">
        <f>IF(ISBLANK(AD466),(IFERROR(IF(AH466="Probabilidad",(W466-(+W466*AK466)),IF(AH466="Impacto",W466,"")),""))," ")</f>
        <v>0.36</v>
      </c>
      <c r="AP466" s="174" t="str">
        <f>IF(ISBLANK(AD466), (IFERROR(IF(AO466="","",IF(AO466&lt;=0.2,"Muy Baja",IF(AO466&lt;=0.4,"Baja",IF(AO466&lt;=0.6,"Media",IF(AO466&lt;=0.8,"Alta","Muy Alta"))))),""))," ")</f>
        <v>Baja</v>
      </c>
      <c r="AQ466" s="237">
        <f t="shared" si="464"/>
        <v>0.36</v>
      </c>
      <c r="AR466" s="283" t="str">
        <f t="shared" si="465"/>
        <v>Moderado</v>
      </c>
      <c r="AS466" s="237">
        <f>IFERROR(IF(AH466="Impacto",(AA466-(+AA466*AK466)),IF(AH466="Probabilidad",AA466,"")),"")</f>
        <v>0.6</v>
      </c>
      <c r="AT466" s="239" t="str">
        <f t="shared" si="466"/>
        <v>Moderado</v>
      </c>
      <c r="AU466" s="453"/>
      <c r="AV466" s="456" t="str">
        <f>IF(ISBLANK(AD466), " ", AD466)</f>
        <v xml:space="preserve"> </v>
      </c>
      <c r="AW466" s="450" t="str">
        <f t="shared" ref="AW466" si="497">IF(AND(AU466="Rara Vez",AV466="Insignificante"),("BAJA"),IF(AND(AU466="Rara Vez",AV466="Menor"),("BAJA"),IF(AND(AU466="Rara Vez",AV466="Moderado"),("MODERADA"),IF(AND(AU466="Rara Vez",AV466="Mayor"),("ALTA"),IF(AND(AU466="Improbable",AV466="Insignificante"),("BAJA"),IF(AND(AU466="Improbable",AV466="Menor"),("BAJA"),IF(AND(AU466="Improbable",AV466="Moderado"),("MODERADA"),IF(AND(AU466="Improbable",AV466="Mayor"),("ALTA"),IF(AND(AU466="Posible",AV466="Insignificante"),("BAJA"),IF(AND(AU466="Posible",AV466="Menor"),("MODERADA"),IF(AND(AU466="Posible",AV466="Moderado"),("ALTA"),IF(AND(AU466="Posible",AV466="Mayor"),("EXTREMA"),IF(AND(AU466="Probable",AV466="Insignificante"),("MODERADA"),IF(AND(AU466="Probable",AV466="Menor"),("ALTA"),IF(AND(AU466="Probable",AV466="Moderado"),("ALTA"),IF(AND(AU466="Probable",AV466="Mayor"),("EXTREMA"),IF(AND(AU466="Casi Seguro",AV466="Insignificante"),("ALTA"),IF(AND(AU466="Casi Seguro",AV466="Menor"),("ALTA"),IF(AND(AU466="Casi Seguro",AV466="Moderado"),("EXTREMA"),IF(AND(AU466="Casi Seguro",AV466="Mayor"),("EXTREMA"),IF(AV466="Catastrófico","EXTREMA","VALORAR")))))))))))))))))))))</f>
        <v>VALORAR</v>
      </c>
      <c r="AX466" s="459" t="s">
        <v>337</v>
      </c>
      <c r="AY466" s="494" t="s">
        <v>1677</v>
      </c>
      <c r="AZ466" s="497" t="s">
        <v>1387</v>
      </c>
      <c r="BA466" s="497" t="s">
        <v>970</v>
      </c>
      <c r="BB466" s="497" t="s">
        <v>1063</v>
      </c>
      <c r="BC466" s="500">
        <v>44562</v>
      </c>
      <c r="BD466" s="500">
        <v>44926</v>
      </c>
      <c r="BE466" s="497" t="s">
        <v>1387</v>
      </c>
      <c r="BF466" s="497" t="s">
        <v>1387</v>
      </c>
      <c r="BG466" s="462" t="s">
        <v>1386</v>
      </c>
      <c r="BH466" s="215"/>
      <c r="BI466" s="210"/>
      <c r="BJ466" s="210"/>
      <c r="BK466" s="210"/>
      <c r="BL466" s="207"/>
      <c r="BM466" s="207"/>
      <c r="BN466" s="207"/>
      <c r="BO466" s="282"/>
      <c r="BP466" s="282"/>
      <c r="BQ466" s="284"/>
      <c r="BR466" s="213"/>
      <c r="BS466" s="213" t="str">
        <f>IF(AND('MAPA DE RIESGOS'!$AP466="Muy Alta",'MAPA DE RIESGOS'!$AR466="Leve"),CONCATENATE("R",'MAPA DE RIESGOS'!$H466,"C",'MAPA DE RIESGOS'!$AF466),"")</f>
        <v/>
      </c>
      <c r="BT466" s="213"/>
      <c r="BU466" s="213"/>
      <c r="BV466" s="213"/>
      <c r="BW466" s="213"/>
      <c r="BX466" s="213"/>
      <c r="BY466" s="213"/>
      <c r="BZ466" s="213"/>
      <c r="CA466" s="213"/>
      <c r="CB466" s="213"/>
      <c r="CC466" s="213"/>
      <c r="CD466" s="213"/>
      <c r="CE466" s="213"/>
      <c r="CF466" s="213"/>
      <c r="CG466" s="213"/>
      <c r="CH466" s="213"/>
      <c r="CI466" s="213"/>
      <c r="CJ466" s="213"/>
      <c r="CK466" s="213"/>
    </row>
    <row r="467" spans="1:89" s="214" customFormat="1" ht="59.5" customHeight="1">
      <c r="A467" s="646"/>
      <c r="B467" s="624"/>
      <c r="C467" s="520"/>
      <c r="D467" s="520"/>
      <c r="E467" s="469"/>
      <c r="F467" s="469"/>
      <c r="G467" s="489"/>
      <c r="H467" s="384">
        <v>76</v>
      </c>
      <c r="I467" s="466"/>
      <c r="J467" s="463"/>
      <c r="K467" s="463"/>
      <c r="L467" s="463"/>
      <c r="M467" s="469"/>
      <c r="N467" s="469"/>
      <c r="O467" s="469"/>
      <c r="P467" s="472"/>
      <c r="Q467" s="475"/>
      <c r="R467" s="478"/>
      <c r="S467" s="478"/>
      <c r="T467" s="478"/>
      <c r="U467" s="478"/>
      <c r="V467" s="481"/>
      <c r="W467" s="439"/>
      <c r="X467" s="484"/>
      <c r="Y467" s="487"/>
      <c r="Z467" s="436"/>
      <c r="AA467" s="439"/>
      <c r="AB467" s="442"/>
      <c r="AC467" s="445"/>
      <c r="AD467" s="448"/>
      <c r="AE467" s="451"/>
      <c r="AF467" s="205">
        <v>2</v>
      </c>
      <c r="AG467" s="206" t="s">
        <v>1548</v>
      </c>
      <c r="AH467" s="234" t="str">
        <f t="shared" si="462"/>
        <v>Probabilidad</v>
      </c>
      <c r="AI467" s="340" t="s">
        <v>314</v>
      </c>
      <c r="AJ467" s="340" t="s">
        <v>319</v>
      </c>
      <c r="AK467" s="235" t="str">
        <f t="shared" si="463"/>
        <v>40%</v>
      </c>
      <c r="AL467" s="341" t="s">
        <v>323</v>
      </c>
      <c r="AM467" s="341" t="s">
        <v>327</v>
      </c>
      <c r="AN467" s="342" t="s">
        <v>330</v>
      </c>
      <c r="AO467" s="236">
        <f>IF(ISBLANK(AD466),(IFERROR(IF(AND(AH466="Probabilidad",AH467="Probabilidad"),(AQ466-(+AQ466*AK467)),IF(AH467="Probabilidad",(W466-(+W466*AK467)),IF(AH467="Impacto",AQ466,""))),""))," ")</f>
        <v>0.216</v>
      </c>
      <c r="AP467" s="174" t="str">
        <f>IF(ISBLANK(AD466),(IFERROR(IF(AO467="","",IF(AO467&lt;=0.2,"Muy Baja",IF(AO467&lt;=0.4,"Baja",IF(AO467&lt;=0.6,"Media",IF(AO467&lt;=0.8,"Alta","Muy Alta"))))),""))," ")</f>
        <v>Baja</v>
      </c>
      <c r="AQ467" s="237">
        <f t="shared" si="464"/>
        <v>0.216</v>
      </c>
      <c r="AR467" s="283" t="str">
        <f t="shared" si="465"/>
        <v>Moderado</v>
      </c>
      <c r="AS467" s="237">
        <f>IFERROR(IF(AND(AH466="Impacto",AH467="Impacto"),(AS466-(+AS466*AK467)),IF(AH467="Impacto",(AA466-(+AA466*AK467)),IF(AH467="Probabilidad",AS466,""))),"")</f>
        <v>0.6</v>
      </c>
      <c r="AT467" s="239" t="str">
        <f t="shared" si="466"/>
        <v>Moderado</v>
      </c>
      <c r="AU467" s="454"/>
      <c r="AV467" s="457"/>
      <c r="AW467" s="451"/>
      <c r="AX467" s="460"/>
      <c r="AY467" s="496"/>
      <c r="AZ467" s="499"/>
      <c r="BA467" s="499"/>
      <c r="BB467" s="499"/>
      <c r="BC467" s="502"/>
      <c r="BD467" s="502"/>
      <c r="BE467" s="499"/>
      <c r="BF467" s="499"/>
      <c r="BG467" s="463"/>
      <c r="BH467" s="215"/>
      <c r="BI467" s="210"/>
      <c r="BJ467" s="210"/>
      <c r="BK467" s="210"/>
      <c r="BL467" s="207"/>
      <c r="BM467" s="207"/>
      <c r="BN467" s="207"/>
      <c r="BO467" s="282"/>
      <c r="BP467" s="282"/>
      <c r="BQ467" s="284"/>
      <c r="BR467" s="213"/>
      <c r="BS467" s="213" t="str">
        <f>IF(AND('MAPA DE RIESGOS'!$AP467="Muy Alta",'MAPA DE RIESGOS'!$AR467="Leve"),CONCATENATE("R",'MAPA DE RIESGOS'!$H467,"C",'MAPA DE RIESGOS'!$AF467),"")</f>
        <v/>
      </c>
      <c r="BT467" s="213"/>
      <c r="BU467" s="213"/>
      <c r="BV467" s="213"/>
      <c r="BW467" s="213"/>
      <c r="BX467" s="213"/>
      <c r="BY467" s="213"/>
      <c r="BZ467" s="213"/>
      <c r="CA467" s="213"/>
      <c r="CB467" s="213"/>
      <c r="CC467" s="213"/>
      <c r="CD467" s="213"/>
      <c r="CE467" s="213"/>
      <c r="CF467" s="213"/>
      <c r="CG467" s="213"/>
      <c r="CH467" s="213"/>
      <c r="CI467" s="213"/>
      <c r="CJ467" s="213"/>
      <c r="CK467" s="213"/>
    </row>
    <row r="468" spans="1:89" s="214" customFormat="1" ht="28.5" hidden="1" customHeight="1">
      <c r="A468" s="646"/>
      <c r="B468" s="624"/>
      <c r="C468" s="520"/>
      <c r="D468" s="520"/>
      <c r="E468" s="469"/>
      <c r="F468" s="469"/>
      <c r="G468" s="489"/>
      <c r="H468" s="384">
        <v>76</v>
      </c>
      <c r="I468" s="466"/>
      <c r="J468" s="463"/>
      <c r="K468" s="463"/>
      <c r="L468" s="463"/>
      <c r="M468" s="469"/>
      <c r="N468" s="469"/>
      <c r="O468" s="469"/>
      <c r="P468" s="472"/>
      <c r="Q468" s="475"/>
      <c r="R468" s="478"/>
      <c r="S468" s="478"/>
      <c r="T468" s="478"/>
      <c r="U468" s="478"/>
      <c r="V468" s="481"/>
      <c r="W468" s="439"/>
      <c r="X468" s="484"/>
      <c r="Y468" s="487"/>
      <c r="Z468" s="436"/>
      <c r="AA468" s="439"/>
      <c r="AB468" s="442"/>
      <c r="AC468" s="445"/>
      <c r="AD468" s="448"/>
      <c r="AE468" s="451"/>
      <c r="AF468" s="205">
        <v>3</v>
      </c>
      <c r="AG468" s="206"/>
      <c r="AH468" s="234" t="str">
        <f t="shared" si="462"/>
        <v/>
      </c>
      <c r="AI468" s="340"/>
      <c r="AJ468" s="340"/>
      <c r="AK468" s="235" t="str">
        <f t="shared" si="463"/>
        <v/>
      </c>
      <c r="AL468" s="341"/>
      <c r="AM468" s="341"/>
      <c r="AN468" s="342"/>
      <c r="AO468" s="236" t="str">
        <f>IF(ISBLANK(AD466),(IFERROR(IF(AND(AH467="Probabilidad",AH468="Probabilidad"),(AQ467-(+AQ467*AK468)),IF(AND(AH467="Impacto",AH468="Probabilidad"),(AQ466-(+AQ466*AK468)),IF(AH468="Impacto",AQ467,""))),""))," ")</f>
        <v/>
      </c>
      <c r="AP468" s="174" t="str">
        <f>IF(ISBLANK(AD466),(IFERROR(IF(AO468="","",IF(AO468&lt;=0.2,"Muy Baja",IF(AO468&lt;=0.4,"Baja",IF(AO468&lt;=0.6,"Media",IF(AO468&lt;=0.8,"Alta","Muy Alta"))))),""))," ")</f>
        <v/>
      </c>
      <c r="AQ468" s="237" t="str">
        <f t="shared" si="464"/>
        <v/>
      </c>
      <c r="AR468" s="283" t="str">
        <f t="shared" si="465"/>
        <v/>
      </c>
      <c r="AS468" s="237" t="str">
        <f>IFERROR(IF(AND(AH467="Impacto",AH468="Impacto"),(AS467-(+AS467*AK468)),IF(AND(AH467="Probabilidad",AH468="Impacto"),(AS466-(+AS466*AK468)),IF(AH468="Probabilidad",AS467,""))),"")</f>
        <v/>
      </c>
      <c r="AT468" s="239" t="str">
        <f t="shared" si="466"/>
        <v/>
      </c>
      <c r="AU468" s="454"/>
      <c r="AV468" s="457"/>
      <c r="AW468" s="451"/>
      <c r="AX468" s="460"/>
      <c r="AY468" s="343"/>
      <c r="AZ468" s="209"/>
      <c r="BA468" s="207"/>
      <c r="BB468" s="207"/>
      <c r="BC468" s="208"/>
      <c r="BD468" s="208"/>
      <c r="BE468" s="208"/>
      <c r="BF468" s="209"/>
      <c r="BG468" s="463"/>
      <c r="BH468" s="215"/>
      <c r="BI468" s="210"/>
      <c r="BJ468" s="210"/>
      <c r="BK468" s="210"/>
      <c r="BL468" s="207"/>
      <c r="BM468" s="207"/>
      <c r="BN468" s="207"/>
      <c r="BO468" s="282"/>
      <c r="BP468" s="282"/>
      <c r="BQ468" s="284"/>
      <c r="BR468" s="213"/>
      <c r="BS468" s="213" t="str">
        <f>IF(AND('MAPA DE RIESGOS'!$AP468="Muy Alta",'MAPA DE RIESGOS'!$AR468="Leve"),CONCATENATE("R",'MAPA DE RIESGOS'!$H468,"C",'MAPA DE RIESGOS'!$AF468),"")</f>
        <v/>
      </c>
      <c r="BT468" s="213"/>
      <c r="BU468" s="213"/>
      <c r="BV468" s="213"/>
      <c r="BW468" s="213"/>
      <c r="BX468" s="213"/>
      <c r="BY468" s="213"/>
      <c r="BZ468" s="213"/>
      <c r="CA468" s="213"/>
      <c r="CB468" s="213"/>
      <c r="CC468" s="213"/>
      <c r="CD468" s="213"/>
      <c r="CE468" s="213"/>
      <c r="CF468" s="213"/>
      <c r="CG468" s="213"/>
      <c r="CH468" s="213"/>
      <c r="CI468" s="213"/>
      <c r="CJ468" s="213"/>
      <c r="CK468" s="213"/>
    </row>
    <row r="469" spans="1:89" s="214" customFormat="1" ht="28.5" hidden="1" customHeight="1">
      <c r="A469" s="646"/>
      <c r="B469" s="624"/>
      <c r="C469" s="520"/>
      <c r="D469" s="520"/>
      <c r="E469" s="469"/>
      <c r="F469" s="469"/>
      <c r="G469" s="489"/>
      <c r="H469" s="384">
        <v>76</v>
      </c>
      <c r="I469" s="466"/>
      <c r="J469" s="463"/>
      <c r="K469" s="463"/>
      <c r="L469" s="463"/>
      <c r="M469" s="469"/>
      <c r="N469" s="469"/>
      <c r="O469" s="469"/>
      <c r="P469" s="472"/>
      <c r="Q469" s="475"/>
      <c r="R469" s="478"/>
      <c r="S469" s="478"/>
      <c r="T469" s="478"/>
      <c r="U469" s="478"/>
      <c r="V469" s="481"/>
      <c r="W469" s="439"/>
      <c r="X469" s="484"/>
      <c r="Y469" s="487"/>
      <c r="Z469" s="436"/>
      <c r="AA469" s="439"/>
      <c r="AB469" s="442"/>
      <c r="AC469" s="445"/>
      <c r="AD469" s="448"/>
      <c r="AE469" s="451"/>
      <c r="AF469" s="205">
        <v>4</v>
      </c>
      <c r="AG469" s="206"/>
      <c r="AH469" s="234" t="str">
        <f t="shared" si="462"/>
        <v/>
      </c>
      <c r="AI469" s="340"/>
      <c r="AJ469" s="340"/>
      <c r="AK469" s="235" t="str">
        <f t="shared" si="463"/>
        <v/>
      </c>
      <c r="AL469" s="341"/>
      <c r="AM469" s="341"/>
      <c r="AN469" s="342"/>
      <c r="AO469" s="236" t="str">
        <f>IF(ISBLANK(AD466),(IFERROR(IF(AND(AH468="Probabilidad",AH469="Probabilidad"),(AQ468-(+AQ468*AK469)),IF(AND(AH468="Impacto",AH469="Probabilidad"),(AQ467-(+AQ467*AK469)),IF(AH469="Impacto",AQ468,""))),""))," ")</f>
        <v/>
      </c>
      <c r="AP469" s="174" t="str">
        <f>IF(ISBLANK(AD466),(IFERROR(IF(AO469="","",IF(AO469&lt;=0.2,"Muy Baja",IF(AO469&lt;=0.4,"Baja",IF(AO469&lt;=0.6,"Media",IF(AO469&lt;=0.8,"Alta","Muy Alta"))))),""))," ")</f>
        <v/>
      </c>
      <c r="AQ469" s="237" t="str">
        <f t="shared" si="464"/>
        <v/>
      </c>
      <c r="AR469" s="283" t="str">
        <f t="shared" si="465"/>
        <v/>
      </c>
      <c r="AS469" s="237" t="str">
        <f>IFERROR(IF(AND(AH468="Impacto",AH469="Impacto"),(AS468-(+AS468*AK469)),IF(AND(AH468="Probabilidad",AH469="Impacto"),(AS467-(+AS467*AK469)),IF(AH469="Probabilidad",AS468,""))),"")</f>
        <v/>
      </c>
      <c r="AT469" s="239" t="str">
        <f t="shared" si="466"/>
        <v/>
      </c>
      <c r="AU469" s="454"/>
      <c r="AV469" s="457"/>
      <c r="AW469" s="451"/>
      <c r="AX469" s="460"/>
      <c r="AY469" s="343"/>
      <c r="AZ469" s="209"/>
      <c r="BA469" s="207"/>
      <c r="BB469" s="207"/>
      <c r="BC469" s="208"/>
      <c r="BD469" s="208"/>
      <c r="BE469" s="208"/>
      <c r="BF469" s="209"/>
      <c r="BG469" s="463"/>
      <c r="BH469" s="215"/>
      <c r="BI469" s="210"/>
      <c r="BJ469" s="210"/>
      <c r="BK469" s="210"/>
      <c r="BL469" s="207"/>
      <c r="BM469" s="207"/>
      <c r="BN469" s="207"/>
      <c r="BO469" s="282"/>
      <c r="BP469" s="282"/>
      <c r="BQ469" s="284"/>
      <c r="BR469" s="213"/>
      <c r="BS469" s="213" t="str">
        <f>IF(AND('MAPA DE RIESGOS'!$AP469="Muy Alta",'MAPA DE RIESGOS'!$AR469="Leve"),CONCATENATE("R",'MAPA DE RIESGOS'!$H469,"C",'MAPA DE RIESGOS'!$AF469),"")</f>
        <v/>
      </c>
      <c r="BT469" s="213"/>
      <c r="BU469" s="213"/>
      <c r="BV469" s="213"/>
      <c r="BW469" s="213"/>
      <c r="BX469" s="213"/>
      <c r="BY469" s="213"/>
      <c r="BZ469" s="213"/>
      <c r="CA469" s="213"/>
      <c r="CB469" s="213"/>
      <c r="CC469" s="213"/>
      <c r="CD469" s="213"/>
      <c r="CE469" s="213"/>
      <c r="CF469" s="213"/>
      <c r="CG469" s="213"/>
      <c r="CH469" s="213"/>
      <c r="CI469" s="213"/>
      <c r="CJ469" s="213"/>
      <c r="CK469" s="213"/>
    </row>
    <row r="470" spans="1:89" s="214" customFormat="1" ht="28.5" hidden="1" customHeight="1">
      <c r="A470" s="646"/>
      <c r="B470" s="624"/>
      <c r="C470" s="520"/>
      <c r="D470" s="520"/>
      <c r="E470" s="469"/>
      <c r="F470" s="469"/>
      <c r="G470" s="489"/>
      <c r="H470" s="384">
        <v>76</v>
      </c>
      <c r="I470" s="466"/>
      <c r="J470" s="463"/>
      <c r="K470" s="463"/>
      <c r="L470" s="463"/>
      <c r="M470" s="469"/>
      <c r="N470" s="469"/>
      <c r="O470" s="469"/>
      <c r="P470" s="472"/>
      <c r="Q470" s="475"/>
      <c r="R470" s="478"/>
      <c r="S470" s="478"/>
      <c r="T470" s="478"/>
      <c r="U470" s="478"/>
      <c r="V470" s="481"/>
      <c r="W470" s="439"/>
      <c r="X470" s="484"/>
      <c r="Y470" s="487"/>
      <c r="Z470" s="436"/>
      <c r="AA470" s="439"/>
      <c r="AB470" s="442"/>
      <c r="AC470" s="445"/>
      <c r="AD470" s="448"/>
      <c r="AE470" s="451"/>
      <c r="AF470" s="205">
        <v>5</v>
      </c>
      <c r="AG470" s="206"/>
      <c r="AH470" s="234" t="str">
        <f t="shared" si="462"/>
        <v/>
      </c>
      <c r="AI470" s="340"/>
      <c r="AJ470" s="340"/>
      <c r="AK470" s="235" t="str">
        <f t="shared" si="463"/>
        <v/>
      </c>
      <c r="AL470" s="341"/>
      <c r="AM470" s="341"/>
      <c r="AN470" s="342"/>
      <c r="AO470" s="236" t="str">
        <f>IF(ISBLANK(AD466),(IFERROR(IF(AND(AH469="Probabilidad",AH470="Probabilidad"),(AQ469-(+AQ469*AK470)),IF(AND(AH469="Impacto",AH470="Probabilidad"),(AQ468-(+AQ468*AK470)),IF(AH470="Impacto",AQ469,""))),""))," ")</f>
        <v/>
      </c>
      <c r="AP470" s="174" t="str">
        <f>IF(ISBLANK(AD466),(IFERROR(IF(AO470="","",IF(AO470&lt;=0.2,"Muy Baja",IF(AO470&lt;=0.4,"Baja",IF(AO470&lt;=0.6,"Media",IF(AO470&lt;=0.8,"Alta","Muy Alta"))))),""))," ")</f>
        <v/>
      </c>
      <c r="AQ470" s="237" t="str">
        <f t="shared" si="464"/>
        <v/>
      </c>
      <c r="AR470" s="283" t="str">
        <f t="shared" si="465"/>
        <v/>
      </c>
      <c r="AS470" s="237" t="str">
        <f>IFERROR(IF(AND(AH469="Impacto",AH470="Impacto"),(AS469-(+AS469*AK470)),IF(AND(AH469="Probabilidad",AH470="Impacto"),(AS468-(+AS468*AK470)),IF(AH470="Probabilidad",AS469,""))),"")</f>
        <v/>
      </c>
      <c r="AT470" s="239" t="str">
        <f t="shared" si="466"/>
        <v/>
      </c>
      <c r="AU470" s="454"/>
      <c r="AV470" s="457"/>
      <c r="AW470" s="451"/>
      <c r="AX470" s="460"/>
      <c r="AY470" s="343"/>
      <c r="AZ470" s="209"/>
      <c r="BA470" s="207"/>
      <c r="BB470" s="207"/>
      <c r="BC470" s="208"/>
      <c r="BD470" s="208"/>
      <c r="BE470" s="208"/>
      <c r="BF470" s="209"/>
      <c r="BG470" s="463"/>
      <c r="BH470" s="215"/>
      <c r="BI470" s="210"/>
      <c r="BJ470" s="210"/>
      <c r="BK470" s="210"/>
      <c r="BL470" s="207"/>
      <c r="BM470" s="207"/>
      <c r="BN470" s="207"/>
      <c r="BO470" s="282"/>
      <c r="BP470" s="282"/>
      <c r="BQ470" s="284"/>
      <c r="BR470" s="213"/>
      <c r="BS470" s="213" t="str">
        <f>IF(AND('MAPA DE RIESGOS'!$AP470="Muy Alta",'MAPA DE RIESGOS'!$AR470="Leve"),CONCATENATE("R",'MAPA DE RIESGOS'!$H470,"C",'MAPA DE RIESGOS'!$AF470),"")</f>
        <v/>
      </c>
      <c r="BT470" s="213"/>
      <c r="BU470" s="213"/>
      <c r="BV470" s="213"/>
      <c r="BW470" s="213"/>
      <c r="BX470" s="213"/>
      <c r="BY470" s="213"/>
      <c r="BZ470" s="213"/>
      <c r="CA470" s="213"/>
      <c r="CB470" s="213"/>
      <c r="CC470" s="213"/>
      <c r="CD470" s="213"/>
      <c r="CE470" s="213"/>
      <c r="CF470" s="213"/>
      <c r="CG470" s="213"/>
      <c r="CH470" s="213"/>
      <c r="CI470" s="213"/>
      <c r="CJ470" s="213"/>
      <c r="CK470" s="213"/>
    </row>
    <row r="471" spans="1:89" s="214" customFormat="1" ht="28.5" hidden="1" customHeight="1">
      <c r="A471" s="646"/>
      <c r="B471" s="624"/>
      <c r="C471" s="520"/>
      <c r="D471" s="520"/>
      <c r="E471" s="469"/>
      <c r="F471" s="469"/>
      <c r="G471" s="489"/>
      <c r="H471" s="384">
        <v>76</v>
      </c>
      <c r="I471" s="467"/>
      <c r="J471" s="464"/>
      <c r="K471" s="464"/>
      <c r="L471" s="464"/>
      <c r="M471" s="470"/>
      <c r="N471" s="470"/>
      <c r="O471" s="470"/>
      <c r="P471" s="473"/>
      <c r="Q471" s="476"/>
      <c r="R471" s="479"/>
      <c r="S471" s="479"/>
      <c r="T471" s="479"/>
      <c r="U471" s="479"/>
      <c r="V471" s="482"/>
      <c r="W471" s="440"/>
      <c r="X471" s="485"/>
      <c r="Y471" s="488"/>
      <c r="Z471" s="437"/>
      <c r="AA471" s="440"/>
      <c r="AB471" s="443"/>
      <c r="AC471" s="446"/>
      <c r="AD471" s="449"/>
      <c r="AE471" s="452"/>
      <c r="AF471" s="205">
        <v>6</v>
      </c>
      <c r="AG471" s="206"/>
      <c r="AH471" s="234" t="str">
        <f t="shared" si="462"/>
        <v/>
      </c>
      <c r="AI471" s="340"/>
      <c r="AJ471" s="340"/>
      <c r="AK471" s="235" t="str">
        <f t="shared" si="463"/>
        <v/>
      </c>
      <c r="AL471" s="341"/>
      <c r="AM471" s="341"/>
      <c r="AN471" s="342"/>
      <c r="AO471" s="236" t="str">
        <f>IF(ISBLANK(AD466),(IFERROR(IF(AND(AH469="Probabilidad",AH471="Probabilidad"),(AQ469-(+AQ469*AK471)),IF(AND(AH469="Impacto",AH471="Probabilidad"),(AQ468-(+AQ468*AK471)),IF(AH471="Impacto",AQ469,""))),""))," ")</f>
        <v/>
      </c>
      <c r="AP471" s="174" t="str">
        <f>IF(ISBLANK(AD466),(IFERROR(IF(AO471="","",IF(AO471&lt;=0.2,"Muy Baja",IF(AO471&lt;=0.4,"Baja",IF(AO471&lt;=0.6,"Media",IF(AO471&lt;=0.8,"Alta","Muy Alta"))))),"")), " ")</f>
        <v/>
      </c>
      <c r="AQ471" s="237" t="str">
        <f t="shared" si="464"/>
        <v/>
      </c>
      <c r="AR471" s="283" t="str">
        <f t="shared" si="465"/>
        <v/>
      </c>
      <c r="AS471" s="237" t="str">
        <f>IFERROR(IF(AND(AH470="Impacto",AH471="Impacto"),(AS469-(+AS470*AK471)),IF(AND(AH469="Probabilidad",AH471="Impacto"),(AS468-(+AS468*AK471)),IF(AH471="Probabilidad",AS469,""))),"")</f>
        <v/>
      </c>
      <c r="AT471" s="239" t="str">
        <f t="shared" si="466"/>
        <v/>
      </c>
      <c r="AU471" s="455"/>
      <c r="AV471" s="458"/>
      <c r="AW471" s="452"/>
      <c r="AX471" s="461"/>
      <c r="AY471" s="343"/>
      <c r="AZ471" s="209"/>
      <c r="BA471" s="207"/>
      <c r="BB471" s="207"/>
      <c r="BC471" s="208"/>
      <c r="BD471" s="208"/>
      <c r="BE471" s="208"/>
      <c r="BF471" s="209"/>
      <c r="BG471" s="464"/>
      <c r="BH471" s="215"/>
      <c r="BI471" s="210"/>
      <c r="BJ471" s="210"/>
      <c r="BK471" s="210"/>
      <c r="BL471" s="207"/>
      <c r="BM471" s="207"/>
      <c r="BN471" s="207"/>
      <c r="BO471" s="282"/>
      <c r="BP471" s="282"/>
      <c r="BQ471" s="284"/>
      <c r="BR471" s="213"/>
      <c r="BS471" s="213" t="str">
        <f>IF(AND('MAPA DE RIESGOS'!$AP471="Muy Alta",'MAPA DE RIESGOS'!$AR471="Leve"),CONCATENATE("R",'MAPA DE RIESGOS'!$H471,"C",'MAPA DE RIESGOS'!$AF471),"")</f>
        <v/>
      </c>
      <c r="BT471" s="213"/>
      <c r="BU471" s="213"/>
      <c r="BV471" s="213"/>
      <c r="BW471" s="213"/>
      <c r="BX471" s="213"/>
      <c r="BY471" s="213"/>
      <c r="BZ471" s="213"/>
      <c r="CA471" s="213"/>
      <c r="CB471" s="213"/>
      <c r="CC471" s="213"/>
      <c r="CD471" s="213"/>
      <c r="CE471" s="213"/>
      <c r="CF471" s="213"/>
      <c r="CG471" s="213"/>
      <c r="CH471" s="213"/>
      <c r="CI471" s="213"/>
      <c r="CJ471" s="213"/>
      <c r="CK471" s="213"/>
    </row>
    <row r="472" spans="1:89" s="214" customFormat="1" ht="102" customHeight="1">
      <c r="A472" s="646"/>
      <c r="B472" s="624" t="s">
        <v>963</v>
      </c>
      <c r="C472" s="520"/>
      <c r="D472" s="520" t="str">
        <f>IFERROR((VLOOKUP($B472,'Listados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2" s="469" t="s">
        <v>1259</v>
      </c>
      <c r="F472" s="469" t="s">
        <v>970</v>
      </c>
      <c r="G472" s="489">
        <v>77</v>
      </c>
      <c r="H472" s="384">
        <v>77</v>
      </c>
      <c r="I472" s="465" t="s">
        <v>1700</v>
      </c>
      <c r="J472" s="462" t="s">
        <v>243</v>
      </c>
      <c r="K472" s="462" t="s">
        <v>1055</v>
      </c>
      <c r="L472" s="462" t="s">
        <v>1056</v>
      </c>
      <c r="M472" s="468" t="str">
        <f>+I472</f>
        <v>Posibilidad de recibir o solicitar cualquier dádiva o beneficio a nombre propio o de terceros con el fin de alterar o manipular información para generar beneficio de la gestión de un proceso.</v>
      </c>
      <c r="N472" s="468" t="s">
        <v>109</v>
      </c>
      <c r="O472" s="468" t="s">
        <v>247</v>
      </c>
      <c r="P472" s="471">
        <v>228</v>
      </c>
      <c r="Q472" s="474"/>
      <c r="R472" s="477"/>
      <c r="S472" s="477"/>
      <c r="T472" s="477"/>
      <c r="U472" s="477"/>
      <c r="V472" s="480" t="str">
        <f t="shared" ref="V472" si="498">IF(ISBLANK(AC472),(IF(P472&lt;=0,"",IF(P472&lt;=2,"Muy Baja",IF(P472&lt;=24,"Baja",IF(P472&lt;=500,"Media",IF(P472&lt;=5000,"Alta","Muy Alta"))))))," ")</f>
        <v xml:space="preserve"> </v>
      </c>
      <c r="W472" s="438" t="str">
        <f t="shared" ref="W472" si="499">IF(ISBLANK(AC472),(IF(V472="","",IF(V472="Muy Baja",20%,IF(V472="Baja",40%,IF(V472="Media",60%,IF(V472="Alta",80%,IF(V472="Muy Alta",100%,0)))))))," ")</f>
        <v xml:space="preserve"> </v>
      </c>
      <c r="X472" s="483"/>
      <c r="Y472" s="486" t="str">
        <f>IF(X472&gt;0,IF(NOT(ISERROR(MATCH(X472,'Listados Datos'!$N$3:$N$4,0))),'Listados Datos'!$N$6&amp;"Por favor no seleccionar este criterios de impacto (Afectación Económica o presupuestal y/o Pérdida Reputacional)",'Listados Datos'!$N$7),"")</f>
        <v/>
      </c>
      <c r="Z472" s="435" t="str">
        <f>IF(OR(X472='Listados Datos'!$R$3,X472='Listados Datos'!$S$3),"Leve",IF(OR(X472='Listados Datos'!$R$4,X472='Listados Datos'!$S$4),"Menor",IF(OR(X472='Listados Datos'!$R$5,X472='Listados Datos'!$S$5),"Moderado",IF(OR(X472='Listados Datos'!$R$6,X472='Listados Datos'!$S$6),"Mayor",IF(OR(X472='Listados Datos'!$R$7,X472='Listados Datos'!$S$7),"Catastrófico","")))))</f>
        <v/>
      </c>
      <c r="AA472" s="438" t="str">
        <f>IF(Z472="","",IF(Z472="Leve",20%,IF(Z472="Menor",40%,IF(Z472="Moderado",60%,IF(Z472="Mayor",80%,IF(Z472="Catastrófico",100%,0))))))</f>
        <v/>
      </c>
      <c r="AB472" s="441" t="str">
        <f>IF(OR(AND(V472="Muy Baja",Z472="Leve"),AND(V472="Muy Baja",Z472="Menor"),AND(V472="Baja",Z472="Leve")),"Bajo",IF(OR(AND(V472="Muy baja",Z472="Moderado"),AND(V472="Baja",Z472="Menor"),AND(V472="Baja",Z472="Moderado"),AND(V472="Media",Z472="Leve"),AND(V472="Media",Z472="Menor"),AND(V472="Media",Z472="Moderado"),AND(V472="Alta",Z472="Leve"),AND(V472="Alta",Z472="Menor")),"Moderado",IF(OR(AND(V472="Muy Baja",Z472="Mayor"),AND(V472="Baja",Z472="Mayor"),AND(V472="Media",Z472="Mayor"),AND(V472="Alta",Z472="Moderado"),AND(V472="Alta",Z472="Mayor"),AND(V472="Muy Alta",Z472="Leve"),AND(V472="Muy Alta",Z472="Menor"),AND(V472="Muy Alta",Z472="Moderado"),AND(V472="Muy Alta",Z472="Mayor")),"Alto",IF(OR(AND(V472="Muy Baja",Z472="Catastrófico"),AND(V472="Baja",Z472="Catastrófico"),AND(V472="Media",Z472="Catastrófico"),AND(V472="Alta",Z472="Catastrófico"),AND(V472="Muy Alta",Z472="Catastrófico")),"Extremo",""))))</f>
        <v/>
      </c>
      <c r="AC472" s="444" t="s">
        <v>348</v>
      </c>
      <c r="AD472" s="447" t="s">
        <v>12</v>
      </c>
      <c r="AE472" s="450" t="str">
        <f t="shared" ref="AE472" si="500">IF(AND(AC472="Rara Vez",AD472="Insignificante"),("BAJA"),IF(AND(AC472="Rara Vez",AD472="Menor"),("BAJA"),IF(AND(AC472="Rara Vez",AD472="Moderado"),("MODERADA"),IF(AND(AC472="Rara Vez",AD472="Mayor"),("ALTA"),IF(AND(AC472="Improbable",AD472="Insignificante"),("BAJA"),IF(AND(AC472="Improbable",AD472="Menor"),("BAJA"),IF(AND(AC472="Improbable",AD472="Moderado"),("MODERADA"),IF(AND(AC472="Improbable",AD472="Mayor"),("ALTA"),IF(AND(AC472="Posible",AD472="Insignificante"),("BAJA"),IF(AND(AC472="Posible",AD472="Menor"),("MODERADA"),IF(AND(AC472="Posible",AD472="Moderado"),("ALTA"),IF(AND(AC472="Posible",AD472="Mayor"),("EXTREMA"),IF(AND(AC472="Probable",AD472="Insignificante"),("MODERADA"),IF(AND(AC472="Probable",AD472="Menor"),("ALTA"),IF(AND(AC472="Probable",AD472="Moderado"),("ALTA"),IF(AND(AC472="Probable",AD472="Mayor"),("EXTREMA"),IF(AND(AC472="Casi Seguro",AD472="Insignificante"),("ALTA"),IF(AND(AC472="Casi Seguro",AD472="Menor"),("ALTA"),IF(AND(AC472="Casi Seguro",AD472="Moderado"),("EXTREMA"),IF(AND(AC472="Casi Seguro",AD472="Mayor"),("EXTREMA"),IF(AD472="Catastrófico","EXTREMA","VALORAR")))))))))))))))))))))</f>
        <v>MODERADA</v>
      </c>
      <c r="AF472" s="205">
        <v>1</v>
      </c>
      <c r="AG472" s="206" t="s">
        <v>1129</v>
      </c>
      <c r="AH472" s="234" t="str">
        <f t="shared" si="462"/>
        <v>Probabilidad</v>
      </c>
      <c r="AI472" s="340" t="s">
        <v>314</v>
      </c>
      <c r="AJ472" s="340" t="s">
        <v>319</v>
      </c>
      <c r="AK472" s="235" t="str">
        <f t="shared" si="463"/>
        <v>40%</v>
      </c>
      <c r="AL472" s="341" t="s">
        <v>323</v>
      </c>
      <c r="AM472" s="341" t="s">
        <v>327</v>
      </c>
      <c r="AN472" s="342" t="s">
        <v>330</v>
      </c>
      <c r="AO472" s="236" t="str">
        <f>IF(ISBLANK(AD472),(IFERROR(IF(AH472="Probabilidad",(W472-(+W472*AK472)),IF(AH472="Impacto",W472,"")),""))," ")</f>
        <v xml:space="preserve"> </v>
      </c>
      <c r="AP472" s="174" t="str">
        <f>IF(ISBLANK(AD472), (IFERROR(IF(AO472="","",IF(AO472&lt;=0.2,"Muy Baja",IF(AO472&lt;=0.4,"Baja",IF(AO472&lt;=0.6,"Media",IF(AO472&lt;=0.8,"Alta","Muy Alta"))))),""))," ")</f>
        <v xml:space="preserve"> </v>
      </c>
      <c r="AQ472" s="237" t="str">
        <f t="shared" si="464"/>
        <v xml:space="preserve"> </v>
      </c>
      <c r="AR472" s="283" t="str">
        <f t="shared" si="465"/>
        <v/>
      </c>
      <c r="AS472" s="237" t="str">
        <f>IFERROR(IF(AH472="Impacto",(AA472-(+AA472*AK472)),IF(AH472="Probabilidad",AA472,"")),"")</f>
        <v/>
      </c>
      <c r="AT472" s="239" t="str">
        <f t="shared" si="466"/>
        <v/>
      </c>
      <c r="AU472" s="453" t="s">
        <v>348</v>
      </c>
      <c r="AV472" s="456" t="str">
        <f>IF(ISBLANK(AD472), " ", AD472)</f>
        <v>Moderado</v>
      </c>
      <c r="AW472" s="450" t="str">
        <f t="shared" ref="AW472" si="501">IF(AND(AU472="Rara Vez",AV472="Insignificante"),("BAJA"),IF(AND(AU472="Rara Vez",AV472="Menor"),("BAJA"),IF(AND(AU472="Rara Vez",AV472="Moderado"),("MODERADA"),IF(AND(AU472="Rara Vez",AV472="Mayor"),("ALTA"),IF(AND(AU472="Improbable",AV472="Insignificante"),("BAJA"),IF(AND(AU472="Improbable",AV472="Menor"),("BAJA"),IF(AND(AU472="Improbable",AV472="Moderado"),("MODERADA"),IF(AND(AU472="Improbable",AV472="Mayor"),("ALTA"),IF(AND(AU472="Posible",AV472="Insignificante"),("BAJA"),IF(AND(AU472="Posible",AV472="Menor"),("MODERADA"),IF(AND(AU472="Posible",AV472="Moderado"),("ALTA"),IF(AND(AU472="Posible",AV472="Mayor"),("EXTREMA"),IF(AND(AU472="Probable",AV472="Insignificante"),("MODERADA"),IF(AND(AU472="Probable",AV472="Menor"),("ALTA"),IF(AND(AU472="Probable",AV472="Moderado"),("ALTA"),IF(AND(AU472="Probable",AV472="Mayor"),("EXTREMA"),IF(AND(AU472="Casi Seguro",AV472="Insignificante"),("ALTA"),IF(AND(AU472="Casi Seguro",AV472="Menor"),("ALTA"),IF(AND(AU472="Casi Seguro",AV472="Moderado"),("EXTREMA"),IF(AND(AU472="Casi Seguro",AV472="Mayor"),("EXTREMA"),IF(AV472="Catastrófico","EXTREMA","VALORAR")))))))))))))))))))))</f>
        <v>MODERADA</v>
      </c>
      <c r="AX472" s="459" t="s">
        <v>337</v>
      </c>
      <c r="AY472" s="503" t="s">
        <v>1137</v>
      </c>
      <c r="AZ472" s="497" t="s">
        <v>1072</v>
      </c>
      <c r="BA472" s="497" t="s">
        <v>970</v>
      </c>
      <c r="BB472" s="497" t="s">
        <v>1063</v>
      </c>
      <c r="BC472" s="497">
        <v>44562</v>
      </c>
      <c r="BD472" s="497">
        <v>44926</v>
      </c>
      <c r="BE472" s="497" t="s">
        <v>1072</v>
      </c>
      <c r="BF472" s="497" t="s">
        <v>1075</v>
      </c>
      <c r="BG472" s="462" t="s">
        <v>1073</v>
      </c>
      <c r="BH472" s="215"/>
      <c r="BI472" s="210"/>
      <c r="BJ472" s="210"/>
      <c r="BK472" s="210"/>
      <c r="BL472" s="207"/>
      <c r="BM472" s="207"/>
      <c r="BN472" s="207"/>
      <c r="BO472" s="282"/>
      <c r="BP472" s="282"/>
      <c r="BQ472" s="284"/>
      <c r="BR472" s="213"/>
      <c r="BS472" s="213" t="str">
        <f>IF(AND('MAPA DE RIESGOS'!$AP472="Muy Alta",'MAPA DE RIESGOS'!$AR472="Leve"),CONCATENATE("R",'MAPA DE RIESGOS'!$H472,"C",'MAPA DE RIESGOS'!$AF472),"")</f>
        <v/>
      </c>
      <c r="BT472" s="213"/>
      <c r="BU472" s="213"/>
      <c r="BV472" s="213"/>
      <c r="BW472" s="213"/>
      <c r="BX472" s="213"/>
      <c r="BY472" s="213"/>
      <c r="BZ472" s="213"/>
      <c r="CA472" s="213"/>
      <c r="CB472" s="213"/>
      <c r="CC472" s="213"/>
      <c r="CD472" s="213"/>
      <c r="CE472" s="213"/>
      <c r="CF472" s="213"/>
      <c r="CG472" s="213"/>
      <c r="CH472" s="213"/>
      <c r="CI472" s="213"/>
      <c r="CJ472" s="213"/>
      <c r="CK472" s="213"/>
    </row>
    <row r="473" spans="1:89" s="214" customFormat="1" ht="28.5" hidden="1" customHeight="1">
      <c r="A473" s="646"/>
      <c r="B473" s="624"/>
      <c r="C473" s="520"/>
      <c r="D473" s="520"/>
      <c r="E473" s="469"/>
      <c r="F473" s="469"/>
      <c r="G473" s="489"/>
      <c r="H473" s="384">
        <v>77</v>
      </c>
      <c r="I473" s="466"/>
      <c r="J473" s="463"/>
      <c r="K473" s="463"/>
      <c r="L473" s="463"/>
      <c r="M473" s="469"/>
      <c r="N473" s="469"/>
      <c r="O473" s="469"/>
      <c r="P473" s="472"/>
      <c r="Q473" s="475"/>
      <c r="R473" s="478"/>
      <c r="S473" s="478"/>
      <c r="T473" s="478"/>
      <c r="U473" s="478"/>
      <c r="V473" s="481"/>
      <c r="W473" s="439"/>
      <c r="X473" s="484"/>
      <c r="Y473" s="487"/>
      <c r="Z473" s="436"/>
      <c r="AA473" s="439"/>
      <c r="AB473" s="442"/>
      <c r="AC473" s="445"/>
      <c r="AD473" s="448"/>
      <c r="AE473" s="451"/>
      <c r="AF473" s="205">
        <v>2</v>
      </c>
      <c r="AG473" s="206"/>
      <c r="AH473" s="234" t="str">
        <f t="shared" si="462"/>
        <v/>
      </c>
      <c r="AI473" s="340"/>
      <c r="AJ473" s="340"/>
      <c r="AK473" s="235" t="str">
        <f t="shared" si="463"/>
        <v/>
      </c>
      <c r="AL473" s="341"/>
      <c r="AM473" s="341"/>
      <c r="AN473" s="342"/>
      <c r="AO473" s="236" t="str">
        <f>IF(ISBLANK(AD472),(IFERROR(IF(AND(AH472="Probabilidad",AH473="Probabilidad"),(AQ472-(+AQ472*AK473)),IF(AH473="Probabilidad",(W472-(+W472*AK473)),IF(AH473="Impacto",AQ472,""))),""))," ")</f>
        <v xml:space="preserve"> </v>
      </c>
      <c r="AP473" s="174" t="str">
        <f>IF(ISBLANK(AD472),(IFERROR(IF(AO473="","",IF(AO473&lt;=0.2,"Muy Baja",IF(AO473&lt;=0.4,"Baja",IF(AO473&lt;=0.6,"Media",IF(AO473&lt;=0.8,"Alta","Muy Alta"))))),""))," ")</f>
        <v xml:space="preserve"> </v>
      </c>
      <c r="AQ473" s="237" t="str">
        <f t="shared" si="464"/>
        <v xml:space="preserve"> </v>
      </c>
      <c r="AR473" s="283" t="str">
        <f t="shared" si="465"/>
        <v/>
      </c>
      <c r="AS473" s="237" t="str">
        <f>IFERROR(IF(AND(AH472="Impacto",AH473="Impacto"),(AS472-(+AS472*AK473)),IF(AH473="Impacto",(AA472-(+AA472*AK473)),IF(AH473="Probabilidad",AS472,""))),"")</f>
        <v/>
      </c>
      <c r="AT473" s="239" t="str">
        <f t="shared" si="466"/>
        <v/>
      </c>
      <c r="AU473" s="454"/>
      <c r="AV473" s="457"/>
      <c r="AW473" s="451"/>
      <c r="AX473" s="460"/>
      <c r="AY473" s="504"/>
      <c r="AZ473" s="498"/>
      <c r="BA473" s="498"/>
      <c r="BB473" s="498"/>
      <c r="BC473" s="498"/>
      <c r="BD473" s="498"/>
      <c r="BE473" s="498"/>
      <c r="BF473" s="498"/>
      <c r="BG473" s="463"/>
      <c r="BH473" s="215"/>
      <c r="BI473" s="210"/>
      <c r="BJ473" s="210"/>
      <c r="BK473" s="210"/>
      <c r="BL473" s="207"/>
      <c r="BM473" s="207"/>
      <c r="BN473" s="207"/>
      <c r="BO473" s="282"/>
      <c r="BP473" s="282"/>
      <c r="BQ473" s="284"/>
      <c r="BR473" s="213"/>
      <c r="BS473" s="213" t="str">
        <f>IF(AND('MAPA DE RIESGOS'!$AP473="Muy Alta",'MAPA DE RIESGOS'!$AR473="Leve"),CONCATENATE("R",'MAPA DE RIESGOS'!$H473,"C",'MAPA DE RIESGOS'!$AF473),"")</f>
        <v/>
      </c>
      <c r="BT473" s="213"/>
      <c r="BU473" s="213"/>
      <c r="BV473" s="213"/>
      <c r="BW473" s="213"/>
      <c r="BX473" s="213"/>
      <c r="BY473" s="213"/>
      <c r="BZ473" s="213"/>
      <c r="CA473" s="213"/>
      <c r="CB473" s="213"/>
      <c r="CC473" s="213"/>
      <c r="CD473" s="213"/>
      <c r="CE473" s="213"/>
      <c r="CF473" s="213"/>
      <c r="CG473" s="213"/>
      <c r="CH473" s="213"/>
      <c r="CI473" s="213"/>
      <c r="CJ473" s="213"/>
      <c r="CK473" s="213"/>
    </row>
    <row r="474" spans="1:89" s="214" customFormat="1" ht="28.5" hidden="1" customHeight="1">
      <c r="A474" s="646"/>
      <c r="B474" s="624"/>
      <c r="C474" s="520"/>
      <c r="D474" s="520"/>
      <c r="E474" s="469"/>
      <c r="F474" s="469"/>
      <c r="G474" s="489"/>
      <c r="H474" s="384">
        <v>77</v>
      </c>
      <c r="I474" s="466"/>
      <c r="J474" s="463"/>
      <c r="K474" s="463"/>
      <c r="L474" s="463"/>
      <c r="M474" s="469"/>
      <c r="N474" s="469"/>
      <c r="O474" s="469"/>
      <c r="P474" s="472"/>
      <c r="Q474" s="475"/>
      <c r="R474" s="478"/>
      <c r="S474" s="478"/>
      <c r="T474" s="478"/>
      <c r="U474" s="478"/>
      <c r="V474" s="481"/>
      <c r="W474" s="439"/>
      <c r="X474" s="484"/>
      <c r="Y474" s="487"/>
      <c r="Z474" s="436"/>
      <c r="AA474" s="439"/>
      <c r="AB474" s="442"/>
      <c r="AC474" s="445"/>
      <c r="AD474" s="448"/>
      <c r="AE474" s="451"/>
      <c r="AF474" s="205">
        <v>3</v>
      </c>
      <c r="AG474" s="206"/>
      <c r="AH474" s="234" t="str">
        <f t="shared" si="462"/>
        <v/>
      </c>
      <c r="AI474" s="340"/>
      <c r="AJ474" s="340"/>
      <c r="AK474" s="235" t="str">
        <f t="shared" si="463"/>
        <v/>
      </c>
      <c r="AL474" s="341"/>
      <c r="AM474" s="341"/>
      <c r="AN474" s="342"/>
      <c r="AO474" s="236" t="str">
        <f>IF(ISBLANK(AD472),(IFERROR(IF(AND(AH473="Probabilidad",AH474="Probabilidad"),(AQ473-(+AQ473*AK474)),IF(AND(AH473="Impacto",AH474="Probabilidad"),(AQ472-(+AQ472*AK474)),IF(AH474="Impacto",AQ473,""))),""))," ")</f>
        <v xml:space="preserve"> </v>
      </c>
      <c r="AP474" s="174" t="str">
        <f>IF(ISBLANK(AD472),(IFERROR(IF(AO474="","",IF(AO474&lt;=0.2,"Muy Baja",IF(AO474&lt;=0.4,"Baja",IF(AO474&lt;=0.6,"Media",IF(AO474&lt;=0.8,"Alta","Muy Alta"))))),""))," ")</f>
        <v xml:space="preserve"> </v>
      </c>
      <c r="AQ474" s="237" t="str">
        <f t="shared" si="464"/>
        <v xml:space="preserve"> </v>
      </c>
      <c r="AR474" s="283" t="str">
        <f t="shared" si="465"/>
        <v/>
      </c>
      <c r="AS474" s="237" t="str">
        <f>IFERROR(IF(AND(AH473="Impacto",AH474="Impacto"),(AS473-(+AS473*AK474)),IF(AND(AH473="Probabilidad",AH474="Impacto"),(AS472-(+AS472*AK474)),IF(AH474="Probabilidad",AS473,""))),"")</f>
        <v/>
      </c>
      <c r="AT474" s="239" t="str">
        <f t="shared" si="466"/>
        <v/>
      </c>
      <c r="AU474" s="454"/>
      <c r="AV474" s="457"/>
      <c r="AW474" s="451"/>
      <c r="AX474" s="460"/>
      <c r="AY474" s="504"/>
      <c r="AZ474" s="498"/>
      <c r="BA474" s="498"/>
      <c r="BB474" s="498"/>
      <c r="BC474" s="498"/>
      <c r="BD474" s="498"/>
      <c r="BE474" s="498"/>
      <c r="BF474" s="498"/>
      <c r="BG474" s="463"/>
      <c r="BH474" s="215"/>
      <c r="BI474" s="210"/>
      <c r="BJ474" s="210"/>
      <c r="BK474" s="210"/>
      <c r="BL474" s="207"/>
      <c r="BM474" s="207"/>
      <c r="BN474" s="207"/>
      <c r="BO474" s="282"/>
      <c r="BP474" s="282"/>
      <c r="BQ474" s="284"/>
      <c r="BR474" s="213"/>
      <c r="BS474" s="213" t="str">
        <f>IF(AND('MAPA DE RIESGOS'!$AP474="Muy Alta",'MAPA DE RIESGOS'!$AR474="Leve"),CONCATENATE("R",'MAPA DE RIESGOS'!$H474,"C",'MAPA DE RIESGOS'!$AF474),"")</f>
        <v/>
      </c>
      <c r="BT474" s="213"/>
      <c r="BU474" s="213"/>
      <c r="BV474" s="213"/>
      <c r="BW474" s="213"/>
      <c r="BX474" s="213"/>
      <c r="BY474" s="213"/>
      <c r="BZ474" s="213"/>
      <c r="CA474" s="213"/>
      <c r="CB474" s="213"/>
      <c r="CC474" s="213"/>
      <c r="CD474" s="213"/>
      <c r="CE474" s="213"/>
      <c r="CF474" s="213"/>
      <c r="CG474" s="213"/>
      <c r="CH474" s="213"/>
      <c r="CI474" s="213"/>
      <c r="CJ474" s="213"/>
      <c r="CK474" s="213"/>
    </row>
    <row r="475" spans="1:89" s="214" customFormat="1" ht="28.5" hidden="1" customHeight="1">
      <c r="A475" s="646"/>
      <c r="B475" s="624"/>
      <c r="C475" s="520"/>
      <c r="D475" s="520"/>
      <c r="E475" s="469"/>
      <c r="F475" s="469"/>
      <c r="G475" s="489"/>
      <c r="H475" s="384">
        <v>77</v>
      </c>
      <c r="I475" s="466"/>
      <c r="J475" s="463"/>
      <c r="K475" s="463"/>
      <c r="L475" s="463"/>
      <c r="M475" s="469"/>
      <c r="N475" s="469"/>
      <c r="O475" s="469"/>
      <c r="P475" s="472"/>
      <c r="Q475" s="475"/>
      <c r="R475" s="478"/>
      <c r="S475" s="478"/>
      <c r="T475" s="478"/>
      <c r="U475" s="478"/>
      <c r="V475" s="481"/>
      <c r="W475" s="439"/>
      <c r="X475" s="484"/>
      <c r="Y475" s="487"/>
      <c r="Z475" s="436"/>
      <c r="AA475" s="439"/>
      <c r="AB475" s="442"/>
      <c r="AC475" s="445"/>
      <c r="AD475" s="448"/>
      <c r="AE475" s="451"/>
      <c r="AF475" s="205">
        <v>4</v>
      </c>
      <c r="AG475" s="206"/>
      <c r="AH475" s="234" t="str">
        <f t="shared" si="462"/>
        <v/>
      </c>
      <c r="AI475" s="340"/>
      <c r="AJ475" s="340"/>
      <c r="AK475" s="235" t="str">
        <f t="shared" si="463"/>
        <v/>
      </c>
      <c r="AL475" s="341"/>
      <c r="AM475" s="341"/>
      <c r="AN475" s="342"/>
      <c r="AO475" s="236" t="str">
        <f>IF(ISBLANK(AD472),(IFERROR(IF(AND(AH474="Probabilidad",AH475="Probabilidad"),(AQ474-(+AQ474*AK475)),IF(AND(AH474="Impacto",AH475="Probabilidad"),(AQ473-(+AQ473*AK475)),IF(AH475="Impacto",AQ474,""))),""))," ")</f>
        <v xml:space="preserve"> </v>
      </c>
      <c r="AP475" s="174" t="str">
        <f>IF(ISBLANK(AD472),(IFERROR(IF(AO475="","",IF(AO475&lt;=0.2,"Muy Baja",IF(AO475&lt;=0.4,"Baja",IF(AO475&lt;=0.6,"Media",IF(AO475&lt;=0.8,"Alta","Muy Alta"))))),""))," ")</f>
        <v xml:space="preserve"> </v>
      </c>
      <c r="AQ475" s="237" t="str">
        <f t="shared" si="464"/>
        <v xml:space="preserve"> </v>
      </c>
      <c r="AR475" s="283" t="str">
        <f t="shared" si="465"/>
        <v/>
      </c>
      <c r="AS475" s="237" t="str">
        <f>IFERROR(IF(AND(AH474="Impacto",AH475="Impacto"),(AS474-(+AS474*AK475)),IF(AND(AH474="Probabilidad",AH475="Impacto"),(AS473-(+AS473*AK475)),IF(AH475="Probabilidad",AS474,""))),"")</f>
        <v/>
      </c>
      <c r="AT475" s="239" t="str">
        <f t="shared" si="466"/>
        <v/>
      </c>
      <c r="AU475" s="454"/>
      <c r="AV475" s="457"/>
      <c r="AW475" s="451"/>
      <c r="AX475" s="460"/>
      <c r="AY475" s="504"/>
      <c r="AZ475" s="498"/>
      <c r="BA475" s="498"/>
      <c r="BB475" s="498"/>
      <c r="BC475" s="498"/>
      <c r="BD475" s="498"/>
      <c r="BE475" s="498"/>
      <c r="BF475" s="498"/>
      <c r="BG475" s="463"/>
      <c r="BH475" s="215"/>
      <c r="BI475" s="210"/>
      <c r="BJ475" s="210"/>
      <c r="BK475" s="210"/>
      <c r="BL475" s="207"/>
      <c r="BM475" s="207"/>
      <c r="BN475" s="207"/>
      <c r="BO475" s="282"/>
      <c r="BP475" s="282"/>
      <c r="BQ475" s="284"/>
      <c r="BR475" s="213"/>
      <c r="BS475" s="213" t="str">
        <f>IF(AND('MAPA DE RIESGOS'!$AP475="Muy Alta",'MAPA DE RIESGOS'!$AR475="Leve"),CONCATENATE("R",'MAPA DE RIESGOS'!$H475,"C",'MAPA DE RIESGOS'!$AF475),"")</f>
        <v/>
      </c>
      <c r="BT475" s="213"/>
      <c r="BU475" s="213"/>
      <c r="BV475" s="213"/>
      <c r="BW475" s="213"/>
      <c r="BX475" s="213"/>
      <c r="BY475" s="213"/>
      <c r="BZ475" s="213"/>
      <c r="CA475" s="213"/>
      <c r="CB475" s="213"/>
      <c r="CC475" s="213"/>
      <c r="CD475" s="213"/>
      <c r="CE475" s="213"/>
      <c r="CF475" s="213"/>
      <c r="CG475" s="213"/>
      <c r="CH475" s="213"/>
      <c r="CI475" s="213"/>
      <c r="CJ475" s="213"/>
      <c r="CK475" s="213"/>
    </row>
    <row r="476" spans="1:89" s="214" customFormat="1" ht="28.5" hidden="1" customHeight="1">
      <c r="A476" s="646"/>
      <c r="B476" s="624"/>
      <c r="C476" s="520"/>
      <c r="D476" s="520"/>
      <c r="E476" s="469"/>
      <c r="F476" s="469"/>
      <c r="G476" s="489"/>
      <c r="H476" s="384">
        <v>77</v>
      </c>
      <c r="I476" s="466"/>
      <c r="J476" s="463"/>
      <c r="K476" s="463"/>
      <c r="L476" s="463"/>
      <c r="M476" s="469"/>
      <c r="N476" s="469"/>
      <c r="O476" s="469"/>
      <c r="P476" s="472"/>
      <c r="Q476" s="475"/>
      <c r="R476" s="478"/>
      <c r="S476" s="478"/>
      <c r="T476" s="478"/>
      <c r="U476" s="478"/>
      <c r="V476" s="481"/>
      <c r="W476" s="439"/>
      <c r="X476" s="484"/>
      <c r="Y476" s="487"/>
      <c r="Z476" s="436"/>
      <c r="AA476" s="439"/>
      <c r="AB476" s="442"/>
      <c r="AC476" s="445"/>
      <c r="AD476" s="448"/>
      <c r="AE476" s="451"/>
      <c r="AF476" s="205">
        <v>5</v>
      </c>
      <c r="AG476" s="206"/>
      <c r="AH476" s="234" t="str">
        <f t="shared" si="462"/>
        <v/>
      </c>
      <c r="AI476" s="340"/>
      <c r="AJ476" s="340"/>
      <c r="AK476" s="235" t="str">
        <f t="shared" si="463"/>
        <v/>
      </c>
      <c r="AL476" s="341"/>
      <c r="AM476" s="341"/>
      <c r="AN476" s="342"/>
      <c r="AO476" s="236" t="str">
        <f>IF(ISBLANK(AD472),(IFERROR(IF(AND(AH475="Probabilidad",AH476="Probabilidad"),(AQ475-(+AQ475*AK476)),IF(AND(AH475="Impacto",AH476="Probabilidad"),(AQ474-(+AQ474*AK476)),IF(AH476="Impacto",AQ475,""))),""))," ")</f>
        <v xml:space="preserve"> </v>
      </c>
      <c r="AP476" s="174" t="str">
        <f>IF(ISBLANK(AD472),(IFERROR(IF(AO476="","",IF(AO476&lt;=0.2,"Muy Baja",IF(AO476&lt;=0.4,"Baja",IF(AO476&lt;=0.6,"Media",IF(AO476&lt;=0.8,"Alta","Muy Alta"))))),""))," ")</f>
        <v xml:space="preserve"> </v>
      </c>
      <c r="AQ476" s="237" t="str">
        <f t="shared" si="464"/>
        <v xml:space="preserve"> </v>
      </c>
      <c r="AR476" s="283" t="str">
        <f t="shared" si="465"/>
        <v/>
      </c>
      <c r="AS476" s="237" t="str">
        <f>IFERROR(IF(AND(AH475="Impacto",AH476="Impacto"),(AS475-(+AS475*AK476)),IF(AND(AH475="Probabilidad",AH476="Impacto"),(AS474-(+AS474*AK476)),IF(AH476="Probabilidad",AS475,""))),"")</f>
        <v/>
      </c>
      <c r="AT476" s="239" t="str">
        <f t="shared" si="466"/>
        <v/>
      </c>
      <c r="AU476" s="454"/>
      <c r="AV476" s="457"/>
      <c r="AW476" s="451"/>
      <c r="AX476" s="460"/>
      <c r="AY476" s="504"/>
      <c r="AZ476" s="498"/>
      <c r="BA476" s="498"/>
      <c r="BB476" s="498"/>
      <c r="BC476" s="498"/>
      <c r="BD476" s="498"/>
      <c r="BE476" s="498"/>
      <c r="BF476" s="498"/>
      <c r="BG476" s="463"/>
      <c r="BH476" s="215"/>
      <c r="BI476" s="210"/>
      <c r="BJ476" s="210"/>
      <c r="BK476" s="210"/>
      <c r="BL476" s="207"/>
      <c r="BM476" s="207"/>
      <c r="BN476" s="207"/>
      <c r="BO476" s="282"/>
      <c r="BP476" s="282"/>
      <c r="BQ476" s="284"/>
      <c r="BR476" s="213"/>
      <c r="BS476" s="213" t="str">
        <f>IF(AND('MAPA DE RIESGOS'!$AP476="Muy Alta",'MAPA DE RIESGOS'!$AR476="Leve"),CONCATENATE("R",'MAPA DE RIESGOS'!$H476,"C",'MAPA DE RIESGOS'!$AF476),"")</f>
        <v/>
      </c>
      <c r="BT476" s="213"/>
      <c r="BU476" s="213"/>
      <c r="BV476" s="213"/>
      <c r="BW476" s="213"/>
      <c r="BX476" s="213"/>
      <c r="BY476" s="213"/>
      <c r="BZ476" s="213"/>
      <c r="CA476" s="213"/>
      <c r="CB476" s="213"/>
      <c r="CC476" s="213"/>
      <c r="CD476" s="213"/>
      <c r="CE476" s="213"/>
      <c r="CF476" s="213"/>
      <c r="CG476" s="213"/>
      <c r="CH476" s="213"/>
      <c r="CI476" s="213"/>
      <c r="CJ476" s="213"/>
      <c r="CK476" s="213"/>
    </row>
    <row r="477" spans="1:89" s="214" customFormat="1" ht="28.5" hidden="1" customHeight="1">
      <c r="A477" s="646"/>
      <c r="B477" s="624"/>
      <c r="C477" s="520"/>
      <c r="D477" s="520"/>
      <c r="E477" s="469"/>
      <c r="F477" s="469"/>
      <c r="G477" s="489"/>
      <c r="H477" s="384">
        <v>77</v>
      </c>
      <c r="I477" s="467"/>
      <c r="J477" s="464"/>
      <c r="K477" s="464"/>
      <c r="L477" s="464"/>
      <c r="M477" s="470"/>
      <c r="N477" s="470"/>
      <c r="O477" s="470"/>
      <c r="P477" s="473"/>
      <c r="Q477" s="476"/>
      <c r="R477" s="479"/>
      <c r="S477" s="479"/>
      <c r="T477" s="479"/>
      <c r="U477" s="479"/>
      <c r="V477" s="482"/>
      <c r="W477" s="440"/>
      <c r="X477" s="485"/>
      <c r="Y477" s="488"/>
      <c r="Z477" s="437"/>
      <c r="AA477" s="440"/>
      <c r="AB477" s="443"/>
      <c r="AC477" s="446"/>
      <c r="AD477" s="449"/>
      <c r="AE477" s="452"/>
      <c r="AF477" s="205">
        <v>6</v>
      </c>
      <c r="AG477" s="206"/>
      <c r="AH477" s="234" t="str">
        <f t="shared" si="462"/>
        <v/>
      </c>
      <c r="AI477" s="340"/>
      <c r="AJ477" s="340"/>
      <c r="AK477" s="235" t="str">
        <f t="shared" si="463"/>
        <v/>
      </c>
      <c r="AL477" s="341"/>
      <c r="AM477" s="341"/>
      <c r="AN477" s="342"/>
      <c r="AO477" s="236" t="str">
        <f>IF(ISBLANK(AD472),(IFERROR(IF(AND(AH475="Probabilidad",AH477="Probabilidad"),(AQ475-(+AQ475*AK477)),IF(AND(AH475="Impacto",AH477="Probabilidad"),(AQ474-(+AQ474*AK477)),IF(AH477="Impacto",AQ475,""))),""))," ")</f>
        <v xml:space="preserve"> </v>
      </c>
      <c r="AP477" s="174" t="str">
        <f>IF(ISBLANK(AD472),(IFERROR(IF(AO477="","",IF(AO477&lt;=0.2,"Muy Baja",IF(AO477&lt;=0.4,"Baja",IF(AO477&lt;=0.6,"Media",IF(AO477&lt;=0.8,"Alta","Muy Alta"))))),"")), " ")</f>
        <v xml:space="preserve"> </v>
      </c>
      <c r="AQ477" s="237" t="str">
        <f t="shared" si="464"/>
        <v xml:space="preserve"> </v>
      </c>
      <c r="AR477" s="283" t="str">
        <f t="shared" si="465"/>
        <v/>
      </c>
      <c r="AS477" s="237" t="str">
        <f>IFERROR(IF(AND(AH476="Impacto",AH477="Impacto"),(AS475-(+AS476*AK477)),IF(AND(AH475="Probabilidad",AH477="Impacto"),(AS474-(+AS474*AK477)),IF(AH477="Probabilidad",AS475,""))),"")</f>
        <v/>
      </c>
      <c r="AT477" s="239" t="str">
        <f t="shared" si="466"/>
        <v/>
      </c>
      <c r="AU477" s="455"/>
      <c r="AV477" s="458"/>
      <c r="AW477" s="452"/>
      <c r="AX477" s="461"/>
      <c r="AY477" s="505"/>
      <c r="AZ477" s="499"/>
      <c r="BA477" s="499"/>
      <c r="BB477" s="499"/>
      <c r="BC477" s="499"/>
      <c r="BD477" s="499"/>
      <c r="BE477" s="499"/>
      <c r="BF477" s="499"/>
      <c r="BG477" s="464"/>
      <c r="BH477" s="215"/>
      <c r="BI477" s="210"/>
      <c r="BJ477" s="210"/>
      <c r="BK477" s="210"/>
      <c r="BL477" s="207"/>
      <c r="BM477" s="207"/>
      <c r="BN477" s="207"/>
      <c r="BO477" s="282"/>
      <c r="BP477" s="282"/>
      <c r="BQ477" s="284"/>
      <c r="BR477" s="213"/>
      <c r="BS477" s="213" t="str">
        <f>IF(AND('MAPA DE RIESGOS'!$AP477="Muy Alta",'MAPA DE RIESGOS'!$AR477="Leve"),CONCATENATE("R",'MAPA DE RIESGOS'!$H477,"C",'MAPA DE RIESGOS'!$AF477),"")</f>
        <v/>
      </c>
      <c r="BT477" s="213"/>
      <c r="BU477" s="213"/>
      <c r="BV477" s="213"/>
      <c r="BW477" s="213"/>
      <c r="BX477" s="213"/>
      <c r="BY477" s="213"/>
      <c r="BZ477" s="213"/>
      <c r="CA477" s="213"/>
      <c r="CB477" s="213"/>
      <c r="CC477" s="213"/>
      <c r="CD477" s="213"/>
      <c r="CE477" s="213"/>
      <c r="CF477" s="213"/>
      <c r="CG477" s="213"/>
      <c r="CH477" s="213"/>
      <c r="CI477" s="213"/>
      <c r="CJ477" s="213"/>
      <c r="CK477" s="213"/>
    </row>
    <row r="478" spans="1:89" s="214" customFormat="1" ht="106" customHeight="1">
      <c r="A478" s="646"/>
      <c r="B478" s="624" t="s">
        <v>963</v>
      </c>
      <c r="C478" s="520"/>
      <c r="D478" s="520" t="str">
        <f>IFERROR((VLOOKUP($B478,'Listados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8" s="469" t="s">
        <v>1259</v>
      </c>
      <c r="F478" s="469" t="s">
        <v>970</v>
      </c>
      <c r="G478" s="489">
        <v>78</v>
      </c>
      <c r="H478" s="384">
        <v>78</v>
      </c>
      <c r="I478" s="465" t="s">
        <v>1296</v>
      </c>
      <c r="J478" s="462" t="s">
        <v>243</v>
      </c>
      <c r="K478" s="462" t="s">
        <v>1296</v>
      </c>
      <c r="L478" s="462" t="s">
        <v>1493</v>
      </c>
      <c r="M478" s="468" t="str">
        <f t="shared" ref="M478:M483" si="502">+CONCATENATE("Posibilidad de perdida de ", Q478, " debido a amenazas como ", S478, "y vulderabilidades,", T478, " afectando a los activos de información de ", R478)</f>
        <v>Posibilidad de perdida de Confidencialidad, Integridad y Disponibilidad debido a amenazas como Daño o perdida de la informacióny vulderabilidades, afectando a los activos de información de Aplicativo de Acciones CPM</v>
      </c>
      <c r="N478" s="468" t="s">
        <v>932</v>
      </c>
      <c r="O478" s="468" t="s">
        <v>837</v>
      </c>
      <c r="P478" s="471">
        <v>228</v>
      </c>
      <c r="Q478" s="474" t="s">
        <v>91</v>
      </c>
      <c r="R478" s="477" t="s">
        <v>1566</v>
      </c>
      <c r="S478" s="477" t="s">
        <v>1502</v>
      </c>
      <c r="T478" s="477"/>
      <c r="U478" s="477"/>
      <c r="V478" s="480" t="str">
        <f t="shared" ref="V478" si="503">IF(ISBLANK(AC478),(IF(P478&lt;=0,"",IF(P478&lt;=2,"Muy Baja",IF(P478&lt;=24,"Baja",IF(P478&lt;=500,"Media",IF(P478&lt;=5000,"Alta","Muy Alta"))))))," ")</f>
        <v>Media</v>
      </c>
      <c r="W478" s="438">
        <f t="shared" ref="W478" si="504">IF(ISBLANK(AC478),(IF(V478="","",IF(V478="Muy Baja",20%,IF(V478="Baja",40%,IF(V478="Media",60%,IF(V478="Alta",80%,IF(V478="Muy Alta",100%,0)))))))," ")</f>
        <v>0.6</v>
      </c>
      <c r="X478" s="483" t="s">
        <v>307</v>
      </c>
      <c r="Y478" s="486" t="str">
        <f>IF(X478&gt;0,IF(NOT(ISERROR(MATCH(X478,'Listados Datos'!$N$3:$N$4,0))),'Listados Datos'!$N$6&amp;"Por favor no seleccionar este criterios de impacto (Afectación Económica o presupuestal y/o Pérdida Reputacional)",'Listados Datos'!$N$7),"")</f>
        <v>✔</v>
      </c>
      <c r="Z478" s="435" t="str">
        <f>IF(OR(X478='Listados Datos'!$R$3,X478='Listados Datos'!$S$3),"Leve",IF(OR(X478='Listados Datos'!$R$4,X478='Listados Datos'!$S$4),"Menor",IF(OR(X478='Listados Datos'!$R$5,X478='Listados Datos'!$S$5),"Moderado",IF(OR(X478='Listados Datos'!$R$6,X478='Listados Datos'!$S$6),"Mayor",IF(OR(X478='Listados Datos'!$R$7,X478='Listados Datos'!$S$7),"Catastrófico","")))))</f>
        <v>Moderado</v>
      </c>
      <c r="AA478" s="438">
        <f>IF(Z478="","",IF(Z478="Leve",20%,IF(Z478="Menor",40%,IF(Z478="Moderado",60%,IF(Z478="Mayor",80%,IF(Z478="Catastrófico",100%,0))))))</f>
        <v>0.6</v>
      </c>
      <c r="AB478" s="441" t="str">
        <f>IF(OR(AND(V478="Muy Baja",Z478="Leve"),AND(V478="Muy Baja",Z478="Menor"),AND(V478="Baja",Z478="Leve")),"Bajo",IF(OR(AND(V478="Muy baja",Z478="Moderado"),AND(V478="Baja",Z478="Menor"),AND(V478="Baja",Z478="Moderado"),AND(V478="Media",Z478="Leve"),AND(V478="Media",Z478="Menor"),AND(V478="Media",Z478="Moderado"),AND(V478="Alta",Z478="Leve"),AND(V478="Alta",Z478="Menor")),"Moderado",IF(OR(AND(V478="Muy Baja",Z478="Mayor"),AND(V478="Baja",Z478="Mayor"),AND(V478="Media",Z478="Mayor"),AND(V478="Alta",Z478="Moderado"),AND(V478="Alta",Z478="Mayor"),AND(V478="Muy Alta",Z478="Leve"),AND(V478="Muy Alta",Z478="Menor"),AND(V478="Muy Alta",Z478="Moderado"),AND(V478="Muy Alta",Z478="Mayor")),"Alto",IF(OR(AND(V478="Muy Baja",Z478="Catastrófico"),AND(V478="Baja",Z478="Catastrófico"),AND(V478="Media",Z478="Catastrófico"),AND(V478="Alta",Z478="Catastrófico"),AND(V478="Muy Alta",Z478="Catastrófico")),"Extremo",""))))</f>
        <v>Moderado</v>
      </c>
      <c r="AC478" s="444"/>
      <c r="AD478" s="447"/>
      <c r="AE478" s="450" t="str">
        <f t="shared" ref="AE478" si="505">IF(AND(AC478="Rara Vez",AD478="Insignificante"),("BAJA"),IF(AND(AC478="Rara Vez",AD478="Menor"),("BAJA"),IF(AND(AC478="Rara Vez",AD478="Moderado"),("MODERADA"),IF(AND(AC478="Rara Vez",AD478="Mayor"),("ALTA"),IF(AND(AC478="Improbable",AD478="Insignificante"),("BAJA"),IF(AND(AC478="Improbable",AD478="Menor"),("BAJA"),IF(AND(AC478="Improbable",AD478="Moderado"),("MODERADA"),IF(AND(AC478="Improbable",AD478="Mayor"),("ALTA"),IF(AND(AC478="Posible",AD478="Insignificante"),("BAJA"),IF(AND(AC478="Posible",AD478="Menor"),("MODERADA"),IF(AND(AC478="Posible",AD478="Moderado"),("ALTA"),IF(AND(AC478="Posible",AD478="Mayor"),("EXTREMA"),IF(AND(AC478="Probable",AD478="Insignificante"),("MODERADA"),IF(AND(AC478="Probable",AD478="Menor"),("ALTA"),IF(AND(AC478="Probable",AD478="Moderado"),("ALTA"),IF(AND(AC478="Probable",AD478="Mayor"),("EXTREMA"),IF(AND(AC478="Casi Seguro",AD478="Insignificante"),("ALTA"),IF(AND(AC478="Casi Seguro",AD478="Menor"),("ALTA"),IF(AND(AC478="Casi Seguro",AD478="Moderado"),("EXTREMA"),IF(AND(AC478="Casi Seguro",AD478="Mayor"),("EXTREMA"),IF(AD478="Catastrófico","EXTREMA","VALORAR")))))))))))))))))))))</f>
        <v>VALORAR</v>
      </c>
      <c r="AF478" s="205">
        <v>1</v>
      </c>
      <c r="AG478" s="206" t="s">
        <v>1549</v>
      </c>
      <c r="AH478" s="234" t="str">
        <f t="shared" si="462"/>
        <v>Probabilidad</v>
      </c>
      <c r="AI478" s="340" t="s">
        <v>314</v>
      </c>
      <c r="AJ478" s="340" t="s">
        <v>319</v>
      </c>
      <c r="AK478" s="235" t="str">
        <f t="shared" si="463"/>
        <v>40%</v>
      </c>
      <c r="AL478" s="341" t="s">
        <v>323</v>
      </c>
      <c r="AM478" s="341" t="s">
        <v>327</v>
      </c>
      <c r="AN478" s="342" t="s">
        <v>330</v>
      </c>
      <c r="AO478" s="236">
        <f>IF(ISBLANK(AD478),(IFERROR(IF(AH478="Probabilidad",(W478-(+W478*AK478)),IF(AH478="Impacto",W478,"")),""))," ")</f>
        <v>0.36</v>
      </c>
      <c r="AP478" s="174" t="str">
        <f>IF(ISBLANK(AD478), (IFERROR(IF(AO478="","",IF(AO478&lt;=0.2,"Muy Baja",IF(AO478&lt;=0.4,"Baja",IF(AO478&lt;=0.6,"Media",IF(AO478&lt;=0.8,"Alta","Muy Alta"))))),""))," ")</f>
        <v>Baja</v>
      </c>
      <c r="AQ478" s="237">
        <f t="shared" si="464"/>
        <v>0.36</v>
      </c>
      <c r="AR478" s="283" t="str">
        <f t="shared" si="465"/>
        <v>Moderado</v>
      </c>
      <c r="AS478" s="237">
        <f>IFERROR(IF(AH478="Impacto",(AA478-(+AA478*AK478)),IF(AH478="Probabilidad",AA478,"")),"")</f>
        <v>0.6</v>
      </c>
      <c r="AT478" s="239" t="str">
        <f t="shared" si="466"/>
        <v>Moderado</v>
      </c>
      <c r="AU478" s="453"/>
      <c r="AV478" s="456" t="str">
        <f>IF(ISBLANK(AD478), " ", AD478)</f>
        <v xml:space="preserve"> </v>
      </c>
      <c r="AW478" s="450" t="str">
        <f t="shared" ref="AW478" si="506">IF(AND(AU478="Rara Vez",AV478="Insignificante"),("BAJA"),IF(AND(AU478="Rara Vez",AV478="Menor"),("BAJA"),IF(AND(AU478="Rara Vez",AV478="Moderado"),("MODERADA"),IF(AND(AU478="Rara Vez",AV478="Mayor"),("ALTA"),IF(AND(AU478="Improbable",AV478="Insignificante"),("BAJA"),IF(AND(AU478="Improbable",AV478="Menor"),("BAJA"),IF(AND(AU478="Improbable",AV478="Moderado"),("MODERADA"),IF(AND(AU478="Improbable",AV478="Mayor"),("ALTA"),IF(AND(AU478="Posible",AV478="Insignificante"),("BAJA"),IF(AND(AU478="Posible",AV478="Menor"),("MODERADA"),IF(AND(AU478="Posible",AV478="Moderado"),("ALTA"),IF(AND(AU478="Posible",AV478="Mayor"),("EXTREMA"),IF(AND(AU478="Probable",AV478="Insignificante"),("MODERADA"),IF(AND(AU478="Probable",AV478="Menor"),("ALTA"),IF(AND(AU478="Probable",AV478="Moderado"),("ALTA"),IF(AND(AU478="Probable",AV478="Mayor"),("EXTREMA"),IF(AND(AU478="Casi Seguro",AV478="Insignificante"),("ALTA"),IF(AND(AU478="Casi Seguro",AV478="Menor"),("ALTA"),IF(AND(AU478="Casi Seguro",AV478="Moderado"),("EXTREMA"),IF(AND(AU478="Casi Seguro",AV478="Mayor"),("EXTREMA"),IF(AV478="Catastrófico","EXTREMA","VALORAR")))))))))))))))))))))</f>
        <v>VALORAR</v>
      </c>
      <c r="AX478" s="459" t="s">
        <v>337</v>
      </c>
      <c r="AY478" s="343" t="s">
        <v>1678</v>
      </c>
      <c r="AZ478" s="209" t="s">
        <v>1388</v>
      </c>
      <c r="BA478" s="207" t="s">
        <v>970</v>
      </c>
      <c r="BB478" s="207" t="s">
        <v>1063</v>
      </c>
      <c r="BC478" s="208">
        <v>44562</v>
      </c>
      <c r="BD478" s="208">
        <v>44926</v>
      </c>
      <c r="BE478" s="208" t="s">
        <v>1388</v>
      </c>
      <c r="BF478" s="209" t="s">
        <v>1388</v>
      </c>
      <c r="BG478" s="462" t="s">
        <v>1389</v>
      </c>
      <c r="BH478" s="215"/>
      <c r="BI478" s="210"/>
      <c r="BJ478" s="210"/>
      <c r="BK478" s="210"/>
      <c r="BL478" s="207"/>
      <c r="BM478" s="207"/>
      <c r="BN478" s="207"/>
      <c r="BO478" s="282"/>
      <c r="BP478" s="282"/>
      <c r="BQ478" s="284"/>
      <c r="BR478" s="213"/>
      <c r="BS478" s="213" t="str">
        <f>IF(AND('MAPA DE RIESGOS'!$AP478="Muy Alta",'MAPA DE RIESGOS'!$AR478="Leve"),CONCATENATE("R",'MAPA DE RIESGOS'!$H478,"C",'MAPA DE RIESGOS'!$AF478),"")</f>
        <v/>
      </c>
      <c r="BT478" s="213"/>
      <c r="BU478" s="213"/>
      <c r="BV478" s="213"/>
      <c r="BW478" s="213"/>
      <c r="BX478" s="213"/>
      <c r="BY478" s="213"/>
      <c r="BZ478" s="213"/>
      <c r="CA478" s="213"/>
      <c r="CB478" s="213"/>
      <c r="CC478" s="213"/>
      <c r="CD478" s="213"/>
      <c r="CE478" s="213"/>
      <c r="CF478" s="213"/>
      <c r="CG478" s="213"/>
      <c r="CH478" s="213"/>
      <c r="CI478" s="213"/>
      <c r="CJ478" s="213"/>
      <c r="CK478" s="213"/>
    </row>
    <row r="479" spans="1:89" s="214" customFormat="1" ht="28.5" hidden="1" customHeight="1">
      <c r="A479" s="646"/>
      <c r="B479" s="624"/>
      <c r="C479" s="520"/>
      <c r="D479" s="520"/>
      <c r="E479" s="469"/>
      <c r="F479" s="469"/>
      <c r="G479" s="489"/>
      <c r="H479" s="384">
        <v>78</v>
      </c>
      <c r="I479" s="466"/>
      <c r="J479" s="463"/>
      <c r="K479" s="463"/>
      <c r="L479" s="463"/>
      <c r="M479" s="469" t="str">
        <f t="shared" si="502"/>
        <v xml:space="preserve">Posibilidad de perdida de  debido a amenazas como y vulderabilidades, afectando a los activos de información de </v>
      </c>
      <c r="N479" s="469"/>
      <c r="O479" s="469"/>
      <c r="P479" s="472"/>
      <c r="Q479" s="475"/>
      <c r="R479" s="478"/>
      <c r="S479" s="478"/>
      <c r="T479" s="478"/>
      <c r="U479" s="478"/>
      <c r="V479" s="481"/>
      <c r="W479" s="439"/>
      <c r="X479" s="484"/>
      <c r="Y479" s="487"/>
      <c r="Z479" s="436"/>
      <c r="AA479" s="439"/>
      <c r="AB479" s="442"/>
      <c r="AC479" s="445"/>
      <c r="AD479" s="448"/>
      <c r="AE479" s="451"/>
      <c r="AF479" s="205">
        <v>2</v>
      </c>
      <c r="AG479" s="206"/>
      <c r="AH479" s="234" t="str">
        <f t="shared" si="462"/>
        <v/>
      </c>
      <c r="AI479" s="340"/>
      <c r="AJ479" s="340"/>
      <c r="AK479" s="235" t="str">
        <f t="shared" si="463"/>
        <v/>
      </c>
      <c r="AL479" s="341"/>
      <c r="AM479" s="341"/>
      <c r="AN479" s="342"/>
      <c r="AO479" s="236" t="str">
        <f>IF(ISBLANK(AD478),(IFERROR(IF(AND(AH478="Probabilidad",AH479="Probabilidad"),(AQ478-(+AQ478*AK479)),IF(AH479="Probabilidad",(W478-(+W478*AK479)),IF(AH479="Impacto",AQ478,""))),""))," ")</f>
        <v/>
      </c>
      <c r="AP479" s="174" t="str">
        <f>IF(ISBLANK(AD478),(IFERROR(IF(AO479="","",IF(AO479&lt;=0.2,"Muy Baja",IF(AO479&lt;=0.4,"Baja",IF(AO479&lt;=0.6,"Media",IF(AO479&lt;=0.8,"Alta","Muy Alta"))))),""))," ")</f>
        <v/>
      </c>
      <c r="AQ479" s="237" t="str">
        <f t="shared" si="464"/>
        <v/>
      </c>
      <c r="AR479" s="283" t="str">
        <f t="shared" si="465"/>
        <v/>
      </c>
      <c r="AS479" s="237" t="str">
        <f>IFERROR(IF(AND(AH478="Impacto",AH479="Impacto"),(AS478-(+AS478*AK479)),IF(AH479="Impacto",(AA478-(+AA478*AK479)),IF(AH479="Probabilidad",AS478,""))),"")</f>
        <v/>
      </c>
      <c r="AT479" s="239" t="str">
        <f t="shared" si="466"/>
        <v/>
      </c>
      <c r="AU479" s="454"/>
      <c r="AV479" s="457"/>
      <c r="AW479" s="451"/>
      <c r="AX479" s="460"/>
      <c r="AY479" s="343"/>
      <c r="AZ479" s="209"/>
      <c r="BA479" s="207"/>
      <c r="BB479" s="207"/>
      <c r="BC479" s="208"/>
      <c r="BD479" s="208"/>
      <c r="BE479" s="208"/>
      <c r="BF479" s="209"/>
      <c r="BG479" s="463"/>
      <c r="BH479" s="215"/>
      <c r="BI479" s="210"/>
      <c r="BJ479" s="210"/>
      <c r="BK479" s="210"/>
      <c r="BL479" s="207"/>
      <c r="BM479" s="207"/>
      <c r="BN479" s="207"/>
      <c r="BO479" s="282"/>
      <c r="BP479" s="282"/>
      <c r="BQ479" s="284"/>
      <c r="BR479" s="213"/>
      <c r="BS479" s="213" t="str">
        <f>IF(AND('MAPA DE RIESGOS'!$AP479="Muy Alta",'MAPA DE RIESGOS'!$AR479="Leve"),CONCATENATE("R",'MAPA DE RIESGOS'!$H479,"C",'MAPA DE RIESGOS'!$AF479),"")</f>
        <v/>
      </c>
      <c r="BT479" s="213"/>
      <c r="BU479" s="213"/>
      <c r="BV479" s="213"/>
      <c r="BW479" s="213"/>
      <c r="BX479" s="213"/>
      <c r="BY479" s="213"/>
      <c r="BZ479" s="213"/>
      <c r="CA479" s="213"/>
      <c r="CB479" s="213"/>
      <c r="CC479" s="213"/>
      <c r="CD479" s="213"/>
      <c r="CE479" s="213"/>
      <c r="CF479" s="213"/>
      <c r="CG479" s="213"/>
      <c r="CH479" s="213"/>
      <c r="CI479" s="213"/>
      <c r="CJ479" s="213"/>
      <c r="CK479" s="213"/>
    </row>
    <row r="480" spans="1:89" s="214" customFormat="1" ht="28.5" hidden="1" customHeight="1">
      <c r="A480" s="646"/>
      <c r="B480" s="624"/>
      <c r="C480" s="520"/>
      <c r="D480" s="520"/>
      <c r="E480" s="469"/>
      <c r="F480" s="469"/>
      <c r="G480" s="489"/>
      <c r="H480" s="384">
        <v>78</v>
      </c>
      <c r="I480" s="466"/>
      <c r="J480" s="463"/>
      <c r="K480" s="463"/>
      <c r="L480" s="463"/>
      <c r="M480" s="469" t="str">
        <f t="shared" si="502"/>
        <v xml:space="preserve">Posibilidad de perdida de  debido a amenazas como y vulderabilidades, afectando a los activos de información de </v>
      </c>
      <c r="N480" s="469"/>
      <c r="O480" s="469"/>
      <c r="P480" s="472"/>
      <c r="Q480" s="475"/>
      <c r="R480" s="478"/>
      <c r="S480" s="478"/>
      <c r="T480" s="478"/>
      <c r="U480" s="478"/>
      <c r="V480" s="481"/>
      <c r="W480" s="439"/>
      <c r="X480" s="484"/>
      <c r="Y480" s="487"/>
      <c r="Z480" s="436"/>
      <c r="AA480" s="439"/>
      <c r="AB480" s="442"/>
      <c r="AC480" s="445"/>
      <c r="AD480" s="448"/>
      <c r="AE480" s="451"/>
      <c r="AF480" s="205">
        <v>3</v>
      </c>
      <c r="AG480" s="206"/>
      <c r="AH480" s="234" t="str">
        <f t="shared" si="462"/>
        <v/>
      </c>
      <c r="AI480" s="340"/>
      <c r="AJ480" s="340"/>
      <c r="AK480" s="235" t="str">
        <f t="shared" si="463"/>
        <v/>
      </c>
      <c r="AL480" s="341"/>
      <c r="AM480" s="341"/>
      <c r="AN480" s="342"/>
      <c r="AO480" s="236" t="str">
        <f>IF(ISBLANK(AD478),(IFERROR(IF(AND(AH479="Probabilidad",AH480="Probabilidad"),(AQ479-(+AQ479*AK480)),IF(AND(AH479="Impacto",AH480="Probabilidad"),(AQ478-(+AQ478*AK480)),IF(AH480="Impacto",AQ479,""))),""))," ")</f>
        <v/>
      </c>
      <c r="AP480" s="174" t="str">
        <f>IF(ISBLANK(AD478),(IFERROR(IF(AO480="","",IF(AO480&lt;=0.2,"Muy Baja",IF(AO480&lt;=0.4,"Baja",IF(AO480&lt;=0.6,"Media",IF(AO480&lt;=0.8,"Alta","Muy Alta"))))),""))," ")</f>
        <v/>
      </c>
      <c r="AQ480" s="237" t="str">
        <f t="shared" si="464"/>
        <v/>
      </c>
      <c r="AR480" s="283" t="str">
        <f t="shared" si="465"/>
        <v/>
      </c>
      <c r="AS480" s="237" t="str">
        <f>IFERROR(IF(AND(AH479="Impacto",AH480="Impacto"),(AS479-(+AS479*AK480)),IF(AND(AH479="Probabilidad",AH480="Impacto"),(AS478-(+AS478*AK480)),IF(AH480="Probabilidad",AS479,""))),"")</f>
        <v/>
      </c>
      <c r="AT480" s="239" t="str">
        <f t="shared" si="466"/>
        <v/>
      </c>
      <c r="AU480" s="454"/>
      <c r="AV480" s="457"/>
      <c r="AW480" s="451"/>
      <c r="AX480" s="460"/>
      <c r="AY480" s="343"/>
      <c r="AZ480" s="209"/>
      <c r="BA480" s="207"/>
      <c r="BB480" s="207"/>
      <c r="BC480" s="208"/>
      <c r="BD480" s="208"/>
      <c r="BE480" s="208"/>
      <c r="BF480" s="209"/>
      <c r="BG480" s="463"/>
      <c r="BH480" s="215"/>
      <c r="BI480" s="210"/>
      <c r="BJ480" s="210"/>
      <c r="BK480" s="210"/>
      <c r="BL480" s="207"/>
      <c r="BM480" s="207"/>
      <c r="BN480" s="207"/>
      <c r="BO480" s="282"/>
      <c r="BP480" s="282"/>
      <c r="BQ480" s="284"/>
      <c r="BR480" s="213"/>
      <c r="BS480" s="213" t="str">
        <f>IF(AND('MAPA DE RIESGOS'!$AP480="Muy Alta",'MAPA DE RIESGOS'!$AR480="Leve"),CONCATENATE("R",'MAPA DE RIESGOS'!$H480,"C",'MAPA DE RIESGOS'!$AF480),"")</f>
        <v/>
      </c>
      <c r="BT480" s="213"/>
      <c r="BU480" s="213"/>
      <c r="BV480" s="213"/>
      <c r="BW480" s="213"/>
      <c r="BX480" s="213"/>
      <c r="BY480" s="213"/>
      <c r="BZ480" s="213"/>
      <c r="CA480" s="213"/>
      <c r="CB480" s="213"/>
      <c r="CC480" s="213"/>
      <c r="CD480" s="213"/>
      <c r="CE480" s="213"/>
      <c r="CF480" s="213"/>
      <c r="CG480" s="213"/>
      <c r="CH480" s="213"/>
      <c r="CI480" s="213"/>
      <c r="CJ480" s="213"/>
      <c r="CK480" s="213"/>
    </row>
    <row r="481" spans="1:89" s="214" customFormat="1" ht="28.5" hidden="1" customHeight="1">
      <c r="A481" s="646"/>
      <c r="B481" s="624"/>
      <c r="C481" s="520"/>
      <c r="D481" s="520"/>
      <c r="E481" s="469"/>
      <c r="F481" s="469"/>
      <c r="G481" s="489"/>
      <c r="H481" s="384">
        <v>78</v>
      </c>
      <c r="I481" s="466"/>
      <c r="J481" s="463"/>
      <c r="K481" s="463"/>
      <c r="L481" s="463"/>
      <c r="M481" s="469" t="str">
        <f t="shared" si="502"/>
        <v xml:space="preserve">Posibilidad de perdida de  debido a amenazas como y vulderabilidades, afectando a los activos de información de </v>
      </c>
      <c r="N481" s="469"/>
      <c r="O481" s="469"/>
      <c r="P481" s="472"/>
      <c r="Q481" s="475"/>
      <c r="R481" s="478"/>
      <c r="S481" s="478"/>
      <c r="T481" s="478"/>
      <c r="U481" s="478"/>
      <c r="V481" s="481"/>
      <c r="W481" s="439"/>
      <c r="X481" s="484"/>
      <c r="Y481" s="487"/>
      <c r="Z481" s="436"/>
      <c r="AA481" s="439"/>
      <c r="AB481" s="442"/>
      <c r="AC481" s="445"/>
      <c r="AD481" s="448"/>
      <c r="AE481" s="451"/>
      <c r="AF481" s="205">
        <v>4</v>
      </c>
      <c r="AG481" s="206"/>
      <c r="AH481" s="234" t="str">
        <f t="shared" si="462"/>
        <v/>
      </c>
      <c r="AI481" s="340"/>
      <c r="AJ481" s="340"/>
      <c r="AK481" s="235" t="str">
        <f t="shared" si="463"/>
        <v/>
      </c>
      <c r="AL481" s="341"/>
      <c r="AM481" s="341"/>
      <c r="AN481" s="342"/>
      <c r="AO481" s="236" t="str">
        <f>IF(ISBLANK(AD478),(IFERROR(IF(AND(AH480="Probabilidad",AH481="Probabilidad"),(AQ480-(+AQ480*AK481)),IF(AND(AH480="Impacto",AH481="Probabilidad"),(AQ479-(+AQ479*AK481)),IF(AH481="Impacto",AQ480,""))),""))," ")</f>
        <v/>
      </c>
      <c r="AP481" s="174" t="str">
        <f>IF(ISBLANK(AD478),(IFERROR(IF(AO481="","",IF(AO481&lt;=0.2,"Muy Baja",IF(AO481&lt;=0.4,"Baja",IF(AO481&lt;=0.6,"Media",IF(AO481&lt;=0.8,"Alta","Muy Alta"))))),""))," ")</f>
        <v/>
      </c>
      <c r="AQ481" s="237" t="str">
        <f t="shared" si="464"/>
        <v/>
      </c>
      <c r="AR481" s="283" t="str">
        <f t="shared" si="465"/>
        <v/>
      </c>
      <c r="AS481" s="237" t="str">
        <f>IFERROR(IF(AND(AH480="Impacto",AH481="Impacto"),(AS480-(+AS480*AK481)),IF(AND(AH480="Probabilidad",AH481="Impacto"),(AS479-(+AS479*AK481)),IF(AH481="Probabilidad",AS480,""))),"")</f>
        <v/>
      </c>
      <c r="AT481" s="239" t="str">
        <f t="shared" si="466"/>
        <v/>
      </c>
      <c r="AU481" s="454"/>
      <c r="AV481" s="457"/>
      <c r="AW481" s="451"/>
      <c r="AX481" s="460"/>
      <c r="AY481" s="343"/>
      <c r="AZ481" s="209"/>
      <c r="BA481" s="207"/>
      <c r="BB481" s="207"/>
      <c r="BC481" s="208"/>
      <c r="BD481" s="208"/>
      <c r="BE481" s="208"/>
      <c r="BF481" s="209"/>
      <c r="BG481" s="463"/>
      <c r="BH481" s="215"/>
      <c r="BI481" s="210"/>
      <c r="BJ481" s="210"/>
      <c r="BK481" s="210"/>
      <c r="BL481" s="207"/>
      <c r="BM481" s="207"/>
      <c r="BN481" s="207"/>
      <c r="BO481" s="282"/>
      <c r="BP481" s="282"/>
      <c r="BQ481" s="284"/>
      <c r="BR481" s="213"/>
      <c r="BS481" s="213" t="str">
        <f>IF(AND('MAPA DE RIESGOS'!$AP481="Muy Alta",'MAPA DE RIESGOS'!$AR481="Leve"),CONCATENATE("R",'MAPA DE RIESGOS'!$H481,"C",'MAPA DE RIESGOS'!$AF481),"")</f>
        <v/>
      </c>
      <c r="BT481" s="213"/>
      <c r="BU481" s="213"/>
      <c r="BV481" s="213"/>
      <c r="BW481" s="213"/>
      <c r="BX481" s="213"/>
      <c r="BY481" s="213"/>
      <c r="BZ481" s="213"/>
      <c r="CA481" s="213"/>
      <c r="CB481" s="213"/>
      <c r="CC481" s="213"/>
      <c r="CD481" s="213"/>
      <c r="CE481" s="213"/>
      <c r="CF481" s="213"/>
      <c r="CG481" s="213"/>
      <c r="CH481" s="213"/>
      <c r="CI481" s="213"/>
      <c r="CJ481" s="213"/>
      <c r="CK481" s="213"/>
    </row>
    <row r="482" spans="1:89" s="214" customFormat="1" ht="28.5" hidden="1" customHeight="1">
      <c r="A482" s="646"/>
      <c r="B482" s="624"/>
      <c r="C482" s="520"/>
      <c r="D482" s="520"/>
      <c r="E482" s="469"/>
      <c r="F482" s="469"/>
      <c r="G482" s="489"/>
      <c r="H482" s="384">
        <v>78</v>
      </c>
      <c r="I482" s="466"/>
      <c r="J482" s="463"/>
      <c r="K482" s="463"/>
      <c r="L482" s="463"/>
      <c r="M482" s="469" t="str">
        <f t="shared" si="502"/>
        <v xml:space="preserve">Posibilidad de perdida de  debido a amenazas como y vulderabilidades, afectando a los activos de información de </v>
      </c>
      <c r="N482" s="469"/>
      <c r="O482" s="469"/>
      <c r="P482" s="472"/>
      <c r="Q482" s="475"/>
      <c r="R482" s="478"/>
      <c r="S482" s="478"/>
      <c r="T482" s="478"/>
      <c r="U482" s="478"/>
      <c r="V482" s="481"/>
      <c r="W482" s="439"/>
      <c r="X482" s="484"/>
      <c r="Y482" s="487"/>
      <c r="Z482" s="436"/>
      <c r="AA482" s="439"/>
      <c r="AB482" s="442"/>
      <c r="AC482" s="445"/>
      <c r="AD482" s="448"/>
      <c r="AE482" s="451"/>
      <c r="AF482" s="205">
        <v>5</v>
      </c>
      <c r="AG482" s="206"/>
      <c r="AH482" s="234" t="str">
        <f t="shared" si="462"/>
        <v/>
      </c>
      <c r="AI482" s="340"/>
      <c r="AJ482" s="340"/>
      <c r="AK482" s="235" t="str">
        <f t="shared" si="463"/>
        <v/>
      </c>
      <c r="AL482" s="341"/>
      <c r="AM482" s="341"/>
      <c r="AN482" s="342"/>
      <c r="AO482" s="236" t="str">
        <f>IF(ISBLANK(AD478),(IFERROR(IF(AND(AH481="Probabilidad",AH482="Probabilidad"),(AQ481-(+AQ481*AK482)),IF(AND(AH481="Impacto",AH482="Probabilidad"),(AQ480-(+AQ480*AK482)),IF(AH482="Impacto",AQ481,""))),""))," ")</f>
        <v/>
      </c>
      <c r="AP482" s="174" t="str">
        <f>IF(ISBLANK(AD478),(IFERROR(IF(AO482="","",IF(AO482&lt;=0.2,"Muy Baja",IF(AO482&lt;=0.4,"Baja",IF(AO482&lt;=0.6,"Media",IF(AO482&lt;=0.8,"Alta","Muy Alta"))))),""))," ")</f>
        <v/>
      </c>
      <c r="AQ482" s="237" t="str">
        <f t="shared" si="464"/>
        <v/>
      </c>
      <c r="AR482" s="283" t="str">
        <f t="shared" si="465"/>
        <v/>
      </c>
      <c r="AS482" s="237" t="str">
        <f>IFERROR(IF(AND(AH481="Impacto",AH482="Impacto"),(AS481-(+AS481*AK482)),IF(AND(AH481="Probabilidad",AH482="Impacto"),(AS480-(+AS480*AK482)),IF(AH482="Probabilidad",AS481,""))),"")</f>
        <v/>
      </c>
      <c r="AT482" s="239" t="str">
        <f t="shared" si="466"/>
        <v/>
      </c>
      <c r="AU482" s="454"/>
      <c r="AV482" s="457"/>
      <c r="AW482" s="451"/>
      <c r="AX482" s="460"/>
      <c r="AY482" s="343"/>
      <c r="AZ482" s="209"/>
      <c r="BA482" s="207"/>
      <c r="BB482" s="207"/>
      <c r="BC482" s="208"/>
      <c r="BD482" s="208"/>
      <c r="BE482" s="208"/>
      <c r="BF482" s="209"/>
      <c r="BG482" s="463"/>
      <c r="BH482" s="215"/>
      <c r="BI482" s="210"/>
      <c r="BJ482" s="210"/>
      <c r="BK482" s="210"/>
      <c r="BL482" s="207"/>
      <c r="BM482" s="207"/>
      <c r="BN482" s="207"/>
      <c r="BO482" s="282"/>
      <c r="BP482" s="282"/>
      <c r="BQ482" s="284"/>
      <c r="BR482" s="213"/>
      <c r="BS482" s="213" t="str">
        <f>IF(AND('MAPA DE RIESGOS'!$AP482="Muy Alta",'MAPA DE RIESGOS'!$AR482="Leve"),CONCATENATE("R",'MAPA DE RIESGOS'!$H482,"C",'MAPA DE RIESGOS'!$AF482),"")</f>
        <v/>
      </c>
      <c r="BT482" s="213"/>
      <c r="BU482" s="213"/>
      <c r="BV482" s="213"/>
      <c r="BW482" s="213"/>
      <c r="BX482" s="213"/>
      <c r="BY482" s="213"/>
      <c r="BZ482" s="213"/>
      <c r="CA482" s="213"/>
      <c r="CB482" s="213"/>
      <c r="CC482" s="213"/>
      <c r="CD482" s="213"/>
      <c r="CE482" s="213"/>
      <c r="CF482" s="213"/>
      <c r="CG482" s="213"/>
      <c r="CH482" s="213"/>
      <c r="CI482" s="213"/>
      <c r="CJ482" s="213"/>
      <c r="CK482" s="213"/>
    </row>
    <row r="483" spans="1:89" s="214" customFormat="1" ht="28.5" hidden="1" customHeight="1">
      <c r="A483" s="647"/>
      <c r="B483" s="625"/>
      <c r="C483" s="521"/>
      <c r="D483" s="521"/>
      <c r="E483" s="470"/>
      <c r="F483" s="470"/>
      <c r="G483" s="489"/>
      <c r="H483" s="384">
        <v>78</v>
      </c>
      <c r="I483" s="467"/>
      <c r="J483" s="464"/>
      <c r="K483" s="464"/>
      <c r="L483" s="464"/>
      <c r="M483" s="470" t="str">
        <f t="shared" si="502"/>
        <v xml:space="preserve">Posibilidad de perdida de  debido a amenazas como y vulderabilidades, afectando a los activos de información de </v>
      </c>
      <c r="N483" s="470"/>
      <c r="O483" s="470"/>
      <c r="P483" s="473"/>
      <c r="Q483" s="476"/>
      <c r="R483" s="479"/>
      <c r="S483" s="479"/>
      <c r="T483" s="479"/>
      <c r="U483" s="479"/>
      <c r="V483" s="482"/>
      <c r="W483" s="440"/>
      <c r="X483" s="485"/>
      <c r="Y483" s="488"/>
      <c r="Z483" s="437"/>
      <c r="AA483" s="440"/>
      <c r="AB483" s="443"/>
      <c r="AC483" s="446"/>
      <c r="AD483" s="449"/>
      <c r="AE483" s="452"/>
      <c r="AF483" s="205">
        <v>6</v>
      </c>
      <c r="AG483" s="206"/>
      <c r="AH483" s="234" t="str">
        <f t="shared" si="462"/>
        <v/>
      </c>
      <c r="AI483" s="340"/>
      <c r="AJ483" s="340"/>
      <c r="AK483" s="235" t="str">
        <f t="shared" si="463"/>
        <v/>
      </c>
      <c r="AL483" s="341"/>
      <c r="AM483" s="341"/>
      <c r="AN483" s="342"/>
      <c r="AO483" s="236" t="str">
        <f>IF(ISBLANK(AD478),(IFERROR(IF(AND(AH481="Probabilidad",AH483="Probabilidad"),(AQ481-(+AQ481*AK483)),IF(AND(AH481="Impacto",AH483="Probabilidad"),(AQ480-(+AQ480*AK483)),IF(AH483="Impacto",AQ481,""))),""))," ")</f>
        <v/>
      </c>
      <c r="AP483" s="174" t="str">
        <f>IF(ISBLANK(AD478),(IFERROR(IF(AO483="","",IF(AO483&lt;=0.2,"Muy Baja",IF(AO483&lt;=0.4,"Baja",IF(AO483&lt;=0.6,"Media",IF(AO483&lt;=0.8,"Alta","Muy Alta"))))),"")), " ")</f>
        <v/>
      </c>
      <c r="AQ483" s="237" t="str">
        <f t="shared" si="464"/>
        <v/>
      </c>
      <c r="AR483" s="283" t="str">
        <f t="shared" si="465"/>
        <v/>
      </c>
      <c r="AS483" s="237" t="str">
        <f>IFERROR(IF(AND(AH482="Impacto",AH483="Impacto"),(AS481-(+AS482*AK483)),IF(AND(AH481="Probabilidad",AH483="Impacto"),(AS480-(+AS480*AK483)),IF(AH483="Probabilidad",AS481,""))),"")</f>
        <v/>
      </c>
      <c r="AT483" s="239" t="str">
        <f t="shared" si="466"/>
        <v/>
      </c>
      <c r="AU483" s="455"/>
      <c r="AV483" s="458"/>
      <c r="AW483" s="452"/>
      <c r="AX483" s="461"/>
      <c r="AY483" s="343"/>
      <c r="AZ483" s="209"/>
      <c r="BA483" s="207"/>
      <c r="BB483" s="207"/>
      <c r="BC483" s="208"/>
      <c r="BD483" s="208"/>
      <c r="BE483" s="208"/>
      <c r="BF483" s="209"/>
      <c r="BG483" s="464"/>
      <c r="BH483" s="215"/>
      <c r="BI483" s="210"/>
      <c r="BJ483" s="210"/>
      <c r="BK483" s="210"/>
      <c r="BL483" s="207"/>
      <c r="BM483" s="207"/>
      <c r="BN483" s="207"/>
      <c r="BO483" s="282"/>
      <c r="BP483" s="282"/>
      <c r="BQ483" s="284"/>
      <c r="BR483" s="213"/>
      <c r="BS483" s="213" t="str">
        <f>IF(AND('MAPA DE RIESGOS'!$AP483="Muy Alta",'MAPA DE RIESGOS'!$AR483="Leve"),CONCATENATE("R",'MAPA DE RIESGOS'!$H483,"C",'MAPA DE RIESGOS'!$AF483),"")</f>
        <v/>
      </c>
      <c r="BT483" s="213"/>
      <c r="BU483" s="213"/>
      <c r="BV483" s="213"/>
      <c r="BW483" s="213"/>
      <c r="BX483" s="213"/>
      <c r="BY483" s="213"/>
      <c r="BZ483" s="213"/>
      <c r="CA483" s="213"/>
      <c r="CB483" s="213"/>
      <c r="CC483" s="213"/>
      <c r="CD483" s="213"/>
      <c r="CE483" s="213"/>
      <c r="CF483" s="213"/>
      <c r="CG483" s="213"/>
      <c r="CH483" s="213"/>
      <c r="CI483" s="213"/>
      <c r="CJ483" s="213"/>
      <c r="CK483" s="213"/>
    </row>
    <row r="484" spans="1:89" s="214" customFormat="1" ht="129.5" customHeight="1">
      <c r="A484" s="645">
        <v>13</v>
      </c>
      <c r="B484" s="623" t="s">
        <v>964</v>
      </c>
      <c r="C484" s="519" t="str">
        <f>IFERROR((VLOOKUP($B484,'Listados Datos'!$D$3:$E$18,2,FALSE))," ")</f>
        <v>Examinar, verificar,evaluar la eficiencia y eficacia del Sistema de Control Interno, por medio de la ejecución de las auditorías, constatando el cumplimiento de la normatividad vigente, la integridad, seguridad,protección de los recursos y bienes del patrimonio público.</v>
      </c>
      <c r="D484" s="519" t="str">
        <f>IFERROR((VLOOKUP($B484,'Listados Datos'!$D$3:$F$18,3,FALSE))," ")</f>
        <v>Inicia con el diseño y aprobación del Plan Anual de Auditoría-PAA y finaliza con el cargue de las acciones del aplicativo acciones correctivas,preventivas y de mejora -CPM.</v>
      </c>
      <c r="E484" s="468" t="s">
        <v>1259</v>
      </c>
      <c r="F484" s="468" t="s">
        <v>972</v>
      </c>
      <c r="G484" s="489">
        <v>79</v>
      </c>
      <c r="H484" s="384">
        <v>79</v>
      </c>
      <c r="I484" s="465" t="s">
        <v>1297</v>
      </c>
      <c r="J484" s="462" t="s">
        <v>243</v>
      </c>
      <c r="K484" s="462" t="s">
        <v>1297</v>
      </c>
      <c r="L484" s="462" t="s">
        <v>1494</v>
      </c>
      <c r="M484" s="468" t="str">
        <f t="shared" ref="M484" si="507">+CONCATENATE("Posibilidad de afectación ", J484, " por ", K484," debido a ", L484)</f>
        <v>Posibilidad de afectación Reputacional por Pérdida de los principios de objetividad, imparcialidad y confidencialidad, incumpliendo lo preceptuado en los instrumentos de auditoría incluido el Código de ética del auditor. debido a Generar desinformación,  e incumplir los instrumentos de auditoría, pasando sobre los procedimientos y viciando el contenido objetivo e imparcial de los informes.</v>
      </c>
      <c r="N484" s="468" t="s">
        <v>108</v>
      </c>
      <c r="O484" s="468" t="s">
        <v>836</v>
      </c>
      <c r="P484" s="471">
        <v>228</v>
      </c>
      <c r="Q484" s="474"/>
      <c r="R484" s="477"/>
      <c r="S484" s="477"/>
      <c r="T484" s="477"/>
      <c r="U484" s="477"/>
      <c r="V484" s="480" t="str">
        <f t="shared" ref="V484" si="508">IF(ISBLANK(AC484),(IF(P484&lt;=0,"",IF(P484&lt;=2,"Muy Baja",IF(P484&lt;=24,"Baja",IF(P484&lt;=500,"Media",IF(P484&lt;=5000,"Alta","Muy Alta"))))))," ")</f>
        <v>Media</v>
      </c>
      <c r="W484" s="438">
        <f t="shared" ref="W484" si="509">IF(ISBLANK(AC484),(IF(V484="","",IF(V484="Muy Baja",20%,IF(V484="Baja",40%,IF(V484="Media",60%,IF(V484="Alta",80%,IF(V484="Muy Alta",100%,0)))))))," ")</f>
        <v>0.6</v>
      </c>
      <c r="X484" s="483" t="s">
        <v>307</v>
      </c>
      <c r="Y484" s="486" t="str">
        <f>IF(X484&gt;0,IF(NOT(ISERROR(MATCH(X484,'Listados Datos'!$N$3:$N$4,0))),'Listados Datos'!$N$6&amp;"Por favor no seleccionar este criterios de impacto (Afectación Económica o presupuestal y/o Pérdida Reputacional)",'Listados Datos'!$N$7),"")</f>
        <v>✔</v>
      </c>
      <c r="Z484" s="435" t="str">
        <f>IF(OR(X484='Listados Datos'!$R$3,X484='Listados Datos'!$S$3),"Leve",IF(OR(X484='Listados Datos'!$R$4,X484='Listados Datos'!$S$4),"Menor",IF(OR(X484='Listados Datos'!$R$5,X484='Listados Datos'!$S$5),"Moderado",IF(OR(X484='Listados Datos'!$R$6,X484='Listados Datos'!$S$6),"Mayor",IF(OR(X484='Listados Datos'!$R$7,X484='Listados Datos'!$S$7),"Catastrófico","")))))</f>
        <v>Moderado</v>
      </c>
      <c r="AA484" s="438">
        <f>IF(Z484="","",IF(Z484="Leve",20%,IF(Z484="Menor",40%,IF(Z484="Moderado",60%,IF(Z484="Mayor",80%,IF(Z484="Catastrófico",100%,0))))))</f>
        <v>0.6</v>
      </c>
      <c r="AB484" s="441" t="str">
        <f>IF(OR(AND(V484="Muy Baja",Z484="Leve"),AND(V484="Muy Baja",Z484="Menor"),AND(V484="Baja",Z484="Leve")),"Bajo",IF(OR(AND(V484="Muy baja",Z484="Moderado"),AND(V484="Baja",Z484="Menor"),AND(V484="Baja",Z484="Moderado"),AND(V484="Media",Z484="Leve"),AND(V484="Media",Z484="Menor"),AND(V484="Media",Z484="Moderado"),AND(V484="Alta",Z484="Leve"),AND(V484="Alta",Z484="Menor")),"Moderado",IF(OR(AND(V484="Muy Baja",Z484="Mayor"),AND(V484="Baja",Z484="Mayor"),AND(V484="Media",Z484="Mayor"),AND(V484="Alta",Z484="Moderado"),AND(V484="Alta",Z484="Mayor"),AND(V484="Muy Alta",Z484="Leve"),AND(V484="Muy Alta",Z484="Menor"),AND(V484="Muy Alta",Z484="Moderado"),AND(V484="Muy Alta",Z484="Mayor")),"Alto",IF(OR(AND(V484="Muy Baja",Z484="Catastrófico"),AND(V484="Baja",Z484="Catastrófico"),AND(V484="Media",Z484="Catastrófico"),AND(V484="Alta",Z484="Catastrófico"),AND(V484="Muy Alta",Z484="Catastrófico")),"Extremo",""))))</f>
        <v>Moderado</v>
      </c>
      <c r="AC484" s="444"/>
      <c r="AD484" s="447"/>
      <c r="AE484" s="450" t="str">
        <f t="shared" ref="AE484" si="510">IF(AND(AC484="Rara Vez",AD484="Insignificante"),("BAJA"),IF(AND(AC484="Rara Vez",AD484="Menor"),("BAJA"),IF(AND(AC484="Rara Vez",AD484="Moderado"),("MODERADA"),IF(AND(AC484="Rara Vez",AD484="Mayor"),("ALTA"),IF(AND(AC484="Improbable",AD484="Insignificante"),("BAJA"),IF(AND(AC484="Improbable",AD484="Menor"),("BAJA"),IF(AND(AC484="Improbable",AD484="Moderado"),("MODERADA"),IF(AND(AC484="Improbable",AD484="Mayor"),("ALTA"),IF(AND(AC484="Posible",AD484="Insignificante"),("BAJA"),IF(AND(AC484="Posible",AD484="Menor"),("MODERADA"),IF(AND(AC484="Posible",AD484="Moderado"),("ALTA"),IF(AND(AC484="Posible",AD484="Mayor"),("EXTREMA"),IF(AND(AC484="Probable",AD484="Insignificante"),("MODERADA"),IF(AND(AC484="Probable",AD484="Menor"),("ALTA"),IF(AND(AC484="Probable",AD484="Moderado"),("ALTA"),IF(AND(AC484="Probable",AD484="Mayor"),("EXTREMA"),IF(AND(AC484="Casi Seguro",AD484="Insignificante"),("ALTA"),IF(AND(AC484="Casi Seguro",AD484="Menor"),("ALTA"),IF(AND(AC484="Casi Seguro",AD484="Moderado"),("EXTREMA"),IF(AND(AC484="Casi Seguro",AD484="Mayor"),("EXTREMA"),IF(AD484="Catastrófico","EXTREMA","VALORAR")))))))))))))))))))))</f>
        <v>VALORAR</v>
      </c>
      <c r="AF484" s="205">
        <v>1</v>
      </c>
      <c r="AG484" s="206" t="s">
        <v>1550</v>
      </c>
      <c r="AH484" s="234" t="str">
        <f t="shared" si="462"/>
        <v>Probabilidad</v>
      </c>
      <c r="AI484" s="340" t="s">
        <v>314</v>
      </c>
      <c r="AJ484" s="340" t="s">
        <v>319</v>
      </c>
      <c r="AK484" s="235" t="str">
        <f t="shared" si="463"/>
        <v>40%</v>
      </c>
      <c r="AL484" s="341" t="s">
        <v>323</v>
      </c>
      <c r="AM484" s="341" t="s">
        <v>327</v>
      </c>
      <c r="AN484" s="342" t="s">
        <v>330</v>
      </c>
      <c r="AO484" s="236">
        <f>IF(ISBLANK(AD484),(IFERROR(IF(AH484="Probabilidad",(W484-(+W484*AK484)),IF(AH484="Impacto",W484,"")),""))," ")</f>
        <v>0.36</v>
      </c>
      <c r="AP484" s="174" t="str">
        <f>IF(ISBLANK(AD484), (IFERROR(IF(AO484="","",IF(AO484&lt;=0.2,"Muy Baja",IF(AO484&lt;=0.4,"Baja",IF(AO484&lt;=0.6,"Media",IF(AO484&lt;=0.8,"Alta","Muy Alta"))))),""))," ")</f>
        <v>Baja</v>
      </c>
      <c r="AQ484" s="237">
        <f t="shared" si="464"/>
        <v>0.36</v>
      </c>
      <c r="AR484" s="283" t="str">
        <f t="shared" si="465"/>
        <v>Moderado</v>
      </c>
      <c r="AS484" s="237">
        <f>IFERROR(IF(AH484="Impacto",(AA484-(+AA484*AK484)),IF(AH484="Probabilidad",AA484,"")),"")</f>
        <v>0.6</v>
      </c>
      <c r="AT484" s="239" t="str">
        <f t="shared" si="466"/>
        <v>Moderado</v>
      </c>
      <c r="AU484" s="453"/>
      <c r="AV484" s="456" t="str">
        <f>IF(ISBLANK(AD484), " ", AD484)</f>
        <v xml:space="preserve"> </v>
      </c>
      <c r="AW484" s="450" t="str">
        <f t="shared" ref="AW484" si="511">IF(AND(AU484="Rara Vez",AV484="Insignificante"),("BAJA"),IF(AND(AU484="Rara Vez",AV484="Menor"),("BAJA"),IF(AND(AU484="Rara Vez",AV484="Moderado"),("MODERADA"),IF(AND(AU484="Rara Vez",AV484="Mayor"),("ALTA"),IF(AND(AU484="Improbable",AV484="Insignificante"),("BAJA"),IF(AND(AU484="Improbable",AV484="Menor"),("BAJA"),IF(AND(AU484="Improbable",AV484="Moderado"),("MODERADA"),IF(AND(AU484="Improbable",AV484="Mayor"),("ALTA"),IF(AND(AU484="Posible",AV484="Insignificante"),("BAJA"),IF(AND(AU484="Posible",AV484="Menor"),("MODERADA"),IF(AND(AU484="Posible",AV484="Moderado"),("ALTA"),IF(AND(AU484="Posible",AV484="Mayor"),("EXTREMA"),IF(AND(AU484="Probable",AV484="Insignificante"),("MODERADA"),IF(AND(AU484="Probable",AV484="Menor"),("ALTA"),IF(AND(AU484="Probable",AV484="Moderado"),("ALTA"),IF(AND(AU484="Probable",AV484="Mayor"),("EXTREMA"),IF(AND(AU484="Casi Seguro",AV484="Insignificante"),("ALTA"),IF(AND(AU484="Casi Seguro",AV484="Menor"),("ALTA"),IF(AND(AU484="Casi Seguro",AV484="Moderado"),("EXTREMA"),IF(AND(AU484="Casi Seguro",AV484="Mayor"),("EXTREMA"),IF(AV484="Catastrófico","EXTREMA","VALORAR")))))))))))))))))))))</f>
        <v>VALORAR</v>
      </c>
      <c r="AX484" s="459" t="s">
        <v>337</v>
      </c>
      <c r="AY484" s="343" t="s">
        <v>1692</v>
      </c>
      <c r="AZ484" s="209" t="s">
        <v>1680</v>
      </c>
      <c r="BA484" s="207" t="s">
        <v>972</v>
      </c>
      <c r="BB484" s="207" t="s">
        <v>1069</v>
      </c>
      <c r="BC484" s="208">
        <v>44562</v>
      </c>
      <c r="BD484" s="208">
        <v>44926</v>
      </c>
      <c r="BE484" s="208" t="s">
        <v>1680</v>
      </c>
      <c r="BF484" s="209" t="s">
        <v>1684</v>
      </c>
      <c r="BG484" s="462" t="s">
        <v>1391</v>
      </c>
      <c r="BH484" s="215"/>
      <c r="BI484" s="210"/>
      <c r="BJ484" s="210"/>
      <c r="BK484" s="210"/>
      <c r="BL484" s="207"/>
      <c r="BM484" s="207"/>
      <c r="BN484" s="207"/>
      <c r="BO484" s="282"/>
      <c r="BP484" s="282"/>
      <c r="BQ484" s="284"/>
      <c r="BR484" s="213"/>
      <c r="BS484" s="213" t="str">
        <f>IF(AND('MAPA DE RIESGOS'!$AP484="Muy Alta",'MAPA DE RIESGOS'!$AR484="Leve"),CONCATENATE("R",'MAPA DE RIESGOS'!$H484,"C",'MAPA DE RIESGOS'!$AF484),"")</f>
        <v/>
      </c>
      <c r="BT484" s="213"/>
      <c r="BU484" s="213"/>
      <c r="BV484" s="213"/>
      <c r="BW484" s="213"/>
      <c r="BX484" s="213"/>
      <c r="BY484" s="213"/>
      <c r="BZ484" s="213"/>
      <c r="CA484" s="213"/>
      <c r="CB484" s="213"/>
      <c r="CC484" s="213"/>
      <c r="CD484" s="213"/>
      <c r="CE484" s="213"/>
      <c r="CF484" s="213"/>
      <c r="CG484" s="213"/>
      <c r="CH484" s="213"/>
      <c r="CI484" s="213"/>
      <c r="CJ484" s="213"/>
      <c r="CK484" s="213"/>
    </row>
    <row r="485" spans="1:89" s="214" customFormat="1" ht="129.5" customHeight="1">
      <c r="A485" s="646"/>
      <c r="B485" s="624"/>
      <c r="C485" s="520"/>
      <c r="D485" s="520"/>
      <c r="E485" s="469"/>
      <c r="F485" s="469"/>
      <c r="G485" s="489"/>
      <c r="H485" s="384">
        <v>79</v>
      </c>
      <c r="I485" s="466"/>
      <c r="J485" s="463"/>
      <c r="K485" s="463"/>
      <c r="L485" s="463"/>
      <c r="M485" s="469"/>
      <c r="N485" s="469"/>
      <c r="O485" s="469"/>
      <c r="P485" s="472"/>
      <c r="Q485" s="475"/>
      <c r="R485" s="478"/>
      <c r="S485" s="478"/>
      <c r="T485" s="478"/>
      <c r="U485" s="478"/>
      <c r="V485" s="481"/>
      <c r="W485" s="439"/>
      <c r="X485" s="484"/>
      <c r="Y485" s="487"/>
      <c r="Z485" s="436"/>
      <c r="AA485" s="439"/>
      <c r="AB485" s="442"/>
      <c r="AC485" s="445"/>
      <c r="AD485" s="448"/>
      <c r="AE485" s="451"/>
      <c r="AF485" s="205">
        <v>2</v>
      </c>
      <c r="AG485" s="206" t="s">
        <v>1551</v>
      </c>
      <c r="AH485" s="234" t="str">
        <f t="shared" si="462"/>
        <v>Probabilidad</v>
      </c>
      <c r="AI485" s="340" t="s">
        <v>314</v>
      </c>
      <c r="AJ485" s="340" t="s">
        <v>319</v>
      </c>
      <c r="AK485" s="235" t="str">
        <f t="shared" si="463"/>
        <v>40%</v>
      </c>
      <c r="AL485" s="341" t="s">
        <v>323</v>
      </c>
      <c r="AM485" s="341" t="s">
        <v>327</v>
      </c>
      <c r="AN485" s="342" t="s">
        <v>330</v>
      </c>
      <c r="AO485" s="236">
        <f>IF(ISBLANK(AD484),(IFERROR(IF(AND(AH484="Probabilidad",AH485="Probabilidad"),(AQ484-(+AQ484*AK485)),IF(AH485="Probabilidad",(W484-(+W484*AK485)),IF(AH485="Impacto",AQ484,""))),""))," ")</f>
        <v>0.216</v>
      </c>
      <c r="AP485" s="174" t="str">
        <f>IF(ISBLANK(AD484),(IFERROR(IF(AO485="","",IF(AO485&lt;=0.2,"Muy Baja",IF(AO485&lt;=0.4,"Baja",IF(AO485&lt;=0.6,"Media",IF(AO485&lt;=0.8,"Alta","Muy Alta"))))),""))," ")</f>
        <v>Baja</v>
      </c>
      <c r="AQ485" s="237">
        <f t="shared" si="464"/>
        <v>0.216</v>
      </c>
      <c r="AR485" s="283" t="str">
        <f t="shared" si="465"/>
        <v>Moderado</v>
      </c>
      <c r="AS485" s="237">
        <f>IFERROR(IF(AND(AH484="Impacto",AH485="Impacto"),(AS484-(+AS484*AK485)),IF(AH485="Impacto",(AA484-(+AA484*AK485)),IF(AH485="Probabilidad",AS484,""))),"")</f>
        <v>0.6</v>
      </c>
      <c r="AT485" s="239" t="str">
        <f t="shared" si="466"/>
        <v>Moderado</v>
      </c>
      <c r="AU485" s="454"/>
      <c r="AV485" s="457"/>
      <c r="AW485" s="451"/>
      <c r="AX485" s="460"/>
      <c r="AY485" s="343" t="s">
        <v>1679</v>
      </c>
      <c r="AZ485" s="209" t="s">
        <v>1681</v>
      </c>
      <c r="BA485" s="207" t="s">
        <v>972</v>
      </c>
      <c r="BB485" s="207" t="s">
        <v>1069</v>
      </c>
      <c r="BC485" s="208">
        <v>44562</v>
      </c>
      <c r="BD485" s="208">
        <v>44926</v>
      </c>
      <c r="BE485" s="208" t="s">
        <v>1682</v>
      </c>
      <c r="BF485" s="339" t="s">
        <v>1683</v>
      </c>
      <c r="BG485" s="463"/>
      <c r="BH485" s="215"/>
      <c r="BI485" s="210"/>
      <c r="BJ485" s="210"/>
      <c r="BK485" s="210"/>
      <c r="BL485" s="207"/>
      <c r="BM485" s="207"/>
      <c r="BN485" s="207"/>
      <c r="BO485" s="282"/>
      <c r="BP485" s="282"/>
      <c r="BQ485" s="284"/>
      <c r="BR485" s="213"/>
      <c r="BS485" s="213" t="str">
        <f>IF(AND('MAPA DE RIESGOS'!$AP485="Muy Alta",'MAPA DE RIESGOS'!$AR485="Leve"),CONCATENATE("R",'MAPA DE RIESGOS'!$H485,"C",'MAPA DE RIESGOS'!$AF485),"")</f>
        <v/>
      </c>
      <c r="BT485" s="213"/>
      <c r="BU485" s="213"/>
      <c r="BV485" s="213"/>
      <c r="BW485" s="213"/>
      <c r="BX485" s="213"/>
      <c r="BY485" s="213"/>
      <c r="BZ485" s="213"/>
      <c r="CA485" s="213"/>
      <c r="CB485" s="213"/>
      <c r="CC485" s="213"/>
      <c r="CD485" s="213"/>
      <c r="CE485" s="213"/>
      <c r="CF485" s="213"/>
      <c r="CG485" s="213"/>
      <c r="CH485" s="213"/>
      <c r="CI485" s="213"/>
      <c r="CJ485" s="213"/>
      <c r="CK485" s="213"/>
    </row>
    <row r="486" spans="1:89" s="214" customFormat="1" ht="28.5" hidden="1" customHeight="1">
      <c r="A486" s="646"/>
      <c r="B486" s="624"/>
      <c r="C486" s="520"/>
      <c r="D486" s="520"/>
      <c r="E486" s="469"/>
      <c r="F486" s="469"/>
      <c r="G486" s="489"/>
      <c r="H486" s="384">
        <v>79</v>
      </c>
      <c r="I486" s="466"/>
      <c r="J486" s="463"/>
      <c r="K486" s="463"/>
      <c r="L486" s="463"/>
      <c r="M486" s="469"/>
      <c r="N486" s="469"/>
      <c r="O486" s="469"/>
      <c r="P486" s="472"/>
      <c r="Q486" s="475"/>
      <c r="R486" s="478"/>
      <c r="S486" s="478"/>
      <c r="T486" s="478"/>
      <c r="U486" s="478"/>
      <c r="V486" s="481"/>
      <c r="W486" s="439"/>
      <c r="X486" s="484"/>
      <c r="Y486" s="487"/>
      <c r="Z486" s="436"/>
      <c r="AA486" s="439"/>
      <c r="AB486" s="442"/>
      <c r="AC486" s="445"/>
      <c r="AD486" s="448"/>
      <c r="AE486" s="451"/>
      <c r="AF486" s="205">
        <v>3</v>
      </c>
      <c r="AG486" s="206"/>
      <c r="AH486" s="234" t="str">
        <f t="shared" si="462"/>
        <v/>
      </c>
      <c r="AI486" s="340"/>
      <c r="AJ486" s="340"/>
      <c r="AK486" s="235" t="str">
        <f t="shared" si="463"/>
        <v/>
      </c>
      <c r="AL486" s="341"/>
      <c r="AM486" s="341"/>
      <c r="AN486" s="342"/>
      <c r="AO486" s="236" t="str">
        <f>IF(ISBLANK(AD484),(IFERROR(IF(AND(AH485="Probabilidad",AH486="Probabilidad"),(AQ485-(+AQ485*AK486)),IF(AND(AH485="Impacto",AH486="Probabilidad"),(AQ484-(+AQ484*AK486)),IF(AH486="Impacto",AQ485,""))),""))," ")</f>
        <v/>
      </c>
      <c r="AP486" s="174" t="str">
        <f>IF(ISBLANK(AD484),(IFERROR(IF(AO486="","",IF(AO486&lt;=0.2,"Muy Baja",IF(AO486&lt;=0.4,"Baja",IF(AO486&lt;=0.6,"Media",IF(AO486&lt;=0.8,"Alta","Muy Alta"))))),""))," ")</f>
        <v/>
      </c>
      <c r="AQ486" s="237" t="str">
        <f t="shared" si="464"/>
        <v/>
      </c>
      <c r="AR486" s="283" t="str">
        <f t="shared" si="465"/>
        <v/>
      </c>
      <c r="AS486" s="237" t="str">
        <f>IFERROR(IF(AND(AH485="Impacto",AH486="Impacto"),(AS485-(+AS485*AK486)),IF(AND(AH485="Probabilidad",AH486="Impacto"),(AS484-(+AS484*AK486)),IF(AH486="Probabilidad",AS485,""))),"")</f>
        <v/>
      </c>
      <c r="AT486" s="239" t="str">
        <f t="shared" si="466"/>
        <v/>
      </c>
      <c r="AU486" s="454"/>
      <c r="AV486" s="457"/>
      <c r="AW486" s="451"/>
      <c r="AX486" s="460"/>
      <c r="AY486" s="343"/>
      <c r="AZ486" s="209"/>
      <c r="BA486" s="207"/>
      <c r="BB486" s="207"/>
      <c r="BC486" s="208"/>
      <c r="BD486" s="208"/>
      <c r="BE486" s="208"/>
      <c r="BF486" s="209"/>
      <c r="BG486" s="463"/>
      <c r="BH486" s="215"/>
      <c r="BI486" s="210"/>
      <c r="BJ486" s="210"/>
      <c r="BK486" s="210"/>
      <c r="BL486" s="207"/>
      <c r="BM486" s="207"/>
      <c r="BN486" s="207"/>
      <c r="BO486" s="282"/>
      <c r="BP486" s="282"/>
      <c r="BQ486" s="284"/>
      <c r="BR486" s="213"/>
      <c r="BS486" s="213" t="str">
        <f>IF(AND('MAPA DE RIESGOS'!$AP486="Muy Alta",'MAPA DE RIESGOS'!$AR486="Leve"),CONCATENATE("R",'MAPA DE RIESGOS'!$H486,"C",'MAPA DE RIESGOS'!$AF486),"")</f>
        <v/>
      </c>
      <c r="BT486" s="213"/>
      <c r="BU486" s="213"/>
      <c r="BV486" s="213"/>
      <c r="BW486" s="213"/>
      <c r="BX486" s="213"/>
      <c r="BY486" s="213"/>
      <c r="BZ486" s="213"/>
      <c r="CA486" s="213"/>
      <c r="CB486" s="213"/>
      <c r="CC486" s="213"/>
      <c r="CD486" s="213"/>
      <c r="CE486" s="213"/>
      <c r="CF486" s="213"/>
      <c r="CG486" s="213"/>
      <c r="CH486" s="213"/>
      <c r="CI486" s="213"/>
      <c r="CJ486" s="213"/>
      <c r="CK486" s="213"/>
    </row>
    <row r="487" spans="1:89" s="214" customFormat="1" ht="28.5" hidden="1" customHeight="1">
      <c r="A487" s="646"/>
      <c r="B487" s="624"/>
      <c r="C487" s="520"/>
      <c r="D487" s="520"/>
      <c r="E487" s="469"/>
      <c r="F487" s="469"/>
      <c r="G487" s="489"/>
      <c r="H487" s="384">
        <v>79</v>
      </c>
      <c r="I487" s="466"/>
      <c r="J487" s="463"/>
      <c r="K487" s="463"/>
      <c r="L487" s="463"/>
      <c r="M487" s="469"/>
      <c r="N487" s="469"/>
      <c r="O487" s="469"/>
      <c r="P487" s="472"/>
      <c r="Q487" s="475"/>
      <c r="R487" s="478"/>
      <c r="S487" s="478"/>
      <c r="T487" s="478"/>
      <c r="U487" s="478"/>
      <c r="V487" s="481"/>
      <c r="W487" s="439"/>
      <c r="X487" s="484"/>
      <c r="Y487" s="487"/>
      <c r="Z487" s="436"/>
      <c r="AA487" s="439"/>
      <c r="AB487" s="442"/>
      <c r="AC487" s="445"/>
      <c r="AD487" s="448"/>
      <c r="AE487" s="451"/>
      <c r="AF487" s="205">
        <v>4</v>
      </c>
      <c r="AG487" s="206"/>
      <c r="AH487" s="234" t="str">
        <f t="shared" si="462"/>
        <v/>
      </c>
      <c r="AI487" s="340"/>
      <c r="AJ487" s="340"/>
      <c r="AK487" s="235" t="str">
        <f t="shared" si="463"/>
        <v/>
      </c>
      <c r="AL487" s="341"/>
      <c r="AM487" s="341"/>
      <c r="AN487" s="342"/>
      <c r="AO487" s="236" t="str">
        <f>IF(ISBLANK(AD484),(IFERROR(IF(AND(AH486="Probabilidad",AH487="Probabilidad"),(AQ486-(+AQ486*AK487)),IF(AND(AH486="Impacto",AH487="Probabilidad"),(AQ485-(+AQ485*AK487)),IF(AH487="Impacto",AQ486,""))),""))," ")</f>
        <v/>
      </c>
      <c r="AP487" s="174" t="str">
        <f>IF(ISBLANK(AD484),(IFERROR(IF(AO487="","",IF(AO487&lt;=0.2,"Muy Baja",IF(AO487&lt;=0.4,"Baja",IF(AO487&lt;=0.6,"Media",IF(AO487&lt;=0.8,"Alta","Muy Alta"))))),""))," ")</f>
        <v/>
      </c>
      <c r="AQ487" s="237" t="str">
        <f t="shared" si="464"/>
        <v/>
      </c>
      <c r="AR487" s="283" t="str">
        <f t="shared" si="465"/>
        <v/>
      </c>
      <c r="AS487" s="237" t="str">
        <f>IFERROR(IF(AND(AH486="Impacto",AH487="Impacto"),(AS486-(+AS486*AK487)),IF(AND(AH486="Probabilidad",AH487="Impacto"),(AS485-(+AS485*AK487)),IF(AH487="Probabilidad",AS486,""))),"")</f>
        <v/>
      </c>
      <c r="AT487" s="239" t="str">
        <f t="shared" si="466"/>
        <v/>
      </c>
      <c r="AU487" s="454"/>
      <c r="AV487" s="457"/>
      <c r="AW487" s="451"/>
      <c r="AX487" s="460"/>
      <c r="AY487" s="343"/>
      <c r="AZ487" s="209"/>
      <c r="BA487" s="207"/>
      <c r="BB487" s="207"/>
      <c r="BC487" s="208"/>
      <c r="BD487" s="208"/>
      <c r="BE487" s="208"/>
      <c r="BF487" s="209"/>
      <c r="BG487" s="463"/>
      <c r="BH487" s="215"/>
      <c r="BI487" s="210"/>
      <c r="BJ487" s="210"/>
      <c r="BK487" s="210"/>
      <c r="BL487" s="207"/>
      <c r="BM487" s="207"/>
      <c r="BN487" s="207"/>
      <c r="BO487" s="282"/>
      <c r="BP487" s="282"/>
      <c r="BQ487" s="284"/>
      <c r="BR487" s="213"/>
      <c r="BS487" s="213" t="str">
        <f>IF(AND('MAPA DE RIESGOS'!$AP487="Muy Alta",'MAPA DE RIESGOS'!$AR487="Leve"),CONCATENATE("R",'MAPA DE RIESGOS'!$H487,"C",'MAPA DE RIESGOS'!$AF487),"")</f>
        <v/>
      </c>
      <c r="BT487" s="213"/>
      <c r="BU487" s="213"/>
      <c r="BV487" s="213"/>
      <c r="BW487" s="213"/>
      <c r="BX487" s="213"/>
      <c r="BY487" s="213"/>
      <c r="BZ487" s="213"/>
      <c r="CA487" s="213"/>
      <c r="CB487" s="213"/>
      <c r="CC487" s="213"/>
      <c r="CD487" s="213"/>
      <c r="CE487" s="213"/>
      <c r="CF487" s="213"/>
      <c r="CG487" s="213"/>
      <c r="CH487" s="213"/>
      <c r="CI487" s="213"/>
      <c r="CJ487" s="213"/>
      <c r="CK487" s="213"/>
    </row>
    <row r="488" spans="1:89" s="214" customFormat="1" ht="28.5" hidden="1" customHeight="1">
      <c r="A488" s="646"/>
      <c r="B488" s="624"/>
      <c r="C488" s="520"/>
      <c r="D488" s="520"/>
      <c r="E488" s="469"/>
      <c r="F488" s="469"/>
      <c r="G488" s="489"/>
      <c r="H488" s="384">
        <v>79</v>
      </c>
      <c r="I488" s="466"/>
      <c r="J488" s="463"/>
      <c r="K488" s="463"/>
      <c r="L488" s="463"/>
      <c r="M488" s="469"/>
      <c r="N488" s="469"/>
      <c r="O488" s="469"/>
      <c r="P488" s="472"/>
      <c r="Q488" s="475"/>
      <c r="R488" s="478"/>
      <c r="S488" s="478"/>
      <c r="T488" s="478"/>
      <c r="U488" s="478"/>
      <c r="V488" s="481"/>
      <c r="W488" s="439"/>
      <c r="X488" s="484"/>
      <c r="Y488" s="487"/>
      <c r="Z488" s="436"/>
      <c r="AA488" s="439"/>
      <c r="AB488" s="442"/>
      <c r="AC488" s="445"/>
      <c r="AD488" s="448"/>
      <c r="AE488" s="451"/>
      <c r="AF488" s="205">
        <v>5</v>
      </c>
      <c r="AG488" s="206"/>
      <c r="AH488" s="234" t="str">
        <f t="shared" si="462"/>
        <v/>
      </c>
      <c r="AI488" s="340"/>
      <c r="AJ488" s="340"/>
      <c r="AK488" s="235" t="str">
        <f t="shared" si="463"/>
        <v/>
      </c>
      <c r="AL488" s="341"/>
      <c r="AM488" s="341"/>
      <c r="AN488" s="342"/>
      <c r="AO488" s="236" t="str">
        <f>IF(ISBLANK(AD484),(IFERROR(IF(AND(AH487="Probabilidad",AH488="Probabilidad"),(AQ487-(+AQ487*AK488)),IF(AND(AH487="Impacto",AH488="Probabilidad"),(AQ486-(+AQ486*AK488)),IF(AH488="Impacto",AQ487,""))),""))," ")</f>
        <v/>
      </c>
      <c r="AP488" s="174" t="str">
        <f>IF(ISBLANK(AD484),(IFERROR(IF(AO488="","",IF(AO488&lt;=0.2,"Muy Baja",IF(AO488&lt;=0.4,"Baja",IF(AO488&lt;=0.6,"Media",IF(AO488&lt;=0.8,"Alta","Muy Alta"))))),""))," ")</f>
        <v/>
      </c>
      <c r="AQ488" s="237" t="str">
        <f t="shared" si="464"/>
        <v/>
      </c>
      <c r="AR488" s="283" t="str">
        <f t="shared" si="465"/>
        <v/>
      </c>
      <c r="AS488" s="237" t="str">
        <f>IFERROR(IF(AND(AH487="Impacto",AH488="Impacto"),(AS487-(+AS487*AK488)),IF(AND(AH487="Probabilidad",AH488="Impacto"),(AS486-(+AS486*AK488)),IF(AH488="Probabilidad",AS487,""))),"")</f>
        <v/>
      </c>
      <c r="AT488" s="239" t="str">
        <f t="shared" si="466"/>
        <v/>
      </c>
      <c r="AU488" s="454"/>
      <c r="AV488" s="457"/>
      <c r="AW488" s="451"/>
      <c r="AX488" s="460"/>
      <c r="AY488" s="343"/>
      <c r="AZ488" s="209"/>
      <c r="BA488" s="207"/>
      <c r="BB488" s="207"/>
      <c r="BC488" s="208"/>
      <c r="BD488" s="208"/>
      <c r="BE488" s="208"/>
      <c r="BF488" s="209"/>
      <c r="BG488" s="463"/>
      <c r="BH488" s="215"/>
      <c r="BI488" s="210"/>
      <c r="BJ488" s="210"/>
      <c r="BK488" s="210"/>
      <c r="BL488" s="207"/>
      <c r="BM488" s="207"/>
      <c r="BN488" s="207"/>
      <c r="BO488" s="282"/>
      <c r="BP488" s="282"/>
      <c r="BQ488" s="284"/>
      <c r="BR488" s="213"/>
      <c r="BS488" s="213" t="str">
        <f>IF(AND('MAPA DE RIESGOS'!$AP488="Muy Alta",'MAPA DE RIESGOS'!$AR488="Leve"),CONCATENATE("R",'MAPA DE RIESGOS'!$H488,"C",'MAPA DE RIESGOS'!$AF488),"")</f>
        <v/>
      </c>
      <c r="BT488" s="213"/>
      <c r="BU488" s="213"/>
      <c r="BV488" s="213"/>
      <c r="BW488" s="213"/>
      <c r="BX488" s="213"/>
      <c r="BY488" s="213"/>
      <c r="BZ488" s="213"/>
      <c r="CA488" s="213"/>
      <c r="CB488" s="213"/>
      <c r="CC488" s="213"/>
      <c r="CD488" s="213"/>
      <c r="CE488" s="213"/>
      <c r="CF488" s="213"/>
      <c r="CG488" s="213"/>
      <c r="CH488" s="213"/>
      <c r="CI488" s="213"/>
      <c r="CJ488" s="213"/>
      <c r="CK488" s="213"/>
    </row>
    <row r="489" spans="1:89" s="214" customFormat="1" ht="28.5" hidden="1" customHeight="1">
      <c r="A489" s="646"/>
      <c r="B489" s="624"/>
      <c r="C489" s="520"/>
      <c r="D489" s="520"/>
      <c r="E489" s="469"/>
      <c r="F489" s="469"/>
      <c r="G489" s="489"/>
      <c r="H489" s="384">
        <v>79</v>
      </c>
      <c r="I489" s="467"/>
      <c r="J489" s="464"/>
      <c r="K489" s="464"/>
      <c r="L489" s="464"/>
      <c r="M489" s="470"/>
      <c r="N489" s="470"/>
      <c r="O489" s="470"/>
      <c r="P489" s="473"/>
      <c r="Q489" s="476"/>
      <c r="R489" s="479"/>
      <c r="S489" s="479"/>
      <c r="T489" s="479"/>
      <c r="U489" s="479"/>
      <c r="V489" s="482"/>
      <c r="W489" s="440"/>
      <c r="X489" s="485"/>
      <c r="Y489" s="488"/>
      <c r="Z489" s="437"/>
      <c r="AA489" s="440"/>
      <c r="AB489" s="443"/>
      <c r="AC489" s="446"/>
      <c r="AD489" s="449"/>
      <c r="AE489" s="452"/>
      <c r="AF489" s="205">
        <v>6</v>
      </c>
      <c r="AG489" s="206"/>
      <c r="AH489" s="234" t="str">
        <f t="shared" si="462"/>
        <v/>
      </c>
      <c r="AI489" s="340"/>
      <c r="AJ489" s="340"/>
      <c r="AK489" s="235" t="str">
        <f t="shared" si="463"/>
        <v/>
      </c>
      <c r="AL489" s="341"/>
      <c r="AM489" s="341"/>
      <c r="AN489" s="342"/>
      <c r="AO489" s="236" t="str">
        <f>IF(ISBLANK(AD484),(IFERROR(IF(AND(AH487="Probabilidad",AH489="Probabilidad"),(AQ487-(+AQ487*AK489)),IF(AND(AH487="Impacto",AH489="Probabilidad"),(AQ486-(+AQ486*AK489)),IF(AH489="Impacto",AQ487,""))),""))," ")</f>
        <v/>
      </c>
      <c r="AP489" s="174" t="str">
        <f>IF(ISBLANK(AD484),(IFERROR(IF(AO489="","",IF(AO489&lt;=0.2,"Muy Baja",IF(AO489&lt;=0.4,"Baja",IF(AO489&lt;=0.6,"Media",IF(AO489&lt;=0.8,"Alta","Muy Alta"))))),"")), " ")</f>
        <v/>
      </c>
      <c r="AQ489" s="237" t="str">
        <f t="shared" si="464"/>
        <v/>
      </c>
      <c r="AR489" s="283" t="str">
        <f t="shared" si="465"/>
        <v/>
      </c>
      <c r="AS489" s="237" t="str">
        <f>IFERROR(IF(AND(AH488="Impacto",AH489="Impacto"),(AS487-(+AS488*AK489)),IF(AND(AH487="Probabilidad",AH489="Impacto"),(AS486-(+AS486*AK489)),IF(AH489="Probabilidad",AS487,""))),"")</f>
        <v/>
      </c>
      <c r="AT489" s="239" t="str">
        <f t="shared" si="466"/>
        <v/>
      </c>
      <c r="AU489" s="455"/>
      <c r="AV489" s="458"/>
      <c r="AW489" s="452"/>
      <c r="AX489" s="461"/>
      <c r="AY489" s="343"/>
      <c r="AZ489" s="209"/>
      <c r="BA489" s="207"/>
      <c r="BB489" s="207"/>
      <c r="BC489" s="208"/>
      <c r="BD489" s="208"/>
      <c r="BE489" s="208"/>
      <c r="BF489" s="209"/>
      <c r="BG489" s="464"/>
      <c r="BH489" s="215"/>
      <c r="BI489" s="210"/>
      <c r="BJ489" s="210"/>
      <c r="BK489" s="210"/>
      <c r="BL489" s="207"/>
      <c r="BM489" s="207"/>
      <c r="BN489" s="207"/>
      <c r="BO489" s="282"/>
      <c r="BP489" s="282"/>
      <c r="BQ489" s="284"/>
      <c r="BR489" s="213"/>
      <c r="BS489" s="213" t="str">
        <f>IF(AND('MAPA DE RIESGOS'!$AP489="Muy Alta",'MAPA DE RIESGOS'!$AR489="Leve"),CONCATENATE("R",'MAPA DE RIESGOS'!$H489,"C",'MAPA DE RIESGOS'!$AF489),"")</f>
        <v/>
      </c>
      <c r="BT489" s="213"/>
      <c r="BU489" s="213"/>
      <c r="BV489" s="213"/>
      <c r="BW489" s="213"/>
      <c r="BX489" s="213"/>
      <c r="BY489" s="213"/>
      <c r="BZ489" s="213"/>
      <c r="CA489" s="213"/>
      <c r="CB489" s="213"/>
      <c r="CC489" s="213"/>
      <c r="CD489" s="213"/>
      <c r="CE489" s="213"/>
      <c r="CF489" s="213"/>
      <c r="CG489" s="213"/>
      <c r="CH489" s="213"/>
      <c r="CI489" s="213"/>
      <c r="CJ489" s="213"/>
      <c r="CK489" s="213"/>
    </row>
    <row r="490" spans="1:89" s="214" customFormat="1" ht="79" customHeight="1">
      <c r="A490" s="646"/>
      <c r="B490" s="624" t="s">
        <v>964</v>
      </c>
      <c r="C490" s="520"/>
      <c r="D490" s="520" t="str">
        <f>IFERROR((VLOOKUP($B490,'Listados Datos'!$D$3:$F$18,3,FALSE))," ")</f>
        <v>Inicia con el diseño y aprobación del Plan Anual de Auditoría-PAA y finaliza con el cargue de las acciones del aplicativo acciones correctivas,preventivas y de mejora -CPM.</v>
      </c>
      <c r="E490" s="469" t="s">
        <v>1259</v>
      </c>
      <c r="F490" s="469" t="s">
        <v>972</v>
      </c>
      <c r="G490" s="489">
        <v>80</v>
      </c>
      <c r="H490" s="384">
        <v>80</v>
      </c>
      <c r="I490" s="465" t="s">
        <v>1298</v>
      </c>
      <c r="J490" s="462" t="s">
        <v>243</v>
      </c>
      <c r="K490" s="462" t="s">
        <v>1298</v>
      </c>
      <c r="L490" s="462" t="s">
        <v>1495</v>
      </c>
      <c r="M490" s="468" t="str">
        <f t="shared" ref="M490" si="512">+CONCATENATE("Posibilidad de afectación ", J490, " por ", K490," debido a ", L490)</f>
        <v>Posibilidad de afectación Reputacional por Incorrecto o limitado cumplimiento de los roles asignados a la OCI como asesoría y evaluación en relación con la gestión, riesgos y efectividad de controles del Sistema de Control Interno. debido a Hacer incurrir a la Alta dirección en toma equivocada de decisiones y desconocimiento por parte de todos los funcionarios y diferentes niveles jerárquicos de contenido y evaluación del informe parametrizado del sistema de control interno.</v>
      </c>
      <c r="N490" s="468" t="s">
        <v>108</v>
      </c>
      <c r="O490" s="468" t="s">
        <v>836</v>
      </c>
      <c r="P490" s="471">
        <v>228</v>
      </c>
      <c r="Q490" s="474"/>
      <c r="R490" s="477"/>
      <c r="S490" s="477"/>
      <c r="T490" s="477"/>
      <c r="U490" s="477"/>
      <c r="V490" s="480" t="str">
        <f t="shared" ref="V490" si="513">IF(ISBLANK(AC490),(IF(P490&lt;=0,"",IF(P490&lt;=2,"Muy Baja",IF(P490&lt;=24,"Baja",IF(P490&lt;=500,"Media",IF(P490&lt;=5000,"Alta","Muy Alta"))))))," ")</f>
        <v>Media</v>
      </c>
      <c r="W490" s="438">
        <f t="shared" ref="W490" si="514">IF(ISBLANK(AC490),(IF(V490="","",IF(V490="Muy Baja",20%,IF(V490="Baja",40%,IF(V490="Media",60%,IF(V490="Alta",80%,IF(V490="Muy Alta",100%,0)))))))," ")</f>
        <v>0.6</v>
      </c>
      <c r="X490" s="483" t="s">
        <v>307</v>
      </c>
      <c r="Y490" s="486" t="str">
        <f>IF(X490&gt;0,IF(NOT(ISERROR(MATCH(X490,'Listados Datos'!$N$3:$N$4,0))),'Listados Datos'!$N$6&amp;"Por favor no seleccionar este criterios de impacto (Afectación Económica o presupuestal y/o Pérdida Reputacional)",'Listados Datos'!$N$7),"")</f>
        <v>✔</v>
      </c>
      <c r="Z490" s="435" t="str">
        <f>IF(OR(X490='Listados Datos'!$R$3,X490='Listados Datos'!$S$3),"Leve",IF(OR(X490='Listados Datos'!$R$4,X490='Listados Datos'!$S$4),"Menor",IF(OR(X490='Listados Datos'!$R$5,X490='Listados Datos'!$S$5),"Moderado",IF(OR(X490='Listados Datos'!$R$6,X490='Listados Datos'!$S$6),"Mayor",IF(OR(X490='Listados Datos'!$R$7,X490='Listados Datos'!$S$7),"Catastrófico","")))))</f>
        <v>Moderado</v>
      </c>
      <c r="AA490" s="438">
        <f>IF(Z490="","",IF(Z490="Leve",20%,IF(Z490="Menor",40%,IF(Z490="Moderado",60%,IF(Z490="Mayor",80%,IF(Z490="Catastrófico",100%,0))))))</f>
        <v>0.6</v>
      </c>
      <c r="AB490" s="441" t="str">
        <f>IF(OR(AND(V490="Muy Baja",Z490="Leve"),AND(V490="Muy Baja",Z490="Menor"),AND(V490="Baja",Z490="Leve")),"Bajo",IF(OR(AND(V490="Muy baja",Z490="Moderado"),AND(V490="Baja",Z490="Menor"),AND(V490="Baja",Z490="Moderado"),AND(V490="Media",Z490="Leve"),AND(V490="Media",Z490="Menor"),AND(V490="Media",Z490="Moderado"),AND(V490="Alta",Z490="Leve"),AND(V490="Alta",Z490="Menor")),"Moderado",IF(OR(AND(V490="Muy Baja",Z490="Mayor"),AND(V490="Baja",Z490="Mayor"),AND(V490="Media",Z490="Mayor"),AND(V490="Alta",Z490="Moderado"),AND(V490="Alta",Z490="Mayor"),AND(V490="Muy Alta",Z490="Leve"),AND(V490="Muy Alta",Z490="Menor"),AND(V490="Muy Alta",Z490="Moderado"),AND(V490="Muy Alta",Z490="Mayor")),"Alto",IF(OR(AND(V490="Muy Baja",Z490="Catastrófico"),AND(V490="Baja",Z490="Catastrófico"),AND(V490="Media",Z490="Catastrófico"),AND(V490="Alta",Z490="Catastrófico"),AND(V490="Muy Alta",Z490="Catastrófico")),"Extremo",""))))</f>
        <v>Moderado</v>
      </c>
      <c r="AC490" s="444"/>
      <c r="AD490" s="447"/>
      <c r="AE490" s="450" t="str">
        <f t="shared" ref="AE490" si="515">IF(AND(AC490="Rara Vez",AD490="Insignificante"),("BAJA"),IF(AND(AC490="Rara Vez",AD490="Menor"),("BAJA"),IF(AND(AC490="Rara Vez",AD490="Moderado"),("MODERADA"),IF(AND(AC490="Rara Vez",AD490="Mayor"),("ALTA"),IF(AND(AC490="Improbable",AD490="Insignificante"),("BAJA"),IF(AND(AC490="Improbable",AD490="Menor"),("BAJA"),IF(AND(AC490="Improbable",AD490="Moderado"),("MODERADA"),IF(AND(AC490="Improbable",AD490="Mayor"),("ALTA"),IF(AND(AC490="Posible",AD490="Insignificante"),("BAJA"),IF(AND(AC490="Posible",AD490="Menor"),("MODERADA"),IF(AND(AC490="Posible",AD490="Moderado"),("ALTA"),IF(AND(AC490="Posible",AD490="Mayor"),("EXTREMA"),IF(AND(AC490="Probable",AD490="Insignificante"),("MODERADA"),IF(AND(AC490="Probable",AD490="Menor"),("ALTA"),IF(AND(AC490="Probable",AD490="Moderado"),("ALTA"),IF(AND(AC490="Probable",AD490="Mayor"),("EXTREMA"),IF(AND(AC490="Casi Seguro",AD490="Insignificante"),("ALTA"),IF(AND(AC490="Casi Seguro",AD490="Menor"),("ALTA"),IF(AND(AC490="Casi Seguro",AD490="Moderado"),("EXTREMA"),IF(AND(AC490="Casi Seguro",AD490="Mayor"),("EXTREMA"),IF(AD490="Catastrófico","EXTREMA","VALORAR")))))))))))))))))))))</f>
        <v>VALORAR</v>
      </c>
      <c r="AF490" s="205">
        <v>1</v>
      </c>
      <c r="AG490" s="206" t="s">
        <v>1552</v>
      </c>
      <c r="AH490" s="234" t="str">
        <f t="shared" ref="AH490:AH549" si="516">IF(OR(AI490="Preventivo",AI490="Detectivo"),"Probabilidad",IF(AI490="Correctivo","Impacto",""))</f>
        <v>Probabilidad</v>
      </c>
      <c r="AI490" s="340" t="s">
        <v>314</v>
      </c>
      <c r="AJ490" s="340" t="s">
        <v>319</v>
      </c>
      <c r="AK490" s="235" t="str">
        <f t="shared" ref="AK490:AK549" si="517">IF(AND(AI490="Preventivo",AJ490="Automático"),"50%",IF(AND(AI490="Preventivo",AJ490="Manual"),"40%",IF(AND(AI490="Detectivo",AJ490="Automático"),"40%",IF(AND(AI490="Detectivo",AJ490="Manual"),"30%",IF(AND(AI490="Correctivo",AJ490="Automático"),"35%",IF(AND(AI490="Correctivo",AJ490="Manual"),"25%",""))))))</f>
        <v>40%</v>
      </c>
      <c r="AL490" s="341" t="s">
        <v>323</v>
      </c>
      <c r="AM490" s="341" t="s">
        <v>327</v>
      </c>
      <c r="AN490" s="342" t="s">
        <v>330</v>
      </c>
      <c r="AO490" s="236">
        <f>IF(ISBLANK(AD490),(IFERROR(IF(AH490="Probabilidad",(W490-(+W490*AK490)),IF(AH490="Impacto",W490,"")),""))," ")</f>
        <v>0.36</v>
      </c>
      <c r="AP490" s="174" t="str">
        <f>IF(ISBLANK(AD490), (IFERROR(IF(AO490="","",IF(AO490&lt;=0.2,"Muy Baja",IF(AO490&lt;=0.4,"Baja",IF(AO490&lt;=0.6,"Media",IF(AO490&lt;=0.8,"Alta","Muy Alta"))))),""))," ")</f>
        <v>Baja</v>
      </c>
      <c r="AQ490" s="237">
        <f t="shared" ref="AQ490:AQ549" si="518">+AO490</f>
        <v>0.36</v>
      </c>
      <c r="AR490" s="283" t="str">
        <f t="shared" ref="AR490:AR549" si="519">IFERROR(IF(AS490="","",IF(AS490&lt;=0.2,"Leve",IF(AS490&lt;=0.4,"Menor",IF(AS490&lt;=0.6,"Moderado",IF(AS490&lt;=0.8,"Mayor","Catastrófico"))))),"")</f>
        <v>Moderado</v>
      </c>
      <c r="AS490" s="237">
        <f>IFERROR(IF(AH490="Impacto",(AA490-(+AA490*AK490)),IF(AH490="Probabilidad",AA490,"")),"")</f>
        <v>0.6</v>
      </c>
      <c r="AT490" s="239" t="str">
        <f t="shared" ref="AT490:AT549" si="520">IFERROR(IF(OR(AND(AP490="Muy Baja",AR490="Leve"),AND(AP490="Muy Baja",AR490="Menor"),AND(AP490="Baja",AR490="Leve")),"Bajo",IF(OR(AND(AP490="Muy baja",AR490="Moderado"),AND(AP490="Baja",AR490="Menor"),AND(AP490="Baja",AR490="Moderado"),AND(AP490="Media",AR490="Leve"),AND(AP490="Media",AR490="Menor"),AND(AP490="Media",AR490="Moderado"),AND(AP490="Alta",AR490="Leve"),AND(AP490="Alta",AR490="Menor")),"Moderado",IF(OR(AND(AP490="Muy Baja",AR490="Mayor"),AND(AP490="Baja",AR490="Mayor"),AND(AP490="Media",AR490="Mayor"),AND(AP490="Alta",AR490="Moderado"),AND(AP490="Alta",AR490="Mayor"),AND(AP490="Muy Alta",AR490="Leve"),AND(AP490="Muy Alta",AR490="Menor"),AND(AP490="Muy Alta",AR490="Moderado"),AND(AP490="Muy Alta",AR490="Mayor")),"Alto",IF(OR(AND(AP490="Muy Baja",AR490="Catastrófico"),AND(AP490="Baja",AR490="Catastrófico"),AND(AP490="Media",AR490="Catastrófico"),AND(AP490="Alta",AR490="Catastrófico"),AND(AP490="Muy Alta",AR490="Catastrófico")),"Extremo","")))),"")</f>
        <v>Moderado</v>
      </c>
      <c r="AU490" s="453"/>
      <c r="AV490" s="456" t="str">
        <f>IF(ISBLANK(AD490), " ", AD490)</f>
        <v xml:space="preserve"> </v>
      </c>
      <c r="AW490" s="450" t="str">
        <f t="shared" ref="AW490" si="521">IF(AND(AU490="Rara Vez",AV490="Insignificante"),("BAJA"),IF(AND(AU490="Rara Vez",AV490="Menor"),("BAJA"),IF(AND(AU490="Rara Vez",AV490="Moderado"),("MODERADA"),IF(AND(AU490="Rara Vez",AV490="Mayor"),("ALTA"),IF(AND(AU490="Improbable",AV490="Insignificante"),("BAJA"),IF(AND(AU490="Improbable",AV490="Menor"),("BAJA"),IF(AND(AU490="Improbable",AV490="Moderado"),("MODERADA"),IF(AND(AU490="Improbable",AV490="Mayor"),("ALTA"),IF(AND(AU490="Posible",AV490="Insignificante"),("BAJA"),IF(AND(AU490="Posible",AV490="Menor"),("MODERADA"),IF(AND(AU490="Posible",AV490="Moderado"),("ALTA"),IF(AND(AU490="Posible",AV490="Mayor"),("EXTREMA"),IF(AND(AU490="Probable",AV490="Insignificante"),("MODERADA"),IF(AND(AU490="Probable",AV490="Menor"),("ALTA"),IF(AND(AU490="Probable",AV490="Moderado"),("ALTA"),IF(AND(AU490="Probable",AV490="Mayor"),("EXTREMA"),IF(AND(AU490="Casi Seguro",AV490="Insignificante"),("ALTA"),IF(AND(AU490="Casi Seguro",AV490="Menor"),("ALTA"),IF(AND(AU490="Casi Seguro",AV490="Moderado"),("EXTREMA"),IF(AND(AU490="Casi Seguro",AV490="Mayor"),("EXTREMA"),IF(AV490="Catastrófico","EXTREMA","VALORAR")))))))))))))))))))))</f>
        <v>VALORAR</v>
      </c>
      <c r="AX490" s="459" t="s">
        <v>337</v>
      </c>
      <c r="AY490" s="343" t="s">
        <v>1685</v>
      </c>
      <c r="AZ490" s="209" t="s">
        <v>1687</v>
      </c>
      <c r="BA490" s="207" t="s">
        <v>972</v>
      </c>
      <c r="BB490" s="207" t="s">
        <v>1069</v>
      </c>
      <c r="BC490" s="208">
        <v>44562</v>
      </c>
      <c r="BD490" s="208">
        <v>44926</v>
      </c>
      <c r="BE490" s="208" t="s">
        <v>1687</v>
      </c>
      <c r="BF490" s="209" t="s">
        <v>1689</v>
      </c>
      <c r="BG490" s="462" t="s">
        <v>1392</v>
      </c>
      <c r="BH490" s="215"/>
      <c r="BI490" s="210"/>
      <c r="BJ490" s="210"/>
      <c r="BK490" s="210"/>
      <c r="BL490" s="207"/>
      <c r="BM490" s="207"/>
      <c r="BN490" s="207"/>
      <c r="BO490" s="282"/>
      <c r="BP490" s="282"/>
      <c r="BQ490" s="284"/>
      <c r="BR490" s="213"/>
      <c r="BS490" s="213" t="str">
        <f>IF(AND('MAPA DE RIESGOS'!$AP490="Muy Alta",'MAPA DE RIESGOS'!$AR490="Leve"),CONCATENATE("R",'MAPA DE RIESGOS'!$H490,"C",'MAPA DE RIESGOS'!$AF490),"")</f>
        <v/>
      </c>
      <c r="BT490" s="213"/>
      <c r="BU490" s="213"/>
      <c r="BV490" s="213"/>
      <c r="BW490" s="213"/>
      <c r="BX490" s="213"/>
      <c r="BY490" s="213"/>
      <c r="BZ490" s="213"/>
      <c r="CA490" s="213"/>
      <c r="CB490" s="213"/>
      <c r="CC490" s="213"/>
      <c r="CD490" s="213"/>
      <c r="CE490" s="213"/>
      <c r="CF490" s="213"/>
      <c r="CG490" s="213"/>
      <c r="CH490" s="213"/>
      <c r="CI490" s="213"/>
      <c r="CJ490" s="213"/>
      <c r="CK490" s="213"/>
    </row>
    <row r="491" spans="1:89" s="214" customFormat="1" ht="102.5" customHeight="1">
      <c r="A491" s="646"/>
      <c r="B491" s="624"/>
      <c r="C491" s="520"/>
      <c r="D491" s="520"/>
      <c r="E491" s="469"/>
      <c r="F491" s="469"/>
      <c r="G491" s="489"/>
      <c r="H491" s="384">
        <v>80</v>
      </c>
      <c r="I491" s="466"/>
      <c r="J491" s="463"/>
      <c r="K491" s="463"/>
      <c r="L491" s="463"/>
      <c r="M491" s="469"/>
      <c r="N491" s="469"/>
      <c r="O491" s="469"/>
      <c r="P491" s="472"/>
      <c r="Q491" s="475"/>
      <c r="R491" s="478"/>
      <c r="S491" s="478"/>
      <c r="T491" s="478"/>
      <c r="U491" s="478"/>
      <c r="V491" s="481"/>
      <c r="W491" s="439"/>
      <c r="X491" s="484"/>
      <c r="Y491" s="487"/>
      <c r="Z491" s="436"/>
      <c r="AA491" s="439"/>
      <c r="AB491" s="442"/>
      <c r="AC491" s="445"/>
      <c r="AD491" s="448"/>
      <c r="AE491" s="451"/>
      <c r="AF491" s="205">
        <v>2</v>
      </c>
      <c r="AG491" s="206" t="s">
        <v>1553</v>
      </c>
      <c r="AH491" s="234" t="str">
        <f t="shared" si="516"/>
        <v>Probabilidad</v>
      </c>
      <c r="AI491" s="340" t="s">
        <v>314</v>
      </c>
      <c r="AJ491" s="340" t="s">
        <v>319</v>
      </c>
      <c r="AK491" s="235" t="str">
        <f t="shared" si="517"/>
        <v>40%</v>
      </c>
      <c r="AL491" s="341" t="s">
        <v>323</v>
      </c>
      <c r="AM491" s="341" t="s">
        <v>327</v>
      </c>
      <c r="AN491" s="342" t="s">
        <v>330</v>
      </c>
      <c r="AO491" s="236">
        <f>IF(ISBLANK(AD490),(IFERROR(IF(AND(AH490="Probabilidad",AH491="Probabilidad"),(AQ490-(+AQ490*AK491)),IF(AH491="Probabilidad",(W490-(+W490*AK491)),IF(AH491="Impacto",AQ490,""))),""))," ")</f>
        <v>0.216</v>
      </c>
      <c r="AP491" s="174" t="str">
        <f>IF(ISBLANK(AD490),(IFERROR(IF(AO491="","",IF(AO491&lt;=0.2,"Muy Baja",IF(AO491&lt;=0.4,"Baja",IF(AO491&lt;=0.6,"Media",IF(AO491&lt;=0.8,"Alta","Muy Alta"))))),""))," ")</f>
        <v>Baja</v>
      </c>
      <c r="AQ491" s="237">
        <f t="shared" si="518"/>
        <v>0.216</v>
      </c>
      <c r="AR491" s="283" t="str">
        <f t="shared" si="519"/>
        <v>Moderado</v>
      </c>
      <c r="AS491" s="237">
        <f>IFERROR(IF(AND(AH490="Impacto",AH491="Impacto"),(AS490-(+AS490*AK491)),IF(AH491="Impacto",(AA490-(+AA490*AK491)),IF(AH491="Probabilidad",AS490,""))),"")</f>
        <v>0.6</v>
      </c>
      <c r="AT491" s="239" t="str">
        <f t="shared" si="520"/>
        <v>Moderado</v>
      </c>
      <c r="AU491" s="454"/>
      <c r="AV491" s="457"/>
      <c r="AW491" s="451"/>
      <c r="AX491" s="460"/>
      <c r="AY491" s="343" t="s">
        <v>1686</v>
      </c>
      <c r="AZ491" s="339" t="s">
        <v>1688</v>
      </c>
      <c r="BA491" s="207" t="s">
        <v>972</v>
      </c>
      <c r="BB491" s="207" t="s">
        <v>1069</v>
      </c>
      <c r="BC491" s="208">
        <v>44562</v>
      </c>
      <c r="BD491" s="208">
        <v>44926</v>
      </c>
      <c r="BE491" s="208" t="s">
        <v>1690</v>
      </c>
      <c r="BF491" s="339" t="s">
        <v>1691</v>
      </c>
      <c r="BG491" s="463"/>
      <c r="BH491" s="215"/>
      <c r="BI491" s="210"/>
      <c r="BJ491" s="210"/>
      <c r="BK491" s="210"/>
      <c r="BL491" s="207"/>
      <c r="BM491" s="207"/>
      <c r="BN491" s="207"/>
      <c r="BO491" s="282"/>
      <c r="BP491" s="282"/>
      <c r="BQ491" s="284"/>
      <c r="BR491" s="213"/>
      <c r="BS491" s="213" t="str">
        <f>IF(AND('MAPA DE RIESGOS'!$AP491="Muy Alta",'MAPA DE RIESGOS'!$AR491="Leve"),CONCATENATE("R",'MAPA DE RIESGOS'!$H491,"C",'MAPA DE RIESGOS'!$AF491),"")</f>
        <v/>
      </c>
      <c r="BT491" s="213"/>
      <c r="BU491" s="213"/>
      <c r="BV491" s="213"/>
      <c r="BW491" s="213"/>
      <c r="BX491" s="213"/>
      <c r="BY491" s="213"/>
      <c r="BZ491" s="213"/>
      <c r="CA491" s="213"/>
      <c r="CB491" s="213"/>
      <c r="CC491" s="213"/>
      <c r="CD491" s="213"/>
      <c r="CE491" s="213"/>
      <c r="CF491" s="213"/>
      <c r="CG491" s="213"/>
      <c r="CH491" s="213"/>
      <c r="CI491" s="213"/>
      <c r="CJ491" s="213"/>
      <c r="CK491" s="213"/>
    </row>
    <row r="492" spans="1:89" s="214" customFormat="1" ht="28.5" hidden="1" customHeight="1">
      <c r="A492" s="646"/>
      <c r="B492" s="624"/>
      <c r="C492" s="520"/>
      <c r="D492" s="520"/>
      <c r="E492" s="469"/>
      <c r="F492" s="469"/>
      <c r="G492" s="489"/>
      <c r="H492" s="384">
        <v>80</v>
      </c>
      <c r="I492" s="466"/>
      <c r="J492" s="463"/>
      <c r="K492" s="463"/>
      <c r="L492" s="463"/>
      <c r="M492" s="469"/>
      <c r="N492" s="469"/>
      <c r="O492" s="469"/>
      <c r="P492" s="472"/>
      <c r="Q492" s="475"/>
      <c r="R492" s="478"/>
      <c r="S492" s="478"/>
      <c r="T492" s="478"/>
      <c r="U492" s="478"/>
      <c r="V492" s="481"/>
      <c r="W492" s="439"/>
      <c r="X492" s="484"/>
      <c r="Y492" s="487"/>
      <c r="Z492" s="436"/>
      <c r="AA492" s="439"/>
      <c r="AB492" s="442"/>
      <c r="AC492" s="445"/>
      <c r="AD492" s="448"/>
      <c r="AE492" s="451"/>
      <c r="AF492" s="205">
        <v>3</v>
      </c>
      <c r="AG492" s="206"/>
      <c r="AH492" s="234" t="str">
        <f t="shared" si="516"/>
        <v/>
      </c>
      <c r="AI492" s="340"/>
      <c r="AJ492" s="340"/>
      <c r="AK492" s="235" t="str">
        <f t="shared" si="517"/>
        <v/>
      </c>
      <c r="AL492" s="341"/>
      <c r="AM492" s="341"/>
      <c r="AN492" s="342"/>
      <c r="AO492" s="236" t="str">
        <f>IF(ISBLANK(AD490),(IFERROR(IF(AND(AH491="Probabilidad",AH492="Probabilidad"),(AQ491-(+AQ491*AK492)),IF(AND(AH491="Impacto",AH492="Probabilidad"),(AQ490-(+AQ490*AK492)),IF(AH492="Impacto",AQ491,""))),""))," ")</f>
        <v/>
      </c>
      <c r="AP492" s="174" t="str">
        <f>IF(ISBLANK(AD490),(IFERROR(IF(AO492="","",IF(AO492&lt;=0.2,"Muy Baja",IF(AO492&lt;=0.4,"Baja",IF(AO492&lt;=0.6,"Media",IF(AO492&lt;=0.8,"Alta","Muy Alta"))))),""))," ")</f>
        <v/>
      </c>
      <c r="AQ492" s="237" t="str">
        <f t="shared" si="518"/>
        <v/>
      </c>
      <c r="AR492" s="283" t="str">
        <f t="shared" si="519"/>
        <v/>
      </c>
      <c r="AS492" s="237" t="str">
        <f>IFERROR(IF(AND(AH491="Impacto",AH492="Impacto"),(AS491-(+AS491*AK492)),IF(AND(AH491="Probabilidad",AH492="Impacto"),(AS490-(+AS490*AK492)),IF(AH492="Probabilidad",AS491,""))),"")</f>
        <v/>
      </c>
      <c r="AT492" s="239" t="str">
        <f t="shared" si="520"/>
        <v/>
      </c>
      <c r="AU492" s="454"/>
      <c r="AV492" s="457"/>
      <c r="AW492" s="451"/>
      <c r="AX492" s="460"/>
      <c r="AY492" s="343"/>
      <c r="AZ492" s="209"/>
      <c r="BA492" s="207"/>
      <c r="BB492" s="207"/>
      <c r="BC492" s="208"/>
      <c r="BD492" s="208"/>
      <c r="BE492" s="208"/>
      <c r="BF492" s="209"/>
      <c r="BG492" s="463"/>
      <c r="BH492" s="215"/>
      <c r="BI492" s="210"/>
      <c r="BJ492" s="210"/>
      <c r="BK492" s="210"/>
      <c r="BL492" s="207"/>
      <c r="BM492" s="207"/>
      <c r="BN492" s="207"/>
      <c r="BO492" s="282"/>
      <c r="BP492" s="282"/>
      <c r="BQ492" s="284"/>
      <c r="BR492" s="213"/>
      <c r="BS492" s="213" t="str">
        <f>IF(AND('MAPA DE RIESGOS'!$AP492="Muy Alta",'MAPA DE RIESGOS'!$AR492="Leve"),CONCATENATE("R",'MAPA DE RIESGOS'!$H492,"C",'MAPA DE RIESGOS'!$AF492),"")</f>
        <v/>
      </c>
      <c r="BT492" s="213"/>
      <c r="BU492" s="213"/>
      <c r="BV492" s="213"/>
      <c r="BW492" s="213"/>
      <c r="BX492" s="213"/>
      <c r="BY492" s="213"/>
      <c r="BZ492" s="213"/>
      <c r="CA492" s="213"/>
      <c r="CB492" s="213"/>
      <c r="CC492" s="213"/>
      <c r="CD492" s="213"/>
      <c r="CE492" s="213"/>
      <c r="CF492" s="213"/>
      <c r="CG492" s="213"/>
      <c r="CH492" s="213"/>
      <c r="CI492" s="213"/>
      <c r="CJ492" s="213"/>
      <c r="CK492" s="213"/>
    </row>
    <row r="493" spans="1:89" s="214" customFormat="1" ht="28.5" hidden="1" customHeight="1">
      <c r="A493" s="646"/>
      <c r="B493" s="624"/>
      <c r="C493" s="520"/>
      <c r="D493" s="520"/>
      <c r="E493" s="469"/>
      <c r="F493" s="469"/>
      <c r="G493" s="489"/>
      <c r="H493" s="384">
        <v>80</v>
      </c>
      <c r="I493" s="466"/>
      <c r="J493" s="463"/>
      <c r="K493" s="463"/>
      <c r="L493" s="463"/>
      <c r="M493" s="469"/>
      <c r="N493" s="469"/>
      <c r="O493" s="469"/>
      <c r="P493" s="472"/>
      <c r="Q493" s="475"/>
      <c r="R493" s="478"/>
      <c r="S493" s="478"/>
      <c r="T493" s="478"/>
      <c r="U493" s="478"/>
      <c r="V493" s="481"/>
      <c r="W493" s="439"/>
      <c r="X493" s="484"/>
      <c r="Y493" s="487"/>
      <c r="Z493" s="436"/>
      <c r="AA493" s="439"/>
      <c r="AB493" s="442"/>
      <c r="AC493" s="445"/>
      <c r="AD493" s="448"/>
      <c r="AE493" s="451"/>
      <c r="AF493" s="205">
        <v>4</v>
      </c>
      <c r="AG493" s="206"/>
      <c r="AH493" s="234" t="str">
        <f t="shared" si="516"/>
        <v/>
      </c>
      <c r="AI493" s="340"/>
      <c r="AJ493" s="340"/>
      <c r="AK493" s="235" t="str">
        <f t="shared" si="517"/>
        <v/>
      </c>
      <c r="AL493" s="341"/>
      <c r="AM493" s="341"/>
      <c r="AN493" s="342"/>
      <c r="AO493" s="236" t="str">
        <f>IF(ISBLANK(AD490),(IFERROR(IF(AND(AH492="Probabilidad",AH493="Probabilidad"),(AQ492-(+AQ492*AK493)),IF(AND(AH492="Impacto",AH493="Probabilidad"),(AQ491-(+AQ491*AK493)),IF(AH493="Impacto",AQ492,""))),""))," ")</f>
        <v/>
      </c>
      <c r="AP493" s="174" t="str">
        <f>IF(ISBLANK(AD490),(IFERROR(IF(AO493="","",IF(AO493&lt;=0.2,"Muy Baja",IF(AO493&lt;=0.4,"Baja",IF(AO493&lt;=0.6,"Media",IF(AO493&lt;=0.8,"Alta","Muy Alta"))))),""))," ")</f>
        <v/>
      </c>
      <c r="AQ493" s="237" t="str">
        <f t="shared" si="518"/>
        <v/>
      </c>
      <c r="AR493" s="283" t="str">
        <f t="shared" si="519"/>
        <v/>
      </c>
      <c r="AS493" s="237" t="str">
        <f>IFERROR(IF(AND(AH492="Impacto",AH493="Impacto"),(AS492-(+AS492*AK493)),IF(AND(AH492="Probabilidad",AH493="Impacto"),(AS491-(+AS491*AK493)),IF(AH493="Probabilidad",AS492,""))),"")</f>
        <v/>
      </c>
      <c r="AT493" s="239" t="str">
        <f t="shared" si="520"/>
        <v/>
      </c>
      <c r="AU493" s="454"/>
      <c r="AV493" s="457"/>
      <c r="AW493" s="451"/>
      <c r="AX493" s="460"/>
      <c r="AY493" s="343"/>
      <c r="AZ493" s="209"/>
      <c r="BA493" s="207"/>
      <c r="BB493" s="207"/>
      <c r="BC493" s="208"/>
      <c r="BD493" s="208"/>
      <c r="BE493" s="208"/>
      <c r="BF493" s="209"/>
      <c r="BG493" s="463"/>
      <c r="BH493" s="215"/>
      <c r="BI493" s="210"/>
      <c r="BJ493" s="210"/>
      <c r="BK493" s="210"/>
      <c r="BL493" s="207"/>
      <c r="BM493" s="207"/>
      <c r="BN493" s="207"/>
      <c r="BO493" s="282"/>
      <c r="BP493" s="282"/>
      <c r="BQ493" s="284"/>
      <c r="BR493" s="213"/>
      <c r="BS493" s="213" t="str">
        <f>IF(AND('MAPA DE RIESGOS'!$AP493="Muy Alta",'MAPA DE RIESGOS'!$AR493="Leve"),CONCATENATE("R",'MAPA DE RIESGOS'!$H493,"C",'MAPA DE RIESGOS'!$AF493),"")</f>
        <v/>
      </c>
      <c r="BT493" s="213"/>
      <c r="BU493" s="213"/>
      <c r="BV493" s="213"/>
      <c r="BW493" s="213"/>
      <c r="BX493" s="213"/>
      <c r="BY493" s="213"/>
      <c r="BZ493" s="213"/>
      <c r="CA493" s="213"/>
      <c r="CB493" s="213"/>
      <c r="CC493" s="213"/>
      <c r="CD493" s="213"/>
      <c r="CE493" s="213"/>
      <c r="CF493" s="213"/>
      <c r="CG493" s="213"/>
      <c r="CH493" s="213"/>
      <c r="CI493" s="213"/>
      <c r="CJ493" s="213"/>
      <c r="CK493" s="213"/>
    </row>
    <row r="494" spans="1:89" s="214" customFormat="1" ht="28.5" hidden="1" customHeight="1">
      <c r="A494" s="646"/>
      <c r="B494" s="624"/>
      <c r="C494" s="520"/>
      <c r="D494" s="520"/>
      <c r="E494" s="469"/>
      <c r="F494" s="469"/>
      <c r="G494" s="489"/>
      <c r="H494" s="384">
        <v>80</v>
      </c>
      <c r="I494" s="466"/>
      <c r="J494" s="463"/>
      <c r="K494" s="463"/>
      <c r="L494" s="463"/>
      <c r="M494" s="469"/>
      <c r="N494" s="469"/>
      <c r="O494" s="469"/>
      <c r="P494" s="472"/>
      <c r="Q494" s="475"/>
      <c r="R494" s="478"/>
      <c r="S494" s="478"/>
      <c r="T494" s="478"/>
      <c r="U494" s="478"/>
      <c r="V494" s="481"/>
      <c r="W494" s="439"/>
      <c r="X494" s="484"/>
      <c r="Y494" s="487"/>
      <c r="Z494" s="436"/>
      <c r="AA494" s="439"/>
      <c r="AB494" s="442"/>
      <c r="AC494" s="445"/>
      <c r="AD494" s="448"/>
      <c r="AE494" s="451"/>
      <c r="AF494" s="205">
        <v>5</v>
      </c>
      <c r="AG494" s="206"/>
      <c r="AH494" s="234" t="str">
        <f t="shared" si="516"/>
        <v/>
      </c>
      <c r="AI494" s="340"/>
      <c r="AJ494" s="340"/>
      <c r="AK494" s="235" t="str">
        <f t="shared" si="517"/>
        <v/>
      </c>
      <c r="AL494" s="341"/>
      <c r="AM494" s="341"/>
      <c r="AN494" s="342"/>
      <c r="AO494" s="236" t="str">
        <f>IF(ISBLANK(AD490),(IFERROR(IF(AND(AH493="Probabilidad",AH494="Probabilidad"),(AQ493-(+AQ493*AK494)),IF(AND(AH493="Impacto",AH494="Probabilidad"),(AQ492-(+AQ492*AK494)),IF(AH494="Impacto",AQ493,""))),""))," ")</f>
        <v/>
      </c>
      <c r="AP494" s="174" t="str">
        <f>IF(ISBLANK(AD490),(IFERROR(IF(AO494="","",IF(AO494&lt;=0.2,"Muy Baja",IF(AO494&lt;=0.4,"Baja",IF(AO494&lt;=0.6,"Media",IF(AO494&lt;=0.8,"Alta","Muy Alta"))))),""))," ")</f>
        <v/>
      </c>
      <c r="AQ494" s="237" t="str">
        <f t="shared" si="518"/>
        <v/>
      </c>
      <c r="AR494" s="283" t="str">
        <f t="shared" si="519"/>
        <v/>
      </c>
      <c r="AS494" s="237" t="str">
        <f>IFERROR(IF(AND(AH493="Impacto",AH494="Impacto"),(AS493-(+AS493*AK494)),IF(AND(AH493="Probabilidad",AH494="Impacto"),(AS492-(+AS492*AK494)),IF(AH494="Probabilidad",AS493,""))),"")</f>
        <v/>
      </c>
      <c r="AT494" s="239" t="str">
        <f t="shared" si="520"/>
        <v/>
      </c>
      <c r="AU494" s="454"/>
      <c r="AV494" s="457"/>
      <c r="AW494" s="451"/>
      <c r="AX494" s="460"/>
      <c r="AY494" s="343"/>
      <c r="AZ494" s="209"/>
      <c r="BA494" s="207"/>
      <c r="BB494" s="207"/>
      <c r="BC494" s="208"/>
      <c r="BD494" s="208"/>
      <c r="BE494" s="208"/>
      <c r="BF494" s="209"/>
      <c r="BG494" s="463"/>
      <c r="BH494" s="215"/>
      <c r="BI494" s="210"/>
      <c r="BJ494" s="210"/>
      <c r="BK494" s="210"/>
      <c r="BL494" s="207"/>
      <c r="BM494" s="207"/>
      <c r="BN494" s="207"/>
      <c r="BO494" s="282"/>
      <c r="BP494" s="282"/>
      <c r="BQ494" s="284"/>
      <c r="BR494" s="213"/>
      <c r="BS494" s="213" t="str">
        <f>IF(AND('MAPA DE RIESGOS'!$AP494="Muy Alta",'MAPA DE RIESGOS'!$AR494="Leve"),CONCATENATE("R",'MAPA DE RIESGOS'!$H494,"C",'MAPA DE RIESGOS'!$AF494),"")</f>
        <v/>
      </c>
      <c r="BT494" s="213"/>
      <c r="BU494" s="213"/>
      <c r="BV494" s="213"/>
      <c r="BW494" s="213"/>
      <c r="BX494" s="213"/>
      <c r="BY494" s="213"/>
      <c r="BZ494" s="213"/>
      <c r="CA494" s="213"/>
      <c r="CB494" s="213"/>
      <c r="CC494" s="213"/>
      <c r="CD494" s="213"/>
      <c r="CE494" s="213"/>
      <c r="CF494" s="213"/>
      <c r="CG494" s="213"/>
      <c r="CH494" s="213"/>
      <c r="CI494" s="213"/>
      <c r="CJ494" s="213"/>
      <c r="CK494" s="213"/>
    </row>
    <row r="495" spans="1:89" s="214" customFormat="1" ht="28.5" hidden="1" customHeight="1">
      <c r="A495" s="646"/>
      <c r="B495" s="624"/>
      <c r="C495" s="520"/>
      <c r="D495" s="520"/>
      <c r="E495" s="469"/>
      <c r="F495" s="469"/>
      <c r="G495" s="489"/>
      <c r="H495" s="384">
        <v>80</v>
      </c>
      <c r="I495" s="467"/>
      <c r="J495" s="464"/>
      <c r="K495" s="464"/>
      <c r="L495" s="464"/>
      <c r="M495" s="470"/>
      <c r="N495" s="470"/>
      <c r="O495" s="470"/>
      <c r="P495" s="473"/>
      <c r="Q495" s="476"/>
      <c r="R495" s="479"/>
      <c r="S495" s="479"/>
      <c r="T495" s="479"/>
      <c r="U495" s="479"/>
      <c r="V495" s="482"/>
      <c r="W495" s="440"/>
      <c r="X495" s="485"/>
      <c r="Y495" s="488"/>
      <c r="Z495" s="437"/>
      <c r="AA495" s="440"/>
      <c r="AB495" s="443"/>
      <c r="AC495" s="446"/>
      <c r="AD495" s="449"/>
      <c r="AE495" s="452"/>
      <c r="AF495" s="205">
        <v>6</v>
      </c>
      <c r="AG495" s="206"/>
      <c r="AH495" s="234" t="str">
        <f t="shared" si="516"/>
        <v/>
      </c>
      <c r="AI495" s="340"/>
      <c r="AJ495" s="340"/>
      <c r="AK495" s="235" t="str">
        <f t="shared" si="517"/>
        <v/>
      </c>
      <c r="AL495" s="341"/>
      <c r="AM495" s="341"/>
      <c r="AN495" s="342"/>
      <c r="AO495" s="236" t="str">
        <f>IF(ISBLANK(AD490),(IFERROR(IF(AND(AH493="Probabilidad",AH495="Probabilidad"),(AQ493-(+AQ493*AK495)),IF(AND(AH493="Impacto",AH495="Probabilidad"),(AQ492-(+AQ492*AK495)),IF(AH495="Impacto",AQ493,""))),""))," ")</f>
        <v/>
      </c>
      <c r="AP495" s="174" t="str">
        <f>IF(ISBLANK(AD490),(IFERROR(IF(AO495="","",IF(AO495&lt;=0.2,"Muy Baja",IF(AO495&lt;=0.4,"Baja",IF(AO495&lt;=0.6,"Media",IF(AO495&lt;=0.8,"Alta","Muy Alta"))))),"")), " ")</f>
        <v/>
      </c>
      <c r="AQ495" s="237" t="str">
        <f t="shared" si="518"/>
        <v/>
      </c>
      <c r="AR495" s="283" t="str">
        <f t="shared" si="519"/>
        <v/>
      </c>
      <c r="AS495" s="237" t="str">
        <f>IFERROR(IF(AND(AH494="Impacto",AH495="Impacto"),(AS493-(+AS494*AK495)),IF(AND(AH493="Probabilidad",AH495="Impacto"),(AS492-(+AS492*AK495)),IF(AH495="Probabilidad",AS493,""))),"")</f>
        <v/>
      </c>
      <c r="AT495" s="239" t="str">
        <f t="shared" si="520"/>
        <v/>
      </c>
      <c r="AU495" s="455"/>
      <c r="AV495" s="458"/>
      <c r="AW495" s="452"/>
      <c r="AX495" s="461"/>
      <c r="AY495" s="343"/>
      <c r="AZ495" s="209"/>
      <c r="BA495" s="207"/>
      <c r="BB495" s="207"/>
      <c r="BC495" s="208"/>
      <c r="BD495" s="208"/>
      <c r="BE495" s="208"/>
      <c r="BF495" s="209"/>
      <c r="BG495" s="464"/>
      <c r="BH495" s="215"/>
      <c r="BI495" s="210"/>
      <c r="BJ495" s="210"/>
      <c r="BK495" s="210"/>
      <c r="BL495" s="207"/>
      <c r="BM495" s="207"/>
      <c r="BN495" s="207"/>
      <c r="BO495" s="282"/>
      <c r="BP495" s="282"/>
      <c r="BQ495" s="284"/>
      <c r="BR495" s="213"/>
      <c r="BS495" s="213" t="str">
        <f>IF(AND('MAPA DE RIESGOS'!$AP495="Muy Alta",'MAPA DE RIESGOS'!$AR495="Leve"),CONCATENATE("R",'MAPA DE RIESGOS'!$H495,"C",'MAPA DE RIESGOS'!$AF495),"")</f>
        <v/>
      </c>
      <c r="BT495" s="213"/>
      <c r="BU495" s="213"/>
      <c r="BV495" s="213"/>
      <c r="BW495" s="213"/>
      <c r="BX495" s="213"/>
      <c r="BY495" s="213"/>
      <c r="BZ495" s="213"/>
      <c r="CA495" s="213"/>
      <c r="CB495" s="213"/>
      <c r="CC495" s="213"/>
      <c r="CD495" s="213"/>
      <c r="CE495" s="213"/>
      <c r="CF495" s="213"/>
      <c r="CG495" s="213"/>
      <c r="CH495" s="213"/>
      <c r="CI495" s="213"/>
      <c r="CJ495" s="213"/>
      <c r="CK495" s="213"/>
    </row>
    <row r="496" spans="1:89" s="214" customFormat="1" ht="83" customHeight="1">
      <c r="A496" s="646"/>
      <c r="B496" s="624" t="s">
        <v>964</v>
      </c>
      <c r="C496" s="520"/>
      <c r="D496" s="520" t="str">
        <f>IFERROR((VLOOKUP($B496,'Listados Datos'!$D$3:$F$18,3,FALSE))," ")</f>
        <v>Inicia con el diseño y aprobación del Plan Anual de Auditoría-PAA y finaliza con el cargue de las acciones del aplicativo acciones correctivas,preventivas y de mejora -CPM.</v>
      </c>
      <c r="E496" s="469" t="s">
        <v>1259</v>
      </c>
      <c r="F496" s="469" t="s">
        <v>972</v>
      </c>
      <c r="G496" s="489">
        <v>81</v>
      </c>
      <c r="H496" s="384">
        <v>81</v>
      </c>
      <c r="I496" s="465" t="s">
        <v>1299</v>
      </c>
      <c r="J496" s="462" t="s">
        <v>243</v>
      </c>
      <c r="K496" s="462" t="s">
        <v>1299</v>
      </c>
      <c r="L496" s="462" t="s">
        <v>1496</v>
      </c>
      <c r="M496" s="468" t="str">
        <f t="shared" ref="M496" si="522">+CONCATENATE("Posibilidad de afectación ", J496, " por ", K496," debido a ", L496)</f>
        <v>Posibilidad de afectación Reputacional por Incumplimiento del Plan Anual de Auditoría.  debido a Subutilizar las herramienta de planeación PAA e incumplir lo aprobado por el Comité Institucional de Coordinación de Control Interno por no realizar el seguimiento y control e incluso incurrir en incumplimientos normativos.</v>
      </c>
      <c r="N496" s="468" t="s">
        <v>108</v>
      </c>
      <c r="O496" s="468" t="s">
        <v>836</v>
      </c>
      <c r="P496" s="471">
        <v>12</v>
      </c>
      <c r="Q496" s="474"/>
      <c r="R496" s="477"/>
      <c r="S496" s="477"/>
      <c r="T496" s="477"/>
      <c r="U496" s="477"/>
      <c r="V496" s="480" t="str">
        <f t="shared" ref="V496" si="523">IF(ISBLANK(AC496),(IF(P496&lt;=0,"",IF(P496&lt;=2,"Muy Baja",IF(P496&lt;=24,"Baja",IF(P496&lt;=500,"Media",IF(P496&lt;=5000,"Alta","Muy Alta"))))))," ")</f>
        <v>Baja</v>
      </c>
      <c r="W496" s="438">
        <f t="shared" ref="W496" si="524">IF(ISBLANK(AC496),(IF(V496="","",IF(V496="Muy Baja",20%,IF(V496="Baja",40%,IF(V496="Media",60%,IF(V496="Alta",80%,IF(V496="Muy Alta",100%,0)))))))," ")</f>
        <v>0.4</v>
      </c>
      <c r="X496" s="483" t="s">
        <v>307</v>
      </c>
      <c r="Y496" s="486" t="str">
        <f>IF(X496&gt;0,IF(NOT(ISERROR(MATCH(X496,'Listados Datos'!$N$3:$N$4,0))),'Listados Datos'!$N$6&amp;"Por favor no seleccionar este criterios de impacto (Afectación Económica o presupuestal y/o Pérdida Reputacional)",'Listados Datos'!$N$7),"")</f>
        <v>✔</v>
      </c>
      <c r="Z496" s="435" t="str">
        <f>IF(OR(X496='Listados Datos'!$R$3,X496='Listados Datos'!$S$3),"Leve",IF(OR(X496='Listados Datos'!$R$4,X496='Listados Datos'!$S$4),"Menor",IF(OR(X496='Listados Datos'!$R$5,X496='Listados Datos'!$S$5),"Moderado",IF(OR(X496='Listados Datos'!$R$6,X496='Listados Datos'!$S$6),"Mayor",IF(OR(X496='Listados Datos'!$R$7,X496='Listados Datos'!$S$7),"Catastrófico","")))))</f>
        <v>Moderado</v>
      </c>
      <c r="AA496" s="438">
        <f>IF(Z496="","",IF(Z496="Leve",20%,IF(Z496="Menor",40%,IF(Z496="Moderado",60%,IF(Z496="Mayor",80%,IF(Z496="Catastrófico",100%,0))))))</f>
        <v>0.6</v>
      </c>
      <c r="AB496" s="441" t="str">
        <f>IF(OR(AND(V496="Muy Baja",Z496="Leve"),AND(V496="Muy Baja",Z496="Menor"),AND(V496="Baja",Z496="Leve")),"Bajo",IF(OR(AND(V496="Muy baja",Z496="Moderado"),AND(V496="Baja",Z496="Menor"),AND(V496="Baja",Z496="Moderado"),AND(V496="Media",Z496="Leve"),AND(V496="Media",Z496="Menor"),AND(V496="Media",Z496="Moderado"),AND(V496="Alta",Z496="Leve"),AND(V496="Alta",Z496="Menor")),"Moderado",IF(OR(AND(V496="Muy Baja",Z496="Mayor"),AND(V496="Baja",Z496="Mayor"),AND(V496="Media",Z496="Mayor"),AND(V496="Alta",Z496="Moderado"),AND(V496="Alta",Z496="Mayor"),AND(V496="Muy Alta",Z496="Leve"),AND(V496="Muy Alta",Z496="Menor"),AND(V496="Muy Alta",Z496="Moderado"),AND(V496="Muy Alta",Z496="Mayor")),"Alto",IF(OR(AND(V496="Muy Baja",Z496="Catastrófico"),AND(V496="Baja",Z496="Catastrófico"),AND(V496="Media",Z496="Catastrófico"),AND(V496="Alta",Z496="Catastrófico"),AND(V496="Muy Alta",Z496="Catastrófico")),"Extremo",""))))</f>
        <v>Moderado</v>
      </c>
      <c r="AC496" s="444"/>
      <c r="AD496" s="447"/>
      <c r="AE496" s="450" t="str">
        <f t="shared" ref="AE496" si="525">IF(AND(AC496="Rara Vez",AD496="Insignificante"),("BAJA"),IF(AND(AC496="Rara Vez",AD496="Menor"),("BAJA"),IF(AND(AC496="Rara Vez",AD496="Moderado"),("MODERADA"),IF(AND(AC496="Rara Vez",AD496="Mayor"),("ALTA"),IF(AND(AC496="Improbable",AD496="Insignificante"),("BAJA"),IF(AND(AC496="Improbable",AD496="Menor"),("BAJA"),IF(AND(AC496="Improbable",AD496="Moderado"),("MODERADA"),IF(AND(AC496="Improbable",AD496="Mayor"),("ALTA"),IF(AND(AC496="Posible",AD496="Insignificante"),("BAJA"),IF(AND(AC496="Posible",AD496="Menor"),("MODERADA"),IF(AND(AC496="Posible",AD496="Moderado"),("ALTA"),IF(AND(AC496="Posible",AD496="Mayor"),("EXTREMA"),IF(AND(AC496="Probable",AD496="Insignificante"),("MODERADA"),IF(AND(AC496="Probable",AD496="Menor"),("ALTA"),IF(AND(AC496="Probable",AD496="Moderado"),("ALTA"),IF(AND(AC496="Probable",AD496="Mayor"),("EXTREMA"),IF(AND(AC496="Casi Seguro",AD496="Insignificante"),("ALTA"),IF(AND(AC496="Casi Seguro",AD496="Menor"),("ALTA"),IF(AND(AC496="Casi Seguro",AD496="Moderado"),("EXTREMA"),IF(AND(AC496="Casi Seguro",AD496="Mayor"),("EXTREMA"),IF(AD496="Catastrófico","EXTREMA","VALORAR")))))))))))))))))))))</f>
        <v>VALORAR</v>
      </c>
      <c r="AF496" s="205">
        <v>1</v>
      </c>
      <c r="AG496" s="206" t="s">
        <v>1554</v>
      </c>
      <c r="AH496" s="234" t="str">
        <f t="shared" si="516"/>
        <v>Probabilidad</v>
      </c>
      <c r="AI496" s="340" t="s">
        <v>314</v>
      </c>
      <c r="AJ496" s="340" t="s">
        <v>319</v>
      </c>
      <c r="AK496" s="235" t="str">
        <f t="shared" si="517"/>
        <v>40%</v>
      </c>
      <c r="AL496" s="341" t="s">
        <v>323</v>
      </c>
      <c r="AM496" s="341" t="s">
        <v>327</v>
      </c>
      <c r="AN496" s="342" t="s">
        <v>330</v>
      </c>
      <c r="AO496" s="236">
        <f>IF(ISBLANK(AD496),(IFERROR(IF(AH496="Probabilidad",(W496-(+W496*AK496)),IF(AH496="Impacto",W496,"")),""))," ")</f>
        <v>0.24</v>
      </c>
      <c r="AP496" s="174" t="str">
        <f>IF(ISBLANK(AD496), (IFERROR(IF(AO496="","",IF(AO496&lt;=0.2,"Muy Baja",IF(AO496&lt;=0.4,"Baja",IF(AO496&lt;=0.6,"Media",IF(AO496&lt;=0.8,"Alta","Muy Alta"))))),""))," ")</f>
        <v>Baja</v>
      </c>
      <c r="AQ496" s="237">
        <f t="shared" si="518"/>
        <v>0.24</v>
      </c>
      <c r="AR496" s="283" t="str">
        <f t="shared" si="519"/>
        <v>Moderado</v>
      </c>
      <c r="AS496" s="237">
        <f>IFERROR(IF(AH496="Impacto",(AA496-(+AA496*AK496)),IF(AH496="Probabilidad",AA496,"")),"")</f>
        <v>0.6</v>
      </c>
      <c r="AT496" s="239" t="str">
        <f t="shared" si="520"/>
        <v>Moderado</v>
      </c>
      <c r="AU496" s="453"/>
      <c r="AV496" s="456" t="str">
        <f>IF(ISBLANK(AD496), " ", AD496)</f>
        <v xml:space="preserve"> </v>
      </c>
      <c r="AW496" s="450" t="str">
        <f t="shared" ref="AW496" si="526">IF(AND(AU496="Rara Vez",AV496="Insignificante"),("BAJA"),IF(AND(AU496="Rara Vez",AV496="Menor"),("BAJA"),IF(AND(AU496="Rara Vez",AV496="Moderado"),("MODERADA"),IF(AND(AU496="Rara Vez",AV496="Mayor"),("ALTA"),IF(AND(AU496="Improbable",AV496="Insignificante"),("BAJA"),IF(AND(AU496="Improbable",AV496="Menor"),("BAJA"),IF(AND(AU496="Improbable",AV496="Moderado"),("MODERADA"),IF(AND(AU496="Improbable",AV496="Mayor"),("ALTA"),IF(AND(AU496="Posible",AV496="Insignificante"),("BAJA"),IF(AND(AU496="Posible",AV496="Menor"),("MODERADA"),IF(AND(AU496="Posible",AV496="Moderado"),("ALTA"),IF(AND(AU496="Posible",AV496="Mayor"),("EXTREMA"),IF(AND(AU496="Probable",AV496="Insignificante"),("MODERADA"),IF(AND(AU496="Probable",AV496="Menor"),("ALTA"),IF(AND(AU496="Probable",AV496="Moderado"),("ALTA"),IF(AND(AU496="Probable",AV496="Mayor"),("EXTREMA"),IF(AND(AU496="Casi Seguro",AV496="Insignificante"),("ALTA"),IF(AND(AU496="Casi Seguro",AV496="Menor"),("ALTA"),IF(AND(AU496="Casi Seguro",AV496="Moderado"),("EXTREMA"),IF(AND(AU496="Casi Seguro",AV496="Mayor"),("EXTREMA"),IF(AV496="Catastrófico","EXTREMA","VALORAR")))))))))))))))))))))</f>
        <v>VALORAR</v>
      </c>
      <c r="AX496" s="459" t="s">
        <v>337</v>
      </c>
      <c r="AY496" s="494" t="s">
        <v>1393</v>
      </c>
      <c r="AZ496" s="497" t="s">
        <v>1394</v>
      </c>
      <c r="BA496" s="497" t="s">
        <v>972</v>
      </c>
      <c r="BB496" s="497" t="s">
        <v>1390</v>
      </c>
      <c r="BC496" s="500">
        <v>44562</v>
      </c>
      <c r="BD496" s="500">
        <v>44926</v>
      </c>
      <c r="BE496" s="497" t="s">
        <v>1394</v>
      </c>
      <c r="BF496" s="497" t="s">
        <v>1394</v>
      </c>
      <c r="BG496" s="462" t="s">
        <v>1395</v>
      </c>
      <c r="BH496" s="215"/>
      <c r="BI496" s="210"/>
      <c r="BJ496" s="210"/>
      <c r="BK496" s="210"/>
      <c r="BL496" s="207"/>
      <c r="BM496" s="207"/>
      <c r="BN496" s="207"/>
      <c r="BO496" s="282"/>
      <c r="BP496" s="282"/>
      <c r="BQ496" s="284"/>
      <c r="BR496" s="213"/>
      <c r="BS496" s="213" t="str">
        <f>IF(AND('MAPA DE RIESGOS'!$AP496="Muy Alta",'MAPA DE RIESGOS'!$AR496="Leve"),CONCATENATE("R",'MAPA DE RIESGOS'!$H496,"C",'MAPA DE RIESGOS'!$AF496),"")</f>
        <v/>
      </c>
      <c r="BT496" s="213"/>
      <c r="BU496" s="213"/>
      <c r="BV496" s="213"/>
      <c r="BW496" s="213"/>
      <c r="BX496" s="213"/>
      <c r="BY496" s="213"/>
      <c r="BZ496" s="213"/>
      <c r="CA496" s="213"/>
      <c r="CB496" s="213"/>
      <c r="CC496" s="213"/>
      <c r="CD496" s="213"/>
      <c r="CE496" s="213"/>
      <c r="CF496" s="213"/>
      <c r="CG496" s="213"/>
      <c r="CH496" s="213"/>
      <c r="CI496" s="213"/>
      <c r="CJ496" s="213"/>
      <c r="CK496" s="213"/>
    </row>
    <row r="497" spans="1:89" s="214" customFormat="1" ht="83" customHeight="1">
      <c r="A497" s="646"/>
      <c r="B497" s="624"/>
      <c r="C497" s="520"/>
      <c r="D497" s="520"/>
      <c r="E497" s="469"/>
      <c r="F497" s="469"/>
      <c r="G497" s="489"/>
      <c r="H497" s="384">
        <v>81</v>
      </c>
      <c r="I497" s="466"/>
      <c r="J497" s="463"/>
      <c r="K497" s="463"/>
      <c r="L497" s="463"/>
      <c r="M497" s="469"/>
      <c r="N497" s="469"/>
      <c r="O497" s="469"/>
      <c r="P497" s="472"/>
      <c r="Q497" s="475"/>
      <c r="R497" s="478"/>
      <c r="S497" s="478"/>
      <c r="T497" s="478"/>
      <c r="U497" s="478"/>
      <c r="V497" s="481"/>
      <c r="W497" s="439"/>
      <c r="X497" s="484"/>
      <c r="Y497" s="487"/>
      <c r="Z497" s="436"/>
      <c r="AA497" s="439"/>
      <c r="AB497" s="442"/>
      <c r="AC497" s="445"/>
      <c r="AD497" s="448"/>
      <c r="AE497" s="451"/>
      <c r="AF497" s="205">
        <v>2</v>
      </c>
      <c r="AG497" s="206" t="s">
        <v>1555</v>
      </c>
      <c r="AH497" s="234" t="str">
        <f t="shared" si="516"/>
        <v>Probabilidad</v>
      </c>
      <c r="AI497" s="340" t="s">
        <v>314</v>
      </c>
      <c r="AJ497" s="340" t="s">
        <v>319</v>
      </c>
      <c r="AK497" s="235" t="str">
        <f t="shared" si="517"/>
        <v>40%</v>
      </c>
      <c r="AL497" s="341" t="s">
        <v>323</v>
      </c>
      <c r="AM497" s="341" t="s">
        <v>327</v>
      </c>
      <c r="AN497" s="342" t="s">
        <v>330</v>
      </c>
      <c r="AO497" s="236">
        <f>IF(ISBLANK(AD496),(IFERROR(IF(AND(AH496="Probabilidad",AH497="Probabilidad"),(AQ496-(+AQ496*AK497)),IF(AH497="Probabilidad",(W496-(+W496*AK497)),IF(AH497="Impacto",AQ496,""))),""))," ")</f>
        <v>0.14399999999999999</v>
      </c>
      <c r="AP497" s="174" t="str">
        <f>IF(ISBLANK(AD496),(IFERROR(IF(AO497="","",IF(AO497&lt;=0.2,"Muy Baja",IF(AO497&lt;=0.4,"Baja",IF(AO497&lt;=0.6,"Media",IF(AO497&lt;=0.8,"Alta","Muy Alta"))))),""))," ")</f>
        <v>Muy Baja</v>
      </c>
      <c r="AQ497" s="237">
        <f t="shared" si="518"/>
        <v>0.14399999999999999</v>
      </c>
      <c r="AR497" s="283" t="str">
        <f t="shared" si="519"/>
        <v>Moderado</v>
      </c>
      <c r="AS497" s="237">
        <f>IFERROR(IF(AND(AH496="Impacto",AH497="Impacto"),(AS496-(+AS496*AK497)),IF(AH497="Impacto",(AA496-(+AA496*AK497)),IF(AH497="Probabilidad",AS496,""))),"")</f>
        <v>0.6</v>
      </c>
      <c r="AT497" s="239" t="str">
        <f t="shared" si="520"/>
        <v>Moderado</v>
      </c>
      <c r="AU497" s="454"/>
      <c r="AV497" s="457"/>
      <c r="AW497" s="451"/>
      <c r="AX497" s="460"/>
      <c r="AY497" s="496"/>
      <c r="AZ497" s="499"/>
      <c r="BA497" s="499"/>
      <c r="BB497" s="499"/>
      <c r="BC497" s="502"/>
      <c r="BD497" s="502"/>
      <c r="BE497" s="499"/>
      <c r="BF497" s="499"/>
      <c r="BG497" s="463"/>
      <c r="BH497" s="215"/>
      <c r="BI497" s="210"/>
      <c r="BJ497" s="210"/>
      <c r="BK497" s="210"/>
      <c r="BL497" s="207"/>
      <c r="BM497" s="207"/>
      <c r="BN497" s="207"/>
      <c r="BO497" s="282"/>
      <c r="BP497" s="282"/>
      <c r="BQ497" s="284"/>
      <c r="BR497" s="213"/>
      <c r="BS497" s="213" t="str">
        <f>IF(AND('MAPA DE RIESGOS'!$AP497="Muy Alta",'MAPA DE RIESGOS'!$AR497="Leve"),CONCATENATE("R",'MAPA DE RIESGOS'!$H497,"C",'MAPA DE RIESGOS'!$AF497),"")</f>
        <v/>
      </c>
      <c r="BT497" s="213"/>
      <c r="BU497" s="213"/>
      <c r="BV497" s="213"/>
      <c r="BW497" s="213"/>
      <c r="BX497" s="213"/>
      <c r="BY497" s="213"/>
      <c r="BZ497" s="213"/>
      <c r="CA497" s="213"/>
      <c r="CB497" s="213"/>
      <c r="CC497" s="213"/>
      <c r="CD497" s="213"/>
      <c r="CE497" s="213"/>
      <c r="CF497" s="213"/>
      <c r="CG497" s="213"/>
      <c r="CH497" s="213"/>
      <c r="CI497" s="213"/>
      <c r="CJ497" s="213"/>
      <c r="CK497" s="213"/>
    </row>
    <row r="498" spans="1:89" s="214" customFormat="1" ht="28.5" hidden="1" customHeight="1">
      <c r="A498" s="646"/>
      <c r="B498" s="624"/>
      <c r="C498" s="520"/>
      <c r="D498" s="520"/>
      <c r="E498" s="469"/>
      <c r="F498" s="469"/>
      <c r="G498" s="489"/>
      <c r="H498" s="384">
        <v>81</v>
      </c>
      <c r="I498" s="466"/>
      <c r="J498" s="463"/>
      <c r="K498" s="463"/>
      <c r="L498" s="463"/>
      <c r="M498" s="469"/>
      <c r="N498" s="469"/>
      <c r="O498" s="469"/>
      <c r="P498" s="472"/>
      <c r="Q498" s="475"/>
      <c r="R498" s="478"/>
      <c r="S498" s="478"/>
      <c r="T498" s="478"/>
      <c r="U498" s="478"/>
      <c r="V498" s="481"/>
      <c r="W498" s="439"/>
      <c r="X498" s="484"/>
      <c r="Y498" s="487"/>
      <c r="Z498" s="436"/>
      <c r="AA498" s="439"/>
      <c r="AB498" s="442"/>
      <c r="AC498" s="445"/>
      <c r="AD498" s="448"/>
      <c r="AE498" s="451"/>
      <c r="AF498" s="205">
        <v>3</v>
      </c>
      <c r="AG498" s="206"/>
      <c r="AH498" s="234" t="str">
        <f t="shared" si="516"/>
        <v/>
      </c>
      <c r="AI498" s="340"/>
      <c r="AJ498" s="340"/>
      <c r="AK498" s="235" t="str">
        <f t="shared" si="517"/>
        <v/>
      </c>
      <c r="AL498" s="341"/>
      <c r="AM498" s="341"/>
      <c r="AN498" s="342"/>
      <c r="AO498" s="236" t="str">
        <f>IF(ISBLANK(AD496),(IFERROR(IF(AND(AH497="Probabilidad",AH498="Probabilidad"),(AQ497-(+AQ497*AK498)),IF(AND(AH497="Impacto",AH498="Probabilidad"),(AQ496-(+AQ496*AK498)),IF(AH498="Impacto",AQ497,""))),""))," ")</f>
        <v/>
      </c>
      <c r="AP498" s="174" t="str">
        <f>IF(ISBLANK(AD496),(IFERROR(IF(AO498="","",IF(AO498&lt;=0.2,"Muy Baja",IF(AO498&lt;=0.4,"Baja",IF(AO498&lt;=0.6,"Media",IF(AO498&lt;=0.8,"Alta","Muy Alta"))))),""))," ")</f>
        <v/>
      </c>
      <c r="AQ498" s="237" t="str">
        <f t="shared" si="518"/>
        <v/>
      </c>
      <c r="AR498" s="283" t="str">
        <f t="shared" si="519"/>
        <v/>
      </c>
      <c r="AS498" s="237" t="str">
        <f>IFERROR(IF(AND(AH497="Impacto",AH498="Impacto"),(AS497-(+AS497*AK498)),IF(AND(AH497="Probabilidad",AH498="Impacto"),(AS496-(+AS496*AK498)),IF(AH498="Probabilidad",AS497,""))),"")</f>
        <v/>
      </c>
      <c r="AT498" s="239" t="str">
        <f t="shared" si="520"/>
        <v/>
      </c>
      <c r="AU498" s="454"/>
      <c r="AV498" s="457"/>
      <c r="AW498" s="451"/>
      <c r="AX498" s="460"/>
      <c r="AY498" s="343"/>
      <c r="AZ498" s="209"/>
      <c r="BA498" s="207"/>
      <c r="BB498" s="207"/>
      <c r="BC498" s="208"/>
      <c r="BD498" s="208"/>
      <c r="BE498" s="208"/>
      <c r="BF498" s="209"/>
      <c r="BG498" s="463"/>
      <c r="BH498" s="215"/>
      <c r="BI498" s="210"/>
      <c r="BJ498" s="210"/>
      <c r="BK498" s="210"/>
      <c r="BL498" s="207"/>
      <c r="BM498" s="207"/>
      <c r="BN498" s="207"/>
      <c r="BO498" s="282"/>
      <c r="BP498" s="282"/>
      <c r="BQ498" s="284"/>
      <c r="BR498" s="213"/>
      <c r="BS498" s="213" t="str">
        <f>IF(AND('MAPA DE RIESGOS'!$AP498="Muy Alta",'MAPA DE RIESGOS'!$AR498="Leve"),CONCATENATE("R",'MAPA DE RIESGOS'!$H498,"C",'MAPA DE RIESGOS'!$AF498),"")</f>
        <v/>
      </c>
      <c r="BT498" s="213"/>
      <c r="BU498" s="213"/>
      <c r="BV498" s="213"/>
      <c r="BW498" s="213"/>
      <c r="BX498" s="213"/>
      <c r="BY498" s="213"/>
      <c r="BZ498" s="213"/>
      <c r="CA498" s="213"/>
      <c r="CB498" s="213"/>
      <c r="CC498" s="213"/>
      <c r="CD498" s="213"/>
      <c r="CE498" s="213"/>
      <c r="CF498" s="213"/>
      <c r="CG498" s="213"/>
      <c r="CH498" s="213"/>
      <c r="CI498" s="213"/>
      <c r="CJ498" s="213"/>
      <c r="CK498" s="213"/>
    </row>
    <row r="499" spans="1:89" s="214" customFormat="1" ht="28.5" hidden="1" customHeight="1">
      <c r="A499" s="646"/>
      <c r="B499" s="624"/>
      <c r="C499" s="520"/>
      <c r="D499" s="520"/>
      <c r="E499" s="469"/>
      <c r="F499" s="469"/>
      <c r="G499" s="489"/>
      <c r="H499" s="384">
        <v>81</v>
      </c>
      <c r="I499" s="466"/>
      <c r="J499" s="463"/>
      <c r="K499" s="463"/>
      <c r="L499" s="463"/>
      <c r="M499" s="469"/>
      <c r="N499" s="469"/>
      <c r="O499" s="469"/>
      <c r="P499" s="472"/>
      <c r="Q499" s="475"/>
      <c r="R499" s="478"/>
      <c r="S499" s="478"/>
      <c r="T499" s="478"/>
      <c r="U499" s="478"/>
      <c r="V499" s="481"/>
      <c r="W499" s="439"/>
      <c r="X499" s="484"/>
      <c r="Y499" s="487"/>
      <c r="Z499" s="436"/>
      <c r="AA499" s="439"/>
      <c r="AB499" s="442"/>
      <c r="AC499" s="445"/>
      <c r="AD499" s="448"/>
      <c r="AE499" s="451"/>
      <c r="AF499" s="205">
        <v>4</v>
      </c>
      <c r="AG499" s="206"/>
      <c r="AH499" s="234" t="str">
        <f t="shared" si="516"/>
        <v/>
      </c>
      <c r="AI499" s="340"/>
      <c r="AJ499" s="340"/>
      <c r="AK499" s="235" t="str">
        <f t="shared" si="517"/>
        <v/>
      </c>
      <c r="AL499" s="341"/>
      <c r="AM499" s="341"/>
      <c r="AN499" s="342"/>
      <c r="AO499" s="236" t="str">
        <f>IF(ISBLANK(AD496),(IFERROR(IF(AND(AH498="Probabilidad",AH499="Probabilidad"),(AQ498-(+AQ498*AK499)),IF(AND(AH498="Impacto",AH499="Probabilidad"),(AQ497-(+AQ497*AK499)),IF(AH499="Impacto",AQ498,""))),""))," ")</f>
        <v/>
      </c>
      <c r="AP499" s="174" t="str">
        <f>IF(ISBLANK(AD496),(IFERROR(IF(AO499="","",IF(AO499&lt;=0.2,"Muy Baja",IF(AO499&lt;=0.4,"Baja",IF(AO499&lt;=0.6,"Media",IF(AO499&lt;=0.8,"Alta","Muy Alta"))))),""))," ")</f>
        <v/>
      </c>
      <c r="AQ499" s="237" t="str">
        <f t="shared" si="518"/>
        <v/>
      </c>
      <c r="AR499" s="283" t="str">
        <f t="shared" si="519"/>
        <v/>
      </c>
      <c r="AS499" s="237" t="str">
        <f>IFERROR(IF(AND(AH498="Impacto",AH499="Impacto"),(AS498-(+AS498*AK499)),IF(AND(AH498="Probabilidad",AH499="Impacto"),(AS497-(+AS497*AK499)),IF(AH499="Probabilidad",AS498,""))),"")</f>
        <v/>
      </c>
      <c r="AT499" s="239" t="str">
        <f t="shared" si="520"/>
        <v/>
      </c>
      <c r="AU499" s="454"/>
      <c r="AV499" s="457"/>
      <c r="AW499" s="451"/>
      <c r="AX499" s="460"/>
      <c r="AY499" s="343"/>
      <c r="AZ499" s="209"/>
      <c r="BA499" s="207"/>
      <c r="BB499" s="207"/>
      <c r="BC499" s="208"/>
      <c r="BD499" s="208"/>
      <c r="BE499" s="208"/>
      <c r="BF499" s="209"/>
      <c r="BG499" s="463"/>
      <c r="BH499" s="215"/>
      <c r="BI499" s="210"/>
      <c r="BJ499" s="210"/>
      <c r="BK499" s="210"/>
      <c r="BL499" s="207"/>
      <c r="BM499" s="207"/>
      <c r="BN499" s="207"/>
      <c r="BO499" s="282"/>
      <c r="BP499" s="282"/>
      <c r="BQ499" s="284"/>
      <c r="BR499" s="213"/>
      <c r="BS499" s="213" t="str">
        <f>IF(AND('MAPA DE RIESGOS'!$AP499="Muy Alta",'MAPA DE RIESGOS'!$AR499="Leve"),CONCATENATE("R",'MAPA DE RIESGOS'!$H499,"C",'MAPA DE RIESGOS'!$AF499),"")</f>
        <v/>
      </c>
      <c r="BT499" s="213"/>
      <c r="BU499" s="213"/>
      <c r="BV499" s="213"/>
      <c r="BW499" s="213"/>
      <c r="BX499" s="213"/>
      <c r="BY499" s="213"/>
      <c r="BZ499" s="213"/>
      <c r="CA499" s="213"/>
      <c r="CB499" s="213"/>
      <c r="CC499" s="213"/>
      <c r="CD499" s="213"/>
      <c r="CE499" s="213"/>
      <c r="CF499" s="213"/>
      <c r="CG499" s="213"/>
      <c r="CH499" s="213"/>
      <c r="CI499" s="213"/>
      <c r="CJ499" s="213"/>
      <c r="CK499" s="213"/>
    </row>
    <row r="500" spans="1:89" s="214" customFormat="1" ht="28.5" hidden="1" customHeight="1">
      <c r="A500" s="646"/>
      <c r="B500" s="624"/>
      <c r="C500" s="520"/>
      <c r="D500" s="520"/>
      <c r="E500" s="469"/>
      <c r="F500" s="469"/>
      <c r="G500" s="489"/>
      <c r="H500" s="384">
        <v>81</v>
      </c>
      <c r="I500" s="466"/>
      <c r="J500" s="463"/>
      <c r="K500" s="463"/>
      <c r="L500" s="463"/>
      <c r="M500" s="469"/>
      <c r="N500" s="469"/>
      <c r="O500" s="469"/>
      <c r="P500" s="472"/>
      <c r="Q500" s="475"/>
      <c r="R500" s="478"/>
      <c r="S500" s="478"/>
      <c r="T500" s="478"/>
      <c r="U500" s="478"/>
      <c r="V500" s="481"/>
      <c r="W500" s="439"/>
      <c r="X500" s="484"/>
      <c r="Y500" s="487"/>
      <c r="Z500" s="436"/>
      <c r="AA500" s="439"/>
      <c r="AB500" s="442"/>
      <c r="AC500" s="445"/>
      <c r="AD500" s="448"/>
      <c r="AE500" s="451"/>
      <c r="AF500" s="205">
        <v>5</v>
      </c>
      <c r="AG500" s="206"/>
      <c r="AH500" s="234" t="str">
        <f t="shared" si="516"/>
        <v/>
      </c>
      <c r="AI500" s="340"/>
      <c r="AJ500" s="340"/>
      <c r="AK500" s="235" t="str">
        <f t="shared" si="517"/>
        <v/>
      </c>
      <c r="AL500" s="341"/>
      <c r="AM500" s="341"/>
      <c r="AN500" s="342"/>
      <c r="AO500" s="236" t="str">
        <f>IF(ISBLANK(AD496),(IFERROR(IF(AND(AH499="Probabilidad",AH500="Probabilidad"),(AQ499-(+AQ499*AK500)),IF(AND(AH499="Impacto",AH500="Probabilidad"),(AQ498-(+AQ498*AK500)),IF(AH500="Impacto",AQ499,""))),""))," ")</f>
        <v/>
      </c>
      <c r="AP500" s="174" t="str">
        <f>IF(ISBLANK(AD496),(IFERROR(IF(AO500="","",IF(AO500&lt;=0.2,"Muy Baja",IF(AO500&lt;=0.4,"Baja",IF(AO500&lt;=0.6,"Media",IF(AO500&lt;=0.8,"Alta","Muy Alta"))))),""))," ")</f>
        <v/>
      </c>
      <c r="AQ500" s="237" t="str">
        <f t="shared" si="518"/>
        <v/>
      </c>
      <c r="AR500" s="283" t="str">
        <f t="shared" si="519"/>
        <v/>
      </c>
      <c r="AS500" s="237" t="str">
        <f>IFERROR(IF(AND(AH499="Impacto",AH500="Impacto"),(AS499-(+AS499*AK500)),IF(AND(AH499="Probabilidad",AH500="Impacto"),(AS498-(+AS498*AK500)),IF(AH500="Probabilidad",AS499,""))),"")</f>
        <v/>
      </c>
      <c r="AT500" s="239" t="str">
        <f t="shared" si="520"/>
        <v/>
      </c>
      <c r="AU500" s="454"/>
      <c r="AV500" s="457"/>
      <c r="AW500" s="451"/>
      <c r="AX500" s="460"/>
      <c r="AY500" s="343"/>
      <c r="AZ500" s="209"/>
      <c r="BA500" s="207"/>
      <c r="BB500" s="207"/>
      <c r="BC500" s="208"/>
      <c r="BD500" s="208"/>
      <c r="BE500" s="208"/>
      <c r="BF500" s="209"/>
      <c r="BG500" s="463"/>
      <c r="BH500" s="215"/>
      <c r="BI500" s="210"/>
      <c r="BJ500" s="210"/>
      <c r="BK500" s="210"/>
      <c r="BL500" s="207"/>
      <c r="BM500" s="207"/>
      <c r="BN500" s="207"/>
      <c r="BO500" s="282"/>
      <c r="BP500" s="282"/>
      <c r="BQ500" s="284"/>
      <c r="BR500" s="213"/>
      <c r="BS500" s="213" t="str">
        <f>IF(AND('MAPA DE RIESGOS'!$AP500="Muy Alta",'MAPA DE RIESGOS'!$AR500="Leve"),CONCATENATE("R",'MAPA DE RIESGOS'!$H500,"C",'MAPA DE RIESGOS'!$AF500),"")</f>
        <v/>
      </c>
      <c r="BT500" s="213"/>
      <c r="BU500" s="213"/>
      <c r="BV500" s="213"/>
      <c r="BW500" s="213"/>
      <c r="BX500" s="213"/>
      <c r="BY500" s="213"/>
      <c r="BZ500" s="213"/>
      <c r="CA500" s="213"/>
      <c r="CB500" s="213"/>
      <c r="CC500" s="213"/>
      <c r="CD500" s="213"/>
      <c r="CE500" s="213"/>
      <c r="CF500" s="213"/>
      <c r="CG500" s="213"/>
      <c r="CH500" s="213"/>
      <c r="CI500" s="213"/>
      <c r="CJ500" s="213"/>
      <c r="CK500" s="213"/>
    </row>
    <row r="501" spans="1:89" s="214" customFormat="1" ht="28.5" hidden="1" customHeight="1">
      <c r="A501" s="646"/>
      <c r="B501" s="624"/>
      <c r="C501" s="520"/>
      <c r="D501" s="520"/>
      <c r="E501" s="469"/>
      <c r="F501" s="469"/>
      <c r="G501" s="489"/>
      <c r="H501" s="384">
        <v>81</v>
      </c>
      <c r="I501" s="467"/>
      <c r="J501" s="464"/>
      <c r="K501" s="464"/>
      <c r="L501" s="464"/>
      <c r="M501" s="470"/>
      <c r="N501" s="470"/>
      <c r="O501" s="470"/>
      <c r="P501" s="473"/>
      <c r="Q501" s="476"/>
      <c r="R501" s="479"/>
      <c r="S501" s="479"/>
      <c r="T501" s="479"/>
      <c r="U501" s="479"/>
      <c r="V501" s="482"/>
      <c r="W501" s="440"/>
      <c r="X501" s="485"/>
      <c r="Y501" s="488"/>
      <c r="Z501" s="437"/>
      <c r="AA501" s="440"/>
      <c r="AB501" s="443"/>
      <c r="AC501" s="446"/>
      <c r="AD501" s="449"/>
      <c r="AE501" s="452"/>
      <c r="AF501" s="205">
        <v>6</v>
      </c>
      <c r="AG501" s="206"/>
      <c r="AH501" s="234" t="str">
        <f t="shared" si="516"/>
        <v/>
      </c>
      <c r="AI501" s="340"/>
      <c r="AJ501" s="340"/>
      <c r="AK501" s="235" t="str">
        <f t="shared" si="517"/>
        <v/>
      </c>
      <c r="AL501" s="341"/>
      <c r="AM501" s="341"/>
      <c r="AN501" s="342"/>
      <c r="AO501" s="236" t="str">
        <f>IF(ISBLANK(AD496),(IFERROR(IF(AND(AH499="Probabilidad",AH501="Probabilidad"),(AQ499-(+AQ499*AK501)),IF(AND(AH499="Impacto",AH501="Probabilidad"),(AQ498-(+AQ498*AK501)),IF(AH501="Impacto",AQ499,""))),""))," ")</f>
        <v/>
      </c>
      <c r="AP501" s="174" t="str">
        <f>IF(ISBLANK(AD496),(IFERROR(IF(AO501="","",IF(AO501&lt;=0.2,"Muy Baja",IF(AO501&lt;=0.4,"Baja",IF(AO501&lt;=0.6,"Media",IF(AO501&lt;=0.8,"Alta","Muy Alta"))))),"")), " ")</f>
        <v/>
      </c>
      <c r="AQ501" s="237" t="str">
        <f t="shared" si="518"/>
        <v/>
      </c>
      <c r="AR501" s="283" t="str">
        <f t="shared" si="519"/>
        <v/>
      </c>
      <c r="AS501" s="237" t="str">
        <f>IFERROR(IF(AND(AH500="Impacto",AH501="Impacto"),(AS499-(+AS500*AK501)),IF(AND(AH499="Probabilidad",AH501="Impacto"),(AS498-(+AS498*AK501)),IF(AH501="Probabilidad",AS499,""))),"")</f>
        <v/>
      </c>
      <c r="AT501" s="239" t="str">
        <f t="shared" si="520"/>
        <v/>
      </c>
      <c r="AU501" s="455"/>
      <c r="AV501" s="458"/>
      <c r="AW501" s="452"/>
      <c r="AX501" s="461"/>
      <c r="AY501" s="343"/>
      <c r="AZ501" s="209"/>
      <c r="BA501" s="207"/>
      <c r="BB501" s="207"/>
      <c r="BC501" s="208"/>
      <c r="BD501" s="208"/>
      <c r="BE501" s="208"/>
      <c r="BF501" s="209"/>
      <c r="BG501" s="464"/>
      <c r="BH501" s="215"/>
      <c r="BI501" s="210"/>
      <c r="BJ501" s="210"/>
      <c r="BK501" s="210"/>
      <c r="BL501" s="207"/>
      <c r="BM501" s="207"/>
      <c r="BN501" s="207"/>
      <c r="BO501" s="282"/>
      <c r="BP501" s="282"/>
      <c r="BQ501" s="284"/>
      <c r="BR501" s="213"/>
      <c r="BS501" s="213" t="str">
        <f>IF(AND('MAPA DE RIESGOS'!$AP501="Muy Alta",'MAPA DE RIESGOS'!$AR501="Leve"),CONCATENATE("R",'MAPA DE RIESGOS'!$H501,"C",'MAPA DE RIESGOS'!$AF501),"")</f>
        <v/>
      </c>
      <c r="BT501" s="213"/>
      <c r="BU501" s="213"/>
      <c r="BV501" s="213"/>
      <c r="BW501" s="213"/>
      <c r="BX501" s="213"/>
      <c r="BY501" s="213"/>
      <c r="BZ501" s="213"/>
      <c r="CA501" s="213"/>
      <c r="CB501" s="213"/>
      <c r="CC501" s="213"/>
      <c r="CD501" s="213"/>
      <c r="CE501" s="213"/>
      <c r="CF501" s="213"/>
      <c r="CG501" s="213"/>
      <c r="CH501" s="213"/>
      <c r="CI501" s="213"/>
      <c r="CJ501" s="213"/>
      <c r="CK501" s="213"/>
    </row>
    <row r="502" spans="1:89" s="214" customFormat="1" ht="141" customHeight="1">
      <c r="A502" s="646"/>
      <c r="B502" s="624" t="s">
        <v>964</v>
      </c>
      <c r="C502" s="520"/>
      <c r="D502" s="520" t="str">
        <f>IFERROR((VLOOKUP($B502,'Listados Datos'!$D$3:$F$18,3,FALSE))," ")</f>
        <v>Inicia con el diseño y aprobación del Plan Anual de Auditoría-PAA y finaliza con el cargue de las acciones del aplicativo acciones correctivas,preventivas y de mejora -CPM.</v>
      </c>
      <c r="E502" s="469" t="s">
        <v>1259</v>
      </c>
      <c r="F502" s="469" t="s">
        <v>972</v>
      </c>
      <c r="G502" s="489">
        <v>82</v>
      </c>
      <c r="H502" s="384">
        <v>82</v>
      </c>
      <c r="I502" s="465" t="s">
        <v>1710</v>
      </c>
      <c r="J502" s="462" t="s">
        <v>243</v>
      </c>
      <c r="K502" s="462" t="s">
        <v>1497</v>
      </c>
      <c r="L502" s="462" t="s">
        <v>1699</v>
      </c>
      <c r="M502" s="468" t="str">
        <f t="shared" ref="M502:M507" si="527">+I502</f>
        <v>Posibilidad de recibir o solicitar cualquier dádiva o beneficio a nombre propio o de terceros con el fin de ocultar, limitar, modificar, manipular o alterar información respecto de hallazgos u observaciones a favor de terceros.</v>
      </c>
      <c r="N502" s="468" t="s">
        <v>109</v>
      </c>
      <c r="O502" s="468" t="s">
        <v>247</v>
      </c>
      <c r="P502" s="471">
        <v>228</v>
      </c>
      <c r="Q502" s="474"/>
      <c r="R502" s="477"/>
      <c r="S502" s="477"/>
      <c r="T502" s="477"/>
      <c r="U502" s="477"/>
      <c r="V502" s="480" t="str">
        <f t="shared" ref="V502" si="528">IF(ISBLANK(AC502),(IF(P502&lt;=0,"",IF(P502&lt;=2,"Muy Baja",IF(P502&lt;=24,"Baja",IF(P502&lt;=500,"Media",IF(P502&lt;=5000,"Alta","Muy Alta"))))))," ")</f>
        <v>Media</v>
      </c>
      <c r="W502" s="438">
        <f t="shared" ref="W502" si="529">IF(ISBLANK(AC502),(IF(V502="","",IF(V502="Muy Baja",20%,IF(V502="Baja",40%,IF(V502="Media",60%,IF(V502="Alta",80%,IF(V502="Muy Alta",100%,0)))))))," ")</f>
        <v>0.6</v>
      </c>
      <c r="X502" s="483" t="s">
        <v>307</v>
      </c>
      <c r="Y502" s="486" t="str">
        <f>IF(X502&gt;0,IF(NOT(ISERROR(MATCH(X502,'Listados Datos'!$N$3:$N$4,0))),'Listados Datos'!$N$6&amp;"Por favor no seleccionar este criterios de impacto (Afectación Económica o presupuestal y/o Pérdida Reputacional)",'Listados Datos'!$N$7),"")</f>
        <v>✔</v>
      </c>
      <c r="Z502" s="435" t="str">
        <f>IF(OR(X502='Listados Datos'!$R$3,X502='Listados Datos'!$S$3),"Leve",IF(OR(X502='Listados Datos'!$R$4,X502='Listados Datos'!$S$4),"Menor",IF(OR(X502='Listados Datos'!$R$5,X502='Listados Datos'!$S$5),"Moderado",IF(OR(X502='Listados Datos'!$R$6,X502='Listados Datos'!$S$6),"Mayor",IF(OR(X502='Listados Datos'!$R$7,X502='Listados Datos'!$S$7),"Catastrófico","")))))</f>
        <v>Moderado</v>
      </c>
      <c r="AA502" s="438">
        <f>IF(Z502="","",IF(Z502="Leve",20%,IF(Z502="Menor",40%,IF(Z502="Moderado",60%,IF(Z502="Mayor",80%,IF(Z502="Catastrófico",100%,0))))))</f>
        <v>0.6</v>
      </c>
      <c r="AB502" s="441" t="str">
        <f>IF(OR(AND(V502="Muy Baja",Z502="Leve"),AND(V502="Muy Baja",Z502="Menor"),AND(V502="Baja",Z502="Leve")),"Bajo",IF(OR(AND(V502="Muy baja",Z502="Moderado"),AND(V502="Baja",Z502="Menor"),AND(V502="Baja",Z502="Moderado"),AND(V502="Media",Z502="Leve"),AND(V502="Media",Z502="Menor"),AND(V502="Media",Z502="Moderado"),AND(V502="Alta",Z502="Leve"),AND(V502="Alta",Z502="Menor")),"Moderado",IF(OR(AND(V502="Muy Baja",Z502="Mayor"),AND(V502="Baja",Z502="Mayor"),AND(V502="Media",Z502="Mayor"),AND(V502="Alta",Z502="Moderado"),AND(V502="Alta",Z502="Mayor"),AND(V502="Muy Alta",Z502="Leve"),AND(V502="Muy Alta",Z502="Menor"),AND(V502="Muy Alta",Z502="Moderado"),AND(V502="Muy Alta",Z502="Mayor")),"Alto",IF(OR(AND(V502="Muy Baja",Z502="Catastrófico"),AND(V502="Baja",Z502="Catastrófico"),AND(V502="Media",Z502="Catastrófico"),AND(V502="Alta",Z502="Catastrófico"),AND(V502="Muy Alta",Z502="Catastrófico")),"Extremo",""))))</f>
        <v>Moderado</v>
      </c>
      <c r="AC502" s="444"/>
      <c r="AD502" s="447"/>
      <c r="AE502" s="450" t="str">
        <f t="shared" ref="AE502" si="530">IF(AND(AC502="Rara Vez",AD502="Insignificante"),("BAJA"),IF(AND(AC502="Rara Vez",AD502="Menor"),("BAJA"),IF(AND(AC502="Rara Vez",AD502="Moderado"),("MODERADA"),IF(AND(AC502="Rara Vez",AD502="Mayor"),("ALTA"),IF(AND(AC502="Improbable",AD502="Insignificante"),("BAJA"),IF(AND(AC502="Improbable",AD502="Menor"),("BAJA"),IF(AND(AC502="Improbable",AD502="Moderado"),("MODERADA"),IF(AND(AC502="Improbable",AD502="Mayor"),("ALTA"),IF(AND(AC502="Posible",AD502="Insignificante"),("BAJA"),IF(AND(AC502="Posible",AD502="Menor"),("MODERADA"),IF(AND(AC502="Posible",AD502="Moderado"),("ALTA"),IF(AND(AC502="Posible",AD502="Mayor"),("EXTREMA"),IF(AND(AC502="Probable",AD502="Insignificante"),("MODERADA"),IF(AND(AC502="Probable",AD502="Menor"),("ALTA"),IF(AND(AC502="Probable",AD502="Moderado"),("ALTA"),IF(AND(AC502="Probable",AD502="Mayor"),("EXTREMA"),IF(AND(AC502="Casi Seguro",AD502="Insignificante"),("ALTA"),IF(AND(AC502="Casi Seguro",AD502="Menor"),("ALTA"),IF(AND(AC502="Casi Seguro",AD502="Moderado"),("EXTREMA"),IF(AND(AC502="Casi Seguro",AD502="Mayor"),("EXTREMA"),IF(AD502="Catastrófico","EXTREMA","VALORAR")))))))))))))))))))))</f>
        <v>VALORAR</v>
      </c>
      <c r="AF502" s="205">
        <v>1</v>
      </c>
      <c r="AG502" s="206" t="s">
        <v>1556</v>
      </c>
      <c r="AH502" s="234" t="str">
        <f t="shared" si="516"/>
        <v>Probabilidad</v>
      </c>
      <c r="AI502" s="340" t="s">
        <v>314</v>
      </c>
      <c r="AJ502" s="340" t="s">
        <v>319</v>
      </c>
      <c r="AK502" s="235" t="str">
        <f t="shared" si="517"/>
        <v>40%</v>
      </c>
      <c r="AL502" s="341" t="s">
        <v>323</v>
      </c>
      <c r="AM502" s="341" t="s">
        <v>327</v>
      </c>
      <c r="AN502" s="342" t="s">
        <v>330</v>
      </c>
      <c r="AO502" s="236">
        <f>IF(ISBLANK(AD502),(IFERROR(IF(AH502="Probabilidad",(W502-(+W502*AK502)),IF(AH502="Impacto",W502,"")),""))," ")</f>
        <v>0.36</v>
      </c>
      <c r="AP502" s="174" t="str">
        <f>IF(ISBLANK(AD502), (IFERROR(IF(AO502="","",IF(AO502&lt;=0.2,"Muy Baja",IF(AO502&lt;=0.4,"Baja",IF(AO502&lt;=0.6,"Media",IF(AO502&lt;=0.8,"Alta","Muy Alta"))))),""))," ")</f>
        <v>Baja</v>
      </c>
      <c r="AQ502" s="237">
        <f t="shared" si="518"/>
        <v>0.36</v>
      </c>
      <c r="AR502" s="283" t="str">
        <f t="shared" si="519"/>
        <v>Moderado</v>
      </c>
      <c r="AS502" s="237">
        <f>IFERROR(IF(AH502="Impacto",(AA502-(+AA502*AK502)),IF(AH502="Probabilidad",AA502,"")),"")</f>
        <v>0.6</v>
      </c>
      <c r="AT502" s="239" t="str">
        <f t="shared" si="520"/>
        <v>Moderado</v>
      </c>
      <c r="AU502" s="453"/>
      <c r="AV502" s="456" t="str">
        <f>IF(ISBLANK(AD502), " ", AD502)</f>
        <v xml:space="preserve"> </v>
      </c>
      <c r="AW502" s="450" t="str">
        <f t="shared" ref="AW502" si="531">IF(AND(AU502="Rara Vez",AV502="Insignificante"),("BAJA"),IF(AND(AU502="Rara Vez",AV502="Menor"),("BAJA"),IF(AND(AU502="Rara Vez",AV502="Moderado"),("MODERADA"),IF(AND(AU502="Rara Vez",AV502="Mayor"),("ALTA"),IF(AND(AU502="Improbable",AV502="Insignificante"),("BAJA"),IF(AND(AU502="Improbable",AV502="Menor"),("BAJA"),IF(AND(AU502="Improbable",AV502="Moderado"),("MODERADA"),IF(AND(AU502="Improbable",AV502="Mayor"),("ALTA"),IF(AND(AU502="Posible",AV502="Insignificante"),("BAJA"),IF(AND(AU502="Posible",AV502="Menor"),("MODERADA"),IF(AND(AU502="Posible",AV502="Moderado"),("ALTA"),IF(AND(AU502="Posible",AV502="Mayor"),("EXTREMA"),IF(AND(AU502="Probable",AV502="Insignificante"),("MODERADA"),IF(AND(AU502="Probable",AV502="Menor"),("ALTA"),IF(AND(AU502="Probable",AV502="Moderado"),("ALTA"),IF(AND(AU502="Probable",AV502="Mayor"),("EXTREMA"),IF(AND(AU502="Casi Seguro",AV502="Insignificante"),("ALTA"),IF(AND(AU502="Casi Seguro",AV502="Menor"),("ALTA"),IF(AND(AU502="Casi Seguro",AV502="Moderado"),("EXTREMA"),IF(AND(AU502="Casi Seguro",AV502="Mayor"),("EXTREMA"),IF(AV502="Catastrófico","EXTREMA","VALORAR")))))))))))))))))))))</f>
        <v>VALORAR</v>
      </c>
      <c r="AX502" s="459" t="s">
        <v>337</v>
      </c>
      <c r="AY502" s="494" t="s">
        <v>1396</v>
      </c>
      <c r="AZ502" s="497" t="s">
        <v>1397</v>
      </c>
      <c r="BA502" s="497" t="s">
        <v>972</v>
      </c>
      <c r="BB502" s="497" t="s">
        <v>1390</v>
      </c>
      <c r="BC502" s="500">
        <v>44562</v>
      </c>
      <c r="BD502" s="500">
        <v>44926</v>
      </c>
      <c r="BE502" s="497" t="s">
        <v>1398</v>
      </c>
      <c r="BF502" s="497" t="s">
        <v>1398</v>
      </c>
      <c r="BG502" s="462" t="s">
        <v>1399</v>
      </c>
      <c r="BH502" s="215"/>
      <c r="BI502" s="210"/>
      <c r="BJ502" s="210"/>
      <c r="BK502" s="210"/>
      <c r="BL502" s="207"/>
      <c r="BM502" s="207"/>
      <c r="BN502" s="207"/>
      <c r="BO502" s="282"/>
      <c r="BP502" s="282"/>
      <c r="BQ502" s="284"/>
      <c r="BR502" s="213"/>
      <c r="BS502" s="213" t="str">
        <f>IF(AND('MAPA DE RIESGOS'!$AP502="Muy Alta",'MAPA DE RIESGOS'!$AR502="Leve"),CONCATENATE("R",'MAPA DE RIESGOS'!$H502,"C",'MAPA DE RIESGOS'!$AF502),"")</f>
        <v/>
      </c>
      <c r="BT502" s="213"/>
      <c r="BU502" s="213"/>
      <c r="BV502" s="213"/>
      <c r="BW502" s="213"/>
      <c r="BX502" s="213"/>
      <c r="BY502" s="213"/>
      <c r="BZ502" s="213"/>
      <c r="CA502" s="213"/>
      <c r="CB502" s="213"/>
      <c r="CC502" s="213"/>
      <c r="CD502" s="213"/>
      <c r="CE502" s="213"/>
      <c r="CF502" s="213"/>
      <c r="CG502" s="213"/>
      <c r="CH502" s="213"/>
      <c r="CI502" s="213"/>
      <c r="CJ502" s="213"/>
      <c r="CK502" s="213"/>
    </row>
    <row r="503" spans="1:89" s="214" customFormat="1" ht="69.5" customHeight="1">
      <c r="A503" s="646"/>
      <c r="B503" s="624"/>
      <c r="C503" s="520"/>
      <c r="D503" s="520"/>
      <c r="E503" s="469"/>
      <c r="F503" s="469"/>
      <c r="G503" s="489"/>
      <c r="H503" s="384">
        <v>82</v>
      </c>
      <c r="I503" s="466"/>
      <c r="J503" s="463"/>
      <c r="K503" s="463"/>
      <c r="L503" s="463"/>
      <c r="M503" s="469">
        <f t="shared" si="527"/>
        <v>0</v>
      </c>
      <c r="N503" s="469"/>
      <c r="O503" s="469"/>
      <c r="P503" s="472"/>
      <c r="Q503" s="475"/>
      <c r="R503" s="478"/>
      <c r="S503" s="478"/>
      <c r="T503" s="478"/>
      <c r="U503" s="478"/>
      <c r="V503" s="481"/>
      <c r="W503" s="439"/>
      <c r="X503" s="484"/>
      <c r="Y503" s="487"/>
      <c r="Z503" s="436"/>
      <c r="AA503" s="439"/>
      <c r="AB503" s="442"/>
      <c r="AC503" s="445"/>
      <c r="AD503" s="448"/>
      <c r="AE503" s="451"/>
      <c r="AF503" s="205">
        <v>2</v>
      </c>
      <c r="AG503" s="206" t="s">
        <v>1557</v>
      </c>
      <c r="AH503" s="234" t="str">
        <f t="shared" si="516"/>
        <v>Probabilidad</v>
      </c>
      <c r="AI503" s="340" t="s">
        <v>314</v>
      </c>
      <c r="AJ503" s="340" t="s">
        <v>319</v>
      </c>
      <c r="AK503" s="235" t="str">
        <f t="shared" si="517"/>
        <v>40%</v>
      </c>
      <c r="AL503" s="341" t="s">
        <v>323</v>
      </c>
      <c r="AM503" s="341" t="s">
        <v>327</v>
      </c>
      <c r="AN503" s="342" t="s">
        <v>330</v>
      </c>
      <c r="AO503" s="236">
        <f>IF(ISBLANK(AD502),(IFERROR(IF(AND(AH502="Probabilidad",AH503="Probabilidad"),(AQ502-(+AQ502*AK503)),IF(AH503="Probabilidad",(W502-(+W502*AK503)),IF(AH503="Impacto",AQ502,""))),""))," ")</f>
        <v>0.216</v>
      </c>
      <c r="AP503" s="174" t="str">
        <f>IF(ISBLANK(AD502),(IFERROR(IF(AO503="","",IF(AO503&lt;=0.2,"Muy Baja",IF(AO503&lt;=0.4,"Baja",IF(AO503&lt;=0.6,"Media",IF(AO503&lt;=0.8,"Alta","Muy Alta"))))),""))," ")</f>
        <v>Baja</v>
      </c>
      <c r="AQ503" s="237">
        <f t="shared" si="518"/>
        <v>0.216</v>
      </c>
      <c r="AR503" s="283" t="str">
        <f t="shared" si="519"/>
        <v>Moderado</v>
      </c>
      <c r="AS503" s="237">
        <f>IFERROR(IF(AND(AH502="Impacto",AH503="Impacto"),(AS502-(+AS502*AK503)),IF(AH503="Impacto",(AA502-(+AA502*AK503)),IF(AH503="Probabilidad",AS502,""))),"")</f>
        <v>0.6</v>
      </c>
      <c r="AT503" s="239" t="str">
        <f t="shared" si="520"/>
        <v>Moderado</v>
      </c>
      <c r="AU503" s="454"/>
      <c r="AV503" s="457"/>
      <c r="AW503" s="451"/>
      <c r="AX503" s="460"/>
      <c r="AY503" s="495"/>
      <c r="AZ503" s="498"/>
      <c r="BA503" s="498"/>
      <c r="BB503" s="498"/>
      <c r="BC503" s="501"/>
      <c r="BD503" s="501"/>
      <c r="BE503" s="498"/>
      <c r="BF503" s="498"/>
      <c r="BG503" s="463"/>
      <c r="BH503" s="215"/>
      <c r="BI503" s="210"/>
      <c r="BJ503" s="210"/>
      <c r="BK503" s="210"/>
      <c r="BL503" s="207"/>
      <c r="BM503" s="207"/>
      <c r="BN503" s="207"/>
      <c r="BO503" s="282"/>
      <c r="BP503" s="282"/>
      <c r="BQ503" s="284"/>
      <c r="BR503" s="213"/>
      <c r="BS503" s="213" t="str">
        <f>IF(AND('MAPA DE RIESGOS'!$AP503="Muy Alta",'MAPA DE RIESGOS'!$AR503="Leve"),CONCATENATE("R",'MAPA DE RIESGOS'!$H503,"C",'MAPA DE RIESGOS'!$AF503),"")</f>
        <v/>
      </c>
      <c r="BT503" s="213"/>
      <c r="BU503" s="213"/>
      <c r="BV503" s="213"/>
      <c r="BW503" s="213"/>
      <c r="BX503" s="213"/>
      <c r="BY503" s="213"/>
      <c r="BZ503" s="213"/>
      <c r="CA503" s="213"/>
      <c r="CB503" s="213"/>
      <c r="CC503" s="213"/>
      <c r="CD503" s="213"/>
      <c r="CE503" s="213"/>
      <c r="CF503" s="213"/>
      <c r="CG503" s="213"/>
      <c r="CH503" s="213"/>
      <c r="CI503" s="213"/>
      <c r="CJ503" s="213"/>
      <c r="CK503" s="213"/>
    </row>
    <row r="504" spans="1:89" s="214" customFormat="1" ht="69.5" customHeight="1">
      <c r="A504" s="646"/>
      <c r="B504" s="624"/>
      <c r="C504" s="520"/>
      <c r="D504" s="520"/>
      <c r="E504" s="469"/>
      <c r="F504" s="469"/>
      <c r="G504" s="489"/>
      <c r="H504" s="384">
        <v>82</v>
      </c>
      <c r="I504" s="466"/>
      <c r="J504" s="463"/>
      <c r="K504" s="463"/>
      <c r="L504" s="463"/>
      <c r="M504" s="469">
        <f t="shared" si="527"/>
        <v>0</v>
      </c>
      <c r="N504" s="469"/>
      <c r="O504" s="469"/>
      <c r="P504" s="472"/>
      <c r="Q504" s="475"/>
      <c r="R504" s="478"/>
      <c r="S504" s="478"/>
      <c r="T504" s="478"/>
      <c r="U504" s="478"/>
      <c r="V504" s="481"/>
      <c r="W504" s="439"/>
      <c r="X504" s="484"/>
      <c r="Y504" s="487"/>
      <c r="Z504" s="436"/>
      <c r="AA504" s="439"/>
      <c r="AB504" s="442"/>
      <c r="AC504" s="445"/>
      <c r="AD504" s="448"/>
      <c r="AE504" s="451"/>
      <c r="AF504" s="205">
        <v>3</v>
      </c>
      <c r="AG504" s="206" t="s">
        <v>1558</v>
      </c>
      <c r="AH504" s="234" t="str">
        <f t="shared" si="516"/>
        <v>Probabilidad</v>
      </c>
      <c r="AI504" s="340" t="s">
        <v>314</v>
      </c>
      <c r="AJ504" s="340" t="s">
        <v>319</v>
      </c>
      <c r="AK504" s="235" t="str">
        <f t="shared" si="517"/>
        <v>40%</v>
      </c>
      <c r="AL504" s="341" t="s">
        <v>323</v>
      </c>
      <c r="AM504" s="341" t="s">
        <v>327</v>
      </c>
      <c r="AN504" s="342" t="s">
        <v>330</v>
      </c>
      <c r="AO504" s="236">
        <f>IF(ISBLANK(AD502),(IFERROR(IF(AND(AH503="Probabilidad",AH504="Probabilidad"),(AQ503-(+AQ503*AK504)),IF(AND(AH503="Impacto",AH504="Probabilidad"),(AQ502-(+AQ502*AK504)),IF(AH504="Impacto",AQ503,""))),""))," ")</f>
        <v>0.12959999999999999</v>
      </c>
      <c r="AP504" s="174" t="str">
        <f>IF(ISBLANK(AD502),(IFERROR(IF(AO504="","",IF(AO504&lt;=0.2,"Muy Baja",IF(AO504&lt;=0.4,"Baja",IF(AO504&lt;=0.6,"Media",IF(AO504&lt;=0.8,"Alta","Muy Alta"))))),""))," ")</f>
        <v>Muy Baja</v>
      </c>
      <c r="AQ504" s="237">
        <f t="shared" si="518"/>
        <v>0.12959999999999999</v>
      </c>
      <c r="AR504" s="283" t="str">
        <f t="shared" si="519"/>
        <v>Moderado</v>
      </c>
      <c r="AS504" s="237">
        <f>IFERROR(IF(AND(AH503="Impacto",AH504="Impacto"),(AS503-(+AS503*AK504)),IF(AND(AH503="Probabilidad",AH504="Impacto"),(AS502-(+AS502*AK504)),IF(AH504="Probabilidad",AS503,""))),"")</f>
        <v>0.6</v>
      </c>
      <c r="AT504" s="239" t="str">
        <f t="shared" si="520"/>
        <v>Moderado</v>
      </c>
      <c r="AU504" s="454"/>
      <c r="AV504" s="457"/>
      <c r="AW504" s="451"/>
      <c r="AX504" s="460"/>
      <c r="AY504" s="495"/>
      <c r="AZ504" s="498"/>
      <c r="BA504" s="498"/>
      <c r="BB504" s="498"/>
      <c r="BC504" s="501"/>
      <c r="BD504" s="501"/>
      <c r="BE504" s="498"/>
      <c r="BF504" s="498"/>
      <c r="BG504" s="463"/>
      <c r="BH504" s="215"/>
      <c r="BI504" s="210"/>
      <c r="BJ504" s="210"/>
      <c r="BK504" s="210"/>
      <c r="BL504" s="207"/>
      <c r="BM504" s="207"/>
      <c r="BN504" s="207"/>
      <c r="BO504" s="282"/>
      <c r="BP504" s="282"/>
      <c r="BQ504" s="284"/>
      <c r="BR504" s="213"/>
      <c r="BS504" s="213" t="str">
        <f>IF(AND('MAPA DE RIESGOS'!$AP504="Muy Alta",'MAPA DE RIESGOS'!$AR504="Leve"),CONCATENATE("R",'MAPA DE RIESGOS'!$H504,"C",'MAPA DE RIESGOS'!$AF504),"")</f>
        <v/>
      </c>
      <c r="BT504" s="213"/>
      <c r="BU504" s="213"/>
      <c r="BV504" s="213"/>
      <c r="BW504" s="213"/>
      <c r="BX504" s="213"/>
      <c r="BY504" s="213"/>
      <c r="BZ504" s="213"/>
      <c r="CA504" s="213"/>
      <c r="CB504" s="213"/>
      <c r="CC504" s="213"/>
      <c r="CD504" s="213"/>
      <c r="CE504" s="213"/>
      <c r="CF504" s="213"/>
      <c r="CG504" s="213"/>
      <c r="CH504" s="213"/>
      <c r="CI504" s="213"/>
      <c r="CJ504" s="213"/>
      <c r="CK504" s="213"/>
    </row>
    <row r="505" spans="1:89" s="214" customFormat="1" ht="69.5" customHeight="1">
      <c r="A505" s="646"/>
      <c r="B505" s="624"/>
      <c r="C505" s="520"/>
      <c r="D505" s="520"/>
      <c r="E505" s="469"/>
      <c r="F505" s="469"/>
      <c r="G505" s="489"/>
      <c r="H505" s="384">
        <v>82</v>
      </c>
      <c r="I505" s="466"/>
      <c r="J505" s="463"/>
      <c r="K505" s="463"/>
      <c r="L505" s="463"/>
      <c r="M505" s="469">
        <f t="shared" si="527"/>
        <v>0</v>
      </c>
      <c r="N505" s="469"/>
      <c r="O505" s="469"/>
      <c r="P505" s="472"/>
      <c r="Q505" s="475"/>
      <c r="R505" s="478"/>
      <c r="S505" s="478"/>
      <c r="T505" s="478"/>
      <c r="U505" s="478"/>
      <c r="V505" s="481"/>
      <c r="W505" s="439"/>
      <c r="X505" s="484"/>
      <c r="Y505" s="487"/>
      <c r="Z505" s="436"/>
      <c r="AA505" s="439"/>
      <c r="AB505" s="442"/>
      <c r="AC505" s="445"/>
      <c r="AD505" s="448"/>
      <c r="AE505" s="451"/>
      <c r="AF505" s="205">
        <v>4</v>
      </c>
      <c r="AG505" s="206" t="s">
        <v>1559</v>
      </c>
      <c r="AH505" s="234" t="str">
        <f t="shared" si="516"/>
        <v>Probabilidad</v>
      </c>
      <c r="AI505" s="340" t="s">
        <v>314</v>
      </c>
      <c r="AJ505" s="340" t="s">
        <v>319</v>
      </c>
      <c r="AK505" s="235" t="str">
        <f t="shared" si="517"/>
        <v>40%</v>
      </c>
      <c r="AL505" s="341" t="s">
        <v>323</v>
      </c>
      <c r="AM505" s="341" t="s">
        <v>327</v>
      </c>
      <c r="AN505" s="342" t="s">
        <v>330</v>
      </c>
      <c r="AO505" s="236">
        <f>IF(ISBLANK(AD502),(IFERROR(IF(AND(AH504="Probabilidad",AH505="Probabilidad"),(AQ504-(+AQ504*AK505)),IF(AND(AH504="Impacto",AH505="Probabilidad"),(AQ503-(+AQ503*AK505)),IF(AH505="Impacto",AQ504,""))),""))," ")</f>
        <v>7.7759999999999996E-2</v>
      </c>
      <c r="AP505" s="174" t="str">
        <f>IF(ISBLANK(AD502),(IFERROR(IF(AO505="","",IF(AO505&lt;=0.2,"Muy Baja",IF(AO505&lt;=0.4,"Baja",IF(AO505&lt;=0.6,"Media",IF(AO505&lt;=0.8,"Alta","Muy Alta"))))),""))," ")</f>
        <v>Muy Baja</v>
      </c>
      <c r="AQ505" s="237">
        <f t="shared" si="518"/>
        <v>7.7759999999999996E-2</v>
      </c>
      <c r="AR505" s="283" t="str">
        <f t="shared" si="519"/>
        <v>Moderado</v>
      </c>
      <c r="AS505" s="237">
        <f>IFERROR(IF(AND(AH504="Impacto",AH505="Impacto"),(AS504-(+AS504*AK505)),IF(AND(AH504="Probabilidad",AH505="Impacto"),(AS503-(+AS503*AK505)),IF(AH505="Probabilidad",AS504,""))),"")</f>
        <v>0.6</v>
      </c>
      <c r="AT505" s="239" t="str">
        <f t="shared" si="520"/>
        <v>Moderado</v>
      </c>
      <c r="AU505" s="454"/>
      <c r="AV505" s="457"/>
      <c r="AW505" s="451"/>
      <c r="AX505" s="460"/>
      <c r="AY505" s="495"/>
      <c r="AZ505" s="498"/>
      <c r="BA505" s="498"/>
      <c r="BB505" s="498"/>
      <c r="BC505" s="501"/>
      <c r="BD505" s="501"/>
      <c r="BE505" s="498"/>
      <c r="BF505" s="498"/>
      <c r="BG505" s="463"/>
      <c r="BH505" s="215"/>
      <c r="BI505" s="210"/>
      <c r="BJ505" s="210"/>
      <c r="BK505" s="210"/>
      <c r="BL505" s="207"/>
      <c r="BM505" s="207"/>
      <c r="BN505" s="207"/>
      <c r="BO505" s="282"/>
      <c r="BP505" s="282"/>
      <c r="BQ505" s="284"/>
      <c r="BR505" s="213"/>
      <c r="BS505" s="213" t="str">
        <f>IF(AND('MAPA DE RIESGOS'!$AP505="Muy Alta",'MAPA DE RIESGOS'!$AR505="Leve"),CONCATENATE("R",'MAPA DE RIESGOS'!$H505,"C",'MAPA DE RIESGOS'!$AF505),"")</f>
        <v/>
      </c>
      <c r="BT505" s="213"/>
      <c r="BU505" s="213"/>
      <c r="BV505" s="213"/>
      <c r="BW505" s="213"/>
      <c r="BX505" s="213"/>
      <c r="BY505" s="213"/>
      <c r="BZ505" s="213"/>
      <c r="CA505" s="213"/>
      <c r="CB505" s="213"/>
      <c r="CC505" s="213"/>
      <c r="CD505" s="213"/>
      <c r="CE505" s="213"/>
      <c r="CF505" s="213"/>
      <c r="CG505" s="213"/>
      <c r="CH505" s="213"/>
      <c r="CI505" s="213"/>
      <c r="CJ505" s="213"/>
      <c r="CK505" s="213"/>
    </row>
    <row r="506" spans="1:89" s="214" customFormat="1" ht="69.5" customHeight="1">
      <c r="A506" s="646"/>
      <c r="B506" s="624"/>
      <c r="C506" s="520"/>
      <c r="D506" s="520"/>
      <c r="E506" s="469"/>
      <c r="F506" s="469"/>
      <c r="G506" s="489"/>
      <c r="H506" s="384">
        <v>82</v>
      </c>
      <c r="I506" s="466"/>
      <c r="J506" s="463"/>
      <c r="K506" s="463"/>
      <c r="L506" s="463"/>
      <c r="M506" s="469">
        <f t="shared" si="527"/>
        <v>0</v>
      </c>
      <c r="N506" s="469"/>
      <c r="O506" s="469"/>
      <c r="P506" s="472"/>
      <c r="Q506" s="475"/>
      <c r="R506" s="478"/>
      <c r="S506" s="478"/>
      <c r="T506" s="478"/>
      <c r="U506" s="478"/>
      <c r="V506" s="481"/>
      <c r="W506" s="439"/>
      <c r="X506" s="484"/>
      <c r="Y506" s="487"/>
      <c r="Z506" s="436"/>
      <c r="AA506" s="439"/>
      <c r="AB506" s="442"/>
      <c r="AC506" s="445"/>
      <c r="AD506" s="448"/>
      <c r="AE506" s="451"/>
      <c r="AF506" s="205">
        <v>5</v>
      </c>
      <c r="AG506" s="206" t="s">
        <v>1560</v>
      </c>
      <c r="AH506" s="234" t="str">
        <f t="shared" si="516"/>
        <v>Probabilidad</v>
      </c>
      <c r="AI506" s="340" t="s">
        <v>314</v>
      </c>
      <c r="AJ506" s="340" t="s">
        <v>319</v>
      </c>
      <c r="AK506" s="235" t="str">
        <f t="shared" si="517"/>
        <v>40%</v>
      </c>
      <c r="AL506" s="341" t="s">
        <v>323</v>
      </c>
      <c r="AM506" s="341" t="s">
        <v>327</v>
      </c>
      <c r="AN506" s="342" t="s">
        <v>330</v>
      </c>
      <c r="AO506" s="236">
        <f>IF(ISBLANK(AD502),(IFERROR(IF(AND(AH505="Probabilidad",AH506="Probabilidad"),(AQ505-(+AQ505*AK506)),IF(AND(AH505="Impacto",AH506="Probabilidad"),(AQ504-(+AQ504*AK506)),IF(AH506="Impacto",AQ505,""))),""))," ")</f>
        <v>4.6655999999999996E-2</v>
      </c>
      <c r="AP506" s="174" t="str">
        <f>IF(ISBLANK(AD502),(IFERROR(IF(AO506="","",IF(AO506&lt;=0.2,"Muy Baja",IF(AO506&lt;=0.4,"Baja",IF(AO506&lt;=0.6,"Media",IF(AO506&lt;=0.8,"Alta","Muy Alta"))))),""))," ")</f>
        <v>Muy Baja</v>
      </c>
      <c r="AQ506" s="237">
        <f t="shared" si="518"/>
        <v>4.6655999999999996E-2</v>
      </c>
      <c r="AR506" s="283" t="str">
        <f t="shared" si="519"/>
        <v>Moderado</v>
      </c>
      <c r="AS506" s="237">
        <f>IFERROR(IF(AND(AH505="Impacto",AH506="Impacto"),(AS505-(+AS505*AK506)),IF(AND(AH505="Probabilidad",AH506="Impacto"),(AS504-(+AS504*AK506)),IF(AH506="Probabilidad",AS505,""))),"")</f>
        <v>0.6</v>
      </c>
      <c r="AT506" s="239" t="str">
        <f t="shared" si="520"/>
        <v>Moderado</v>
      </c>
      <c r="AU506" s="454"/>
      <c r="AV506" s="457"/>
      <c r="AW506" s="451"/>
      <c r="AX506" s="460"/>
      <c r="AY506" s="496"/>
      <c r="AZ506" s="499"/>
      <c r="BA506" s="499"/>
      <c r="BB506" s="499"/>
      <c r="BC506" s="502"/>
      <c r="BD506" s="502"/>
      <c r="BE506" s="499"/>
      <c r="BF506" s="499"/>
      <c r="BG506" s="463"/>
      <c r="BH506" s="215"/>
      <c r="BI506" s="210"/>
      <c r="BJ506" s="210"/>
      <c r="BK506" s="210"/>
      <c r="BL506" s="207"/>
      <c r="BM506" s="207"/>
      <c r="BN506" s="207"/>
      <c r="BO506" s="282"/>
      <c r="BP506" s="282"/>
      <c r="BQ506" s="284"/>
      <c r="BR506" s="213"/>
      <c r="BS506" s="213" t="str">
        <f>IF(AND('MAPA DE RIESGOS'!$AP506="Muy Alta",'MAPA DE RIESGOS'!$AR506="Leve"),CONCATENATE("R",'MAPA DE RIESGOS'!$H506,"C",'MAPA DE RIESGOS'!$AF506),"")</f>
        <v/>
      </c>
      <c r="BT506" s="213"/>
      <c r="BU506" s="213"/>
      <c r="BV506" s="213"/>
      <c r="BW506" s="213"/>
      <c r="BX506" s="213"/>
      <c r="BY506" s="213"/>
      <c r="BZ506" s="213"/>
      <c r="CA506" s="213"/>
      <c r="CB506" s="213"/>
      <c r="CC506" s="213"/>
      <c r="CD506" s="213"/>
      <c r="CE506" s="213"/>
      <c r="CF506" s="213"/>
      <c r="CG506" s="213"/>
      <c r="CH506" s="213"/>
      <c r="CI506" s="213"/>
      <c r="CJ506" s="213"/>
      <c r="CK506" s="213"/>
    </row>
    <row r="507" spans="1:89" s="214" customFormat="1" ht="28.5" hidden="1" customHeight="1">
      <c r="A507" s="646"/>
      <c r="B507" s="624"/>
      <c r="C507" s="520"/>
      <c r="D507" s="520"/>
      <c r="E507" s="469"/>
      <c r="F507" s="469"/>
      <c r="G507" s="489"/>
      <c r="H507" s="384">
        <v>82</v>
      </c>
      <c r="I507" s="467"/>
      <c r="J507" s="464"/>
      <c r="K507" s="464"/>
      <c r="L507" s="464"/>
      <c r="M507" s="470">
        <f t="shared" si="527"/>
        <v>0</v>
      </c>
      <c r="N507" s="470"/>
      <c r="O507" s="470"/>
      <c r="P507" s="473"/>
      <c r="Q507" s="476"/>
      <c r="R507" s="479"/>
      <c r="S507" s="479"/>
      <c r="T507" s="479"/>
      <c r="U507" s="479"/>
      <c r="V507" s="482"/>
      <c r="W507" s="440"/>
      <c r="X507" s="485"/>
      <c r="Y507" s="488"/>
      <c r="Z507" s="437"/>
      <c r="AA507" s="440"/>
      <c r="AB507" s="443"/>
      <c r="AC507" s="446"/>
      <c r="AD507" s="449"/>
      <c r="AE507" s="452"/>
      <c r="AF507" s="205">
        <v>6</v>
      </c>
      <c r="AG507" s="206"/>
      <c r="AH507" s="234" t="str">
        <f t="shared" si="516"/>
        <v/>
      </c>
      <c r="AI507" s="340"/>
      <c r="AJ507" s="340"/>
      <c r="AK507" s="235" t="str">
        <f t="shared" si="517"/>
        <v/>
      </c>
      <c r="AL507" s="341"/>
      <c r="AM507" s="341"/>
      <c r="AN507" s="342"/>
      <c r="AO507" s="236" t="str">
        <f>IF(ISBLANK(AD502),(IFERROR(IF(AND(AH505="Probabilidad",AH507="Probabilidad"),(AQ505-(+AQ505*AK507)),IF(AND(AH505="Impacto",AH507="Probabilidad"),(AQ504-(+AQ504*AK507)),IF(AH507="Impacto",AQ505,""))),""))," ")</f>
        <v/>
      </c>
      <c r="AP507" s="174" t="str">
        <f>IF(ISBLANK(AD502),(IFERROR(IF(AO507="","",IF(AO507&lt;=0.2,"Muy Baja",IF(AO507&lt;=0.4,"Baja",IF(AO507&lt;=0.6,"Media",IF(AO507&lt;=0.8,"Alta","Muy Alta"))))),"")), " ")</f>
        <v/>
      </c>
      <c r="AQ507" s="237" t="str">
        <f t="shared" si="518"/>
        <v/>
      </c>
      <c r="AR507" s="283" t="str">
        <f t="shared" si="519"/>
        <v/>
      </c>
      <c r="AS507" s="237" t="str">
        <f>IFERROR(IF(AND(AH506="Impacto",AH507="Impacto"),(AS505-(+AS506*AK507)),IF(AND(AH505="Probabilidad",AH507="Impacto"),(AS504-(+AS504*AK507)),IF(AH507="Probabilidad",AS505,""))),"")</f>
        <v/>
      </c>
      <c r="AT507" s="239" t="str">
        <f t="shared" si="520"/>
        <v/>
      </c>
      <c r="AU507" s="455"/>
      <c r="AV507" s="458"/>
      <c r="AW507" s="452"/>
      <c r="AX507" s="461"/>
      <c r="AY507" s="343"/>
      <c r="AZ507" s="209"/>
      <c r="BA507" s="207"/>
      <c r="BB507" s="207"/>
      <c r="BC507" s="208"/>
      <c r="BD507" s="208"/>
      <c r="BE507" s="208"/>
      <c r="BF507" s="209"/>
      <c r="BG507" s="464"/>
      <c r="BH507" s="215"/>
      <c r="BI507" s="210"/>
      <c r="BJ507" s="210"/>
      <c r="BK507" s="210"/>
      <c r="BL507" s="207"/>
      <c r="BM507" s="207"/>
      <c r="BN507" s="207"/>
      <c r="BO507" s="282"/>
      <c r="BP507" s="282"/>
      <c r="BQ507" s="284"/>
      <c r="BR507" s="213"/>
      <c r="BS507" s="213" t="str">
        <f>IF(AND('MAPA DE RIESGOS'!$AP507="Muy Alta",'MAPA DE RIESGOS'!$AR507="Leve"),CONCATENATE("R",'MAPA DE RIESGOS'!$H507,"C",'MAPA DE RIESGOS'!$AF507),"")</f>
        <v/>
      </c>
      <c r="BT507" s="213"/>
      <c r="BU507" s="213"/>
      <c r="BV507" s="213"/>
      <c r="BW507" s="213"/>
      <c r="BX507" s="213"/>
      <c r="BY507" s="213"/>
      <c r="BZ507" s="213"/>
      <c r="CA507" s="213"/>
      <c r="CB507" s="213"/>
      <c r="CC507" s="213"/>
      <c r="CD507" s="213"/>
      <c r="CE507" s="213"/>
      <c r="CF507" s="213"/>
      <c r="CG507" s="213"/>
      <c r="CH507" s="213"/>
      <c r="CI507" s="213"/>
      <c r="CJ507" s="213"/>
      <c r="CK507" s="213"/>
    </row>
    <row r="508" spans="1:89" s="214" customFormat="1" ht="100" customHeight="1">
      <c r="A508" s="646"/>
      <c r="B508" s="624" t="s">
        <v>964</v>
      </c>
      <c r="C508" s="520"/>
      <c r="D508" s="520" t="str">
        <f>IFERROR((VLOOKUP($B508,'Listados Datos'!$D$3:$F$18,3,FALSE))," ")</f>
        <v>Inicia con el diseño y aprobación del Plan Anual de Auditoría-PAA y finaliza con el cargue de las acciones del aplicativo acciones correctivas,preventivas y de mejora -CPM.</v>
      </c>
      <c r="E508" s="469" t="s">
        <v>1259</v>
      </c>
      <c r="F508" s="469" t="s">
        <v>972</v>
      </c>
      <c r="G508" s="489">
        <v>83</v>
      </c>
      <c r="H508" s="384">
        <v>83</v>
      </c>
      <c r="I508" s="465" t="s">
        <v>1301</v>
      </c>
      <c r="J508" s="462" t="s">
        <v>243</v>
      </c>
      <c r="K508" s="462" t="s">
        <v>1301</v>
      </c>
      <c r="L508" s="462" t="s">
        <v>1498</v>
      </c>
      <c r="M508" s="468" t="str">
        <f t="shared" ref="M508:M513" si="532">+CONCATENATE("Posibilidad de perdida de ", Q508, " debido a amenazas como ", S508, "y vulderabilidades,", T508, " afectando a los activos de información de ", R508)</f>
        <v>Posibilidad de perdida de Confidencialidad, Integridad y Disponibilidad debido a amenazas como Modificación no autorizaday vulderabilidades, afectando a los activos de información de Información del ROYAL y ORFEO</v>
      </c>
      <c r="N508" s="468" t="s">
        <v>932</v>
      </c>
      <c r="O508" s="468" t="s">
        <v>837</v>
      </c>
      <c r="P508" s="471">
        <v>228</v>
      </c>
      <c r="Q508" s="474" t="s">
        <v>91</v>
      </c>
      <c r="R508" s="477" t="s">
        <v>1564</v>
      </c>
      <c r="S508" s="477" t="s">
        <v>1164</v>
      </c>
      <c r="T508" s="477"/>
      <c r="U508" s="477"/>
      <c r="V508" s="480" t="str">
        <f t="shared" ref="V508" si="533">IF(ISBLANK(AC508),(IF(P508&lt;=0,"",IF(P508&lt;=2,"Muy Baja",IF(P508&lt;=24,"Baja",IF(P508&lt;=500,"Media",IF(P508&lt;=5000,"Alta","Muy Alta"))))))," ")</f>
        <v>Media</v>
      </c>
      <c r="W508" s="438">
        <f t="shared" ref="W508" si="534">IF(ISBLANK(AC508),(IF(V508="","",IF(V508="Muy Baja",20%,IF(V508="Baja",40%,IF(V508="Media",60%,IF(V508="Alta",80%,IF(V508="Muy Alta",100%,0)))))))," ")</f>
        <v>0.6</v>
      </c>
      <c r="X508" s="483" t="s">
        <v>307</v>
      </c>
      <c r="Y508" s="486" t="str">
        <f>IF(X508&gt;0,IF(NOT(ISERROR(MATCH(X508,'Listados Datos'!$N$3:$N$4,0))),'Listados Datos'!$N$6&amp;"Por favor no seleccionar este criterios de impacto (Afectación Económica o presupuestal y/o Pérdida Reputacional)",'Listados Datos'!$N$7),"")</f>
        <v>✔</v>
      </c>
      <c r="Z508" s="435" t="str">
        <f>IF(OR(X508='Listados Datos'!$R$3,X508='Listados Datos'!$S$3),"Leve",IF(OR(X508='Listados Datos'!$R$4,X508='Listados Datos'!$S$4),"Menor",IF(OR(X508='Listados Datos'!$R$5,X508='Listados Datos'!$S$5),"Moderado",IF(OR(X508='Listados Datos'!$R$6,X508='Listados Datos'!$S$6),"Mayor",IF(OR(X508='Listados Datos'!$R$7,X508='Listados Datos'!$S$7),"Catastrófico","")))))</f>
        <v>Moderado</v>
      </c>
      <c r="AA508" s="438">
        <f>IF(Z508="","",IF(Z508="Leve",20%,IF(Z508="Menor",40%,IF(Z508="Moderado",60%,IF(Z508="Mayor",80%,IF(Z508="Catastrófico",100%,0))))))</f>
        <v>0.6</v>
      </c>
      <c r="AB508" s="441" t="str">
        <f>IF(OR(AND(V508="Muy Baja",Z508="Leve"),AND(V508="Muy Baja",Z508="Menor"),AND(V508="Baja",Z508="Leve")),"Bajo",IF(OR(AND(V508="Muy baja",Z508="Moderado"),AND(V508="Baja",Z508="Menor"),AND(V508="Baja",Z508="Moderado"),AND(V508="Media",Z508="Leve"),AND(V508="Media",Z508="Menor"),AND(V508="Media",Z508="Moderado"),AND(V508="Alta",Z508="Leve"),AND(V508="Alta",Z508="Menor")),"Moderado",IF(OR(AND(V508="Muy Baja",Z508="Mayor"),AND(V508="Baja",Z508="Mayor"),AND(V508="Media",Z508="Mayor"),AND(V508="Alta",Z508="Moderado"),AND(V508="Alta",Z508="Mayor"),AND(V508="Muy Alta",Z508="Leve"),AND(V508="Muy Alta",Z508="Menor"),AND(V508="Muy Alta",Z508="Moderado"),AND(V508="Muy Alta",Z508="Mayor")),"Alto",IF(OR(AND(V508="Muy Baja",Z508="Catastrófico"),AND(V508="Baja",Z508="Catastrófico"),AND(V508="Media",Z508="Catastrófico"),AND(V508="Alta",Z508="Catastrófico"),AND(V508="Muy Alta",Z508="Catastrófico")),"Extremo",""))))</f>
        <v>Moderado</v>
      </c>
      <c r="AC508" s="444"/>
      <c r="AD508" s="447"/>
      <c r="AE508" s="450" t="str">
        <f t="shared" ref="AE508" si="535">IF(AND(AC508="Rara Vez",AD508="Insignificante"),("BAJA"),IF(AND(AC508="Rara Vez",AD508="Menor"),("BAJA"),IF(AND(AC508="Rara Vez",AD508="Moderado"),("MODERADA"),IF(AND(AC508="Rara Vez",AD508="Mayor"),("ALTA"),IF(AND(AC508="Improbable",AD508="Insignificante"),("BAJA"),IF(AND(AC508="Improbable",AD508="Menor"),("BAJA"),IF(AND(AC508="Improbable",AD508="Moderado"),("MODERADA"),IF(AND(AC508="Improbable",AD508="Mayor"),("ALTA"),IF(AND(AC508="Posible",AD508="Insignificante"),("BAJA"),IF(AND(AC508="Posible",AD508="Menor"),("MODERADA"),IF(AND(AC508="Posible",AD508="Moderado"),("ALTA"),IF(AND(AC508="Posible",AD508="Mayor"),("EXTREMA"),IF(AND(AC508="Probable",AD508="Insignificante"),("MODERADA"),IF(AND(AC508="Probable",AD508="Menor"),("ALTA"),IF(AND(AC508="Probable",AD508="Moderado"),("ALTA"),IF(AND(AC508="Probable",AD508="Mayor"),("EXTREMA"),IF(AND(AC508="Casi Seguro",AD508="Insignificante"),("ALTA"),IF(AND(AC508="Casi Seguro",AD508="Menor"),("ALTA"),IF(AND(AC508="Casi Seguro",AD508="Moderado"),("EXTREMA"),IF(AND(AC508="Casi Seguro",AD508="Mayor"),("EXTREMA"),IF(AD508="Catastrófico","EXTREMA","VALORAR")))))))))))))))))))))</f>
        <v>VALORAR</v>
      </c>
      <c r="AF508" s="205">
        <v>1</v>
      </c>
      <c r="AG508" s="206" t="s">
        <v>1561</v>
      </c>
      <c r="AH508" s="234" t="str">
        <f t="shared" si="516"/>
        <v>Probabilidad</v>
      </c>
      <c r="AI508" s="340" t="s">
        <v>314</v>
      </c>
      <c r="AJ508" s="340" t="s">
        <v>319</v>
      </c>
      <c r="AK508" s="235" t="str">
        <f t="shared" si="517"/>
        <v>40%</v>
      </c>
      <c r="AL508" s="341" t="s">
        <v>323</v>
      </c>
      <c r="AM508" s="341" t="s">
        <v>327</v>
      </c>
      <c r="AN508" s="342" t="s">
        <v>330</v>
      </c>
      <c r="AO508" s="236">
        <f>IF(ISBLANK(AD508),(IFERROR(IF(AH508="Probabilidad",(W508-(+W508*AK508)),IF(AH508="Impacto",W508,"")),""))," ")</f>
        <v>0.36</v>
      </c>
      <c r="AP508" s="174" t="str">
        <f>IF(ISBLANK(AD508), (IFERROR(IF(AO508="","",IF(AO508&lt;=0.2,"Muy Baja",IF(AO508&lt;=0.4,"Baja",IF(AO508&lt;=0.6,"Media",IF(AO508&lt;=0.8,"Alta","Muy Alta"))))),""))," ")</f>
        <v>Baja</v>
      </c>
      <c r="AQ508" s="237">
        <f t="shared" si="518"/>
        <v>0.36</v>
      </c>
      <c r="AR508" s="283" t="str">
        <f t="shared" si="519"/>
        <v>Moderado</v>
      </c>
      <c r="AS508" s="237">
        <f>IFERROR(IF(AH508="Impacto",(AA508-(+AA508*AK508)),IF(AH508="Probabilidad",AA508,"")),"")</f>
        <v>0.6</v>
      </c>
      <c r="AT508" s="239" t="str">
        <f t="shared" si="520"/>
        <v>Moderado</v>
      </c>
      <c r="AU508" s="453"/>
      <c r="AV508" s="456" t="str">
        <f>IF(ISBLANK(AD508), " ", AD508)</f>
        <v xml:space="preserve"> </v>
      </c>
      <c r="AW508" s="450" t="str">
        <f t="shared" ref="AW508" si="536">IF(AND(AU508="Rara Vez",AV508="Insignificante"),("BAJA"),IF(AND(AU508="Rara Vez",AV508="Menor"),("BAJA"),IF(AND(AU508="Rara Vez",AV508="Moderado"),("MODERADA"),IF(AND(AU508="Rara Vez",AV508="Mayor"),("ALTA"),IF(AND(AU508="Improbable",AV508="Insignificante"),("BAJA"),IF(AND(AU508="Improbable",AV508="Menor"),("BAJA"),IF(AND(AU508="Improbable",AV508="Moderado"),("MODERADA"),IF(AND(AU508="Improbable",AV508="Mayor"),("ALTA"),IF(AND(AU508="Posible",AV508="Insignificante"),("BAJA"),IF(AND(AU508="Posible",AV508="Menor"),("MODERADA"),IF(AND(AU508="Posible",AV508="Moderado"),("ALTA"),IF(AND(AU508="Posible",AV508="Mayor"),("EXTREMA"),IF(AND(AU508="Probable",AV508="Insignificante"),("MODERADA"),IF(AND(AU508="Probable",AV508="Menor"),("ALTA"),IF(AND(AU508="Probable",AV508="Moderado"),("ALTA"),IF(AND(AU508="Probable",AV508="Mayor"),("EXTREMA"),IF(AND(AU508="Casi Seguro",AV508="Insignificante"),("ALTA"),IF(AND(AU508="Casi Seguro",AV508="Menor"),("ALTA"),IF(AND(AU508="Casi Seguro",AV508="Moderado"),("EXTREMA"),IF(AND(AU508="Casi Seguro",AV508="Mayor"),("EXTREMA"),IF(AV508="Catastrófico","EXTREMA","VALORAR")))))))))))))))))))))</f>
        <v>VALORAR</v>
      </c>
      <c r="AX508" s="459" t="s">
        <v>337</v>
      </c>
      <c r="AY508" s="494" t="s">
        <v>1693</v>
      </c>
      <c r="AZ508" s="497" t="s">
        <v>1319</v>
      </c>
      <c r="BA508" s="497" t="s">
        <v>972</v>
      </c>
      <c r="BB508" s="497" t="s">
        <v>1069</v>
      </c>
      <c r="BC508" s="500">
        <v>44562</v>
      </c>
      <c r="BD508" s="500">
        <v>44926</v>
      </c>
      <c r="BE508" s="497" t="s">
        <v>1321</v>
      </c>
      <c r="BF508" s="497" t="s">
        <v>1321</v>
      </c>
      <c r="BG508" s="462" t="s">
        <v>1384</v>
      </c>
      <c r="BH508" s="215"/>
      <c r="BI508" s="210"/>
      <c r="BJ508" s="210"/>
      <c r="BK508" s="210"/>
      <c r="BL508" s="207"/>
      <c r="BM508" s="207"/>
      <c r="BN508" s="207"/>
      <c r="BO508" s="282"/>
      <c r="BP508" s="282"/>
      <c r="BQ508" s="284"/>
      <c r="BR508" s="213"/>
      <c r="BS508" s="213" t="str">
        <f>IF(AND('MAPA DE RIESGOS'!$AP508="Muy Alta",'MAPA DE RIESGOS'!$AR508="Leve"),CONCATENATE("R",'MAPA DE RIESGOS'!$H508,"C",'MAPA DE RIESGOS'!$AF508),"")</f>
        <v/>
      </c>
      <c r="BT508" s="213"/>
      <c r="BU508" s="213"/>
      <c r="BV508" s="213"/>
      <c r="BW508" s="213"/>
      <c r="BX508" s="213"/>
      <c r="BY508" s="213"/>
      <c r="BZ508" s="213"/>
      <c r="CA508" s="213"/>
      <c r="CB508" s="213"/>
      <c r="CC508" s="213"/>
      <c r="CD508" s="213"/>
      <c r="CE508" s="213"/>
      <c r="CF508" s="213"/>
      <c r="CG508" s="213"/>
      <c r="CH508" s="213"/>
      <c r="CI508" s="213"/>
      <c r="CJ508" s="213"/>
      <c r="CK508" s="213"/>
    </row>
    <row r="509" spans="1:89" s="214" customFormat="1" ht="62" customHeight="1">
      <c r="A509" s="646"/>
      <c r="B509" s="624"/>
      <c r="C509" s="520"/>
      <c r="D509" s="520"/>
      <c r="E509" s="469"/>
      <c r="F509" s="469"/>
      <c r="G509" s="489"/>
      <c r="H509" s="384">
        <v>83</v>
      </c>
      <c r="I509" s="466"/>
      <c r="J509" s="463"/>
      <c r="K509" s="463"/>
      <c r="L509" s="463"/>
      <c r="M509" s="469" t="str">
        <f t="shared" si="532"/>
        <v xml:space="preserve">Posibilidad de perdida de  debido a amenazas como y vulderabilidades, afectando a los activos de información de </v>
      </c>
      <c r="N509" s="469"/>
      <c r="O509" s="469"/>
      <c r="P509" s="472"/>
      <c r="Q509" s="475"/>
      <c r="R509" s="478"/>
      <c r="S509" s="478"/>
      <c r="T509" s="478"/>
      <c r="U509" s="478"/>
      <c r="V509" s="481"/>
      <c r="W509" s="439"/>
      <c r="X509" s="484"/>
      <c r="Y509" s="487"/>
      <c r="Z509" s="436"/>
      <c r="AA509" s="439"/>
      <c r="AB509" s="442"/>
      <c r="AC509" s="445"/>
      <c r="AD509" s="448"/>
      <c r="AE509" s="451"/>
      <c r="AF509" s="205">
        <v>2</v>
      </c>
      <c r="AG509" s="206" t="s">
        <v>1562</v>
      </c>
      <c r="AH509" s="234" t="str">
        <f t="shared" si="516"/>
        <v>Probabilidad</v>
      </c>
      <c r="AI509" s="340" t="s">
        <v>314</v>
      </c>
      <c r="AJ509" s="340" t="s">
        <v>319</v>
      </c>
      <c r="AK509" s="235" t="str">
        <f t="shared" si="517"/>
        <v>40%</v>
      </c>
      <c r="AL509" s="341" t="s">
        <v>323</v>
      </c>
      <c r="AM509" s="341" t="s">
        <v>327</v>
      </c>
      <c r="AN509" s="342" t="s">
        <v>330</v>
      </c>
      <c r="AO509" s="236">
        <f>IF(ISBLANK(AD508),(IFERROR(IF(AND(AH508="Probabilidad",AH509="Probabilidad"),(AQ508-(+AQ508*AK509)),IF(AH509="Probabilidad",(W508-(+W508*AK509)),IF(AH509="Impacto",AQ508,""))),""))," ")</f>
        <v>0.216</v>
      </c>
      <c r="AP509" s="174" t="str">
        <f>IF(ISBLANK(AD508),(IFERROR(IF(AO509="","",IF(AO509&lt;=0.2,"Muy Baja",IF(AO509&lt;=0.4,"Baja",IF(AO509&lt;=0.6,"Media",IF(AO509&lt;=0.8,"Alta","Muy Alta"))))),""))," ")</f>
        <v>Baja</v>
      </c>
      <c r="AQ509" s="237">
        <f t="shared" si="518"/>
        <v>0.216</v>
      </c>
      <c r="AR509" s="283" t="str">
        <f t="shared" si="519"/>
        <v>Moderado</v>
      </c>
      <c r="AS509" s="237">
        <f>IFERROR(IF(AND(AH508="Impacto",AH509="Impacto"),(AS508-(+AS508*AK509)),IF(AH509="Impacto",(AA508-(+AA508*AK509)),IF(AH509="Probabilidad",AS508,""))),"")</f>
        <v>0.6</v>
      </c>
      <c r="AT509" s="239" t="str">
        <f t="shared" si="520"/>
        <v>Moderado</v>
      </c>
      <c r="AU509" s="454"/>
      <c r="AV509" s="457"/>
      <c r="AW509" s="451"/>
      <c r="AX509" s="460"/>
      <c r="AY509" s="496"/>
      <c r="AZ509" s="499"/>
      <c r="BA509" s="499"/>
      <c r="BB509" s="499"/>
      <c r="BC509" s="502"/>
      <c r="BD509" s="502"/>
      <c r="BE509" s="499"/>
      <c r="BF509" s="499"/>
      <c r="BG509" s="463"/>
      <c r="BH509" s="215"/>
      <c r="BI509" s="210"/>
      <c r="BJ509" s="210"/>
      <c r="BK509" s="210"/>
      <c r="BL509" s="207"/>
      <c r="BM509" s="207"/>
      <c r="BN509" s="207"/>
      <c r="BO509" s="282"/>
      <c r="BP509" s="282"/>
      <c r="BQ509" s="284"/>
      <c r="BR509" s="213"/>
      <c r="BS509" s="213" t="str">
        <f>IF(AND('MAPA DE RIESGOS'!$AP509="Muy Alta",'MAPA DE RIESGOS'!$AR509="Leve"),CONCATENATE("R",'MAPA DE RIESGOS'!$H509,"C",'MAPA DE RIESGOS'!$AF509),"")</f>
        <v/>
      </c>
      <c r="BT509" s="213"/>
      <c r="BU509" s="213"/>
      <c r="BV509" s="213"/>
      <c r="BW509" s="213"/>
      <c r="BX509" s="213"/>
      <c r="BY509" s="213"/>
      <c r="BZ509" s="213"/>
      <c r="CA509" s="213"/>
      <c r="CB509" s="213"/>
      <c r="CC509" s="213"/>
      <c r="CD509" s="213"/>
      <c r="CE509" s="213"/>
      <c r="CF509" s="213"/>
      <c r="CG509" s="213"/>
      <c r="CH509" s="213"/>
      <c r="CI509" s="213"/>
      <c r="CJ509" s="213"/>
      <c r="CK509" s="213"/>
    </row>
    <row r="510" spans="1:89" s="214" customFormat="1" ht="28.5" hidden="1" customHeight="1">
      <c r="A510" s="646"/>
      <c r="B510" s="624"/>
      <c r="C510" s="520"/>
      <c r="D510" s="520"/>
      <c r="E510" s="469"/>
      <c r="F510" s="469"/>
      <c r="G510" s="489"/>
      <c r="H510" s="384">
        <v>83</v>
      </c>
      <c r="I510" s="466"/>
      <c r="J510" s="463"/>
      <c r="K510" s="463"/>
      <c r="L510" s="463"/>
      <c r="M510" s="469" t="str">
        <f t="shared" si="532"/>
        <v xml:space="preserve">Posibilidad de perdida de  debido a amenazas como y vulderabilidades, afectando a los activos de información de </v>
      </c>
      <c r="N510" s="469"/>
      <c r="O510" s="469"/>
      <c r="P510" s="472"/>
      <c r="Q510" s="475"/>
      <c r="R510" s="478"/>
      <c r="S510" s="478"/>
      <c r="T510" s="478"/>
      <c r="U510" s="478"/>
      <c r="V510" s="481"/>
      <c r="W510" s="439"/>
      <c r="X510" s="484"/>
      <c r="Y510" s="487"/>
      <c r="Z510" s="436"/>
      <c r="AA510" s="439"/>
      <c r="AB510" s="442"/>
      <c r="AC510" s="445"/>
      <c r="AD510" s="448"/>
      <c r="AE510" s="451"/>
      <c r="AF510" s="205">
        <v>3</v>
      </c>
      <c r="AG510" s="206"/>
      <c r="AH510" s="234" t="str">
        <f t="shared" si="516"/>
        <v/>
      </c>
      <c r="AI510" s="340"/>
      <c r="AJ510" s="340"/>
      <c r="AK510" s="235" t="str">
        <f t="shared" si="517"/>
        <v/>
      </c>
      <c r="AL510" s="341"/>
      <c r="AM510" s="341"/>
      <c r="AN510" s="342"/>
      <c r="AO510" s="236" t="str">
        <f>IF(ISBLANK(AD508),(IFERROR(IF(AND(AH509="Probabilidad",AH510="Probabilidad"),(AQ509-(+AQ509*AK510)),IF(AND(AH509="Impacto",AH510="Probabilidad"),(AQ508-(+AQ508*AK510)),IF(AH510="Impacto",AQ509,""))),""))," ")</f>
        <v/>
      </c>
      <c r="AP510" s="174" t="str">
        <f>IF(ISBLANK(AD508),(IFERROR(IF(AO510="","",IF(AO510&lt;=0.2,"Muy Baja",IF(AO510&lt;=0.4,"Baja",IF(AO510&lt;=0.6,"Media",IF(AO510&lt;=0.8,"Alta","Muy Alta"))))),""))," ")</f>
        <v/>
      </c>
      <c r="AQ510" s="237" t="str">
        <f t="shared" si="518"/>
        <v/>
      </c>
      <c r="AR510" s="283" t="str">
        <f t="shared" si="519"/>
        <v/>
      </c>
      <c r="AS510" s="237" t="str">
        <f>IFERROR(IF(AND(AH509="Impacto",AH510="Impacto"),(AS509-(+AS509*AK510)),IF(AND(AH509="Probabilidad",AH510="Impacto"),(AS508-(+AS508*AK510)),IF(AH510="Probabilidad",AS509,""))),"")</f>
        <v/>
      </c>
      <c r="AT510" s="239" t="str">
        <f t="shared" si="520"/>
        <v/>
      </c>
      <c r="AU510" s="454"/>
      <c r="AV510" s="457"/>
      <c r="AW510" s="451"/>
      <c r="AX510" s="460"/>
      <c r="AY510" s="343"/>
      <c r="AZ510" s="209"/>
      <c r="BA510" s="207"/>
      <c r="BB510" s="207"/>
      <c r="BC510" s="208"/>
      <c r="BD510" s="208"/>
      <c r="BE510" s="208"/>
      <c r="BF510" s="209"/>
      <c r="BG510" s="463"/>
      <c r="BH510" s="215"/>
      <c r="BI510" s="210"/>
      <c r="BJ510" s="210"/>
      <c r="BK510" s="210"/>
      <c r="BL510" s="207"/>
      <c r="BM510" s="207"/>
      <c r="BN510" s="207"/>
      <c r="BO510" s="282"/>
      <c r="BP510" s="282"/>
      <c r="BQ510" s="284"/>
      <c r="BR510" s="213"/>
      <c r="BS510" s="213" t="str">
        <f>IF(AND('MAPA DE RIESGOS'!$AP510="Muy Alta",'MAPA DE RIESGOS'!$AR510="Leve"),CONCATENATE("R",'MAPA DE RIESGOS'!$H510,"C",'MAPA DE RIESGOS'!$AF510),"")</f>
        <v/>
      </c>
      <c r="BT510" s="213"/>
      <c r="BU510" s="213"/>
      <c r="BV510" s="213"/>
      <c r="BW510" s="213"/>
      <c r="BX510" s="213"/>
      <c r="BY510" s="213"/>
      <c r="BZ510" s="213"/>
      <c r="CA510" s="213"/>
      <c r="CB510" s="213"/>
      <c r="CC510" s="213"/>
      <c r="CD510" s="213"/>
      <c r="CE510" s="213"/>
      <c r="CF510" s="213"/>
      <c r="CG510" s="213"/>
      <c r="CH510" s="213"/>
      <c r="CI510" s="213"/>
      <c r="CJ510" s="213"/>
      <c r="CK510" s="213"/>
    </row>
    <row r="511" spans="1:89" s="214" customFormat="1" ht="28.5" hidden="1" customHeight="1">
      <c r="A511" s="646"/>
      <c r="B511" s="624"/>
      <c r="C511" s="520"/>
      <c r="D511" s="520"/>
      <c r="E511" s="469"/>
      <c r="F511" s="469"/>
      <c r="G511" s="489"/>
      <c r="H511" s="384">
        <v>83</v>
      </c>
      <c r="I511" s="466"/>
      <c r="J511" s="463"/>
      <c r="K511" s="463"/>
      <c r="L511" s="463"/>
      <c r="M511" s="469" t="str">
        <f t="shared" si="532"/>
        <v xml:space="preserve">Posibilidad de perdida de  debido a amenazas como y vulderabilidades, afectando a los activos de información de </v>
      </c>
      <c r="N511" s="469"/>
      <c r="O511" s="469"/>
      <c r="P511" s="472"/>
      <c r="Q511" s="475"/>
      <c r="R511" s="478"/>
      <c r="S511" s="478"/>
      <c r="T511" s="478"/>
      <c r="U511" s="478"/>
      <c r="V511" s="481"/>
      <c r="W511" s="439"/>
      <c r="X511" s="484"/>
      <c r="Y511" s="487"/>
      <c r="Z511" s="436"/>
      <c r="AA511" s="439"/>
      <c r="AB511" s="442"/>
      <c r="AC511" s="445"/>
      <c r="AD511" s="448"/>
      <c r="AE511" s="451"/>
      <c r="AF511" s="205">
        <v>4</v>
      </c>
      <c r="AG511" s="206"/>
      <c r="AH511" s="234" t="str">
        <f t="shared" si="516"/>
        <v/>
      </c>
      <c r="AI511" s="340"/>
      <c r="AJ511" s="340"/>
      <c r="AK511" s="235" t="str">
        <f t="shared" si="517"/>
        <v/>
      </c>
      <c r="AL511" s="341"/>
      <c r="AM511" s="341"/>
      <c r="AN511" s="342"/>
      <c r="AO511" s="236" t="str">
        <f>IF(ISBLANK(AD508),(IFERROR(IF(AND(AH510="Probabilidad",AH511="Probabilidad"),(AQ510-(+AQ510*AK511)),IF(AND(AH510="Impacto",AH511="Probabilidad"),(AQ509-(+AQ509*AK511)),IF(AH511="Impacto",AQ510,""))),""))," ")</f>
        <v/>
      </c>
      <c r="AP511" s="174" t="str">
        <f>IF(ISBLANK(AD508),(IFERROR(IF(AO511="","",IF(AO511&lt;=0.2,"Muy Baja",IF(AO511&lt;=0.4,"Baja",IF(AO511&lt;=0.6,"Media",IF(AO511&lt;=0.8,"Alta","Muy Alta"))))),""))," ")</f>
        <v/>
      </c>
      <c r="AQ511" s="237" t="str">
        <f t="shared" si="518"/>
        <v/>
      </c>
      <c r="AR511" s="283" t="str">
        <f t="shared" si="519"/>
        <v/>
      </c>
      <c r="AS511" s="237" t="str">
        <f>IFERROR(IF(AND(AH510="Impacto",AH511="Impacto"),(AS510-(+AS510*AK511)),IF(AND(AH510="Probabilidad",AH511="Impacto"),(AS509-(+AS509*AK511)),IF(AH511="Probabilidad",AS510,""))),"")</f>
        <v/>
      </c>
      <c r="AT511" s="239" t="str">
        <f t="shared" si="520"/>
        <v/>
      </c>
      <c r="AU511" s="454"/>
      <c r="AV511" s="457"/>
      <c r="AW511" s="451"/>
      <c r="AX511" s="460"/>
      <c r="AY511" s="343"/>
      <c r="AZ511" s="209"/>
      <c r="BA511" s="207"/>
      <c r="BB511" s="207"/>
      <c r="BC511" s="208"/>
      <c r="BD511" s="208"/>
      <c r="BE511" s="208"/>
      <c r="BF511" s="209"/>
      <c r="BG511" s="463"/>
      <c r="BH511" s="215"/>
      <c r="BI511" s="210"/>
      <c r="BJ511" s="210"/>
      <c r="BK511" s="210"/>
      <c r="BL511" s="207"/>
      <c r="BM511" s="207"/>
      <c r="BN511" s="207"/>
      <c r="BO511" s="282"/>
      <c r="BP511" s="282"/>
      <c r="BQ511" s="284"/>
      <c r="BR511" s="213"/>
      <c r="BS511" s="213" t="str">
        <f>IF(AND('MAPA DE RIESGOS'!$AP511="Muy Alta",'MAPA DE RIESGOS'!$AR511="Leve"),CONCATENATE("R",'MAPA DE RIESGOS'!$H511,"C",'MAPA DE RIESGOS'!$AF511),"")</f>
        <v/>
      </c>
      <c r="BT511" s="213"/>
      <c r="BU511" s="213"/>
      <c r="BV511" s="213"/>
      <c r="BW511" s="213"/>
      <c r="BX511" s="213"/>
      <c r="BY511" s="213"/>
      <c r="BZ511" s="213"/>
      <c r="CA511" s="213"/>
      <c r="CB511" s="213"/>
      <c r="CC511" s="213"/>
      <c r="CD511" s="213"/>
      <c r="CE511" s="213"/>
      <c r="CF511" s="213"/>
      <c r="CG511" s="213"/>
      <c r="CH511" s="213"/>
      <c r="CI511" s="213"/>
      <c r="CJ511" s="213"/>
      <c r="CK511" s="213"/>
    </row>
    <row r="512" spans="1:89" s="214" customFormat="1" ht="28.5" hidden="1" customHeight="1">
      <c r="A512" s="646"/>
      <c r="B512" s="624"/>
      <c r="C512" s="520"/>
      <c r="D512" s="520"/>
      <c r="E512" s="469"/>
      <c r="F512" s="469"/>
      <c r="G512" s="489"/>
      <c r="H512" s="384">
        <v>83</v>
      </c>
      <c r="I512" s="466"/>
      <c r="J512" s="463"/>
      <c r="K512" s="463"/>
      <c r="L512" s="463"/>
      <c r="M512" s="469" t="str">
        <f t="shared" si="532"/>
        <v xml:space="preserve">Posibilidad de perdida de  debido a amenazas como y vulderabilidades, afectando a los activos de información de </v>
      </c>
      <c r="N512" s="469"/>
      <c r="O512" s="469"/>
      <c r="P512" s="472"/>
      <c r="Q512" s="475"/>
      <c r="R512" s="478"/>
      <c r="S512" s="478"/>
      <c r="T512" s="478"/>
      <c r="U512" s="478"/>
      <c r="V512" s="481"/>
      <c r="W512" s="439"/>
      <c r="X512" s="484"/>
      <c r="Y512" s="487"/>
      <c r="Z512" s="436"/>
      <c r="AA512" s="439"/>
      <c r="AB512" s="442"/>
      <c r="AC512" s="445"/>
      <c r="AD512" s="448"/>
      <c r="AE512" s="451"/>
      <c r="AF512" s="205">
        <v>5</v>
      </c>
      <c r="AG512" s="206"/>
      <c r="AH512" s="234" t="str">
        <f t="shared" si="516"/>
        <v/>
      </c>
      <c r="AI512" s="340"/>
      <c r="AJ512" s="340"/>
      <c r="AK512" s="235" t="str">
        <f t="shared" si="517"/>
        <v/>
      </c>
      <c r="AL512" s="341"/>
      <c r="AM512" s="341"/>
      <c r="AN512" s="342"/>
      <c r="AO512" s="236" t="str">
        <f>IF(ISBLANK(AD508),(IFERROR(IF(AND(AH511="Probabilidad",AH512="Probabilidad"),(AQ511-(+AQ511*AK512)),IF(AND(AH511="Impacto",AH512="Probabilidad"),(AQ510-(+AQ510*AK512)),IF(AH512="Impacto",AQ511,""))),""))," ")</f>
        <v/>
      </c>
      <c r="AP512" s="174" t="str">
        <f>IF(ISBLANK(AD508),(IFERROR(IF(AO512="","",IF(AO512&lt;=0.2,"Muy Baja",IF(AO512&lt;=0.4,"Baja",IF(AO512&lt;=0.6,"Media",IF(AO512&lt;=0.8,"Alta","Muy Alta"))))),""))," ")</f>
        <v/>
      </c>
      <c r="AQ512" s="237" t="str">
        <f t="shared" si="518"/>
        <v/>
      </c>
      <c r="AR512" s="283" t="str">
        <f t="shared" si="519"/>
        <v/>
      </c>
      <c r="AS512" s="237" t="str">
        <f>IFERROR(IF(AND(AH511="Impacto",AH512="Impacto"),(AS511-(+AS511*AK512)),IF(AND(AH511="Probabilidad",AH512="Impacto"),(AS510-(+AS510*AK512)),IF(AH512="Probabilidad",AS511,""))),"")</f>
        <v/>
      </c>
      <c r="AT512" s="239" t="str">
        <f t="shared" si="520"/>
        <v/>
      </c>
      <c r="AU512" s="454"/>
      <c r="AV512" s="457"/>
      <c r="AW512" s="451"/>
      <c r="AX512" s="460"/>
      <c r="AY512" s="343"/>
      <c r="AZ512" s="209"/>
      <c r="BA512" s="207"/>
      <c r="BB512" s="207"/>
      <c r="BC512" s="208"/>
      <c r="BD512" s="208"/>
      <c r="BE512" s="208"/>
      <c r="BF512" s="209"/>
      <c r="BG512" s="463"/>
      <c r="BH512" s="215"/>
      <c r="BI512" s="210"/>
      <c r="BJ512" s="210"/>
      <c r="BK512" s="210"/>
      <c r="BL512" s="207"/>
      <c r="BM512" s="207"/>
      <c r="BN512" s="207"/>
      <c r="BO512" s="282"/>
      <c r="BP512" s="282"/>
      <c r="BQ512" s="284"/>
      <c r="BR512" s="213"/>
      <c r="BS512" s="213" t="str">
        <f>IF(AND('MAPA DE RIESGOS'!$AP512="Muy Alta",'MAPA DE RIESGOS'!$AR512="Leve"),CONCATENATE("R",'MAPA DE RIESGOS'!$H512,"C",'MAPA DE RIESGOS'!$AF512),"")</f>
        <v/>
      </c>
      <c r="BT512" s="213"/>
      <c r="BU512" s="213"/>
      <c r="BV512" s="213"/>
      <c r="BW512" s="213"/>
      <c r="BX512" s="213"/>
      <c r="BY512" s="213"/>
      <c r="BZ512" s="213"/>
      <c r="CA512" s="213"/>
      <c r="CB512" s="213"/>
      <c r="CC512" s="213"/>
      <c r="CD512" s="213"/>
      <c r="CE512" s="213"/>
      <c r="CF512" s="213"/>
      <c r="CG512" s="213"/>
      <c r="CH512" s="213"/>
      <c r="CI512" s="213"/>
      <c r="CJ512" s="213"/>
      <c r="CK512" s="213"/>
    </row>
    <row r="513" spans="1:89" s="214" customFormat="1" ht="28.5" hidden="1" customHeight="1">
      <c r="A513" s="647"/>
      <c r="B513" s="625"/>
      <c r="C513" s="521"/>
      <c r="D513" s="521"/>
      <c r="E513" s="470"/>
      <c r="F513" s="470"/>
      <c r="G513" s="489"/>
      <c r="H513" s="384">
        <v>83</v>
      </c>
      <c r="I513" s="467"/>
      <c r="J513" s="464"/>
      <c r="K513" s="464"/>
      <c r="L513" s="464"/>
      <c r="M513" s="470" t="str">
        <f t="shared" si="532"/>
        <v xml:space="preserve">Posibilidad de perdida de  debido a amenazas como y vulderabilidades, afectando a los activos de información de </v>
      </c>
      <c r="N513" s="470"/>
      <c r="O513" s="470"/>
      <c r="P513" s="473"/>
      <c r="Q513" s="476"/>
      <c r="R513" s="479"/>
      <c r="S513" s="479"/>
      <c r="T513" s="479"/>
      <c r="U513" s="479"/>
      <c r="V513" s="482"/>
      <c r="W513" s="440"/>
      <c r="X513" s="485"/>
      <c r="Y513" s="488"/>
      <c r="Z513" s="437"/>
      <c r="AA513" s="440"/>
      <c r="AB513" s="443"/>
      <c r="AC513" s="446"/>
      <c r="AD513" s="449"/>
      <c r="AE513" s="452"/>
      <c r="AF513" s="205">
        <v>6</v>
      </c>
      <c r="AG513" s="206"/>
      <c r="AH513" s="234" t="str">
        <f t="shared" si="516"/>
        <v/>
      </c>
      <c r="AI513" s="340"/>
      <c r="AJ513" s="340"/>
      <c r="AK513" s="235" t="str">
        <f t="shared" si="517"/>
        <v/>
      </c>
      <c r="AL513" s="341"/>
      <c r="AM513" s="341"/>
      <c r="AN513" s="342"/>
      <c r="AO513" s="236" t="str">
        <f>IF(ISBLANK(AD508),(IFERROR(IF(AND(AH511="Probabilidad",AH513="Probabilidad"),(AQ511-(+AQ511*AK513)),IF(AND(AH511="Impacto",AH513="Probabilidad"),(AQ510-(+AQ510*AK513)),IF(AH513="Impacto",AQ511,""))),""))," ")</f>
        <v/>
      </c>
      <c r="AP513" s="174" t="str">
        <f>IF(ISBLANK(AD508),(IFERROR(IF(AO513="","",IF(AO513&lt;=0.2,"Muy Baja",IF(AO513&lt;=0.4,"Baja",IF(AO513&lt;=0.6,"Media",IF(AO513&lt;=0.8,"Alta","Muy Alta"))))),"")), " ")</f>
        <v/>
      </c>
      <c r="AQ513" s="237" t="str">
        <f t="shared" si="518"/>
        <v/>
      </c>
      <c r="AR513" s="283" t="str">
        <f t="shared" si="519"/>
        <v/>
      </c>
      <c r="AS513" s="237" t="str">
        <f>IFERROR(IF(AND(AH512="Impacto",AH513="Impacto"),(AS511-(+AS512*AK513)),IF(AND(AH511="Probabilidad",AH513="Impacto"),(AS510-(+AS510*AK513)),IF(AH513="Probabilidad",AS511,""))),"")</f>
        <v/>
      </c>
      <c r="AT513" s="239" t="str">
        <f t="shared" si="520"/>
        <v/>
      </c>
      <c r="AU513" s="455"/>
      <c r="AV513" s="458"/>
      <c r="AW513" s="452"/>
      <c r="AX513" s="461"/>
      <c r="AY513" s="343"/>
      <c r="AZ513" s="209"/>
      <c r="BA513" s="207"/>
      <c r="BB513" s="207"/>
      <c r="BC513" s="208"/>
      <c r="BD513" s="208"/>
      <c r="BE513" s="208"/>
      <c r="BF513" s="209"/>
      <c r="BG513" s="464"/>
      <c r="BH513" s="215"/>
      <c r="BI513" s="210"/>
      <c r="BJ513" s="210"/>
      <c r="BK513" s="210"/>
      <c r="BL513" s="207"/>
      <c r="BM513" s="207"/>
      <c r="BN513" s="207"/>
      <c r="BO513" s="282"/>
      <c r="BP513" s="282"/>
      <c r="BQ513" s="284"/>
      <c r="BR513" s="213"/>
      <c r="BS513" s="213" t="str">
        <f>IF(AND('MAPA DE RIESGOS'!$AP513="Muy Alta",'MAPA DE RIESGOS'!$AR513="Leve"),CONCATENATE("R",'MAPA DE RIESGOS'!$H513,"C",'MAPA DE RIESGOS'!$AF513),"")</f>
        <v/>
      </c>
      <c r="BT513" s="213"/>
      <c r="BU513" s="213"/>
      <c r="BV513" s="213"/>
      <c r="BW513" s="213"/>
      <c r="BX513" s="213"/>
      <c r="BY513" s="213"/>
      <c r="BZ513" s="213"/>
      <c r="CA513" s="213"/>
      <c r="CB513" s="213"/>
      <c r="CC513" s="213"/>
      <c r="CD513" s="213"/>
      <c r="CE513" s="213"/>
      <c r="CF513" s="213"/>
      <c r="CG513" s="213"/>
      <c r="CH513" s="213"/>
      <c r="CI513" s="213"/>
      <c r="CJ513" s="213"/>
      <c r="CK513" s="213"/>
    </row>
    <row r="514" spans="1:89" s="214" customFormat="1" ht="106.5" customHeight="1">
      <c r="A514" s="645">
        <v>14</v>
      </c>
      <c r="B514" s="623" t="s">
        <v>962</v>
      </c>
      <c r="C514" s="519" t="str">
        <f>IFERROR((VLOOKUP($B514,'Listados Datos'!$D$3:$E$18,2,FALSE))," ")</f>
        <v>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v>
      </c>
      <c r="D514" s="519" t="str">
        <f>IFERROR((VLOOKUP($B514,'Listados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14" s="468" t="s">
        <v>1259</v>
      </c>
      <c r="F514" s="468" t="s">
        <v>976</v>
      </c>
      <c r="G514" s="489">
        <v>84</v>
      </c>
      <c r="H514" s="384">
        <v>84</v>
      </c>
      <c r="I514" s="465" t="s">
        <v>1302</v>
      </c>
      <c r="J514" s="462" t="s">
        <v>243</v>
      </c>
      <c r="K514" s="462" t="s">
        <v>1302</v>
      </c>
      <c r="L514" s="462" t="s">
        <v>1500</v>
      </c>
      <c r="M514" s="468" t="str">
        <f t="shared" ref="M514" si="537">+CONCATENATE("Posibilidad de afectación ", J514, " por ", K514," debido a ", L514)</f>
        <v>Posibilidad de afectación Reputacional por Vencimiento de términos de los procesos disciplinarios  debido a Incumplimiento a la normatividad vigente y aplicable al proceso Disciplinario,  lo cual puede generar irregularidades del proceso, nulidades, prescripción y/o caducidad.</v>
      </c>
      <c r="N514" s="468" t="s">
        <v>108</v>
      </c>
      <c r="O514" s="468" t="s">
        <v>836</v>
      </c>
      <c r="P514" s="471">
        <v>12</v>
      </c>
      <c r="Q514" s="474"/>
      <c r="R514" s="477"/>
      <c r="S514" s="477"/>
      <c r="T514" s="477"/>
      <c r="U514" s="477"/>
      <c r="V514" s="480" t="str">
        <f t="shared" ref="V514" si="538">IF(ISBLANK(AC514),(IF(P514&lt;=0,"",IF(P514&lt;=2,"Muy Baja",IF(P514&lt;=24,"Baja",IF(P514&lt;=500,"Media",IF(P514&lt;=5000,"Alta","Muy Alta"))))))," ")</f>
        <v>Baja</v>
      </c>
      <c r="W514" s="438">
        <f t="shared" ref="W514" si="539">IF(ISBLANK(AC514),(IF(V514="","",IF(V514="Muy Baja",20%,IF(V514="Baja",40%,IF(V514="Media",60%,IF(V514="Alta",80%,IF(V514="Muy Alta",100%,0)))))))," ")</f>
        <v>0.4</v>
      </c>
      <c r="X514" s="483" t="s">
        <v>1719</v>
      </c>
      <c r="Y514" s="486" t="str">
        <f>IF(X514&gt;0,IF(NOT(ISERROR(MATCH(X514,'Listados Datos'!$N$3:$N$4,0))),'Listados Datos'!$N$6&amp;"Por favor no seleccionar este criterios de impacto (Afectación Económica o presupuestal y/o Pérdida Reputacional)",'Listados Datos'!$N$7),"")</f>
        <v>✔</v>
      </c>
      <c r="Z514" s="435" t="str">
        <f>IF(OR(X514='Listados Datos'!$R$3,X514='Listados Datos'!$S$3),"Leve",IF(OR(X514='Listados Datos'!$R$4,X514='Listados Datos'!$S$4),"Menor",IF(OR(X514='Listados Datos'!$R$5,X514='Listados Datos'!$S$5),"Moderado",IF(OR(X514='Listados Datos'!$R$6,X514='Listados Datos'!$S$6),"Mayor",IF(OR(X514='Listados Datos'!$R$7,X514='Listados Datos'!$S$7),"Catastrófico","")))))</f>
        <v/>
      </c>
      <c r="AA514" s="438" t="str">
        <f>IF(Z514="","",IF(Z514="Leve",20%,IF(Z514="Menor",40%,IF(Z514="Moderado",60%,IF(Z514="Mayor",80%,IF(Z514="Catastrófico",100%,0))))))</f>
        <v/>
      </c>
      <c r="AB514" s="441" t="str">
        <f>IF(OR(AND(V514="Muy Baja",Z514="Leve"),AND(V514="Muy Baja",Z514="Menor"),AND(V514="Baja",Z514="Leve")),"Bajo",IF(OR(AND(V514="Muy baja",Z514="Moderado"),AND(V514="Baja",Z514="Menor"),AND(V514="Baja",Z514="Moderado"),AND(V514="Media",Z514="Leve"),AND(V514="Media",Z514="Menor"),AND(V514="Media",Z514="Moderado"),AND(V514="Alta",Z514="Leve"),AND(V514="Alta",Z514="Menor")),"Moderado",IF(OR(AND(V514="Muy Baja",Z514="Mayor"),AND(V514="Baja",Z514="Mayor"),AND(V514="Media",Z514="Mayor"),AND(V514="Alta",Z514="Moderado"),AND(V514="Alta",Z514="Mayor"),AND(V514="Muy Alta",Z514="Leve"),AND(V514="Muy Alta",Z514="Menor"),AND(V514="Muy Alta",Z514="Moderado"),AND(V514="Muy Alta",Z514="Mayor")),"Alto",IF(OR(AND(V514="Muy Baja",Z514="Catastrófico"),AND(V514="Baja",Z514="Catastrófico"),AND(V514="Media",Z514="Catastrófico"),AND(V514="Alta",Z514="Catastrófico"),AND(V514="Muy Alta",Z514="Catastrófico")),"Extremo",""))))</f>
        <v/>
      </c>
      <c r="AC514" s="444"/>
      <c r="AD514" s="447"/>
      <c r="AE514" s="450" t="str">
        <f t="shared" ref="AE514" si="540">IF(AND(AC514="Rara Vez",AD514="Insignificante"),("BAJA"),IF(AND(AC514="Rara Vez",AD514="Menor"),("BAJA"),IF(AND(AC514="Rara Vez",AD514="Moderado"),("MODERADA"),IF(AND(AC514="Rara Vez",AD514="Mayor"),("ALTA"),IF(AND(AC514="Improbable",AD514="Insignificante"),("BAJA"),IF(AND(AC514="Improbable",AD514="Menor"),("BAJA"),IF(AND(AC514="Improbable",AD514="Moderado"),("MODERADA"),IF(AND(AC514="Improbable",AD514="Mayor"),("ALTA"),IF(AND(AC514="Posible",AD514="Insignificante"),("BAJA"),IF(AND(AC514="Posible",AD514="Menor"),("MODERADA"),IF(AND(AC514="Posible",AD514="Moderado"),("ALTA"),IF(AND(AC514="Posible",AD514="Mayor"),("EXTREMA"),IF(AND(AC514="Probable",AD514="Insignificante"),("MODERADA"),IF(AND(AC514="Probable",AD514="Menor"),("ALTA"),IF(AND(AC514="Probable",AD514="Moderado"),("ALTA"),IF(AND(AC514="Probable",AD514="Mayor"),("EXTREMA"),IF(AND(AC514="Casi Seguro",AD514="Insignificante"),("ALTA"),IF(AND(AC514="Casi Seguro",AD514="Menor"),("ALTA"),IF(AND(AC514="Casi Seguro",AD514="Moderado"),("EXTREMA"),IF(AND(AC514="Casi Seguro",AD514="Mayor"),("EXTREMA"),IF(AD514="Catastrófico","EXTREMA","VALORAR")))))))))))))))))))))</f>
        <v>VALORAR</v>
      </c>
      <c r="AF514" s="205">
        <v>1</v>
      </c>
      <c r="AG514" s="206" t="s">
        <v>1505</v>
      </c>
      <c r="AH514" s="234" t="str">
        <f t="shared" si="516"/>
        <v>Probabilidad</v>
      </c>
      <c r="AI514" s="340" t="s">
        <v>314</v>
      </c>
      <c r="AJ514" s="340" t="s">
        <v>319</v>
      </c>
      <c r="AK514" s="235" t="str">
        <f t="shared" si="517"/>
        <v>40%</v>
      </c>
      <c r="AL514" s="341" t="s">
        <v>323</v>
      </c>
      <c r="AM514" s="341" t="s">
        <v>327</v>
      </c>
      <c r="AN514" s="342" t="s">
        <v>330</v>
      </c>
      <c r="AO514" s="236">
        <f>IF(ISBLANK(AD514),(IFERROR(IF(AH514="Probabilidad",(W514-(+W514*AK514)),IF(AH514="Impacto",W514,"")),""))," ")</f>
        <v>0.24</v>
      </c>
      <c r="AP514" s="174" t="str">
        <f>IF(ISBLANK(AD514), (IFERROR(IF(AO514="","",IF(AO514&lt;=0.2,"Muy Baja",IF(AO514&lt;=0.4,"Baja",IF(AO514&lt;=0.6,"Media",IF(AO514&lt;=0.8,"Alta","Muy Alta"))))),""))," ")</f>
        <v>Baja</v>
      </c>
      <c r="AQ514" s="237">
        <f t="shared" si="518"/>
        <v>0.24</v>
      </c>
      <c r="AR514" s="283" t="str">
        <f t="shared" si="519"/>
        <v/>
      </c>
      <c r="AS514" s="237" t="str">
        <f>IFERROR(IF(AH514="Impacto",(AA514-(+AA514*AK514)),IF(AH514="Probabilidad",AA514,"")),"")</f>
        <v/>
      </c>
      <c r="AT514" s="239" t="str">
        <f t="shared" si="520"/>
        <v/>
      </c>
      <c r="AU514" s="453"/>
      <c r="AV514" s="456" t="str">
        <f>IF(ISBLANK(AD514), " ", AD514)</f>
        <v xml:space="preserve"> </v>
      </c>
      <c r="AW514" s="450" t="str">
        <f t="shared" ref="AW514" si="541">IF(AND(AU514="Rara Vez",AV514="Insignificante"),("BAJA"),IF(AND(AU514="Rara Vez",AV514="Menor"),("BAJA"),IF(AND(AU514="Rara Vez",AV514="Moderado"),("MODERADA"),IF(AND(AU514="Rara Vez",AV514="Mayor"),("ALTA"),IF(AND(AU514="Improbable",AV514="Insignificante"),("BAJA"),IF(AND(AU514="Improbable",AV514="Menor"),("BAJA"),IF(AND(AU514="Improbable",AV514="Moderado"),("MODERADA"),IF(AND(AU514="Improbable",AV514="Mayor"),("ALTA"),IF(AND(AU514="Posible",AV514="Insignificante"),("BAJA"),IF(AND(AU514="Posible",AV514="Menor"),("MODERADA"),IF(AND(AU514="Posible",AV514="Moderado"),("ALTA"),IF(AND(AU514="Posible",AV514="Mayor"),("EXTREMA"),IF(AND(AU514="Probable",AV514="Insignificante"),("MODERADA"),IF(AND(AU514="Probable",AV514="Menor"),("ALTA"),IF(AND(AU514="Probable",AV514="Moderado"),("ALTA"),IF(AND(AU514="Probable",AV514="Mayor"),("EXTREMA"),IF(AND(AU514="Casi Seguro",AV514="Insignificante"),("ALTA"),IF(AND(AU514="Casi Seguro",AV514="Menor"),("ALTA"),IF(AND(AU514="Casi Seguro",AV514="Moderado"),("EXTREMA"),IF(AND(AU514="Casi Seguro",AV514="Mayor"),("EXTREMA"),IF(AV514="Catastrófico","EXTREMA","VALORAR")))))))))))))))))))))</f>
        <v>VALORAR</v>
      </c>
      <c r="AX514" s="459" t="s">
        <v>337</v>
      </c>
      <c r="AY514" s="343" t="s">
        <v>1722</v>
      </c>
      <c r="AZ514" s="209" t="s">
        <v>1406</v>
      </c>
      <c r="BA514" s="207" t="s">
        <v>976</v>
      </c>
      <c r="BB514" s="207" t="s">
        <v>1069</v>
      </c>
      <c r="BC514" s="208">
        <v>44562</v>
      </c>
      <c r="BD514" s="208">
        <v>44926</v>
      </c>
      <c r="BE514" s="208" t="s">
        <v>1407</v>
      </c>
      <c r="BF514" s="208" t="s">
        <v>1401</v>
      </c>
      <c r="BG514" s="462" t="s">
        <v>1400</v>
      </c>
      <c r="BH514" s="215"/>
      <c r="BI514" s="210"/>
      <c r="BJ514" s="210"/>
      <c r="BK514" s="210"/>
      <c r="BL514" s="207"/>
      <c r="BM514" s="207"/>
      <c r="BN514" s="207"/>
      <c r="BO514" s="282"/>
      <c r="BP514" s="282"/>
      <c r="BQ514" s="284"/>
      <c r="BR514" s="213"/>
      <c r="BS514" s="213" t="str">
        <f>IF(AND('MAPA DE RIESGOS'!$AP514="Muy Alta",'MAPA DE RIESGOS'!$AR514="Leve"),CONCATENATE("R",'MAPA DE RIESGOS'!$H514,"C",'MAPA DE RIESGOS'!$AF514),"")</f>
        <v/>
      </c>
      <c r="BT514" s="213"/>
      <c r="BU514" s="213"/>
      <c r="BV514" s="213"/>
      <c r="BW514" s="213"/>
      <c r="BX514" s="213"/>
      <c r="BY514" s="213"/>
      <c r="BZ514" s="213"/>
      <c r="CA514" s="213"/>
      <c r="CB514" s="213"/>
      <c r="CC514" s="213"/>
      <c r="CD514" s="213"/>
      <c r="CE514" s="213"/>
      <c r="CF514" s="213"/>
      <c r="CG514" s="213"/>
      <c r="CH514" s="213"/>
      <c r="CI514" s="213"/>
      <c r="CJ514" s="213"/>
      <c r="CK514" s="213"/>
    </row>
    <row r="515" spans="1:89" s="214" customFormat="1" ht="28.5" hidden="1" customHeight="1">
      <c r="A515" s="646"/>
      <c r="B515" s="624"/>
      <c r="C515" s="520"/>
      <c r="D515" s="520"/>
      <c r="E515" s="469"/>
      <c r="F515" s="469"/>
      <c r="G515" s="489"/>
      <c r="H515" s="384">
        <v>84</v>
      </c>
      <c r="I515" s="466"/>
      <c r="J515" s="463"/>
      <c r="K515" s="463"/>
      <c r="L515" s="463"/>
      <c r="M515" s="469"/>
      <c r="N515" s="469"/>
      <c r="O515" s="469"/>
      <c r="P515" s="472"/>
      <c r="Q515" s="475"/>
      <c r="R515" s="478"/>
      <c r="S515" s="478"/>
      <c r="T515" s="478"/>
      <c r="U515" s="478"/>
      <c r="V515" s="481"/>
      <c r="W515" s="439"/>
      <c r="X515" s="484"/>
      <c r="Y515" s="487"/>
      <c r="Z515" s="436"/>
      <c r="AA515" s="439"/>
      <c r="AB515" s="442"/>
      <c r="AC515" s="445"/>
      <c r="AD515" s="448"/>
      <c r="AE515" s="451"/>
      <c r="AF515" s="205">
        <v>2</v>
      </c>
      <c r="AG515" s="206"/>
      <c r="AH515" s="234" t="str">
        <f t="shared" si="516"/>
        <v/>
      </c>
      <c r="AI515" s="340"/>
      <c r="AJ515" s="340"/>
      <c r="AK515" s="235" t="str">
        <f t="shared" si="517"/>
        <v/>
      </c>
      <c r="AL515" s="341"/>
      <c r="AM515" s="341"/>
      <c r="AN515" s="342"/>
      <c r="AO515" s="236" t="str">
        <f>IF(ISBLANK(AD514),(IFERROR(IF(AND(AH514="Probabilidad",AH515="Probabilidad"),(AQ514-(+AQ514*AK515)),IF(AH515="Probabilidad",(W514-(+W514*AK515)),IF(AH515="Impacto",AQ514,""))),""))," ")</f>
        <v/>
      </c>
      <c r="AP515" s="174" t="str">
        <f>IF(ISBLANK(AD514),(IFERROR(IF(AO515="","",IF(AO515&lt;=0.2,"Muy Baja",IF(AO515&lt;=0.4,"Baja",IF(AO515&lt;=0.6,"Media",IF(AO515&lt;=0.8,"Alta","Muy Alta"))))),""))," ")</f>
        <v/>
      </c>
      <c r="AQ515" s="237" t="str">
        <f t="shared" si="518"/>
        <v/>
      </c>
      <c r="AR515" s="283" t="str">
        <f t="shared" si="519"/>
        <v/>
      </c>
      <c r="AS515" s="237" t="str">
        <f>IFERROR(IF(AND(AH514="Impacto",AH515="Impacto"),(AS514-(+AS514*AK515)),IF(AH515="Impacto",(AA514-(+AA514*AK515)),IF(AH515="Probabilidad",AS514,""))),"")</f>
        <v/>
      </c>
      <c r="AT515" s="239" t="str">
        <f t="shared" si="520"/>
        <v/>
      </c>
      <c r="AU515" s="454"/>
      <c r="AV515" s="457"/>
      <c r="AW515" s="451"/>
      <c r="AX515" s="460"/>
      <c r="AY515" s="343"/>
      <c r="AZ515" s="209"/>
      <c r="BA515" s="207"/>
      <c r="BB515" s="207"/>
      <c r="BC515" s="208"/>
      <c r="BD515" s="208"/>
      <c r="BE515" s="208"/>
      <c r="BF515" s="209"/>
      <c r="BG515" s="463"/>
      <c r="BH515" s="215"/>
      <c r="BI515" s="210"/>
      <c r="BJ515" s="210"/>
      <c r="BK515" s="210"/>
      <c r="BL515" s="207"/>
      <c r="BM515" s="207"/>
      <c r="BN515" s="207"/>
      <c r="BO515" s="282"/>
      <c r="BP515" s="282"/>
      <c r="BQ515" s="284"/>
      <c r="BR515" s="213"/>
      <c r="BS515" s="213" t="str">
        <f>IF(AND('MAPA DE RIESGOS'!$AP515="Muy Alta",'MAPA DE RIESGOS'!$AR515="Leve"),CONCATENATE("R",'MAPA DE RIESGOS'!$H515,"C",'MAPA DE RIESGOS'!$AF515),"")</f>
        <v/>
      </c>
      <c r="BT515" s="213"/>
      <c r="BU515" s="213"/>
      <c r="BV515" s="213"/>
      <c r="BW515" s="213"/>
      <c r="BX515" s="213"/>
      <c r="BY515" s="213"/>
      <c r="BZ515" s="213"/>
      <c r="CA515" s="213"/>
      <c r="CB515" s="213"/>
      <c r="CC515" s="213"/>
      <c r="CD515" s="213"/>
      <c r="CE515" s="213"/>
      <c r="CF515" s="213"/>
      <c r="CG515" s="213"/>
      <c r="CH515" s="213"/>
      <c r="CI515" s="213"/>
      <c r="CJ515" s="213"/>
      <c r="CK515" s="213"/>
    </row>
    <row r="516" spans="1:89" s="214" customFormat="1" ht="28.5" hidden="1" customHeight="1">
      <c r="A516" s="646"/>
      <c r="B516" s="624"/>
      <c r="C516" s="520"/>
      <c r="D516" s="520"/>
      <c r="E516" s="469"/>
      <c r="F516" s="469"/>
      <c r="G516" s="489"/>
      <c r="H516" s="384">
        <v>84</v>
      </c>
      <c r="I516" s="466"/>
      <c r="J516" s="463"/>
      <c r="K516" s="463"/>
      <c r="L516" s="463"/>
      <c r="M516" s="469"/>
      <c r="N516" s="469"/>
      <c r="O516" s="469"/>
      <c r="P516" s="472"/>
      <c r="Q516" s="475"/>
      <c r="R516" s="478"/>
      <c r="S516" s="478"/>
      <c r="T516" s="478"/>
      <c r="U516" s="478"/>
      <c r="V516" s="481"/>
      <c r="W516" s="439"/>
      <c r="X516" s="484"/>
      <c r="Y516" s="487"/>
      <c r="Z516" s="436"/>
      <c r="AA516" s="439"/>
      <c r="AB516" s="442"/>
      <c r="AC516" s="445"/>
      <c r="AD516" s="448"/>
      <c r="AE516" s="451"/>
      <c r="AF516" s="205">
        <v>3</v>
      </c>
      <c r="AG516" s="206"/>
      <c r="AH516" s="234" t="str">
        <f t="shared" si="516"/>
        <v/>
      </c>
      <c r="AI516" s="340"/>
      <c r="AJ516" s="340"/>
      <c r="AK516" s="235" t="str">
        <f t="shared" si="517"/>
        <v/>
      </c>
      <c r="AL516" s="341"/>
      <c r="AM516" s="341"/>
      <c r="AN516" s="342"/>
      <c r="AO516" s="236" t="str">
        <f>IF(ISBLANK(AD514),(IFERROR(IF(AND(AH515="Probabilidad",AH516="Probabilidad"),(AQ515-(+AQ515*AK516)),IF(AND(AH515="Impacto",AH516="Probabilidad"),(AQ514-(+AQ514*AK516)),IF(AH516="Impacto",AQ515,""))),""))," ")</f>
        <v/>
      </c>
      <c r="AP516" s="174" t="str">
        <f>IF(ISBLANK(AD514),(IFERROR(IF(AO516="","",IF(AO516&lt;=0.2,"Muy Baja",IF(AO516&lt;=0.4,"Baja",IF(AO516&lt;=0.6,"Media",IF(AO516&lt;=0.8,"Alta","Muy Alta"))))),""))," ")</f>
        <v/>
      </c>
      <c r="AQ516" s="237" t="str">
        <f t="shared" si="518"/>
        <v/>
      </c>
      <c r="AR516" s="283" t="str">
        <f t="shared" si="519"/>
        <v/>
      </c>
      <c r="AS516" s="237" t="str">
        <f>IFERROR(IF(AND(AH515="Impacto",AH516="Impacto"),(AS515-(+AS515*AK516)),IF(AND(AH515="Probabilidad",AH516="Impacto"),(AS514-(+AS514*AK516)),IF(AH516="Probabilidad",AS515,""))),"")</f>
        <v/>
      </c>
      <c r="AT516" s="239" t="str">
        <f t="shared" si="520"/>
        <v/>
      </c>
      <c r="AU516" s="454"/>
      <c r="AV516" s="457"/>
      <c r="AW516" s="451"/>
      <c r="AX516" s="460"/>
      <c r="AY516" s="343"/>
      <c r="AZ516" s="209"/>
      <c r="BA516" s="207"/>
      <c r="BB516" s="207"/>
      <c r="BC516" s="208"/>
      <c r="BD516" s="208"/>
      <c r="BE516" s="208"/>
      <c r="BF516" s="209"/>
      <c r="BG516" s="463"/>
      <c r="BH516" s="215"/>
      <c r="BI516" s="210"/>
      <c r="BJ516" s="210"/>
      <c r="BK516" s="210"/>
      <c r="BL516" s="207"/>
      <c r="BM516" s="207"/>
      <c r="BN516" s="207"/>
      <c r="BO516" s="282"/>
      <c r="BP516" s="282"/>
      <c r="BQ516" s="284"/>
      <c r="BR516" s="213"/>
      <c r="BS516" s="213" t="str">
        <f>IF(AND('MAPA DE RIESGOS'!$AP516="Muy Alta",'MAPA DE RIESGOS'!$AR516="Leve"),CONCATENATE("R",'MAPA DE RIESGOS'!$H516,"C",'MAPA DE RIESGOS'!$AF516),"")</f>
        <v/>
      </c>
      <c r="BT516" s="213"/>
      <c r="BU516" s="213"/>
      <c r="BV516" s="213"/>
      <c r="BW516" s="213"/>
      <c r="BX516" s="213"/>
      <c r="BY516" s="213"/>
      <c r="BZ516" s="213"/>
      <c r="CA516" s="213"/>
      <c r="CB516" s="213"/>
      <c r="CC516" s="213"/>
      <c r="CD516" s="213"/>
      <c r="CE516" s="213"/>
      <c r="CF516" s="213"/>
      <c r="CG516" s="213"/>
      <c r="CH516" s="213"/>
      <c r="CI516" s="213"/>
      <c r="CJ516" s="213"/>
      <c r="CK516" s="213"/>
    </row>
    <row r="517" spans="1:89" s="214" customFormat="1" ht="28.5" hidden="1" customHeight="1">
      <c r="A517" s="646"/>
      <c r="B517" s="624"/>
      <c r="C517" s="520"/>
      <c r="D517" s="520"/>
      <c r="E517" s="469"/>
      <c r="F517" s="469"/>
      <c r="G517" s="489"/>
      <c r="H517" s="384">
        <v>84</v>
      </c>
      <c r="I517" s="466"/>
      <c r="J517" s="463"/>
      <c r="K517" s="463"/>
      <c r="L517" s="463"/>
      <c r="M517" s="469"/>
      <c r="N517" s="469"/>
      <c r="O517" s="469"/>
      <c r="P517" s="472"/>
      <c r="Q517" s="475"/>
      <c r="R517" s="478"/>
      <c r="S517" s="478"/>
      <c r="T517" s="478"/>
      <c r="U517" s="478"/>
      <c r="V517" s="481"/>
      <c r="W517" s="439"/>
      <c r="X517" s="484"/>
      <c r="Y517" s="487"/>
      <c r="Z517" s="436"/>
      <c r="AA517" s="439"/>
      <c r="AB517" s="442"/>
      <c r="AC517" s="445"/>
      <c r="AD517" s="448"/>
      <c r="AE517" s="451"/>
      <c r="AF517" s="205">
        <v>4</v>
      </c>
      <c r="AG517" s="206"/>
      <c r="AH517" s="234" t="str">
        <f t="shared" si="516"/>
        <v/>
      </c>
      <c r="AI517" s="340"/>
      <c r="AJ517" s="340"/>
      <c r="AK517" s="235" t="str">
        <f t="shared" si="517"/>
        <v/>
      </c>
      <c r="AL517" s="341"/>
      <c r="AM517" s="341"/>
      <c r="AN517" s="342"/>
      <c r="AO517" s="236" t="str">
        <f>IF(ISBLANK(AD514),(IFERROR(IF(AND(AH516="Probabilidad",AH517="Probabilidad"),(AQ516-(+AQ516*AK517)),IF(AND(AH516="Impacto",AH517="Probabilidad"),(AQ515-(+AQ515*AK517)),IF(AH517="Impacto",AQ516,""))),""))," ")</f>
        <v/>
      </c>
      <c r="AP517" s="174" t="str">
        <f>IF(ISBLANK(AD514),(IFERROR(IF(AO517="","",IF(AO517&lt;=0.2,"Muy Baja",IF(AO517&lt;=0.4,"Baja",IF(AO517&lt;=0.6,"Media",IF(AO517&lt;=0.8,"Alta","Muy Alta"))))),""))," ")</f>
        <v/>
      </c>
      <c r="AQ517" s="237" t="str">
        <f t="shared" si="518"/>
        <v/>
      </c>
      <c r="AR517" s="283" t="str">
        <f t="shared" si="519"/>
        <v/>
      </c>
      <c r="AS517" s="237" t="str">
        <f>IFERROR(IF(AND(AH516="Impacto",AH517="Impacto"),(AS516-(+AS516*AK517)),IF(AND(AH516="Probabilidad",AH517="Impacto"),(AS515-(+AS515*AK517)),IF(AH517="Probabilidad",AS516,""))),"")</f>
        <v/>
      </c>
      <c r="AT517" s="239" t="str">
        <f t="shared" si="520"/>
        <v/>
      </c>
      <c r="AU517" s="454"/>
      <c r="AV517" s="457"/>
      <c r="AW517" s="451"/>
      <c r="AX517" s="460"/>
      <c r="AY517" s="343"/>
      <c r="AZ517" s="209"/>
      <c r="BA517" s="207"/>
      <c r="BB517" s="207"/>
      <c r="BC517" s="208"/>
      <c r="BD517" s="208"/>
      <c r="BE517" s="208"/>
      <c r="BF517" s="209"/>
      <c r="BG517" s="463"/>
      <c r="BH517" s="215"/>
      <c r="BI517" s="210"/>
      <c r="BJ517" s="210"/>
      <c r="BK517" s="210"/>
      <c r="BL517" s="207"/>
      <c r="BM517" s="207"/>
      <c r="BN517" s="207"/>
      <c r="BO517" s="282"/>
      <c r="BP517" s="282"/>
      <c r="BQ517" s="284"/>
      <c r="BR517" s="213"/>
      <c r="BS517" s="213" t="str">
        <f>IF(AND('MAPA DE RIESGOS'!$AP517="Muy Alta",'MAPA DE RIESGOS'!$AR517="Leve"),CONCATENATE("R",'MAPA DE RIESGOS'!$H517,"C",'MAPA DE RIESGOS'!$AF517),"")</f>
        <v/>
      </c>
      <c r="BT517" s="213"/>
      <c r="BU517" s="213"/>
      <c r="BV517" s="213"/>
      <c r="BW517" s="213"/>
      <c r="BX517" s="213"/>
      <c r="BY517" s="213"/>
      <c r="BZ517" s="213"/>
      <c r="CA517" s="213"/>
      <c r="CB517" s="213"/>
      <c r="CC517" s="213"/>
      <c r="CD517" s="213"/>
      <c r="CE517" s="213"/>
      <c r="CF517" s="213"/>
      <c r="CG517" s="213"/>
      <c r="CH517" s="213"/>
      <c r="CI517" s="213"/>
      <c r="CJ517" s="213"/>
      <c r="CK517" s="213"/>
    </row>
    <row r="518" spans="1:89" s="214" customFormat="1" ht="28.5" hidden="1" customHeight="1">
      <c r="A518" s="646"/>
      <c r="B518" s="624"/>
      <c r="C518" s="520"/>
      <c r="D518" s="520"/>
      <c r="E518" s="469"/>
      <c r="F518" s="469"/>
      <c r="G518" s="489"/>
      <c r="H518" s="384">
        <v>84</v>
      </c>
      <c r="I518" s="466"/>
      <c r="J518" s="463"/>
      <c r="K518" s="463"/>
      <c r="L518" s="463"/>
      <c r="M518" s="469"/>
      <c r="N518" s="469"/>
      <c r="O518" s="469"/>
      <c r="P518" s="472"/>
      <c r="Q518" s="475"/>
      <c r="R518" s="478"/>
      <c r="S518" s="478"/>
      <c r="T518" s="478"/>
      <c r="U518" s="478"/>
      <c r="V518" s="481"/>
      <c r="W518" s="439"/>
      <c r="X518" s="484"/>
      <c r="Y518" s="487"/>
      <c r="Z518" s="436"/>
      <c r="AA518" s="439"/>
      <c r="AB518" s="442"/>
      <c r="AC518" s="445"/>
      <c r="AD518" s="448"/>
      <c r="AE518" s="451"/>
      <c r="AF518" s="205">
        <v>5</v>
      </c>
      <c r="AG518" s="206"/>
      <c r="AH518" s="234" t="str">
        <f t="shared" si="516"/>
        <v/>
      </c>
      <c r="AI518" s="340"/>
      <c r="AJ518" s="340"/>
      <c r="AK518" s="235" t="str">
        <f t="shared" si="517"/>
        <v/>
      </c>
      <c r="AL518" s="341"/>
      <c r="AM518" s="341"/>
      <c r="AN518" s="342"/>
      <c r="AO518" s="236" t="str">
        <f>IF(ISBLANK(AD514),(IFERROR(IF(AND(AH517="Probabilidad",AH518="Probabilidad"),(AQ517-(+AQ517*AK518)),IF(AND(AH517="Impacto",AH518="Probabilidad"),(AQ516-(+AQ516*AK518)),IF(AH518="Impacto",AQ517,""))),""))," ")</f>
        <v/>
      </c>
      <c r="AP518" s="174" t="str">
        <f>IF(ISBLANK(AD514),(IFERROR(IF(AO518="","",IF(AO518&lt;=0.2,"Muy Baja",IF(AO518&lt;=0.4,"Baja",IF(AO518&lt;=0.6,"Media",IF(AO518&lt;=0.8,"Alta","Muy Alta"))))),""))," ")</f>
        <v/>
      </c>
      <c r="AQ518" s="237" t="str">
        <f t="shared" si="518"/>
        <v/>
      </c>
      <c r="AR518" s="283" t="str">
        <f t="shared" si="519"/>
        <v/>
      </c>
      <c r="AS518" s="237" t="str">
        <f>IFERROR(IF(AND(AH517="Impacto",AH518="Impacto"),(AS517-(+AS517*AK518)),IF(AND(AH517="Probabilidad",AH518="Impacto"),(AS516-(+AS516*AK518)),IF(AH518="Probabilidad",AS517,""))),"")</f>
        <v/>
      </c>
      <c r="AT518" s="239" t="str">
        <f t="shared" si="520"/>
        <v/>
      </c>
      <c r="AU518" s="454"/>
      <c r="AV518" s="457"/>
      <c r="AW518" s="451"/>
      <c r="AX518" s="460"/>
      <c r="AY518" s="343"/>
      <c r="AZ518" s="209"/>
      <c r="BA518" s="207"/>
      <c r="BB518" s="207"/>
      <c r="BC518" s="208"/>
      <c r="BD518" s="208"/>
      <c r="BE518" s="208"/>
      <c r="BF518" s="209"/>
      <c r="BG518" s="463"/>
      <c r="BH518" s="215"/>
      <c r="BI518" s="210"/>
      <c r="BJ518" s="210"/>
      <c r="BK518" s="210"/>
      <c r="BL518" s="207"/>
      <c r="BM518" s="207"/>
      <c r="BN518" s="207"/>
      <c r="BO518" s="282"/>
      <c r="BP518" s="282"/>
      <c r="BQ518" s="284"/>
      <c r="BR518" s="213"/>
      <c r="BS518" s="213" t="str">
        <f>IF(AND('MAPA DE RIESGOS'!$AP518="Muy Alta",'MAPA DE RIESGOS'!$AR518="Leve"),CONCATENATE("R",'MAPA DE RIESGOS'!$H518,"C",'MAPA DE RIESGOS'!$AF518),"")</f>
        <v/>
      </c>
      <c r="BT518" s="213"/>
      <c r="BU518" s="213"/>
      <c r="BV518" s="213"/>
      <c r="BW518" s="213"/>
      <c r="BX518" s="213"/>
      <c r="BY518" s="213"/>
      <c r="BZ518" s="213"/>
      <c r="CA518" s="213"/>
      <c r="CB518" s="213"/>
      <c r="CC518" s="213"/>
      <c r="CD518" s="213"/>
      <c r="CE518" s="213"/>
      <c r="CF518" s="213"/>
      <c r="CG518" s="213"/>
      <c r="CH518" s="213"/>
      <c r="CI518" s="213"/>
      <c r="CJ518" s="213"/>
      <c r="CK518" s="213"/>
    </row>
    <row r="519" spans="1:89" s="214" customFormat="1" ht="28.5" hidden="1" customHeight="1">
      <c r="A519" s="646"/>
      <c r="B519" s="624"/>
      <c r="C519" s="520"/>
      <c r="D519" s="520"/>
      <c r="E519" s="469"/>
      <c r="F519" s="469"/>
      <c r="G519" s="489"/>
      <c r="H519" s="384">
        <v>84</v>
      </c>
      <c r="I519" s="467"/>
      <c r="J519" s="464"/>
      <c r="K519" s="464"/>
      <c r="L519" s="464"/>
      <c r="M519" s="470"/>
      <c r="N519" s="470"/>
      <c r="O519" s="470"/>
      <c r="P519" s="473"/>
      <c r="Q519" s="476"/>
      <c r="R519" s="479"/>
      <c r="S519" s="479"/>
      <c r="T519" s="479"/>
      <c r="U519" s="479"/>
      <c r="V519" s="482"/>
      <c r="W519" s="440"/>
      <c r="X519" s="485"/>
      <c r="Y519" s="488"/>
      <c r="Z519" s="437"/>
      <c r="AA519" s="440"/>
      <c r="AB519" s="443"/>
      <c r="AC519" s="446"/>
      <c r="AD519" s="449"/>
      <c r="AE519" s="452"/>
      <c r="AF519" s="205">
        <v>6</v>
      </c>
      <c r="AG519" s="206"/>
      <c r="AH519" s="234" t="str">
        <f t="shared" si="516"/>
        <v/>
      </c>
      <c r="AI519" s="340"/>
      <c r="AJ519" s="340"/>
      <c r="AK519" s="235" t="str">
        <f t="shared" si="517"/>
        <v/>
      </c>
      <c r="AL519" s="341"/>
      <c r="AM519" s="341"/>
      <c r="AN519" s="342"/>
      <c r="AO519" s="236" t="str">
        <f>IF(ISBLANK(AD514),(IFERROR(IF(AND(AH517="Probabilidad",AH519="Probabilidad"),(AQ517-(+AQ517*AK519)),IF(AND(AH517="Impacto",AH519="Probabilidad"),(AQ516-(+AQ516*AK519)),IF(AH519="Impacto",AQ517,""))),""))," ")</f>
        <v/>
      </c>
      <c r="AP519" s="174" t="str">
        <f>IF(ISBLANK(AD514),(IFERROR(IF(AO519="","",IF(AO519&lt;=0.2,"Muy Baja",IF(AO519&lt;=0.4,"Baja",IF(AO519&lt;=0.6,"Media",IF(AO519&lt;=0.8,"Alta","Muy Alta"))))),"")), " ")</f>
        <v/>
      </c>
      <c r="AQ519" s="237" t="str">
        <f t="shared" si="518"/>
        <v/>
      </c>
      <c r="AR519" s="283" t="str">
        <f t="shared" si="519"/>
        <v/>
      </c>
      <c r="AS519" s="237" t="str">
        <f>IFERROR(IF(AND(AH518="Impacto",AH519="Impacto"),(AS517-(+AS518*AK519)),IF(AND(AH517="Probabilidad",AH519="Impacto"),(AS516-(+AS516*AK519)),IF(AH519="Probabilidad",AS517,""))),"")</f>
        <v/>
      </c>
      <c r="AT519" s="239" t="str">
        <f t="shared" si="520"/>
        <v/>
      </c>
      <c r="AU519" s="455"/>
      <c r="AV519" s="458"/>
      <c r="AW519" s="452"/>
      <c r="AX519" s="461"/>
      <c r="AY519" s="343"/>
      <c r="AZ519" s="209"/>
      <c r="BA519" s="207"/>
      <c r="BB519" s="207"/>
      <c r="BC519" s="208"/>
      <c r="BD519" s="208"/>
      <c r="BE519" s="208"/>
      <c r="BF519" s="209"/>
      <c r="BG519" s="464"/>
      <c r="BH519" s="215"/>
      <c r="BI519" s="210"/>
      <c r="BJ519" s="210"/>
      <c r="BK519" s="210"/>
      <c r="BL519" s="207"/>
      <c r="BM519" s="207"/>
      <c r="BN519" s="207"/>
      <c r="BO519" s="282"/>
      <c r="BP519" s="282"/>
      <c r="BQ519" s="284"/>
      <c r="BR519" s="213"/>
      <c r="BS519" s="213" t="str">
        <f>IF(AND('MAPA DE RIESGOS'!$AP519="Muy Alta",'MAPA DE RIESGOS'!$AR519="Leve"),CONCATENATE("R",'MAPA DE RIESGOS'!$H519,"C",'MAPA DE RIESGOS'!$AF519),"")</f>
        <v/>
      </c>
      <c r="BT519" s="213"/>
      <c r="BU519" s="213"/>
      <c r="BV519" s="213"/>
      <c r="BW519" s="213"/>
      <c r="BX519" s="213"/>
      <c r="BY519" s="213"/>
      <c r="BZ519" s="213"/>
      <c r="CA519" s="213"/>
      <c r="CB519" s="213"/>
      <c r="CC519" s="213"/>
      <c r="CD519" s="213"/>
      <c r="CE519" s="213"/>
      <c r="CF519" s="213"/>
      <c r="CG519" s="213"/>
      <c r="CH519" s="213"/>
      <c r="CI519" s="213"/>
      <c r="CJ519" s="213"/>
      <c r="CK519" s="213"/>
    </row>
    <row r="520" spans="1:89" s="214" customFormat="1" ht="28.5" hidden="1" customHeight="1">
      <c r="A520" s="646"/>
      <c r="B520" s="624" t="s">
        <v>962</v>
      </c>
      <c r="C520" s="520"/>
      <c r="D520" s="520" t="str">
        <f>IFERROR((VLOOKUP($B520,'Listados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20" s="469" t="s">
        <v>1259</v>
      </c>
      <c r="F520" s="469" t="s">
        <v>976</v>
      </c>
      <c r="G520" s="489">
        <v>85</v>
      </c>
      <c r="H520" s="384">
        <v>85</v>
      </c>
      <c r="I520" s="513" t="s">
        <v>112</v>
      </c>
      <c r="J520" s="462"/>
      <c r="K520" s="462" t="s">
        <v>112</v>
      </c>
      <c r="L520" s="462"/>
      <c r="M520" s="468" t="str">
        <f t="shared" ref="M520:M525" si="542">+I520</f>
        <v>Corrupción</v>
      </c>
      <c r="N520" s="468" t="s">
        <v>109</v>
      </c>
      <c r="O520" s="468" t="s">
        <v>247</v>
      </c>
      <c r="P520" s="471"/>
      <c r="Q520" s="474"/>
      <c r="R520" s="477"/>
      <c r="S520" s="477"/>
      <c r="T520" s="477"/>
      <c r="U520" s="477"/>
      <c r="V520" s="480" t="str">
        <f t="shared" ref="V520" si="543">IF(ISBLANK(AC520),(IF(P520&lt;=0,"",IF(P520&lt;=2,"Muy Baja",IF(P520&lt;=24,"Baja",IF(P520&lt;=500,"Media",IF(P520&lt;=5000,"Alta","Muy Alta"))))))," ")</f>
        <v/>
      </c>
      <c r="W520" s="438" t="str">
        <f t="shared" ref="W520" si="544">IF(ISBLANK(AC520),(IF(V520="","",IF(V520="Muy Baja",20%,IF(V520="Baja",40%,IF(V520="Media",60%,IF(V520="Alta",80%,IF(V520="Muy Alta",100%,0)))))))," ")</f>
        <v/>
      </c>
      <c r="X520" s="483"/>
      <c r="Y520" s="486" t="str">
        <f>IF(X520&gt;0,IF(NOT(ISERROR(MATCH(X520,'Listados Datos'!$N$3:$N$4,0))),'Listados Datos'!$N$6&amp;"Por favor no seleccionar este criterios de impacto (Afectación Económica o presupuestal y/o Pérdida Reputacional)",'Listados Datos'!$N$7),"")</f>
        <v/>
      </c>
      <c r="Z520" s="435" t="str">
        <f>IF(OR(X520='Listados Datos'!$R$3,X520='Listados Datos'!$S$3),"Leve",IF(OR(X520='Listados Datos'!$R$4,X520='Listados Datos'!$S$4),"Menor",IF(OR(X520='Listados Datos'!$R$5,X520='Listados Datos'!$S$5),"Moderado",IF(OR(X520='Listados Datos'!$R$6,X520='Listados Datos'!$S$6),"Mayor",IF(OR(X520='Listados Datos'!$R$7,X520='Listados Datos'!$S$7),"Catastrófico","")))))</f>
        <v/>
      </c>
      <c r="AA520" s="438" t="str">
        <f>IF(Z520="","",IF(Z520="Leve",20%,IF(Z520="Menor",40%,IF(Z520="Moderado",60%,IF(Z520="Mayor",80%,IF(Z520="Catastrófico",100%,0))))))</f>
        <v/>
      </c>
      <c r="AB520" s="441" t="str">
        <f>IF(OR(AND(V520="Muy Baja",Z520="Leve"),AND(V520="Muy Baja",Z520="Menor"),AND(V520="Baja",Z520="Leve")),"Bajo",IF(OR(AND(V520="Muy baja",Z520="Moderado"),AND(V520="Baja",Z520="Menor"),AND(V520="Baja",Z520="Moderado"),AND(V520="Media",Z520="Leve"),AND(V520="Media",Z520="Menor"),AND(V520="Media",Z520="Moderado"),AND(V520="Alta",Z520="Leve"),AND(V520="Alta",Z520="Menor")),"Moderado",IF(OR(AND(V520="Muy Baja",Z520="Mayor"),AND(V520="Baja",Z520="Mayor"),AND(V520="Media",Z520="Mayor"),AND(V520="Alta",Z520="Moderado"),AND(V520="Alta",Z520="Mayor"),AND(V520="Muy Alta",Z520="Leve"),AND(V520="Muy Alta",Z520="Menor"),AND(V520="Muy Alta",Z520="Moderado"),AND(V520="Muy Alta",Z520="Mayor")),"Alto",IF(OR(AND(V520="Muy Baja",Z520="Catastrófico"),AND(V520="Baja",Z520="Catastrófico"),AND(V520="Media",Z520="Catastrófico"),AND(V520="Alta",Z520="Catastrófico"),AND(V520="Muy Alta",Z520="Catastrófico")),"Extremo",""))))</f>
        <v/>
      </c>
      <c r="AC520" s="444"/>
      <c r="AD520" s="447"/>
      <c r="AE520" s="450" t="str">
        <f t="shared" ref="AE520" si="545">IF(AND(AC520="Rara Vez",AD520="Insignificante"),("BAJA"),IF(AND(AC520="Rara Vez",AD520="Menor"),("BAJA"),IF(AND(AC520="Rara Vez",AD520="Moderado"),("MODERADA"),IF(AND(AC520="Rara Vez",AD520="Mayor"),("ALTA"),IF(AND(AC520="Improbable",AD520="Insignificante"),("BAJA"),IF(AND(AC520="Improbable",AD520="Menor"),("BAJA"),IF(AND(AC520="Improbable",AD520="Moderado"),("MODERADA"),IF(AND(AC520="Improbable",AD520="Mayor"),("ALTA"),IF(AND(AC520="Posible",AD520="Insignificante"),("BAJA"),IF(AND(AC520="Posible",AD520="Menor"),("MODERADA"),IF(AND(AC520="Posible",AD520="Moderado"),("ALTA"),IF(AND(AC520="Posible",AD520="Mayor"),("EXTREMA"),IF(AND(AC520="Probable",AD520="Insignificante"),("MODERADA"),IF(AND(AC520="Probable",AD520="Menor"),("ALTA"),IF(AND(AC520="Probable",AD520="Moderado"),("ALTA"),IF(AND(AC520="Probable",AD520="Mayor"),("EXTREMA"),IF(AND(AC520="Casi Seguro",AD520="Insignificante"),("ALTA"),IF(AND(AC520="Casi Seguro",AD520="Menor"),("ALTA"),IF(AND(AC520="Casi Seguro",AD520="Moderado"),("EXTREMA"),IF(AND(AC520="Casi Seguro",AD520="Mayor"),("EXTREMA"),IF(AD520="Catastrófico","EXTREMA","VALORAR")))))))))))))))))))))</f>
        <v>VALORAR</v>
      </c>
      <c r="AF520" s="205">
        <v>1</v>
      </c>
      <c r="AG520" s="206"/>
      <c r="AH520" s="234" t="str">
        <f t="shared" si="516"/>
        <v/>
      </c>
      <c r="AI520" s="340"/>
      <c r="AJ520" s="340"/>
      <c r="AK520" s="235" t="str">
        <f t="shared" si="517"/>
        <v/>
      </c>
      <c r="AL520" s="341"/>
      <c r="AM520" s="341"/>
      <c r="AN520" s="342"/>
      <c r="AO520" s="236" t="str">
        <f>IF(ISBLANK(AD520),(IFERROR(IF(AH520="Probabilidad",(W520-(+W520*AK520)),IF(AH520="Impacto",W520,"")),""))," ")</f>
        <v/>
      </c>
      <c r="AP520" s="174" t="str">
        <f>IF(ISBLANK(AD520), (IFERROR(IF(AO520="","",IF(AO520&lt;=0.2,"Muy Baja",IF(AO520&lt;=0.4,"Baja",IF(AO520&lt;=0.6,"Media",IF(AO520&lt;=0.8,"Alta","Muy Alta"))))),""))," ")</f>
        <v/>
      </c>
      <c r="AQ520" s="237" t="str">
        <f t="shared" si="518"/>
        <v/>
      </c>
      <c r="AR520" s="283" t="str">
        <f t="shared" si="519"/>
        <v/>
      </c>
      <c r="AS520" s="237" t="str">
        <f>IFERROR(IF(AH520="Impacto",(AA520-(+AA520*AK520)),IF(AH520="Probabilidad",AA520,"")),"")</f>
        <v/>
      </c>
      <c r="AT520" s="239" t="str">
        <f t="shared" si="520"/>
        <v/>
      </c>
      <c r="AU520" s="453"/>
      <c r="AV520" s="456" t="str">
        <f>IF(ISBLANK(AD520), " ", AD520)</f>
        <v xml:space="preserve"> </v>
      </c>
      <c r="AW520" s="450" t="str">
        <f t="shared" ref="AW520" si="546">IF(AND(AU520="Rara Vez",AV520="Insignificante"),("BAJA"),IF(AND(AU520="Rara Vez",AV520="Menor"),("BAJA"),IF(AND(AU520="Rara Vez",AV520="Moderado"),("MODERADA"),IF(AND(AU520="Rara Vez",AV520="Mayor"),("ALTA"),IF(AND(AU520="Improbable",AV520="Insignificante"),("BAJA"),IF(AND(AU520="Improbable",AV520="Menor"),("BAJA"),IF(AND(AU520="Improbable",AV520="Moderado"),("MODERADA"),IF(AND(AU520="Improbable",AV520="Mayor"),("ALTA"),IF(AND(AU520="Posible",AV520="Insignificante"),("BAJA"),IF(AND(AU520="Posible",AV520="Menor"),("MODERADA"),IF(AND(AU520="Posible",AV520="Moderado"),("ALTA"),IF(AND(AU520="Posible",AV520="Mayor"),("EXTREMA"),IF(AND(AU520="Probable",AV520="Insignificante"),("MODERADA"),IF(AND(AU520="Probable",AV520="Menor"),("ALTA"),IF(AND(AU520="Probable",AV520="Moderado"),("ALTA"),IF(AND(AU520="Probable",AV520="Mayor"),("EXTREMA"),IF(AND(AU520="Casi Seguro",AV520="Insignificante"),("ALTA"),IF(AND(AU520="Casi Seguro",AV520="Menor"),("ALTA"),IF(AND(AU520="Casi Seguro",AV520="Moderado"),("EXTREMA"),IF(AND(AU520="Casi Seguro",AV520="Mayor"),("EXTREMA"),IF(AV520="Catastrófico","EXTREMA","VALORAR")))))))))))))))))))))</f>
        <v>VALORAR</v>
      </c>
      <c r="AX520" s="459" t="s">
        <v>337</v>
      </c>
      <c r="AY520" s="343"/>
      <c r="AZ520" s="209"/>
      <c r="BA520" s="207"/>
      <c r="BB520" s="207"/>
      <c r="BC520" s="208"/>
      <c r="BD520" s="208"/>
      <c r="BE520" s="208"/>
      <c r="BF520" s="209"/>
      <c r="BG520" s="462"/>
      <c r="BH520" s="215"/>
      <c r="BI520" s="210"/>
      <c r="BJ520" s="210"/>
      <c r="BK520" s="210"/>
      <c r="BL520" s="207"/>
      <c r="BM520" s="207"/>
      <c r="BN520" s="207"/>
      <c r="BO520" s="282"/>
      <c r="BP520" s="282"/>
      <c r="BQ520" s="284"/>
      <c r="BR520" s="213"/>
      <c r="BS520" s="213" t="str">
        <f>IF(AND('MAPA DE RIESGOS'!$AP520="Muy Alta",'MAPA DE RIESGOS'!$AR520="Leve"),CONCATENATE("R",'MAPA DE RIESGOS'!$H520,"C",'MAPA DE RIESGOS'!$AF520),"")</f>
        <v/>
      </c>
      <c r="BT520" s="213"/>
      <c r="BU520" s="213"/>
      <c r="BV520" s="213"/>
      <c r="BW520" s="213"/>
      <c r="BX520" s="213"/>
      <c r="BY520" s="213"/>
      <c r="BZ520" s="213"/>
      <c r="CA520" s="213"/>
      <c r="CB520" s="213"/>
      <c r="CC520" s="213"/>
      <c r="CD520" s="213"/>
      <c r="CE520" s="213"/>
      <c r="CF520" s="213"/>
      <c r="CG520" s="213"/>
      <c r="CH520" s="213"/>
      <c r="CI520" s="213"/>
      <c r="CJ520" s="213"/>
      <c r="CK520" s="213"/>
    </row>
    <row r="521" spans="1:89" s="214" customFormat="1" ht="28.5" hidden="1" customHeight="1">
      <c r="A521" s="646"/>
      <c r="B521" s="624"/>
      <c r="C521" s="520"/>
      <c r="D521" s="520"/>
      <c r="E521" s="469"/>
      <c r="F521" s="469"/>
      <c r="G521" s="489"/>
      <c r="H521" s="384">
        <v>85</v>
      </c>
      <c r="I521" s="514"/>
      <c r="J521" s="463"/>
      <c r="K521" s="463"/>
      <c r="L521" s="463"/>
      <c r="M521" s="469">
        <f t="shared" si="542"/>
        <v>0</v>
      </c>
      <c r="N521" s="469"/>
      <c r="O521" s="469"/>
      <c r="P521" s="472"/>
      <c r="Q521" s="475"/>
      <c r="R521" s="478"/>
      <c r="S521" s="478"/>
      <c r="T521" s="478"/>
      <c r="U521" s="478"/>
      <c r="V521" s="481"/>
      <c r="W521" s="439"/>
      <c r="X521" s="484"/>
      <c r="Y521" s="487"/>
      <c r="Z521" s="436"/>
      <c r="AA521" s="439"/>
      <c r="AB521" s="442"/>
      <c r="AC521" s="445"/>
      <c r="AD521" s="448"/>
      <c r="AE521" s="451"/>
      <c r="AF521" s="205">
        <v>2</v>
      </c>
      <c r="AG521" s="206"/>
      <c r="AH521" s="234" t="str">
        <f t="shared" si="516"/>
        <v/>
      </c>
      <c r="AI521" s="340"/>
      <c r="AJ521" s="340"/>
      <c r="AK521" s="235" t="str">
        <f t="shared" si="517"/>
        <v/>
      </c>
      <c r="AL521" s="341"/>
      <c r="AM521" s="341"/>
      <c r="AN521" s="342"/>
      <c r="AO521" s="236" t="str">
        <f>IF(ISBLANK(AD520),(IFERROR(IF(AND(AH520="Probabilidad",AH521="Probabilidad"),(AQ520-(+AQ520*AK521)),IF(AH521="Probabilidad",(W520-(+W520*AK521)),IF(AH521="Impacto",AQ520,""))),""))," ")</f>
        <v/>
      </c>
      <c r="AP521" s="174" t="str">
        <f>IF(ISBLANK(AD520),(IFERROR(IF(AO521="","",IF(AO521&lt;=0.2,"Muy Baja",IF(AO521&lt;=0.4,"Baja",IF(AO521&lt;=0.6,"Media",IF(AO521&lt;=0.8,"Alta","Muy Alta"))))),""))," ")</f>
        <v/>
      </c>
      <c r="AQ521" s="237" t="str">
        <f t="shared" si="518"/>
        <v/>
      </c>
      <c r="AR521" s="283" t="str">
        <f t="shared" si="519"/>
        <v/>
      </c>
      <c r="AS521" s="237" t="str">
        <f>IFERROR(IF(AND(AH520="Impacto",AH521="Impacto"),(AS520-(+AS520*AK521)),IF(AH521="Impacto",(AA520-(+AA520*AK521)),IF(AH521="Probabilidad",AS520,""))),"")</f>
        <v/>
      </c>
      <c r="AT521" s="239" t="str">
        <f t="shared" si="520"/>
        <v/>
      </c>
      <c r="AU521" s="454"/>
      <c r="AV521" s="457"/>
      <c r="AW521" s="451"/>
      <c r="AX521" s="460"/>
      <c r="AY521" s="343"/>
      <c r="AZ521" s="209"/>
      <c r="BA521" s="207"/>
      <c r="BB521" s="207"/>
      <c r="BC521" s="208"/>
      <c r="BD521" s="208"/>
      <c r="BE521" s="208"/>
      <c r="BF521" s="209"/>
      <c r="BG521" s="463"/>
      <c r="BH521" s="215"/>
      <c r="BI521" s="210"/>
      <c r="BJ521" s="210"/>
      <c r="BK521" s="210"/>
      <c r="BL521" s="207"/>
      <c r="BM521" s="207"/>
      <c r="BN521" s="207"/>
      <c r="BO521" s="282"/>
      <c r="BP521" s="282"/>
      <c r="BQ521" s="284"/>
      <c r="BR521" s="213"/>
      <c r="BS521" s="213" t="str">
        <f>IF(AND('MAPA DE RIESGOS'!$AP521="Muy Alta",'MAPA DE RIESGOS'!$AR521="Leve"),CONCATENATE("R",'MAPA DE RIESGOS'!$H521,"C",'MAPA DE RIESGOS'!$AF521),"")</f>
        <v/>
      </c>
      <c r="BT521" s="213"/>
      <c r="BU521" s="213"/>
      <c r="BV521" s="213"/>
      <c r="BW521" s="213"/>
      <c r="BX521" s="213"/>
      <c r="BY521" s="213"/>
      <c r="BZ521" s="213"/>
      <c r="CA521" s="213"/>
      <c r="CB521" s="213"/>
      <c r="CC521" s="213"/>
      <c r="CD521" s="213"/>
      <c r="CE521" s="213"/>
      <c r="CF521" s="213"/>
      <c r="CG521" s="213"/>
      <c r="CH521" s="213"/>
      <c r="CI521" s="213"/>
      <c r="CJ521" s="213"/>
      <c r="CK521" s="213"/>
    </row>
    <row r="522" spans="1:89" s="214" customFormat="1" ht="28.5" hidden="1" customHeight="1">
      <c r="A522" s="646"/>
      <c r="B522" s="624"/>
      <c r="C522" s="520"/>
      <c r="D522" s="520"/>
      <c r="E522" s="469"/>
      <c r="F522" s="469"/>
      <c r="G522" s="489"/>
      <c r="H522" s="384">
        <v>85</v>
      </c>
      <c r="I522" s="514"/>
      <c r="J522" s="463"/>
      <c r="K522" s="463"/>
      <c r="L522" s="463"/>
      <c r="M522" s="469">
        <f t="shared" si="542"/>
        <v>0</v>
      </c>
      <c r="N522" s="469"/>
      <c r="O522" s="469"/>
      <c r="P522" s="472"/>
      <c r="Q522" s="475"/>
      <c r="R522" s="478"/>
      <c r="S522" s="478"/>
      <c r="T522" s="478"/>
      <c r="U522" s="478"/>
      <c r="V522" s="481"/>
      <c r="W522" s="439"/>
      <c r="X522" s="484"/>
      <c r="Y522" s="487"/>
      <c r="Z522" s="436"/>
      <c r="AA522" s="439"/>
      <c r="AB522" s="442"/>
      <c r="AC522" s="445"/>
      <c r="AD522" s="448"/>
      <c r="AE522" s="451"/>
      <c r="AF522" s="205">
        <v>3</v>
      </c>
      <c r="AG522" s="206"/>
      <c r="AH522" s="234" t="str">
        <f t="shared" si="516"/>
        <v/>
      </c>
      <c r="AI522" s="340"/>
      <c r="AJ522" s="340"/>
      <c r="AK522" s="235" t="str">
        <f t="shared" si="517"/>
        <v/>
      </c>
      <c r="AL522" s="341"/>
      <c r="AM522" s="341"/>
      <c r="AN522" s="342"/>
      <c r="AO522" s="236" t="str">
        <f>IF(ISBLANK(AD520),(IFERROR(IF(AND(AH521="Probabilidad",AH522="Probabilidad"),(AQ521-(+AQ521*AK522)),IF(AND(AH521="Impacto",AH522="Probabilidad"),(AQ520-(+AQ520*AK522)),IF(AH522="Impacto",AQ521,""))),""))," ")</f>
        <v/>
      </c>
      <c r="AP522" s="174" t="str">
        <f>IF(ISBLANK(AD520),(IFERROR(IF(AO522="","",IF(AO522&lt;=0.2,"Muy Baja",IF(AO522&lt;=0.4,"Baja",IF(AO522&lt;=0.6,"Media",IF(AO522&lt;=0.8,"Alta","Muy Alta"))))),""))," ")</f>
        <v/>
      </c>
      <c r="AQ522" s="237" t="str">
        <f t="shared" si="518"/>
        <v/>
      </c>
      <c r="AR522" s="283" t="str">
        <f t="shared" si="519"/>
        <v/>
      </c>
      <c r="AS522" s="237" t="str">
        <f>IFERROR(IF(AND(AH521="Impacto",AH522="Impacto"),(AS521-(+AS521*AK522)),IF(AND(AH521="Probabilidad",AH522="Impacto"),(AS520-(+AS520*AK522)),IF(AH522="Probabilidad",AS521,""))),"")</f>
        <v/>
      </c>
      <c r="AT522" s="239" t="str">
        <f t="shared" si="520"/>
        <v/>
      </c>
      <c r="AU522" s="454"/>
      <c r="AV522" s="457"/>
      <c r="AW522" s="451"/>
      <c r="AX522" s="460"/>
      <c r="AY522" s="343"/>
      <c r="AZ522" s="209"/>
      <c r="BA522" s="207"/>
      <c r="BB522" s="207"/>
      <c r="BC522" s="208"/>
      <c r="BD522" s="208"/>
      <c r="BE522" s="208"/>
      <c r="BF522" s="209"/>
      <c r="BG522" s="463"/>
      <c r="BH522" s="215"/>
      <c r="BI522" s="210"/>
      <c r="BJ522" s="210"/>
      <c r="BK522" s="210"/>
      <c r="BL522" s="207"/>
      <c r="BM522" s="207"/>
      <c r="BN522" s="207"/>
      <c r="BO522" s="282"/>
      <c r="BP522" s="282"/>
      <c r="BQ522" s="284"/>
      <c r="BR522" s="213"/>
      <c r="BS522" s="213" t="str">
        <f>IF(AND('MAPA DE RIESGOS'!$AP522="Muy Alta",'MAPA DE RIESGOS'!$AR522="Leve"),CONCATENATE("R",'MAPA DE RIESGOS'!$H522,"C",'MAPA DE RIESGOS'!$AF522),"")</f>
        <v/>
      </c>
      <c r="BT522" s="213"/>
      <c r="BU522" s="213"/>
      <c r="BV522" s="213"/>
      <c r="BW522" s="213"/>
      <c r="BX522" s="213"/>
      <c r="BY522" s="213"/>
      <c r="BZ522" s="213"/>
      <c r="CA522" s="213"/>
      <c r="CB522" s="213"/>
      <c r="CC522" s="213"/>
      <c r="CD522" s="213"/>
      <c r="CE522" s="213"/>
      <c r="CF522" s="213"/>
      <c r="CG522" s="213"/>
      <c r="CH522" s="213"/>
      <c r="CI522" s="213"/>
      <c r="CJ522" s="213"/>
      <c r="CK522" s="213"/>
    </row>
    <row r="523" spans="1:89" s="214" customFormat="1" ht="28.5" hidden="1" customHeight="1">
      <c r="A523" s="646"/>
      <c r="B523" s="624"/>
      <c r="C523" s="520"/>
      <c r="D523" s="520"/>
      <c r="E523" s="469"/>
      <c r="F523" s="469"/>
      <c r="G523" s="489"/>
      <c r="H523" s="384">
        <v>85</v>
      </c>
      <c r="I523" s="514"/>
      <c r="J523" s="463"/>
      <c r="K523" s="463"/>
      <c r="L523" s="463"/>
      <c r="M523" s="469">
        <f t="shared" si="542"/>
        <v>0</v>
      </c>
      <c r="N523" s="469"/>
      <c r="O523" s="469"/>
      <c r="P523" s="472"/>
      <c r="Q523" s="475"/>
      <c r="R523" s="478"/>
      <c r="S523" s="478"/>
      <c r="T523" s="478"/>
      <c r="U523" s="478"/>
      <c r="V523" s="481"/>
      <c r="W523" s="439"/>
      <c r="X523" s="484"/>
      <c r="Y523" s="487"/>
      <c r="Z523" s="436"/>
      <c r="AA523" s="439"/>
      <c r="AB523" s="442"/>
      <c r="AC523" s="445"/>
      <c r="AD523" s="448"/>
      <c r="AE523" s="451"/>
      <c r="AF523" s="205">
        <v>4</v>
      </c>
      <c r="AG523" s="206"/>
      <c r="AH523" s="234" t="str">
        <f t="shared" si="516"/>
        <v/>
      </c>
      <c r="AI523" s="340"/>
      <c r="AJ523" s="340"/>
      <c r="AK523" s="235" t="str">
        <f t="shared" si="517"/>
        <v/>
      </c>
      <c r="AL523" s="341"/>
      <c r="AM523" s="341"/>
      <c r="AN523" s="342"/>
      <c r="AO523" s="236" t="str">
        <f>IF(ISBLANK(AD520),(IFERROR(IF(AND(AH522="Probabilidad",AH523="Probabilidad"),(AQ522-(+AQ522*AK523)),IF(AND(AH522="Impacto",AH523="Probabilidad"),(AQ521-(+AQ521*AK523)),IF(AH523="Impacto",AQ522,""))),""))," ")</f>
        <v/>
      </c>
      <c r="AP523" s="174" t="str">
        <f>IF(ISBLANK(AD520),(IFERROR(IF(AO523="","",IF(AO523&lt;=0.2,"Muy Baja",IF(AO523&lt;=0.4,"Baja",IF(AO523&lt;=0.6,"Media",IF(AO523&lt;=0.8,"Alta","Muy Alta"))))),""))," ")</f>
        <v/>
      </c>
      <c r="AQ523" s="237" t="str">
        <f t="shared" si="518"/>
        <v/>
      </c>
      <c r="AR523" s="283" t="str">
        <f t="shared" si="519"/>
        <v/>
      </c>
      <c r="AS523" s="237" t="str">
        <f>IFERROR(IF(AND(AH522="Impacto",AH523="Impacto"),(AS522-(+AS522*AK523)),IF(AND(AH522="Probabilidad",AH523="Impacto"),(AS521-(+AS521*AK523)),IF(AH523="Probabilidad",AS522,""))),"")</f>
        <v/>
      </c>
      <c r="AT523" s="239" t="str">
        <f t="shared" si="520"/>
        <v/>
      </c>
      <c r="AU523" s="454"/>
      <c r="AV523" s="457"/>
      <c r="AW523" s="451"/>
      <c r="AX523" s="460"/>
      <c r="AY523" s="343"/>
      <c r="AZ523" s="209"/>
      <c r="BA523" s="207"/>
      <c r="BB523" s="207"/>
      <c r="BC523" s="208"/>
      <c r="BD523" s="208"/>
      <c r="BE523" s="208"/>
      <c r="BF523" s="209"/>
      <c r="BG523" s="463"/>
      <c r="BH523" s="215"/>
      <c r="BI523" s="210"/>
      <c r="BJ523" s="210"/>
      <c r="BK523" s="210"/>
      <c r="BL523" s="207"/>
      <c r="BM523" s="207"/>
      <c r="BN523" s="207"/>
      <c r="BO523" s="282"/>
      <c r="BP523" s="282"/>
      <c r="BQ523" s="284"/>
      <c r="BR523" s="213"/>
      <c r="BS523" s="213" t="str">
        <f>IF(AND('MAPA DE RIESGOS'!$AP523="Muy Alta",'MAPA DE RIESGOS'!$AR523="Leve"),CONCATENATE("R",'MAPA DE RIESGOS'!$H523,"C",'MAPA DE RIESGOS'!$AF523),"")</f>
        <v/>
      </c>
      <c r="BT523" s="213"/>
      <c r="BU523" s="213"/>
      <c r="BV523" s="213"/>
      <c r="BW523" s="213"/>
      <c r="BX523" s="213"/>
      <c r="BY523" s="213"/>
      <c r="BZ523" s="213"/>
      <c r="CA523" s="213"/>
      <c r="CB523" s="213"/>
      <c r="CC523" s="213"/>
      <c r="CD523" s="213"/>
      <c r="CE523" s="213"/>
      <c r="CF523" s="213"/>
      <c r="CG523" s="213"/>
      <c r="CH523" s="213"/>
      <c r="CI523" s="213"/>
      <c r="CJ523" s="213"/>
      <c r="CK523" s="213"/>
    </row>
    <row r="524" spans="1:89" s="214" customFormat="1" ht="28.5" hidden="1" customHeight="1">
      <c r="A524" s="646"/>
      <c r="B524" s="624"/>
      <c r="C524" s="520"/>
      <c r="D524" s="520"/>
      <c r="E524" s="469"/>
      <c r="F524" s="469"/>
      <c r="G524" s="489"/>
      <c r="H524" s="384">
        <v>85</v>
      </c>
      <c r="I524" s="514"/>
      <c r="J524" s="463"/>
      <c r="K524" s="463"/>
      <c r="L524" s="463"/>
      <c r="M524" s="469">
        <f t="shared" si="542"/>
        <v>0</v>
      </c>
      <c r="N524" s="469"/>
      <c r="O524" s="469"/>
      <c r="P524" s="472"/>
      <c r="Q524" s="475"/>
      <c r="R524" s="478"/>
      <c r="S524" s="478"/>
      <c r="T524" s="478"/>
      <c r="U524" s="478"/>
      <c r="V524" s="481"/>
      <c r="W524" s="439"/>
      <c r="X524" s="484"/>
      <c r="Y524" s="487"/>
      <c r="Z524" s="436"/>
      <c r="AA524" s="439"/>
      <c r="AB524" s="442"/>
      <c r="AC524" s="445"/>
      <c r="AD524" s="448"/>
      <c r="AE524" s="451"/>
      <c r="AF524" s="205">
        <v>5</v>
      </c>
      <c r="AG524" s="206"/>
      <c r="AH524" s="234" t="str">
        <f t="shared" si="516"/>
        <v/>
      </c>
      <c r="AI524" s="340"/>
      <c r="AJ524" s="340"/>
      <c r="AK524" s="235" t="str">
        <f t="shared" si="517"/>
        <v/>
      </c>
      <c r="AL524" s="341"/>
      <c r="AM524" s="341"/>
      <c r="AN524" s="342"/>
      <c r="AO524" s="236" t="str">
        <f>IF(ISBLANK(AD520),(IFERROR(IF(AND(AH523="Probabilidad",AH524="Probabilidad"),(AQ523-(+AQ523*AK524)),IF(AND(AH523="Impacto",AH524="Probabilidad"),(AQ522-(+AQ522*AK524)),IF(AH524="Impacto",AQ523,""))),""))," ")</f>
        <v/>
      </c>
      <c r="AP524" s="174" t="str">
        <f>IF(ISBLANK(AD520),(IFERROR(IF(AO524="","",IF(AO524&lt;=0.2,"Muy Baja",IF(AO524&lt;=0.4,"Baja",IF(AO524&lt;=0.6,"Media",IF(AO524&lt;=0.8,"Alta","Muy Alta"))))),""))," ")</f>
        <v/>
      </c>
      <c r="AQ524" s="237" t="str">
        <f t="shared" si="518"/>
        <v/>
      </c>
      <c r="AR524" s="283" t="str">
        <f t="shared" si="519"/>
        <v/>
      </c>
      <c r="AS524" s="237" t="str">
        <f>IFERROR(IF(AND(AH523="Impacto",AH524="Impacto"),(AS523-(+AS523*AK524)),IF(AND(AH523="Probabilidad",AH524="Impacto"),(AS522-(+AS522*AK524)),IF(AH524="Probabilidad",AS523,""))),"")</f>
        <v/>
      </c>
      <c r="AT524" s="239" t="str">
        <f t="shared" si="520"/>
        <v/>
      </c>
      <c r="AU524" s="454"/>
      <c r="AV524" s="457"/>
      <c r="AW524" s="451"/>
      <c r="AX524" s="460"/>
      <c r="AY524" s="343"/>
      <c r="AZ524" s="209"/>
      <c r="BA524" s="207"/>
      <c r="BB524" s="207"/>
      <c r="BC524" s="208"/>
      <c r="BD524" s="208"/>
      <c r="BE524" s="208"/>
      <c r="BF524" s="209"/>
      <c r="BG524" s="463"/>
      <c r="BH524" s="215"/>
      <c r="BI524" s="210"/>
      <c r="BJ524" s="210"/>
      <c r="BK524" s="210"/>
      <c r="BL524" s="207"/>
      <c r="BM524" s="207"/>
      <c r="BN524" s="207"/>
      <c r="BO524" s="282"/>
      <c r="BP524" s="282"/>
      <c r="BQ524" s="284"/>
      <c r="BR524" s="213"/>
      <c r="BS524" s="213" t="str">
        <f>IF(AND('MAPA DE RIESGOS'!$AP524="Muy Alta",'MAPA DE RIESGOS'!$AR524="Leve"),CONCATENATE("R",'MAPA DE RIESGOS'!$H524,"C",'MAPA DE RIESGOS'!$AF524),"")</f>
        <v/>
      </c>
      <c r="BT524" s="213"/>
      <c r="BU524" s="213"/>
      <c r="BV524" s="213"/>
      <c r="BW524" s="213"/>
      <c r="BX524" s="213"/>
      <c r="BY524" s="213"/>
      <c r="BZ524" s="213"/>
      <c r="CA524" s="213"/>
      <c r="CB524" s="213"/>
      <c r="CC524" s="213"/>
      <c r="CD524" s="213"/>
      <c r="CE524" s="213"/>
      <c r="CF524" s="213"/>
      <c r="CG524" s="213"/>
      <c r="CH524" s="213"/>
      <c r="CI524" s="213"/>
      <c r="CJ524" s="213"/>
      <c r="CK524" s="213"/>
    </row>
    <row r="525" spans="1:89" s="214" customFormat="1" ht="28.5" hidden="1" customHeight="1">
      <c r="A525" s="646"/>
      <c r="B525" s="624"/>
      <c r="C525" s="520"/>
      <c r="D525" s="520"/>
      <c r="E525" s="469"/>
      <c r="F525" s="469"/>
      <c r="G525" s="489"/>
      <c r="H525" s="384">
        <v>85</v>
      </c>
      <c r="I525" s="515"/>
      <c r="J525" s="464"/>
      <c r="K525" s="464"/>
      <c r="L525" s="464"/>
      <c r="M525" s="470">
        <f t="shared" si="542"/>
        <v>0</v>
      </c>
      <c r="N525" s="470"/>
      <c r="O525" s="470"/>
      <c r="P525" s="473"/>
      <c r="Q525" s="476"/>
      <c r="R525" s="479"/>
      <c r="S525" s="479"/>
      <c r="T525" s="479"/>
      <c r="U525" s="479"/>
      <c r="V525" s="482"/>
      <c r="W525" s="440"/>
      <c r="X525" s="485"/>
      <c r="Y525" s="488"/>
      <c r="Z525" s="437"/>
      <c r="AA525" s="440"/>
      <c r="AB525" s="443"/>
      <c r="AC525" s="446"/>
      <c r="AD525" s="449"/>
      <c r="AE525" s="452"/>
      <c r="AF525" s="205">
        <v>6</v>
      </c>
      <c r="AG525" s="206"/>
      <c r="AH525" s="234" t="str">
        <f t="shared" si="516"/>
        <v/>
      </c>
      <c r="AI525" s="340"/>
      <c r="AJ525" s="340"/>
      <c r="AK525" s="235" t="str">
        <f t="shared" si="517"/>
        <v/>
      </c>
      <c r="AL525" s="341"/>
      <c r="AM525" s="341"/>
      <c r="AN525" s="342"/>
      <c r="AO525" s="236" t="str">
        <f>IF(ISBLANK(AD520),(IFERROR(IF(AND(AH523="Probabilidad",AH525="Probabilidad"),(AQ523-(+AQ523*AK525)),IF(AND(AH523="Impacto",AH525="Probabilidad"),(AQ522-(+AQ522*AK525)),IF(AH525="Impacto",AQ523,""))),""))," ")</f>
        <v/>
      </c>
      <c r="AP525" s="174" t="str">
        <f>IF(ISBLANK(AD520),(IFERROR(IF(AO525="","",IF(AO525&lt;=0.2,"Muy Baja",IF(AO525&lt;=0.4,"Baja",IF(AO525&lt;=0.6,"Media",IF(AO525&lt;=0.8,"Alta","Muy Alta"))))),"")), " ")</f>
        <v/>
      </c>
      <c r="AQ525" s="237" t="str">
        <f t="shared" si="518"/>
        <v/>
      </c>
      <c r="AR525" s="283" t="str">
        <f t="shared" si="519"/>
        <v/>
      </c>
      <c r="AS525" s="237" t="str">
        <f>IFERROR(IF(AND(AH524="Impacto",AH525="Impacto"),(AS523-(+AS524*AK525)),IF(AND(AH523="Probabilidad",AH525="Impacto"),(AS522-(+AS522*AK525)),IF(AH525="Probabilidad",AS523,""))),"")</f>
        <v/>
      </c>
      <c r="AT525" s="239" t="str">
        <f t="shared" si="520"/>
        <v/>
      </c>
      <c r="AU525" s="455"/>
      <c r="AV525" s="458"/>
      <c r="AW525" s="452"/>
      <c r="AX525" s="461"/>
      <c r="AY525" s="343"/>
      <c r="AZ525" s="209"/>
      <c r="BA525" s="207"/>
      <c r="BB525" s="207"/>
      <c r="BC525" s="208"/>
      <c r="BD525" s="208"/>
      <c r="BE525" s="208"/>
      <c r="BF525" s="209"/>
      <c r="BG525" s="464"/>
      <c r="BH525" s="215"/>
      <c r="BI525" s="210"/>
      <c r="BJ525" s="210"/>
      <c r="BK525" s="210"/>
      <c r="BL525" s="207"/>
      <c r="BM525" s="207"/>
      <c r="BN525" s="207"/>
      <c r="BO525" s="282"/>
      <c r="BP525" s="282"/>
      <c r="BQ525" s="284"/>
      <c r="BR525" s="213"/>
      <c r="BS525" s="213" t="str">
        <f>IF(AND('MAPA DE RIESGOS'!$AP525="Muy Alta",'MAPA DE RIESGOS'!$AR525="Leve"),CONCATENATE("R",'MAPA DE RIESGOS'!$H525,"C",'MAPA DE RIESGOS'!$AF525),"")</f>
        <v/>
      </c>
      <c r="BT525" s="213"/>
      <c r="BU525" s="213"/>
      <c r="BV525" s="213"/>
      <c r="BW525" s="213"/>
      <c r="BX525" s="213"/>
      <c r="BY525" s="213"/>
      <c r="BZ525" s="213"/>
      <c r="CA525" s="213"/>
      <c r="CB525" s="213"/>
      <c r="CC525" s="213"/>
      <c r="CD525" s="213"/>
      <c r="CE525" s="213"/>
      <c r="CF525" s="213"/>
      <c r="CG525" s="213"/>
      <c r="CH525" s="213"/>
      <c r="CI525" s="213"/>
      <c r="CJ525" s="213"/>
      <c r="CK525" s="213"/>
    </row>
    <row r="526" spans="1:89" s="214" customFormat="1" ht="125.5" customHeight="1">
      <c r="A526" s="646"/>
      <c r="B526" s="624" t="s">
        <v>962</v>
      </c>
      <c r="C526" s="520"/>
      <c r="D526" s="520" t="str">
        <f>IFERROR((VLOOKUP($B526,'Listados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26" s="469" t="s">
        <v>1259</v>
      </c>
      <c r="F526" s="469" t="s">
        <v>976</v>
      </c>
      <c r="G526" s="489">
        <v>86</v>
      </c>
      <c r="H526" s="384">
        <v>86</v>
      </c>
      <c r="I526" s="465" t="s">
        <v>1723</v>
      </c>
      <c r="J526" s="462" t="s">
        <v>243</v>
      </c>
      <c r="K526" s="462" t="s">
        <v>1723</v>
      </c>
      <c r="L526" s="462" t="s">
        <v>1499</v>
      </c>
      <c r="M526" s="468" t="str">
        <f t="shared" ref="M526:M537" si="547">+CONCATENATE("Posibilidad de perdida de ", Q526, " debido a amenazas como ", S526, "y vulderabilidades,", T526, " afectando a los activos de información de ", R526)</f>
        <v>Posibilidad de perdida de Confidencialidad e Integridad debido a amenazas como Fuga de la informacióny vulderabilidades, afectando a los activos de información de Información física o digital</v>
      </c>
      <c r="N526" s="468" t="s">
        <v>932</v>
      </c>
      <c r="O526" s="468" t="s">
        <v>837</v>
      </c>
      <c r="P526" s="471">
        <v>228</v>
      </c>
      <c r="Q526" s="474" t="s">
        <v>154</v>
      </c>
      <c r="R526" s="477" t="s">
        <v>1438</v>
      </c>
      <c r="S526" s="477" t="s">
        <v>1503</v>
      </c>
      <c r="T526" s="477"/>
      <c r="U526" s="477"/>
      <c r="V526" s="480" t="str">
        <f t="shared" ref="V526" si="548">IF(ISBLANK(AC526),(IF(P526&lt;=0,"",IF(P526&lt;=2,"Muy Baja",IF(P526&lt;=24,"Baja",IF(P526&lt;=500,"Media",IF(P526&lt;=5000,"Alta","Muy Alta"))))))," ")</f>
        <v>Media</v>
      </c>
      <c r="W526" s="438">
        <f t="shared" ref="W526" si="549">IF(ISBLANK(AC526),(IF(V526="","",IF(V526="Muy Baja",20%,IF(V526="Baja",40%,IF(V526="Media",60%,IF(V526="Alta",80%,IF(V526="Muy Alta",100%,0)))))))," ")</f>
        <v>0.6</v>
      </c>
      <c r="X526" s="483" t="s">
        <v>1719</v>
      </c>
      <c r="Y526" s="486" t="str">
        <f>IF(X526&gt;0,IF(NOT(ISERROR(MATCH(X526,'Listados Datos'!$N$3:$N$4,0))),'Listados Datos'!$N$6&amp;"Por favor no seleccionar este criterios de impacto (Afectación Económica o presupuestal y/o Pérdida Reputacional)",'Listados Datos'!$N$7),"")</f>
        <v>✔</v>
      </c>
      <c r="Z526" s="435" t="str">
        <f>IF(OR(X526='Listados Datos'!$R$3,X526='Listados Datos'!$S$3),"Leve",IF(OR(X526='Listados Datos'!$R$4,X526='Listados Datos'!$S$4),"Menor",IF(OR(X526='Listados Datos'!$R$5,X526='Listados Datos'!$S$5),"Moderado",IF(OR(X526='Listados Datos'!$R$6,X526='Listados Datos'!$S$6),"Mayor",IF(OR(X526='Listados Datos'!$R$7,X526='Listados Datos'!$S$7),"Catastrófico","")))))</f>
        <v/>
      </c>
      <c r="AA526" s="438" t="str">
        <f>IF(Z526="","",IF(Z526="Leve",20%,IF(Z526="Menor",40%,IF(Z526="Moderado",60%,IF(Z526="Mayor",80%,IF(Z526="Catastrófico",100%,0))))))</f>
        <v/>
      </c>
      <c r="AB526" s="441" t="str">
        <f>IF(OR(AND(V526="Muy Baja",Z526="Leve"),AND(V526="Muy Baja",Z526="Menor"),AND(V526="Baja",Z526="Leve")),"Bajo",IF(OR(AND(V526="Muy baja",Z526="Moderado"),AND(V526="Baja",Z526="Menor"),AND(V526="Baja",Z526="Moderado"),AND(V526="Media",Z526="Leve"),AND(V526="Media",Z526="Menor"),AND(V526="Media",Z526="Moderado"),AND(V526="Alta",Z526="Leve"),AND(V526="Alta",Z526="Menor")),"Moderado",IF(OR(AND(V526="Muy Baja",Z526="Mayor"),AND(V526="Baja",Z526="Mayor"),AND(V526="Media",Z526="Mayor"),AND(V526="Alta",Z526="Moderado"),AND(V526="Alta",Z526="Mayor"),AND(V526="Muy Alta",Z526="Leve"),AND(V526="Muy Alta",Z526="Menor"),AND(V526="Muy Alta",Z526="Moderado"),AND(V526="Muy Alta",Z526="Mayor")),"Alto",IF(OR(AND(V526="Muy Baja",Z526="Catastrófico"),AND(V526="Baja",Z526="Catastrófico"),AND(V526="Media",Z526="Catastrófico"),AND(V526="Alta",Z526="Catastrófico"),AND(V526="Muy Alta",Z526="Catastrófico")),"Extremo",""))))</f>
        <v/>
      </c>
      <c r="AC526" s="444"/>
      <c r="AD526" s="447"/>
      <c r="AE526" s="450" t="str">
        <f t="shared" ref="AE526" si="550">IF(AND(AC526="Rara Vez",AD526="Insignificante"),("BAJA"),IF(AND(AC526="Rara Vez",AD526="Menor"),("BAJA"),IF(AND(AC526="Rara Vez",AD526="Moderado"),("MODERADA"),IF(AND(AC526="Rara Vez",AD526="Mayor"),("ALTA"),IF(AND(AC526="Improbable",AD526="Insignificante"),("BAJA"),IF(AND(AC526="Improbable",AD526="Menor"),("BAJA"),IF(AND(AC526="Improbable",AD526="Moderado"),("MODERADA"),IF(AND(AC526="Improbable",AD526="Mayor"),("ALTA"),IF(AND(AC526="Posible",AD526="Insignificante"),("BAJA"),IF(AND(AC526="Posible",AD526="Menor"),("MODERADA"),IF(AND(AC526="Posible",AD526="Moderado"),("ALTA"),IF(AND(AC526="Posible",AD526="Mayor"),("EXTREMA"),IF(AND(AC526="Probable",AD526="Insignificante"),("MODERADA"),IF(AND(AC526="Probable",AD526="Menor"),("ALTA"),IF(AND(AC526="Probable",AD526="Moderado"),("ALTA"),IF(AND(AC526="Probable",AD526="Mayor"),("EXTREMA"),IF(AND(AC526="Casi Seguro",AD526="Insignificante"),("ALTA"),IF(AND(AC526="Casi Seguro",AD526="Menor"),("ALTA"),IF(AND(AC526="Casi Seguro",AD526="Moderado"),("EXTREMA"),IF(AND(AC526="Casi Seguro",AD526="Mayor"),("EXTREMA"),IF(AD526="Catastrófico","EXTREMA","VALORAR")))))))))))))))))))))</f>
        <v>VALORAR</v>
      </c>
      <c r="AF526" s="205">
        <v>1</v>
      </c>
      <c r="AG526" s="206" t="s">
        <v>1504</v>
      </c>
      <c r="AH526" s="234" t="str">
        <f t="shared" si="516"/>
        <v>Probabilidad</v>
      </c>
      <c r="AI526" s="340" t="s">
        <v>314</v>
      </c>
      <c r="AJ526" s="340" t="s">
        <v>319</v>
      </c>
      <c r="AK526" s="235" t="str">
        <f t="shared" si="517"/>
        <v>40%</v>
      </c>
      <c r="AL526" s="341" t="s">
        <v>323</v>
      </c>
      <c r="AM526" s="341" t="s">
        <v>327</v>
      </c>
      <c r="AN526" s="342" t="s">
        <v>330</v>
      </c>
      <c r="AO526" s="236">
        <f>IF(ISBLANK(AD526),(IFERROR(IF(AH526="Probabilidad",(W526-(+W526*AK526)),IF(AH526="Impacto",W526,"")),""))," ")</f>
        <v>0.36</v>
      </c>
      <c r="AP526" s="174" t="str">
        <f>IF(ISBLANK(AD526), (IFERROR(IF(AO526="","",IF(AO526&lt;=0.2,"Muy Baja",IF(AO526&lt;=0.4,"Baja",IF(AO526&lt;=0.6,"Media",IF(AO526&lt;=0.8,"Alta","Muy Alta"))))),""))," ")</f>
        <v>Baja</v>
      </c>
      <c r="AQ526" s="237">
        <f t="shared" si="518"/>
        <v>0.36</v>
      </c>
      <c r="AR526" s="283" t="str">
        <f t="shared" si="519"/>
        <v/>
      </c>
      <c r="AS526" s="237" t="str">
        <f>IFERROR(IF(AH526="Impacto",(AA526-(+AA526*AK526)),IF(AH526="Probabilidad",AA526,"")),"")</f>
        <v/>
      </c>
      <c r="AT526" s="239" t="str">
        <f t="shared" si="520"/>
        <v/>
      </c>
      <c r="AU526" s="453"/>
      <c r="AV526" s="456" t="str">
        <f>IF(ISBLANK(AD526), " ", AD526)</f>
        <v xml:space="preserve"> </v>
      </c>
      <c r="AW526" s="450" t="str">
        <f t="shared" ref="AW526" si="551">IF(AND(AU526="Rara Vez",AV526="Insignificante"),("BAJA"),IF(AND(AU526="Rara Vez",AV526="Menor"),("BAJA"),IF(AND(AU526="Rara Vez",AV526="Moderado"),("MODERADA"),IF(AND(AU526="Rara Vez",AV526="Mayor"),("ALTA"),IF(AND(AU526="Improbable",AV526="Insignificante"),("BAJA"),IF(AND(AU526="Improbable",AV526="Menor"),("BAJA"),IF(AND(AU526="Improbable",AV526="Moderado"),("MODERADA"),IF(AND(AU526="Improbable",AV526="Mayor"),("ALTA"),IF(AND(AU526="Posible",AV526="Insignificante"),("BAJA"),IF(AND(AU526="Posible",AV526="Menor"),("MODERADA"),IF(AND(AU526="Posible",AV526="Moderado"),("ALTA"),IF(AND(AU526="Posible",AV526="Mayor"),("EXTREMA"),IF(AND(AU526="Probable",AV526="Insignificante"),("MODERADA"),IF(AND(AU526="Probable",AV526="Menor"),("ALTA"),IF(AND(AU526="Probable",AV526="Moderado"),("ALTA"),IF(AND(AU526="Probable",AV526="Mayor"),("EXTREMA"),IF(AND(AU526="Casi Seguro",AV526="Insignificante"),("ALTA"),IF(AND(AU526="Casi Seguro",AV526="Menor"),("ALTA"),IF(AND(AU526="Casi Seguro",AV526="Moderado"),("EXTREMA"),IF(AND(AU526="Casi Seguro",AV526="Mayor"),("EXTREMA"),IF(AV526="Catastrófico","EXTREMA","VALORAR")))))))))))))))))))))</f>
        <v>VALORAR</v>
      </c>
      <c r="AX526" s="459" t="s">
        <v>337</v>
      </c>
      <c r="AY526" s="343" t="s">
        <v>1403</v>
      </c>
      <c r="AZ526" s="209" t="s">
        <v>1404</v>
      </c>
      <c r="BA526" s="207" t="s">
        <v>976</v>
      </c>
      <c r="BB526" s="207" t="s">
        <v>1083</v>
      </c>
      <c r="BC526" s="208">
        <v>44562</v>
      </c>
      <c r="BD526" s="208">
        <v>44926</v>
      </c>
      <c r="BE526" s="208" t="s">
        <v>1408</v>
      </c>
      <c r="BF526" s="208" t="s">
        <v>1409</v>
      </c>
      <c r="BG526" s="462" t="s">
        <v>1400</v>
      </c>
      <c r="BH526" s="215"/>
      <c r="BI526" s="210"/>
      <c r="BJ526" s="210"/>
      <c r="BK526" s="210"/>
      <c r="BL526" s="207"/>
      <c r="BM526" s="207"/>
      <c r="BN526" s="207"/>
      <c r="BO526" s="282"/>
      <c r="BP526" s="282"/>
      <c r="BQ526" s="284"/>
      <c r="BR526" s="213"/>
      <c r="BS526" s="213" t="str">
        <f>IF(AND('MAPA DE RIESGOS'!$AP526="Muy Alta",'MAPA DE RIESGOS'!$AR526="Leve"),CONCATENATE("R",'MAPA DE RIESGOS'!$H526,"C",'MAPA DE RIESGOS'!$AF526),"")</f>
        <v/>
      </c>
      <c r="BT526" s="213"/>
      <c r="BU526" s="213"/>
      <c r="BV526" s="213"/>
      <c r="BW526" s="213"/>
      <c r="BX526" s="213"/>
      <c r="BY526" s="213"/>
      <c r="BZ526" s="213"/>
      <c r="CA526" s="213"/>
      <c r="CB526" s="213"/>
      <c r="CC526" s="213"/>
      <c r="CD526" s="213"/>
      <c r="CE526" s="213"/>
      <c r="CF526" s="213"/>
      <c r="CG526" s="213"/>
      <c r="CH526" s="213"/>
      <c r="CI526" s="213"/>
      <c r="CJ526" s="213"/>
      <c r="CK526" s="213"/>
    </row>
    <row r="527" spans="1:89" s="214" customFormat="1" ht="28.5" hidden="1" customHeight="1">
      <c r="A527" s="646"/>
      <c r="B527" s="624"/>
      <c r="C527" s="520"/>
      <c r="D527" s="520"/>
      <c r="E527" s="469"/>
      <c r="F527" s="469"/>
      <c r="G527" s="489"/>
      <c r="H527" s="384">
        <v>86</v>
      </c>
      <c r="I527" s="466"/>
      <c r="J527" s="463"/>
      <c r="K527" s="463"/>
      <c r="L527" s="463"/>
      <c r="M527" s="469" t="str">
        <f t="shared" si="547"/>
        <v xml:space="preserve">Posibilidad de perdida de  debido a amenazas como y vulderabilidades, afectando a los activos de información de </v>
      </c>
      <c r="N527" s="469"/>
      <c r="O527" s="469"/>
      <c r="P527" s="472"/>
      <c r="Q527" s="475"/>
      <c r="R527" s="478"/>
      <c r="S527" s="478"/>
      <c r="T527" s="478"/>
      <c r="U527" s="478"/>
      <c r="V527" s="481"/>
      <c r="W527" s="439"/>
      <c r="X527" s="484"/>
      <c r="Y527" s="487"/>
      <c r="Z527" s="436"/>
      <c r="AA527" s="439"/>
      <c r="AB527" s="442"/>
      <c r="AC527" s="445"/>
      <c r="AD527" s="448"/>
      <c r="AE527" s="451"/>
      <c r="AF527" s="205">
        <v>2</v>
      </c>
      <c r="AG527" s="206"/>
      <c r="AH527" s="234" t="str">
        <f t="shared" si="516"/>
        <v/>
      </c>
      <c r="AI527" s="340"/>
      <c r="AJ527" s="340"/>
      <c r="AK527" s="235" t="str">
        <f t="shared" si="517"/>
        <v/>
      </c>
      <c r="AL527" s="341"/>
      <c r="AM527" s="341"/>
      <c r="AN527" s="342"/>
      <c r="AO527" s="236" t="str">
        <f>IF(ISBLANK(AD526),(IFERROR(IF(AND(AH526="Probabilidad",AH527="Probabilidad"),(AQ526-(+AQ526*AK527)),IF(AH527="Probabilidad",(W526-(+W526*AK527)),IF(AH527="Impacto",AQ526,""))),""))," ")</f>
        <v/>
      </c>
      <c r="AP527" s="174" t="str">
        <f>IF(ISBLANK(AD526),(IFERROR(IF(AO527="","",IF(AO527&lt;=0.2,"Muy Baja",IF(AO527&lt;=0.4,"Baja",IF(AO527&lt;=0.6,"Media",IF(AO527&lt;=0.8,"Alta","Muy Alta"))))),""))," ")</f>
        <v/>
      </c>
      <c r="AQ527" s="237" t="str">
        <f t="shared" si="518"/>
        <v/>
      </c>
      <c r="AR527" s="283" t="str">
        <f t="shared" si="519"/>
        <v/>
      </c>
      <c r="AS527" s="237" t="str">
        <f>IFERROR(IF(AND(AH526="Impacto",AH527="Impacto"),(AS526-(+AS526*AK527)),IF(AH527="Impacto",(AA526-(+AA526*AK527)),IF(AH527="Probabilidad",AS526,""))),"")</f>
        <v/>
      </c>
      <c r="AT527" s="239" t="str">
        <f t="shared" si="520"/>
        <v/>
      </c>
      <c r="AU527" s="454"/>
      <c r="AV527" s="457"/>
      <c r="AW527" s="451"/>
      <c r="AX527" s="460"/>
      <c r="AY527" s="343"/>
      <c r="AZ527" s="209"/>
      <c r="BA527" s="207"/>
      <c r="BB527" s="207"/>
      <c r="BC527" s="208"/>
      <c r="BD527" s="208"/>
      <c r="BE527" s="208"/>
      <c r="BF527" s="209"/>
      <c r="BG527" s="463"/>
      <c r="BH527" s="215"/>
      <c r="BI527" s="210"/>
      <c r="BJ527" s="210"/>
      <c r="BK527" s="210"/>
      <c r="BL527" s="207"/>
      <c r="BM527" s="207"/>
      <c r="BN527" s="207"/>
      <c r="BO527" s="282"/>
      <c r="BP527" s="282"/>
      <c r="BQ527" s="284"/>
      <c r="BR527" s="213"/>
      <c r="BS527" s="213" t="str">
        <f>IF(AND('MAPA DE RIESGOS'!$AP527="Muy Alta",'MAPA DE RIESGOS'!$AR527="Leve"),CONCATENATE("R",'MAPA DE RIESGOS'!$H527,"C",'MAPA DE RIESGOS'!$AF527),"")</f>
        <v/>
      </c>
      <c r="BT527" s="213"/>
      <c r="BU527" s="213"/>
      <c r="BV527" s="213"/>
      <c r="BW527" s="213"/>
      <c r="BX527" s="213"/>
      <c r="BY527" s="213"/>
      <c r="BZ527" s="213"/>
      <c r="CA527" s="213"/>
      <c r="CB527" s="213"/>
      <c r="CC527" s="213"/>
      <c r="CD527" s="213"/>
      <c r="CE527" s="213"/>
      <c r="CF527" s="213"/>
      <c r="CG527" s="213"/>
      <c r="CH527" s="213"/>
      <c r="CI527" s="213"/>
      <c r="CJ527" s="213"/>
      <c r="CK527" s="213"/>
    </row>
    <row r="528" spans="1:89" s="214" customFormat="1" ht="28.5" hidden="1" customHeight="1">
      <c r="A528" s="646"/>
      <c r="B528" s="624"/>
      <c r="C528" s="520"/>
      <c r="D528" s="520"/>
      <c r="E528" s="469"/>
      <c r="F528" s="469"/>
      <c r="G528" s="489"/>
      <c r="H528" s="384">
        <v>86</v>
      </c>
      <c r="I528" s="466"/>
      <c r="J528" s="463"/>
      <c r="K528" s="463"/>
      <c r="L528" s="463"/>
      <c r="M528" s="469" t="str">
        <f t="shared" si="547"/>
        <v xml:space="preserve">Posibilidad de perdida de  debido a amenazas como y vulderabilidades, afectando a los activos de información de </v>
      </c>
      <c r="N528" s="469"/>
      <c r="O528" s="469"/>
      <c r="P528" s="472"/>
      <c r="Q528" s="475"/>
      <c r="R528" s="478"/>
      <c r="S528" s="478"/>
      <c r="T528" s="478"/>
      <c r="U528" s="478"/>
      <c r="V528" s="481"/>
      <c r="W528" s="439"/>
      <c r="X528" s="484"/>
      <c r="Y528" s="487"/>
      <c r="Z528" s="436"/>
      <c r="AA528" s="439"/>
      <c r="AB528" s="442"/>
      <c r="AC528" s="445"/>
      <c r="AD528" s="448"/>
      <c r="AE528" s="451"/>
      <c r="AF528" s="205">
        <v>3</v>
      </c>
      <c r="AG528" s="206"/>
      <c r="AH528" s="234" t="str">
        <f t="shared" si="516"/>
        <v/>
      </c>
      <c r="AI528" s="340"/>
      <c r="AJ528" s="340"/>
      <c r="AK528" s="235" t="str">
        <f t="shared" si="517"/>
        <v/>
      </c>
      <c r="AL528" s="341"/>
      <c r="AM528" s="341"/>
      <c r="AN528" s="342"/>
      <c r="AO528" s="236" t="str">
        <f>IF(ISBLANK(AD526),(IFERROR(IF(AND(AH527="Probabilidad",AH528="Probabilidad"),(AQ527-(+AQ527*AK528)),IF(AND(AH527="Impacto",AH528="Probabilidad"),(AQ526-(+AQ526*AK528)),IF(AH528="Impacto",AQ527,""))),""))," ")</f>
        <v/>
      </c>
      <c r="AP528" s="174" t="str">
        <f>IF(ISBLANK(AD526),(IFERROR(IF(AO528="","",IF(AO528&lt;=0.2,"Muy Baja",IF(AO528&lt;=0.4,"Baja",IF(AO528&lt;=0.6,"Media",IF(AO528&lt;=0.8,"Alta","Muy Alta"))))),""))," ")</f>
        <v/>
      </c>
      <c r="AQ528" s="237" t="str">
        <f t="shared" si="518"/>
        <v/>
      </c>
      <c r="AR528" s="283" t="str">
        <f t="shared" si="519"/>
        <v/>
      </c>
      <c r="AS528" s="237" t="str">
        <f>IFERROR(IF(AND(AH527="Impacto",AH528="Impacto"),(AS527-(+AS527*AK528)),IF(AND(AH527="Probabilidad",AH528="Impacto"),(AS526-(+AS526*AK528)),IF(AH528="Probabilidad",AS527,""))),"")</f>
        <v/>
      </c>
      <c r="AT528" s="239" t="str">
        <f t="shared" si="520"/>
        <v/>
      </c>
      <c r="AU528" s="454"/>
      <c r="AV528" s="457"/>
      <c r="AW528" s="451"/>
      <c r="AX528" s="460"/>
      <c r="AY528" s="343"/>
      <c r="AZ528" s="209"/>
      <c r="BA528" s="207"/>
      <c r="BB528" s="207"/>
      <c r="BC528" s="208"/>
      <c r="BD528" s="208"/>
      <c r="BE528" s="208"/>
      <c r="BF528" s="209"/>
      <c r="BG528" s="463"/>
      <c r="BH528" s="215"/>
      <c r="BI528" s="210"/>
      <c r="BJ528" s="210"/>
      <c r="BK528" s="210"/>
      <c r="BL528" s="207"/>
      <c r="BM528" s="207"/>
      <c r="BN528" s="207"/>
      <c r="BO528" s="282"/>
      <c r="BP528" s="282"/>
      <c r="BQ528" s="284"/>
      <c r="BR528" s="213"/>
      <c r="BS528" s="213" t="str">
        <f>IF(AND('MAPA DE RIESGOS'!$AP528="Muy Alta",'MAPA DE RIESGOS'!$AR528="Leve"),CONCATENATE("R",'MAPA DE RIESGOS'!$H528,"C",'MAPA DE RIESGOS'!$AF528),"")</f>
        <v/>
      </c>
      <c r="BT528" s="213"/>
      <c r="BU528" s="213"/>
      <c r="BV528" s="213"/>
      <c r="BW528" s="213"/>
      <c r="BX528" s="213"/>
      <c r="BY528" s="213"/>
      <c r="BZ528" s="213"/>
      <c r="CA528" s="213"/>
      <c r="CB528" s="213"/>
      <c r="CC528" s="213"/>
      <c r="CD528" s="213"/>
      <c r="CE528" s="213"/>
      <c r="CF528" s="213"/>
      <c r="CG528" s="213"/>
      <c r="CH528" s="213"/>
      <c r="CI528" s="213"/>
      <c r="CJ528" s="213"/>
      <c r="CK528" s="213"/>
    </row>
    <row r="529" spans="1:89" s="214" customFormat="1" ht="28.5" hidden="1" customHeight="1">
      <c r="A529" s="646"/>
      <c r="B529" s="624"/>
      <c r="C529" s="520"/>
      <c r="D529" s="520"/>
      <c r="E529" s="469"/>
      <c r="F529" s="469"/>
      <c r="G529" s="489"/>
      <c r="H529" s="384">
        <v>86</v>
      </c>
      <c r="I529" s="466"/>
      <c r="J529" s="463"/>
      <c r="K529" s="463"/>
      <c r="L529" s="463"/>
      <c r="M529" s="469" t="str">
        <f t="shared" si="547"/>
        <v xml:space="preserve">Posibilidad de perdida de  debido a amenazas como y vulderabilidades, afectando a los activos de información de </v>
      </c>
      <c r="N529" s="469"/>
      <c r="O529" s="469"/>
      <c r="P529" s="472"/>
      <c r="Q529" s="475"/>
      <c r="R529" s="478"/>
      <c r="S529" s="478"/>
      <c r="T529" s="478"/>
      <c r="U529" s="478"/>
      <c r="V529" s="481"/>
      <c r="W529" s="439"/>
      <c r="X529" s="484"/>
      <c r="Y529" s="487"/>
      <c r="Z529" s="436"/>
      <c r="AA529" s="439"/>
      <c r="AB529" s="442"/>
      <c r="AC529" s="445"/>
      <c r="AD529" s="448"/>
      <c r="AE529" s="451"/>
      <c r="AF529" s="205">
        <v>4</v>
      </c>
      <c r="AG529" s="206"/>
      <c r="AH529" s="234" t="str">
        <f t="shared" si="516"/>
        <v/>
      </c>
      <c r="AI529" s="340"/>
      <c r="AJ529" s="340"/>
      <c r="AK529" s="235" t="str">
        <f t="shared" si="517"/>
        <v/>
      </c>
      <c r="AL529" s="341"/>
      <c r="AM529" s="341"/>
      <c r="AN529" s="342"/>
      <c r="AO529" s="236" t="str">
        <f>IF(ISBLANK(AD526),(IFERROR(IF(AND(AH528="Probabilidad",AH529="Probabilidad"),(AQ528-(+AQ528*AK529)),IF(AND(AH528="Impacto",AH529="Probabilidad"),(AQ527-(+AQ527*AK529)),IF(AH529="Impacto",AQ528,""))),""))," ")</f>
        <v/>
      </c>
      <c r="AP529" s="174" t="str">
        <f>IF(ISBLANK(AD526),(IFERROR(IF(AO529="","",IF(AO529&lt;=0.2,"Muy Baja",IF(AO529&lt;=0.4,"Baja",IF(AO529&lt;=0.6,"Media",IF(AO529&lt;=0.8,"Alta","Muy Alta"))))),""))," ")</f>
        <v/>
      </c>
      <c r="AQ529" s="237" t="str">
        <f t="shared" si="518"/>
        <v/>
      </c>
      <c r="AR529" s="283" t="str">
        <f t="shared" si="519"/>
        <v/>
      </c>
      <c r="AS529" s="237" t="str">
        <f>IFERROR(IF(AND(AH528="Impacto",AH529="Impacto"),(AS528-(+AS528*AK529)),IF(AND(AH528="Probabilidad",AH529="Impacto"),(AS527-(+AS527*AK529)),IF(AH529="Probabilidad",AS528,""))),"")</f>
        <v/>
      </c>
      <c r="AT529" s="239" t="str">
        <f t="shared" si="520"/>
        <v/>
      </c>
      <c r="AU529" s="454"/>
      <c r="AV529" s="457"/>
      <c r="AW529" s="451"/>
      <c r="AX529" s="460"/>
      <c r="AY529" s="343"/>
      <c r="AZ529" s="209"/>
      <c r="BA529" s="207"/>
      <c r="BB529" s="207"/>
      <c r="BC529" s="208"/>
      <c r="BD529" s="208"/>
      <c r="BE529" s="208"/>
      <c r="BF529" s="209"/>
      <c r="BG529" s="463"/>
      <c r="BH529" s="215"/>
      <c r="BI529" s="210"/>
      <c r="BJ529" s="210"/>
      <c r="BK529" s="210"/>
      <c r="BL529" s="207"/>
      <c r="BM529" s="207"/>
      <c r="BN529" s="207"/>
      <c r="BO529" s="282"/>
      <c r="BP529" s="282"/>
      <c r="BQ529" s="284"/>
      <c r="BR529" s="213"/>
      <c r="BS529" s="213" t="str">
        <f>IF(AND('MAPA DE RIESGOS'!$AP529="Muy Alta",'MAPA DE RIESGOS'!$AR529="Leve"),CONCATENATE("R",'MAPA DE RIESGOS'!$H529,"C",'MAPA DE RIESGOS'!$AF529),"")</f>
        <v/>
      </c>
      <c r="BT529" s="213"/>
      <c r="BU529" s="213"/>
      <c r="BV529" s="213"/>
      <c r="BW529" s="213"/>
      <c r="BX529" s="213"/>
      <c r="BY529" s="213"/>
      <c r="BZ529" s="213"/>
      <c r="CA529" s="213"/>
      <c r="CB529" s="213"/>
      <c r="CC529" s="213"/>
      <c r="CD529" s="213"/>
      <c r="CE529" s="213"/>
      <c r="CF529" s="213"/>
      <c r="CG529" s="213"/>
      <c r="CH529" s="213"/>
      <c r="CI529" s="213"/>
      <c r="CJ529" s="213"/>
      <c r="CK529" s="213"/>
    </row>
    <row r="530" spans="1:89" s="214" customFormat="1" ht="28.5" hidden="1" customHeight="1">
      <c r="A530" s="646"/>
      <c r="B530" s="624"/>
      <c r="C530" s="520"/>
      <c r="D530" s="520"/>
      <c r="E530" s="469"/>
      <c r="F530" s="469"/>
      <c r="G530" s="489"/>
      <c r="H530" s="384">
        <v>86</v>
      </c>
      <c r="I530" s="466"/>
      <c r="J530" s="463"/>
      <c r="K530" s="463"/>
      <c r="L530" s="463"/>
      <c r="M530" s="469" t="str">
        <f t="shared" si="547"/>
        <v xml:space="preserve">Posibilidad de perdida de  debido a amenazas como y vulderabilidades, afectando a los activos de información de </v>
      </c>
      <c r="N530" s="469"/>
      <c r="O530" s="469"/>
      <c r="P530" s="472"/>
      <c r="Q530" s="475"/>
      <c r="R530" s="478"/>
      <c r="S530" s="478"/>
      <c r="T530" s="478"/>
      <c r="U530" s="478"/>
      <c r="V530" s="481"/>
      <c r="W530" s="439"/>
      <c r="X530" s="484"/>
      <c r="Y530" s="487"/>
      <c r="Z530" s="436"/>
      <c r="AA530" s="439"/>
      <c r="AB530" s="442"/>
      <c r="AC530" s="445"/>
      <c r="AD530" s="448"/>
      <c r="AE530" s="451"/>
      <c r="AF530" s="205">
        <v>5</v>
      </c>
      <c r="AG530" s="206"/>
      <c r="AH530" s="234" t="str">
        <f t="shared" si="516"/>
        <v/>
      </c>
      <c r="AI530" s="340"/>
      <c r="AJ530" s="340"/>
      <c r="AK530" s="235" t="str">
        <f t="shared" si="517"/>
        <v/>
      </c>
      <c r="AL530" s="341"/>
      <c r="AM530" s="341"/>
      <c r="AN530" s="342"/>
      <c r="AO530" s="236" t="str">
        <f>IF(ISBLANK(AD526),(IFERROR(IF(AND(AH529="Probabilidad",AH530="Probabilidad"),(AQ529-(+AQ529*AK530)),IF(AND(AH529="Impacto",AH530="Probabilidad"),(AQ528-(+AQ528*AK530)),IF(AH530="Impacto",AQ529,""))),""))," ")</f>
        <v/>
      </c>
      <c r="AP530" s="174" t="str">
        <f>IF(ISBLANK(AD526),(IFERROR(IF(AO530="","",IF(AO530&lt;=0.2,"Muy Baja",IF(AO530&lt;=0.4,"Baja",IF(AO530&lt;=0.6,"Media",IF(AO530&lt;=0.8,"Alta","Muy Alta"))))),""))," ")</f>
        <v/>
      </c>
      <c r="AQ530" s="237" t="str">
        <f t="shared" si="518"/>
        <v/>
      </c>
      <c r="AR530" s="283" t="str">
        <f t="shared" si="519"/>
        <v/>
      </c>
      <c r="AS530" s="237" t="str">
        <f>IFERROR(IF(AND(AH529="Impacto",AH530="Impacto"),(AS529-(+AS529*AK530)),IF(AND(AH529="Probabilidad",AH530="Impacto"),(AS528-(+AS528*AK530)),IF(AH530="Probabilidad",AS529,""))),"")</f>
        <v/>
      </c>
      <c r="AT530" s="239" t="str">
        <f t="shared" si="520"/>
        <v/>
      </c>
      <c r="AU530" s="454"/>
      <c r="AV530" s="457"/>
      <c r="AW530" s="451"/>
      <c r="AX530" s="460"/>
      <c r="AY530" s="343"/>
      <c r="AZ530" s="209"/>
      <c r="BA530" s="207"/>
      <c r="BB530" s="207"/>
      <c r="BC530" s="208"/>
      <c r="BD530" s="208"/>
      <c r="BE530" s="208"/>
      <c r="BF530" s="209"/>
      <c r="BG530" s="463"/>
      <c r="BH530" s="215"/>
      <c r="BI530" s="210"/>
      <c r="BJ530" s="210"/>
      <c r="BK530" s="210"/>
      <c r="BL530" s="207"/>
      <c r="BM530" s="207"/>
      <c r="BN530" s="207"/>
      <c r="BO530" s="282"/>
      <c r="BP530" s="282"/>
      <c r="BQ530" s="284"/>
      <c r="BR530" s="213"/>
      <c r="BS530" s="213" t="str">
        <f>IF(AND('MAPA DE RIESGOS'!$AP530="Muy Alta",'MAPA DE RIESGOS'!$AR530="Leve"),CONCATENATE("R",'MAPA DE RIESGOS'!$H530,"C",'MAPA DE RIESGOS'!$AF530),"")</f>
        <v/>
      </c>
      <c r="BT530" s="213"/>
      <c r="BU530" s="213"/>
      <c r="BV530" s="213"/>
      <c r="BW530" s="213"/>
      <c r="BX530" s="213"/>
      <c r="BY530" s="213"/>
      <c r="BZ530" s="213"/>
      <c r="CA530" s="213"/>
      <c r="CB530" s="213"/>
      <c r="CC530" s="213"/>
      <c r="CD530" s="213"/>
      <c r="CE530" s="213"/>
      <c r="CF530" s="213"/>
      <c r="CG530" s="213"/>
      <c r="CH530" s="213"/>
      <c r="CI530" s="213"/>
      <c r="CJ530" s="213"/>
      <c r="CK530" s="213"/>
    </row>
    <row r="531" spans="1:89" s="214" customFormat="1" ht="28.5" hidden="1" customHeight="1">
      <c r="A531" s="646"/>
      <c r="B531" s="624"/>
      <c r="C531" s="520"/>
      <c r="D531" s="520"/>
      <c r="E531" s="469"/>
      <c r="F531" s="469"/>
      <c r="G531" s="489"/>
      <c r="H531" s="384">
        <v>86</v>
      </c>
      <c r="I531" s="467"/>
      <c r="J531" s="464"/>
      <c r="K531" s="464"/>
      <c r="L531" s="464"/>
      <c r="M531" s="470" t="str">
        <f t="shared" si="547"/>
        <v xml:space="preserve">Posibilidad de perdida de  debido a amenazas como y vulderabilidades, afectando a los activos de información de </v>
      </c>
      <c r="N531" s="470"/>
      <c r="O531" s="470"/>
      <c r="P531" s="473"/>
      <c r="Q531" s="476"/>
      <c r="R531" s="479"/>
      <c r="S531" s="479"/>
      <c r="T531" s="479"/>
      <c r="U531" s="479"/>
      <c r="V531" s="482"/>
      <c r="W531" s="440"/>
      <c r="X531" s="485"/>
      <c r="Y531" s="488"/>
      <c r="Z531" s="437"/>
      <c r="AA531" s="440"/>
      <c r="AB531" s="443"/>
      <c r="AC531" s="446"/>
      <c r="AD531" s="449"/>
      <c r="AE531" s="452"/>
      <c r="AF531" s="205">
        <v>6</v>
      </c>
      <c r="AG531" s="206"/>
      <c r="AH531" s="234" t="str">
        <f t="shared" si="516"/>
        <v/>
      </c>
      <c r="AI531" s="340"/>
      <c r="AJ531" s="340"/>
      <c r="AK531" s="235" t="str">
        <f t="shared" si="517"/>
        <v/>
      </c>
      <c r="AL531" s="341"/>
      <c r="AM531" s="341"/>
      <c r="AN531" s="342"/>
      <c r="AO531" s="236" t="str">
        <f>IF(ISBLANK(AD526),(IFERROR(IF(AND(AH529="Probabilidad",AH531="Probabilidad"),(AQ529-(+AQ529*AK531)),IF(AND(AH529="Impacto",AH531="Probabilidad"),(AQ528-(+AQ528*AK531)),IF(AH531="Impacto",AQ529,""))),""))," ")</f>
        <v/>
      </c>
      <c r="AP531" s="174" t="str">
        <f>IF(ISBLANK(AD526),(IFERROR(IF(AO531="","",IF(AO531&lt;=0.2,"Muy Baja",IF(AO531&lt;=0.4,"Baja",IF(AO531&lt;=0.6,"Media",IF(AO531&lt;=0.8,"Alta","Muy Alta"))))),"")), " ")</f>
        <v/>
      </c>
      <c r="AQ531" s="237" t="str">
        <f t="shared" si="518"/>
        <v/>
      </c>
      <c r="AR531" s="283" t="str">
        <f t="shared" si="519"/>
        <v/>
      </c>
      <c r="AS531" s="237" t="str">
        <f>IFERROR(IF(AND(AH530="Impacto",AH531="Impacto"),(AS529-(+AS530*AK531)),IF(AND(AH529="Probabilidad",AH531="Impacto"),(AS528-(+AS528*AK531)),IF(AH531="Probabilidad",AS529,""))),"")</f>
        <v/>
      </c>
      <c r="AT531" s="239" t="str">
        <f t="shared" si="520"/>
        <v/>
      </c>
      <c r="AU531" s="455"/>
      <c r="AV531" s="458"/>
      <c r="AW531" s="452"/>
      <c r="AX531" s="461"/>
      <c r="AY531" s="343"/>
      <c r="AZ531" s="209"/>
      <c r="BA531" s="207"/>
      <c r="BB531" s="207"/>
      <c r="BC531" s="208"/>
      <c r="BD531" s="208"/>
      <c r="BE531" s="208"/>
      <c r="BF531" s="209"/>
      <c r="BG531" s="464"/>
      <c r="BH531" s="215"/>
      <c r="BI531" s="210"/>
      <c r="BJ531" s="210"/>
      <c r="BK531" s="210"/>
      <c r="BL531" s="207"/>
      <c r="BM531" s="207"/>
      <c r="BN531" s="207"/>
      <c r="BO531" s="282"/>
      <c r="BP531" s="282"/>
      <c r="BQ531" s="284"/>
      <c r="BR531" s="213"/>
      <c r="BS531" s="213" t="str">
        <f>IF(AND('MAPA DE RIESGOS'!$AP531="Muy Alta",'MAPA DE RIESGOS'!$AR531="Leve"),CONCATENATE("R",'MAPA DE RIESGOS'!$H531,"C",'MAPA DE RIESGOS'!$AF531),"")</f>
        <v/>
      </c>
      <c r="BT531" s="213"/>
      <c r="BU531" s="213"/>
      <c r="BV531" s="213"/>
      <c r="BW531" s="213"/>
      <c r="BX531" s="213"/>
      <c r="BY531" s="213"/>
      <c r="BZ531" s="213"/>
      <c r="CA531" s="213"/>
      <c r="CB531" s="213"/>
      <c r="CC531" s="213"/>
      <c r="CD531" s="213"/>
      <c r="CE531" s="213"/>
      <c r="CF531" s="213"/>
      <c r="CG531" s="213"/>
      <c r="CH531" s="213"/>
      <c r="CI531" s="213"/>
      <c r="CJ531" s="213"/>
      <c r="CK531" s="213"/>
    </row>
    <row r="532" spans="1:89" s="214" customFormat="1" ht="92" customHeight="1">
      <c r="A532" s="646"/>
      <c r="B532" s="624" t="s">
        <v>962</v>
      </c>
      <c r="C532" s="520"/>
      <c r="D532" s="520" t="str">
        <f>IFERROR((VLOOKUP($B532,'Listados Datos'!$D$3:$F$18,3,FALSE))," ")</f>
        <v>Inicia con la planificación de las acciones preventivas en materia disciplinaria y el conocimiento de la conducta de posible connotación disciplinaria realizada por un servidor
público activo o en retiro del DADEP, con la observancia formal y material de las normas que regulen las funciones de este y finaliza con el culmiento del proceso disciplinario con auto de terminación y/o archivo, fallo sancionatorio o absolutorio (aplica para los servidores públicos que desarrollan las funciones en el DADEP) y las acciones del actuar para el mejoramiento de la gestión del proceso.</v>
      </c>
      <c r="E532" s="469" t="s">
        <v>1259</v>
      </c>
      <c r="F532" s="469" t="s">
        <v>976</v>
      </c>
      <c r="G532" s="490">
        <v>87</v>
      </c>
      <c r="H532" s="387">
        <v>87</v>
      </c>
      <c r="I532" s="465" t="s">
        <v>1303</v>
      </c>
      <c r="J532" s="462" t="s">
        <v>243</v>
      </c>
      <c r="K532" s="462" t="s">
        <v>1303</v>
      </c>
      <c r="L532" s="462" t="s">
        <v>1501</v>
      </c>
      <c r="M532" s="468" t="str">
        <f t="shared" si="547"/>
        <v>Posibilidad de perdida de Confidencialidad, Integridad y Disponibilidad debido a amenazas como Daño o perdida de la informacióny vulderabilidades, afectando a los activos de información de Información física o digital</v>
      </c>
      <c r="N532" s="468" t="s">
        <v>932</v>
      </c>
      <c r="O532" s="468" t="s">
        <v>837</v>
      </c>
      <c r="P532" s="471">
        <v>228</v>
      </c>
      <c r="Q532" s="474" t="s">
        <v>91</v>
      </c>
      <c r="R532" s="477" t="s">
        <v>1438</v>
      </c>
      <c r="S532" s="477" t="s">
        <v>1502</v>
      </c>
      <c r="T532" s="477"/>
      <c r="U532" s="477"/>
      <c r="V532" s="480" t="str">
        <f t="shared" ref="V532" si="552">IF(ISBLANK(AC532),(IF(P532&lt;=0,"",IF(P532&lt;=2,"Muy Baja",IF(P532&lt;=24,"Baja",IF(P532&lt;=500,"Media",IF(P532&lt;=5000,"Alta","Muy Alta"))))))," ")</f>
        <v>Media</v>
      </c>
      <c r="W532" s="438">
        <f t="shared" ref="W532" si="553">IF(ISBLANK(AC532),(IF(V532="","",IF(V532="Muy Baja",20%,IF(V532="Baja",40%,IF(V532="Media",60%,IF(V532="Alta",80%,IF(V532="Muy Alta",100%,0)))))))," ")</f>
        <v>0.6</v>
      </c>
      <c r="X532" s="483" t="s">
        <v>1719</v>
      </c>
      <c r="Y532" s="486" t="str">
        <f>IF(X532&gt;0,IF(NOT(ISERROR(MATCH(X532,'Listados Datos'!$N$3:$N$4,0))),'Listados Datos'!$N$6&amp;"Por favor no seleccionar este criterios de impacto (Afectación Económica o presupuestal y/o Pérdida Reputacional)",'Listados Datos'!$N$7),"")</f>
        <v>✔</v>
      </c>
      <c r="Z532" s="435" t="str">
        <f>IF(OR(X532='Listados Datos'!$R$3,X532='Listados Datos'!$S$3),"Leve",IF(OR(X532='Listados Datos'!$R$4,X532='Listados Datos'!$S$4),"Menor",IF(OR(X532='Listados Datos'!$R$5,X532='Listados Datos'!$S$5),"Moderado",IF(OR(X532='Listados Datos'!$R$6,X532='Listados Datos'!$S$6),"Mayor",IF(OR(X532='Listados Datos'!$R$7,X532='Listados Datos'!$S$7),"Catastrófico","")))))</f>
        <v/>
      </c>
      <c r="AA532" s="438" t="str">
        <f>IF(Z532="","",IF(Z532="Leve",20%,IF(Z532="Menor",40%,IF(Z532="Moderado",60%,IF(Z532="Mayor",80%,IF(Z532="Catastrófico",100%,0))))))</f>
        <v/>
      </c>
      <c r="AB532" s="441" t="str">
        <f>IF(OR(AND(V532="Muy Baja",Z532="Leve"),AND(V532="Muy Baja",Z532="Menor"),AND(V532="Baja",Z532="Leve")),"Bajo",IF(OR(AND(V532="Muy baja",Z532="Moderado"),AND(V532="Baja",Z532="Menor"),AND(V532="Baja",Z532="Moderado"),AND(V532="Media",Z532="Leve"),AND(V532="Media",Z532="Menor"),AND(V532="Media",Z532="Moderado"),AND(V532="Alta",Z532="Leve"),AND(V532="Alta",Z532="Menor")),"Moderado",IF(OR(AND(V532="Muy Baja",Z532="Mayor"),AND(V532="Baja",Z532="Mayor"),AND(V532="Media",Z532="Mayor"),AND(V532="Alta",Z532="Moderado"),AND(V532="Alta",Z532="Mayor"),AND(V532="Muy Alta",Z532="Leve"),AND(V532="Muy Alta",Z532="Menor"),AND(V532="Muy Alta",Z532="Moderado"),AND(V532="Muy Alta",Z532="Mayor")),"Alto",IF(OR(AND(V532="Muy Baja",Z532="Catastrófico"),AND(V532="Baja",Z532="Catastrófico"),AND(V532="Media",Z532="Catastrófico"),AND(V532="Alta",Z532="Catastrófico"),AND(V532="Muy Alta",Z532="Catastrófico")),"Extremo",""))))</f>
        <v/>
      </c>
      <c r="AC532" s="444"/>
      <c r="AD532" s="447"/>
      <c r="AE532" s="450" t="str">
        <f t="shared" ref="AE532" si="554">IF(AND(AC532="Rara Vez",AD532="Insignificante"),("BAJA"),IF(AND(AC532="Rara Vez",AD532="Menor"),("BAJA"),IF(AND(AC532="Rara Vez",AD532="Moderado"),("MODERADA"),IF(AND(AC532="Rara Vez",AD532="Mayor"),("ALTA"),IF(AND(AC532="Improbable",AD532="Insignificante"),("BAJA"),IF(AND(AC532="Improbable",AD532="Menor"),("BAJA"),IF(AND(AC532="Improbable",AD532="Moderado"),("MODERADA"),IF(AND(AC532="Improbable",AD532="Mayor"),("ALTA"),IF(AND(AC532="Posible",AD532="Insignificante"),("BAJA"),IF(AND(AC532="Posible",AD532="Menor"),("MODERADA"),IF(AND(AC532="Posible",AD532="Moderado"),("ALTA"),IF(AND(AC532="Posible",AD532="Mayor"),("EXTREMA"),IF(AND(AC532="Probable",AD532="Insignificante"),("MODERADA"),IF(AND(AC532="Probable",AD532="Menor"),("ALTA"),IF(AND(AC532="Probable",AD532="Moderado"),("ALTA"),IF(AND(AC532="Probable",AD532="Mayor"),("EXTREMA"),IF(AND(AC532="Casi Seguro",AD532="Insignificante"),("ALTA"),IF(AND(AC532="Casi Seguro",AD532="Menor"),("ALTA"),IF(AND(AC532="Casi Seguro",AD532="Moderado"),("EXTREMA"),IF(AND(AC532="Casi Seguro",AD532="Mayor"),("EXTREMA"),IF(AD532="Catastrófico","EXTREMA","VALORAR")))))))))))))))))))))</f>
        <v>VALORAR</v>
      </c>
      <c r="AF532" s="205">
        <v>1</v>
      </c>
      <c r="AG532" s="206" t="s">
        <v>1506</v>
      </c>
      <c r="AH532" s="234" t="str">
        <f t="shared" si="516"/>
        <v>Probabilidad</v>
      </c>
      <c r="AI532" s="340" t="s">
        <v>314</v>
      </c>
      <c r="AJ532" s="340" t="s">
        <v>319</v>
      </c>
      <c r="AK532" s="235" t="str">
        <f t="shared" si="517"/>
        <v>40%</v>
      </c>
      <c r="AL532" s="341" t="s">
        <v>323</v>
      </c>
      <c r="AM532" s="341" t="s">
        <v>327</v>
      </c>
      <c r="AN532" s="342" t="s">
        <v>330</v>
      </c>
      <c r="AO532" s="236">
        <f>IF(ISBLANK(AD532),(IFERROR(IF(AH532="Probabilidad",(W532-(+W532*AK532)),IF(AH532="Impacto",W532,"")),""))," ")</f>
        <v>0.36</v>
      </c>
      <c r="AP532" s="174" t="str">
        <f>IF(ISBLANK(AD532), (IFERROR(IF(AO532="","",IF(AO532&lt;=0.2,"Muy Baja",IF(AO532&lt;=0.4,"Baja",IF(AO532&lt;=0.6,"Media",IF(AO532&lt;=0.8,"Alta","Muy Alta"))))),""))," ")</f>
        <v>Baja</v>
      </c>
      <c r="AQ532" s="237">
        <f t="shared" si="518"/>
        <v>0.36</v>
      </c>
      <c r="AR532" s="283" t="str">
        <f t="shared" si="519"/>
        <v/>
      </c>
      <c r="AS532" s="237" t="str">
        <f>IFERROR(IF(AH532="Impacto",(AA532-(+AA532*AK532)),IF(AH532="Probabilidad",AA532,"")),"")</f>
        <v/>
      </c>
      <c r="AT532" s="239" t="str">
        <f t="shared" si="520"/>
        <v/>
      </c>
      <c r="AU532" s="453"/>
      <c r="AV532" s="456" t="str">
        <f>IF(ISBLANK(AD532), " ", AD532)</f>
        <v xml:space="preserve"> </v>
      </c>
      <c r="AW532" s="450" t="str">
        <f t="shared" ref="AW532" si="555">IF(AND(AU532="Rara Vez",AV532="Insignificante"),("BAJA"),IF(AND(AU532="Rara Vez",AV532="Menor"),("BAJA"),IF(AND(AU532="Rara Vez",AV532="Moderado"),("MODERADA"),IF(AND(AU532="Rara Vez",AV532="Mayor"),("ALTA"),IF(AND(AU532="Improbable",AV532="Insignificante"),("BAJA"),IF(AND(AU532="Improbable",AV532="Menor"),("BAJA"),IF(AND(AU532="Improbable",AV532="Moderado"),("MODERADA"),IF(AND(AU532="Improbable",AV532="Mayor"),("ALTA"),IF(AND(AU532="Posible",AV532="Insignificante"),("BAJA"),IF(AND(AU532="Posible",AV532="Menor"),("MODERADA"),IF(AND(AU532="Posible",AV532="Moderado"),("ALTA"),IF(AND(AU532="Posible",AV532="Mayor"),("EXTREMA"),IF(AND(AU532="Probable",AV532="Insignificante"),("MODERADA"),IF(AND(AU532="Probable",AV532="Menor"),("ALTA"),IF(AND(AU532="Probable",AV532="Moderado"),("ALTA"),IF(AND(AU532="Probable",AV532="Mayor"),("EXTREMA"),IF(AND(AU532="Casi Seguro",AV532="Insignificante"),("ALTA"),IF(AND(AU532="Casi Seguro",AV532="Menor"),("ALTA"),IF(AND(AU532="Casi Seguro",AV532="Moderado"),("EXTREMA"),IF(AND(AU532="Casi Seguro",AV532="Mayor"),("EXTREMA"),IF(AV532="Catastrófico","EXTREMA","VALORAR")))))))))))))))))))))</f>
        <v>VALORAR</v>
      </c>
      <c r="AX532" s="459" t="s">
        <v>337</v>
      </c>
      <c r="AY532" s="494" t="s">
        <v>1724</v>
      </c>
      <c r="AZ532" s="497" t="s">
        <v>1405</v>
      </c>
      <c r="BA532" s="497" t="s">
        <v>976</v>
      </c>
      <c r="BB532" s="497" t="s">
        <v>1083</v>
      </c>
      <c r="BC532" s="500">
        <v>44562</v>
      </c>
      <c r="BD532" s="500">
        <v>44926</v>
      </c>
      <c r="BE532" s="497" t="s">
        <v>1725</v>
      </c>
      <c r="BF532" s="497" t="s">
        <v>1726</v>
      </c>
      <c r="BG532" s="616" t="s">
        <v>1402</v>
      </c>
      <c r="BH532" s="210"/>
      <c r="BI532" s="210"/>
      <c r="BJ532" s="210"/>
      <c r="BK532" s="210"/>
      <c r="BL532" s="207"/>
      <c r="BM532" s="207"/>
      <c r="BN532" s="207"/>
      <c r="BO532" s="282"/>
      <c r="BP532" s="282"/>
      <c r="BQ532" s="284"/>
      <c r="BR532" s="213"/>
      <c r="BS532" s="213" t="str">
        <f>IF(AND('MAPA DE RIESGOS'!$AP532="Muy Alta",'MAPA DE RIESGOS'!$AR532="Leve"),CONCATENATE("R",'MAPA DE RIESGOS'!$H532,"C",'MAPA DE RIESGOS'!$AF532),"")</f>
        <v/>
      </c>
      <c r="BT532" s="213"/>
      <c r="BU532" s="213"/>
      <c r="BV532" s="213"/>
      <c r="BW532" s="213"/>
      <c r="BX532" s="213"/>
      <c r="BY532" s="213"/>
      <c r="BZ532" s="213"/>
      <c r="CA532" s="213"/>
      <c r="CB532" s="213"/>
      <c r="CC532" s="213"/>
      <c r="CD532" s="213"/>
      <c r="CE532" s="213"/>
      <c r="CF532" s="213"/>
      <c r="CG532" s="213"/>
      <c r="CH532" s="213"/>
      <c r="CI532" s="213"/>
      <c r="CJ532" s="213"/>
      <c r="CK532" s="213"/>
    </row>
    <row r="533" spans="1:89" s="214" customFormat="1" ht="62" customHeight="1">
      <c r="A533" s="646"/>
      <c r="B533" s="624"/>
      <c r="C533" s="520"/>
      <c r="D533" s="520"/>
      <c r="E533" s="469"/>
      <c r="F533" s="469"/>
      <c r="G533" s="491"/>
      <c r="H533" s="387">
        <v>87</v>
      </c>
      <c r="I533" s="466"/>
      <c r="J533" s="463"/>
      <c r="K533" s="463"/>
      <c r="L533" s="463"/>
      <c r="M533" s="469" t="str">
        <f t="shared" si="547"/>
        <v xml:space="preserve">Posibilidad de perdida de  debido a amenazas como y vulderabilidades, afectando a los activos de información de </v>
      </c>
      <c r="N533" s="469"/>
      <c r="O533" s="469"/>
      <c r="P533" s="472"/>
      <c r="Q533" s="475"/>
      <c r="R533" s="478"/>
      <c r="S533" s="478"/>
      <c r="T533" s="478"/>
      <c r="U533" s="478"/>
      <c r="V533" s="481"/>
      <c r="W533" s="439"/>
      <c r="X533" s="484"/>
      <c r="Y533" s="487"/>
      <c r="Z533" s="436"/>
      <c r="AA533" s="439"/>
      <c r="AB533" s="442"/>
      <c r="AC533" s="445"/>
      <c r="AD533" s="448"/>
      <c r="AE533" s="451"/>
      <c r="AF533" s="205">
        <v>2</v>
      </c>
      <c r="AG533" s="206" t="s">
        <v>1507</v>
      </c>
      <c r="AH533" s="234" t="str">
        <f t="shared" si="516"/>
        <v>Probabilidad</v>
      </c>
      <c r="AI533" s="340" t="s">
        <v>314</v>
      </c>
      <c r="AJ533" s="340" t="s">
        <v>319</v>
      </c>
      <c r="AK533" s="235" t="str">
        <f t="shared" si="517"/>
        <v>40%</v>
      </c>
      <c r="AL533" s="341" t="s">
        <v>323</v>
      </c>
      <c r="AM533" s="341" t="s">
        <v>327</v>
      </c>
      <c r="AN533" s="342" t="s">
        <v>330</v>
      </c>
      <c r="AO533" s="236">
        <f>IF(ISBLANK(AD532),(IFERROR(IF(AND(AH532="Probabilidad",AH533="Probabilidad"),(AQ532-(+AQ532*AK533)),IF(AH533="Probabilidad",(W532-(+W532*AK533)),IF(AH533="Impacto",AQ532,""))),""))," ")</f>
        <v>0.216</v>
      </c>
      <c r="AP533" s="174" t="str">
        <f>IF(ISBLANK(AD532),(IFERROR(IF(AO533="","",IF(AO533&lt;=0.2,"Muy Baja",IF(AO533&lt;=0.4,"Baja",IF(AO533&lt;=0.6,"Media",IF(AO533&lt;=0.8,"Alta","Muy Alta"))))),""))," ")</f>
        <v>Baja</v>
      </c>
      <c r="AQ533" s="237">
        <f t="shared" si="518"/>
        <v>0.216</v>
      </c>
      <c r="AR533" s="283" t="str">
        <f t="shared" si="519"/>
        <v/>
      </c>
      <c r="AS533" s="237" t="str">
        <f>IFERROR(IF(AND(AH532="Impacto",AH533="Impacto"),(AS532-(+AS532*AK533)),IF(AH533="Impacto",(AA532-(+AA532*AK533)),IF(AH533="Probabilidad",AS532,""))),"")</f>
        <v/>
      </c>
      <c r="AT533" s="239" t="str">
        <f t="shared" si="520"/>
        <v/>
      </c>
      <c r="AU533" s="454"/>
      <c r="AV533" s="457"/>
      <c r="AW533" s="451"/>
      <c r="AX533" s="460"/>
      <c r="AY533" s="496"/>
      <c r="AZ533" s="499"/>
      <c r="BA533" s="499"/>
      <c r="BB533" s="499"/>
      <c r="BC533" s="502"/>
      <c r="BD533" s="502"/>
      <c r="BE533" s="499"/>
      <c r="BF533" s="499"/>
      <c r="BG533" s="616"/>
      <c r="BH533" s="210"/>
      <c r="BI533" s="210"/>
      <c r="BJ533" s="210"/>
      <c r="BK533" s="210"/>
      <c r="BL533" s="207"/>
      <c r="BM533" s="207"/>
      <c r="BN533" s="207"/>
      <c r="BO533" s="282"/>
      <c r="BP533" s="282"/>
      <c r="BQ533" s="284"/>
      <c r="BR533" s="213"/>
      <c r="BS533" s="213" t="str">
        <f>IF(AND('MAPA DE RIESGOS'!$AP533="Muy Alta",'MAPA DE RIESGOS'!$AR533="Leve"),CONCATENATE("R",'MAPA DE RIESGOS'!$H533,"C",'MAPA DE RIESGOS'!$AF533),"")</f>
        <v/>
      </c>
      <c r="BT533" s="213"/>
      <c r="BU533" s="213"/>
      <c r="BV533" s="213"/>
      <c r="BW533" s="213"/>
      <c r="BX533" s="213"/>
      <c r="BY533" s="213"/>
      <c r="BZ533" s="213"/>
      <c r="CA533" s="213"/>
      <c r="CB533" s="213"/>
      <c r="CC533" s="213"/>
      <c r="CD533" s="213"/>
      <c r="CE533" s="213"/>
      <c r="CF533" s="213"/>
      <c r="CG533" s="213"/>
      <c r="CH533" s="213"/>
      <c r="CI533" s="213"/>
      <c r="CJ533" s="213"/>
      <c r="CK533" s="213"/>
    </row>
    <row r="534" spans="1:89" s="214" customFormat="1" ht="28.5" hidden="1" customHeight="1">
      <c r="A534" s="646"/>
      <c r="B534" s="624"/>
      <c r="C534" s="520"/>
      <c r="D534" s="520"/>
      <c r="E534" s="469"/>
      <c r="F534" s="469"/>
      <c r="G534" s="491"/>
      <c r="H534" s="387">
        <v>87</v>
      </c>
      <c r="I534" s="466"/>
      <c r="J534" s="463"/>
      <c r="K534" s="463"/>
      <c r="L534" s="463"/>
      <c r="M534" s="469" t="str">
        <f t="shared" si="547"/>
        <v xml:space="preserve">Posibilidad de perdida de  debido a amenazas como y vulderabilidades, afectando a los activos de información de </v>
      </c>
      <c r="N534" s="469"/>
      <c r="O534" s="469"/>
      <c r="P534" s="472"/>
      <c r="Q534" s="475"/>
      <c r="R534" s="478"/>
      <c r="S534" s="478"/>
      <c r="T534" s="478"/>
      <c r="U534" s="478"/>
      <c r="V534" s="481"/>
      <c r="W534" s="439"/>
      <c r="X534" s="484"/>
      <c r="Y534" s="487"/>
      <c r="Z534" s="436"/>
      <c r="AA534" s="439"/>
      <c r="AB534" s="442"/>
      <c r="AC534" s="445"/>
      <c r="AD534" s="448"/>
      <c r="AE534" s="451"/>
      <c r="AF534" s="205">
        <v>3</v>
      </c>
      <c r="AG534" s="206"/>
      <c r="AH534" s="234" t="str">
        <f t="shared" si="516"/>
        <v/>
      </c>
      <c r="AI534" s="340"/>
      <c r="AJ534" s="340"/>
      <c r="AK534" s="235" t="str">
        <f t="shared" si="517"/>
        <v/>
      </c>
      <c r="AL534" s="341"/>
      <c r="AM534" s="341"/>
      <c r="AN534" s="342"/>
      <c r="AO534" s="236" t="str">
        <f>IF(ISBLANK(AD532),(IFERROR(IF(AND(AH533="Probabilidad",AH534="Probabilidad"),(AQ533-(+AQ533*AK534)),IF(AND(AH533="Impacto",AH534="Probabilidad"),(AQ532-(+AQ532*AK534)),IF(AH534="Impacto",AQ533,""))),""))," ")</f>
        <v/>
      </c>
      <c r="AP534" s="174" t="str">
        <f>IF(ISBLANK(AD532),(IFERROR(IF(AO534="","",IF(AO534&lt;=0.2,"Muy Baja",IF(AO534&lt;=0.4,"Baja",IF(AO534&lt;=0.6,"Media",IF(AO534&lt;=0.8,"Alta","Muy Alta"))))),""))," ")</f>
        <v/>
      </c>
      <c r="AQ534" s="237" t="str">
        <f t="shared" si="518"/>
        <v/>
      </c>
      <c r="AR534" s="283" t="str">
        <f t="shared" si="519"/>
        <v/>
      </c>
      <c r="AS534" s="237" t="str">
        <f>IFERROR(IF(AND(AH533="Impacto",AH534="Impacto"),(AS533-(+AS533*AK534)),IF(AND(AH533="Probabilidad",AH534="Impacto"),(AS532-(+AS532*AK534)),IF(AH534="Probabilidad",AS533,""))),"")</f>
        <v/>
      </c>
      <c r="AT534" s="239" t="str">
        <f t="shared" si="520"/>
        <v/>
      </c>
      <c r="AU534" s="454"/>
      <c r="AV534" s="457"/>
      <c r="AW534" s="451"/>
      <c r="AX534" s="460"/>
      <c r="AY534" s="343"/>
      <c r="AZ534" s="209"/>
      <c r="BA534" s="207"/>
      <c r="BB534" s="207"/>
      <c r="BC534" s="208"/>
      <c r="BD534" s="208"/>
      <c r="BE534" s="208"/>
      <c r="BF534" s="209"/>
      <c r="BG534" s="616"/>
      <c r="BH534" s="210"/>
      <c r="BI534" s="210"/>
      <c r="BJ534" s="210"/>
      <c r="BK534" s="210"/>
      <c r="BL534" s="207"/>
      <c r="BM534" s="207"/>
      <c r="BN534" s="207"/>
      <c r="BO534" s="282"/>
      <c r="BP534" s="282"/>
      <c r="BQ534" s="284"/>
      <c r="BR534" s="213"/>
      <c r="BS534" s="213" t="str">
        <f>IF(AND('MAPA DE RIESGOS'!$AP534="Muy Alta",'MAPA DE RIESGOS'!$AR534="Leve"),CONCATENATE("R",'MAPA DE RIESGOS'!$H534,"C",'MAPA DE RIESGOS'!$AF534),"")</f>
        <v/>
      </c>
      <c r="BT534" s="213"/>
      <c r="BU534" s="213"/>
      <c r="BV534" s="213"/>
      <c r="BW534" s="213"/>
      <c r="BX534" s="213"/>
      <c r="BY534" s="213"/>
      <c r="BZ534" s="213"/>
      <c r="CA534" s="213"/>
      <c r="CB534" s="213"/>
      <c r="CC534" s="213"/>
      <c r="CD534" s="213"/>
      <c r="CE534" s="213"/>
      <c r="CF534" s="213"/>
      <c r="CG534" s="213"/>
      <c r="CH534" s="213"/>
      <c r="CI534" s="213"/>
      <c r="CJ534" s="213"/>
      <c r="CK534" s="213"/>
    </row>
    <row r="535" spans="1:89" s="214" customFormat="1" ht="28.5" hidden="1" customHeight="1">
      <c r="A535" s="646"/>
      <c r="B535" s="624"/>
      <c r="C535" s="520"/>
      <c r="D535" s="520"/>
      <c r="E535" s="469"/>
      <c r="F535" s="469"/>
      <c r="G535" s="491"/>
      <c r="H535" s="387">
        <v>87</v>
      </c>
      <c r="I535" s="466"/>
      <c r="J535" s="463"/>
      <c r="K535" s="463"/>
      <c r="L535" s="463"/>
      <c r="M535" s="469" t="str">
        <f t="shared" si="547"/>
        <v xml:space="preserve">Posibilidad de perdida de  debido a amenazas como y vulderabilidades, afectando a los activos de información de </v>
      </c>
      <c r="N535" s="469"/>
      <c r="O535" s="469"/>
      <c r="P535" s="472"/>
      <c r="Q535" s="475"/>
      <c r="R535" s="478"/>
      <c r="S535" s="478"/>
      <c r="T535" s="478"/>
      <c r="U535" s="478"/>
      <c r="V535" s="481"/>
      <c r="W535" s="439"/>
      <c r="X535" s="484"/>
      <c r="Y535" s="487"/>
      <c r="Z535" s="436"/>
      <c r="AA535" s="439"/>
      <c r="AB535" s="442"/>
      <c r="AC535" s="445"/>
      <c r="AD535" s="448"/>
      <c r="AE535" s="451"/>
      <c r="AF535" s="205">
        <v>4</v>
      </c>
      <c r="AG535" s="206"/>
      <c r="AH535" s="234" t="str">
        <f t="shared" si="516"/>
        <v/>
      </c>
      <c r="AI535" s="340"/>
      <c r="AJ535" s="340"/>
      <c r="AK535" s="235" t="str">
        <f t="shared" si="517"/>
        <v/>
      </c>
      <c r="AL535" s="341"/>
      <c r="AM535" s="341"/>
      <c r="AN535" s="342"/>
      <c r="AO535" s="236" t="str">
        <f>IF(ISBLANK(AD532),(IFERROR(IF(AND(AH534="Probabilidad",AH535="Probabilidad"),(AQ534-(+AQ534*AK535)),IF(AND(AH534="Impacto",AH535="Probabilidad"),(AQ533-(+AQ533*AK535)),IF(AH535="Impacto",AQ534,""))),""))," ")</f>
        <v/>
      </c>
      <c r="AP535" s="174" t="str">
        <f>IF(ISBLANK(AD532),(IFERROR(IF(AO535="","",IF(AO535&lt;=0.2,"Muy Baja",IF(AO535&lt;=0.4,"Baja",IF(AO535&lt;=0.6,"Media",IF(AO535&lt;=0.8,"Alta","Muy Alta"))))),""))," ")</f>
        <v/>
      </c>
      <c r="AQ535" s="237" t="str">
        <f t="shared" si="518"/>
        <v/>
      </c>
      <c r="AR535" s="283" t="str">
        <f t="shared" si="519"/>
        <v/>
      </c>
      <c r="AS535" s="237" t="str">
        <f>IFERROR(IF(AND(AH534="Impacto",AH535="Impacto"),(AS534-(+AS534*AK535)),IF(AND(AH534="Probabilidad",AH535="Impacto"),(AS533-(+AS533*AK535)),IF(AH535="Probabilidad",AS534,""))),"")</f>
        <v/>
      </c>
      <c r="AT535" s="239" t="str">
        <f t="shared" si="520"/>
        <v/>
      </c>
      <c r="AU535" s="454"/>
      <c r="AV535" s="457"/>
      <c r="AW535" s="451"/>
      <c r="AX535" s="460"/>
      <c r="AY535" s="343"/>
      <c r="AZ535" s="209"/>
      <c r="BA535" s="207"/>
      <c r="BB535" s="207"/>
      <c r="BC535" s="208"/>
      <c r="BD535" s="208"/>
      <c r="BE535" s="208"/>
      <c r="BF535" s="209"/>
      <c r="BG535" s="616"/>
      <c r="BH535" s="210"/>
      <c r="BI535" s="210"/>
      <c r="BJ535" s="210"/>
      <c r="BK535" s="210"/>
      <c r="BL535" s="207"/>
      <c r="BM535" s="207"/>
      <c r="BN535" s="207"/>
      <c r="BO535" s="282"/>
      <c r="BP535" s="282"/>
      <c r="BQ535" s="284"/>
      <c r="BR535" s="213"/>
      <c r="BS535" s="213" t="str">
        <f>IF(AND('MAPA DE RIESGOS'!$AP535="Muy Alta",'MAPA DE RIESGOS'!$AR535="Leve"),CONCATENATE("R",'MAPA DE RIESGOS'!$H535,"C",'MAPA DE RIESGOS'!$AF535),"")</f>
        <v/>
      </c>
      <c r="BT535" s="213"/>
      <c r="BU535" s="213"/>
      <c r="BV535" s="213"/>
      <c r="BW535" s="213"/>
      <c r="BX535" s="213"/>
      <c r="BY535" s="213"/>
      <c r="BZ535" s="213"/>
      <c r="CA535" s="213"/>
      <c r="CB535" s="213"/>
      <c r="CC535" s="213"/>
      <c r="CD535" s="213"/>
      <c r="CE535" s="213"/>
      <c r="CF535" s="213"/>
      <c r="CG535" s="213"/>
      <c r="CH535" s="213"/>
      <c r="CI535" s="213"/>
      <c r="CJ535" s="213"/>
      <c r="CK535" s="213"/>
    </row>
    <row r="536" spans="1:89" s="214" customFormat="1" ht="28.5" hidden="1" customHeight="1">
      <c r="A536" s="646"/>
      <c r="B536" s="624"/>
      <c r="C536" s="520"/>
      <c r="D536" s="520"/>
      <c r="E536" s="469"/>
      <c r="F536" s="469"/>
      <c r="G536" s="491"/>
      <c r="H536" s="387">
        <v>87</v>
      </c>
      <c r="I536" s="466"/>
      <c r="J536" s="463"/>
      <c r="K536" s="463"/>
      <c r="L536" s="463"/>
      <c r="M536" s="469" t="str">
        <f t="shared" si="547"/>
        <v xml:space="preserve">Posibilidad de perdida de  debido a amenazas como y vulderabilidades, afectando a los activos de información de </v>
      </c>
      <c r="N536" s="469"/>
      <c r="O536" s="469"/>
      <c r="P536" s="472"/>
      <c r="Q536" s="475"/>
      <c r="R536" s="478"/>
      <c r="S536" s="478"/>
      <c r="T536" s="478"/>
      <c r="U536" s="478"/>
      <c r="V536" s="481"/>
      <c r="W536" s="439"/>
      <c r="X536" s="484"/>
      <c r="Y536" s="487"/>
      <c r="Z536" s="436"/>
      <c r="AA536" s="439"/>
      <c r="AB536" s="442"/>
      <c r="AC536" s="445"/>
      <c r="AD536" s="448"/>
      <c r="AE536" s="451"/>
      <c r="AF536" s="205">
        <v>5</v>
      </c>
      <c r="AG536" s="206"/>
      <c r="AH536" s="234" t="str">
        <f t="shared" si="516"/>
        <v/>
      </c>
      <c r="AI536" s="340"/>
      <c r="AJ536" s="340"/>
      <c r="AK536" s="235" t="str">
        <f t="shared" si="517"/>
        <v/>
      </c>
      <c r="AL536" s="341"/>
      <c r="AM536" s="341"/>
      <c r="AN536" s="342"/>
      <c r="AO536" s="236" t="str">
        <f>IF(ISBLANK(AD532),(IFERROR(IF(AND(AH535="Probabilidad",AH536="Probabilidad"),(AQ535-(+AQ535*AK536)),IF(AND(AH535="Impacto",AH536="Probabilidad"),(AQ534-(+AQ534*AK536)),IF(AH536="Impacto",AQ535,""))),""))," ")</f>
        <v/>
      </c>
      <c r="AP536" s="174" t="str">
        <f>IF(ISBLANK(AD532),(IFERROR(IF(AO536="","",IF(AO536&lt;=0.2,"Muy Baja",IF(AO536&lt;=0.4,"Baja",IF(AO536&lt;=0.6,"Media",IF(AO536&lt;=0.8,"Alta","Muy Alta"))))),""))," ")</f>
        <v/>
      </c>
      <c r="AQ536" s="237" t="str">
        <f t="shared" si="518"/>
        <v/>
      </c>
      <c r="AR536" s="283" t="str">
        <f t="shared" si="519"/>
        <v/>
      </c>
      <c r="AS536" s="237" t="str">
        <f>IFERROR(IF(AND(AH535="Impacto",AH536="Impacto"),(AS535-(+AS535*AK536)),IF(AND(AH535="Probabilidad",AH536="Impacto"),(AS534-(+AS534*AK536)),IF(AH536="Probabilidad",AS535,""))),"")</f>
        <v/>
      </c>
      <c r="AT536" s="239" t="str">
        <f t="shared" si="520"/>
        <v/>
      </c>
      <c r="AU536" s="454"/>
      <c r="AV536" s="457"/>
      <c r="AW536" s="451"/>
      <c r="AX536" s="460"/>
      <c r="AY536" s="343"/>
      <c r="AZ536" s="209"/>
      <c r="BA536" s="207"/>
      <c r="BB536" s="207"/>
      <c r="BC536" s="208"/>
      <c r="BD536" s="208"/>
      <c r="BE536" s="208"/>
      <c r="BF536" s="209"/>
      <c r="BG536" s="616"/>
      <c r="BH536" s="210"/>
      <c r="BI536" s="210"/>
      <c r="BJ536" s="210"/>
      <c r="BK536" s="210"/>
      <c r="BL536" s="207"/>
      <c r="BM536" s="207"/>
      <c r="BN536" s="207"/>
      <c r="BO536" s="282"/>
      <c r="BP536" s="282"/>
      <c r="BQ536" s="284"/>
      <c r="BR536" s="213"/>
      <c r="BS536" s="213" t="str">
        <f>IF(AND('MAPA DE RIESGOS'!$AP536="Muy Alta",'MAPA DE RIESGOS'!$AR536="Leve"),CONCATENATE("R",'MAPA DE RIESGOS'!$H536,"C",'MAPA DE RIESGOS'!$AF536),"")</f>
        <v/>
      </c>
      <c r="BT536" s="213"/>
      <c r="BU536" s="213"/>
      <c r="BV536" s="213"/>
      <c r="BW536" s="213"/>
      <c r="BX536" s="213"/>
      <c r="BY536" s="213"/>
      <c r="BZ536" s="213"/>
      <c r="CA536" s="213"/>
      <c r="CB536" s="213"/>
      <c r="CC536" s="213"/>
      <c r="CD536" s="213"/>
      <c r="CE536" s="213"/>
      <c r="CF536" s="213"/>
      <c r="CG536" s="213"/>
      <c r="CH536" s="213"/>
      <c r="CI536" s="213"/>
      <c r="CJ536" s="213"/>
      <c r="CK536" s="213"/>
    </row>
    <row r="537" spans="1:89" s="214" customFormat="1" ht="28.5" hidden="1" customHeight="1">
      <c r="A537" s="647"/>
      <c r="B537" s="625"/>
      <c r="C537" s="521"/>
      <c r="D537" s="521"/>
      <c r="E537" s="470"/>
      <c r="F537" s="470"/>
      <c r="G537" s="492"/>
      <c r="H537" s="387">
        <v>87</v>
      </c>
      <c r="I537" s="467"/>
      <c r="J537" s="464"/>
      <c r="K537" s="464"/>
      <c r="L537" s="464"/>
      <c r="M537" s="470" t="str">
        <f t="shared" si="547"/>
        <v xml:space="preserve">Posibilidad de perdida de  debido a amenazas como y vulderabilidades, afectando a los activos de información de </v>
      </c>
      <c r="N537" s="470"/>
      <c r="O537" s="470"/>
      <c r="P537" s="473"/>
      <c r="Q537" s="476"/>
      <c r="R537" s="479"/>
      <c r="S537" s="479"/>
      <c r="T537" s="479"/>
      <c r="U537" s="479"/>
      <c r="V537" s="482"/>
      <c r="W537" s="440"/>
      <c r="X537" s="485"/>
      <c r="Y537" s="488"/>
      <c r="Z537" s="437"/>
      <c r="AA537" s="440"/>
      <c r="AB537" s="443"/>
      <c r="AC537" s="446"/>
      <c r="AD537" s="449"/>
      <c r="AE537" s="452"/>
      <c r="AF537" s="205">
        <v>6</v>
      </c>
      <c r="AG537" s="206"/>
      <c r="AH537" s="234" t="str">
        <f t="shared" si="516"/>
        <v/>
      </c>
      <c r="AI537" s="340"/>
      <c r="AJ537" s="340"/>
      <c r="AK537" s="235" t="str">
        <f t="shared" si="517"/>
        <v/>
      </c>
      <c r="AL537" s="341"/>
      <c r="AM537" s="341"/>
      <c r="AN537" s="342"/>
      <c r="AO537" s="236" t="str">
        <f>IF(ISBLANK(AD532),(IFERROR(IF(AND(AH535="Probabilidad",AH537="Probabilidad"),(AQ535-(+AQ535*AK537)),IF(AND(AH535="Impacto",AH537="Probabilidad"),(AQ534-(+AQ534*AK537)),IF(AH537="Impacto",AQ535,""))),""))," ")</f>
        <v/>
      </c>
      <c r="AP537" s="174" t="str">
        <f>IF(ISBLANK(AD532),(IFERROR(IF(AO537="","",IF(AO537&lt;=0.2,"Muy Baja",IF(AO537&lt;=0.4,"Baja",IF(AO537&lt;=0.6,"Media",IF(AO537&lt;=0.8,"Alta","Muy Alta"))))),"")), " ")</f>
        <v/>
      </c>
      <c r="AQ537" s="237" t="str">
        <f t="shared" si="518"/>
        <v/>
      </c>
      <c r="AR537" s="283" t="str">
        <f t="shared" si="519"/>
        <v/>
      </c>
      <c r="AS537" s="237" t="str">
        <f>IFERROR(IF(AND(AH536="Impacto",AH537="Impacto"),(AS535-(+AS536*AK537)),IF(AND(AH535="Probabilidad",AH537="Impacto"),(AS534-(+AS534*AK537)),IF(AH537="Probabilidad",AS535,""))),"")</f>
        <v/>
      </c>
      <c r="AT537" s="239" t="str">
        <f t="shared" si="520"/>
        <v/>
      </c>
      <c r="AU537" s="455"/>
      <c r="AV537" s="458"/>
      <c r="AW537" s="452"/>
      <c r="AX537" s="461"/>
      <c r="AY537" s="343"/>
      <c r="AZ537" s="209"/>
      <c r="BA537" s="207"/>
      <c r="BB537" s="207"/>
      <c r="BC537" s="208"/>
      <c r="BD537" s="208"/>
      <c r="BE537" s="208"/>
      <c r="BF537" s="209"/>
      <c r="BG537" s="616"/>
      <c r="BH537" s="210"/>
      <c r="BI537" s="210"/>
      <c r="BJ537" s="210"/>
      <c r="BK537" s="210"/>
      <c r="BL537" s="207"/>
      <c r="BM537" s="207"/>
      <c r="BN537" s="207"/>
      <c r="BO537" s="282"/>
      <c r="BP537" s="282"/>
      <c r="BQ537" s="284"/>
      <c r="BR537" s="213"/>
      <c r="BS537" s="213" t="str">
        <f>IF(AND('MAPA DE RIESGOS'!$AP537="Muy Alta",'MAPA DE RIESGOS'!$AR537="Leve"),CONCATENATE("R",'MAPA DE RIESGOS'!$H537,"C",'MAPA DE RIESGOS'!$AF537),"")</f>
        <v/>
      </c>
      <c r="BT537" s="213"/>
      <c r="BU537" s="213"/>
      <c r="BV537" s="213"/>
      <c r="BW537" s="213"/>
      <c r="BX537" s="213"/>
      <c r="BY537" s="213"/>
      <c r="BZ537" s="213"/>
      <c r="CA537" s="213"/>
      <c r="CB537" s="213"/>
      <c r="CC537" s="213"/>
      <c r="CD537" s="213"/>
      <c r="CE537" s="213"/>
      <c r="CF537" s="213"/>
      <c r="CG537" s="213"/>
      <c r="CH537" s="213"/>
      <c r="CI537" s="213"/>
      <c r="CJ537" s="213"/>
      <c r="CK537" s="213"/>
    </row>
    <row r="538" spans="1:89" s="214" customFormat="1" ht="28.5" hidden="1" customHeight="1">
      <c r="A538" s="635"/>
      <c r="B538" s="516"/>
      <c r="C538" s="519" t="str">
        <f>IFERROR((VLOOKUP($B538,'Listados Datos'!$D$3:$E$18,2,FALSE))," ")</f>
        <v xml:space="preserve"> </v>
      </c>
      <c r="D538" s="289" t="str">
        <f>IFERROR((VLOOKUP($B538,'Listados Datos'!$D$3:$F$18,3,FALSE))," ")</f>
        <v xml:space="preserve"> </v>
      </c>
      <c r="E538" s="292"/>
      <c r="F538" s="207"/>
      <c r="G538" s="489">
        <v>88</v>
      </c>
      <c r="H538" s="384">
        <v>88</v>
      </c>
      <c r="I538" s="465"/>
      <c r="J538" s="462"/>
      <c r="K538" s="462"/>
      <c r="L538" s="462"/>
      <c r="M538" s="468"/>
      <c r="N538" s="617"/>
      <c r="O538" s="468"/>
      <c r="P538" s="471"/>
      <c r="Q538" s="474"/>
      <c r="R538" s="477"/>
      <c r="S538" s="477"/>
      <c r="T538" s="477"/>
      <c r="U538" s="477"/>
      <c r="V538" s="480" t="str">
        <f t="shared" ref="V538" si="556">IF(ISBLANK(AC538),(IF(P538&lt;=0,"",IF(P538&lt;=2,"Muy Baja",IF(P538&lt;=24,"Baja",IF(P538&lt;=500,"Media",IF(P538&lt;=5000,"Alta","Muy Alta"))))))," ")</f>
        <v/>
      </c>
      <c r="W538" s="438" t="str">
        <f t="shared" ref="W538" si="557">IF(ISBLANK(AC538),(IF(V538="","",IF(V538="Muy Baja",20%,IF(V538="Baja",40%,IF(V538="Media",60%,IF(V538="Alta",80%,IF(V538="Muy Alta",100%,0)))))))," ")</f>
        <v/>
      </c>
      <c r="X538" s="483"/>
      <c r="Y538" s="486" t="str">
        <f>IF(X538&gt;0,IF(NOT(ISERROR(MATCH(X538,'Listados Datos'!$N$3:$N$4,0))),'Listados Datos'!$N$6&amp;"Por favor no seleccionar este criterios de impacto (Afectación Económica o presupuestal y/o Pérdida Reputacional)",'Listados Datos'!$N$7),"")</f>
        <v/>
      </c>
      <c r="Z538" s="435" t="str">
        <f>IF(OR(X538='Listados Datos'!$R$3,X538='Listados Datos'!$S$3),"Leve",IF(OR(X538='Listados Datos'!$R$4,X538='Listados Datos'!$S$4),"Menor",IF(OR(X538='Listados Datos'!$R$5,X538='Listados Datos'!$S$5),"Moderado",IF(OR(X538='Listados Datos'!$R$6,X538='Listados Datos'!$S$6),"Mayor",IF(OR(X538='Listados Datos'!$R$7,X538='Listados Datos'!$S$7),"Catastrófico","")))))</f>
        <v/>
      </c>
      <c r="AA538" s="438" t="str">
        <f>IF(Z538="","",IF(Z538="Leve",20%,IF(Z538="Menor",40%,IF(Z538="Moderado",60%,IF(Z538="Mayor",80%,IF(Z538="Catastrófico",100%,0))))))</f>
        <v/>
      </c>
      <c r="AB538" s="441" t="str">
        <f>IF(OR(AND(V538="Muy Baja",Z538="Leve"),AND(V538="Muy Baja",Z538="Menor"),AND(V538="Baja",Z538="Leve")),"Bajo",IF(OR(AND(V538="Muy baja",Z538="Moderado"),AND(V538="Baja",Z538="Menor"),AND(V538="Baja",Z538="Moderado"),AND(V538="Media",Z538="Leve"),AND(V538="Media",Z538="Menor"),AND(V538="Media",Z538="Moderado"),AND(V538="Alta",Z538="Leve"),AND(V538="Alta",Z538="Menor")),"Moderado",IF(OR(AND(V538="Muy Baja",Z538="Mayor"),AND(V538="Baja",Z538="Mayor"),AND(V538="Media",Z538="Mayor"),AND(V538="Alta",Z538="Moderado"),AND(V538="Alta",Z538="Mayor"),AND(V538="Muy Alta",Z538="Leve"),AND(V538="Muy Alta",Z538="Menor"),AND(V538="Muy Alta",Z538="Moderado"),AND(V538="Muy Alta",Z538="Mayor")),"Alto",IF(OR(AND(V538="Muy Baja",Z538="Catastrófico"),AND(V538="Baja",Z538="Catastrófico"),AND(V538="Media",Z538="Catastrófico"),AND(V538="Alta",Z538="Catastrófico"),AND(V538="Muy Alta",Z538="Catastrófico")),"Extremo",""))))</f>
        <v/>
      </c>
      <c r="AC538" s="444"/>
      <c r="AD538" s="447"/>
      <c r="AE538" s="450" t="str">
        <f t="shared" ref="AE538" si="558">IF(AND(AC538="Rara Vez",AD538="Insignificante"),("BAJA"),IF(AND(AC538="Rara Vez",AD538="Menor"),("BAJA"),IF(AND(AC538="Rara Vez",AD538="Moderado"),("MODERADA"),IF(AND(AC538="Rara Vez",AD538="Mayor"),("ALTA"),IF(AND(AC538="Improbable",AD538="Insignificante"),("BAJA"),IF(AND(AC538="Improbable",AD538="Menor"),("BAJA"),IF(AND(AC538="Improbable",AD538="Moderado"),("MODERADA"),IF(AND(AC538="Improbable",AD538="Mayor"),("ALTA"),IF(AND(AC538="Posible",AD538="Insignificante"),("BAJA"),IF(AND(AC538="Posible",AD538="Menor"),("MODERADA"),IF(AND(AC538="Posible",AD538="Moderado"),("ALTA"),IF(AND(AC538="Posible",AD538="Mayor"),("EXTREMA"),IF(AND(AC538="Probable",AD538="Insignificante"),("MODERADA"),IF(AND(AC538="Probable",AD538="Menor"),("ALTA"),IF(AND(AC538="Probable",AD538="Moderado"),("ALTA"),IF(AND(AC538="Probable",AD538="Mayor"),("EXTREMA"),IF(AND(AC538="Casi Seguro",AD538="Insignificante"),("ALTA"),IF(AND(AC538="Casi Seguro",AD538="Menor"),("ALTA"),IF(AND(AC538="Casi Seguro",AD538="Moderado"),("EXTREMA"),IF(AND(AC538="Casi Seguro",AD538="Mayor"),("EXTREMA"),IF(AD538="Catastrófico","EXTREMA","VALORAR")))))))))))))))))))))</f>
        <v>VALORAR</v>
      </c>
      <c r="AF538" s="205">
        <v>1</v>
      </c>
      <c r="AG538" s="206"/>
      <c r="AH538" s="234" t="str">
        <f t="shared" si="516"/>
        <v/>
      </c>
      <c r="AI538" s="340"/>
      <c r="AJ538" s="340"/>
      <c r="AK538" s="235" t="str">
        <f t="shared" si="517"/>
        <v/>
      </c>
      <c r="AL538" s="341"/>
      <c r="AM538" s="341"/>
      <c r="AN538" s="342"/>
      <c r="AO538" s="236" t="str">
        <f>IF(ISBLANK(AD538),(IFERROR(IF(AH538="Probabilidad",(W538-(+W538*AK538)),IF(AH538="Impacto",W538,"")),""))," ")</f>
        <v/>
      </c>
      <c r="AP538" s="174" t="str">
        <f>IF(ISBLANK(AD538), (IFERROR(IF(AO538="","",IF(AO538&lt;=0.2,"Muy Baja",IF(AO538&lt;=0.4,"Baja",IF(AO538&lt;=0.6,"Media",IF(AO538&lt;=0.8,"Alta","Muy Alta"))))),""))," ")</f>
        <v/>
      </c>
      <c r="AQ538" s="237" t="str">
        <f t="shared" si="518"/>
        <v/>
      </c>
      <c r="AR538" s="283" t="str">
        <f t="shared" si="519"/>
        <v/>
      </c>
      <c r="AS538" s="237" t="str">
        <f>IFERROR(IF(AH538="Impacto",(AA538-(+AA538*AK538)),IF(AH538="Probabilidad",AA538,"")),"")</f>
        <v/>
      </c>
      <c r="AT538" s="239" t="str">
        <f t="shared" si="520"/>
        <v/>
      </c>
      <c r="AU538" s="453"/>
      <c r="AV538" s="456" t="str">
        <f>IF(ISBLANK(AD538), " ", AD538)</f>
        <v xml:space="preserve"> </v>
      </c>
      <c r="AW538" s="450" t="str">
        <f t="shared" ref="AW538" si="559">IF(AND(AU538="Rara Vez",AV538="Insignificante"),("BAJA"),IF(AND(AU538="Rara Vez",AV538="Menor"),("BAJA"),IF(AND(AU538="Rara Vez",AV538="Moderado"),("MODERADA"),IF(AND(AU538="Rara Vez",AV538="Mayor"),("ALTA"),IF(AND(AU538="Improbable",AV538="Insignificante"),("BAJA"),IF(AND(AU538="Improbable",AV538="Menor"),("BAJA"),IF(AND(AU538="Improbable",AV538="Moderado"),("MODERADA"),IF(AND(AU538="Improbable",AV538="Mayor"),("ALTA"),IF(AND(AU538="Posible",AV538="Insignificante"),("BAJA"),IF(AND(AU538="Posible",AV538="Menor"),("MODERADA"),IF(AND(AU538="Posible",AV538="Moderado"),("ALTA"),IF(AND(AU538="Posible",AV538="Mayor"),("EXTREMA"),IF(AND(AU538="Probable",AV538="Insignificante"),("MODERADA"),IF(AND(AU538="Probable",AV538="Menor"),("ALTA"),IF(AND(AU538="Probable",AV538="Moderado"),("ALTA"),IF(AND(AU538="Probable",AV538="Mayor"),("EXTREMA"),IF(AND(AU538="Casi Seguro",AV538="Insignificante"),("ALTA"),IF(AND(AU538="Casi Seguro",AV538="Menor"),("ALTA"),IF(AND(AU538="Casi Seguro",AV538="Moderado"),("EXTREMA"),IF(AND(AU538="Casi Seguro",AV538="Mayor"),("EXTREMA"),IF(AV538="Catastrófico","EXTREMA","VALORAR")))))))))))))))))))))</f>
        <v>VALORAR</v>
      </c>
      <c r="AX538" s="459"/>
      <c r="AY538" s="343"/>
      <c r="AZ538" s="209"/>
      <c r="BA538" s="207"/>
      <c r="BB538" s="207"/>
      <c r="BC538" s="208"/>
      <c r="BD538" s="208"/>
      <c r="BE538" s="208"/>
      <c r="BF538" s="209"/>
      <c r="BG538" s="506"/>
      <c r="BH538" s="215"/>
      <c r="BI538" s="210"/>
      <c r="BJ538" s="210"/>
      <c r="BK538" s="210"/>
      <c r="BL538" s="207"/>
      <c r="BM538" s="207"/>
      <c r="BN538" s="207"/>
      <c r="BO538" s="282"/>
      <c r="BP538" s="282"/>
      <c r="BQ538" s="284"/>
      <c r="BR538" s="213"/>
      <c r="BS538" s="213" t="str">
        <f>IF(AND('MAPA DE RIESGOS'!$AP538="Muy Alta",'MAPA DE RIESGOS'!$AR538="Leve"),CONCATENATE("R",'MAPA DE RIESGOS'!$H538,"C",'MAPA DE RIESGOS'!$AF538),"")</f>
        <v/>
      </c>
      <c r="BT538" s="213"/>
      <c r="BU538" s="213"/>
      <c r="BV538" s="213"/>
      <c r="BW538" s="213"/>
      <c r="BX538" s="213"/>
      <c r="BY538" s="213"/>
      <c r="BZ538" s="213"/>
      <c r="CA538" s="213"/>
      <c r="CB538" s="213"/>
      <c r="CC538" s="213"/>
      <c r="CD538" s="213"/>
      <c r="CE538" s="213"/>
      <c r="CF538" s="213"/>
      <c r="CG538" s="213"/>
      <c r="CH538" s="213"/>
      <c r="CI538" s="213"/>
      <c r="CJ538" s="213"/>
      <c r="CK538" s="213"/>
    </row>
    <row r="539" spans="1:89" s="214" customFormat="1" ht="28.5" hidden="1" customHeight="1">
      <c r="A539" s="635"/>
      <c r="B539" s="517"/>
      <c r="C539" s="520"/>
      <c r="D539" s="290"/>
      <c r="E539" s="293"/>
      <c r="F539" s="207"/>
      <c r="G539" s="489"/>
      <c r="H539" s="384">
        <v>88</v>
      </c>
      <c r="I539" s="466"/>
      <c r="J539" s="463"/>
      <c r="K539" s="463"/>
      <c r="L539" s="463"/>
      <c r="M539" s="469"/>
      <c r="N539" s="618"/>
      <c r="O539" s="469"/>
      <c r="P539" s="472"/>
      <c r="Q539" s="475"/>
      <c r="R539" s="478"/>
      <c r="S539" s="478"/>
      <c r="T539" s="478"/>
      <c r="U539" s="478"/>
      <c r="V539" s="481"/>
      <c r="W539" s="439"/>
      <c r="X539" s="484"/>
      <c r="Y539" s="487"/>
      <c r="Z539" s="436"/>
      <c r="AA539" s="439"/>
      <c r="AB539" s="442"/>
      <c r="AC539" s="445"/>
      <c r="AD539" s="448"/>
      <c r="AE539" s="451"/>
      <c r="AF539" s="205">
        <v>2</v>
      </c>
      <c r="AG539" s="206"/>
      <c r="AH539" s="234" t="str">
        <f t="shared" si="516"/>
        <v/>
      </c>
      <c r="AI539" s="340"/>
      <c r="AJ539" s="340"/>
      <c r="AK539" s="235" t="str">
        <f t="shared" si="517"/>
        <v/>
      </c>
      <c r="AL539" s="341"/>
      <c r="AM539" s="341"/>
      <c r="AN539" s="342"/>
      <c r="AO539" s="236" t="str">
        <f>IF(ISBLANK(AD538),(IFERROR(IF(AND(AH538="Probabilidad",AH539="Probabilidad"),(AQ538-(+AQ538*AK539)),IF(AH539="Probabilidad",(W538-(+W538*AK539)),IF(AH539="Impacto",AQ538,""))),""))," ")</f>
        <v/>
      </c>
      <c r="AP539" s="174" t="str">
        <f>IF(ISBLANK(AD538),(IFERROR(IF(AO539="","",IF(AO539&lt;=0.2,"Muy Baja",IF(AO539&lt;=0.4,"Baja",IF(AO539&lt;=0.6,"Media",IF(AO539&lt;=0.8,"Alta","Muy Alta"))))),""))," ")</f>
        <v/>
      </c>
      <c r="AQ539" s="237" t="str">
        <f t="shared" si="518"/>
        <v/>
      </c>
      <c r="AR539" s="283" t="str">
        <f t="shared" si="519"/>
        <v/>
      </c>
      <c r="AS539" s="237" t="str">
        <f>IFERROR(IF(AND(AH538="Impacto",AH539="Impacto"),(AS538-(+AS538*AK539)),IF(AH539="Impacto",(AA538-(+AA538*AK539)),IF(AH539="Probabilidad",AS538,""))),"")</f>
        <v/>
      </c>
      <c r="AT539" s="239" t="str">
        <f t="shared" si="520"/>
        <v/>
      </c>
      <c r="AU539" s="454"/>
      <c r="AV539" s="457"/>
      <c r="AW539" s="451"/>
      <c r="AX539" s="460"/>
      <c r="AY539" s="343"/>
      <c r="AZ539" s="209"/>
      <c r="BA539" s="207"/>
      <c r="BB539" s="207"/>
      <c r="BC539" s="208"/>
      <c r="BD539" s="208"/>
      <c r="BE539" s="208"/>
      <c r="BF539" s="209"/>
      <c r="BG539" s="507"/>
      <c r="BH539" s="215"/>
      <c r="BI539" s="210"/>
      <c r="BJ539" s="210"/>
      <c r="BK539" s="210"/>
      <c r="BL539" s="207"/>
      <c r="BM539" s="207"/>
      <c r="BN539" s="207"/>
      <c r="BO539" s="282"/>
      <c r="BP539" s="282"/>
      <c r="BQ539" s="284"/>
      <c r="BR539" s="213"/>
      <c r="BS539" s="213" t="str">
        <f>IF(AND('MAPA DE RIESGOS'!$AP539="Muy Alta",'MAPA DE RIESGOS'!$AR539="Leve"),CONCATENATE("R",'MAPA DE RIESGOS'!$H539,"C",'MAPA DE RIESGOS'!$AF539),"")</f>
        <v/>
      </c>
      <c r="BT539" s="213"/>
      <c r="BU539" s="213"/>
      <c r="BV539" s="213"/>
      <c r="BW539" s="213"/>
      <c r="BX539" s="213"/>
      <c r="BY539" s="213"/>
      <c r="BZ539" s="213"/>
      <c r="CA539" s="213"/>
      <c r="CB539" s="213"/>
      <c r="CC539" s="213"/>
      <c r="CD539" s="213"/>
      <c r="CE539" s="213"/>
      <c r="CF539" s="213"/>
      <c r="CG539" s="213"/>
      <c r="CH539" s="213"/>
      <c r="CI539" s="213"/>
      <c r="CJ539" s="213"/>
      <c r="CK539" s="213"/>
    </row>
    <row r="540" spans="1:89" s="214" customFormat="1" ht="28.5" hidden="1" customHeight="1">
      <c r="A540" s="635"/>
      <c r="B540" s="517"/>
      <c r="C540" s="520"/>
      <c r="D540" s="290"/>
      <c r="E540" s="293"/>
      <c r="F540" s="207"/>
      <c r="G540" s="489"/>
      <c r="H540" s="384">
        <v>88</v>
      </c>
      <c r="I540" s="466"/>
      <c r="J540" s="463"/>
      <c r="K540" s="463"/>
      <c r="L540" s="463"/>
      <c r="M540" s="469"/>
      <c r="N540" s="618"/>
      <c r="O540" s="469"/>
      <c r="P540" s="472"/>
      <c r="Q540" s="475"/>
      <c r="R540" s="478"/>
      <c r="S540" s="478"/>
      <c r="T540" s="478"/>
      <c r="U540" s="478"/>
      <c r="V540" s="481"/>
      <c r="W540" s="439"/>
      <c r="X540" s="484"/>
      <c r="Y540" s="487"/>
      <c r="Z540" s="436"/>
      <c r="AA540" s="439"/>
      <c r="AB540" s="442"/>
      <c r="AC540" s="445"/>
      <c r="AD540" s="448"/>
      <c r="AE540" s="451"/>
      <c r="AF540" s="205">
        <v>3</v>
      </c>
      <c r="AG540" s="206"/>
      <c r="AH540" s="234" t="str">
        <f t="shared" si="516"/>
        <v/>
      </c>
      <c r="AI540" s="340"/>
      <c r="AJ540" s="340"/>
      <c r="AK540" s="235" t="str">
        <f t="shared" si="517"/>
        <v/>
      </c>
      <c r="AL540" s="341"/>
      <c r="AM540" s="341"/>
      <c r="AN540" s="342"/>
      <c r="AO540" s="236" t="str">
        <f>IF(ISBLANK(AD538),(IFERROR(IF(AND(AH539="Probabilidad",AH540="Probabilidad"),(AQ539-(+AQ539*AK540)),IF(AND(AH539="Impacto",AH540="Probabilidad"),(AQ538-(+AQ538*AK540)),IF(AH540="Impacto",AQ539,""))),""))," ")</f>
        <v/>
      </c>
      <c r="AP540" s="174" t="str">
        <f>IF(ISBLANK(AD538),(IFERROR(IF(AO540="","",IF(AO540&lt;=0.2,"Muy Baja",IF(AO540&lt;=0.4,"Baja",IF(AO540&lt;=0.6,"Media",IF(AO540&lt;=0.8,"Alta","Muy Alta"))))),""))," ")</f>
        <v/>
      </c>
      <c r="AQ540" s="237" t="str">
        <f t="shared" si="518"/>
        <v/>
      </c>
      <c r="AR540" s="283" t="str">
        <f t="shared" si="519"/>
        <v/>
      </c>
      <c r="AS540" s="237" t="str">
        <f>IFERROR(IF(AND(AH539="Impacto",AH540="Impacto"),(AS539-(+AS539*AK540)),IF(AND(AH539="Probabilidad",AH540="Impacto"),(AS538-(+AS538*AK540)),IF(AH540="Probabilidad",AS539,""))),"")</f>
        <v/>
      </c>
      <c r="AT540" s="239" t="str">
        <f t="shared" si="520"/>
        <v/>
      </c>
      <c r="AU540" s="454"/>
      <c r="AV540" s="457"/>
      <c r="AW540" s="451"/>
      <c r="AX540" s="460"/>
      <c r="AY540" s="343"/>
      <c r="AZ540" s="209"/>
      <c r="BA540" s="207"/>
      <c r="BB540" s="207"/>
      <c r="BC540" s="208"/>
      <c r="BD540" s="208"/>
      <c r="BE540" s="208"/>
      <c r="BF540" s="209"/>
      <c r="BG540" s="507"/>
      <c r="BH540" s="215"/>
      <c r="BI540" s="210"/>
      <c r="BJ540" s="210"/>
      <c r="BK540" s="210"/>
      <c r="BL540" s="207"/>
      <c r="BM540" s="207"/>
      <c r="BN540" s="207"/>
      <c r="BO540" s="282"/>
      <c r="BP540" s="282"/>
      <c r="BQ540" s="284"/>
      <c r="BR540" s="213"/>
      <c r="BS540" s="213" t="str">
        <f>IF(AND('MAPA DE RIESGOS'!$AP540="Muy Alta",'MAPA DE RIESGOS'!$AR540="Leve"),CONCATENATE("R",'MAPA DE RIESGOS'!$H540,"C",'MAPA DE RIESGOS'!$AF540),"")</f>
        <v/>
      </c>
      <c r="BT540" s="213"/>
      <c r="BU540" s="213"/>
      <c r="BV540" s="213"/>
      <c r="BW540" s="213"/>
      <c r="BX540" s="213"/>
      <c r="BY540" s="213"/>
      <c r="BZ540" s="213"/>
      <c r="CA540" s="213"/>
      <c r="CB540" s="213"/>
      <c r="CC540" s="213"/>
      <c r="CD540" s="213"/>
      <c r="CE540" s="213"/>
      <c r="CF540" s="213"/>
      <c r="CG540" s="213"/>
      <c r="CH540" s="213"/>
      <c r="CI540" s="213"/>
      <c r="CJ540" s="213"/>
      <c r="CK540" s="213"/>
    </row>
    <row r="541" spans="1:89" s="214" customFormat="1" ht="28.5" hidden="1" customHeight="1">
      <c r="A541" s="635"/>
      <c r="B541" s="517"/>
      <c r="C541" s="520"/>
      <c r="D541" s="290"/>
      <c r="E541" s="293"/>
      <c r="F541" s="207"/>
      <c r="G541" s="489"/>
      <c r="H541" s="384">
        <v>88</v>
      </c>
      <c r="I541" s="466"/>
      <c r="J541" s="463"/>
      <c r="K541" s="463"/>
      <c r="L541" s="463"/>
      <c r="M541" s="469"/>
      <c r="N541" s="618"/>
      <c r="O541" s="469"/>
      <c r="P541" s="472"/>
      <c r="Q541" s="475"/>
      <c r="R541" s="478"/>
      <c r="S541" s="478"/>
      <c r="T541" s="478"/>
      <c r="U541" s="478"/>
      <c r="V541" s="481"/>
      <c r="W541" s="439"/>
      <c r="X541" s="484"/>
      <c r="Y541" s="487"/>
      <c r="Z541" s="436"/>
      <c r="AA541" s="439"/>
      <c r="AB541" s="442"/>
      <c r="AC541" s="445"/>
      <c r="AD541" s="448"/>
      <c r="AE541" s="451"/>
      <c r="AF541" s="205">
        <v>4</v>
      </c>
      <c r="AG541" s="206"/>
      <c r="AH541" s="234" t="str">
        <f t="shared" si="516"/>
        <v/>
      </c>
      <c r="AI541" s="340"/>
      <c r="AJ541" s="340"/>
      <c r="AK541" s="235" t="str">
        <f t="shared" si="517"/>
        <v/>
      </c>
      <c r="AL541" s="341"/>
      <c r="AM541" s="341"/>
      <c r="AN541" s="342"/>
      <c r="AO541" s="236" t="str">
        <f>IF(ISBLANK(AD538),(IFERROR(IF(AND(AH540="Probabilidad",AH541="Probabilidad"),(AQ540-(+AQ540*AK541)),IF(AND(AH540="Impacto",AH541="Probabilidad"),(AQ539-(+AQ539*AK541)),IF(AH541="Impacto",AQ540,""))),""))," ")</f>
        <v/>
      </c>
      <c r="AP541" s="174" t="str">
        <f>IF(ISBLANK(AD538),(IFERROR(IF(AO541="","",IF(AO541&lt;=0.2,"Muy Baja",IF(AO541&lt;=0.4,"Baja",IF(AO541&lt;=0.6,"Media",IF(AO541&lt;=0.8,"Alta","Muy Alta"))))),""))," ")</f>
        <v/>
      </c>
      <c r="AQ541" s="237" t="str">
        <f t="shared" si="518"/>
        <v/>
      </c>
      <c r="AR541" s="283" t="str">
        <f t="shared" si="519"/>
        <v/>
      </c>
      <c r="AS541" s="237" t="str">
        <f>IFERROR(IF(AND(AH540="Impacto",AH541="Impacto"),(AS540-(+AS540*AK541)),IF(AND(AH540="Probabilidad",AH541="Impacto"),(AS539-(+AS539*AK541)),IF(AH541="Probabilidad",AS540,""))),"")</f>
        <v/>
      </c>
      <c r="AT541" s="239" t="str">
        <f t="shared" si="520"/>
        <v/>
      </c>
      <c r="AU541" s="454"/>
      <c r="AV541" s="457"/>
      <c r="AW541" s="451"/>
      <c r="AX541" s="460"/>
      <c r="AY541" s="343"/>
      <c r="AZ541" s="209"/>
      <c r="BA541" s="207"/>
      <c r="BB541" s="207"/>
      <c r="BC541" s="208"/>
      <c r="BD541" s="208"/>
      <c r="BE541" s="208"/>
      <c r="BF541" s="209"/>
      <c r="BG541" s="507"/>
      <c r="BH541" s="215"/>
      <c r="BI541" s="210"/>
      <c r="BJ541" s="210"/>
      <c r="BK541" s="210"/>
      <c r="BL541" s="207"/>
      <c r="BM541" s="207"/>
      <c r="BN541" s="207"/>
      <c r="BO541" s="282"/>
      <c r="BP541" s="282"/>
      <c r="BQ541" s="284"/>
      <c r="BR541" s="213"/>
      <c r="BS541" s="213" t="str">
        <f>IF(AND('MAPA DE RIESGOS'!$AP541="Muy Alta",'MAPA DE RIESGOS'!$AR541="Leve"),CONCATENATE("R",'MAPA DE RIESGOS'!$H541,"C",'MAPA DE RIESGOS'!$AF541),"")</f>
        <v/>
      </c>
      <c r="BT541" s="213"/>
      <c r="BU541" s="213"/>
      <c r="BV541" s="213"/>
      <c r="BW541" s="213"/>
      <c r="BX541" s="213"/>
      <c r="BY541" s="213"/>
      <c r="BZ541" s="213"/>
      <c r="CA541" s="213"/>
      <c r="CB541" s="213"/>
      <c r="CC541" s="213"/>
      <c r="CD541" s="213"/>
      <c r="CE541" s="213"/>
      <c r="CF541" s="213"/>
      <c r="CG541" s="213"/>
      <c r="CH541" s="213"/>
      <c r="CI541" s="213"/>
      <c r="CJ541" s="213"/>
      <c r="CK541" s="213"/>
    </row>
    <row r="542" spans="1:89" s="214" customFormat="1" ht="28.5" hidden="1" customHeight="1">
      <c r="A542" s="635"/>
      <c r="B542" s="517"/>
      <c r="C542" s="520"/>
      <c r="D542" s="290"/>
      <c r="E542" s="293"/>
      <c r="F542" s="207"/>
      <c r="G542" s="489"/>
      <c r="H542" s="384">
        <v>88</v>
      </c>
      <c r="I542" s="466"/>
      <c r="J542" s="463"/>
      <c r="K542" s="463"/>
      <c r="L542" s="463"/>
      <c r="M542" s="469"/>
      <c r="N542" s="618"/>
      <c r="O542" s="469"/>
      <c r="P542" s="472"/>
      <c r="Q542" s="475"/>
      <c r="R542" s="478"/>
      <c r="S542" s="478"/>
      <c r="T542" s="478"/>
      <c r="U542" s="478"/>
      <c r="V542" s="481"/>
      <c r="W542" s="439"/>
      <c r="X542" s="484"/>
      <c r="Y542" s="487"/>
      <c r="Z542" s="436"/>
      <c r="AA542" s="439"/>
      <c r="AB542" s="442"/>
      <c r="AC542" s="445"/>
      <c r="AD542" s="448"/>
      <c r="AE542" s="451"/>
      <c r="AF542" s="205">
        <v>5</v>
      </c>
      <c r="AG542" s="206"/>
      <c r="AH542" s="234" t="str">
        <f t="shared" si="516"/>
        <v/>
      </c>
      <c r="AI542" s="340"/>
      <c r="AJ542" s="340"/>
      <c r="AK542" s="235" t="str">
        <f t="shared" si="517"/>
        <v/>
      </c>
      <c r="AL542" s="341"/>
      <c r="AM542" s="341"/>
      <c r="AN542" s="342"/>
      <c r="AO542" s="236" t="str">
        <f>IF(ISBLANK(AD538),(IFERROR(IF(AND(AH541="Probabilidad",AH542="Probabilidad"),(AQ541-(+AQ541*AK542)),IF(AND(AH541="Impacto",AH542="Probabilidad"),(AQ540-(+AQ540*AK542)),IF(AH542="Impacto",AQ541,""))),""))," ")</f>
        <v/>
      </c>
      <c r="AP542" s="174" t="str">
        <f>IF(ISBLANK(AD538),(IFERROR(IF(AO542="","",IF(AO542&lt;=0.2,"Muy Baja",IF(AO542&lt;=0.4,"Baja",IF(AO542&lt;=0.6,"Media",IF(AO542&lt;=0.8,"Alta","Muy Alta"))))),""))," ")</f>
        <v/>
      </c>
      <c r="AQ542" s="237" t="str">
        <f t="shared" si="518"/>
        <v/>
      </c>
      <c r="AR542" s="283" t="str">
        <f t="shared" si="519"/>
        <v/>
      </c>
      <c r="AS542" s="237" t="str">
        <f>IFERROR(IF(AND(AH541="Impacto",AH542="Impacto"),(AS541-(+AS541*AK542)),IF(AND(AH541="Probabilidad",AH542="Impacto"),(AS540-(+AS540*AK542)),IF(AH542="Probabilidad",AS541,""))),"")</f>
        <v/>
      </c>
      <c r="AT542" s="239" t="str">
        <f t="shared" si="520"/>
        <v/>
      </c>
      <c r="AU542" s="454"/>
      <c r="AV542" s="457"/>
      <c r="AW542" s="451"/>
      <c r="AX542" s="460"/>
      <c r="AY542" s="343"/>
      <c r="AZ542" s="209"/>
      <c r="BA542" s="207"/>
      <c r="BB542" s="207"/>
      <c r="BC542" s="208"/>
      <c r="BD542" s="208"/>
      <c r="BE542" s="208"/>
      <c r="BF542" s="209"/>
      <c r="BG542" s="507"/>
      <c r="BH542" s="215"/>
      <c r="BI542" s="210"/>
      <c r="BJ542" s="210"/>
      <c r="BK542" s="210"/>
      <c r="BL542" s="207"/>
      <c r="BM542" s="207"/>
      <c r="BN542" s="207"/>
      <c r="BO542" s="282"/>
      <c r="BP542" s="282"/>
      <c r="BQ542" s="284"/>
      <c r="BR542" s="213"/>
      <c r="BS542" s="213" t="str">
        <f>IF(AND('MAPA DE RIESGOS'!$AP542="Muy Alta",'MAPA DE RIESGOS'!$AR542="Leve"),CONCATENATE("R",'MAPA DE RIESGOS'!$H542,"C",'MAPA DE RIESGOS'!$AF542),"")</f>
        <v/>
      </c>
      <c r="BT542" s="213"/>
      <c r="BU542" s="213"/>
      <c r="BV542" s="213"/>
      <c r="BW542" s="213"/>
      <c r="BX542" s="213"/>
      <c r="BY542" s="213"/>
      <c r="BZ542" s="213"/>
      <c r="CA542" s="213"/>
      <c r="CB542" s="213"/>
      <c r="CC542" s="213"/>
      <c r="CD542" s="213"/>
      <c r="CE542" s="213"/>
      <c r="CF542" s="213"/>
      <c r="CG542" s="213"/>
      <c r="CH542" s="213"/>
      <c r="CI542" s="213"/>
      <c r="CJ542" s="213"/>
      <c r="CK542" s="213"/>
    </row>
    <row r="543" spans="1:89" s="214" customFormat="1" ht="28.5" hidden="1" customHeight="1">
      <c r="A543" s="635"/>
      <c r="B543" s="518"/>
      <c r="C543" s="521"/>
      <c r="D543" s="291"/>
      <c r="E543" s="294"/>
      <c r="F543" s="207"/>
      <c r="G543" s="489"/>
      <c r="H543" s="384">
        <v>88</v>
      </c>
      <c r="I543" s="467"/>
      <c r="J543" s="464"/>
      <c r="K543" s="464"/>
      <c r="L543" s="464"/>
      <c r="M543" s="470"/>
      <c r="N543" s="619"/>
      <c r="O543" s="470"/>
      <c r="P543" s="473"/>
      <c r="Q543" s="476"/>
      <c r="R543" s="479"/>
      <c r="S543" s="479"/>
      <c r="T543" s="479"/>
      <c r="U543" s="479"/>
      <c r="V543" s="482"/>
      <c r="W543" s="440"/>
      <c r="X543" s="485"/>
      <c r="Y543" s="488"/>
      <c r="Z543" s="437"/>
      <c r="AA543" s="440"/>
      <c r="AB543" s="443"/>
      <c r="AC543" s="446"/>
      <c r="AD543" s="449"/>
      <c r="AE543" s="452"/>
      <c r="AF543" s="205">
        <v>6</v>
      </c>
      <c r="AG543" s="206"/>
      <c r="AH543" s="234" t="str">
        <f t="shared" si="516"/>
        <v/>
      </c>
      <c r="AI543" s="340"/>
      <c r="AJ543" s="340"/>
      <c r="AK543" s="235" t="str">
        <f t="shared" si="517"/>
        <v/>
      </c>
      <c r="AL543" s="341"/>
      <c r="AM543" s="341"/>
      <c r="AN543" s="342"/>
      <c r="AO543" s="236" t="str">
        <f>IF(ISBLANK(AD538),(IFERROR(IF(AND(AH541="Probabilidad",AH543="Probabilidad"),(AQ541-(+AQ541*AK543)),IF(AND(AH541="Impacto",AH543="Probabilidad"),(AQ540-(+AQ540*AK543)),IF(AH543="Impacto",AQ541,""))),""))," ")</f>
        <v/>
      </c>
      <c r="AP543" s="174" t="str">
        <f>IF(ISBLANK(AD538),(IFERROR(IF(AO543="","",IF(AO543&lt;=0.2,"Muy Baja",IF(AO543&lt;=0.4,"Baja",IF(AO543&lt;=0.6,"Media",IF(AO543&lt;=0.8,"Alta","Muy Alta"))))),"")), " ")</f>
        <v/>
      </c>
      <c r="AQ543" s="237" t="str">
        <f t="shared" si="518"/>
        <v/>
      </c>
      <c r="AR543" s="283" t="str">
        <f t="shared" si="519"/>
        <v/>
      </c>
      <c r="AS543" s="237" t="str">
        <f>IFERROR(IF(AND(AH542="Impacto",AH543="Impacto"),(AS541-(+AS542*AK543)),IF(AND(AH541="Probabilidad",AH543="Impacto"),(AS540-(+AS540*AK543)),IF(AH543="Probabilidad",AS541,""))),"")</f>
        <v/>
      </c>
      <c r="AT543" s="239" t="str">
        <f t="shared" si="520"/>
        <v/>
      </c>
      <c r="AU543" s="455"/>
      <c r="AV543" s="458"/>
      <c r="AW543" s="452"/>
      <c r="AX543" s="461"/>
      <c r="AY543" s="343"/>
      <c r="AZ543" s="209"/>
      <c r="BA543" s="207"/>
      <c r="BB543" s="207"/>
      <c r="BC543" s="208"/>
      <c r="BD543" s="208"/>
      <c r="BE543" s="208"/>
      <c r="BF543" s="209"/>
      <c r="BG543" s="508"/>
      <c r="BH543" s="215"/>
      <c r="BI543" s="210"/>
      <c r="BJ543" s="210"/>
      <c r="BK543" s="210"/>
      <c r="BL543" s="207"/>
      <c r="BM543" s="207"/>
      <c r="BN543" s="207"/>
      <c r="BO543" s="282"/>
      <c r="BP543" s="282"/>
      <c r="BQ543" s="284"/>
      <c r="BR543" s="213"/>
      <c r="BS543" s="213" t="str">
        <f>IF(AND('MAPA DE RIESGOS'!$AP543="Muy Alta",'MAPA DE RIESGOS'!$AR543="Leve"),CONCATENATE("R",'MAPA DE RIESGOS'!$H543,"C",'MAPA DE RIESGOS'!$AF543),"")</f>
        <v/>
      </c>
      <c r="BT543" s="213"/>
      <c r="BU543" s="213"/>
      <c r="BV543" s="213"/>
      <c r="BW543" s="213"/>
      <c r="BX543" s="213"/>
      <c r="BY543" s="213"/>
      <c r="BZ543" s="213"/>
      <c r="CA543" s="213"/>
      <c r="CB543" s="213"/>
      <c r="CC543" s="213"/>
      <c r="CD543" s="213"/>
      <c r="CE543" s="213"/>
      <c r="CF543" s="213"/>
      <c r="CG543" s="213"/>
      <c r="CH543" s="213"/>
      <c r="CI543" s="213"/>
      <c r="CJ543" s="213"/>
      <c r="CK543" s="213"/>
    </row>
    <row r="544" spans="1:89" s="214" customFormat="1" ht="28.5" hidden="1" customHeight="1">
      <c r="A544" s="635"/>
      <c r="B544" s="516"/>
      <c r="C544" s="519" t="str">
        <f>IFERROR((VLOOKUP($B544,'Listados Datos'!$D$3:$E$18,2,FALSE))," ")</f>
        <v xml:space="preserve"> </v>
      </c>
      <c r="D544" s="289" t="str">
        <f>IFERROR((VLOOKUP($B544,'Listados Datos'!$D$3:$F$18,3,FALSE))," ")</f>
        <v xml:space="preserve"> </v>
      </c>
      <c r="E544" s="292"/>
      <c r="F544" s="207"/>
      <c r="G544" s="489">
        <v>89</v>
      </c>
      <c r="H544" s="384">
        <v>89</v>
      </c>
      <c r="I544" s="465"/>
      <c r="J544" s="462"/>
      <c r="K544" s="462"/>
      <c r="L544" s="462"/>
      <c r="M544" s="468"/>
      <c r="N544" s="468"/>
      <c r="O544" s="468"/>
      <c r="P544" s="471"/>
      <c r="Q544" s="474"/>
      <c r="R544" s="477"/>
      <c r="S544" s="477"/>
      <c r="T544" s="477"/>
      <c r="U544" s="477"/>
      <c r="V544" s="480" t="str">
        <f t="shared" ref="V544" si="560">IF(ISBLANK(AC544),(IF(P544&lt;=0,"",IF(P544&lt;=2,"Muy Baja",IF(P544&lt;=24,"Baja",IF(P544&lt;=500,"Media",IF(P544&lt;=5000,"Alta","Muy Alta"))))))," ")</f>
        <v/>
      </c>
      <c r="W544" s="438" t="str">
        <f t="shared" ref="W544" si="561">IF(ISBLANK(AC544),(IF(V544="","",IF(V544="Muy Baja",20%,IF(V544="Baja",40%,IF(V544="Media",60%,IF(V544="Alta",80%,IF(V544="Muy Alta",100%,0)))))))," ")</f>
        <v/>
      </c>
      <c r="X544" s="483"/>
      <c r="Y544" s="486" t="str">
        <f>IF(X544&gt;0,IF(NOT(ISERROR(MATCH(X544,'Listados Datos'!$N$3:$N$4,0))),'Listados Datos'!$N$6&amp;"Por favor no seleccionar este criterios de impacto (Afectación Económica o presupuestal y/o Pérdida Reputacional)",'Listados Datos'!$N$7),"")</f>
        <v/>
      </c>
      <c r="Z544" s="435" t="str">
        <f>IF(OR(X544='Listados Datos'!$R$3,X544='Listados Datos'!$S$3),"Leve",IF(OR(X544='Listados Datos'!$R$4,X544='Listados Datos'!$S$4),"Menor",IF(OR(X544='Listados Datos'!$R$5,X544='Listados Datos'!$S$5),"Moderado",IF(OR(X544='Listados Datos'!$R$6,X544='Listados Datos'!$S$6),"Mayor",IF(OR(X544='Listados Datos'!$R$7,X544='Listados Datos'!$S$7),"Catastrófico","")))))</f>
        <v/>
      </c>
      <c r="AA544" s="438" t="str">
        <f>IF(Z544="","",IF(Z544="Leve",20%,IF(Z544="Menor",40%,IF(Z544="Moderado",60%,IF(Z544="Mayor",80%,IF(Z544="Catastrófico",100%,0))))))</f>
        <v/>
      </c>
      <c r="AB544" s="441" t="str">
        <f>IF(OR(AND(V544="Muy Baja",Z544="Leve"),AND(V544="Muy Baja",Z544="Menor"),AND(V544="Baja",Z544="Leve")),"Bajo",IF(OR(AND(V544="Muy baja",Z544="Moderado"),AND(V544="Baja",Z544="Menor"),AND(V544="Baja",Z544="Moderado"),AND(V544="Media",Z544="Leve"),AND(V544="Media",Z544="Menor"),AND(V544="Media",Z544="Moderado"),AND(V544="Alta",Z544="Leve"),AND(V544="Alta",Z544="Menor")),"Moderado",IF(OR(AND(V544="Muy Baja",Z544="Mayor"),AND(V544="Baja",Z544="Mayor"),AND(V544="Media",Z544="Mayor"),AND(V544="Alta",Z544="Moderado"),AND(V544="Alta",Z544="Mayor"),AND(V544="Muy Alta",Z544="Leve"),AND(V544="Muy Alta",Z544="Menor"),AND(V544="Muy Alta",Z544="Moderado"),AND(V544="Muy Alta",Z544="Mayor")),"Alto",IF(OR(AND(V544="Muy Baja",Z544="Catastrófico"),AND(V544="Baja",Z544="Catastrófico"),AND(V544="Media",Z544="Catastrófico"),AND(V544="Alta",Z544="Catastrófico"),AND(V544="Muy Alta",Z544="Catastrófico")),"Extremo",""))))</f>
        <v/>
      </c>
      <c r="AC544" s="444"/>
      <c r="AD544" s="447"/>
      <c r="AE544" s="450" t="str">
        <f t="shared" ref="AE544" si="562">IF(AND(AC544="Rara Vez",AD544="Insignificante"),("BAJA"),IF(AND(AC544="Rara Vez",AD544="Menor"),("BAJA"),IF(AND(AC544="Rara Vez",AD544="Moderado"),("MODERADA"),IF(AND(AC544="Rara Vez",AD544="Mayor"),("ALTA"),IF(AND(AC544="Improbable",AD544="Insignificante"),("BAJA"),IF(AND(AC544="Improbable",AD544="Menor"),("BAJA"),IF(AND(AC544="Improbable",AD544="Moderado"),("MODERADA"),IF(AND(AC544="Improbable",AD544="Mayor"),("ALTA"),IF(AND(AC544="Posible",AD544="Insignificante"),("BAJA"),IF(AND(AC544="Posible",AD544="Menor"),("MODERADA"),IF(AND(AC544="Posible",AD544="Moderado"),("ALTA"),IF(AND(AC544="Posible",AD544="Mayor"),("EXTREMA"),IF(AND(AC544="Probable",AD544="Insignificante"),("MODERADA"),IF(AND(AC544="Probable",AD544="Menor"),("ALTA"),IF(AND(AC544="Probable",AD544="Moderado"),("ALTA"),IF(AND(AC544="Probable",AD544="Mayor"),("EXTREMA"),IF(AND(AC544="Casi Seguro",AD544="Insignificante"),("ALTA"),IF(AND(AC544="Casi Seguro",AD544="Menor"),("ALTA"),IF(AND(AC544="Casi Seguro",AD544="Moderado"),("EXTREMA"),IF(AND(AC544="Casi Seguro",AD544="Mayor"),("EXTREMA"),IF(AD544="Catastrófico","EXTREMA","VALORAR")))))))))))))))))))))</f>
        <v>VALORAR</v>
      </c>
      <c r="AF544" s="205">
        <v>1</v>
      </c>
      <c r="AG544" s="206"/>
      <c r="AH544" s="234" t="str">
        <f t="shared" si="516"/>
        <v/>
      </c>
      <c r="AI544" s="340"/>
      <c r="AJ544" s="340"/>
      <c r="AK544" s="235" t="str">
        <f t="shared" si="517"/>
        <v/>
      </c>
      <c r="AL544" s="341"/>
      <c r="AM544" s="341"/>
      <c r="AN544" s="342"/>
      <c r="AO544" s="236" t="str">
        <f>IF(ISBLANK(AD544),(IFERROR(IF(AH544="Probabilidad",(W544-(+W544*AK544)),IF(AH544="Impacto",W544,"")),""))," ")</f>
        <v/>
      </c>
      <c r="AP544" s="174" t="str">
        <f>IF(ISBLANK(AD544), (IFERROR(IF(AO544="","",IF(AO544&lt;=0.2,"Muy Baja",IF(AO544&lt;=0.4,"Baja",IF(AO544&lt;=0.6,"Media",IF(AO544&lt;=0.8,"Alta","Muy Alta"))))),""))," ")</f>
        <v/>
      </c>
      <c r="AQ544" s="237" t="str">
        <f t="shared" si="518"/>
        <v/>
      </c>
      <c r="AR544" s="283" t="str">
        <f t="shared" si="519"/>
        <v/>
      </c>
      <c r="AS544" s="237" t="str">
        <f>IFERROR(IF(AH544="Impacto",(AA544-(+AA544*AK544)),IF(AH544="Probabilidad",AA544,"")),"")</f>
        <v/>
      </c>
      <c r="AT544" s="239" t="str">
        <f t="shared" si="520"/>
        <v/>
      </c>
      <c r="AU544" s="453"/>
      <c r="AV544" s="456" t="str">
        <f>IF(ISBLANK(AD544), " ", AD544)</f>
        <v xml:space="preserve"> </v>
      </c>
      <c r="AW544" s="450" t="str">
        <f t="shared" ref="AW544" si="563">IF(AND(AU544="Rara Vez",AV544="Insignificante"),("BAJA"),IF(AND(AU544="Rara Vez",AV544="Menor"),("BAJA"),IF(AND(AU544="Rara Vez",AV544="Moderado"),("MODERADA"),IF(AND(AU544="Rara Vez",AV544="Mayor"),("ALTA"),IF(AND(AU544="Improbable",AV544="Insignificante"),("BAJA"),IF(AND(AU544="Improbable",AV544="Menor"),("BAJA"),IF(AND(AU544="Improbable",AV544="Moderado"),("MODERADA"),IF(AND(AU544="Improbable",AV544="Mayor"),("ALTA"),IF(AND(AU544="Posible",AV544="Insignificante"),("BAJA"),IF(AND(AU544="Posible",AV544="Menor"),("MODERADA"),IF(AND(AU544="Posible",AV544="Moderado"),("ALTA"),IF(AND(AU544="Posible",AV544="Mayor"),("EXTREMA"),IF(AND(AU544="Probable",AV544="Insignificante"),("MODERADA"),IF(AND(AU544="Probable",AV544="Menor"),("ALTA"),IF(AND(AU544="Probable",AV544="Moderado"),("ALTA"),IF(AND(AU544="Probable",AV544="Mayor"),("EXTREMA"),IF(AND(AU544="Casi Seguro",AV544="Insignificante"),("ALTA"),IF(AND(AU544="Casi Seguro",AV544="Menor"),("ALTA"),IF(AND(AU544="Casi Seguro",AV544="Moderado"),("EXTREMA"),IF(AND(AU544="Casi Seguro",AV544="Mayor"),("EXTREMA"),IF(AV544="Catastrófico","EXTREMA","VALORAR")))))))))))))))))))))</f>
        <v>VALORAR</v>
      </c>
      <c r="AX544" s="459"/>
      <c r="AY544" s="343"/>
      <c r="AZ544" s="209"/>
      <c r="BA544" s="207"/>
      <c r="BB544" s="207"/>
      <c r="BC544" s="208"/>
      <c r="BD544" s="208"/>
      <c r="BE544" s="208"/>
      <c r="BF544" s="209"/>
      <c r="BG544" s="462"/>
      <c r="BH544" s="215"/>
      <c r="BI544" s="210"/>
      <c r="BJ544" s="210"/>
      <c r="BK544" s="210"/>
      <c r="BL544" s="207"/>
      <c r="BM544" s="207"/>
      <c r="BN544" s="207"/>
      <c r="BO544" s="282"/>
      <c r="BP544" s="282"/>
      <c r="BQ544" s="284"/>
      <c r="BR544" s="213"/>
      <c r="BS544" s="213" t="str">
        <f>IF(AND('MAPA DE RIESGOS'!$AP544="Muy Alta",'MAPA DE RIESGOS'!$AR544="Leve"),CONCATENATE("R",'MAPA DE RIESGOS'!$H544,"C",'MAPA DE RIESGOS'!$AF544),"")</f>
        <v/>
      </c>
      <c r="BT544" s="213"/>
      <c r="BU544" s="213"/>
      <c r="BV544" s="213"/>
      <c r="BW544" s="213"/>
      <c r="BX544" s="213"/>
      <c r="BY544" s="213"/>
      <c r="BZ544" s="213"/>
      <c r="CA544" s="213"/>
      <c r="CB544" s="213"/>
      <c r="CC544" s="213"/>
      <c r="CD544" s="213"/>
      <c r="CE544" s="213"/>
      <c r="CF544" s="213"/>
      <c r="CG544" s="213"/>
      <c r="CH544" s="213"/>
      <c r="CI544" s="213"/>
      <c r="CJ544" s="213"/>
      <c r="CK544" s="213"/>
    </row>
    <row r="545" spans="1:89" s="214" customFormat="1" ht="28.5" hidden="1" customHeight="1">
      <c r="A545" s="635"/>
      <c r="B545" s="517"/>
      <c r="C545" s="520"/>
      <c r="D545" s="290"/>
      <c r="E545" s="293"/>
      <c r="F545" s="207"/>
      <c r="G545" s="489"/>
      <c r="H545" s="384">
        <v>89</v>
      </c>
      <c r="I545" s="466"/>
      <c r="J545" s="463"/>
      <c r="K545" s="463"/>
      <c r="L545" s="463"/>
      <c r="M545" s="469"/>
      <c r="N545" s="469"/>
      <c r="O545" s="469"/>
      <c r="P545" s="472"/>
      <c r="Q545" s="475"/>
      <c r="R545" s="478"/>
      <c r="S545" s="478"/>
      <c r="T545" s="478"/>
      <c r="U545" s="478"/>
      <c r="V545" s="481"/>
      <c r="W545" s="439"/>
      <c r="X545" s="484"/>
      <c r="Y545" s="487"/>
      <c r="Z545" s="436"/>
      <c r="AA545" s="439"/>
      <c r="AB545" s="442"/>
      <c r="AC545" s="445"/>
      <c r="AD545" s="448"/>
      <c r="AE545" s="451"/>
      <c r="AF545" s="205">
        <v>2</v>
      </c>
      <c r="AG545" s="206"/>
      <c r="AH545" s="234" t="str">
        <f t="shared" si="516"/>
        <v/>
      </c>
      <c r="AI545" s="340"/>
      <c r="AJ545" s="340"/>
      <c r="AK545" s="235" t="str">
        <f t="shared" si="517"/>
        <v/>
      </c>
      <c r="AL545" s="341"/>
      <c r="AM545" s="341"/>
      <c r="AN545" s="342"/>
      <c r="AO545" s="236" t="str">
        <f>IF(ISBLANK(AD544),(IFERROR(IF(AND(AH544="Probabilidad",AH545="Probabilidad"),(AQ544-(+AQ544*AK545)),IF(AH545="Probabilidad",(W544-(+W544*AK545)),IF(AH545="Impacto",AQ544,""))),""))," ")</f>
        <v/>
      </c>
      <c r="AP545" s="174" t="str">
        <f>IF(ISBLANK(AD544),(IFERROR(IF(AO545="","",IF(AO545&lt;=0.2,"Muy Baja",IF(AO545&lt;=0.4,"Baja",IF(AO545&lt;=0.6,"Media",IF(AO545&lt;=0.8,"Alta","Muy Alta"))))),""))," ")</f>
        <v/>
      </c>
      <c r="AQ545" s="237" t="str">
        <f t="shared" si="518"/>
        <v/>
      </c>
      <c r="AR545" s="283" t="str">
        <f t="shared" si="519"/>
        <v/>
      </c>
      <c r="AS545" s="237" t="str">
        <f>IFERROR(IF(AND(AH544="Impacto",AH545="Impacto"),(AS544-(+AS544*AK545)),IF(AH545="Impacto",(AA544-(+AA544*AK545)),IF(AH545="Probabilidad",AS544,""))),"")</f>
        <v/>
      </c>
      <c r="AT545" s="239" t="str">
        <f t="shared" si="520"/>
        <v/>
      </c>
      <c r="AU545" s="454"/>
      <c r="AV545" s="457"/>
      <c r="AW545" s="451"/>
      <c r="AX545" s="460"/>
      <c r="AY545" s="343"/>
      <c r="AZ545" s="209"/>
      <c r="BA545" s="207"/>
      <c r="BB545" s="207"/>
      <c r="BC545" s="208"/>
      <c r="BD545" s="208"/>
      <c r="BE545" s="208"/>
      <c r="BF545" s="209"/>
      <c r="BG545" s="463"/>
      <c r="BH545" s="215"/>
      <c r="BI545" s="210"/>
      <c r="BJ545" s="210"/>
      <c r="BK545" s="210"/>
      <c r="BL545" s="207"/>
      <c r="BM545" s="207"/>
      <c r="BN545" s="207"/>
      <c r="BO545" s="282"/>
      <c r="BP545" s="282"/>
      <c r="BQ545" s="284"/>
      <c r="BR545" s="213"/>
      <c r="BS545" s="213" t="str">
        <f>IF(AND('MAPA DE RIESGOS'!$AP545="Muy Alta",'MAPA DE RIESGOS'!$AR545="Leve"),CONCATENATE("R",'MAPA DE RIESGOS'!$H545,"C",'MAPA DE RIESGOS'!$AF545),"")</f>
        <v/>
      </c>
      <c r="BT545" s="213"/>
      <c r="BU545" s="213"/>
      <c r="BV545" s="213"/>
      <c r="BW545" s="213"/>
      <c r="BX545" s="213"/>
      <c r="BY545" s="213"/>
      <c r="BZ545" s="213"/>
      <c r="CA545" s="213"/>
      <c r="CB545" s="213"/>
      <c r="CC545" s="213"/>
      <c r="CD545" s="213"/>
      <c r="CE545" s="213"/>
      <c r="CF545" s="213"/>
      <c r="CG545" s="213"/>
      <c r="CH545" s="213"/>
      <c r="CI545" s="213"/>
      <c r="CJ545" s="213"/>
      <c r="CK545" s="213"/>
    </row>
    <row r="546" spans="1:89" s="214" customFormat="1" ht="28.5" hidden="1" customHeight="1">
      <c r="A546" s="635"/>
      <c r="B546" s="517"/>
      <c r="C546" s="520"/>
      <c r="D546" s="290"/>
      <c r="E546" s="293"/>
      <c r="F546" s="207"/>
      <c r="G546" s="489"/>
      <c r="H546" s="384">
        <v>89</v>
      </c>
      <c r="I546" s="466"/>
      <c r="J546" s="463"/>
      <c r="K546" s="463"/>
      <c r="L546" s="463"/>
      <c r="M546" s="469"/>
      <c r="N546" s="469"/>
      <c r="O546" s="469"/>
      <c r="P546" s="472"/>
      <c r="Q546" s="475"/>
      <c r="R546" s="478"/>
      <c r="S546" s="478"/>
      <c r="T546" s="478"/>
      <c r="U546" s="478"/>
      <c r="V546" s="481"/>
      <c r="W546" s="439"/>
      <c r="X546" s="484"/>
      <c r="Y546" s="487"/>
      <c r="Z546" s="436"/>
      <c r="AA546" s="439"/>
      <c r="AB546" s="442"/>
      <c r="AC546" s="445"/>
      <c r="AD546" s="448"/>
      <c r="AE546" s="451"/>
      <c r="AF546" s="205">
        <v>3</v>
      </c>
      <c r="AG546" s="206"/>
      <c r="AH546" s="234" t="str">
        <f t="shared" si="516"/>
        <v/>
      </c>
      <c r="AI546" s="340"/>
      <c r="AJ546" s="340"/>
      <c r="AK546" s="235" t="str">
        <f t="shared" si="517"/>
        <v/>
      </c>
      <c r="AL546" s="341"/>
      <c r="AM546" s="341"/>
      <c r="AN546" s="342"/>
      <c r="AO546" s="236" t="str">
        <f>IF(ISBLANK(AD544),(IFERROR(IF(AND(AH545="Probabilidad",AH546="Probabilidad"),(AQ545-(+AQ545*AK546)),IF(AND(AH545="Impacto",AH546="Probabilidad"),(AQ544-(+AQ544*AK546)),IF(AH546="Impacto",AQ545,""))),""))," ")</f>
        <v/>
      </c>
      <c r="AP546" s="174" t="str">
        <f>IF(ISBLANK(AD544),(IFERROR(IF(AO546="","",IF(AO546&lt;=0.2,"Muy Baja",IF(AO546&lt;=0.4,"Baja",IF(AO546&lt;=0.6,"Media",IF(AO546&lt;=0.8,"Alta","Muy Alta"))))),""))," ")</f>
        <v/>
      </c>
      <c r="AQ546" s="237" t="str">
        <f t="shared" si="518"/>
        <v/>
      </c>
      <c r="AR546" s="283" t="str">
        <f t="shared" si="519"/>
        <v/>
      </c>
      <c r="AS546" s="237" t="str">
        <f>IFERROR(IF(AND(AH545="Impacto",AH546="Impacto"),(AS545-(+AS545*AK546)),IF(AND(AH545="Probabilidad",AH546="Impacto"),(AS544-(+AS544*AK546)),IF(AH546="Probabilidad",AS545,""))),"")</f>
        <v/>
      </c>
      <c r="AT546" s="239" t="str">
        <f t="shared" si="520"/>
        <v/>
      </c>
      <c r="AU546" s="454"/>
      <c r="AV546" s="457"/>
      <c r="AW546" s="451"/>
      <c r="AX546" s="460"/>
      <c r="AY546" s="343"/>
      <c r="AZ546" s="209"/>
      <c r="BA546" s="207"/>
      <c r="BB546" s="207"/>
      <c r="BC546" s="208"/>
      <c r="BD546" s="208"/>
      <c r="BE546" s="208"/>
      <c r="BF546" s="209"/>
      <c r="BG546" s="463"/>
      <c r="BH546" s="215"/>
      <c r="BI546" s="210"/>
      <c r="BJ546" s="210"/>
      <c r="BK546" s="210"/>
      <c r="BL546" s="207"/>
      <c r="BM546" s="207"/>
      <c r="BN546" s="207"/>
      <c r="BO546" s="282"/>
      <c r="BP546" s="282"/>
      <c r="BQ546" s="284"/>
      <c r="BR546" s="213"/>
      <c r="BS546" s="213" t="str">
        <f>IF(AND('MAPA DE RIESGOS'!$AP546="Muy Alta",'MAPA DE RIESGOS'!$AR546="Leve"),CONCATENATE("R",'MAPA DE RIESGOS'!$H546,"C",'MAPA DE RIESGOS'!$AF546),"")</f>
        <v/>
      </c>
      <c r="BT546" s="213"/>
      <c r="BU546" s="213"/>
      <c r="BV546" s="213"/>
      <c r="BW546" s="213"/>
      <c r="BX546" s="213"/>
      <c r="BY546" s="213"/>
      <c r="BZ546" s="213"/>
      <c r="CA546" s="213"/>
      <c r="CB546" s="213"/>
      <c r="CC546" s="213"/>
      <c r="CD546" s="213"/>
      <c r="CE546" s="213"/>
      <c r="CF546" s="213"/>
      <c r="CG546" s="213"/>
      <c r="CH546" s="213"/>
      <c r="CI546" s="213"/>
      <c r="CJ546" s="213"/>
      <c r="CK546" s="213"/>
    </row>
    <row r="547" spans="1:89" s="214" customFormat="1" ht="28.5" hidden="1" customHeight="1">
      <c r="A547" s="635"/>
      <c r="B547" s="517"/>
      <c r="C547" s="520"/>
      <c r="D547" s="290"/>
      <c r="E547" s="293"/>
      <c r="F547" s="207"/>
      <c r="G547" s="489"/>
      <c r="H547" s="384">
        <v>89</v>
      </c>
      <c r="I547" s="466"/>
      <c r="J547" s="463"/>
      <c r="K547" s="463"/>
      <c r="L547" s="463"/>
      <c r="M547" s="469"/>
      <c r="N547" s="469"/>
      <c r="O547" s="469"/>
      <c r="P547" s="472"/>
      <c r="Q547" s="475"/>
      <c r="R547" s="478"/>
      <c r="S547" s="478"/>
      <c r="T547" s="478"/>
      <c r="U547" s="478"/>
      <c r="V547" s="481"/>
      <c r="W547" s="439"/>
      <c r="X547" s="484"/>
      <c r="Y547" s="487"/>
      <c r="Z547" s="436"/>
      <c r="AA547" s="439"/>
      <c r="AB547" s="442"/>
      <c r="AC547" s="445"/>
      <c r="AD547" s="448"/>
      <c r="AE547" s="451"/>
      <c r="AF547" s="205">
        <v>4</v>
      </c>
      <c r="AG547" s="206"/>
      <c r="AH547" s="234" t="str">
        <f t="shared" si="516"/>
        <v/>
      </c>
      <c r="AI547" s="340"/>
      <c r="AJ547" s="340"/>
      <c r="AK547" s="235" t="str">
        <f t="shared" si="517"/>
        <v/>
      </c>
      <c r="AL547" s="341"/>
      <c r="AM547" s="341"/>
      <c r="AN547" s="342"/>
      <c r="AO547" s="236" t="str">
        <f>IF(ISBLANK(AD544),(IFERROR(IF(AND(AH546="Probabilidad",AH547="Probabilidad"),(AQ546-(+AQ546*AK547)),IF(AND(AH546="Impacto",AH547="Probabilidad"),(AQ545-(+AQ545*AK547)),IF(AH547="Impacto",AQ546,""))),""))," ")</f>
        <v/>
      </c>
      <c r="AP547" s="174" t="str">
        <f>IF(ISBLANK(AD544),(IFERROR(IF(AO547="","",IF(AO547&lt;=0.2,"Muy Baja",IF(AO547&lt;=0.4,"Baja",IF(AO547&lt;=0.6,"Media",IF(AO547&lt;=0.8,"Alta","Muy Alta"))))),""))," ")</f>
        <v/>
      </c>
      <c r="AQ547" s="237" t="str">
        <f t="shared" si="518"/>
        <v/>
      </c>
      <c r="AR547" s="283" t="str">
        <f t="shared" si="519"/>
        <v/>
      </c>
      <c r="AS547" s="237" t="str">
        <f>IFERROR(IF(AND(AH546="Impacto",AH547="Impacto"),(AS546-(+AS546*AK547)),IF(AND(AH546="Probabilidad",AH547="Impacto"),(AS545-(+AS545*AK547)),IF(AH547="Probabilidad",AS546,""))),"")</f>
        <v/>
      </c>
      <c r="AT547" s="239" t="str">
        <f t="shared" si="520"/>
        <v/>
      </c>
      <c r="AU547" s="454"/>
      <c r="AV547" s="457"/>
      <c r="AW547" s="451"/>
      <c r="AX547" s="460"/>
      <c r="AY547" s="343"/>
      <c r="AZ547" s="209"/>
      <c r="BA547" s="207"/>
      <c r="BB547" s="207"/>
      <c r="BC547" s="208"/>
      <c r="BD547" s="208"/>
      <c r="BE547" s="208"/>
      <c r="BF547" s="209"/>
      <c r="BG547" s="463"/>
      <c r="BH547" s="215"/>
      <c r="BI547" s="210"/>
      <c r="BJ547" s="210"/>
      <c r="BK547" s="210"/>
      <c r="BL547" s="207"/>
      <c r="BM547" s="207"/>
      <c r="BN547" s="207"/>
      <c r="BO547" s="282"/>
      <c r="BP547" s="282"/>
      <c r="BQ547" s="284"/>
      <c r="BR547" s="213"/>
      <c r="BS547" s="213" t="str">
        <f>IF(AND('MAPA DE RIESGOS'!$AP547="Muy Alta",'MAPA DE RIESGOS'!$AR547="Leve"),CONCATENATE("R",'MAPA DE RIESGOS'!$H547,"C",'MAPA DE RIESGOS'!$AF547),"")</f>
        <v/>
      </c>
      <c r="BT547" s="213"/>
      <c r="BU547" s="213"/>
      <c r="BV547" s="213"/>
      <c r="BW547" s="213"/>
      <c r="BX547" s="213"/>
      <c r="BY547" s="213"/>
      <c r="BZ547" s="213"/>
      <c r="CA547" s="213"/>
      <c r="CB547" s="213"/>
      <c r="CC547" s="213"/>
      <c r="CD547" s="213"/>
      <c r="CE547" s="213"/>
      <c r="CF547" s="213"/>
      <c r="CG547" s="213"/>
      <c r="CH547" s="213"/>
      <c r="CI547" s="213"/>
      <c r="CJ547" s="213"/>
      <c r="CK547" s="213"/>
    </row>
    <row r="548" spans="1:89" s="214" customFormat="1" ht="28.5" hidden="1" customHeight="1">
      <c r="A548" s="635"/>
      <c r="B548" s="517"/>
      <c r="C548" s="520"/>
      <c r="D548" s="290"/>
      <c r="E548" s="293"/>
      <c r="F548" s="207"/>
      <c r="G548" s="489"/>
      <c r="H548" s="384">
        <v>89</v>
      </c>
      <c r="I548" s="466"/>
      <c r="J548" s="463"/>
      <c r="K548" s="463"/>
      <c r="L548" s="463"/>
      <c r="M548" s="469"/>
      <c r="N548" s="469"/>
      <c r="O548" s="469"/>
      <c r="P548" s="472"/>
      <c r="Q548" s="475"/>
      <c r="R548" s="478"/>
      <c r="S548" s="478"/>
      <c r="T548" s="478"/>
      <c r="U548" s="478"/>
      <c r="V548" s="481"/>
      <c r="W548" s="439"/>
      <c r="X548" s="484"/>
      <c r="Y548" s="487"/>
      <c r="Z548" s="436"/>
      <c r="AA548" s="439"/>
      <c r="AB548" s="442"/>
      <c r="AC548" s="445"/>
      <c r="AD548" s="448"/>
      <c r="AE548" s="451"/>
      <c r="AF548" s="205">
        <v>5</v>
      </c>
      <c r="AG548" s="206"/>
      <c r="AH548" s="234" t="str">
        <f t="shared" si="516"/>
        <v/>
      </c>
      <c r="AI548" s="340"/>
      <c r="AJ548" s="340"/>
      <c r="AK548" s="235" t="str">
        <f t="shared" si="517"/>
        <v/>
      </c>
      <c r="AL548" s="341"/>
      <c r="AM548" s="341"/>
      <c r="AN548" s="342"/>
      <c r="AO548" s="236" t="str">
        <f>IF(ISBLANK(AD544),(IFERROR(IF(AND(AH547="Probabilidad",AH548="Probabilidad"),(AQ547-(+AQ547*AK548)),IF(AND(AH547="Impacto",AH548="Probabilidad"),(AQ546-(+AQ546*AK548)),IF(AH548="Impacto",AQ547,""))),""))," ")</f>
        <v/>
      </c>
      <c r="AP548" s="174" t="str">
        <f>IF(ISBLANK(AD544),(IFERROR(IF(AO548="","",IF(AO548&lt;=0.2,"Muy Baja",IF(AO548&lt;=0.4,"Baja",IF(AO548&lt;=0.6,"Media",IF(AO548&lt;=0.8,"Alta","Muy Alta"))))),""))," ")</f>
        <v/>
      </c>
      <c r="AQ548" s="237" t="str">
        <f t="shared" si="518"/>
        <v/>
      </c>
      <c r="AR548" s="283" t="str">
        <f t="shared" si="519"/>
        <v/>
      </c>
      <c r="AS548" s="237" t="str">
        <f>IFERROR(IF(AND(AH547="Impacto",AH548="Impacto"),(AS547-(+AS547*AK548)),IF(AND(AH547="Probabilidad",AH548="Impacto"),(AS546-(+AS546*AK548)),IF(AH548="Probabilidad",AS547,""))),"")</f>
        <v/>
      </c>
      <c r="AT548" s="239" t="str">
        <f t="shared" si="520"/>
        <v/>
      </c>
      <c r="AU548" s="454"/>
      <c r="AV548" s="457"/>
      <c r="AW548" s="451"/>
      <c r="AX548" s="460"/>
      <c r="AY548" s="343"/>
      <c r="AZ548" s="209"/>
      <c r="BA548" s="207"/>
      <c r="BB548" s="207"/>
      <c r="BC548" s="208"/>
      <c r="BD548" s="208"/>
      <c r="BE548" s="208"/>
      <c r="BF548" s="209"/>
      <c r="BG548" s="463"/>
      <c r="BH548" s="215"/>
      <c r="BI548" s="210"/>
      <c r="BJ548" s="210"/>
      <c r="BK548" s="210"/>
      <c r="BL548" s="207"/>
      <c r="BM548" s="207"/>
      <c r="BN548" s="207"/>
      <c r="BO548" s="282"/>
      <c r="BP548" s="282"/>
      <c r="BQ548" s="284"/>
      <c r="BR548" s="213"/>
      <c r="BS548" s="213" t="str">
        <f>IF(AND('MAPA DE RIESGOS'!$AP548="Muy Alta",'MAPA DE RIESGOS'!$AR548="Leve"),CONCATENATE("R",'MAPA DE RIESGOS'!$H548,"C",'MAPA DE RIESGOS'!$AF548),"")</f>
        <v/>
      </c>
      <c r="BT548" s="213"/>
      <c r="BU548" s="213"/>
      <c r="BV548" s="213"/>
      <c r="BW548" s="213"/>
      <c r="BX548" s="213"/>
      <c r="BY548" s="213"/>
      <c r="BZ548" s="213"/>
      <c r="CA548" s="213"/>
      <c r="CB548" s="213"/>
      <c r="CC548" s="213"/>
      <c r="CD548" s="213"/>
      <c r="CE548" s="213"/>
      <c r="CF548" s="213"/>
      <c r="CG548" s="213"/>
      <c r="CH548" s="213"/>
      <c r="CI548" s="213"/>
      <c r="CJ548" s="213"/>
      <c r="CK548" s="213"/>
    </row>
    <row r="549" spans="1:89" s="214" customFormat="1" ht="28.5" hidden="1" customHeight="1">
      <c r="A549" s="635"/>
      <c r="B549" s="518"/>
      <c r="C549" s="521"/>
      <c r="D549" s="291"/>
      <c r="E549" s="294"/>
      <c r="F549" s="207"/>
      <c r="G549" s="489"/>
      <c r="H549" s="384">
        <v>89</v>
      </c>
      <c r="I549" s="467"/>
      <c r="J549" s="464"/>
      <c r="K549" s="464"/>
      <c r="L549" s="464"/>
      <c r="M549" s="470"/>
      <c r="N549" s="470"/>
      <c r="O549" s="470"/>
      <c r="P549" s="473"/>
      <c r="Q549" s="476"/>
      <c r="R549" s="479"/>
      <c r="S549" s="479"/>
      <c r="T549" s="479"/>
      <c r="U549" s="479"/>
      <c r="V549" s="482"/>
      <c r="W549" s="440"/>
      <c r="X549" s="485"/>
      <c r="Y549" s="488"/>
      <c r="Z549" s="437"/>
      <c r="AA549" s="440"/>
      <c r="AB549" s="443"/>
      <c r="AC549" s="446"/>
      <c r="AD549" s="449"/>
      <c r="AE549" s="452"/>
      <c r="AF549" s="205">
        <v>6</v>
      </c>
      <c r="AG549" s="206"/>
      <c r="AH549" s="234" t="str">
        <f t="shared" si="516"/>
        <v/>
      </c>
      <c r="AI549" s="340"/>
      <c r="AJ549" s="340"/>
      <c r="AK549" s="235" t="str">
        <f t="shared" si="517"/>
        <v/>
      </c>
      <c r="AL549" s="341"/>
      <c r="AM549" s="341"/>
      <c r="AN549" s="342"/>
      <c r="AO549" s="236" t="str">
        <f>IF(ISBLANK(AD544),(IFERROR(IF(AND(AH547="Probabilidad",AH549="Probabilidad"),(AQ547-(+AQ547*AK549)),IF(AND(AH547="Impacto",AH549="Probabilidad"),(AQ546-(+AQ546*AK549)),IF(AH549="Impacto",AQ547,""))),""))," ")</f>
        <v/>
      </c>
      <c r="AP549" s="174" t="str">
        <f>IF(ISBLANK(AD544),(IFERROR(IF(AO549="","",IF(AO549&lt;=0.2,"Muy Baja",IF(AO549&lt;=0.4,"Baja",IF(AO549&lt;=0.6,"Media",IF(AO549&lt;=0.8,"Alta","Muy Alta"))))),"")), " ")</f>
        <v/>
      </c>
      <c r="AQ549" s="237" t="str">
        <f t="shared" si="518"/>
        <v/>
      </c>
      <c r="AR549" s="283" t="str">
        <f t="shared" si="519"/>
        <v/>
      </c>
      <c r="AS549" s="237" t="str">
        <f>IFERROR(IF(AND(AH548="Impacto",AH549="Impacto"),(AS547-(+AS548*AK549)),IF(AND(AH547="Probabilidad",AH549="Impacto"),(AS546-(+AS546*AK549)),IF(AH549="Probabilidad",AS547,""))),"")</f>
        <v/>
      </c>
      <c r="AT549" s="239" t="str">
        <f t="shared" si="520"/>
        <v/>
      </c>
      <c r="AU549" s="455"/>
      <c r="AV549" s="458"/>
      <c r="AW549" s="452"/>
      <c r="AX549" s="461"/>
      <c r="AY549" s="343"/>
      <c r="AZ549" s="209"/>
      <c r="BA549" s="207"/>
      <c r="BB549" s="207"/>
      <c r="BC549" s="208"/>
      <c r="BD549" s="208"/>
      <c r="BE549" s="208"/>
      <c r="BF549" s="209"/>
      <c r="BG549" s="464"/>
      <c r="BH549" s="215"/>
      <c r="BI549" s="210"/>
      <c r="BJ549" s="210"/>
      <c r="BK549" s="210"/>
      <c r="BL549" s="207"/>
      <c r="BM549" s="207"/>
      <c r="BN549" s="207"/>
      <c r="BO549" s="282"/>
      <c r="BP549" s="282"/>
      <c r="BQ549" s="284"/>
      <c r="BR549" s="213"/>
      <c r="BS549" s="213" t="str">
        <f>IF(AND('MAPA DE RIESGOS'!$AP549="Muy Alta",'MAPA DE RIESGOS'!$AR549="Leve"),CONCATENATE("R",'MAPA DE RIESGOS'!$H549,"C",'MAPA DE RIESGOS'!$AF549),"")</f>
        <v/>
      </c>
      <c r="BT549" s="213"/>
      <c r="BU549" s="213"/>
      <c r="BV549" s="213"/>
      <c r="BW549" s="213"/>
      <c r="BX549" s="213"/>
      <c r="BY549" s="213"/>
      <c r="BZ549" s="213"/>
      <c r="CA549" s="213"/>
      <c r="CB549" s="213"/>
      <c r="CC549" s="213"/>
      <c r="CD549" s="213"/>
      <c r="CE549" s="213"/>
      <c r="CF549" s="213"/>
      <c r="CG549" s="213"/>
      <c r="CH549" s="213"/>
      <c r="CI549" s="213"/>
      <c r="CJ549" s="213"/>
      <c r="CK549" s="213"/>
    </row>
    <row r="550" spans="1:89" s="214" customFormat="1" ht="28.5" hidden="1" customHeight="1">
      <c r="A550" s="635"/>
      <c r="B550" s="516"/>
      <c r="C550" s="519" t="str">
        <f>IFERROR((VLOOKUP($B550,'Listados Datos'!$D$3:$E$18,2,FALSE))," ")</f>
        <v xml:space="preserve"> </v>
      </c>
      <c r="D550" s="289" t="str">
        <f>IFERROR((VLOOKUP($B550,'Listados Datos'!$D$3:$F$18,3,FALSE))," ")</f>
        <v xml:space="preserve"> </v>
      </c>
      <c r="E550" s="292"/>
      <c r="F550" s="207"/>
      <c r="G550" s="489">
        <v>90</v>
      </c>
      <c r="H550" s="384">
        <v>90</v>
      </c>
      <c r="I550" s="465"/>
      <c r="J550" s="462"/>
      <c r="K550" s="462"/>
      <c r="L550" s="462"/>
      <c r="M550" s="468"/>
      <c r="N550" s="468"/>
      <c r="O550" s="468"/>
      <c r="P550" s="471"/>
      <c r="Q550" s="474"/>
      <c r="R550" s="477"/>
      <c r="S550" s="477"/>
      <c r="T550" s="477"/>
      <c r="U550" s="477"/>
      <c r="V550" s="480" t="str">
        <f t="shared" ref="V550" si="564">IF(ISBLANK(AC550),(IF(P550&lt;=0,"",IF(P550&lt;=2,"Muy Baja",IF(P550&lt;=24,"Baja",IF(P550&lt;=500,"Media",IF(P550&lt;=5000,"Alta","Muy Alta"))))))," ")</f>
        <v/>
      </c>
      <c r="W550" s="438" t="str">
        <f t="shared" ref="W550" si="565">IF(ISBLANK(AC550),(IF(V550="","",IF(V550="Muy Baja",20%,IF(V550="Baja",40%,IF(V550="Media",60%,IF(V550="Alta",80%,IF(V550="Muy Alta",100%,0)))))))," ")</f>
        <v/>
      </c>
      <c r="X550" s="483"/>
      <c r="Y550" s="486" t="str">
        <f>IF(X550&gt;0,IF(NOT(ISERROR(MATCH(X550,'Listados Datos'!$N$3:$N$4,0))),'Listados Datos'!$N$6&amp;"Por favor no seleccionar este criterios de impacto (Afectación Económica o presupuestal y/o Pérdida Reputacional)",'Listados Datos'!$N$7),"")</f>
        <v/>
      </c>
      <c r="Z550" s="435" t="str">
        <f>IF(OR(X550='Listados Datos'!$R$3,X550='Listados Datos'!$S$3),"Leve",IF(OR(X550='Listados Datos'!$R$4,X550='Listados Datos'!$S$4),"Menor",IF(OR(X550='Listados Datos'!$R$5,X550='Listados Datos'!$S$5),"Moderado",IF(OR(X550='Listados Datos'!$R$6,X550='Listados Datos'!$S$6),"Mayor",IF(OR(X550='Listados Datos'!$R$7,X550='Listados Datos'!$S$7),"Catastrófico","")))))</f>
        <v/>
      </c>
      <c r="AA550" s="438" t="str">
        <f>IF(Z550="","",IF(Z550="Leve",20%,IF(Z550="Menor",40%,IF(Z550="Moderado",60%,IF(Z550="Mayor",80%,IF(Z550="Catastrófico",100%,0))))))</f>
        <v/>
      </c>
      <c r="AB550" s="441" t="str">
        <f>IF(OR(AND(V550="Muy Baja",Z550="Leve"),AND(V550="Muy Baja",Z550="Menor"),AND(V550="Baja",Z550="Leve")),"Bajo",IF(OR(AND(V550="Muy baja",Z550="Moderado"),AND(V550="Baja",Z550="Menor"),AND(V550="Baja",Z550="Moderado"),AND(V550="Media",Z550="Leve"),AND(V550="Media",Z550="Menor"),AND(V550="Media",Z550="Moderado"),AND(V550="Alta",Z550="Leve"),AND(V550="Alta",Z550="Menor")),"Moderado",IF(OR(AND(V550="Muy Baja",Z550="Mayor"),AND(V550="Baja",Z550="Mayor"),AND(V550="Media",Z550="Mayor"),AND(V550="Alta",Z550="Moderado"),AND(V550="Alta",Z550="Mayor"),AND(V550="Muy Alta",Z550="Leve"),AND(V550="Muy Alta",Z550="Menor"),AND(V550="Muy Alta",Z550="Moderado"),AND(V550="Muy Alta",Z550="Mayor")),"Alto",IF(OR(AND(V550="Muy Baja",Z550="Catastrófico"),AND(V550="Baja",Z550="Catastrófico"),AND(V550="Media",Z550="Catastrófico"),AND(V550="Alta",Z550="Catastrófico"),AND(V550="Muy Alta",Z550="Catastrófico")),"Extremo",""))))</f>
        <v/>
      </c>
      <c r="AC550" s="444"/>
      <c r="AD550" s="447"/>
      <c r="AE550" s="450" t="str">
        <f t="shared" ref="AE550" si="566">IF(AND(AC550="Rara Vez",AD550="Insignificante"),("BAJA"),IF(AND(AC550="Rara Vez",AD550="Menor"),("BAJA"),IF(AND(AC550="Rara Vez",AD550="Moderado"),("MODERADA"),IF(AND(AC550="Rara Vez",AD550="Mayor"),("ALTA"),IF(AND(AC550="Improbable",AD550="Insignificante"),("BAJA"),IF(AND(AC550="Improbable",AD550="Menor"),("BAJA"),IF(AND(AC550="Improbable",AD550="Moderado"),("MODERADA"),IF(AND(AC550="Improbable",AD550="Mayor"),("ALTA"),IF(AND(AC550="Posible",AD550="Insignificante"),("BAJA"),IF(AND(AC550="Posible",AD550="Menor"),("MODERADA"),IF(AND(AC550="Posible",AD550="Moderado"),("ALTA"),IF(AND(AC550="Posible",AD550="Mayor"),("EXTREMA"),IF(AND(AC550="Probable",AD550="Insignificante"),("MODERADA"),IF(AND(AC550="Probable",AD550="Menor"),("ALTA"),IF(AND(AC550="Probable",AD550="Moderado"),("ALTA"),IF(AND(AC550="Probable",AD550="Mayor"),("EXTREMA"),IF(AND(AC550="Casi Seguro",AD550="Insignificante"),("ALTA"),IF(AND(AC550="Casi Seguro",AD550="Menor"),("ALTA"),IF(AND(AC550="Casi Seguro",AD550="Moderado"),("EXTREMA"),IF(AND(AC550="Casi Seguro",AD550="Mayor"),("EXTREMA"),IF(AD550="Catastrófico","EXTREMA","VALORAR")))))))))))))))))))))</f>
        <v>VALORAR</v>
      </c>
      <c r="AF550" s="205">
        <v>1</v>
      </c>
      <c r="AG550" s="206"/>
      <c r="AH550" s="234" t="str">
        <f t="shared" ref="AH550:AH609" si="567">IF(OR(AI550="Preventivo",AI550="Detectivo"),"Probabilidad",IF(AI550="Correctivo","Impacto",""))</f>
        <v/>
      </c>
      <c r="AI550" s="340"/>
      <c r="AJ550" s="340"/>
      <c r="AK550" s="235" t="str">
        <f t="shared" ref="AK550:AK609" si="568">IF(AND(AI550="Preventivo",AJ550="Automático"),"50%",IF(AND(AI550="Preventivo",AJ550="Manual"),"40%",IF(AND(AI550="Detectivo",AJ550="Automático"),"40%",IF(AND(AI550="Detectivo",AJ550="Manual"),"30%",IF(AND(AI550="Correctivo",AJ550="Automático"),"35%",IF(AND(AI550="Correctivo",AJ550="Manual"),"25%",""))))))</f>
        <v/>
      </c>
      <c r="AL550" s="341"/>
      <c r="AM550" s="341"/>
      <c r="AN550" s="342"/>
      <c r="AO550" s="236" t="str">
        <f>IF(ISBLANK(AD550),(IFERROR(IF(AH550="Probabilidad",(W550-(+W550*AK550)),IF(AH550="Impacto",W550,"")),""))," ")</f>
        <v/>
      </c>
      <c r="AP550" s="174" t="str">
        <f>IF(ISBLANK(AD550), (IFERROR(IF(AO550="","",IF(AO550&lt;=0.2,"Muy Baja",IF(AO550&lt;=0.4,"Baja",IF(AO550&lt;=0.6,"Media",IF(AO550&lt;=0.8,"Alta","Muy Alta"))))),""))," ")</f>
        <v/>
      </c>
      <c r="AQ550" s="237" t="str">
        <f t="shared" ref="AQ550:AQ609" si="569">+AO550</f>
        <v/>
      </c>
      <c r="AR550" s="283" t="str">
        <f t="shared" ref="AR550:AR609" si="570">IFERROR(IF(AS550="","",IF(AS550&lt;=0.2,"Leve",IF(AS550&lt;=0.4,"Menor",IF(AS550&lt;=0.6,"Moderado",IF(AS550&lt;=0.8,"Mayor","Catastrófico"))))),"")</f>
        <v/>
      </c>
      <c r="AS550" s="237" t="str">
        <f>IFERROR(IF(AH550="Impacto",(AA550-(+AA550*AK550)),IF(AH550="Probabilidad",AA550,"")),"")</f>
        <v/>
      </c>
      <c r="AT550" s="239" t="str">
        <f t="shared" ref="AT550:AT609" si="571">IFERROR(IF(OR(AND(AP550="Muy Baja",AR550="Leve"),AND(AP550="Muy Baja",AR550="Menor"),AND(AP550="Baja",AR550="Leve")),"Bajo",IF(OR(AND(AP550="Muy baja",AR550="Moderado"),AND(AP550="Baja",AR550="Menor"),AND(AP550="Baja",AR550="Moderado"),AND(AP550="Media",AR550="Leve"),AND(AP550="Media",AR550="Menor"),AND(AP550="Media",AR550="Moderado"),AND(AP550="Alta",AR550="Leve"),AND(AP550="Alta",AR550="Menor")),"Moderado",IF(OR(AND(AP550="Muy Baja",AR550="Mayor"),AND(AP550="Baja",AR550="Mayor"),AND(AP550="Media",AR550="Mayor"),AND(AP550="Alta",AR550="Moderado"),AND(AP550="Alta",AR550="Mayor"),AND(AP550="Muy Alta",AR550="Leve"),AND(AP550="Muy Alta",AR550="Menor"),AND(AP550="Muy Alta",AR550="Moderado"),AND(AP550="Muy Alta",AR550="Mayor")),"Alto",IF(OR(AND(AP550="Muy Baja",AR550="Catastrófico"),AND(AP550="Baja",AR550="Catastrófico"),AND(AP550="Media",AR550="Catastrófico"),AND(AP550="Alta",AR550="Catastrófico"),AND(AP550="Muy Alta",AR550="Catastrófico")),"Extremo","")))),"")</f>
        <v/>
      </c>
      <c r="AU550" s="453"/>
      <c r="AV550" s="456" t="str">
        <f>IF(ISBLANK(AD550), " ", AD550)</f>
        <v xml:space="preserve"> </v>
      </c>
      <c r="AW550" s="450" t="str">
        <f t="shared" ref="AW550" si="572">IF(AND(AU550="Rara Vez",AV550="Insignificante"),("BAJA"),IF(AND(AU550="Rara Vez",AV550="Menor"),("BAJA"),IF(AND(AU550="Rara Vez",AV550="Moderado"),("MODERADA"),IF(AND(AU550="Rara Vez",AV550="Mayor"),("ALTA"),IF(AND(AU550="Improbable",AV550="Insignificante"),("BAJA"),IF(AND(AU550="Improbable",AV550="Menor"),("BAJA"),IF(AND(AU550="Improbable",AV550="Moderado"),("MODERADA"),IF(AND(AU550="Improbable",AV550="Mayor"),("ALTA"),IF(AND(AU550="Posible",AV550="Insignificante"),("BAJA"),IF(AND(AU550="Posible",AV550="Menor"),("MODERADA"),IF(AND(AU550="Posible",AV550="Moderado"),("ALTA"),IF(AND(AU550="Posible",AV550="Mayor"),("EXTREMA"),IF(AND(AU550="Probable",AV550="Insignificante"),("MODERADA"),IF(AND(AU550="Probable",AV550="Menor"),("ALTA"),IF(AND(AU550="Probable",AV550="Moderado"),("ALTA"),IF(AND(AU550="Probable",AV550="Mayor"),("EXTREMA"),IF(AND(AU550="Casi Seguro",AV550="Insignificante"),("ALTA"),IF(AND(AU550="Casi Seguro",AV550="Menor"),("ALTA"),IF(AND(AU550="Casi Seguro",AV550="Moderado"),("EXTREMA"),IF(AND(AU550="Casi Seguro",AV550="Mayor"),("EXTREMA"),IF(AV550="Catastrófico","EXTREMA","VALORAR")))))))))))))))))))))</f>
        <v>VALORAR</v>
      </c>
      <c r="AX550" s="459"/>
      <c r="AY550" s="343"/>
      <c r="AZ550" s="209"/>
      <c r="BA550" s="207"/>
      <c r="BB550" s="207"/>
      <c r="BC550" s="208"/>
      <c r="BD550" s="208"/>
      <c r="BE550" s="208"/>
      <c r="BF550" s="209"/>
      <c r="BG550" s="462"/>
      <c r="BH550" s="215"/>
      <c r="BI550" s="210"/>
      <c r="BJ550" s="210"/>
      <c r="BK550" s="210"/>
      <c r="BL550" s="207"/>
      <c r="BM550" s="207"/>
      <c r="BN550" s="207"/>
      <c r="BO550" s="282"/>
      <c r="BP550" s="282"/>
      <c r="BQ550" s="284"/>
      <c r="BR550" s="213"/>
      <c r="BS550" s="213" t="str">
        <f>IF(AND('MAPA DE RIESGOS'!$AP550="Muy Alta",'MAPA DE RIESGOS'!$AR550="Leve"),CONCATENATE("R",'MAPA DE RIESGOS'!$H550,"C",'MAPA DE RIESGOS'!$AF550),"")</f>
        <v/>
      </c>
      <c r="BT550" s="213"/>
      <c r="BU550" s="213"/>
      <c r="BV550" s="213"/>
      <c r="BW550" s="213"/>
      <c r="BX550" s="213"/>
      <c r="BY550" s="213"/>
      <c r="BZ550" s="213"/>
      <c r="CA550" s="213"/>
      <c r="CB550" s="213"/>
      <c r="CC550" s="213"/>
      <c r="CD550" s="213"/>
      <c r="CE550" s="213"/>
      <c r="CF550" s="213"/>
      <c r="CG550" s="213"/>
      <c r="CH550" s="213"/>
      <c r="CI550" s="213"/>
      <c r="CJ550" s="213"/>
      <c r="CK550" s="213"/>
    </row>
    <row r="551" spans="1:89" s="214" customFormat="1" ht="28.5" hidden="1" customHeight="1">
      <c r="A551" s="635"/>
      <c r="B551" s="517"/>
      <c r="C551" s="520"/>
      <c r="D551" s="290"/>
      <c r="E551" s="293"/>
      <c r="F551" s="207"/>
      <c r="G551" s="489"/>
      <c r="H551" s="384">
        <v>90</v>
      </c>
      <c r="I551" s="466"/>
      <c r="J551" s="463"/>
      <c r="K551" s="463"/>
      <c r="L551" s="463"/>
      <c r="M551" s="469"/>
      <c r="N551" s="469"/>
      <c r="O551" s="469"/>
      <c r="P551" s="472"/>
      <c r="Q551" s="475"/>
      <c r="R551" s="478"/>
      <c r="S551" s="478"/>
      <c r="T551" s="478"/>
      <c r="U551" s="478"/>
      <c r="V551" s="481"/>
      <c r="W551" s="439"/>
      <c r="X551" s="484"/>
      <c r="Y551" s="487"/>
      <c r="Z551" s="436"/>
      <c r="AA551" s="439"/>
      <c r="AB551" s="442"/>
      <c r="AC551" s="445"/>
      <c r="AD551" s="448"/>
      <c r="AE551" s="451"/>
      <c r="AF551" s="205">
        <v>2</v>
      </c>
      <c r="AG551" s="206"/>
      <c r="AH551" s="234" t="str">
        <f t="shared" si="567"/>
        <v/>
      </c>
      <c r="AI551" s="340"/>
      <c r="AJ551" s="340"/>
      <c r="AK551" s="235" t="str">
        <f t="shared" si="568"/>
        <v/>
      </c>
      <c r="AL551" s="341"/>
      <c r="AM551" s="341"/>
      <c r="AN551" s="342"/>
      <c r="AO551" s="236" t="str">
        <f>IF(ISBLANK(AD550),(IFERROR(IF(AND(AH550="Probabilidad",AH551="Probabilidad"),(AQ550-(+AQ550*AK551)),IF(AH551="Probabilidad",(W550-(+W550*AK551)),IF(AH551="Impacto",AQ550,""))),""))," ")</f>
        <v/>
      </c>
      <c r="AP551" s="174" t="str">
        <f>IF(ISBLANK(AD550),(IFERROR(IF(AO551="","",IF(AO551&lt;=0.2,"Muy Baja",IF(AO551&lt;=0.4,"Baja",IF(AO551&lt;=0.6,"Media",IF(AO551&lt;=0.8,"Alta","Muy Alta"))))),""))," ")</f>
        <v/>
      </c>
      <c r="AQ551" s="237" t="str">
        <f t="shared" si="569"/>
        <v/>
      </c>
      <c r="AR551" s="283" t="str">
        <f t="shared" si="570"/>
        <v/>
      </c>
      <c r="AS551" s="237" t="str">
        <f>IFERROR(IF(AND(AH550="Impacto",AH551="Impacto"),(AS550-(+AS550*AK551)),IF(AH551="Impacto",(AA550-(+AA550*AK551)),IF(AH551="Probabilidad",AS550,""))),"")</f>
        <v/>
      </c>
      <c r="AT551" s="239" t="str">
        <f t="shared" si="571"/>
        <v/>
      </c>
      <c r="AU551" s="454"/>
      <c r="AV551" s="457"/>
      <c r="AW551" s="451"/>
      <c r="AX551" s="460"/>
      <c r="AY551" s="343"/>
      <c r="AZ551" s="209"/>
      <c r="BA551" s="207"/>
      <c r="BB551" s="207"/>
      <c r="BC551" s="208"/>
      <c r="BD551" s="208"/>
      <c r="BE551" s="208"/>
      <c r="BF551" s="209"/>
      <c r="BG551" s="463"/>
      <c r="BH551" s="215"/>
      <c r="BI551" s="210"/>
      <c r="BJ551" s="210"/>
      <c r="BK551" s="210"/>
      <c r="BL551" s="207"/>
      <c r="BM551" s="207"/>
      <c r="BN551" s="207"/>
      <c r="BO551" s="282"/>
      <c r="BP551" s="282"/>
      <c r="BQ551" s="284"/>
      <c r="BR551" s="213"/>
      <c r="BS551" s="213" t="str">
        <f>IF(AND('MAPA DE RIESGOS'!$AP551="Muy Alta",'MAPA DE RIESGOS'!$AR551="Leve"),CONCATENATE("R",'MAPA DE RIESGOS'!$H551,"C",'MAPA DE RIESGOS'!$AF551),"")</f>
        <v/>
      </c>
      <c r="BT551" s="213"/>
      <c r="BU551" s="213"/>
      <c r="BV551" s="213"/>
      <c r="BW551" s="213"/>
      <c r="BX551" s="213"/>
      <c r="BY551" s="213"/>
      <c r="BZ551" s="213"/>
      <c r="CA551" s="213"/>
      <c r="CB551" s="213"/>
      <c r="CC551" s="213"/>
      <c r="CD551" s="213"/>
      <c r="CE551" s="213"/>
      <c r="CF551" s="213"/>
      <c r="CG551" s="213"/>
      <c r="CH551" s="213"/>
      <c r="CI551" s="213"/>
      <c r="CJ551" s="213"/>
      <c r="CK551" s="213"/>
    </row>
    <row r="552" spans="1:89" s="214" customFormat="1" ht="28.5" hidden="1" customHeight="1">
      <c r="A552" s="635"/>
      <c r="B552" s="517"/>
      <c r="C552" s="520"/>
      <c r="D552" s="290"/>
      <c r="E552" s="293"/>
      <c r="F552" s="207"/>
      <c r="G552" s="489"/>
      <c r="H552" s="384">
        <v>90</v>
      </c>
      <c r="I552" s="466"/>
      <c r="J552" s="463"/>
      <c r="K552" s="463"/>
      <c r="L552" s="463"/>
      <c r="M552" s="469"/>
      <c r="N552" s="469"/>
      <c r="O552" s="469"/>
      <c r="P552" s="472"/>
      <c r="Q552" s="475"/>
      <c r="R552" s="478"/>
      <c r="S552" s="478"/>
      <c r="T552" s="478"/>
      <c r="U552" s="478"/>
      <c r="V552" s="481"/>
      <c r="W552" s="439"/>
      <c r="X552" s="484"/>
      <c r="Y552" s="487"/>
      <c r="Z552" s="436"/>
      <c r="AA552" s="439"/>
      <c r="AB552" s="442"/>
      <c r="AC552" s="445"/>
      <c r="AD552" s="448"/>
      <c r="AE552" s="451"/>
      <c r="AF552" s="205">
        <v>3</v>
      </c>
      <c r="AG552" s="206"/>
      <c r="AH552" s="234" t="str">
        <f t="shared" si="567"/>
        <v/>
      </c>
      <c r="AI552" s="340"/>
      <c r="AJ552" s="340"/>
      <c r="AK552" s="235" t="str">
        <f t="shared" si="568"/>
        <v/>
      </c>
      <c r="AL552" s="341"/>
      <c r="AM552" s="341"/>
      <c r="AN552" s="342"/>
      <c r="AO552" s="236" t="str">
        <f>IF(ISBLANK(AD550),(IFERROR(IF(AND(AH551="Probabilidad",AH552="Probabilidad"),(AQ551-(+AQ551*AK552)),IF(AND(AH551="Impacto",AH552="Probabilidad"),(AQ550-(+AQ550*AK552)),IF(AH552="Impacto",AQ551,""))),""))," ")</f>
        <v/>
      </c>
      <c r="AP552" s="174" t="str">
        <f>IF(ISBLANK(AD550),(IFERROR(IF(AO552="","",IF(AO552&lt;=0.2,"Muy Baja",IF(AO552&lt;=0.4,"Baja",IF(AO552&lt;=0.6,"Media",IF(AO552&lt;=0.8,"Alta","Muy Alta"))))),""))," ")</f>
        <v/>
      </c>
      <c r="AQ552" s="237" t="str">
        <f t="shared" si="569"/>
        <v/>
      </c>
      <c r="AR552" s="283" t="str">
        <f t="shared" si="570"/>
        <v/>
      </c>
      <c r="AS552" s="237" t="str">
        <f>IFERROR(IF(AND(AH551="Impacto",AH552="Impacto"),(AS551-(+AS551*AK552)),IF(AND(AH551="Probabilidad",AH552="Impacto"),(AS550-(+AS550*AK552)),IF(AH552="Probabilidad",AS551,""))),"")</f>
        <v/>
      </c>
      <c r="AT552" s="239" t="str">
        <f t="shared" si="571"/>
        <v/>
      </c>
      <c r="AU552" s="454"/>
      <c r="AV552" s="457"/>
      <c r="AW552" s="451"/>
      <c r="AX552" s="460"/>
      <c r="AY552" s="343"/>
      <c r="AZ552" s="209"/>
      <c r="BA552" s="207"/>
      <c r="BB552" s="207"/>
      <c r="BC552" s="208"/>
      <c r="BD552" s="208"/>
      <c r="BE552" s="208"/>
      <c r="BF552" s="209"/>
      <c r="BG552" s="463"/>
      <c r="BH552" s="215"/>
      <c r="BI552" s="210"/>
      <c r="BJ552" s="210"/>
      <c r="BK552" s="210"/>
      <c r="BL552" s="207"/>
      <c r="BM552" s="207"/>
      <c r="BN552" s="207"/>
      <c r="BO552" s="282"/>
      <c r="BP552" s="282"/>
      <c r="BQ552" s="284"/>
      <c r="BR552" s="213"/>
      <c r="BS552" s="213" t="str">
        <f>IF(AND('MAPA DE RIESGOS'!$AP552="Muy Alta",'MAPA DE RIESGOS'!$AR552="Leve"),CONCATENATE("R",'MAPA DE RIESGOS'!$H552,"C",'MAPA DE RIESGOS'!$AF552),"")</f>
        <v/>
      </c>
      <c r="BT552" s="213"/>
      <c r="BU552" s="213"/>
      <c r="BV552" s="213"/>
      <c r="BW552" s="213"/>
      <c r="BX552" s="213"/>
      <c r="BY552" s="213"/>
      <c r="BZ552" s="213"/>
      <c r="CA552" s="213"/>
      <c r="CB552" s="213"/>
      <c r="CC552" s="213"/>
      <c r="CD552" s="213"/>
      <c r="CE552" s="213"/>
      <c r="CF552" s="213"/>
      <c r="CG552" s="213"/>
      <c r="CH552" s="213"/>
      <c r="CI552" s="213"/>
      <c r="CJ552" s="213"/>
      <c r="CK552" s="213"/>
    </row>
    <row r="553" spans="1:89" s="214" customFormat="1" ht="28.5" hidden="1" customHeight="1">
      <c r="A553" s="635"/>
      <c r="B553" s="517"/>
      <c r="C553" s="520"/>
      <c r="D553" s="290"/>
      <c r="E553" s="293"/>
      <c r="F553" s="207"/>
      <c r="G553" s="489"/>
      <c r="H553" s="384">
        <v>90</v>
      </c>
      <c r="I553" s="466"/>
      <c r="J553" s="463"/>
      <c r="K553" s="463"/>
      <c r="L553" s="463"/>
      <c r="M553" s="469"/>
      <c r="N553" s="469"/>
      <c r="O553" s="469"/>
      <c r="P553" s="472"/>
      <c r="Q553" s="475"/>
      <c r="R553" s="478"/>
      <c r="S553" s="478"/>
      <c r="T553" s="478"/>
      <c r="U553" s="478"/>
      <c r="V553" s="481"/>
      <c r="W553" s="439"/>
      <c r="X553" s="484"/>
      <c r="Y553" s="487"/>
      <c r="Z553" s="436"/>
      <c r="AA553" s="439"/>
      <c r="AB553" s="442"/>
      <c r="AC553" s="445"/>
      <c r="AD553" s="448"/>
      <c r="AE553" s="451"/>
      <c r="AF553" s="205">
        <v>4</v>
      </c>
      <c r="AG553" s="206"/>
      <c r="AH553" s="234" t="str">
        <f t="shared" si="567"/>
        <v/>
      </c>
      <c r="AI553" s="340"/>
      <c r="AJ553" s="340"/>
      <c r="AK553" s="235" t="str">
        <f t="shared" si="568"/>
        <v/>
      </c>
      <c r="AL553" s="341"/>
      <c r="AM553" s="341"/>
      <c r="AN553" s="342"/>
      <c r="AO553" s="236" t="str">
        <f>IF(ISBLANK(AD550),(IFERROR(IF(AND(AH552="Probabilidad",AH553="Probabilidad"),(AQ552-(+AQ552*AK553)),IF(AND(AH552="Impacto",AH553="Probabilidad"),(AQ551-(+AQ551*AK553)),IF(AH553="Impacto",AQ552,""))),""))," ")</f>
        <v/>
      </c>
      <c r="AP553" s="174" t="str">
        <f>IF(ISBLANK(AD550),(IFERROR(IF(AO553="","",IF(AO553&lt;=0.2,"Muy Baja",IF(AO553&lt;=0.4,"Baja",IF(AO553&lt;=0.6,"Media",IF(AO553&lt;=0.8,"Alta","Muy Alta"))))),""))," ")</f>
        <v/>
      </c>
      <c r="AQ553" s="237" t="str">
        <f t="shared" si="569"/>
        <v/>
      </c>
      <c r="AR553" s="283" t="str">
        <f t="shared" si="570"/>
        <v/>
      </c>
      <c r="AS553" s="237" t="str">
        <f>IFERROR(IF(AND(AH552="Impacto",AH553="Impacto"),(AS552-(+AS552*AK553)),IF(AND(AH552="Probabilidad",AH553="Impacto"),(AS551-(+AS551*AK553)),IF(AH553="Probabilidad",AS552,""))),"")</f>
        <v/>
      </c>
      <c r="AT553" s="239" t="str">
        <f t="shared" si="571"/>
        <v/>
      </c>
      <c r="AU553" s="454"/>
      <c r="AV553" s="457"/>
      <c r="AW553" s="451"/>
      <c r="AX553" s="460"/>
      <c r="AY553" s="343"/>
      <c r="AZ553" s="209"/>
      <c r="BA553" s="207"/>
      <c r="BB553" s="207"/>
      <c r="BC553" s="208"/>
      <c r="BD553" s="208"/>
      <c r="BE553" s="208"/>
      <c r="BF553" s="209"/>
      <c r="BG553" s="463"/>
      <c r="BH553" s="215"/>
      <c r="BI553" s="210"/>
      <c r="BJ553" s="210"/>
      <c r="BK553" s="210"/>
      <c r="BL553" s="207"/>
      <c r="BM553" s="207"/>
      <c r="BN553" s="207"/>
      <c r="BO553" s="282"/>
      <c r="BP553" s="282"/>
      <c r="BQ553" s="284"/>
      <c r="BR553" s="213"/>
      <c r="BS553" s="213" t="str">
        <f>IF(AND('MAPA DE RIESGOS'!$AP553="Muy Alta",'MAPA DE RIESGOS'!$AR553="Leve"),CONCATENATE("R",'MAPA DE RIESGOS'!$H553,"C",'MAPA DE RIESGOS'!$AF553),"")</f>
        <v/>
      </c>
      <c r="BT553" s="213"/>
      <c r="BU553" s="213"/>
      <c r="BV553" s="213"/>
      <c r="BW553" s="213"/>
      <c r="BX553" s="213"/>
      <c r="BY553" s="213"/>
      <c r="BZ553" s="213"/>
      <c r="CA553" s="213"/>
      <c r="CB553" s="213"/>
      <c r="CC553" s="213"/>
      <c r="CD553" s="213"/>
      <c r="CE553" s="213"/>
      <c r="CF553" s="213"/>
      <c r="CG553" s="213"/>
      <c r="CH553" s="213"/>
      <c r="CI553" s="213"/>
      <c r="CJ553" s="213"/>
      <c r="CK553" s="213"/>
    </row>
    <row r="554" spans="1:89" s="214" customFormat="1" ht="28.5" hidden="1" customHeight="1">
      <c r="A554" s="635"/>
      <c r="B554" s="517"/>
      <c r="C554" s="520"/>
      <c r="D554" s="290"/>
      <c r="E554" s="293"/>
      <c r="F554" s="207"/>
      <c r="G554" s="489"/>
      <c r="H554" s="384">
        <v>90</v>
      </c>
      <c r="I554" s="466"/>
      <c r="J554" s="463"/>
      <c r="K554" s="463"/>
      <c r="L554" s="463"/>
      <c r="M554" s="469"/>
      <c r="N554" s="469"/>
      <c r="O554" s="469"/>
      <c r="P554" s="472"/>
      <c r="Q554" s="475"/>
      <c r="R554" s="478"/>
      <c r="S554" s="478"/>
      <c r="T554" s="478"/>
      <c r="U554" s="478"/>
      <c r="V554" s="481"/>
      <c r="W554" s="439"/>
      <c r="X554" s="484"/>
      <c r="Y554" s="487"/>
      <c r="Z554" s="436"/>
      <c r="AA554" s="439"/>
      <c r="AB554" s="442"/>
      <c r="AC554" s="445"/>
      <c r="AD554" s="448"/>
      <c r="AE554" s="451"/>
      <c r="AF554" s="205">
        <v>5</v>
      </c>
      <c r="AG554" s="206"/>
      <c r="AH554" s="234" t="str">
        <f t="shared" si="567"/>
        <v/>
      </c>
      <c r="AI554" s="340"/>
      <c r="AJ554" s="340"/>
      <c r="AK554" s="235" t="str">
        <f t="shared" si="568"/>
        <v/>
      </c>
      <c r="AL554" s="341"/>
      <c r="AM554" s="341"/>
      <c r="AN554" s="342"/>
      <c r="AO554" s="236" t="str">
        <f>IF(ISBLANK(AD550),(IFERROR(IF(AND(AH553="Probabilidad",AH554="Probabilidad"),(AQ553-(+AQ553*AK554)),IF(AND(AH553="Impacto",AH554="Probabilidad"),(AQ552-(+AQ552*AK554)),IF(AH554="Impacto",AQ553,""))),""))," ")</f>
        <v/>
      </c>
      <c r="AP554" s="174" t="str">
        <f>IF(ISBLANK(AD550),(IFERROR(IF(AO554="","",IF(AO554&lt;=0.2,"Muy Baja",IF(AO554&lt;=0.4,"Baja",IF(AO554&lt;=0.6,"Media",IF(AO554&lt;=0.8,"Alta","Muy Alta"))))),""))," ")</f>
        <v/>
      </c>
      <c r="AQ554" s="237" t="str">
        <f t="shared" si="569"/>
        <v/>
      </c>
      <c r="AR554" s="283" t="str">
        <f t="shared" si="570"/>
        <v/>
      </c>
      <c r="AS554" s="237" t="str">
        <f>IFERROR(IF(AND(AH553="Impacto",AH554="Impacto"),(AS553-(+AS553*AK554)),IF(AND(AH553="Probabilidad",AH554="Impacto"),(AS552-(+AS552*AK554)),IF(AH554="Probabilidad",AS553,""))),"")</f>
        <v/>
      </c>
      <c r="AT554" s="239" t="str">
        <f t="shared" si="571"/>
        <v/>
      </c>
      <c r="AU554" s="454"/>
      <c r="AV554" s="457"/>
      <c r="AW554" s="451"/>
      <c r="AX554" s="460"/>
      <c r="AY554" s="343"/>
      <c r="AZ554" s="209"/>
      <c r="BA554" s="207"/>
      <c r="BB554" s="207"/>
      <c r="BC554" s="208"/>
      <c r="BD554" s="208"/>
      <c r="BE554" s="208"/>
      <c r="BF554" s="209"/>
      <c r="BG554" s="463"/>
      <c r="BH554" s="215"/>
      <c r="BI554" s="210"/>
      <c r="BJ554" s="210"/>
      <c r="BK554" s="210"/>
      <c r="BL554" s="207"/>
      <c r="BM554" s="207"/>
      <c r="BN554" s="207"/>
      <c r="BO554" s="282"/>
      <c r="BP554" s="282"/>
      <c r="BQ554" s="284"/>
      <c r="BR554" s="213"/>
      <c r="BS554" s="213" t="str">
        <f>IF(AND('MAPA DE RIESGOS'!$AP554="Muy Alta",'MAPA DE RIESGOS'!$AR554="Leve"),CONCATENATE("R",'MAPA DE RIESGOS'!$H554,"C",'MAPA DE RIESGOS'!$AF554),"")</f>
        <v/>
      </c>
      <c r="BT554" s="213"/>
      <c r="BU554" s="213"/>
      <c r="BV554" s="213"/>
      <c r="BW554" s="213"/>
      <c r="BX554" s="213"/>
      <c r="BY554" s="213"/>
      <c r="BZ554" s="213"/>
      <c r="CA554" s="213"/>
      <c r="CB554" s="213"/>
      <c r="CC554" s="213"/>
      <c r="CD554" s="213"/>
      <c r="CE554" s="213"/>
      <c r="CF554" s="213"/>
      <c r="CG554" s="213"/>
      <c r="CH554" s="213"/>
      <c r="CI554" s="213"/>
      <c r="CJ554" s="213"/>
      <c r="CK554" s="213"/>
    </row>
    <row r="555" spans="1:89" s="214" customFormat="1" ht="28.5" hidden="1" customHeight="1">
      <c r="A555" s="635"/>
      <c r="B555" s="518"/>
      <c r="C555" s="521"/>
      <c r="D555" s="291"/>
      <c r="E555" s="294"/>
      <c r="F555" s="207"/>
      <c r="G555" s="489"/>
      <c r="H555" s="384">
        <v>90</v>
      </c>
      <c r="I555" s="467"/>
      <c r="J555" s="464"/>
      <c r="K555" s="464"/>
      <c r="L555" s="464"/>
      <c r="M555" s="470"/>
      <c r="N555" s="470"/>
      <c r="O555" s="470"/>
      <c r="P555" s="473"/>
      <c r="Q555" s="476"/>
      <c r="R555" s="479"/>
      <c r="S555" s="479"/>
      <c r="T555" s="479"/>
      <c r="U555" s="479"/>
      <c r="V555" s="482"/>
      <c r="W555" s="440"/>
      <c r="X555" s="485"/>
      <c r="Y555" s="488"/>
      <c r="Z555" s="437"/>
      <c r="AA555" s="440"/>
      <c r="AB555" s="443"/>
      <c r="AC555" s="446"/>
      <c r="AD555" s="449"/>
      <c r="AE555" s="452"/>
      <c r="AF555" s="205">
        <v>6</v>
      </c>
      <c r="AG555" s="206"/>
      <c r="AH555" s="234" t="str">
        <f t="shared" si="567"/>
        <v/>
      </c>
      <c r="AI555" s="340"/>
      <c r="AJ555" s="340"/>
      <c r="AK555" s="235" t="str">
        <f t="shared" si="568"/>
        <v/>
      </c>
      <c r="AL555" s="341"/>
      <c r="AM555" s="341"/>
      <c r="AN555" s="342"/>
      <c r="AO555" s="236" t="str">
        <f>IF(ISBLANK(AD550),(IFERROR(IF(AND(AH553="Probabilidad",AH555="Probabilidad"),(AQ553-(+AQ553*AK555)),IF(AND(AH553="Impacto",AH555="Probabilidad"),(AQ552-(+AQ552*AK555)),IF(AH555="Impacto",AQ553,""))),""))," ")</f>
        <v/>
      </c>
      <c r="AP555" s="174" t="str">
        <f>IF(ISBLANK(AD550),(IFERROR(IF(AO555="","",IF(AO555&lt;=0.2,"Muy Baja",IF(AO555&lt;=0.4,"Baja",IF(AO555&lt;=0.6,"Media",IF(AO555&lt;=0.8,"Alta","Muy Alta"))))),"")), " ")</f>
        <v/>
      </c>
      <c r="AQ555" s="237" t="str">
        <f t="shared" si="569"/>
        <v/>
      </c>
      <c r="AR555" s="283" t="str">
        <f t="shared" si="570"/>
        <v/>
      </c>
      <c r="AS555" s="237" t="str">
        <f>IFERROR(IF(AND(AH554="Impacto",AH555="Impacto"),(AS553-(+AS554*AK555)),IF(AND(AH553="Probabilidad",AH555="Impacto"),(AS552-(+AS552*AK555)),IF(AH555="Probabilidad",AS553,""))),"")</f>
        <v/>
      </c>
      <c r="AT555" s="239" t="str">
        <f t="shared" si="571"/>
        <v/>
      </c>
      <c r="AU555" s="455"/>
      <c r="AV555" s="458"/>
      <c r="AW555" s="452"/>
      <c r="AX555" s="461"/>
      <c r="AY555" s="343"/>
      <c r="AZ555" s="209"/>
      <c r="BA555" s="207"/>
      <c r="BB555" s="207"/>
      <c r="BC555" s="208"/>
      <c r="BD555" s="208"/>
      <c r="BE555" s="208"/>
      <c r="BF555" s="209"/>
      <c r="BG555" s="464"/>
      <c r="BH555" s="215"/>
      <c r="BI555" s="210"/>
      <c r="BJ555" s="210"/>
      <c r="BK555" s="210"/>
      <c r="BL555" s="207"/>
      <c r="BM555" s="207"/>
      <c r="BN555" s="207"/>
      <c r="BO555" s="282"/>
      <c r="BP555" s="282"/>
      <c r="BQ555" s="284"/>
      <c r="BR555" s="213"/>
      <c r="BS555" s="213" t="str">
        <f>IF(AND('MAPA DE RIESGOS'!$AP555="Muy Alta",'MAPA DE RIESGOS'!$AR555="Leve"),CONCATENATE("R",'MAPA DE RIESGOS'!$H555,"C",'MAPA DE RIESGOS'!$AF555),"")</f>
        <v/>
      </c>
      <c r="BT555" s="213"/>
      <c r="BU555" s="213"/>
      <c r="BV555" s="213"/>
      <c r="BW555" s="213"/>
      <c r="BX555" s="213"/>
      <c r="BY555" s="213"/>
      <c r="BZ555" s="213"/>
      <c r="CA555" s="213"/>
      <c r="CB555" s="213"/>
      <c r="CC555" s="213"/>
      <c r="CD555" s="213"/>
      <c r="CE555" s="213"/>
      <c r="CF555" s="213"/>
      <c r="CG555" s="213"/>
      <c r="CH555" s="213"/>
      <c r="CI555" s="213"/>
      <c r="CJ555" s="213"/>
      <c r="CK555" s="213"/>
    </row>
    <row r="556" spans="1:89" s="214" customFormat="1" ht="28.5" hidden="1" customHeight="1">
      <c r="A556" s="635"/>
      <c r="B556" s="516"/>
      <c r="C556" s="519" t="str">
        <f>IFERROR((VLOOKUP($B556,'Listados Datos'!$D$3:$E$18,2,FALSE))," ")</f>
        <v xml:space="preserve"> </v>
      </c>
      <c r="D556" s="289" t="str">
        <f>IFERROR((VLOOKUP($B556,'Listados Datos'!$D$3:$F$18,3,FALSE))," ")</f>
        <v xml:space="preserve"> </v>
      </c>
      <c r="E556" s="292"/>
      <c r="F556" s="207"/>
      <c r="G556" s="489">
        <v>91</v>
      </c>
      <c r="H556" s="384">
        <v>91</v>
      </c>
      <c r="I556" s="465"/>
      <c r="J556" s="462"/>
      <c r="K556" s="462"/>
      <c r="L556" s="462"/>
      <c r="M556" s="468"/>
      <c r="N556" s="468"/>
      <c r="O556" s="468"/>
      <c r="P556" s="471"/>
      <c r="Q556" s="474"/>
      <c r="R556" s="477"/>
      <c r="S556" s="477"/>
      <c r="T556" s="477"/>
      <c r="U556" s="477"/>
      <c r="V556" s="480" t="str">
        <f t="shared" ref="V556" si="573">IF(ISBLANK(AC556),(IF(P556&lt;=0,"",IF(P556&lt;=2,"Muy Baja",IF(P556&lt;=24,"Baja",IF(P556&lt;=500,"Media",IF(P556&lt;=5000,"Alta","Muy Alta"))))))," ")</f>
        <v/>
      </c>
      <c r="W556" s="438" t="str">
        <f t="shared" ref="W556" si="574">IF(ISBLANK(AC556),(IF(V556="","",IF(V556="Muy Baja",20%,IF(V556="Baja",40%,IF(V556="Media",60%,IF(V556="Alta",80%,IF(V556="Muy Alta",100%,0)))))))," ")</f>
        <v/>
      </c>
      <c r="X556" s="483"/>
      <c r="Y556" s="486" t="str">
        <f>IF(X556&gt;0,IF(NOT(ISERROR(MATCH(X556,'Listados Datos'!$N$3:$N$4,0))),'Listados Datos'!$N$6&amp;"Por favor no seleccionar este criterios de impacto (Afectación Económica o presupuestal y/o Pérdida Reputacional)",'Listados Datos'!$N$7),"")</f>
        <v/>
      </c>
      <c r="Z556" s="435" t="str">
        <f>IF(OR(X556='Listados Datos'!$R$3,X556='Listados Datos'!$S$3),"Leve",IF(OR(X556='Listados Datos'!$R$4,X556='Listados Datos'!$S$4),"Menor",IF(OR(X556='Listados Datos'!$R$5,X556='Listados Datos'!$S$5),"Moderado",IF(OR(X556='Listados Datos'!$R$6,X556='Listados Datos'!$S$6),"Mayor",IF(OR(X556='Listados Datos'!$R$7,X556='Listados Datos'!$S$7),"Catastrófico","")))))</f>
        <v/>
      </c>
      <c r="AA556" s="438" t="str">
        <f>IF(Z556="","",IF(Z556="Leve",20%,IF(Z556="Menor",40%,IF(Z556="Moderado",60%,IF(Z556="Mayor",80%,IF(Z556="Catastrófico",100%,0))))))</f>
        <v/>
      </c>
      <c r="AB556" s="441" t="str">
        <f>IF(OR(AND(V556="Muy Baja",Z556="Leve"),AND(V556="Muy Baja",Z556="Menor"),AND(V556="Baja",Z556="Leve")),"Bajo",IF(OR(AND(V556="Muy baja",Z556="Moderado"),AND(V556="Baja",Z556="Menor"),AND(V556="Baja",Z556="Moderado"),AND(V556="Media",Z556="Leve"),AND(V556="Media",Z556="Menor"),AND(V556="Media",Z556="Moderado"),AND(V556="Alta",Z556="Leve"),AND(V556="Alta",Z556="Menor")),"Moderado",IF(OR(AND(V556="Muy Baja",Z556="Mayor"),AND(V556="Baja",Z556="Mayor"),AND(V556="Media",Z556="Mayor"),AND(V556="Alta",Z556="Moderado"),AND(V556="Alta",Z556="Mayor"),AND(V556="Muy Alta",Z556="Leve"),AND(V556="Muy Alta",Z556="Menor"),AND(V556="Muy Alta",Z556="Moderado"),AND(V556="Muy Alta",Z556="Mayor")),"Alto",IF(OR(AND(V556="Muy Baja",Z556="Catastrófico"),AND(V556="Baja",Z556="Catastrófico"),AND(V556="Media",Z556="Catastrófico"),AND(V556="Alta",Z556="Catastrófico"),AND(V556="Muy Alta",Z556="Catastrófico")),"Extremo",""))))</f>
        <v/>
      </c>
      <c r="AC556" s="444"/>
      <c r="AD556" s="447"/>
      <c r="AE556" s="450" t="str">
        <f t="shared" ref="AE556" si="575">IF(AND(AC556="Rara Vez",AD556="Insignificante"),("BAJA"),IF(AND(AC556="Rara Vez",AD556="Menor"),("BAJA"),IF(AND(AC556="Rara Vez",AD556="Moderado"),("MODERADA"),IF(AND(AC556="Rara Vez",AD556="Mayor"),("ALTA"),IF(AND(AC556="Improbable",AD556="Insignificante"),("BAJA"),IF(AND(AC556="Improbable",AD556="Menor"),("BAJA"),IF(AND(AC556="Improbable",AD556="Moderado"),("MODERADA"),IF(AND(AC556="Improbable",AD556="Mayor"),("ALTA"),IF(AND(AC556="Posible",AD556="Insignificante"),("BAJA"),IF(AND(AC556="Posible",AD556="Menor"),("MODERADA"),IF(AND(AC556="Posible",AD556="Moderado"),("ALTA"),IF(AND(AC556="Posible",AD556="Mayor"),("EXTREMA"),IF(AND(AC556="Probable",AD556="Insignificante"),("MODERADA"),IF(AND(AC556="Probable",AD556="Menor"),("ALTA"),IF(AND(AC556="Probable",AD556="Moderado"),("ALTA"),IF(AND(AC556="Probable",AD556="Mayor"),("EXTREMA"),IF(AND(AC556="Casi Seguro",AD556="Insignificante"),("ALTA"),IF(AND(AC556="Casi Seguro",AD556="Menor"),("ALTA"),IF(AND(AC556="Casi Seguro",AD556="Moderado"),("EXTREMA"),IF(AND(AC556="Casi Seguro",AD556="Mayor"),("EXTREMA"),IF(AD556="Catastrófico","EXTREMA","VALORAR")))))))))))))))))))))</f>
        <v>VALORAR</v>
      </c>
      <c r="AF556" s="205">
        <v>1</v>
      </c>
      <c r="AG556" s="206"/>
      <c r="AH556" s="234" t="str">
        <f t="shared" si="567"/>
        <v>Probabilidad</v>
      </c>
      <c r="AI556" s="340" t="s">
        <v>314</v>
      </c>
      <c r="AJ556" s="340" t="s">
        <v>319</v>
      </c>
      <c r="AK556" s="235" t="str">
        <f t="shared" si="568"/>
        <v>40%</v>
      </c>
      <c r="AL556" s="341" t="s">
        <v>323</v>
      </c>
      <c r="AM556" s="341" t="s">
        <v>327</v>
      </c>
      <c r="AN556" s="342" t="s">
        <v>330</v>
      </c>
      <c r="AO556" s="236" t="str">
        <f>IF(ISBLANK(AD556),(IFERROR(IF(AH556="Probabilidad",(W556-(+W556*AK556)),IF(AH556="Impacto",W556,"")),""))," ")</f>
        <v/>
      </c>
      <c r="AP556" s="174" t="str">
        <f>IF(ISBLANK(AD556), (IFERROR(IF(AO556="","",IF(AO556&lt;=0.2,"Muy Baja",IF(AO556&lt;=0.4,"Baja",IF(AO556&lt;=0.6,"Media",IF(AO556&lt;=0.8,"Alta","Muy Alta"))))),""))," ")</f>
        <v/>
      </c>
      <c r="AQ556" s="237" t="str">
        <f t="shared" si="569"/>
        <v/>
      </c>
      <c r="AR556" s="283" t="str">
        <f t="shared" si="570"/>
        <v/>
      </c>
      <c r="AS556" s="237" t="str">
        <f>IFERROR(IF(AH556="Impacto",(AA556-(+AA556*AK556)),IF(AH556="Probabilidad",AA556,"")),"")</f>
        <v/>
      </c>
      <c r="AT556" s="239" t="str">
        <f t="shared" si="571"/>
        <v/>
      </c>
      <c r="AU556" s="453"/>
      <c r="AV556" s="456" t="str">
        <f>IF(ISBLANK(AD556), " ", AD556)</f>
        <v xml:space="preserve"> </v>
      </c>
      <c r="AW556" s="450" t="str">
        <f t="shared" ref="AW556" si="576">IF(AND(AU556="Rara Vez",AV556="Insignificante"),("BAJA"),IF(AND(AU556="Rara Vez",AV556="Menor"),("BAJA"),IF(AND(AU556="Rara Vez",AV556="Moderado"),("MODERADA"),IF(AND(AU556="Rara Vez",AV556="Mayor"),("ALTA"),IF(AND(AU556="Improbable",AV556="Insignificante"),("BAJA"),IF(AND(AU556="Improbable",AV556="Menor"),("BAJA"),IF(AND(AU556="Improbable",AV556="Moderado"),("MODERADA"),IF(AND(AU556="Improbable",AV556="Mayor"),("ALTA"),IF(AND(AU556="Posible",AV556="Insignificante"),("BAJA"),IF(AND(AU556="Posible",AV556="Menor"),("MODERADA"),IF(AND(AU556="Posible",AV556="Moderado"),("ALTA"),IF(AND(AU556="Posible",AV556="Mayor"),("EXTREMA"),IF(AND(AU556="Probable",AV556="Insignificante"),("MODERADA"),IF(AND(AU556="Probable",AV556="Menor"),("ALTA"),IF(AND(AU556="Probable",AV556="Moderado"),("ALTA"),IF(AND(AU556="Probable",AV556="Mayor"),("EXTREMA"),IF(AND(AU556="Casi Seguro",AV556="Insignificante"),("ALTA"),IF(AND(AU556="Casi Seguro",AV556="Menor"),("ALTA"),IF(AND(AU556="Casi Seguro",AV556="Moderado"),("EXTREMA"),IF(AND(AU556="Casi Seguro",AV556="Mayor"),("EXTREMA"),IF(AV556="Catastrófico","EXTREMA","VALORAR")))))))))))))))))))))</f>
        <v>VALORAR</v>
      </c>
      <c r="AX556" s="459"/>
      <c r="AY556" s="343"/>
      <c r="AZ556" s="209"/>
      <c r="BA556" s="207"/>
      <c r="BB556" s="207"/>
      <c r="BC556" s="208"/>
      <c r="BD556" s="208"/>
      <c r="BE556" s="208"/>
      <c r="BF556" s="208"/>
      <c r="BG556" s="462"/>
      <c r="BH556" s="215"/>
      <c r="BI556" s="210"/>
      <c r="BJ556" s="210"/>
      <c r="BK556" s="210"/>
      <c r="BL556" s="207"/>
      <c r="BM556" s="207"/>
      <c r="BN556" s="207"/>
      <c r="BO556" s="282"/>
      <c r="BP556" s="282"/>
      <c r="BQ556" s="284"/>
      <c r="BR556" s="213"/>
      <c r="BS556" s="213" t="str">
        <f>IF(AND('MAPA DE RIESGOS'!$AP556="Muy Alta",'MAPA DE RIESGOS'!$AR556="Leve"),CONCATENATE("R",'MAPA DE RIESGOS'!$H556,"C",'MAPA DE RIESGOS'!$AF556),"")</f>
        <v/>
      </c>
      <c r="BT556" s="213"/>
      <c r="BU556" s="213"/>
      <c r="BV556" s="213"/>
      <c r="BW556" s="213"/>
      <c r="BX556" s="213"/>
      <c r="BY556" s="213"/>
      <c r="BZ556" s="213"/>
      <c r="CA556" s="213"/>
      <c r="CB556" s="213"/>
      <c r="CC556" s="213"/>
      <c r="CD556" s="213"/>
      <c r="CE556" s="213"/>
      <c r="CF556" s="213"/>
      <c r="CG556" s="213"/>
      <c r="CH556" s="213"/>
      <c r="CI556" s="213"/>
      <c r="CJ556" s="213"/>
      <c r="CK556" s="213"/>
    </row>
    <row r="557" spans="1:89" s="214" customFormat="1" ht="28.5" hidden="1" customHeight="1">
      <c r="A557" s="635"/>
      <c r="B557" s="517"/>
      <c r="C557" s="520"/>
      <c r="D557" s="290"/>
      <c r="E557" s="293"/>
      <c r="F557" s="207"/>
      <c r="G557" s="489"/>
      <c r="H557" s="384">
        <v>91</v>
      </c>
      <c r="I557" s="466"/>
      <c r="J557" s="463"/>
      <c r="K557" s="463"/>
      <c r="L557" s="463"/>
      <c r="M557" s="469"/>
      <c r="N557" s="469"/>
      <c r="O557" s="469"/>
      <c r="P557" s="472"/>
      <c r="Q557" s="475"/>
      <c r="R557" s="478"/>
      <c r="S557" s="478"/>
      <c r="T557" s="478"/>
      <c r="U557" s="478"/>
      <c r="V557" s="481"/>
      <c r="W557" s="439"/>
      <c r="X557" s="484"/>
      <c r="Y557" s="487"/>
      <c r="Z557" s="436"/>
      <c r="AA557" s="439"/>
      <c r="AB557" s="442"/>
      <c r="AC557" s="445"/>
      <c r="AD557" s="448"/>
      <c r="AE557" s="451"/>
      <c r="AF557" s="205">
        <v>2</v>
      </c>
      <c r="AG557" s="206"/>
      <c r="AH557" s="234" t="str">
        <f t="shared" si="567"/>
        <v/>
      </c>
      <c r="AI557" s="340"/>
      <c r="AJ557" s="340"/>
      <c r="AK557" s="235" t="str">
        <f t="shared" si="568"/>
        <v/>
      </c>
      <c r="AL557" s="341"/>
      <c r="AM557" s="341"/>
      <c r="AN557" s="342"/>
      <c r="AO557" s="236" t="str">
        <f>IF(ISBLANK(AD556),(IFERROR(IF(AND(AH556="Probabilidad",AH557="Probabilidad"),(AQ556-(+AQ556*AK557)),IF(AH557="Probabilidad",(W556-(+W556*AK557)),IF(AH557="Impacto",AQ556,""))),""))," ")</f>
        <v/>
      </c>
      <c r="AP557" s="174" t="str">
        <f>IF(ISBLANK(AD556),(IFERROR(IF(AO557="","",IF(AO557&lt;=0.2,"Muy Baja",IF(AO557&lt;=0.4,"Baja",IF(AO557&lt;=0.6,"Media",IF(AO557&lt;=0.8,"Alta","Muy Alta"))))),""))," ")</f>
        <v/>
      </c>
      <c r="AQ557" s="237" t="str">
        <f t="shared" si="569"/>
        <v/>
      </c>
      <c r="AR557" s="283" t="str">
        <f t="shared" si="570"/>
        <v/>
      </c>
      <c r="AS557" s="237" t="str">
        <f>IFERROR(IF(AND(AH556="Impacto",AH557="Impacto"),(AS556-(+AS556*AK557)),IF(AH557="Impacto",(AA556-(+AA556*AK557)),IF(AH557="Probabilidad",AS556,""))),"")</f>
        <v/>
      </c>
      <c r="AT557" s="239" t="str">
        <f t="shared" si="571"/>
        <v/>
      </c>
      <c r="AU557" s="454"/>
      <c r="AV557" s="457"/>
      <c r="AW557" s="451"/>
      <c r="AX557" s="460"/>
      <c r="AY557" s="343"/>
      <c r="AZ557" s="209"/>
      <c r="BA557" s="207"/>
      <c r="BB557" s="207"/>
      <c r="BC557" s="208"/>
      <c r="BD557" s="208"/>
      <c r="BE557" s="208"/>
      <c r="BF557" s="209"/>
      <c r="BG557" s="463"/>
      <c r="BH557" s="215"/>
      <c r="BI557" s="210"/>
      <c r="BJ557" s="210"/>
      <c r="BK557" s="210"/>
      <c r="BL557" s="207"/>
      <c r="BM557" s="207"/>
      <c r="BN557" s="207"/>
      <c r="BO557" s="282"/>
      <c r="BP557" s="282"/>
      <c r="BQ557" s="284"/>
      <c r="BR557" s="213"/>
      <c r="BS557" s="213" t="str">
        <f>IF(AND('MAPA DE RIESGOS'!$AP557="Muy Alta",'MAPA DE RIESGOS'!$AR557="Leve"),CONCATENATE("R",'MAPA DE RIESGOS'!$H557,"C",'MAPA DE RIESGOS'!$AF557),"")</f>
        <v/>
      </c>
      <c r="BT557" s="213"/>
      <c r="BU557" s="213"/>
      <c r="BV557" s="213"/>
      <c r="BW557" s="213"/>
      <c r="BX557" s="213"/>
      <c r="BY557" s="213"/>
      <c r="BZ557" s="213"/>
      <c r="CA557" s="213"/>
      <c r="CB557" s="213"/>
      <c r="CC557" s="213"/>
      <c r="CD557" s="213"/>
      <c r="CE557" s="213"/>
      <c r="CF557" s="213"/>
      <c r="CG557" s="213"/>
      <c r="CH557" s="213"/>
      <c r="CI557" s="213"/>
      <c r="CJ557" s="213"/>
      <c r="CK557" s="213"/>
    </row>
    <row r="558" spans="1:89" s="214" customFormat="1" ht="28.5" hidden="1" customHeight="1">
      <c r="A558" s="635"/>
      <c r="B558" s="517"/>
      <c r="C558" s="520"/>
      <c r="D558" s="290"/>
      <c r="E558" s="293"/>
      <c r="F558" s="207"/>
      <c r="G558" s="489"/>
      <c r="H558" s="384">
        <v>91</v>
      </c>
      <c r="I558" s="466"/>
      <c r="J558" s="463"/>
      <c r="K558" s="463"/>
      <c r="L558" s="463"/>
      <c r="M558" s="469"/>
      <c r="N558" s="469"/>
      <c r="O558" s="469"/>
      <c r="P558" s="472"/>
      <c r="Q558" s="475"/>
      <c r="R558" s="478"/>
      <c r="S558" s="478"/>
      <c r="T558" s="478"/>
      <c r="U558" s="478"/>
      <c r="V558" s="481"/>
      <c r="W558" s="439"/>
      <c r="X558" s="484"/>
      <c r="Y558" s="487"/>
      <c r="Z558" s="436"/>
      <c r="AA558" s="439"/>
      <c r="AB558" s="442"/>
      <c r="AC558" s="445"/>
      <c r="AD558" s="448"/>
      <c r="AE558" s="451"/>
      <c r="AF558" s="205">
        <v>3</v>
      </c>
      <c r="AG558" s="206"/>
      <c r="AH558" s="234" t="str">
        <f t="shared" si="567"/>
        <v/>
      </c>
      <c r="AI558" s="340"/>
      <c r="AJ558" s="340"/>
      <c r="AK558" s="235" t="str">
        <f t="shared" si="568"/>
        <v/>
      </c>
      <c r="AL558" s="341"/>
      <c r="AM558" s="341"/>
      <c r="AN558" s="342"/>
      <c r="AO558" s="236" t="str">
        <f>IF(ISBLANK(AD556),(IFERROR(IF(AND(AH557="Probabilidad",AH558="Probabilidad"),(AQ557-(+AQ557*AK558)),IF(AND(AH557="Impacto",AH558="Probabilidad"),(AQ556-(+AQ556*AK558)),IF(AH558="Impacto",AQ557,""))),""))," ")</f>
        <v/>
      </c>
      <c r="AP558" s="174" t="str">
        <f>IF(ISBLANK(AD556),(IFERROR(IF(AO558="","",IF(AO558&lt;=0.2,"Muy Baja",IF(AO558&lt;=0.4,"Baja",IF(AO558&lt;=0.6,"Media",IF(AO558&lt;=0.8,"Alta","Muy Alta"))))),""))," ")</f>
        <v/>
      </c>
      <c r="AQ558" s="237" t="str">
        <f t="shared" si="569"/>
        <v/>
      </c>
      <c r="AR558" s="283" t="str">
        <f t="shared" si="570"/>
        <v/>
      </c>
      <c r="AS558" s="237" t="str">
        <f>IFERROR(IF(AND(AH557="Impacto",AH558="Impacto"),(AS557-(+AS557*AK558)),IF(AND(AH557="Probabilidad",AH558="Impacto"),(AS556-(+AS556*AK558)),IF(AH558="Probabilidad",AS557,""))),"")</f>
        <v/>
      </c>
      <c r="AT558" s="239" t="str">
        <f t="shared" si="571"/>
        <v/>
      </c>
      <c r="AU558" s="454"/>
      <c r="AV558" s="457"/>
      <c r="AW558" s="451"/>
      <c r="AX558" s="460"/>
      <c r="AY558" s="343"/>
      <c r="AZ558" s="209"/>
      <c r="BA558" s="207"/>
      <c r="BB558" s="207"/>
      <c r="BC558" s="208"/>
      <c r="BD558" s="208"/>
      <c r="BE558" s="208"/>
      <c r="BF558" s="209"/>
      <c r="BG558" s="463"/>
      <c r="BH558" s="215"/>
      <c r="BI558" s="210"/>
      <c r="BJ558" s="210"/>
      <c r="BK558" s="210"/>
      <c r="BL558" s="207"/>
      <c r="BM558" s="207"/>
      <c r="BN558" s="207"/>
      <c r="BO558" s="282"/>
      <c r="BP558" s="282"/>
      <c r="BQ558" s="284"/>
      <c r="BR558" s="213"/>
      <c r="BS558" s="213" t="str">
        <f>IF(AND('MAPA DE RIESGOS'!$AP558="Muy Alta",'MAPA DE RIESGOS'!$AR558="Leve"),CONCATENATE("R",'MAPA DE RIESGOS'!$H558,"C",'MAPA DE RIESGOS'!$AF558),"")</f>
        <v/>
      </c>
      <c r="BT558" s="213"/>
      <c r="BU558" s="213"/>
      <c r="BV558" s="213"/>
      <c r="BW558" s="213"/>
      <c r="BX558" s="213"/>
      <c r="BY558" s="213"/>
      <c r="BZ558" s="213"/>
      <c r="CA558" s="213"/>
      <c r="CB558" s="213"/>
      <c r="CC558" s="213"/>
      <c r="CD558" s="213"/>
      <c r="CE558" s="213"/>
      <c r="CF558" s="213"/>
      <c r="CG558" s="213"/>
      <c r="CH558" s="213"/>
      <c r="CI558" s="213"/>
      <c r="CJ558" s="213"/>
      <c r="CK558" s="213"/>
    </row>
    <row r="559" spans="1:89" s="214" customFormat="1" ht="28.5" hidden="1" customHeight="1">
      <c r="A559" s="635"/>
      <c r="B559" s="517"/>
      <c r="C559" s="520"/>
      <c r="D559" s="290"/>
      <c r="E559" s="293"/>
      <c r="F559" s="207"/>
      <c r="G559" s="489"/>
      <c r="H559" s="384">
        <v>91</v>
      </c>
      <c r="I559" s="466"/>
      <c r="J559" s="463"/>
      <c r="K559" s="463"/>
      <c r="L559" s="463"/>
      <c r="M559" s="469"/>
      <c r="N559" s="469"/>
      <c r="O559" s="469"/>
      <c r="P559" s="472"/>
      <c r="Q559" s="475"/>
      <c r="R559" s="478"/>
      <c r="S559" s="478"/>
      <c r="T559" s="478"/>
      <c r="U559" s="478"/>
      <c r="V559" s="481"/>
      <c r="W559" s="439"/>
      <c r="X559" s="484"/>
      <c r="Y559" s="487"/>
      <c r="Z559" s="436"/>
      <c r="AA559" s="439"/>
      <c r="AB559" s="442"/>
      <c r="AC559" s="445"/>
      <c r="AD559" s="448"/>
      <c r="AE559" s="451"/>
      <c r="AF559" s="205">
        <v>4</v>
      </c>
      <c r="AG559" s="206"/>
      <c r="AH559" s="234" t="str">
        <f t="shared" si="567"/>
        <v/>
      </c>
      <c r="AI559" s="340"/>
      <c r="AJ559" s="340"/>
      <c r="AK559" s="235" t="str">
        <f t="shared" si="568"/>
        <v/>
      </c>
      <c r="AL559" s="341"/>
      <c r="AM559" s="341"/>
      <c r="AN559" s="342"/>
      <c r="AO559" s="236" t="str">
        <f>IF(ISBLANK(AD556),(IFERROR(IF(AND(AH558="Probabilidad",AH559="Probabilidad"),(AQ558-(+AQ558*AK559)),IF(AND(AH558="Impacto",AH559="Probabilidad"),(AQ557-(+AQ557*AK559)),IF(AH559="Impacto",AQ558,""))),""))," ")</f>
        <v/>
      </c>
      <c r="AP559" s="174" t="str">
        <f>IF(ISBLANK(AD556),(IFERROR(IF(AO559="","",IF(AO559&lt;=0.2,"Muy Baja",IF(AO559&lt;=0.4,"Baja",IF(AO559&lt;=0.6,"Media",IF(AO559&lt;=0.8,"Alta","Muy Alta"))))),""))," ")</f>
        <v/>
      </c>
      <c r="AQ559" s="237" t="str">
        <f t="shared" si="569"/>
        <v/>
      </c>
      <c r="AR559" s="283" t="str">
        <f t="shared" si="570"/>
        <v/>
      </c>
      <c r="AS559" s="237" t="str">
        <f>IFERROR(IF(AND(AH558="Impacto",AH559="Impacto"),(AS558-(+AS558*AK559)),IF(AND(AH558="Probabilidad",AH559="Impacto"),(AS557-(+AS557*AK559)),IF(AH559="Probabilidad",AS558,""))),"")</f>
        <v/>
      </c>
      <c r="AT559" s="239" t="str">
        <f t="shared" si="571"/>
        <v/>
      </c>
      <c r="AU559" s="454"/>
      <c r="AV559" s="457"/>
      <c r="AW559" s="451"/>
      <c r="AX559" s="460"/>
      <c r="AY559" s="343"/>
      <c r="AZ559" s="209"/>
      <c r="BA559" s="207"/>
      <c r="BB559" s="207"/>
      <c r="BC559" s="208"/>
      <c r="BD559" s="208"/>
      <c r="BE559" s="208"/>
      <c r="BF559" s="209"/>
      <c r="BG559" s="463"/>
      <c r="BH559" s="215"/>
      <c r="BI559" s="210"/>
      <c r="BJ559" s="210"/>
      <c r="BK559" s="210"/>
      <c r="BL559" s="207"/>
      <c r="BM559" s="207"/>
      <c r="BN559" s="207"/>
      <c r="BO559" s="282"/>
      <c r="BP559" s="282"/>
      <c r="BQ559" s="284"/>
      <c r="BR559" s="213"/>
      <c r="BS559" s="213" t="str">
        <f>IF(AND('MAPA DE RIESGOS'!$AP559="Muy Alta",'MAPA DE RIESGOS'!$AR559="Leve"),CONCATENATE("R",'MAPA DE RIESGOS'!$H559,"C",'MAPA DE RIESGOS'!$AF559),"")</f>
        <v/>
      </c>
      <c r="BT559" s="213"/>
      <c r="BU559" s="213"/>
      <c r="BV559" s="213"/>
      <c r="BW559" s="213"/>
      <c r="BX559" s="213"/>
      <c r="BY559" s="213"/>
      <c r="BZ559" s="213"/>
      <c r="CA559" s="213"/>
      <c r="CB559" s="213"/>
      <c r="CC559" s="213"/>
      <c r="CD559" s="213"/>
      <c r="CE559" s="213"/>
      <c r="CF559" s="213"/>
      <c r="CG559" s="213"/>
      <c r="CH559" s="213"/>
      <c r="CI559" s="213"/>
      <c r="CJ559" s="213"/>
      <c r="CK559" s="213"/>
    </row>
    <row r="560" spans="1:89" s="214" customFormat="1" ht="28.5" hidden="1" customHeight="1">
      <c r="A560" s="635"/>
      <c r="B560" s="517"/>
      <c r="C560" s="520"/>
      <c r="D560" s="290"/>
      <c r="E560" s="293"/>
      <c r="F560" s="207"/>
      <c r="G560" s="489"/>
      <c r="H560" s="384">
        <v>91</v>
      </c>
      <c r="I560" s="466"/>
      <c r="J560" s="463"/>
      <c r="K560" s="463"/>
      <c r="L560" s="463"/>
      <c r="M560" s="469"/>
      <c r="N560" s="469"/>
      <c r="O560" s="469"/>
      <c r="P560" s="472"/>
      <c r="Q560" s="475"/>
      <c r="R560" s="478"/>
      <c r="S560" s="478"/>
      <c r="T560" s="478"/>
      <c r="U560" s="478"/>
      <c r="V560" s="481"/>
      <c r="W560" s="439"/>
      <c r="X560" s="484"/>
      <c r="Y560" s="487"/>
      <c r="Z560" s="436"/>
      <c r="AA560" s="439"/>
      <c r="AB560" s="442"/>
      <c r="AC560" s="445"/>
      <c r="AD560" s="448"/>
      <c r="AE560" s="451"/>
      <c r="AF560" s="205">
        <v>5</v>
      </c>
      <c r="AG560" s="206"/>
      <c r="AH560" s="234" t="str">
        <f t="shared" si="567"/>
        <v/>
      </c>
      <c r="AI560" s="340"/>
      <c r="AJ560" s="340"/>
      <c r="AK560" s="235" t="str">
        <f t="shared" si="568"/>
        <v/>
      </c>
      <c r="AL560" s="341"/>
      <c r="AM560" s="341"/>
      <c r="AN560" s="342"/>
      <c r="AO560" s="236" t="str">
        <f>IF(ISBLANK(AD556),(IFERROR(IF(AND(AH559="Probabilidad",AH560="Probabilidad"),(AQ559-(+AQ559*AK560)),IF(AND(AH559="Impacto",AH560="Probabilidad"),(AQ558-(+AQ558*AK560)),IF(AH560="Impacto",AQ559,""))),""))," ")</f>
        <v/>
      </c>
      <c r="AP560" s="174" t="str">
        <f>IF(ISBLANK(AD556),(IFERROR(IF(AO560="","",IF(AO560&lt;=0.2,"Muy Baja",IF(AO560&lt;=0.4,"Baja",IF(AO560&lt;=0.6,"Media",IF(AO560&lt;=0.8,"Alta","Muy Alta"))))),""))," ")</f>
        <v/>
      </c>
      <c r="AQ560" s="237" t="str">
        <f t="shared" si="569"/>
        <v/>
      </c>
      <c r="AR560" s="283" t="str">
        <f t="shared" si="570"/>
        <v/>
      </c>
      <c r="AS560" s="237" t="str">
        <f>IFERROR(IF(AND(AH559="Impacto",AH560="Impacto"),(AS559-(+AS559*AK560)),IF(AND(AH559="Probabilidad",AH560="Impacto"),(AS558-(+AS558*AK560)),IF(AH560="Probabilidad",AS559,""))),"")</f>
        <v/>
      </c>
      <c r="AT560" s="239" t="str">
        <f t="shared" si="571"/>
        <v/>
      </c>
      <c r="AU560" s="454"/>
      <c r="AV560" s="457"/>
      <c r="AW560" s="451"/>
      <c r="AX560" s="460"/>
      <c r="AY560" s="343"/>
      <c r="AZ560" s="209"/>
      <c r="BA560" s="207"/>
      <c r="BB560" s="207"/>
      <c r="BC560" s="208"/>
      <c r="BD560" s="208"/>
      <c r="BE560" s="208"/>
      <c r="BF560" s="209"/>
      <c r="BG560" s="463"/>
      <c r="BH560" s="215"/>
      <c r="BI560" s="210"/>
      <c r="BJ560" s="210"/>
      <c r="BK560" s="210"/>
      <c r="BL560" s="207"/>
      <c r="BM560" s="207"/>
      <c r="BN560" s="207"/>
      <c r="BO560" s="282"/>
      <c r="BP560" s="282"/>
      <c r="BQ560" s="284"/>
      <c r="BR560" s="213"/>
      <c r="BS560" s="213" t="str">
        <f>IF(AND('MAPA DE RIESGOS'!$AP560="Muy Alta",'MAPA DE RIESGOS'!$AR560="Leve"),CONCATENATE("R",'MAPA DE RIESGOS'!$H560,"C",'MAPA DE RIESGOS'!$AF560),"")</f>
        <v/>
      </c>
      <c r="BT560" s="213"/>
      <c r="BU560" s="213"/>
      <c r="BV560" s="213"/>
      <c r="BW560" s="213"/>
      <c r="BX560" s="213"/>
      <c r="BY560" s="213"/>
      <c r="BZ560" s="213"/>
      <c r="CA560" s="213"/>
      <c r="CB560" s="213"/>
      <c r="CC560" s="213"/>
      <c r="CD560" s="213"/>
      <c r="CE560" s="213"/>
      <c r="CF560" s="213"/>
      <c r="CG560" s="213"/>
      <c r="CH560" s="213"/>
      <c r="CI560" s="213"/>
      <c r="CJ560" s="213"/>
      <c r="CK560" s="213"/>
    </row>
    <row r="561" spans="1:89" s="214" customFormat="1" ht="28.5" hidden="1" customHeight="1">
      <c r="A561" s="635"/>
      <c r="B561" s="518"/>
      <c r="C561" s="521"/>
      <c r="D561" s="291"/>
      <c r="E561" s="294"/>
      <c r="F561" s="207"/>
      <c r="G561" s="489"/>
      <c r="H561" s="384">
        <v>91</v>
      </c>
      <c r="I561" s="467"/>
      <c r="J561" s="464"/>
      <c r="K561" s="464"/>
      <c r="L561" s="464"/>
      <c r="M561" s="470"/>
      <c r="N561" s="470"/>
      <c r="O561" s="470"/>
      <c r="P561" s="473"/>
      <c r="Q561" s="476"/>
      <c r="R561" s="479"/>
      <c r="S561" s="479"/>
      <c r="T561" s="479"/>
      <c r="U561" s="479"/>
      <c r="V561" s="482"/>
      <c r="W561" s="440"/>
      <c r="X561" s="485"/>
      <c r="Y561" s="488"/>
      <c r="Z561" s="437"/>
      <c r="AA561" s="440"/>
      <c r="AB561" s="443"/>
      <c r="AC561" s="446"/>
      <c r="AD561" s="449"/>
      <c r="AE561" s="452"/>
      <c r="AF561" s="205">
        <v>6</v>
      </c>
      <c r="AG561" s="206"/>
      <c r="AH561" s="234" t="str">
        <f t="shared" si="567"/>
        <v/>
      </c>
      <c r="AI561" s="340"/>
      <c r="AJ561" s="340"/>
      <c r="AK561" s="235" t="str">
        <f t="shared" si="568"/>
        <v/>
      </c>
      <c r="AL561" s="341"/>
      <c r="AM561" s="341"/>
      <c r="AN561" s="342"/>
      <c r="AO561" s="236" t="str">
        <f>IF(ISBLANK(AD556),(IFERROR(IF(AND(AH559="Probabilidad",AH561="Probabilidad"),(AQ559-(+AQ559*AK561)),IF(AND(AH559="Impacto",AH561="Probabilidad"),(AQ558-(+AQ558*AK561)),IF(AH561="Impacto",AQ559,""))),""))," ")</f>
        <v/>
      </c>
      <c r="AP561" s="174" t="str">
        <f>IF(ISBLANK(AD556),(IFERROR(IF(AO561="","",IF(AO561&lt;=0.2,"Muy Baja",IF(AO561&lt;=0.4,"Baja",IF(AO561&lt;=0.6,"Media",IF(AO561&lt;=0.8,"Alta","Muy Alta"))))),"")), " ")</f>
        <v/>
      </c>
      <c r="AQ561" s="237" t="str">
        <f t="shared" si="569"/>
        <v/>
      </c>
      <c r="AR561" s="283" t="str">
        <f t="shared" si="570"/>
        <v/>
      </c>
      <c r="AS561" s="237" t="str">
        <f>IFERROR(IF(AND(AH560="Impacto",AH561="Impacto"),(AS559-(+AS560*AK561)),IF(AND(AH559="Probabilidad",AH561="Impacto"),(AS558-(+AS558*AK561)),IF(AH561="Probabilidad",AS559,""))),"")</f>
        <v/>
      </c>
      <c r="AT561" s="239" t="str">
        <f t="shared" si="571"/>
        <v/>
      </c>
      <c r="AU561" s="455"/>
      <c r="AV561" s="458"/>
      <c r="AW561" s="452"/>
      <c r="AX561" s="461"/>
      <c r="AY561" s="343"/>
      <c r="AZ561" s="209"/>
      <c r="BA561" s="207"/>
      <c r="BB561" s="207"/>
      <c r="BC561" s="208"/>
      <c r="BD561" s="208"/>
      <c r="BE561" s="208"/>
      <c r="BF561" s="209"/>
      <c r="BG561" s="464"/>
      <c r="BH561" s="215"/>
      <c r="BI561" s="210"/>
      <c r="BJ561" s="210"/>
      <c r="BK561" s="210"/>
      <c r="BL561" s="207"/>
      <c r="BM561" s="207"/>
      <c r="BN561" s="207"/>
      <c r="BO561" s="282"/>
      <c r="BP561" s="282"/>
      <c r="BQ561" s="284"/>
      <c r="BR561" s="213"/>
      <c r="BS561" s="213" t="str">
        <f>IF(AND('MAPA DE RIESGOS'!$AP561="Muy Alta",'MAPA DE RIESGOS'!$AR561="Leve"),CONCATENATE("R",'MAPA DE RIESGOS'!$H561,"C",'MAPA DE RIESGOS'!$AF561),"")</f>
        <v/>
      </c>
      <c r="BT561" s="213"/>
      <c r="BU561" s="213"/>
      <c r="BV561" s="213"/>
      <c r="BW561" s="213"/>
      <c r="BX561" s="213"/>
      <c r="BY561" s="213"/>
      <c r="BZ561" s="213"/>
      <c r="CA561" s="213"/>
      <c r="CB561" s="213"/>
      <c r="CC561" s="213"/>
      <c r="CD561" s="213"/>
      <c r="CE561" s="213"/>
      <c r="CF561" s="213"/>
      <c r="CG561" s="213"/>
      <c r="CH561" s="213"/>
      <c r="CI561" s="213"/>
      <c r="CJ561" s="213"/>
      <c r="CK561" s="213"/>
    </row>
    <row r="562" spans="1:89" s="214" customFormat="1" ht="28.5" hidden="1" customHeight="1">
      <c r="A562" s="635"/>
      <c r="B562" s="516"/>
      <c r="C562" s="519" t="str">
        <f>IFERROR((VLOOKUP($B562,'Listados Datos'!$D$3:$E$18,2,FALSE))," ")</f>
        <v xml:space="preserve"> </v>
      </c>
      <c r="D562" s="289" t="str">
        <f>IFERROR((VLOOKUP($B562,'Listados Datos'!$D$3:$F$18,3,FALSE))," ")</f>
        <v xml:space="preserve"> </v>
      </c>
      <c r="E562" s="292"/>
      <c r="F562" s="207"/>
      <c r="G562" s="489">
        <v>92</v>
      </c>
      <c r="H562" s="384">
        <v>92</v>
      </c>
      <c r="I562" s="465"/>
      <c r="J562" s="462"/>
      <c r="K562" s="462"/>
      <c r="L562" s="462"/>
      <c r="M562" s="468"/>
      <c r="N562" s="468"/>
      <c r="O562" s="468"/>
      <c r="P562" s="471"/>
      <c r="Q562" s="474"/>
      <c r="R562" s="477"/>
      <c r="S562" s="477"/>
      <c r="T562" s="477"/>
      <c r="U562" s="477"/>
      <c r="V562" s="480" t="str">
        <f t="shared" ref="V562" si="577">IF(ISBLANK(AC562),(IF(P562&lt;=0,"",IF(P562&lt;=2,"Muy Baja",IF(P562&lt;=24,"Baja",IF(P562&lt;=500,"Media",IF(P562&lt;=5000,"Alta","Muy Alta"))))))," ")</f>
        <v/>
      </c>
      <c r="W562" s="438" t="str">
        <f t="shared" ref="W562" si="578">IF(ISBLANK(AC562),(IF(V562="","",IF(V562="Muy Baja",20%,IF(V562="Baja",40%,IF(V562="Media",60%,IF(V562="Alta",80%,IF(V562="Muy Alta",100%,0)))))))," ")</f>
        <v/>
      </c>
      <c r="X562" s="483"/>
      <c r="Y562" s="486" t="str">
        <f>IF(X562&gt;0,IF(NOT(ISERROR(MATCH(X562,'Listados Datos'!$N$3:$N$4,0))),'Listados Datos'!$N$6&amp;"Por favor no seleccionar este criterios de impacto (Afectación Económica o presupuestal y/o Pérdida Reputacional)",'Listados Datos'!$N$7),"")</f>
        <v/>
      </c>
      <c r="Z562" s="435" t="str">
        <f>IF(OR(X562='Listados Datos'!$R$3,X562='Listados Datos'!$S$3),"Leve",IF(OR(X562='Listados Datos'!$R$4,X562='Listados Datos'!$S$4),"Menor",IF(OR(X562='Listados Datos'!$R$5,X562='Listados Datos'!$S$5),"Moderado",IF(OR(X562='Listados Datos'!$R$6,X562='Listados Datos'!$S$6),"Mayor",IF(OR(X562='Listados Datos'!$R$7,X562='Listados Datos'!$S$7),"Catastrófico","")))))</f>
        <v/>
      </c>
      <c r="AA562" s="438" t="str">
        <f>IF(Z562="","",IF(Z562="Leve",20%,IF(Z562="Menor",40%,IF(Z562="Moderado",60%,IF(Z562="Mayor",80%,IF(Z562="Catastrófico",100%,0))))))</f>
        <v/>
      </c>
      <c r="AB562" s="441" t="str">
        <f>IF(OR(AND(V562="Muy Baja",Z562="Leve"),AND(V562="Muy Baja",Z562="Menor"),AND(V562="Baja",Z562="Leve")),"Bajo",IF(OR(AND(V562="Muy baja",Z562="Moderado"),AND(V562="Baja",Z562="Menor"),AND(V562="Baja",Z562="Moderado"),AND(V562="Media",Z562="Leve"),AND(V562="Media",Z562="Menor"),AND(V562="Media",Z562="Moderado"),AND(V562="Alta",Z562="Leve"),AND(V562="Alta",Z562="Menor")),"Moderado",IF(OR(AND(V562="Muy Baja",Z562="Mayor"),AND(V562="Baja",Z562="Mayor"),AND(V562="Media",Z562="Mayor"),AND(V562="Alta",Z562="Moderado"),AND(V562="Alta",Z562="Mayor"),AND(V562="Muy Alta",Z562="Leve"),AND(V562="Muy Alta",Z562="Menor"),AND(V562="Muy Alta",Z562="Moderado"),AND(V562="Muy Alta",Z562="Mayor")),"Alto",IF(OR(AND(V562="Muy Baja",Z562="Catastrófico"),AND(V562="Baja",Z562="Catastrófico"),AND(V562="Media",Z562="Catastrófico"),AND(V562="Alta",Z562="Catastrófico"),AND(V562="Muy Alta",Z562="Catastrófico")),"Extremo",""))))</f>
        <v/>
      </c>
      <c r="AC562" s="444"/>
      <c r="AD562" s="447"/>
      <c r="AE562" s="450" t="str">
        <f t="shared" ref="AE562" si="579">IF(AND(AC562="Rara Vez",AD562="Insignificante"),("BAJA"),IF(AND(AC562="Rara Vez",AD562="Menor"),("BAJA"),IF(AND(AC562="Rara Vez",AD562="Moderado"),("MODERADA"),IF(AND(AC562="Rara Vez",AD562="Mayor"),("ALTA"),IF(AND(AC562="Improbable",AD562="Insignificante"),("BAJA"),IF(AND(AC562="Improbable",AD562="Menor"),("BAJA"),IF(AND(AC562="Improbable",AD562="Moderado"),("MODERADA"),IF(AND(AC562="Improbable",AD562="Mayor"),("ALTA"),IF(AND(AC562="Posible",AD562="Insignificante"),("BAJA"),IF(AND(AC562="Posible",AD562="Menor"),("MODERADA"),IF(AND(AC562="Posible",AD562="Moderado"),("ALTA"),IF(AND(AC562="Posible",AD562="Mayor"),("EXTREMA"),IF(AND(AC562="Probable",AD562="Insignificante"),("MODERADA"),IF(AND(AC562="Probable",AD562="Menor"),("ALTA"),IF(AND(AC562="Probable",AD562="Moderado"),("ALTA"),IF(AND(AC562="Probable",AD562="Mayor"),("EXTREMA"),IF(AND(AC562="Casi Seguro",AD562="Insignificante"),("ALTA"),IF(AND(AC562="Casi Seguro",AD562="Menor"),("ALTA"),IF(AND(AC562="Casi Seguro",AD562="Moderado"),("EXTREMA"),IF(AND(AC562="Casi Seguro",AD562="Mayor"),("EXTREMA"),IF(AD562="Catastrófico","EXTREMA","VALORAR")))))))))))))))))))))</f>
        <v>VALORAR</v>
      </c>
      <c r="AF562" s="205">
        <v>1</v>
      </c>
      <c r="AG562" s="206"/>
      <c r="AH562" s="234" t="str">
        <f t="shared" si="567"/>
        <v/>
      </c>
      <c r="AI562" s="340"/>
      <c r="AJ562" s="340"/>
      <c r="AK562" s="235" t="str">
        <f t="shared" si="568"/>
        <v/>
      </c>
      <c r="AL562" s="341"/>
      <c r="AM562" s="341"/>
      <c r="AN562" s="342"/>
      <c r="AO562" s="236" t="str">
        <f>IF(ISBLANK(AD562),(IFERROR(IF(AH562="Probabilidad",(W562-(+W562*AK562)),IF(AH562="Impacto",W562,"")),""))," ")</f>
        <v/>
      </c>
      <c r="AP562" s="174" t="str">
        <f>IF(ISBLANK(AD562), (IFERROR(IF(AO562="","",IF(AO562&lt;=0.2,"Muy Baja",IF(AO562&lt;=0.4,"Baja",IF(AO562&lt;=0.6,"Media",IF(AO562&lt;=0.8,"Alta","Muy Alta"))))),""))," ")</f>
        <v/>
      </c>
      <c r="AQ562" s="237" t="str">
        <f t="shared" si="569"/>
        <v/>
      </c>
      <c r="AR562" s="283" t="str">
        <f t="shared" si="570"/>
        <v/>
      </c>
      <c r="AS562" s="237" t="str">
        <f>IFERROR(IF(AH562="Impacto",(AA562-(+AA562*AK562)),IF(AH562="Probabilidad",AA562,"")),"")</f>
        <v/>
      </c>
      <c r="AT562" s="239" t="str">
        <f t="shared" si="571"/>
        <v/>
      </c>
      <c r="AU562" s="453"/>
      <c r="AV562" s="456" t="str">
        <f>IF(ISBLANK(AD562), " ", AD562)</f>
        <v xml:space="preserve"> </v>
      </c>
      <c r="AW562" s="450" t="str">
        <f t="shared" ref="AW562" si="580">IF(AND(AU562="Rara Vez",AV562="Insignificante"),("BAJA"),IF(AND(AU562="Rara Vez",AV562="Menor"),("BAJA"),IF(AND(AU562="Rara Vez",AV562="Moderado"),("MODERADA"),IF(AND(AU562="Rara Vez",AV562="Mayor"),("ALTA"),IF(AND(AU562="Improbable",AV562="Insignificante"),("BAJA"),IF(AND(AU562="Improbable",AV562="Menor"),("BAJA"),IF(AND(AU562="Improbable",AV562="Moderado"),("MODERADA"),IF(AND(AU562="Improbable",AV562="Mayor"),("ALTA"),IF(AND(AU562="Posible",AV562="Insignificante"),("BAJA"),IF(AND(AU562="Posible",AV562="Menor"),("MODERADA"),IF(AND(AU562="Posible",AV562="Moderado"),("ALTA"),IF(AND(AU562="Posible",AV562="Mayor"),("EXTREMA"),IF(AND(AU562="Probable",AV562="Insignificante"),("MODERADA"),IF(AND(AU562="Probable",AV562="Menor"),("ALTA"),IF(AND(AU562="Probable",AV562="Moderado"),("ALTA"),IF(AND(AU562="Probable",AV562="Mayor"),("EXTREMA"),IF(AND(AU562="Casi Seguro",AV562="Insignificante"),("ALTA"),IF(AND(AU562="Casi Seguro",AV562="Menor"),("ALTA"),IF(AND(AU562="Casi Seguro",AV562="Moderado"),("EXTREMA"),IF(AND(AU562="Casi Seguro",AV562="Mayor"),("EXTREMA"),IF(AV562="Catastrófico","EXTREMA","VALORAR")))))))))))))))))))))</f>
        <v>VALORAR</v>
      </c>
      <c r="AX562" s="459"/>
      <c r="AY562" s="343"/>
      <c r="AZ562" s="209"/>
      <c r="BA562" s="207"/>
      <c r="BB562" s="207"/>
      <c r="BC562" s="208"/>
      <c r="BD562" s="208"/>
      <c r="BE562" s="208"/>
      <c r="BF562" s="209"/>
      <c r="BG562" s="462"/>
      <c r="BH562" s="215"/>
      <c r="BI562" s="210"/>
      <c r="BJ562" s="210"/>
      <c r="BK562" s="210"/>
      <c r="BL562" s="207"/>
      <c r="BM562" s="207"/>
      <c r="BN562" s="207"/>
      <c r="BO562" s="282"/>
      <c r="BP562" s="282"/>
      <c r="BQ562" s="284"/>
      <c r="BR562" s="213"/>
      <c r="BS562" s="213" t="str">
        <f>IF(AND('MAPA DE RIESGOS'!$AP562="Muy Alta",'MAPA DE RIESGOS'!$AR562="Leve"),CONCATENATE("R",'MAPA DE RIESGOS'!$H562,"C",'MAPA DE RIESGOS'!$AF562),"")</f>
        <v/>
      </c>
      <c r="BT562" s="213"/>
      <c r="BU562" s="213"/>
      <c r="BV562" s="213"/>
      <c r="BW562" s="213"/>
      <c r="BX562" s="213"/>
      <c r="BY562" s="213"/>
      <c r="BZ562" s="213"/>
      <c r="CA562" s="213"/>
      <c r="CB562" s="213"/>
      <c r="CC562" s="213"/>
      <c r="CD562" s="213"/>
      <c r="CE562" s="213"/>
      <c r="CF562" s="213"/>
      <c r="CG562" s="213"/>
      <c r="CH562" s="213"/>
      <c r="CI562" s="213"/>
      <c r="CJ562" s="213"/>
      <c r="CK562" s="213"/>
    </row>
    <row r="563" spans="1:89" s="214" customFormat="1" ht="28.5" hidden="1" customHeight="1">
      <c r="A563" s="635"/>
      <c r="B563" s="517"/>
      <c r="C563" s="520"/>
      <c r="D563" s="290"/>
      <c r="E563" s="293"/>
      <c r="F563" s="207"/>
      <c r="G563" s="489"/>
      <c r="H563" s="384">
        <v>92</v>
      </c>
      <c r="I563" s="466"/>
      <c r="J563" s="463"/>
      <c r="K563" s="463"/>
      <c r="L563" s="463"/>
      <c r="M563" s="469"/>
      <c r="N563" s="469"/>
      <c r="O563" s="469"/>
      <c r="P563" s="472"/>
      <c r="Q563" s="475"/>
      <c r="R563" s="478"/>
      <c r="S563" s="478"/>
      <c r="T563" s="478"/>
      <c r="U563" s="478"/>
      <c r="V563" s="481"/>
      <c r="W563" s="439"/>
      <c r="X563" s="484"/>
      <c r="Y563" s="487"/>
      <c r="Z563" s="436"/>
      <c r="AA563" s="439"/>
      <c r="AB563" s="442"/>
      <c r="AC563" s="445"/>
      <c r="AD563" s="448"/>
      <c r="AE563" s="451"/>
      <c r="AF563" s="205">
        <v>2</v>
      </c>
      <c r="AG563" s="206"/>
      <c r="AH563" s="234" t="str">
        <f t="shared" si="567"/>
        <v/>
      </c>
      <c r="AI563" s="340"/>
      <c r="AJ563" s="340"/>
      <c r="AK563" s="235" t="str">
        <f t="shared" si="568"/>
        <v/>
      </c>
      <c r="AL563" s="341"/>
      <c r="AM563" s="341"/>
      <c r="AN563" s="342"/>
      <c r="AO563" s="236" t="str">
        <f>IF(ISBLANK(AD562),(IFERROR(IF(AND(AH562="Probabilidad",AH563="Probabilidad"),(AQ562-(+AQ562*AK563)),IF(AH563="Probabilidad",(W562-(+W562*AK563)),IF(AH563="Impacto",AQ562,""))),""))," ")</f>
        <v/>
      </c>
      <c r="AP563" s="174" t="str">
        <f>IF(ISBLANK(AD562),(IFERROR(IF(AO563="","",IF(AO563&lt;=0.2,"Muy Baja",IF(AO563&lt;=0.4,"Baja",IF(AO563&lt;=0.6,"Media",IF(AO563&lt;=0.8,"Alta","Muy Alta"))))),""))," ")</f>
        <v/>
      </c>
      <c r="AQ563" s="237" t="str">
        <f t="shared" si="569"/>
        <v/>
      </c>
      <c r="AR563" s="283" t="str">
        <f t="shared" si="570"/>
        <v/>
      </c>
      <c r="AS563" s="237" t="str">
        <f>IFERROR(IF(AND(AH562="Impacto",AH563="Impacto"),(AS562-(+AS562*AK563)),IF(AH563="Impacto",(AA562-(+AA562*AK563)),IF(AH563="Probabilidad",AS562,""))),"")</f>
        <v/>
      </c>
      <c r="AT563" s="239" t="str">
        <f t="shared" si="571"/>
        <v/>
      </c>
      <c r="AU563" s="454"/>
      <c r="AV563" s="457"/>
      <c r="AW563" s="451"/>
      <c r="AX563" s="460"/>
      <c r="AY563" s="343"/>
      <c r="AZ563" s="209"/>
      <c r="BA563" s="207"/>
      <c r="BB563" s="207"/>
      <c r="BC563" s="208"/>
      <c r="BD563" s="208"/>
      <c r="BE563" s="208"/>
      <c r="BF563" s="209"/>
      <c r="BG563" s="463"/>
      <c r="BH563" s="215"/>
      <c r="BI563" s="210"/>
      <c r="BJ563" s="210"/>
      <c r="BK563" s="210"/>
      <c r="BL563" s="207"/>
      <c r="BM563" s="207"/>
      <c r="BN563" s="207"/>
      <c r="BO563" s="282"/>
      <c r="BP563" s="282"/>
      <c r="BQ563" s="284"/>
      <c r="BR563" s="213"/>
      <c r="BS563" s="213" t="str">
        <f>IF(AND('MAPA DE RIESGOS'!$AP563="Muy Alta",'MAPA DE RIESGOS'!$AR563="Leve"),CONCATENATE("R",'MAPA DE RIESGOS'!$H563,"C",'MAPA DE RIESGOS'!$AF563),"")</f>
        <v/>
      </c>
      <c r="BT563" s="213"/>
      <c r="BU563" s="213"/>
      <c r="BV563" s="213"/>
      <c r="BW563" s="213"/>
      <c r="BX563" s="213"/>
      <c r="BY563" s="213"/>
      <c r="BZ563" s="213"/>
      <c r="CA563" s="213"/>
      <c r="CB563" s="213"/>
      <c r="CC563" s="213"/>
      <c r="CD563" s="213"/>
      <c r="CE563" s="213"/>
      <c r="CF563" s="213"/>
      <c r="CG563" s="213"/>
      <c r="CH563" s="213"/>
      <c r="CI563" s="213"/>
      <c r="CJ563" s="213"/>
      <c r="CK563" s="213"/>
    </row>
    <row r="564" spans="1:89" s="214" customFormat="1" ht="28.5" hidden="1" customHeight="1">
      <c r="A564" s="635"/>
      <c r="B564" s="517"/>
      <c r="C564" s="520"/>
      <c r="D564" s="290"/>
      <c r="E564" s="293"/>
      <c r="F564" s="207"/>
      <c r="G564" s="489"/>
      <c r="H564" s="384">
        <v>92</v>
      </c>
      <c r="I564" s="466"/>
      <c r="J564" s="463"/>
      <c r="K564" s="463"/>
      <c r="L564" s="463"/>
      <c r="M564" s="469"/>
      <c r="N564" s="469"/>
      <c r="O564" s="469"/>
      <c r="P564" s="472"/>
      <c r="Q564" s="475"/>
      <c r="R564" s="478"/>
      <c r="S564" s="478"/>
      <c r="T564" s="478"/>
      <c r="U564" s="478"/>
      <c r="V564" s="481"/>
      <c r="W564" s="439"/>
      <c r="X564" s="484"/>
      <c r="Y564" s="487"/>
      <c r="Z564" s="436"/>
      <c r="AA564" s="439"/>
      <c r="AB564" s="442"/>
      <c r="AC564" s="445"/>
      <c r="AD564" s="448"/>
      <c r="AE564" s="451"/>
      <c r="AF564" s="205">
        <v>3</v>
      </c>
      <c r="AG564" s="206"/>
      <c r="AH564" s="234" t="str">
        <f t="shared" si="567"/>
        <v/>
      </c>
      <c r="AI564" s="340"/>
      <c r="AJ564" s="340"/>
      <c r="AK564" s="235" t="str">
        <f t="shared" si="568"/>
        <v/>
      </c>
      <c r="AL564" s="341"/>
      <c r="AM564" s="341"/>
      <c r="AN564" s="342"/>
      <c r="AO564" s="236" t="str">
        <f>IF(ISBLANK(AD562),(IFERROR(IF(AND(AH563="Probabilidad",AH564="Probabilidad"),(AQ563-(+AQ563*AK564)),IF(AND(AH563="Impacto",AH564="Probabilidad"),(AQ562-(+AQ562*AK564)),IF(AH564="Impacto",AQ563,""))),""))," ")</f>
        <v/>
      </c>
      <c r="AP564" s="174" t="str">
        <f>IF(ISBLANK(AD562),(IFERROR(IF(AO564="","",IF(AO564&lt;=0.2,"Muy Baja",IF(AO564&lt;=0.4,"Baja",IF(AO564&lt;=0.6,"Media",IF(AO564&lt;=0.8,"Alta","Muy Alta"))))),""))," ")</f>
        <v/>
      </c>
      <c r="AQ564" s="237" t="str">
        <f t="shared" si="569"/>
        <v/>
      </c>
      <c r="AR564" s="283" t="str">
        <f t="shared" si="570"/>
        <v/>
      </c>
      <c r="AS564" s="237" t="str">
        <f>IFERROR(IF(AND(AH563="Impacto",AH564="Impacto"),(AS563-(+AS563*AK564)),IF(AND(AH563="Probabilidad",AH564="Impacto"),(AS562-(+AS562*AK564)),IF(AH564="Probabilidad",AS563,""))),"")</f>
        <v/>
      </c>
      <c r="AT564" s="239" t="str">
        <f t="shared" si="571"/>
        <v/>
      </c>
      <c r="AU564" s="454"/>
      <c r="AV564" s="457"/>
      <c r="AW564" s="451"/>
      <c r="AX564" s="460"/>
      <c r="AY564" s="343"/>
      <c r="AZ564" s="209"/>
      <c r="BA564" s="207"/>
      <c r="BB564" s="207"/>
      <c r="BC564" s="208"/>
      <c r="BD564" s="208"/>
      <c r="BE564" s="208"/>
      <c r="BF564" s="209"/>
      <c r="BG564" s="463"/>
      <c r="BH564" s="215"/>
      <c r="BI564" s="210"/>
      <c r="BJ564" s="210"/>
      <c r="BK564" s="210"/>
      <c r="BL564" s="207"/>
      <c r="BM564" s="207"/>
      <c r="BN564" s="207"/>
      <c r="BO564" s="282"/>
      <c r="BP564" s="282"/>
      <c r="BQ564" s="284"/>
      <c r="BR564" s="213"/>
      <c r="BS564" s="213" t="str">
        <f>IF(AND('MAPA DE RIESGOS'!$AP564="Muy Alta",'MAPA DE RIESGOS'!$AR564="Leve"),CONCATENATE("R",'MAPA DE RIESGOS'!$H564,"C",'MAPA DE RIESGOS'!$AF564),"")</f>
        <v/>
      </c>
      <c r="BT564" s="213"/>
      <c r="BU564" s="213"/>
      <c r="BV564" s="213"/>
      <c r="BW564" s="213"/>
      <c r="BX564" s="213"/>
      <c r="BY564" s="213"/>
      <c r="BZ564" s="213"/>
      <c r="CA564" s="213"/>
      <c r="CB564" s="213"/>
      <c r="CC564" s="213"/>
      <c r="CD564" s="213"/>
      <c r="CE564" s="213"/>
      <c r="CF564" s="213"/>
      <c r="CG564" s="213"/>
      <c r="CH564" s="213"/>
      <c r="CI564" s="213"/>
      <c r="CJ564" s="213"/>
      <c r="CK564" s="213"/>
    </row>
    <row r="565" spans="1:89" s="214" customFormat="1" ht="28.5" hidden="1" customHeight="1">
      <c r="A565" s="635"/>
      <c r="B565" s="517"/>
      <c r="C565" s="520"/>
      <c r="D565" s="290"/>
      <c r="E565" s="293"/>
      <c r="F565" s="207"/>
      <c r="G565" s="489"/>
      <c r="H565" s="384">
        <v>92</v>
      </c>
      <c r="I565" s="466"/>
      <c r="J565" s="463"/>
      <c r="K565" s="463"/>
      <c r="L565" s="463"/>
      <c r="M565" s="469"/>
      <c r="N565" s="469"/>
      <c r="O565" s="469"/>
      <c r="P565" s="472"/>
      <c r="Q565" s="475"/>
      <c r="R565" s="478"/>
      <c r="S565" s="478"/>
      <c r="T565" s="478"/>
      <c r="U565" s="478"/>
      <c r="V565" s="481"/>
      <c r="W565" s="439"/>
      <c r="X565" s="484"/>
      <c r="Y565" s="487"/>
      <c r="Z565" s="436"/>
      <c r="AA565" s="439"/>
      <c r="AB565" s="442"/>
      <c r="AC565" s="445"/>
      <c r="AD565" s="448"/>
      <c r="AE565" s="451"/>
      <c r="AF565" s="205">
        <v>4</v>
      </c>
      <c r="AG565" s="206"/>
      <c r="AH565" s="234" t="str">
        <f t="shared" si="567"/>
        <v/>
      </c>
      <c r="AI565" s="340"/>
      <c r="AJ565" s="340"/>
      <c r="AK565" s="235" t="str">
        <f t="shared" si="568"/>
        <v/>
      </c>
      <c r="AL565" s="341"/>
      <c r="AM565" s="341"/>
      <c r="AN565" s="342"/>
      <c r="AO565" s="236" t="str">
        <f>IF(ISBLANK(AD562),(IFERROR(IF(AND(AH564="Probabilidad",AH565="Probabilidad"),(AQ564-(+AQ564*AK565)),IF(AND(AH564="Impacto",AH565="Probabilidad"),(AQ563-(+AQ563*AK565)),IF(AH565="Impacto",AQ564,""))),""))," ")</f>
        <v/>
      </c>
      <c r="AP565" s="174" t="str">
        <f>IF(ISBLANK(AD562),(IFERROR(IF(AO565="","",IF(AO565&lt;=0.2,"Muy Baja",IF(AO565&lt;=0.4,"Baja",IF(AO565&lt;=0.6,"Media",IF(AO565&lt;=0.8,"Alta","Muy Alta"))))),""))," ")</f>
        <v/>
      </c>
      <c r="AQ565" s="237" t="str">
        <f t="shared" si="569"/>
        <v/>
      </c>
      <c r="AR565" s="283" t="str">
        <f t="shared" si="570"/>
        <v/>
      </c>
      <c r="AS565" s="237" t="str">
        <f>IFERROR(IF(AND(AH564="Impacto",AH565="Impacto"),(AS564-(+AS564*AK565)),IF(AND(AH564="Probabilidad",AH565="Impacto"),(AS563-(+AS563*AK565)),IF(AH565="Probabilidad",AS564,""))),"")</f>
        <v/>
      </c>
      <c r="AT565" s="239" t="str">
        <f t="shared" si="571"/>
        <v/>
      </c>
      <c r="AU565" s="454"/>
      <c r="AV565" s="457"/>
      <c r="AW565" s="451"/>
      <c r="AX565" s="460"/>
      <c r="AY565" s="343"/>
      <c r="AZ565" s="209"/>
      <c r="BA565" s="207"/>
      <c r="BB565" s="207"/>
      <c r="BC565" s="208"/>
      <c r="BD565" s="208"/>
      <c r="BE565" s="208"/>
      <c r="BF565" s="209"/>
      <c r="BG565" s="463"/>
      <c r="BH565" s="215"/>
      <c r="BI565" s="210"/>
      <c r="BJ565" s="210"/>
      <c r="BK565" s="210"/>
      <c r="BL565" s="207"/>
      <c r="BM565" s="207"/>
      <c r="BN565" s="207"/>
      <c r="BO565" s="282"/>
      <c r="BP565" s="282"/>
      <c r="BQ565" s="284"/>
      <c r="BR565" s="213"/>
      <c r="BS565" s="213" t="str">
        <f>IF(AND('MAPA DE RIESGOS'!$AP565="Muy Alta",'MAPA DE RIESGOS'!$AR565="Leve"),CONCATENATE("R",'MAPA DE RIESGOS'!$H565,"C",'MAPA DE RIESGOS'!$AF565),"")</f>
        <v/>
      </c>
      <c r="BT565" s="213"/>
      <c r="BU565" s="213"/>
      <c r="BV565" s="213"/>
      <c r="BW565" s="213"/>
      <c r="BX565" s="213"/>
      <c r="BY565" s="213"/>
      <c r="BZ565" s="213"/>
      <c r="CA565" s="213"/>
      <c r="CB565" s="213"/>
      <c r="CC565" s="213"/>
      <c r="CD565" s="213"/>
      <c r="CE565" s="213"/>
      <c r="CF565" s="213"/>
      <c r="CG565" s="213"/>
      <c r="CH565" s="213"/>
      <c r="CI565" s="213"/>
      <c r="CJ565" s="213"/>
      <c r="CK565" s="213"/>
    </row>
    <row r="566" spans="1:89" s="214" customFormat="1" ht="28.5" hidden="1" customHeight="1">
      <c r="A566" s="635"/>
      <c r="B566" s="517"/>
      <c r="C566" s="520"/>
      <c r="D566" s="290"/>
      <c r="E566" s="293"/>
      <c r="F566" s="207"/>
      <c r="G566" s="489"/>
      <c r="H566" s="384">
        <v>92</v>
      </c>
      <c r="I566" s="466"/>
      <c r="J566" s="463"/>
      <c r="K566" s="463"/>
      <c r="L566" s="463"/>
      <c r="M566" s="469"/>
      <c r="N566" s="469"/>
      <c r="O566" s="469"/>
      <c r="P566" s="472"/>
      <c r="Q566" s="475"/>
      <c r="R566" s="478"/>
      <c r="S566" s="478"/>
      <c r="T566" s="478"/>
      <c r="U566" s="478"/>
      <c r="V566" s="481"/>
      <c r="W566" s="439"/>
      <c r="X566" s="484"/>
      <c r="Y566" s="487"/>
      <c r="Z566" s="436"/>
      <c r="AA566" s="439"/>
      <c r="AB566" s="442"/>
      <c r="AC566" s="445"/>
      <c r="AD566" s="448"/>
      <c r="AE566" s="451"/>
      <c r="AF566" s="205">
        <v>5</v>
      </c>
      <c r="AG566" s="206"/>
      <c r="AH566" s="234" t="str">
        <f t="shared" si="567"/>
        <v/>
      </c>
      <c r="AI566" s="340"/>
      <c r="AJ566" s="340"/>
      <c r="AK566" s="235" t="str">
        <f t="shared" si="568"/>
        <v/>
      </c>
      <c r="AL566" s="341"/>
      <c r="AM566" s="341"/>
      <c r="AN566" s="342"/>
      <c r="AO566" s="236" t="str">
        <f>IF(ISBLANK(AD562),(IFERROR(IF(AND(AH565="Probabilidad",AH566="Probabilidad"),(AQ565-(+AQ565*AK566)),IF(AND(AH565="Impacto",AH566="Probabilidad"),(AQ564-(+AQ564*AK566)),IF(AH566="Impacto",AQ565,""))),""))," ")</f>
        <v/>
      </c>
      <c r="AP566" s="174" t="str">
        <f>IF(ISBLANK(AD562),(IFERROR(IF(AO566="","",IF(AO566&lt;=0.2,"Muy Baja",IF(AO566&lt;=0.4,"Baja",IF(AO566&lt;=0.6,"Media",IF(AO566&lt;=0.8,"Alta","Muy Alta"))))),""))," ")</f>
        <v/>
      </c>
      <c r="AQ566" s="237" t="str">
        <f t="shared" si="569"/>
        <v/>
      </c>
      <c r="AR566" s="283" t="str">
        <f t="shared" si="570"/>
        <v/>
      </c>
      <c r="AS566" s="237" t="str">
        <f>IFERROR(IF(AND(AH565="Impacto",AH566="Impacto"),(AS565-(+AS565*AK566)),IF(AND(AH565="Probabilidad",AH566="Impacto"),(AS564-(+AS564*AK566)),IF(AH566="Probabilidad",AS565,""))),"")</f>
        <v/>
      </c>
      <c r="AT566" s="239" t="str">
        <f t="shared" si="571"/>
        <v/>
      </c>
      <c r="AU566" s="454"/>
      <c r="AV566" s="457"/>
      <c r="AW566" s="451"/>
      <c r="AX566" s="460"/>
      <c r="AY566" s="343"/>
      <c r="AZ566" s="209"/>
      <c r="BA566" s="207"/>
      <c r="BB566" s="207"/>
      <c r="BC566" s="208"/>
      <c r="BD566" s="208"/>
      <c r="BE566" s="208"/>
      <c r="BF566" s="209"/>
      <c r="BG566" s="463"/>
      <c r="BH566" s="215"/>
      <c r="BI566" s="210"/>
      <c r="BJ566" s="210"/>
      <c r="BK566" s="210"/>
      <c r="BL566" s="207"/>
      <c r="BM566" s="207"/>
      <c r="BN566" s="207"/>
      <c r="BO566" s="282"/>
      <c r="BP566" s="282"/>
      <c r="BQ566" s="284"/>
      <c r="BR566" s="213"/>
      <c r="BS566" s="213" t="str">
        <f>IF(AND('MAPA DE RIESGOS'!$AP566="Muy Alta",'MAPA DE RIESGOS'!$AR566="Leve"),CONCATENATE("R",'MAPA DE RIESGOS'!$H566,"C",'MAPA DE RIESGOS'!$AF566),"")</f>
        <v/>
      </c>
      <c r="BT566" s="213"/>
      <c r="BU566" s="213"/>
      <c r="BV566" s="213"/>
      <c r="BW566" s="213"/>
      <c r="BX566" s="213"/>
      <c r="BY566" s="213"/>
      <c r="BZ566" s="213"/>
      <c r="CA566" s="213"/>
      <c r="CB566" s="213"/>
      <c r="CC566" s="213"/>
      <c r="CD566" s="213"/>
      <c r="CE566" s="213"/>
      <c r="CF566" s="213"/>
      <c r="CG566" s="213"/>
      <c r="CH566" s="213"/>
      <c r="CI566" s="213"/>
      <c r="CJ566" s="213"/>
      <c r="CK566" s="213"/>
    </row>
    <row r="567" spans="1:89" s="214" customFormat="1" ht="28.5" hidden="1" customHeight="1">
      <c r="A567" s="635"/>
      <c r="B567" s="518"/>
      <c r="C567" s="521"/>
      <c r="D567" s="291"/>
      <c r="E567" s="294"/>
      <c r="F567" s="207"/>
      <c r="G567" s="489"/>
      <c r="H567" s="384">
        <v>92</v>
      </c>
      <c r="I567" s="467"/>
      <c r="J567" s="464"/>
      <c r="K567" s="464"/>
      <c r="L567" s="464"/>
      <c r="M567" s="470"/>
      <c r="N567" s="470"/>
      <c r="O567" s="470"/>
      <c r="P567" s="473"/>
      <c r="Q567" s="476"/>
      <c r="R567" s="479"/>
      <c r="S567" s="479"/>
      <c r="T567" s="479"/>
      <c r="U567" s="479"/>
      <c r="V567" s="482"/>
      <c r="W567" s="440"/>
      <c r="X567" s="485"/>
      <c r="Y567" s="488"/>
      <c r="Z567" s="437"/>
      <c r="AA567" s="440"/>
      <c r="AB567" s="443"/>
      <c r="AC567" s="446"/>
      <c r="AD567" s="449"/>
      <c r="AE567" s="452"/>
      <c r="AF567" s="205">
        <v>6</v>
      </c>
      <c r="AG567" s="206"/>
      <c r="AH567" s="234" t="str">
        <f t="shared" si="567"/>
        <v/>
      </c>
      <c r="AI567" s="340"/>
      <c r="AJ567" s="340"/>
      <c r="AK567" s="235" t="str">
        <f t="shared" si="568"/>
        <v/>
      </c>
      <c r="AL567" s="341"/>
      <c r="AM567" s="341"/>
      <c r="AN567" s="342"/>
      <c r="AO567" s="236" t="str">
        <f>IF(ISBLANK(AD562),(IFERROR(IF(AND(AH565="Probabilidad",AH567="Probabilidad"),(AQ565-(+AQ565*AK567)),IF(AND(AH565="Impacto",AH567="Probabilidad"),(AQ564-(+AQ564*AK567)),IF(AH567="Impacto",AQ565,""))),""))," ")</f>
        <v/>
      </c>
      <c r="AP567" s="174" t="str">
        <f>IF(ISBLANK(AD562),(IFERROR(IF(AO567="","",IF(AO567&lt;=0.2,"Muy Baja",IF(AO567&lt;=0.4,"Baja",IF(AO567&lt;=0.6,"Media",IF(AO567&lt;=0.8,"Alta","Muy Alta"))))),"")), " ")</f>
        <v/>
      </c>
      <c r="AQ567" s="237" t="str">
        <f t="shared" si="569"/>
        <v/>
      </c>
      <c r="AR567" s="283" t="str">
        <f t="shared" si="570"/>
        <v/>
      </c>
      <c r="AS567" s="237" t="str">
        <f>IFERROR(IF(AND(AH566="Impacto",AH567="Impacto"),(AS565-(+AS566*AK567)),IF(AND(AH565="Probabilidad",AH567="Impacto"),(AS564-(+AS564*AK567)),IF(AH567="Probabilidad",AS565,""))),"")</f>
        <v/>
      </c>
      <c r="AT567" s="239" t="str">
        <f t="shared" si="571"/>
        <v/>
      </c>
      <c r="AU567" s="455"/>
      <c r="AV567" s="458"/>
      <c r="AW567" s="452"/>
      <c r="AX567" s="461"/>
      <c r="AY567" s="343"/>
      <c r="AZ567" s="209"/>
      <c r="BA567" s="207"/>
      <c r="BB567" s="207"/>
      <c r="BC567" s="208"/>
      <c r="BD567" s="208"/>
      <c r="BE567" s="208"/>
      <c r="BF567" s="209"/>
      <c r="BG567" s="464"/>
      <c r="BH567" s="215"/>
      <c r="BI567" s="210"/>
      <c r="BJ567" s="210"/>
      <c r="BK567" s="210"/>
      <c r="BL567" s="207"/>
      <c r="BM567" s="207"/>
      <c r="BN567" s="207"/>
      <c r="BO567" s="282"/>
      <c r="BP567" s="282"/>
      <c r="BQ567" s="284"/>
      <c r="BR567" s="213"/>
      <c r="BS567" s="213" t="str">
        <f>IF(AND('MAPA DE RIESGOS'!$AP567="Muy Alta",'MAPA DE RIESGOS'!$AR567="Leve"),CONCATENATE("R",'MAPA DE RIESGOS'!$H567,"C",'MAPA DE RIESGOS'!$AF567),"")</f>
        <v/>
      </c>
      <c r="BT567" s="213"/>
      <c r="BU567" s="213"/>
      <c r="BV567" s="213"/>
      <c r="BW567" s="213"/>
      <c r="BX567" s="213"/>
      <c r="BY567" s="213"/>
      <c r="BZ567" s="213"/>
      <c r="CA567" s="213"/>
      <c r="CB567" s="213"/>
      <c r="CC567" s="213"/>
      <c r="CD567" s="213"/>
      <c r="CE567" s="213"/>
      <c r="CF567" s="213"/>
      <c r="CG567" s="213"/>
      <c r="CH567" s="213"/>
      <c r="CI567" s="213"/>
      <c r="CJ567" s="213"/>
      <c r="CK567" s="213"/>
    </row>
    <row r="568" spans="1:89" s="214" customFormat="1" ht="28.5" hidden="1" customHeight="1">
      <c r="A568" s="635"/>
      <c r="B568" s="516"/>
      <c r="C568" s="519" t="str">
        <f>IFERROR((VLOOKUP($B568,'Listados Datos'!$D$3:$E$18,2,FALSE))," ")</f>
        <v xml:space="preserve"> </v>
      </c>
      <c r="D568" s="289" t="str">
        <f>IFERROR((VLOOKUP($B568,'Listados Datos'!$D$3:$F$18,3,FALSE))," ")</f>
        <v xml:space="preserve"> </v>
      </c>
      <c r="E568" s="292"/>
      <c r="F568" s="207"/>
      <c r="G568" s="489">
        <v>93</v>
      </c>
      <c r="H568" s="384">
        <v>93</v>
      </c>
      <c r="I568" s="465"/>
      <c r="J568" s="462"/>
      <c r="K568" s="462"/>
      <c r="L568" s="462"/>
      <c r="M568" s="468"/>
      <c r="N568" s="468"/>
      <c r="O568" s="468"/>
      <c r="P568" s="471"/>
      <c r="Q568" s="474"/>
      <c r="R568" s="477"/>
      <c r="S568" s="477"/>
      <c r="T568" s="477"/>
      <c r="U568" s="477"/>
      <c r="V568" s="480" t="str">
        <f t="shared" ref="V568" si="581">IF(ISBLANK(AC568),(IF(P568&lt;=0,"",IF(P568&lt;=2,"Muy Baja",IF(P568&lt;=24,"Baja",IF(P568&lt;=500,"Media",IF(P568&lt;=5000,"Alta","Muy Alta"))))))," ")</f>
        <v/>
      </c>
      <c r="W568" s="438" t="str">
        <f t="shared" ref="W568" si="582">IF(ISBLANK(AC568),(IF(V568="","",IF(V568="Muy Baja",20%,IF(V568="Baja",40%,IF(V568="Media",60%,IF(V568="Alta",80%,IF(V568="Muy Alta",100%,0)))))))," ")</f>
        <v/>
      </c>
      <c r="X568" s="483"/>
      <c r="Y568" s="486" t="str">
        <f>IF(X568&gt;0,IF(NOT(ISERROR(MATCH(X568,'Listados Datos'!$N$3:$N$4,0))),'Listados Datos'!$N$6&amp;"Por favor no seleccionar este criterios de impacto (Afectación Económica o presupuestal y/o Pérdida Reputacional)",'Listados Datos'!$N$7),"")</f>
        <v/>
      </c>
      <c r="Z568" s="435" t="str">
        <f>IF(OR(X568='Listados Datos'!$R$3,X568='Listados Datos'!$S$3),"Leve",IF(OR(X568='Listados Datos'!$R$4,X568='Listados Datos'!$S$4),"Menor",IF(OR(X568='Listados Datos'!$R$5,X568='Listados Datos'!$S$5),"Moderado",IF(OR(X568='Listados Datos'!$R$6,X568='Listados Datos'!$S$6),"Mayor",IF(OR(X568='Listados Datos'!$R$7,X568='Listados Datos'!$S$7),"Catastrófico","")))))</f>
        <v/>
      </c>
      <c r="AA568" s="438" t="str">
        <f>IF(Z568="","",IF(Z568="Leve",20%,IF(Z568="Menor",40%,IF(Z568="Moderado",60%,IF(Z568="Mayor",80%,IF(Z568="Catastrófico",100%,0))))))</f>
        <v/>
      </c>
      <c r="AB568" s="441" t="str">
        <f>IF(OR(AND(V568="Muy Baja",Z568="Leve"),AND(V568="Muy Baja",Z568="Menor"),AND(V568="Baja",Z568="Leve")),"Bajo",IF(OR(AND(V568="Muy baja",Z568="Moderado"),AND(V568="Baja",Z568="Menor"),AND(V568="Baja",Z568="Moderado"),AND(V568="Media",Z568="Leve"),AND(V568="Media",Z568="Menor"),AND(V568="Media",Z568="Moderado"),AND(V568="Alta",Z568="Leve"),AND(V568="Alta",Z568="Menor")),"Moderado",IF(OR(AND(V568="Muy Baja",Z568="Mayor"),AND(V568="Baja",Z568="Mayor"),AND(V568="Media",Z568="Mayor"),AND(V568="Alta",Z568="Moderado"),AND(V568="Alta",Z568="Mayor"),AND(V568="Muy Alta",Z568="Leve"),AND(V568="Muy Alta",Z568="Menor"),AND(V568="Muy Alta",Z568="Moderado"),AND(V568="Muy Alta",Z568="Mayor")),"Alto",IF(OR(AND(V568="Muy Baja",Z568="Catastrófico"),AND(V568="Baja",Z568="Catastrófico"),AND(V568="Media",Z568="Catastrófico"),AND(V568="Alta",Z568="Catastrófico"),AND(V568="Muy Alta",Z568="Catastrófico")),"Extremo",""))))</f>
        <v/>
      </c>
      <c r="AC568" s="444"/>
      <c r="AD568" s="447"/>
      <c r="AE568" s="450" t="str">
        <f t="shared" ref="AE568" si="583">IF(AND(AC568="Rara Vez",AD568="Insignificante"),("BAJA"),IF(AND(AC568="Rara Vez",AD568="Menor"),("BAJA"),IF(AND(AC568="Rara Vez",AD568="Moderado"),("MODERADA"),IF(AND(AC568="Rara Vez",AD568="Mayor"),("ALTA"),IF(AND(AC568="Improbable",AD568="Insignificante"),("BAJA"),IF(AND(AC568="Improbable",AD568="Menor"),("BAJA"),IF(AND(AC568="Improbable",AD568="Moderado"),("MODERADA"),IF(AND(AC568="Improbable",AD568="Mayor"),("ALTA"),IF(AND(AC568="Posible",AD568="Insignificante"),("BAJA"),IF(AND(AC568="Posible",AD568="Menor"),("MODERADA"),IF(AND(AC568="Posible",AD568="Moderado"),("ALTA"),IF(AND(AC568="Posible",AD568="Mayor"),("EXTREMA"),IF(AND(AC568="Probable",AD568="Insignificante"),("MODERADA"),IF(AND(AC568="Probable",AD568="Menor"),("ALTA"),IF(AND(AC568="Probable",AD568="Moderado"),("ALTA"),IF(AND(AC568="Probable",AD568="Mayor"),("EXTREMA"),IF(AND(AC568="Casi Seguro",AD568="Insignificante"),("ALTA"),IF(AND(AC568="Casi Seguro",AD568="Menor"),("ALTA"),IF(AND(AC568="Casi Seguro",AD568="Moderado"),("EXTREMA"),IF(AND(AC568="Casi Seguro",AD568="Mayor"),("EXTREMA"),IF(AD568="Catastrófico","EXTREMA","VALORAR")))))))))))))))))))))</f>
        <v>VALORAR</v>
      </c>
      <c r="AF568" s="205">
        <v>1</v>
      </c>
      <c r="AG568" s="206"/>
      <c r="AH568" s="234" t="str">
        <f t="shared" si="567"/>
        <v/>
      </c>
      <c r="AI568" s="340"/>
      <c r="AJ568" s="340"/>
      <c r="AK568" s="235" t="str">
        <f t="shared" si="568"/>
        <v/>
      </c>
      <c r="AL568" s="341"/>
      <c r="AM568" s="341"/>
      <c r="AN568" s="342"/>
      <c r="AO568" s="236" t="str">
        <f>IF(ISBLANK(AD568),(IFERROR(IF(AH568="Probabilidad",(W568-(+W568*AK568)),IF(AH568="Impacto",W568,"")),""))," ")</f>
        <v/>
      </c>
      <c r="AP568" s="174" t="str">
        <f>IF(ISBLANK(AD568), (IFERROR(IF(AO568="","",IF(AO568&lt;=0.2,"Muy Baja",IF(AO568&lt;=0.4,"Baja",IF(AO568&lt;=0.6,"Media",IF(AO568&lt;=0.8,"Alta","Muy Alta"))))),""))," ")</f>
        <v/>
      </c>
      <c r="AQ568" s="237" t="str">
        <f t="shared" si="569"/>
        <v/>
      </c>
      <c r="AR568" s="283" t="str">
        <f t="shared" si="570"/>
        <v/>
      </c>
      <c r="AS568" s="237" t="str">
        <f>IFERROR(IF(AH568="Impacto",(AA568-(+AA568*AK568)),IF(AH568="Probabilidad",AA568,"")),"")</f>
        <v/>
      </c>
      <c r="AT568" s="239" t="str">
        <f t="shared" si="571"/>
        <v/>
      </c>
      <c r="AU568" s="453"/>
      <c r="AV568" s="456" t="str">
        <f>IF(ISBLANK(AD568), " ", AD568)</f>
        <v xml:space="preserve"> </v>
      </c>
      <c r="AW568" s="450" t="str">
        <f t="shared" ref="AW568" si="584">IF(AND(AU568="Rara Vez",AV568="Insignificante"),("BAJA"),IF(AND(AU568="Rara Vez",AV568="Menor"),("BAJA"),IF(AND(AU568="Rara Vez",AV568="Moderado"),("MODERADA"),IF(AND(AU568="Rara Vez",AV568="Mayor"),("ALTA"),IF(AND(AU568="Improbable",AV568="Insignificante"),("BAJA"),IF(AND(AU568="Improbable",AV568="Menor"),("BAJA"),IF(AND(AU568="Improbable",AV568="Moderado"),("MODERADA"),IF(AND(AU568="Improbable",AV568="Mayor"),("ALTA"),IF(AND(AU568="Posible",AV568="Insignificante"),("BAJA"),IF(AND(AU568="Posible",AV568="Menor"),("MODERADA"),IF(AND(AU568="Posible",AV568="Moderado"),("ALTA"),IF(AND(AU568="Posible",AV568="Mayor"),("EXTREMA"),IF(AND(AU568="Probable",AV568="Insignificante"),("MODERADA"),IF(AND(AU568="Probable",AV568="Menor"),("ALTA"),IF(AND(AU568="Probable",AV568="Moderado"),("ALTA"),IF(AND(AU568="Probable",AV568="Mayor"),("EXTREMA"),IF(AND(AU568="Casi Seguro",AV568="Insignificante"),("ALTA"),IF(AND(AU568="Casi Seguro",AV568="Menor"),("ALTA"),IF(AND(AU568="Casi Seguro",AV568="Moderado"),("EXTREMA"),IF(AND(AU568="Casi Seguro",AV568="Mayor"),("EXTREMA"),IF(AV568="Catastrófico","EXTREMA","VALORAR")))))))))))))))))))))</f>
        <v>VALORAR</v>
      </c>
      <c r="AX568" s="459"/>
      <c r="AY568" s="343"/>
      <c r="AZ568" s="209"/>
      <c r="BA568" s="207"/>
      <c r="BB568" s="207"/>
      <c r="BC568" s="208"/>
      <c r="BD568" s="208"/>
      <c r="BE568" s="208"/>
      <c r="BF568" s="209"/>
      <c r="BG568" s="462"/>
      <c r="BH568" s="215"/>
      <c r="BI568" s="210"/>
      <c r="BJ568" s="210"/>
      <c r="BK568" s="210"/>
      <c r="BL568" s="207"/>
      <c r="BM568" s="207"/>
      <c r="BN568" s="207"/>
      <c r="BO568" s="282"/>
      <c r="BP568" s="282"/>
      <c r="BQ568" s="284"/>
      <c r="BR568" s="213"/>
      <c r="BS568" s="213" t="str">
        <f>IF(AND('MAPA DE RIESGOS'!$AP568="Muy Alta",'MAPA DE RIESGOS'!$AR568="Leve"),CONCATENATE("R",'MAPA DE RIESGOS'!$H568,"C",'MAPA DE RIESGOS'!$AF568),"")</f>
        <v/>
      </c>
      <c r="BT568" s="213"/>
      <c r="BU568" s="213"/>
      <c r="BV568" s="213"/>
      <c r="BW568" s="213"/>
      <c r="BX568" s="213"/>
      <c r="BY568" s="213"/>
      <c r="BZ568" s="213"/>
      <c r="CA568" s="213"/>
      <c r="CB568" s="213"/>
      <c r="CC568" s="213"/>
      <c r="CD568" s="213"/>
      <c r="CE568" s="213"/>
      <c r="CF568" s="213"/>
      <c r="CG568" s="213"/>
      <c r="CH568" s="213"/>
      <c r="CI568" s="213"/>
      <c r="CJ568" s="213"/>
      <c r="CK568" s="213"/>
    </row>
    <row r="569" spans="1:89" s="214" customFormat="1" ht="28.5" hidden="1" customHeight="1">
      <c r="A569" s="635"/>
      <c r="B569" s="517"/>
      <c r="C569" s="520"/>
      <c r="D569" s="290"/>
      <c r="E569" s="293"/>
      <c r="F569" s="207"/>
      <c r="G569" s="489"/>
      <c r="H569" s="384">
        <v>93</v>
      </c>
      <c r="I569" s="466"/>
      <c r="J569" s="463"/>
      <c r="K569" s="463"/>
      <c r="L569" s="463"/>
      <c r="M569" s="469"/>
      <c r="N569" s="469"/>
      <c r="O569" s="469"/>
      <c r="P569" s="472"/>
      <c r="Q569" s="475"/>
      <c r="R569" s="478"/>
      <c r="S569" s="478"/>
      <c r="T569" s="478"/>
      <c r="U569" s="478"/>
      <c r="V569" s="481"/>
      <c r="W569" s="439"/>
      <c r="X569" s="484"/>
      <c r="Y569" s="487"/>
      <c r="Z569" s="436"/>
      <c r="AA569" s="439"/>
      <c r="AB569" s="442"/>
      <c r="AC569" s="445"/>
      <c r="AD569" s="448"/>
      <c r="AE569" s="451"/>
      <c r="AF569" s="205">
        <v>2</v>
      </c>
      <c r="AG569" s="206"/>
      <c r="AH569" s="234" t="str">
        <f t="shared" si="567"/>
        <v/>
      </c>
      <c r="AI569" s="340"/>
      <c r="AJ569" s="340"/>
      <c r="AK569" s="235" t="str">
        <f t="shared" si="568"/>
        <v/>
      </c>
      <c r="AL569" s="341"/>
      <c r="AM569" s="341"/>
      <c r="AN569" s="342"/>
      <c r="AO569" s="236" t="str">
        <f>IF(ISBLANK(AD568),(IFERROR(IF(AND(AH568="Probabilidad",AH569="Probabilidad"),(AQ568-(+AQ568*AK569)),IF(AH569="Probabilidad",(W568-(+W568*AK569)),IF(AH569="Impacto",AQ568,""))),""))," ")</f>
        <v/>
      </c>
      <c r="AP569" s="174" t="str">
        <f>IF(ISBLANK(AD568),(IFERROR(IF(AO569="","",IF(AO569&lt;=0.2,"Muy Baja",IF(AO569&lt;=0.4,"Baja",IF(AO569&lt;=0.6,"Media",IF(AO569&lt;=0.8,"Alta","Muy Alta"))))),""))," ")</f>
        <v/>
      </c>
      <c r="AQ569" s="237" t="str">
        <f t="shared" si="569"/>
        <v/>
      </c>
      <c r="AR569" s="283" t="str">
        <f t="shared" si="570"/>
        <v/>
      </c>
      <c r="AS569" s="237" t="str">
        <f>IFERROR(IF(AND(AH568="Impacto",AH569="Impacto"),(AS568-(+AS568*AK569)),IF(AH569="Impacto",(AA568-(+AA568*AK569)),IF(AH569="Probabilidad",AS568,""))),"")</f>
        <v/>
      </c>
      <c r="AT569" s="239" t="str">
        <f t="shared" si="571"/>
        <v/>
      </c>
      <c r="AU569" s="454"/>
      <c r="AV569" s="457"/>
      <c r="AW569" s="451"/>
      <c r="AX569" s="460"/>
      <c r="AY569" s="343"/>
      <c r="AZ569" s="209"/>
      <c r="BA569" s="207"/>
      <c r="BB569" s="207"/>
      <c r="BC569" s="208"/>
      <c r="BD569" s="208"/>
      <c r="BE569" s="208"/>
      <c r="BF569" s="209"/>
      <c r="BG569" s="463"/>
      <c r="BH569" s="215"/>
      <c r="BI569" s="210"/>
      <c r="BJ569" s="210"/>
      <c r="BK569" s="210"/>
      <c r="BL569" s="207"/>
      <c r="BM569" s="207"/>
      <c r="BN569" s="207"/>
      <c r="BO569" s="282"/>
      <c r="BP569" s="282"/>
      <c r="BQ569" s="284"/>
      <c r="BR569" s="213"/>
      <c r="BS569" s="213" t="str">
        <f>IF(AND('MAPA DE RIESGOS'!$AP569="Muy Alta",'MAPA DE RIESGOS'!$AR569="Leve"),CONCATENATE("R",'MAPA DE RIESGOS'!$H569,"C",'MAPA DE RIESGOS'!$AF569),"")</f>
        <v/>
      </c>
      <c r="BT569" s="213"/>
      <c r="BU569" s="213"/>
      <c r="BV569" s="213"/>
      <c r="BW569" s="213"/>
      <c r="BX569" s="213"/>
      <c r="BY569" s="213"/>
      <c r="BZ569" s="213"/>
      <c r="CA569" s="213"/>
      <c r="CB569" s="213"/>
      <c r="CC569" s="213"/>
      <c r="CD569" s="213"/>
      <c r="CE569" s="213"/>
      <c r="CF569" s="213"/>
      <c r="CG569" s="213"/>
      <c r="CH569" s="213"/>
      <c r="CI569" s="213"/>
      <c r="CJ569" s="213"/>
      <c r="CK569" s="213"/>
    </row>
    <row r="570" spans="1:89" s="214" customFormat="1" ht="28.5" hidden="1" customHeight="1">
      <c r="A570" s="635"/>
      <c r="B570" s="517"/>
      <c r="C570" s="520"/>
      <c r="D570" s="290"/>
      <c r="E570" s="293"/>
      <c r="F570" s="207"/>
      <c r="G570" s="489"/>
      <c r="H570" s="384">
        <v>93</v>
      </c>
      <c r="I570" s="466"/>
      <c r="J570" s="463"/>
      <c r="K570" s="463"/>
      <c r="L570" s="463"/>
      <c r="M570" s="469"/>
      <c r="N570" s="469"/>
      <c r="O570" s="469"/>
      <c r="P570" s="472"/>
      <c r="Q570" s="475"/>
      <c r="R570" s="478"/>
      <c r="S570" s="478"/>
      <c r="T570" s="478"/>
      <c r="U570" s="478"/>
      <c r="V570" s="481"/>
      <c r="W570" s="439"/>
      <c r="X570" s="484"/>
      <c r="Y570" s="487"/>
      <c r="Z570" s="436"/>
      <c r="AA570" s="439"/>
      <c r="AB570" s="442"/>
      <c r="AC570" s="445"/>
      <c r="AD570" s="448"/>
      <c r="AE570" s="451"/>
      <c r="AF570" s="205">
        <v>3</v>
      </c>
      <c r="AG570" s="206"/>
      <c r="AH570" s="234" t="str">
        <f t="shared" si="567"/>
        <v/>
      </c>
      <c r="AI570" s="340"/>
      <c r="AJ570" s="340"/>
      <c r="AK570" s="235" t="str">
        <f t="shared" si="568"/>
        <v/>
      </c>
      <c r="AL570" s="341"/>
      <c r="AM570" s="341"/>
      <c r="AN570" s="342"/>
      <c r="AO570" s="236" t="str">
        <f>IF(ISBLANK(AD568),(IFERROR(IF(AND(AH569="Probabilidad",AH570="Probabilidad"),(AQ569-(+AQ569*AK570)),IF(AND(AH569="Impacto",AH570="Probabilidad"),(AQ568-(+AQ568*AK570)),IF(AH570="Impacto",AQ569,""))),""))," ")</f>
        <v/>
      </c>
      <c r="AP570" s="174" t="str">
        <f>IF(ISBLANK(AD568),(IFERROR(IF(AO570="","",IF(AO570&lt;=0.2,"Muy Baja",IF(AO570&lt;=0.4,"Baja",IF(AO570&lt;=0.6,"Media",IF(AO570&lt;=0.8,"Alta","Muy Alta"))))),""))," ")</f>
        <v/>
      </c>
      <c r="AQ570" s="237" t="str">
        <f t="shared" si="569"/>
        <v/>
      </c>
      <c r="AR570" s="283" t="str">
        <f t="shared" si="570"/>
        <v/>
      </c>
      <c r="AS570" s="237" t="str">
        <f>IFERROR(IF(AND(AH569="Impacto",AH570="Impacto"),(AS569-(+AS569*AK570)),IF(AND(AH569="Probabilidad",AH570="Impacto"),(AS568-(+AS568*AK570)),IF(AH570="Probabilidad",AS569,""))),"")</f>
        <v/>
      </c>
      <c r="AT570" s="239" t="str">
        <f t="shared" si="571"/>
        <v/>
      </c>
      <c r="AU570" s="454"/>
      <c r="AV570" s="457"/>
      <c r="AW570" s="451"/>
      <c r="AX570" s="460"/>
      <c r="AY570" s="343"/>
      <c r="AZ570" s="209"/>
      <c r="BA570" s="207"/>
      <c r="BB570" s="207"/>
      <c r="BC570" s="208"/>
      <c r="BD570" s="208"/>
      <c r="BE570" s="208"/>
      <c r="BF570" s="209"/>
      <c r="BG570" s="463"/>
      <c r="BH570" s="215"/>
      <c r="BI570" s="210"/>
      <c r="BJ570" s="210"/>
      <c r="BK570" s="210"/>
      <c r="BL570" s="207"/>
      <c r="BM570" s="207"/>
      <c r="BN570" s="207"/>
      <c r="BO570" s="282"/>
      <c r="BP570" s="282"/>
      <c r="BQ570" s="284"/>
      <c r="BR570" s="213"/>
      <c r="BS570" s="213" t="str">
        <f>IF(AND('MAPA DE RIESGOS'!$AP570="Muy Alta",'MAPA DE RIESGOS'!$AR570="Leve"),CONCATENATE("R",'MAPA DE RIESGOS'!$H570,"C",'MAPA DE RIESGOS'!$AF570),"")</f>
        <v/>
      </c>
      <c r="BT570" s="213"/>
      <c r="BU570" s="213"/>
      <c r="BV570" s="213"/>
      <c r="BW570" s="213"/>
      <c r="BX570" s="213"/>
      <c r="BY570" s="213"/>
      <c r="BZ570" s="213"/>
      <c r="CA570" s="213"/>
      <c r="CB570" s="213"/>
      <c r="CC570" s="213"/>
      <c r="CD570" s="213"/>
      <c r="CE570" s="213"/>
      <c r="CF570" s="213"/>
      <c r="CG570" s="213"/>
      <c r="CH570" s="213"/>
      <c r="CI570" s="213"/>
      <c r="CJ570" s="213"/>
      <c r="CK570" s="213"/>
    </row>
    <row r="571" spans="1:89" s="214" customFormat="1" ht="28.5" hidden="1" customHeight="1">
      <c r="A571" s="635"/>
      <c r="B571" s="517"/>
      <c r="C571" s="520"/>
      <c r="D571" s="290"/>
      <c r="E571" s="293"/>
      <c r="F571" s="207"/>
      <c r="G571" s="489"/>
      <c r="H571" s="384">
        <v>93</v>
      </c>
      <c r="I571" s="466"/>
      <c r="J571" s="463"/>
      <c r="K571" s="463"/>
      <c r="L571" s="463"/>
      <c r="M571" s="469"/>
      <c r="N571" s="469"/>
      <c r="O571" s="469"/>
      <c r="P571" s="472"/>
      <c r="Q571" s="475"/>
      <c r="R571" s="478"/>
      <c r="S571" s="478"/>
      <c r="T571" s="478"/>
      <c r="U571" s="478"/>
      <c r="V571" s="481"/>
      <c r="W571" s="439"/>
      <c r="X571" s="484"/>
      <c r="Y571" s="487"/>
      <c r="Z571" s="436"/>
      <c r="AA571" s="439"/>
      <c r="AB571" s="442"/>
      <c r="AC571" s="445"/>
      <c r="AD571" s="448"/>
      <c r="AE571" s="451"/>
      <c r="AF571" s="205">
        <v>4</v>
      </c>
      <c r="AG571" s="206"/>
      <c r="AH571" s="234" t="str">
        <f t="shared" si="567"/>
        <v/>
      </c>
      <c r="AI571" s="340"/>
      <c r="AJ571" s="340"/>
      <c r="AK571" s="235" t="str">
        <f t="shared" si="568"/>
        <v/>
      </c>
      <c r="AL571" s="341"/>
      <c r="AM571" s="341"/>
      <c r="AN571" s="342"/>
      <c r="AO571" s="236" t="str">
        <f>IF(ISBLANK(AD568),(IFERROR(IF(AND(AH570="Probabilidad",AH571="Probabilidad"),(AQ570-(+AQ570*AK571)),IF(AND(AH570="Impacto",AH571="Probabilidad"),(AQ569-(+AQ569*AK571)),IF(AH571="Impacto",AQ570,""))),""))," ")</f>
        <v/>
      </c>
      <c r="AP571" s="174" t="str">
        <f>IF(ISBLANK(AD568),(IFERROR(IF(AO571="","",IF(AO571&lt;=0.2,"Muy Baja",IF(AO571&lt;=0.4,"Baja",IF(AO571&lt;=0.6,"Media",IF(AO571&lt;=0.8,"Alta","Muy Alta"))))),""))," ")</f>
        <v/>
      </c>
      <c r="AQ571" s="237" t="str">
        <f t="shared" si="569"/>
        <v/>
      </c>
      <c r="AR571" s="283" t="str">
        <f t="shared" si="570"/>
        <v/>
      </c>
      <c r="AS571" s="237" t="str">
        <f>IFERROR(IF(AND(AH570="Impacto",AH571="Impacto"),(AS570-(+AS570*AK571)),IF(AND(AH570="Probabilidad",AH571="Impacto"),(AS569-(+AS569*AK571)),IF(AH571="Probabilidad",AS570,""))),"")</f>
        <v/>
      </c>
      <c r="AT571" s="239" t="str">
        <f t="shared" si="571"/>
        <v/>
      </c>
      <c r="AU571" s="454"/>
      <c r="AV571" s="457"/>
      <c r="AW571" s="451"/>
      <c r="AX571" s="460"/>
      <c r="AY571" s="343"/>
      <c r="AZ571" s="209"/>
      <c r="BA571" s="207"/>
      <c r="BB571" s="207"/>
      <c r="BC571" s="208"/>
      <c r="BD571" s="208"/>
      <c r="BE571" s="208"/>
      <c r="BF571" s="209"/>
      <c r="BG571" s="463"/>
      <c r="BH571" s="215"/>
      <c r="BI571" s="210"/>
      <c r="BJ571" s="210"/>
      <c r="BK571" s="210"/>
      <c r="BL571" s="207"/>
      <c r="BM571" s="207"/>
      <c r="BN571" s="207"/>
      <c r="BO571" s="282"/>
      <c r="BP571" s="282"/>
      <c r="BQ571" s="284"/>
      <c r="BR571" s="213"/>
      <c r="BS571" s="213" t="str">
        <f>IF(AND('MAPA DE RIESGOS'!$AP571="Muy Alta",'MAPA DE RIESGOS'!$AR571="Leve"),CONCATENATE("R",'MAPA DE RIESGOS'!$H571,"C",'MAPA DE RIESGOS'!$AF571),"")</f>
        <v/>
      </c>
      <c r="BT571" s="213"/>
      <c r="BU571" s="213"/>
      <c r="BV571" s="213"/>
      <c r="BW571" s="213"/>
      <c r="BX571" s="213"/>
      <c r="BY571" s="213"/>
      <c r="BZ571" s="213"/>
      <c r="CA571" s="213"/>
      <c r="CB571" s="213"/>
      <c r="CC571" s="213"/>
      <c r="CD571" s="213"/>
      <c r="CE571" s="213"/>
      <c r="CF571" s="213"/>
      <c r="CG571" s="213"/>
      <c r="CH571" s="213"/>
      <c r="CI571" s="213"/>
      <c r="CJ571" s="213"/>
      <c r="CK571" s="213"/>
    </row>
    <row r="572" spans="1:89" s="214" customFormat="1" ht="28.5" hidden="1" customHeight="1">
      <c r="A572" s="635"/>
      <c r="B572" s="517"/>
      <c r="C572" s="520"/>
      <c r="D572" s="290"/>
      <c r="E572" s="293"/>
      <c r="F572" s="207"/>
      <c r="G572" s="489"/>
      <c r="H572" s="384">
        <v>93</v>
      </c>
      <c r="I572" s="466"/>
      <c r="J572" s="463"/>
      <c r="K572" s="463"/>
      <c r="L572" s="463"/>
      <c r="M572" s="469"/>
      <c r="N572" s="469"/>
      <c r="O572" s="469"/>
      <c r="P572" s="472"/>
      <c r="Q572" s="475"/>
      <c r="R572" s="478"/>
      <c r="S572" s="478"/>
      <c r="T572" s="478"/>
      <c r="U572" s="478"/>
      <c r="V572" s="481"/>
      <c r="W572" s="439"/>
      <c r="X572" s="484"/>
      <c r="Y572" s="487"/>
      <c r="Z572" s="436"/>
      <c r="AA572" s="439"/>
      <c r="AB572" s="442"/>
      <c r="AC572" s="445"/>
      <c r="AD572" s="448"/>
      <c r="AE572" s="451"/>
      <c r="AF572" s="205">
        <v>5</v>
      </c>
      <c r="AG572" s="206"/>
      <c r="AH572" s="234" t="str">
        <f t="shared" si="567"/>
        <v/>
      </c>
      <c r="AI572" s="340"/>
      <c r="AJ572" s="340"/>
      <c r="AK572" s="235" t="str">
        <f t="shared" si="568"/>
        <v/>
      </c>
      <c r="AL572" s="341"/>
      <c r="AM572" s="341"/>
      <c r="AN572" s="342"/>
      <c r="AO572" s="236" t="str">
        <f>IF(ISBLANK(AD568),(IFERROR(IF(AND(AH571="Probabilidad",AH572="Probabilidad"),(AQ571-(+AQ571*AK572)),IF(AND(AH571="Impacto",AH572="Probabilidad"),(AQ570-(+AQ570*AK572)),IF(AH572="Impacto",AQ571,""))),""))," ")</f>
        <v/>
      </c>
      <c r="AP572" s="174" t="str">
        <f>IF(ISBLANK(AD568),(IFERROR(IF(AO572="","",IF(AO572&lt;=0.2,"Muy Baja",IF(AO572&lt;=0.4,"Baja",IF(AO572&lt;=0.6,"Media",IF(AO572&lt;=0.8,"Alta","Muy Alta"))))),""))," ")</f>
        <v/>
      </c>
      <c r="AQ572" s="237" t="str">
        <f t="shared" si="569"/>
        <v/>
      </c>
      <c r="AR572" s="283" t="str">
        <f t="shared" si="570"/>
        <v/>
      </c>
      <c r="AS572" s="237" t="str">
        <f>IFERROR(IF(AND(AH571="Impacto",AH572="Impacto"),(AS571-(+AS571*AK572)),IF(AND(AH571="Probabilidad",AH572="Impacto"),(AS570-(+AS570*AK572)),IF(AH572="Probabilidad",AS571,""))),"")</f>
        <v/>
      </c>
      <c r="AT572" s="239" t="str">
        <f t="shared" si="571"/>
        <v/>
      </c>
      <c r="AU572" s="454"/>
      <c r="AV572" s="457"/>
      <c r="AW572" s="451"/>
      <c r="AX572" s="460"/>
      <c r="AY572" s="343"/>
      <c r="AZ572" s="209"/>
      <c r="BA572" s="207"/>
      <c r="BB572" s="207"/>
      <c r="BC572" s="208"/>
      <c r="BD572" s="208"/>
      <c r="BE572" s="208"/>
      <c r="BF572" s="209"/>
      <c r="BG572" s="463"/>
      <c r="BH572" s="215"/>
      <c r="BI572" s="210"/>
      <c r="BJ572" s="210"/>
      <c r="BK572" s="210"/>
      <c r="BL572" s="207"/>
      <c r="BM572" s="207"/>
      <c r="BN572" s="207"/>
      <c r="BO572" s="282"/>
      <c r="BP572" s="282"/>
      <c r="BQ572" s="284"/>
      <c r="BR572" s="213"/>
      <c r="BS572" s="213" t="str">
        <f>IF(AND('MAPA DE RIESGOS'!$AP572="Muy Alta",'MAPA DE RIESGOS'!$AR572="Leve"),CONCATENATE("R",'MAPA DE RIESGOS'!$H572,"C",'MAPA DE RIESGOS'!$AF572),"")</f>
        <v/>
      </c>
      <c r="BT572" s="213"/>
      <c r="BU572" s="213"/>
      <c r="BV572" s="213"/>
      <c r="BW572" s="213"/>
      <c r="BX572" s="213"/>
      <c r="BY572" s="213"/>
      <c r="BZ572" s="213"/>
      <c r="CA572" s="213"/>
      <c r="CB572" s="213"/>
      <c r="CC572" s="213"/>
      <c r="CD572" s="213"/>
      <c r="CE572" s="213"/>
      <c r="CF572" s="213"/>
      <c r="CG572" s="213"/>
      <c r="CH572" s="213"/>
      <c r="CI572" s="213"/>
      <c r="CJ572" s="213"/>
      <c r="CK572" s="213"/>
    </row>
    <row r="573" spans="1:89" s="214" customFormat="1" ht="28.5" hidden="1" customHeight="1">
      <c r="A573" s="635"/>
      <c r="B573" s="518"/>
      <c r="C573" s="521"/>
      <c r="D573" s="291"/>
      <c r="E573" s="294"/>
      <c r="F573" s="207"/>
      <c r="G573" s="489"/>
      <c r="H573" s="384">
        <v>93</v>
      </c>
      <c r="I573" s="467"/>
      <c r="J573" s="464"/>
      <c r="K573" s="464"/>
      <c r="L573" s="464"/>
      <c r="M573" s="470"/>
      <c r="N573" s="470"/>
      <c r="O573" s="470"/>
      <c r="P573" s="473"/>
      <c r="Q573" s="476"/>
      <c r="R573" s="479"/>
      <c r="S573" s="479"/>
      <c r="T573" s="479"/>
      <c r="U573" s="479"/>
      <c r="V573" s="482"/>
      <c r="W573" s="440"/>
      <c r="X573" s="485"/>
      <c r="Y573" s="488"/>
      <c r="Z573" s="437"/>
      <c r="AA573" s="440"/>
      <c r="AB573" s="443"/>
      <c r="AC573" s="446"/>
      <c r="AD573" s="449"/>
      <c r="AE573" s="452"/>
      <c r="AF573" s="205">
        <v>6</v>
      </c>
      <c r="AG573" s="206"/>
      <c r="AH573" s="234" t="str">
        <f t="shared" si="567"/>
        <v/>
      </c>
      <c r="AI573" s="340"/>
      <c r="AJ573" s="340"/>
      <c r="AK573" s="235" t="str">
        <f t="shared" si="568"/>
        <v/>
      </c>
      <c r="AL573" s="341"/>
      <c r="AM573" s="341"/>
      <c r="AN573" s="342"/>
      <c r="AO573" s="236" t="str">
        <f>IF(ISBLANK(AD568),(IFERROR(IF(AND(AH571="Probabilidad",AH573="Probabilidad"),(AQ571-(+AQ571*AK573)),IF(AND(AH571="Impacto",AH573="Probabilidad"),(AQ570-(+AQ570*AK573)),IF(AH573="Impacto",AQ571,""))),""))," ")</f>
        <v/>
      </c>
      <c r="AP573" s="174" t="str">
        <f>IF(ISBLANK(AD568),(IFERROR(IF(AO573="","",IF(AO573&lt;=0.2,"Muy Baja",IF(AO573&lt;=0.4,"Baja",IF(AO573&lt;=0.6,"Media",IF(AO573&lt;=0.8,"Alta","Muy Alta"))))),"")), " ")</f>
        <v/>
      </c>
      <c r="AQ573" s="237" t="str">
        <f t="shared" si="569"/>
        <v/>
      </c>
      <c r="AR573" s="283" t="str">
        <f t="shared" si="570"/>
        <v/>
      </c>
      <c r="AS573" s="237" t="str">
        <f>IFERROR(IF(AND(AH572="Impacto",AH573="Impacto"),(AS571-(+AS572*AK573)),IF(AND(AH571="Probabilidad",AH573="Impacto"),(AS570-(+AS570*AK573)),IF(AH573="Probabilidad",AS571,""))),"")</f>
        <v/>
      </c>
      <c r="AT573" s="239" t="str">
        <f t="shared" si="571"/>
        <v/>
      </c>
      <c r="AU573" s="455"/>
      <c r="AV573" s="458"/>
      <c r="AW573" s="452"/>
      <c r="AX573" s="461"/>
      <c r="AY573" s="343"/>
      <c r="AZ573" s="209"/>
      <c r="BA573" s="207"/>
      <c r="BB573" s="207"/>
      <c r="BC573" s="208"/>
      <c r="BD573" s="208"/>
      <c r="BE573" s="208"/>
      <c r="BF573" s="209"/>
      <c r="BG573" s="464"/>
      <c r="BH573" s="215"/>
      <c r="BI573" s="210"/>
      <c r="BJ573" s="210"/>
      <c r="BK573" s="210"/>
      <c r="BL573" s="207"/>
      <c r="BM573" s="207"/>
      <c r="BN573" s="207"/>
      <c r="BO573" s="282"/>
      <c r="BP573" s="282"/>
      <c r="BQ573" s="284"/>
      <c r="BR573" s="213"/>
      <c r="BS573" s="213" t="str">
        <f>IF(AND('MAPA DE RIESGOS'!$AP573="Muy Alta",'MAPA DE RIESGOS'!$AR573="Leve"),CONCATENATE("R",'MAPA DE RIESGOS'!$H573,"C",'MAPA DE RIESGOS'!$AF573),"")</f>
        <v/>
      </c>
      <c r="BT573" s="213"/>
      <c r="BU573" s="213"/>
      <c r="BV573" s="213"/>
      <c r="BW573" s="213"/>
      <c r="BX573" s="213"/>
      <c r="BY573" s="213"/>
      <c r="BZ573" s="213"/>
      <c r="CA573" s="213"/>
      <c r="CB573" s="213"/>
      <c r="CC573" s="213"/>
      <c r="CD573" s="213"/>
      <c r="CE573" s="213"/>
      <c r="CF573" s="213"/>
      <c r="CG573" s="213"/>
      <c r="CH573" s="213"/>
      <c r="CI573" s="213"/>
      <c r="CJ573" s="213"/>
      <c r="CK573" s="213"/>
    </row>
    <row r="574" spans="1:89" s="214" customFormat="1" ht="28.5" hidden="1" customHeight="1">
      <c r="A574" s="635"/>
      <c r="B574" s="516"/>
      <c r="C574" s="519" t="str">
        <f>IFERROR((VLOOKUP($B574,'Listados Datos'!$D$3:$E$18,2,FALSE))," ")</f>
        <v xml:space="preserve"> </v>
      </c>
      <c r="D574" s="289" t="str">
        <f>IFERROR((VLOOKUP($B574,'Listados Datos'!$D$3:$F$18,3,FALSE))," ")</f>
        <v xml:space="preserve"> </v>
      </c>
      <c r="E574" s="292"/>
      <c r="F574" s="207"/>
      <c r="G574" s="489">
        <v>94</v>
      </c>
      <c r="H574" s="384">
        <v>94</v>
      </c>
      <c r="I574" s="465"/>
      <c r="J574" s="462"/>
      <c r="K574" s="462"/>
      <c r="L574" s="462"/>
      <c r="M574" s="468"/>
      <c r="N574" s="468"/>
      <c r="O574" s="468"/>
      <c r="P574" s="471"/>
      <c r="Q574" s="474"/>
      <c r="R574" s="477"/>
      <c r="S574" s="477"/>
      <c r="T574" s="477"/>
      <c r="U574" s="477"/>
      <c r="V574" s="480" t="str">
        <f t="shared" ref="V574" si="585">IF(ISBLANK(AC574),(IF(P574&lt;=0,"",IF(P574&lt;=2,"Muy Baja",IF(P574&lt;=24,"Baja",IF(P574&lt;=500,"Media",IF(P574&lt;=5000,"Alta","Muy Alta"))))))," ")</f>
        <v/>
      </c>
      <c r="W574" s="438" t="str">
        <f t="shared" ref="W574" si="586">IF(ISBLANK(AC574),(IF(V574="","",IF(V574="Muy Baja",20%,IF(V574="Baja",40%,IF(V574="Media",60%,IF(V574="Alta",80%,IF(V574="Muy Alta",100%,0)))))))," ")</f>
        <v/>
      </c>
      <c r="X574" s="483"/>
      <c r="Y574" s="486" t="str">
        <f>IF(X574&gt;0,IF(NOT(ISERROR(MATCH(X574,'Listados Datos'!$N$3:$N$4,0))),'Listados Datos'!$N$6&amp;"Por favor no seleccionar este criterios de impacto (Afectación Económica o presupuestal y/o Pérdida Reputacional)",'Listados Datos'!$N$7),"")</f>
        <v/>
      </c>
      <c r="Z574" s="435" t="str">
        <f>IF(OR(X574='Listados Datos'!$R$3,X574='Listados Datos'!$S$3),"Leve",IF(OR(X574='Listados Datos'!$R$4,X574='Listados Datos'!$S$4),"Menor",IF(OR(X574='Listados Datos'!$R$5,X574='Listados Datos'!$S$5),"Moderado",IF(OR(X574='Listados Datos'!$R$6,X574='Listados Datos'!$S$6),"Mayor",IF(OR(X574='Listados Datos'!$R$7,X574='Listados Datos'!$S$7),"Catastrófico","")))))</f>
        <v/>
      </c>
      <c r="AA574" s="438" t="str">
        <f>IF(Z574="","",IF(Z574="Leve",20%,IF(Z574="Menor",40%,IF(Z574="Moderado",60%,IF(Z574="Mayor",80%,IF(Z574="Catastrófico",100%,0))))))</f>
        <v/>
      </c>
      <c r="AB574" s="441" t="str">
        <f>IF(OR(AND(V574="Muy Baja",Z574="Leve"),AND(V574="Muy Baja",Z574="Menor"),AND(V574="Baja",Z574="Leve")),"Bajo",IF(OR(AND(V574="Muy baja",Z574="Moderado"),AND(V574="Baja",Z574="Menor"),AND(V574="Baja",Z574="Moderado"),AND(V574="Media",Z574="Leve"),AND(V574="Media",Z574="Menor"),AND(V574="Media",Z574="Moderado"),AND(V574="Alta",Z574="Leve"),AND(V574="Alta",Z574="Menor")),"Moderado",IF(OR(AND(V574="Muy Baja",Z574="Mayor"),AND(V574="Baja",Z574="Mayor"),AND(V574="Media",Z574="Mayor"),AND(V574="Alta",Z574="Moderado"),AND(V574="Alta",Z574="Mayor"),AND(V574="Muy Alta",Z574="Leve"),AND(V574="Muy Alta",Z574="Menor"),AND(V574="Muy Alta",Z574="Moderado"),AND(V574="Muy Alta",Z574="Mayor")),"Alto",IF(OR(AND(V574="Muy Baja",Z574="Catastrófico"),AND(V574="Baja",Z574="Catastrófico"),AND(V574="Media",Z574="Catastrófico"),AND(V574="Alta",Z574="Catastrófico"),AND(V574="Muy Alta",Z574="Catastrófico")),"Extremo",""))))</f>
        <v/>
      </c>
      <c r="AC574" s="444"/>
      <c r="AD574" s="447"/>
      <c r="AE574" s="450" t="str">
        <f t="shared" ref="AE574" si="587">IF(AND(AC574="Rara Vez",AD574="Insignificante"),("BAJA"),IF(AND(AC574="Rara Vez",AD574="Menor"),("BAJA"),IF(AND(AC574="Rara Vez",AD574="Moderado"),("MODERADA"),IF(AND(AC574="Rara Vez",AD574="Mayor"),("ALTA"),IF(AND(AC574="Improbable",AD574="Insignificante"),("BAJA"),IF(AND(AC574="Improbable",AD574="Menor"),("BAJA"),IF(AND(AC574="Improbable",AD574="Moderado"),("MODERADA"),IF(AND(AC574="Improbable",AD574="Mayor"),("ALTA"),IF(AND(AC574="Posible",AD574="Insignificante"),("BAJA"),IF(AND(AC574="Posible",AD574="Menor"),("MODERADA"),IF(AND(AC574="Posible",AD574="Moderado"),("ALTA"),IF(AND(AC574="Posible",AD574="Mayor"),("EXTREMA"),IF(AND(AC574="Probable",AD574="Insignificante"),("MODERADA"),IF(AND(AC574="Probable",AD574="Menor"),("ALTA"),IF(AND(AC574="Probable",AD574="Moderado"),("ALTA"),IF(AND(AC574="Probable",AD574="Mayor"),("EXTREMA"),IF(AND(AC574="Casi Seguro",AD574="Insignificante"),("ALTA"),IF(AND(AC574="Casi Seguro",AD574="Menor"),("ALTA"),IF(AND(AC574="Casi Seguro",AD574="Moderado"),("EXTREMA"),IF(AND(AC574="Casi Seguro",AD574="Mayor"),("EXTREMA"),IF(AD574="Catastrófico","EXTREMA","VALORAR")))))))))))))))))))))</f>
        <v>VALORAR</v>
      </c>
      <c r="AF574" s="205">
        <v>1</v>
      </c>
      <c r="AG574" s="206"/>
      <c r="AH574" s="234" t="str">
        <f t="shared" si="567"/>
        <v/>
      </c>
      <c r="AI574" s="340"/>
      <c r="AJ574" s="340"/>
      <c r="AK574" s="235" t="str">
        <f t="shared" si="568"/>
        <v/>
      </c>
      <c r="AL574" s="341"/>
      <c r="AM574" s="341"/>
      <c r="AN574" s="342"/>
      <c r="AO574" s="236" t="str">
        <f>IF(ISBLANK(AD574),(IFERROR(IF(AH574="Probabilidad",(W574-(+W574*AK574)),IF(AH574="Impacto",W574,"")),""))," ")</f>
        <v/>
      </c>
      <c r="AP574" s="174" t="str">
        <f>IF(ISBLANK(AD574), (IFERROR(IF(AO574="","",IF(AO574&lt;=0.2,"Muy Baja",IF(AO574&lt;=0.4,"Baja",IF(AO574&lt;=0.6,"Media",IF(AO574&lt;=0.8,"Alta","Muy Alta"))))),""))," ")</f>
        <v/>
      </c>
      <c r="AQ574" s="237" t="str">
        <f t="shared" si="569"/>
        <v/>
      </c>
      <c r="AR574" s="283" t="str">
        <f t="shared" si="570"/>
        <v/>
      </c>
      <c r="AS574" s="237" t="str">
        <f>IFERROR(IF(AH574="Impacto",(AA574-(+AA574*AK574)),IF(AH574="Probabilidad",AA574,"")),"")</f>
        <v/>
      </c>
      <c r="AT574" s="239" t="str">
        <f t="shared" si="571"/>
        <v/>
      </c>
      <c r="AU574" s="453"/>
      <c r="AV574" s="456" t="str">
        <f>IF(ISBLANK(AD574), " ", AD574)</f>
        <v xml:space="preserve"> </v>
      </c>
      <c r="AW574" s="450" t="str">
        <f t="shared" ref="AW574" si="588">IF(AND(AU574="Rara Vez",AV574="Insignificante"),("BAJA"),IF(AND(AU574="Rara Vez",AV574="Menor"),("BAJA"),IF(AND(AU574="Rara Vez",AV574="Moderado"),("MODERADA"),IF(AND(AU574="Rara Vez",AV574="Mayor"),("ALTA"),IF(AND(AU574="Improbable",AV574="Insignificante"),("BAJA"),IF(AND(AU574="Improbable",AV574="Menor"),("BAJA"),IF(AND(AU574="Improbable",AV574="Moderado"),("MODERADA"),IF(AND(AU574="Improbable",AV574="Mayor"),("ALTA"),IF(AND(AU574="Posible",AV574="Insignificante"),("BAJA"),IF(AND(AU574="Posible",AV574="Menor"),("MODERADA"),IF(AND(AU574="Posible",AV574="Moderado"),("ALTA"),IF(AND(AU574="Posible",AV574="Mayor"),("EXTREMA"),IF(AND(AU574="Probable",AV574="Insignificante"),("MODERADA"),IF(AND(AU574="Probable",AV574="Menor"),("ALTA"),IF(AND(AU574="Probable",AV574="Moderado"),("ALTA"),IF(AND(AU574="Probable",AV574="Mayor"),("EXTREMA"),IF(AND(AU574="Casi Seguro",AV574="Insignificante"),("ALTA"),IF(AND(AU574="Casi Seguro",AV574="Menor"),("ALTA"),IF(AND(AU574="Casi Seguro",AV574="Moderado"),("EXTREMA"),IF(AND(AU574="Casi Seguro",AV574="Mayor"),("EXTREMA"),IF(AV574="Catastrófico","EXTREMA","VALORAR")))))))))))))))))))))</f>
        <v>VALORAR</v>
      </c>
      <c r="AX574" s="459"/>
      <c r="AY574" s="343"/>
      <c r="AZ574" s="209"/>
      <c r="BA574" s="207"/>
      <c r="BB574" s="207"/>
      <c r="BC574" s="208"/>
      <c r="BD574" s="208"/>
      <c r="BE574" s="208"/>
      <c r="BF574" s="209"/>
      <c r="BG574" s="462"/>
      <c r="BH574" s="215"/>
      <c r="BI574" s="210"/>
      <c r="BJ574" s="210"/>
      <c r="BK574" s="210"/>
      <c r="BL574" s="207"/>
      <c r="BM574" s="207"/>
      <c r="BN574" s="207"/>
      <c r="BO574" s="282"/>
      <c r="BP574" s="282"/>
      <c r="BQ574" s="284"/>
      <c r="BR574" s="213"/>
      <c r="BS574" s="213" t="str">
        <f>IF(AND('MAPA DE RIESGOS'!$AP574="Muy Alta",'MAPA DE RIESGOS'!$AR574="Leve"),CONCATENATE("R",'MAPA DE RIESGOS'!$H574,"C",'MAPA DE RIESGOS'!$AF574),"")</f>
        <v/>
      </c>
      <c r="BT574" s="213"/>
      <c r="BU574" s="213"/>
      <c r="BV574" s="213"/>
      <c r="BW574" s="213"/>
      <c r="BX574" s="213"/>
      <c r="BY574" s="213"/>
      <c r="BZ574" s="213"/>
      <c r="CA574" s="213"/>
      <c r="CB574" s="213"/>
      <c r="CC574" s="213"/>
      <c r="CD574" s="213"/>
      <c r="CE574" s="213"/>
      <c r="CF574" s="213"/>
      <c r="CG574" s="213"/>
      <c r="CH574" s="213"/>
      <c r="CI574" s="213"/>
      <c r="CJ574" s="213"/>
      <c r="CK574" s="213"/>
    </row>
    <row r="575" spans="1:89" s="214" customFormat="1" ht="28.5" hidden="1" customHeight="1">
      <c r="A575" s="635"/>
      <c r="B575" s="517"/>
      <c r="C575" s="520"/>
      <c r="D575" s="290"/>
      <c r="E575" s="293"/>
      <c r="F575" s="207"/>
      <c r="G575" s="489"/>
      <c r="H575" s="384">
        <v>94</v>
      </c>
      <c r="I575" s="466"/>
      <c r="J575" s="463"/>
      <c r="K575" s="463"/>
      <c r="L575" s="463"/>
      <c r="M575" s="469"/>
      <c r="N575" s="469"/>
      <c r="O575" s="469"/>
      <c r="P575" s="472"/>
      <c r="Q575" s="475"/>
      <c r="R575" s="478"/>
      <c r="S575" s="478"/>
      <c r="T575" s="478"/>
      <c r="U575" s="478"/>
      <c r="V575" s="481"/>
      <c r="W575" s="439"/>
      <c r="X575" s="484"/>
      <c r="Y575" s="487"/>
      <c r="Z575" s="436"/>
      <c r="AA575" s="439"/>
      <c r="AB575" s="442"/>
      <c r="AC575" s="445"/>
      <c r="AD575" s="448"/>
      <c r="AE575" s="451"/>
      <c r="AF575" s="205">
        <v>2</v>
      </c>
      <c r="AG575" s="206"/>
      <c r="AH575" s="234" t="str">
        <f t="shared" si="567"/>
        <v/>
      </c>
      <c r="AI575" s="340"/>
      <c r="AJ575" s="340"/>
      <c r="AK575" s="235" t="str">
        <f t="shared" si="568"/>
        <v/>
      </c>
      <c r="AL575" s="341"/>
      <c r="AM575" s="341"/>
      <c r="AN575" s="342"/>
      <c r="AO575" s="236" t="str">
        <f>IF(ISBLANK(AD574),(IFERROR(IF(AND(AH574="Probabilidad",AH575="Probabilidad"),(AQ574-(+AQ574*AK575)),IF(AH575="Probabilidad",(W574-(+W574*AK575)),IF(AH575="Impacto",AQ574,""))),""))," ")</f>
        <v/>
      </c>
      <c r="AP575" s="174" t="str">
        <f>IF(ISBLANK(AD574),(IFERROR(IF(AO575="","",IF(AO575&lt;=0.2,"Muy Baja",IF(AO575&lt;=0.4,"Baja",IF(AO575&lt;=0.6,"Media",IF(AO575&lt;=0.8,"Alta","Muy Alta"))))),""))," ")</f>
        <v/>
      </c>
      <c r="AQ575" s="237" t="str">
        <f t="shared" si="569"/>
        <v/>
      </c>
      <c r="AR575" s="283" t="str">
        <f t="shared" si="570"/>
        <v/>
      </c>
      <c r="AS575" s="237" t="str">
        <f>IFERROR(IF(AND(AH574="Impacto",AH575="Impacto"),(AS574-(+AS574*AK575)),IF(AH575="Impacto",(AA574-(+AA574*AK575)),IF(AH575="Probabilidad",AS574,""))),"")</f>
        <v/>
      </c>
      <c r="AT575" s="239" t="str">
        <f t="shared" si="571"/>
        <v/>
      </c>
      <c r="AU575" s="454"/>
      <c r="AV575" s="457"/>
      <c r="AW575" s="451"/>
      <c r="AX575" s="460"/>
      <c r="AY575" s="343"/>
      <c r="AZ575" s="209"/>
      <c r="BA575" s="207"/>
      <c r="BB575" s="207"/>
      <c r="BC575" s="208"/>
      <c r="BD575" s="208"/>
      <c r="BE575" s="208"/>
      <c r="BF575" s="209"/>
      <c r="BG575" s="463"/>
      <c r="BH575" s="215"/>
      <c r="BI575" s="210"/>
      <c r="BJ575" s="210"/>
      <c r="BK575" s="210"/>
      <c r="BL575" s="207"/>
      <c r="BM575" s="207"/>
      <c r="BN575" s="207"/>
      <c r="BO575" s="282"/>
      <c r="BP575" s="282"/>
      <c r="BQ575" s="284"/>
      <c r="BR575" s="213"/>
      <c r="BS575" s="213" t="str">
        <f>IF(AND('MAPA DE RIESGOS'!$AP575="Muy Alta",'MAPA DE RIESGOS'!$AR575="Leve"),CONCATENATE("R",'MAPA DE RIESGOS'!$H575,"C",'MAPA DE RIESGOS'!$AF575),"")</f>
        <v/>
      </c>
      <c r="BT575" s="213"/>
      <c r="BU575" s="213"/>
      <c r="BV575" s="213"/>
      <c r="BW575" s="213"/>
      <c r="BX575" s="213"/>
      <c r="BY575" s="213"/>
      <c r="BZ575" s="213"/>
      <c r="CA575" s="213"/>
      <c r="CB575" s="213"/>
      <c r="CC575" s="213"/>
      <c r="CD575" s="213"/>
      <c r="CE575" s="213"/>
      <c r="CF575" s="213"/>
      <c r="CG575" s="213"/>
      <c r="CH575" s="213"/>
      <c r="CI575" s="213"/>
      <c r="CJ575" s="213"/>
      <c r="CK575" s="213"/>
    </row>
    <row r="576" spans="1:89" s="214" customFormat="1" ht="28.5" hidden="1" customHeight="1">
      <c r="A576" s="635"/>
      <c r="B576" s="517"/>
      <c r="C576" s="520"/>
      <c r="D576" s="290"/>
      <c r="E576" s="293"/>
      <c r="F576" s="207"/>
      <c r="G576" s="489"/>
      <c r="H576" s="384">
        <v>94</v>
      </c>
      <c r="I576" s="466"/>
      <c r="J576" s="463"/>
      <c r="K576" s="463"/>
      <c r="L576" s="463"/>
      <c r="M576" s="469"/>
      <c r="N576" s="469"/>
      <c r="O576" s="469"/>
      <c r="P576" s="472"/>
      <c r="Q576" s="475"/>
      <c r="R576" s="478"/>
      <c r="S576" s="478"/>
      <c r="T576" s="478"/>
      <c r="U576" s="478"/>
      <c r="V576" s="481"/>
      <c r="W576" s="439"/>
      <c r="X576" s="484"/>
      <c r="Y576" s="487"/>
      <c r="Z576" s="436"/>
      <c r="AA576" s="439"/>
      <c r="AB576" s="442"/>
      <c r="AC576" s="445"/>
      <c r="AD576" s="448"/>
      <c r="AE576" s="451"/>
      <c r="AF576" s="205">
        <v>3</v>
      </c>
      <c r="AG576" s="206"/>
      <c r="AH576" s="234" t="str">
        <f t="shared" si="567"/>
        <v/>
      </c>
      <c r="AI576" s="340"/>
      <c r="AJ576" s="340"/>
      <c r="AK576" s="235" t="str">
        <f t="shared" si="568"/>
        <v/>
      </c>
      <c r="AL576" s="341"/>
      <c r="AM576" s="341"/>
      <c r="AN576" s="342"/>
      <c r="AO576" s="236" t="str">
        <f>IF(ISBLANK(AD574),(IFERROR(IF(AND(AH575="Probabilidad",AH576="Probabilidad"),(AQ575-(+AQ575*AK576)),IF(AND(AH575="Impacto",AH576="Probabilidad"),(AQ574-(+AQ574*AK576)),IF(AH576="Impacto",AQ575,""))),""))," ")</f>
        <v/>
      </c>
      <c r="AP576" s="174" t="str">
        <f>IF(ISBLANK(AD574),(IFERROR(IF(AO576="","",IF(AO576&lt;=0.2,"Muy Baja",IF(AO576&lt;=0.4,"Baja",IF(AO576&lt;=0.6,"Media",IF(AO576&lt;=0.8,"Alta","Muy Alta"))))),""))," ")</f>
        <v/>
      </c>
      <c r="AQ576" s="237" t="str">
        <f t="shared" si="569"/>
        <v/>
      </c>
      <c r="AR576" s="283" t="str">
        <f t="shared" si="570"/>
        <v/>
      </c>
      <c r="AS576" s="237" t="str">
        <f>IFERROR(IF(AND(AH575="Impacto",AH576="Impacto"),(AS575-(+AS575*AK576)),IF(AND(AH575="Probabilidad",AH576="Impacto"),(AS574-(+AS574*AK576)),IF(AH576="Probabilidad",AS575,""))),"")</f>
        <v/>
      </c>
      <c r="AT576" s="239" t="str">
        <f t="shared" si="571"/>
        <v/>
      </c>
      <c r="AU576" s="454"/>
      <c r="AV576" s="457"/>
      <c r="AW576" s="451"/>
      <c r="AX576" s="460"/>
      <c r="AY576" s="343"/>
      <c r="AZ576" s="209"/>
      <c r="BA576" s="207"/>
      <c r="BB576" s="207"/>
      <c r="BC576" s="208"/>
      <c r="BD576" s="208"/>
      <c r="BE576" s="208"/>
      <c r="BF576" s="209"/>
      <c r="BG576" s="463"/>
      <c r="BH576" s="215"/>
      <c r="BI576" s="210"/>
      <c r="BJ576" s="210"/>
      <c r="BK576" s="210"/>
      <c r="BL576" s="207"/>
      <c r="BM576" s="207"/>
      <c r="BN576" s="207"/>
      <c r="BO576" s="282"/>
      <c r="BP576" s="282"/>
      <c r="BQ576" s="284"/>
      <c r="BR576" s="213"/>
      <c r="BS576" s="213" t="str">
        <f>IF(AND('MAPA DE RIESGOS'!$AP576="Muy Alta",'MAPA DE RIESGOS'!$AR576="Leve"),CONCATENATE("R",'MAPA DE RIESGOS'!$H576,"C",'MAPA DE RIESGOS'!$AF576),"")</f>
        <v/>
      </c>
      <c r="BT576" s="213"/>
      <c r="BU576" s="213"/>
      <c r="BV576" s="213"/>
      <c r="BW576" s="213"/>
      <c r="BX576" s="213"/>
      <c r="BY576" s="213"/>
      <c r="BZ576" s="213"/>
      <c r="CA576" s="213"/>
      <c r="CB576" s="213"/>
      <c r="CC576" s="213"/>
      <c r="CD576" s="213"/>
      <c r="CE576" s="213"/>
      <c r="CF576" s="213"/>
      <c r="CG576" s="213"/>
      <c r="CH576" s="213"/>
      <c r="CI576" s="213"/>
      <c r="CJ576" s="213"/>
      <c r="CK576" s="213"/>
    </row>
    <row r="577" spans="1:89" s="214" customFormat="1" ht="28.5" hidden="1" customHeight="1">
      <c r="A577" s="635"/>
      <c r="B577" s="517"/>
      <c r="C577" s="520"/>
      <c r="D577" s="290"/>
      <c r="E577" s="293"/>
      <c r="F577" s="207"/>
      <c r="G577" s="489"/>
      <c r="H577" s="384">
        <v>94</v>
      </c>
      <c r="I577" s="466"/>
      <c r="J577" s="463"/>
      <c r="K577" s="463"/>
      <c r="L577" s="463"/>
      <c r="M577" s="469"/>
      <c r="N577" s="469"/>
      <c r="O577" s="469"/>
      <c r="P577" s="472"/>
      <c r="Q577" s="475"/>
      <c r="R577" s="478"/>
      <c r="S577" s="478"/>
      <c r="T577" s="478"/>
      <c r="U577" s="478"/>
      <c r="V577" s="481"/>
      <c r="W577" s="439"/>
      <c r="X577" s="484"/>
      <c r="Y577" s="487"/>
      <c r="Z577" s="436"/>
      <c r="AA577" s="439"/>
      <c r="AB577" s="442"/>
      <c r="AC577" s="445"/>
      <c r="AD577" s="448"/>
      <c r="AE577" s="451"/>
      <c r="AF577" s="205">
        <v>4</v>
      </c>
      <c r="AG577" s="206"/>
      <c r="AH577" s="234" t="str">
        <f t="shared" si="567"/>
        <v/>
      </c>
      <c r="AI577" s="340"/>
      <c r="AJ577" s="340"/>
      <c r="AK577" s="235" t="str">
        <f t="shared" si="568"/>
        <v/>
      </c>
      <c r="AL577" s="341"/>
      <c r="AM577" s="341"/>
      <c r="AN577" s="342"/>
      <c r="AO577" s="236" t="str">
        <f>IF(ISBLANK(AD574),(IFERROR(IF(AND(AH576="Probabilidad",AH577="Probabilidad"),(AQ576-(+AQ576*AK577)),IF(AND(AH576="Impacto",AH577="Probabilidad"),(AQ575-(+AQ575*AK577)),IF(AH577="Impacto",AQ576,""))),""))," ")</f>
        <v/>
      </c>
      <c r="AP577" s="174" t="str">
        <f>IF(ISBLANK(AD574),(IFERROR(IF(AO577="","",IF(AO577&lt;=0.2,"Muy Baja",IF(AO577&lt;=0.4,"Baja",IF(AO577&lt;=0.6,"Media",IF(AO577&lt;=0.8,"Alta","Muy Alta"))))),""))," ")</f>
        <v/>
      </c>
      <c r="AQ577" s="237" t="str">
        <f t="shared" si="569"/>
        <v/>
      </c>
      <c r="AR577" s="283" t="str">
        <f t="shared" si="570"/>
        <v/>
      </c>
      <c r="AS577" s="237" t="str">
        <f>IFERROR(IF(AND(AH576="Impacto",AH577="Impacto"),(AS576-(+AS576*AK577)),IF(AND(AH576="Probabilidad",AH577="Impacto"),(AS575-(+AS575*AK577)),IF(AH577="Probabilidad",AS576,""))),"")</f>
        <v/>
      </c>
      <c r="AT577" s="239" t="str">
        <f t="shared" si="571"/>
        <v/>
      </c>
      <c r="AU577" s="454"/>
      <c r="AV577" s="457"/>
      <c r="AW577" s="451"/>
      <c r="AX577" s="460"/>
      <c r="AY577" s="343"/>
      <c r="AZ577" s="209"/>
      <c r="BA577" s="207"/>
      <c r="BB577" s="207"/>
      <c r="BC577" s="208"/>
      <c r="BD577" s="208"/>
      <c r="BE577" s="208"/>
      <c r="BF577" s="209"/>
      <c r="BG577" s="463"/>
      <c r="BH577" s="215"/>
      <c r="BI577" s="210"/>
      <c r="BJ577" s="210"/>
      <c r="BK577" s="210"/>
      <c r="BL577" s="207"/>
      <c r="BM577" s="207"/>
      <c r="BN577" s="207"/>
      <c r="BO577" s="282"/>
      <c r="BP577" s="282"/>
      <c r="BQ577" s="284"/>
      <c r="BR577" s="213"/>
      <c r="BS577" s="213" t="str">
        <f>IF(AND('MAPA DE RIESGOS'!$AP577="Muy Alta",'MAPA DE RIESGOS'!$AR577="Leve"),CONCATENATE("R",'MAPA DE RIESGOS'!$H577,"C",'MAPA DE RIESGOS'!$AF577),"")</f>
        <v/>
      </c>
      <c r="BT577" s="213"/>
      <c r="BU577" s="213"/>
      <c r="BV577" s="213"/>
      <c r="BW577" s="213"/>
      <c r="BX577" s="213"/>
      <c r="BY577" s="213"/>
      <c r="BZ577" s="213"/>
      <c r="CA577" s="213"/>
      <c r="CB577" s="213"/>
      <c r="CC577" s="213"/>
      <c r="CD577" s="213"/>
      <c r="CE577" s="213"/>
      <c r="CF577" s="213"/>
      <c r="CG577" s="213"/>
      <c r="CH577" s="213"/>
      <c r="CI577" s="213"/>
      <c r="CJ577" s="213"/>
      <c r="CK577" s="213"/>
    </row>
    <row r="578" spans="1:89" s="214" customFormat="1" ht="28.5" hidden="1" customHeight="1">
      <c r="A578" s="635"/>
      <c r="B578" s="517"/>
      <c r="C578" s="520"/>
      <c r="D578" s="290"/>
      <c r="E578" s="293"/>
      <c r="F578" s="207"/>
      <c r="G578" s="489"/>
      <c r="H578" s="384">
        <v>94</v>
      </c>
      <c r="I578" s="466"/>
      <c r="J578" s="463"/>
      <c r="K578" s="463"/>
      <c r="L578" s="463"/>
      <c r="M578" s="469"/>
      <c r="N578" s="469"/>
      <c r="O578" s="469"/>
      <c r="P578" s="472"/>
      <c r="Q578" s="475"/>
      <c r="R578" s="478"/>
      <c r="S578" s="478"/>
      <c r="T578" s="478"/>
      <c r="U578" s="478"/>
      <c r="V578" s="481"/>
      <c r="W578" s="439"/>
      <c r="X578" s="484"/>
      <c r="Y578" s="487"/>
      <c r="Z578" s="436"/>
      <c r="AA578" s="439"/>
      <c r="AB578" s="442"/>
      <c r="AC578" s="445"/>
      <c r="AD578" s="448"/>
      <c r="AE578" s="451"/>
      <c r="AF578" s="205">
        <v>5</v>
      </c>
      <c r="AG578" s="206"/>
      <c r="AH578" s="234" t="str">
        <f t="shared" si="567"/>
        <v/>
      </c>
      <c r="AI578" s="340"/>
      <c r="AJ578" s="340"/>
      <c r="AK578" s="235" t="str">
        <f t="shared" si="568"/>
        <v/>
      </c>
      <c r="AL578" s="341"/>
      <c r="AM578" s="341"/>
      <c r="AN578" s="342"/>
      <c r="AO578" s="236" t="str">
        <f>IF(ISBLANK(AD574),(IFERROR(IF(AND(AH577="Probabilidad",AH578="Probabilidad"),(AQ577-(+AQ577*AK578)),IF(AND(AH577="Impacto",AH578="Probabilidad"),(AQ576-(+AQ576*AK578)),IF(AH578="Impacto",AQ577,""))),""))," ")</f>
        <v/>
      </c>
      <c r="AP578" s="174" t="str">
        <f>IF(ISBLANK(AD574),(IFERROR(IF(AO578="","",IF(AO578&lt;=0.2,"Muy Baja",IF(AO578&lt;=0.4,"Baja",IF(AO578&lt;=0.6,"Media",IF(AO578&lt;=0.8,"Alta","Muy Alta"))))),""))," ")</f>
        <v/>
      </c>
      <c r="AQ578" s="237" t="str">
        <f t="shared" si="569"/>
        <v/>
      </c>
      <c r="AR578" s="283" t="str">
        <f t="shared" si="570"/>
        <v/>
      </c>
      <c r="AS578" s="237" t="str">
        <f>IFERROR(IF(AND(AH577="Impacto",AH578="Impacto"),(AS577-(+AS577*AK578)),IF(AND(AH577="Probabilidad",AH578="Impacto"),(AS576-(+AS576*AK578)),IF(AH578="Probabilidad",AS577,""))),"")</f>
        <v/>
      </c>
      <c r="AT578" s="239" t="str">
        <f t="shared" si="571"/>
        <v/>
      </c>
      <c r="AU578" s="454"/>
      <c r="AV578" s="457"/>
      <c r="AW578" s="451"/>
      <c r="AX578" s="460"/>
      <c r="AY578" s="343"/>
      <c r="AZ578" s="209"/>
      <c r="BA578" s="207"/>
      <c r="BB578" s="207"/>
      <c r="BC578" s="208"/>
      <c r="BD578" s="208"/>
      <c r="BE578" s="208"/>
      <c r="BF578" s="209"/>
      <c r="BG578" s="463"/>
      <c r="BH578" s="215"/>
      <c r="BI578" s="210"/>
      <c r="BJ578" s="210"/>
      <c r="BK578" s="210"/>
      <c r="BL578" s="207"/>
      <c r="BM578" s="207"/>
      <c r="BN578" s="207"/>
      <c r="BO578" s="282"/>
      <c r="BP578" s="282"/>
      <c r="BQ578" s="284"/>
      <c r="BR578" s="213"/>
      <c r="BS578" s="213" t="str">
        <f>IF(AND('MAPA DE RIESGOS'!$AP578="Muy Alta",'MAPA DE RIESGOS'!$AR578="Leve"),CONCATENATE("R",'MAPA DE RIESGOS'!$H578,"C",'MAPA DE RIESGOS'!$AF578),"")</f>
        <v/>
      </c>
      <c r="BT578" s="213"/>
      <c r="BU578" s="213"/>
      <c r="BV578" s="213"/>
      <c r="BW578" s="213"/>
      <c r="BX578" s="213"/>
      <c r="BY578" s="213"/>
      <c r="BZ578" s="213"/>
      <c r="CA578" s="213"/>
      <c r="CB578" s="213"/>
      <c r="CC578" s="213"/>
      <c r="CD578" s="213"/>
      <c r="CE578" s="213"/>
      <c r="CF578" s="213"/>
      <c r="CG578" s="213"/>
      <c r="CH578" s="213"/>
      <c r="CI578" s="213"/>
      <c r="CJ578" s="213"/>
      <c r="CK578" s="213"/>
    </row>
    <row r="579" spans="1:89" s="214" customFormat="1" ht="28.5" hidden="1" customHeight="1">
      <c r="A579" s="635"/>
      <c r="B579" s="518"/>
      <c r="C579" s="521"/>
      <c r="D579" s="291"/>
      <c r="E579" s="294"/>
      <c r="F579" s="207"/>
      <c r="G579" s="489"/>
      <c r="H579" s="384">
        <v>94</v>
      </c>
      <c r="I579" s="467"/>
      <c r="J579" s="464"/>
      <c r="K579" s="464"/>
      <c r="L579" s="464"/>
      <c r="M579" s="470"/>
      <c r="N579" s="470"/>
      <c r="O579" s="470"/>
      <c r="P579" s="473"/>
      <c r="Q579" s="476"/>
      <c r="R579" s="479"/>
      <c r="S579" s="479"/>
      <c r="T579" s="479"/>
      <c r="U579" s="479"/>
      <c r="V579" s="482"/>
      <c r="W579" s="440"/>
      <c r="X579" s="485"/>
      <c r="Y579" s="488"/>
      <c r="Z579" s="437"/>
      <c r="AA579" s="440"/>
      <c r="AB579" s="443"/>
      <c r="AC579" s="446"/>
      <c r="AD579" s="449"/>
      <c r="AE579" s="452"/>
      <c r="AF579" s="205">
        <v>6</v>
      </c>
      <c r="AG579" s="206"/>
      <c r="AH579" s="234" t="str">
        <f t="shared" si="567"/>
        <v/>
      </c>
      <c r="AI579" s="340"/>
      <c r="AJ579" s="340"/>
      <c r="AK579" s="235" t="str">
        <f t="shared" si="568"/>
        <v/>
      </c>
      <c r="AL579" s="341"/>
      <c r="AM579" s="341"/>
      <c r="AN579" s="342"/>
      <c r="AO579" s="236" t="str">
        <f>IF(ISBLANK(AD574),(IFERROR(IF(AND(AH577="Probabilidad",AH579="Probabilidad"),(AQ577-(+AQ577*AK579)),IF(AND(AH577="Impacto",AH579="Probabilidad"),(AQ576-(+AQ576*AK579)),IF(AH579="Impacto",AQ577,""))),""))," ")</f>
        <v/>
      </c>
      <c r="AP579" s="174" t="str">
        <f>IF(ISBLANK(AD574),(IFERROR(IF(AO579="","",IF(AO579&lt;=0.2,"Muy Baja",IF(AO579&lt;=0.4,"Baja",IF(AO579&lt;=0.6,"Media",IF(AO579&lt;=0.8,"Alta","Muy Alta"))))),"")), " ")</f>
        <v/>
      </c>
      <c r="AQ579" s="237" t="str">
        <f t="shared" si="569"/>
        <v/>
      </c>
      <c r="AR579" s="283" t="str">
        <f t="shared" si="570"/>
        <v/>
      </c>
      <c r="AS579" s="237" t="str">
        <f>IFERROR(IF(AND(AH578="Impacto",AH579="Impacto"),(AS577-(+AS578*AK579)),IF(AND(AH577="Probabilidad",AH579="Impacto"),(AS576-(+AS576*AK579)),IF(AH579="Probabilidad",AS577,""))),"")</f>
        <v/>
      </c>
      <c r="AT579" s="239" t="str">
        <f t="shared" si="571"/>
        <v/>
      </c>
      <c r="AU579" s="455"/>
      <c r="AV579" s="458"/>
      <c r="AW579" s="452"/>
      <c r="AX579" s="461"/>
      <c r="AY579" s="343"/>
      <c r="AZ579" s="209"/>
      <c r="BA579" s="207"/>
      <c r="BB579" s="207"/>
      <c r="BC579" s="208"/>
      <c r="BD579" s="208"/>
      <c r="BE579" s="208"/>
      <c r="BF579" s="209"/>
      <c r="BG579" s="464"/>
      <c r="BH579" s="215"/>
      <c r="BI579" s="210"/>
      <c r="BJ579" s="210"/>
      <c r="BK579" s="210"/>
      <c r="BL579" s="207"/>
      <c r="BM579" s="207"/>
      <c r="BN579" s="207"/>
      <c r="BO579" s="282"/>
      <c r="BP579" s="282"/>
      <c r="BQ579" s="284"/>
      <c r="BR579" s="213"/>
      <c r="BS579" s="213" t="str">
        <f>IF(AND('MAPA DE RIESGOS'!$AP579="Muy Alta",'MAPA DE RIESGOS'!$AR579="Leve"),CONCATENATE("R",'MAPA DE RIESGOS'!$H579,"C",'MAPA DE RIESGOS'!$AF579),"")</f>
        <v/>
      </c>
      <c r="BT579" s="213"/>
      <c r="BU579" s="213"/>
      <c r="BV579" s="213"/>
      <c r="BW579" s="213"/>
      <c r="BX579" s="213"/>
      <c r="BY579" s="213"/>
      <c r="BZ579" s="213"/>
      <c r="CA579" s="213"/>
      <c r="CB579" s="213"/>
      <c r="CC579" s="213"/>
      <c r="CD579" s="213"/>
      <c r="CE579" s="213"/>
      <c r="CF579" s="213"/>
      <c r="CG579" s="213"/>
      <c r="CH579" s="213"/>
      <c r="CI579" s="213"/>
      <c r="CJ579" s="213"/>
      <c r="CK579" s="213"/>
    </row>
    <row r="580" spans="1:89" s="214" customFormat="1" ht="28.5" hidden="1" customHeight="1">
      <c r="A580" s="635"/>
      <c r="B580" s="516"/>
      <c r="C580" s="519" t="str">
        <f>IFERROR((VLOOKUP($B580,'Listados Datos'!$D$3:$E$18,2,FALSE))," ")</f>
        <v xml:space="preserve"> </v>
      </c>
      <c r="D580" s="289" t="str">
        <f>IFERROR((VLOOKUP($B580,'Listados Datos'!$D$3:$F$18,3,FALSE))," ")</f>
        <v xml:space="preserve"> </v>
      </c>
      <c r="E580" s="292"/>
      <c r="F580" s="207"/>
      <c r="G580" s="489">
        <v>95</v>
      </c>
      <c r="H580" s="384">
        <v>95</v>
      </c>
      <c r="I580" s="465"/>
      <c r="J580" s="462"/>
      <c r="K580" s="462"/>
      <c r="L580" s="462"/>
      <c r="M580" s="468"/>
      <c r="N580" s="468"/>
      <c r="O580" s="468"/>
      <c r="P580" s="471"/>
      <c r="Q580" s="474"/>
      <c r="R580" s="477"/>
      <c r="S580" s="477"/>
      <c r="T580" s="477"/>
      <c r="U580" s="477"/>
      <c r="V580" s="480" t="str">
        <f t="shared" ref="V580" si="589">IF(ISBLANK(AC580),(IF(P580&lt;=0,"",IF(P580&lt;=2,"Muy Baja",IF(P580&lt;=24,"Baja",IF(P580&lt;=500,"Media",IF(P580&lt;=5000,"Alta","Muy Alta"))))))," ")</f>
        <v/>
      </c>
      <c r="W580" s="438" t="str">
        <f t="shared" ref="W580" si="590">IF(ISBLANK(AC580),(IF(V580="","",IF(V580="Muy Baja",20%,IF(V580="Baja",40%,IF(V580="Media",60%,IF(V580="Alta",80%,IF(V580="Muy Alta",100%,0)))))))," ")</f>
        <v/>
      </c>
      <c r="X580" s="483"/>
      <c r="Y580" s="486" t="str">
        <f>IF(X580&gt;0,IF(NOT(ISERROR(MATCH(X580,'Listados Datos'!$N$3:$N$4,0))),'Listados Datos'!$N$6&amp;"Por favor no seleccionar este criterios de impacto (Afectación Económica o presupuestal y/o Pérdida Reputacional)",'Listados Datos'!$N$7),"")</f>
        <v/>
      </c>
      <c r="Z580" s="435" t="str">
        <f>IF(OR(X580='Listados Datos'!$R$3,X580='Listados Datos'!$S$3),"Leve",IF(OR(X580='Listados Datos'!$R$4,X580='Listados Datos'!$S$4),"Menor",IF(OR(X580='Listados Datos'!$R$5,X580='Listados Datos'!$S$5),"Moderado",IF(OR(X580='Listados Datos'!$R$6,X580='Listados Datos'!$S$6),"Mayor",IF(OR(X580='Listados Datos'!$R$7,X580='Listados Datos'!$S$7),"Catastrófico","")))))</f>
        <v/>
      </c>
      <c r="AA580" s="438" t="str">
        <f>IF(Z580="","",IF(Z580="Leve",20%,IF(Z580="Menor",40%,IF(Z580="Moderado",60%,IF(Z580="Mayor",80%,IF(Z580="Catastrófico",100%,0))))))</f>
        <v/>
      </c>
      <c r="AB580" s="441" t="str">
        <f>IF(OR(AND(V580="Muy Baja",Z580="Leve"),AND(V580="Muy Baja",Z580="Menor"),AND(V580="Baja",Z580="Leve")),"Bajo",IF(OR(AND(V580="Muy baja",Z580="Moderado"),AND(V580="Baja",Z580="Menor"),AND(V580="Baja",Z580="Moderado"),AND(V580="Media",Z580="Leve"),AND(V580="Media",Z580="Menor"),AND(V580="Media",Z580="Moderado"),AND(V580="Alta",Z580="Leve"),AND(V580="Alta",Z580="Menor")),"Moderado",IF(OR(AND(V580="Muy Baja",Z580="Mayor"),AND(V580="Baja",Z580="Mayor"),AND(V580="Media",Z580="Mayor"),AND(V580="Alta",Z580="Moderado"),AND(V580="Alta",Z580="Mayor"),AND(V580="Muy Alta",Z580="Leve"),AND(V580="Muy Alta",Z580="Menor"),AND(V580="Muy Alta",Z580="Moderado"),AND(V580="Muy Alta",Z580="Mayor")),"Alto",IF(OR(AND(V580="Muy Baja",Z580="Catastrófico"),AND(V580="Baja",Z580="Catastrófico"),AND(V580="Media",Z580="Catastrófico"),AND(V580="Alta",Z580="Catastrófico"),AND(V580="Muy Alta",Z580="Catastrófico")),"Extremo",""))))</f>
        <v/>
      </c>
      <c r="AC580" s="444"/>
      <c r="AD580" s="447"/>
      <c r="AE580" s="450" t="str">
        <f t="shared" ref="AE580" si="591">IF(AND(AC580="Rara Vez",AD580="Insignificante"),("BAJA"),IF(AND(AC580="Rara Vez",AD580="Menor"),("BAJA"),IF(AND(AC580="Rara Vez",AD580="Moderado"),("MODERADA"),IF(AND(AC580="Rara Vez",AD580="Mayor"),("ALTA"),IF(AND(AC580="Improbable",AD580="Insignificante"),("BAJA"),IF(AND(AC580="Improbable",AD580="Menor"),("BAJA"),IF(AND(AC580="Improbable",AD580="Moderado"),("MODERADA"),IF(AND(AC580="Improbable",AD580="Mayor"),("ALTA"),IF(AND(AC580="Posible",AD580="Insignificante"),("BAJA"),IF(AND(AC580="Posible",AD580="Menor"),("MODERADA"),IF(AND(AC580="Posible",AD580="Moderado"),("ALTA"),IF(AND(AC580="Posible",AD580="Mayor"),("EXTREMA"),IF(AND(AC580="Probable",AD580="Insignificante"),("MODERADA"),IF(AND(AC580="Probable",AD580="Menor"),("ALTA"),IF(AND(AC580="Probable",AD580="Moderado"),("ALTA"),IF(AND(AC580="Probable",AD580="Mayor"),("EXTREMA"),IF(AND(AC580="Casi Seguro",AD580="Insignificante"),("ALTA"),IF(AND(AC580="Casi Seguro",AD580="Menor"),("ALTA"),IF(AND(AC580="Casi Seguro",AD580="Moderado"),("EXTREMA"),IF(AND(AC580="Casi Seguro",AD580="Mayor"),("EXTREMA"),IF(AD580="Catastrófico","EXTREMA","VALORAR")))))))))))))))))))))</f>
        <v>VALORAR</v>
      </c>
      <c r="AF580" s="205">
        <v>1</v>
      </c>
      <c r="AG580" s="206"/>
      <c r="AH580" s="234" t="str">
        <f t="shared" si="567"/>
        <v/>
      </c>
      <c r="AI580" s="340"/>
      <c r="AJ580" s="340"/>
      <c r="AK580" s="235" t="str">
        <f t="shared" si="568"/>
        <v/>
      </c>
      <c r="AL580" s="341"/>
      <c r="AM580" s="341"/>
      <c r="AN580" s="342"/>
      <c r="AO580" s="236" t="str">
        <f>IF(ISBLANK(AD580),(IFERROR(IF(AH580="Probabilidad",(W580-(+W580*AK580)),IF(AH580="Impacto",W580,"")),""))," ")</f>
        <v/>
      </c>
      <c r="AP580" s="174" t="str">
        <f>IF(ISBLANK(AD580), (IFERROR(IF(AO580="","",IF(AO580&lt;=0.2,"Muy Baja",IF(AO580&lt;=0.4,"Baja",IF(AO580&lt;=0.6,"Media",IF(AO580&lt;=0.8,"Alta","Muy Alta"))))),""))," ")</f>
        <v/>
      </c>
      <c r="AQ580" s="237" t="str">
        <f t="shared" si="569"/>
        <v/>
      </c>
      <c r="AR580" s="283" t="str">
        <f t="shared" si="570"/>
        <v/>
      </c>
      <c r="AS580" s="237" t="str">
        <f>IFERROR(IF(AH580="Impacto",(AA580-(+AA580*AK580)),IF(AH580="Probabilidad",AA580,"")),"")</f>
        <v/>
      </c>
      <c r="AT580" s="239" t="str">
        <f t="shared" si="571"/>
        <v/>
      </c>
      <c r="AU580" s="453"/>
      <c r="AV580" s="456" t="str">
        <f>IF(ISBLANK(AD580), " ", AD580)</f>
        <v xml:space="preserve"> </v>
      </c>
      <c r="AW580" s="450" t="str">
        <f t="shared" ref="AW580" si="592">IF(AND(AU580="Rara Vez",AV580="Insignificante"),("BAJA"),IF(AND(AU580="Rara Vez",AV580="Menor"),("BAJA"),IF(AND(AU580="Rara Vez",AV580="Moderado"),("MODERADA"),IF(AND(AU580="Rara Vez",AV580="Mayor"),("ALTA"),IF(AND(AU580="Improbable",AV580="Insignificante"),("BAJA"),IF(AND(AU580="Improbable",AV580="Menor"),("BAJA"),IF(AND(AU580="Improbable",AV580="Moderado"),("MODERADA"),IF(AND(AU580="Improbable",AV580="Mayor"),("ALTA"),IF(AND(AU580="Posible",AV580="Insignificante"),("BAJA"),IF(AND(AU580="Posible",AV580="Menor"),("MODERADA"),IF(AND(AU580="Posible",AV580="Moderado"),("ALTA"),IF(AND(AU580="Posible",AV580="Mayor"),("EXTREMA"),IF(AND(AU580="Probable",AV580="Insignificante"),("MODERADA"),IF(AND(AU580="Probable",AV580="Menor"),("ALTA"),IF(AND(AU580="Probable",AV580="Moderado"),("ALTA"),IF(AND(AU580="Probable",AV580="Mayor"),("EXTREMA"),IF(AND(AU580="Casi Seguro",AV580="Insignificante"),("ALTA"),IF(AND(AU580="Casi Seguro",AV580="Menor"),("ALTA"),IF(AND(AU580="Casi Seguro",AV580="Moderado"),("EXTREMA"),IF(AND(AU580="Casi Seguro",AV580="Mayor"),("EXTREMA"),IF(AV580="Catastrófico","EXTREMA","VALORAR")))))))))))))))))))))</f>
        <v>VALORAR</v>
      </c>
      <c r="AX580" s="459"/>
      <c r="AY580" s="343"/>
      <c r="AZ580" s="209"/>
      <c r="BA580" s="207"/>
      <c r="BB580" s="207"/>
      <c r="BC580" s="208"/>
      <c r="BD580" s="208"/>
      <c r="BE580" s="208"/>
      <c r="BF580" s="209"/>
      <c r="BG580" s="462"/>
      <c r="BH580" s="215"/>
      <c r="BI580" s="210"/>
      <c r="BJ580" s="210"/>
      <c r="BK580" s="210"/>
      <c r="BL580" s="207"/>
      <c r="BM580" s="207"/>
      <c r="BN580" s="207"/>
      <c r="BO580" s="282"/>
      <c r="BP580" s="282"/>
      <c r="BQ580" s="284"/>
      <c r="BR580" s="213"/>
      <c r="BS580" s="213" t="str">
        <f>IF(AND('MAPA DE RIESGOS'!$AP580="Muy Alta",'MAPA DE RIESGOS'!$AR580="Leve"),CONCATENATE("R",'MAPA DE RIESGOS'!$H580,"C",'MAPA DE RIESGOS'!$AF580),"")</f>
        <v/>
      </c>
      <c r="BT580" s="213"/>
      <c r="BU580" s="213"/>
      <c r="BV580" s="213"/>
      <c r="BW580" s="213"/>
      <c r="BX580" s="213"/>
      <c r="BY580" s="213"/>
      <c r="BZ580" s="213"/>
      <c r="CA580" s="213"/>
      <c r="CB580" s="213"/>
      <c r="CC580" s="213"/>
      <c r="CD580" s="213"/>
      <c r="CE580" s="213"/>
      <c r="CF580" s="213"/>
      <c r="CG580" s="213"/>
      <c r="CH580" s="213"/>
      <c r="CI580" s="213"/>
      <c r="CJ580" s="213"/>
      <c r="CK580" s="213"/>
    </row>
    <row r="581" spans="1:89" s="214" customFormat="1" ht="28.5" hidden="1" customHeight="1">
      <c r="A581" s="635"/>
      <c r="B581" s="517"/>
      <c r="C581" s="520"/>
      <c r="D581" s="290"/>
      <c r="E581" s="293"/>
      <c r="F581" s="207"/>
      <c r="G581" s="489"/>
      <c r="H581" s="384">
        <v>95</v>
      </c>
      <c r="I581" s="466"/>
      <c r="J581" s="463"/>
      <c r="K581" s="463"/>
      <c r="L581" s="463"/>
      <c r="M581" s="469"/>
      <c r="N581" s="469"/>
      <c r="O581" s="469"/>
      <c r="P581" s="472"/>
      <c r="Q581" s="475"/>
      <c r="R581" s="478"/>
      <c r="S581" s="478"/>
      <c r="T581" s="478"/>
      <c r="U581" s="478"/>
      <c r="V581" s="481"/>
      <c r="W581" s="439"/>
      <c r="X581" s="484"/>
      <c r="Y581" s="487"/>
      <c r="Z581" s="436"/>
      <c r="AA581" s="439"/>
      <c r="AB581" s="442"/>
      <c r="AC581" s="445"/>
      <c r="AD581" s="448"/>
      <c r="AE581" s="451"/>
      <c r="AF581" s="205">
        <v>2</v>
      </c>
      <c r="AG581" s="206"/>
      <c r="AH581" s="234" t="str">
        <f t="shared" si="567"/>
        <v/>
      </c>
      <c r="AI581" s="340"/>
      <c r="AJ581" s="340"/>
      <c r="AK581" s="235" t="str">
        <f t="shared" si="568"/>
        <v/>
      </c>
      <c r="AL581" s="341"/>
      <c r="AM581" s="341"/>
      <c r="AN581" s="342"/>
      <c r="AO581" s="236" t="str">
        <f>IF(ISBLANK(AD580),(IFERROR(IF(AND(AH580="Probabilidad",AH581="Probabilidad"),(AQ580-(+AQ580*AK581)),IF(AH581="Probabilidad",(W580-(+W580*AK581)),IF(AH581="Impacto",AQ580,""))),""))," ")</f>
        <v/>
      </c>
      <c r="AP581" s="174" t="str">
        <f>IF(ISBLANK(AD580),(IFERROR(IF(AO581="","",IF(AO581&lt;=0.2,"Muy Baja",IF(AO581&lt;=0.4,"Baja",IF(AO581&lt;=0.6,"Media",IF(AO581&lt;=0.8,"Alta","Muy Alta"))))),""))," ")</f>
        <v/>
      </c>
      <c r="AQ581" s="237" t="str">
        <f t="shared" si="569"/>
        <v/>
      </c>
      <c r="AR581" s="283" t="str">
        <f t="shared" si="570"/>
        <v/>
      </c>
      <c r="AS581" s="237" t="str">
        <f>IFERROR(IF(AND(AH580="Impacto",AH581="Impacto"),(AS580-(+AS580*AK581)),IF(AH581="Impacto",(AA580-(+AA580*AK581)),IF(AH581="Probabilidad",AS580,""))),"")</f>
        <v/>
      </c>
      <c r="AT581" s="239" t="str">
        <f t="shared" si="571"/>
        <v/>
      </c>
      <c r="AU581" s="454"/>
      <c r="AV581" s="457"/>
      <c r="AW581" s="451"/>
      <c r="AX581" s="460"/>
      <c r="AY581" s="343"/>
      <c r="AZ581" s="209"/>
      <c r="BA581" s="207"/>
      <c r="BB581" s="207"/>
      <c r="BC581" s="208"/>
      <c r="BD581" s="208"/>
      <c r="BE581" s="208"/>
      <c r="BF581" s="209"/>
      <c r="BG581" s="463"/>
      <c r="BH581" s="215"/>
      <c r="BI581" s="210"/>
      <c r="BJ581" s="210"/>
      <c r="BK581" s="210"/>
      <c r="BL581" s="207"/>
      <c r="BM581" s="207"/>
      <c r="BN581" s="207"/>
      <c r="BO581" s="282"/>
      <c r="BP581" s="282"/>
      <c r="BQ581" s="284"/>
      <c r="BR581" s="213"/>
      <c r="BS581" s="213" t="str">
        <f>IF(AND('MAPA DE RIESGOS'!$AP581="Muy Alta",'MAPA DE RIESGOS'!$AR581="Leve"),CONCATENATE("R",'MAPA DE RIESGOS'!$H581,"C",'MAPA DE RIESGOS'!$AF581),"")</f>
        <v/>
      </c>
      <c r="BT581" s="213"/>
      <c r="BU581" s="213"/>
      <c r="BV581" s="213"/>
      <c r="BW581" s="213"/>
      <c r="BX581" s="213"/>
      <c r="BY581" s="213"/>
      <c r="BZ581" s="213"/>
      <c r="CA581" s="213"/>
      <c r="CB581" s="213"/>
      <c r="CC581" s="213"/>
      <c r="CD581" s="213"/>
      <c r="CE581" s="213"/>
      <c r="CF581" s="213"/>
      <c r="CG581" s="213"/>
      <c r="CH581" s="213"/>
      <c r="CI581" s="213"/>
      <c r="CJ581" s="213"/>
      <c r="CK581" s="213"/>
    </row>
    <row r="582" spans="1:89" s="214" customFormat="1" ht="28.5" hidden="1" customHeight="1">
      <c r="A582" s="635"/>
      <c r="B582" s="517"/>
      <c r="C582" s="520"/>
      <c r="D582" s="290"/>
      <c r="E582" s="293"/>
      <c r="F582" s="207"/>
      <c r="G582" s="489"/>
      <c r="H582" s="384">
        <v>95</v>
      </c>
      <c r="I582" s="466"/>
      <c r="J582" s="463"/>
      <c r="K582" s="463"/>
      <c r="L582" s="463"/>
      <c r="M582" s="469"/>
      <c r="N582" s="469"/>
      <c r="O582" s="469"/>
      <c r="P582" s="472"/>
      <c r="Q582" s="475"/>
      <c r="R582" s="478"/>
      <c r="S582" s="478"/>
      <c r="T582" s="478"/>
      <c r="U582" s="478"/>
      <c r="V582" s="481"/>
      <c r="W582" s="439"/>
      <c r="X582" s="484"/>
      <c r="Y582" s="487"/>
      <c r="Z582" s="436"/>
      <c r="AA582" s="439"/>
      <c r="AB582" s="442"/>
      <c r="AC582" s="445"/>
      <c r="AD582" s="448"/>
      <c r="AE582" s="451"/>
      <c r="AF582" s="205">
        <v>3</v>
      </c>
      <c r="AG582" s="206"/>
      <c r="AH582" s="234" t="str">
        <f t="shared" si="567"/>
        <v/>
      </c>
      <c r="AI582" s="340"/>
      <c r="AJ582" s="340"/>
      <c r="AK582" s="235" t="str">
        <f t="shared" si="568"/>
        <v/>
      </c>
      <c r="AL582" s="341"/>
      <c r="AM582" s="341"/>
      <c r="AN582" s="342"/>
      <c r="AO582" s="236" t="str">
        <f>IF(ISBLANK(AD580),(IFERROR(IF(AND(AH581="Probabilidad",AH582="Probabilidad"),(AQ581-(+AQ581*AK582)),IF(AND(AH581="Impacto",AH582="Probabilidad"),(AQ580-(+AQ580*AK582)),IF(AH582="Impacto",AQ581,""))),""))," ")</f>
        <v/>
      </c>
      <c r="AP582" s="174" t="str">
        <f>IF(ISBLANK(AD580),(IFERROR(IF(AO582="","",IF(AO582&lt;=0.2,"Muy Baja",IF(AO582&lt;=0.4,"Baja",IF(AO582&lt;=0.6,"Media",IF(AO582&lt;=0.8,"Alta","Muy Alta"))))),""))," ")</f>
        <v/>
      </c>
      <c r="AQ582" s="237" t="str">
        <f t="shared" si="569"/>
        <v/>
      </c>
      <c r="AR582" s="283" t="str">
        <f t="shared" si="570"/>
        <v/>
      </c>
      <c r="AS582" s="237" t="str">
        <f>IFERROR(IF(AND(AH581="Impacto",AH582="Impacto"),(AS581-(+AS581*AK582)),IF(AND(AH581="Probabilidad",AH582="Impacto"),(AS580-(+AS580*AK582)),IF(AH582="Probabilidad",AS581,""))),"")</f>
        <v/>
      </c>
      <c r="AT582" s="239" t="str">
        <f t="shared" si="571"/>
        <v/>
      </c>
      <c r="AU582" s="454"/>
      <c r="AV582" s="457"/>
      <c r="AW582" s="451"/>
      <c r="AX582" s="460"/>
      <c r="AY582" s="343"/>
      <c r="AZ582" s="209"/>
      <c r="BA582" s="207"/>
      <c r="BB582" s="207"/>
      <c r="BC582" s="208"/>
      <c r="BD582" s="208"/>
      <c r="BE582" s="208"/>
      <c r="BF582" s="209"/>
      <c r="BG582" s="463"/>
      <c r="BH582" s="215"/>
      <c r="BI582" s="210"/>
      <c r="BJ582" s="210"/>
      <c r="BK582" s="210"/>
      <c r="BL582" s="207"/>
      <c r="BM582" s="207"/>
      <c r="BN582" s="207"/>
      <c r="BO582" s="282"/>
      <c r="BP582" s="282"/>
      <c r="BQ582" s="284"/>
      <c r="BR582" s="213"/>
      <c r="BS582" s="213" t="str">
        <f>IF(AND('MAPA DE RIESGOS'!$AP582="Muy Alta",'MAPA DE RIESGOS'!$AR582="Leve"),CONCATENATE("R",'MAPA DE RIESGOS'!$H582,"C",'MAPA DE RIESGOS'!$AF582),"")</f>
        <v/>
      </c>
      <c r="BT582" s="213"/>
      <c r="BU582" s="213"/>
      <c r="BV582" s="213"/>
      <c r="BW582" s="213"/>
      <c r="BX582" s="213"/>
      <c r="BY582" s="213"/>
      <c r="BZ582" s="213"/>
      <c r="CA582" s="213"/>
      <c r="CB582" s="213"/>
      <c r="CC582" s="213"/>
      <c r="CD582" s="213"/>
      <c r="CE582" s="213"/>
      <c r="CF582" s="213"/>
      <c r="CG582" s="213"/>
      <c r="CH582" s="213"/>
      <c r="CI582" s="213"/>
      <c r="CJ582" s="213"/>
      <c r="CK582" s="213"/>
    </row>
    <row r="583" spans="1:89" s="214" customFormat="1" ht="28.5" hidden="1" customHeight="1">
      <c r="A583" s="635"/>
      <c r="B583" s="517"/>
      <c r="C583" s="520"/>
      <c r="D583" s="290"/>
      <c r="E583" s="293"/>
      <c r="F583" s="207"/>
      <c r="G583" s="489"/>
      <c r="H583" s="384">
        <v>95</v>
      </c>
      <c r="I583" s="466"/>
      <c r="J583" s="463"/>
      <c r="K583" s="463"/>
      <c r="L583" s="463"/>
      <c r="M583" s="469"/>
      <c r="N583" s="469"/>
      <c r="O583" s="469"/>
      <c r="P583" s="472"/>
      <c r="Q583" s="475"/>
      <c r="R583" s="478"/>
      <c r="S583" s="478"/>
      <c r="T583" s="478"/>
      <c r="U583" s="478"/>
      <c r="V583" s="481"/>
      <c r="W583" s="439"/>
      <c r="X583" s="484"/>
      <c r="Y583" s="487"/>
      <c r="Z583" s="436"/>
      <c r="AA583" s="439"/>
      <c r="AB583" s="442"/>
      <c r="AC583" s="445"/>
      <c r="AD583" s="448"/>
      <c r="AE583" s="451"/>
      <c r="AF583" s="205">
        <v>4</v>
      </c>
      <c r="AG583" s="206"/>
      <c r="AH583" s="234" t="str">
        <f t="shared" si="567"/>
        <v/>
      </c>
      <c r="AI583" s="340"/>
      <c r="AJ583" s="340"/>
      <c r="AK583" s="235" t="str">
        <f t="shared" si="568"/>
        <v/>
      </c>
      <c r="AL583" s="341"/>
      <c r="AM583" s="341"/>
      <c r="AN583" s="342"/>
      <c r="AO583" s="236" t="str">
        <f>IF(ISBLANK(AD580),(IFERROR(IF(AND(AH582="Probabilidad",AH583="Probabilidad"),(AQ582-(+AQ582*AK583)),IF(AND(AH582="Impacto",AH583="Probabilidad"),(AQ581-(+AQ581*AK583)),IF(AH583="Impacto",AQ582,""))),""))," ")</f>
        <v/>
      </c>
      <c r="AP583" s="174" t="str">
        <f>IF(ISBLANK(AD580),(IFERROR(IF(AO583="","",IF(AO583&lt;=0.2,"Muy Baja",IF(AO583&lt;=0.4,"Baja",IF(AO583&lt;=0.6,"Media",IF(AO583&lt;=0.8,"Alta","Muy Alta"))))),""))," ")</f>
        <v/>
      </c>
      <c r="AQ583" s="237" t="str">
        <f t="shared" si="569"/>
        <v/>
      </c>
      <c r="AR583" s="283" t="str">
        <f t="shared" si="570"/>
        <v/>
      </c>
      <c r="AS583" s="237" t="str">
        <f>IFERROR(IF(AND(AH582="Impacto",AH583="Impacto"),(AS582-(+AS582*AK583)),IF(AND(AH582="Probabilidad",AH583="Impacto"),(AS581-(+AS581*AK583)),IF(AH583="Probabilidad",AS582,""))),"")</f>
        <v/>
      </c>
      <c r="AT583" s="239" t="str">
        <f t="shared" si="571"/>
        <v/>
      </c>
      <c r="AU583" s="454"/>
      <c r="AV583" s="457"/>
      <c r="AW583" s="451"/>
      <c r="AX583" s="460"/>
      <c r="AY583" s="343"/>
      <c r="AZ583" s="209"/>
      <c r="BA583" s="207"/>
      <c r="BB583" s="207"/>
      <c r="BC583" s="208"/>
      <c r="BD583" s="208"/>
      <c r="BE583" s="208"/>
      <c r="BF583" s="209"/>
      <c r="BG583" s="463"/>
      <c r="BH583" s="215"/>
      <c r="BI583" s="210"/>
      <c r="BJ583" s="210"/>
      <c r="BK583" s="210"/>
      <c r="BL583" s="207"/>
      <c r="BM583" s="207"/>
      <c r="BN583" s="207"/>
      <c r="BO583" s="282"/>
      <c r="BP583" s="282"/>
      <c r="BQ583" s="284"/>
      <c r="BR583" s="213"/>
      <c r="BS583" s="213" t="str">
        <f>IF(AND('MAPA DE RIESGOS'!$AP583="Muy Alta",'MAPA DE RIESGOS'!$AR583="Leve"),CONCATENATE("R",'MAPA DE RIESGOS'!$H583,"C",'MAPA DE RIESGOS'!$AF583),"")</f>
        <v/>
      </c>
      <c r="BT583" s="213"/>
      <c r="BU583" s="213"/>
      <c r="BV583" s="213"/>
      <c r="BW583" s="213"/>
      <c r="BX583" s="213"/>
      <c r="BY583" s="213"/>
      <c r="BZ583" s="213"/>
      <c r="CA583" s="213"/>
      <c r="CB583" s="213"/>
      <c r="CC583" s="213"/>
      <c r="CD583" s="213"/>
      <c r="CE583" s="213"/>
      <c r="CF583" s="213"/>
      <c r="CG583" s="213"/>
      <c r="CH583" s="213"/>
      <c r="CI583" s="213"/>
      <c r="CJ583" s="213"/>
      <c r="CK583" s="213"/>
    </row>
    <row r="584" spans="1:89" s="214" customFormat="1" ht="28.5" hidden="1" customHeight="1">
      <c r="A584" s="635"/>
      <c r="B584" s="517"/>
      <c r="C584" s="520"/>
      <c r="D584" s="290"/>
      <c r="E584" s="293"/>
      <c r="F584" s="207"/>
      <c r="G584" s="489"/>
      <c r="H584" s="384">
        <v>95</v>
      </c>
      <c r="I584" s="466"/>
      <c r="J584" s="463"/>
      <c r="K584" s="463"/>
      <c r="L584" s="463"/>
      <c r="M584" s="469"/>
      <c r="N584" s="469"/>
      <c r="O584" s="469"/>
      <c r="P584" s="472"/>
      <c r="Q584" s="475"/>
      <c r="R584" s="478"/>
      <c r="S584" s="478"/>
      <c r="T584" s="478"/>
      <c r="U584" s="478"/>
      <c r="V584" s="481"/>
      <c r="W584" s="439"/>
      <c r="X584" s="484"/>
      <c r="Y584" s="487"/>
      <c r="Z584" s="436"/>
      <c r="AA584" s="439"/>
      <c r="AB584" s="442"/>
      <c r="AC584" s="445"/>
      <c r="AD584" s="448"/>
      <c r="AE584" s="451"/>
      <c r="AF584" s="205">
        <v>5</v>
      </c>
      <c r="AG584" s="206"/>
      <c r="AH584" s="234" t="str">
        <f t="shared" si="567"/>
        <v/>
      </c>
      <c r="AI584" s="340"/>
      <c r="AJ584" s="340"/>
      <c r="AK584" s="235" t="str">
        <f t="shared" si="568"/>
        <v/>
      </c>
      <c r="AL584" s="341"/>
      <c r="AM584" s="341"/>
      <c r="AN584" s="342"/>
      <c r="AO584" s="236" t="str">
        <f>IF(ISBLANK(AD580),(IFERROR(IF(AND(AH583="Probabilidad",AH584="Probabilidad"),(AQ583-(+AQ583*AK584)),IF(AND(AH583="Impacto",AH584="Probabilidad"),(AQ582-(+AQ582*AK584)),IF(AH584="Impacto",AQ583,""))),""))," ")</f>
        <v/>
      </c>
      <c r="AP584" s="174" t="str">
        <f>IF(ISBLANK(AD580),(IFERROR(IF(AO584="","",IF(AO584&lt;=0.2,"Muy Baja",IF(AO584&lt;=0.4,"Baja",IF(AO584&lt;=0.6,"Media",IF(AO584&lt;=0.8,"Alta","Muy Alta"))))),""))," ")</f>
        <v/>
      </c>
      <c r="AQ584" s="237" t="str">
        <f t="shared" si="569"/>
        <v/>
      </c>
      <c r="AR584" s="283" t="str">
        <f t="shared" si="570"/>
        <v/>
      </c>
      <c r="AS584" s="237" t="str">
        <f>IFERROR(IF(AND(AH583="Impacto",AH584="Impacto"),(AS583-(+AS583*AK584)),IF(AND(AH583="Probabilidad",AH584="Impacto"),(AS582-(+AS582*AK584)),IF(AH584="Probabilidad",AS583,""))),"")</f>
        <v/>
      </c>
      <c r="AT584" s="239" t="str">
        <f t="shared" si="571"/>
        <v/>
      </c>
      <c r="AU584" s="454"/>
      <c r="AV584" s="457"/>
      <c r="AW584" s="451"/>
      <c r="AX584" s="460"/>
      <c r="AY584" s="343"/>
      <c r="AZ584" s="209"/>
      <c r="BA584" s="207"/>
      <c r="BB584" s="207"/>
      <c r="BC584" s="208"/>
      <c r="BD584" s="208"/>
      <c r="BE584" s="208"/>
      <c r="BF584" s="209"/>
      <c r="BG584" s="463"/>
      <c r="BH584" s="215"/>
      <c r="BI584" s="210"/>
      <c r="BJ584" s="210"/>
      <c r="BK584" s="210"/>
      <c r="BL584" s="207"/>
      <c r="BM584" s="207"/>
      <c r="BN584" s="207"/>
      <c r="BO584" s="282"/>
      <c r="BP584" s="282"/>
      <c r="BQ584" s="284"/>
      <c r="BR584" s="213"/>
      <c r="BS584" s="213" t="str">
        <f>IF(AND('MAPA DE RIESGOS'!$AP584="Muy Alta",'MAPA DE RIESGOS'!$AR584="Leve"),CONCATENATE("R",'MAPA DE RIESGOS'!$H584,"C",'MAPA DE RIESGOS'!$AF584),"")</f>
        <v/>
      </c>
      <c r="BT584" s="213"/>
      <c r="BU584" s="213"/>
      <c r="BV584" s="213"/>
      <c r="BW584" s="213"/>
      <c r="BX584" s="213"/>
      <c r="BY584" s="213"/>
      <c r="BZ584" s="213"/>
      <c r="CA584" s="213"/>
      <c r="CB584" s="213"/>
      <c r="CC584" s="213"/>
      <c r="CD584" s="213"/>
      <c r="CE584" s="213"/>
      <c r="CF584" s="213"/>
      <c r="CG584" s="213"/>
      <c r="CH584" s="213"/>
      <c r="CI584" s="213"/>
      <c r="CJ584" s="213"/>
      <c r="CK584" s="213"/>
    </row>
    <row r="585" spans="1:89" s="214" customFormat="1" ht="28.5" hidden="1" customHeight="1">
      <c r="A585" s="635"/>
      <c r="B585" s="518"/>
      <c r="C585" s="521"/>
      <c r="D585" s="291"/>
      <c r="E585" s="294"/>
      <c r="F585" s="207"/>
      <c r="G585" s="489"/>
      <c r="H585" s="384">
        <v>95</v>
      </c>
      <c r="I585" s="467"/>
      <c r="J585" s="464"/>
      <c r="K585" s="464"/>
      <c r="L585" s="464"/>
      <c r="M585" s="470"/>
      <c r="N585" s="470"/>
      <c r="O585" s="470"/>
      <c r="P585" s="473"/>
      <c r="Q585" s="476"/>
      <c r="R585" s="479"/>
      <c r="S585" s="479"/>
      <c r="T585" s="479"/>
      <c r="U585" s="479"/>
      <c r="V585" s="482"/>
      <c r="W585" s="440"/>
      <c r="X585" s="485"/>
      <c r="Y585" s="488"/>
      <c r="Z585" s="437"/>
      <c r="AA585" s="440"/>
      <c r="AB585" s="443"/>
      <c r="AC585" s="446"/>
      <c r="AD585" s="449"/>
      <c r="AE585" s="452"/>
      <c r="AF585" s="205">
        <v>6</v>
      </c>
      <c r="AG585" s="206"/>
      <c r="AH585" s="234" t="str">
        <f t="shared" si="567"/>
        <v/>
      </c>
      <c r="AI585" s="340"/>
      <c r="AJ585" s="340"/>
      <c r="AK585" s="235" t="str">
        <f t="shared" si="568"/>
        <v/>
      </c>
      <c r="AL585" s="341"/>
      <c r="AM585" s="341"/>
      <c r="AN585" s="342"/>
      <c r="AO585" s="236" t="str">
        <f>IF(ISBLANK(AD580),(IFERROR(IF(AND(AH583="Probabilidad",AH585="Probabilidad"),(AQ583-(+AQ583*AK585)),IF(AND(AH583="Impacto",AH585="Probabilidad"),(AQ582-(+AQ582*AK585)),IF(AH585="Impacto",AQ583,""))),""))," ")</f>
        <v/>
      </c>
      <c r="AP585" s="174" t="str">
        <f>IF(ISBLANK(AD580),(IFERROR(IF(AO585="","",IF(AO585&lt;=0.2,"Muy Baja",IF(AO585&lt;=0.4,"Baja",IF(AO585&lt;=0.6,"Media",IF(AO585&lt;=0.8,"Alta","Muy Alta"))))),"")), " ")</f>
        <v/>
      </c>
      <c r="AQ585" s="237" t="str">
        <f t="shared" si="569"/>
        <v/>
      </c>
      <c r="AR585" s="283" t="str">
        <f t="shared" si="570"/>
        <v/>
      </c>
      <c r="AS585" s="237" t="str">
        <f>IFERROR(IF(AND(AH584="Impacto",AH585="Impacto"),(AS583-(+AS584*AK585)),IF(AND(AH583="Probabilidad",AH585="Impacto"),(AS582-(+AS582*AK585)),IF(AH585="Probabilidad",AS583,""))),"")</f>
        <v/>
      </c>
      <c r="AT585" s="239" t="str">
        <f t="shared" si="571"/>
        <v/>
      </c>
      <c r="AU585" s="455"/>
      <c r="AV585" s="458"/>
      <c r="AW585" s="452"/>
      <c r="AX585" s="461"/>
      <c r="AY585" s="343"/>
      <c r="AZ585" s="209"/>
      <c r="BA585" s="207"/>
      <c r="BB585" s="207"/>
      <c r="BC585" s="208"/>
      <c r="BD585" s="208"/>
      <c r="BE585" s="208"/>
      <c r="BF585" s="209"/>
      <c r="BG585" s="464"/>
      <c r="BH585" s="215"/>
      <c r="BI585" s="210"/>
      <c r="BJ585" s="210"/>
      <c r="BK585" s="210"/>
      <c r="BL585" s="207"/>
      <c r="BM585" s="207"/>
      <c r="BN585" s="207"/>
      <c r="BO585" s="282"/>
      <c r="BP585" s="282"/>
      <c r="BQ585" s="284"/>
      <c r="BR585" s="213"/>
      <c r="BS585" s="213" t="str">
        <f>IF(AND('MAPA DE RIESGOS'!$AP585="Muy Alta",'MAPA DE RIESGOS'!$AR585="Leve"),CONCATENATE("R",'MAPA DE RIESGOS'!$H585,"C",'MAPA DE RIESGOS'!$AF585),"")</f>
        <v/>
      </c>
      <c r="BT585" s="213"/>
      <c r="BU585" s="213"/>
      <c r="BV585" s="213"/>
      <c r="BW585" s="213"/>
      <c r="BX585" s="213"/>
      <c r="BY585" s="213"/>
      <c r="BZ585" s="213"/>
      <c r="CA585" s="213"/>
      <c r="CB585" s="213"/>
      <c r="CC585" s="213"/>
      <c r="CD585" s="213"/>
      <c r="CE585" s="213"/>
      <c r="CF585" s="213"/>
      <c r="CG585" s="213"/>
      <c r="CH585" s="213"/>
      <c r="CI585" s="213"/>
      <c r="CJ585" s="213"/>
      <c r="CK585" s="213"/>
    </row>
    <row r="586" spans="1:89" s="214" customFormat="1" ht="28.5" hidden="1" customHeight="1">
      <c r="A586" s="635"/>
      <c r="B586" s="516"/>
      <c r="C586" s="519" t="str">
        <f>IFERROR((VLOOKUP($B586,'Listados Datos'!$D$3:$E$18,2,FALSE))," ")</f>
        <v xml:space="preserve"> </v>
      </c>
      <c r="D586" s="289" t="str">
        <f>IFERROR((VLOOKUP($B586,'Listados Datos'!$D$3:$F$18,3,FALSE))," ")</f>
        <v xml:space="preserve"> </v>
      </c>
      <c r="E586" s="292"/>
      <c r="F586" s="207"/>
      <c r="G586" s="489">
        <v>96</v>
      </c>
      <c r="H586" s="384">
        <v>96</v>
      </c>
      <c r="I586" s="465"/>
      <c r="J586" s="462"/>
      <c r="K586" s="462"/>
      <c r="L586" s="462"/>
      <c r="M586" s="468"/>
      <c r="N586" s="468"/>
      <c r="O586" s="468"/>
      <c r="P586" s="471"/>
      <c r="Q586" s="474"/>
      <c r="R586" s="477"/>
      <c r="S586" s="477"/>
      <c r="T586" s="477"/>
      <c r="U586" s="477"/>
      <c r="V586" s="480" t="str">
        <f t="shared" ref="V586" si="593">IF(ISBLANK(AC586),(IF(P586&lt;=0,"",IF(P586&lt;=2,"Muy Baja",IF(P586&lt;=24,"Baja",IF(P586&lt;=500,"Media",IF(P586&lt;=5000,"Alta","Muy Alta"))))))," ")</f>
        <v/>
      </c>
      <c r="W586" s="438" t="str">
        <f t="shared" ref="W586" si="594">IF(ISBLANK(AC586),(IF(V586="","",IF(V586="Muy Baja",20%,IF(V586="Baja",40%,IF(V586="Media",60%,IF(V586="Alta",80%,IF(V586="Muy Alta",100%,0)))))))," ")</f>
        <v/>
      </c>
      <c r="X586" s="483"/>
      <c r="Y586" s="486" t="str">
        <f>IF(X586&gt;0,IF(NOT(ISERROR(MATCH(X586,'Listados Datos'!$N$3:$N$4,0))),'Listados Datos'!$N$6&amp;"Por favor no seleccionar este criterios de impacto (Afectación Económica o presupuestal y/o Pérdida Reputacional)",'Listados Datos'!$N$7),"")</f>
        <v/>
      </c>
      <c r="Z586" s="435" t="str">
        <f>IF(OR(X586='Listados Datos'!$R$3,X586='Listados Datos'!$S$3),"Leve",IF(OR(X586='Listados Datos'!$R$4,X586='Listados Datos'!$S$4),"Menor",IF(OR(X586='Listados Datos'!$R$5,X586='Listados Datos'!$S$5),"Moderado",IF(OR(X586='Listados Datos'!$R$6,X586='Listados Datos'!$S$6),"Mayor",IF(OR(X586='Listados Datos'!$R$7,X586='Listados Datos'!$S$7),"Catastrófico","")))))</f>
        <v/>
      </c>
      <c r="AA586" s="438" t="str">
        <f>IF(Z586="","",IF(Z586="Leve",20%,IF(Z586="Menor",40%,IF(Z586="Moderado",60%,IF(Z586="Mayor",80%,IF(Z586="Catastrófico",100%,0))))))</f>
        <v/>
      </c>
      <c r="AB586" s="441" t="str">
        <f>IF(OR(AND(V586="Muy Baja",Z586="Leve"),AND(V586="Muy Baja",Z586="Menor"),AND(V586="Baja",Z586="Leve")),"Bajo",IF(OR(AND(V586="Muy baja",Z586="Moderado"),AND(V586="Baja",Z586="Menor"),AND(V586="Baja",Z586="Moderado"),AND(V586="Media",Z586="Leve"),AND(V586="Media",Z586="Menor"),AND(V586="Media",Z586="Moderado"),AND(V586="Alta",Z586="Leve"),AND(V586="Alta",Z586="Menor")),"Moderado",IF(OR(AND(V586="Muy Baja",Z586="Mayor"),AND(V586="Baja",Z586="Mayor"),AND(V586="Media",Z586="Mayor"),AND(V586="Alta",Z586="Moderado"),AND(V586="Alta",Z586="Mayor"),AND(V586="Muy Alta",Z586="Leve"),AND(V586="Muy Alta",Z586="Menor"),AND(V586="Muy Alta",Z586="Moderado"),AND(V586="Muy Alta",Z586="Mayor")),"Alto",IF(OR(AND(V586="Muy Baja",Z586="Catastrófico"),AND(V586="Baja",Z586="Catastrófico"),AND(V586="Media",Z586="Catastrófico"),AND(V586="Alta",Z586="Catastrófico"),AND(V586="Muy Alta",Z586="Catastrófico")),"Extremo",""))))</f>
        <v/>
      </c>
      <c r="AC586" s="444"/>
      <c r="AD586" s="447"/>
      <c r="AE586" s="450" t="str">
        <f t="shared" ref="AE586" si="595">IF(AND(AC586="Rara Vez",AD586="Insignificante"),("BAJA"),IF(AND(AC586="Rara Vez",AD586="Menor"),("BAJA"),IF(AND(AC586="Rara Vez",AD586="Moderado"),("MODERADA"),IF(AND(AC586="Rara Vez",AD586="Mayor"),("ALTA"),IF(AND(AC586="Improbable",AD586="Insignificante"),("BAJA"),IF(AND(AC586="Improbable",AD586="Menor"),("BAJA"),IF(AND(AC586="Improbable",AD586="Moderado"),("MODERADA"),IF(AND(AC586="Improbable",AD586="Mayor"),("ALTA"),IF(AND(AC586="Posible",AD586="Insignificante"),("BAJA"),IF(AND(AC586="Posible",AD586="Menor"),("MODERADA"),IF(AND(AC586="Posible",AD586="Moderado"),("ALTA"),IF(AND(AC586="Posible",AD586="Mayor"),("EXTREMA"),IF(AND(AC586="Probable",AD586="Insignificante"),("MODERADA"),IF(AND(AC586="Probable",AD586="Menor"),("ALTA"),IF(AND(AC586="Probable",AD586="Moderado"),("ALTA"),IF(AND(AC586="Probable",AD586="Mayor"),("EXTREMA"),IF(AND(AC586="Casi Seguro",AD586="Insignificante"),("ALTA"),IF(AND(AC586="Casi Seguro",AD586="Menor"),("ALTA"),IF(AND(AC586="Casi Seguro",AD586="Moderado"),("EXTREMA"),IF(AND(AC586="Casi Seguro",AD586="Mayor"),("EXTREMA"),IF(AD586="Catastrófico","EXTREMA","VALORAR")))))))))))))))))))))</f>
        <v>VALORAR</v>
      </c>
      <c r="AF586" s="205">
        <v>1</v>
      </c>
      <c r="AG586" s="206"/>
      <c r="AH586" s="234" t="str">
        <f t="shared" si="567"/>
        <v/>
      </c>
      <c r="AI586" s="340"/>
      <c r="AJ586" s="340"/>
      <c r="AK586" s="235" t="str">
        <f t="shared" si="568"/>
        <v/>
      </c>
      <c r="AL586" s="341"/>
      <c r="AM586" s="341"/>
      <c r="AN586" s="342"/>
      <c r="AO586" s="236" t="str">
        <f>IF(ISBLANK(AD586),(IFERROR(IF(AH586="Probabilidad",(W586-(+W586*AK586)),IF(AH586="Impacto",W586,"")),""))," ")</f>
        <v/>
      </c>
      <c r="AP586" s="174" t="str">
        <f>IF(ISBLANK(AD586), (IFERROR(IF(AO586="","",IF(AO586&lt;=0.2,"Muy Baja",IF(AO586&lt;=0.4,"Baja",IF(AO586&lt;=0.6,"Media",IF(AO586&lt;=0.8,"Alta","Muy Alta"))))),""))," ")</f>
        <v/>
      </c>
      <c r="AQ586" s="237" t="str">
        <f t="shared" si="569"/>
        <v/>
      </c>
      <c r="AR586" s="283" t="str">
        <f t="shared" si="570"/>
        <v/>
      </c>
      <c r="AS586" s="237" t="str">
        <f>IFERROR(IF(AH586="Impacto",(AA586-(+AA586*AK586)),IF(AH586="Probabilidad",AA586,"")),"")</f>
        <v/>
      </c>
      <c r="AT586" s="239" t="str">
        <f t="shared" si="571"/>
        <v/>
      </c>
      <c r="AU586" s="453"/>
      <c r="AV586" s="456" t="str">
        <f>IF(ISBLANK(AD586), " ", AD586)</f>
        <v xml:space="preserve"> </v>
      </c>
      <c r="AW586" s="450" t="str">
        <f t="shared" ref="AW586" si="596">IF(AND(AU586="Rara Vez",AV586="Insignificante"),("BAJA"),IF(AND(AU586="Rara Vez",AV586="Menor"),("BAJA"),IF(AND(AU586="Rara Vez",AV586="Moderado"),("MODERADA"),IF(AND(AU586="Rara Vez",AV586="Mayor"),("ALTA"),IF(AND(AU586="Improbable",AV586="Insignificante"),("BAJA"),IF(AND(AU586="Improbable",AV586="Menor"),("BAJA"),IF(AND(AU586="Improbable",AV586="Moderado"),("MODERADA"),IF(AND(AU586="Improbable",AV586="Mayor"),("ALTA"),IF(AND(AU586="Posible",AV586="Insignificante"),("BAJA"),IF(AND(AU586="Posible",AV586="Menor"),("MODERADA"),IF(AND(AU586="Posible",AV586="Moderado"),("ALTA"),IF(AND(AU586="Posible",AV586="Mayor"),("EXTREMA"),IF(AND(AU586="Probable",AV586="Insignificante"),("MODERADA"),IF(AND(AU586="Probable",AV586="Menor"),("ALTA"),IF(AND(AU586="Probable",AV586="Moderado"),("ALTA"),IF(AND(AU586="Probable",AV586="Mayor"),("EXTREMA"),IF(AND(AU586="Casi Seguro",AV586="Insignificante"),("ALTA"),IF(AND(AU586="Casi Seguro",AV586="Menor"),("ALTA"),IF(AND(AU586="Casi Seguro",AV586="Moderado"),("EXTREMA"),IF(AND(AU586="Casi Seguro",AV586="Mayor"),("EXTREMA"),IF(AV586="Catastrófico","EXTREMA","VALORAR")))))))))))))))))))))</f>
        <v>VALORAR</v>
      </c>
      <c r="AX586" s="459"/>
      <c r="AY586" s="343"/>
      <c r="AZ586" s="209"/>
      <c r="BA586" s="207"/>
      <c r="BB586" s="207"/>
      <c r="BC586" s="208"/>
      <c r="BD586" s="208"/>
      <c r="BE586" s="208"/>
      <c r="BF586" s="209"/>
      <c r="BG586" s="462"/>
      <c r="BH586" s="215"/>
      <c r="BI586" s="210"/>
      <c r="BJ586" s="210"/>
      <c r="BK586" s="210"/>
      <c r="BL586" s="207"/>
      <c r="BM586" s="207"/>
      <c r="BN586" s="207"/>
      <c r="BO586" s="282"/>
      <c r="BP586" s="282"/>
      <c r="BQ586" s="284"/>
      <c r="BR586" s="213"/>
      <c r="BS586" s="213" t="str">
        <f>IF(AND('MAPA DE RIESGOS'!$AP586="Muy Alta",'MAPA DE RIESGOS'!$AR586="Leve"),CONCATENATE("R",'MAPA DE RIESGOS'!$H586,"C",'MAPA DE RIESGOS'!$AF586),"")</f>
        <v/>
      </c>
      <c r="BT586" s="213"/>
      <c r="BU586" s="213"/>
      <c r="BV586" s="213"/>
      <c r="BW586" s="213"/>
      <c r="BX586" s="213"/>
      <c r="BY586" s="213"/>
      <c r="BZ586" s="213"/>
      <c r="CA586" s="213"/>
      <c r="CB586" s="213"/>
      <c r="CC586" s="213"/>
      <c r="CD586" s="213"/>
      <c r="CE586" s="213"/>
      <c r="CF586" s="213"/>
      <c r="CG586" s="213"/>
      <c r="CH586" s="213"/>
      <c r="CI586" s="213"/>
      <c r="CJ586" s="213"/>
      <c r="CK586" s="213"/>
    </row>
    <row r="587" spans="1:89" s="214" customFormat="1" ht="28.5" hidden="1" customHeight="1">
      <c r="A587" s="635"/>
      <c r="B587" s="517"/>
      <c r="C587" s="520"/>
      <c r="D587" s="290"/>
      <c r="E587" s="293"/>
      <c r="F587" s="207"/>
      <c r="G587" s="489"/>
      <c r="H587" s="384">
        <v>96</v>
      </c>
      <c r="I587" s="466"/>
      <c r="J587" s="463"/>
      <c r="K587" s="463"/>
      <c r="L587" s="463"/>
      <c r="M587" s="469"/>
      <c r="N587" s="469"/>
      <c r="O587" s="469"/>
      <c r="P587" s="472"/>
      <c r="Q587" s="475"/>
      <c r="R587" s="478"/>
      <c r="S587" s="478"/>
      <c r="T587" s="478"/>
      <c r="U587" s="478"/>
      <c r="V587" s="481"/>
      <c r="W587" s="439"/>
      <c r="X587" s="484"/>
      <c r="Y587" s="487"/>
      <c r="Z587" s="436"/>
      <c r="AA587" s="439"/>
      <c r="AB587" s="442"/>
      <c r="AC587" s="445"/>
      <c r="AD587" s="448"/>
      <c r="AE587" s="451"/>
      <c r="AF587" s="205">
        <v>2</v>
      </c>
      <c r="AG587" s="206"/>
      <c r="AH587" s="234" t="str">
        <f t="shared" si="567"/>
        <v/>
      </c>
      <c r="AI587" s="340"/>
      <c r="AJ587" s="340"/>
      <c r="AK587" s="235" t="str">
        <f t="shared" si="568"/>
        <v/>
      </c>
      <c r="AL587" s="341"/>
      <c r="AM587" s="341"/>
      <c r="AN587" s="342"/>
      <c r="AO587" s="236" t="str">
        <f>IF(ISBLANK(AD586),(IFERROR(IF(AND(AH586="Probabilidad",AH587="Probabilidad"),(AQ586-(+AQ586*AK587)),IF(AH587="Probabilidad",(W586-(+W586*AK587)),IF(AH587="Impacto",AQ586,""))),""))," ")</f>
        <v/>
      </c>
      <c r="AP587" s="174" t="str">
        <f>IF(ISBLANK(AD586),(IFERROR(IF(AO587="","",IF(AO587&lt;=0.2,"Muy Baja",IF(AO587&lt;=0.4,"Baja",IF(AO587&lt;=0.6,"Media",IF(AO587&lt;=0.8,"Alta","Muy Alta"))))),""))," ")</f>
        <v/>
      </c>
      <c r="AQ587" s="237" t="str">
        <f t="shared" si="569"/>
        <v/>
      </c>
      <c r="AR587" s="283" t="str">
        <f t="shared" si="570"/>
        <v/>
      </c>
      <c r="AS587" s="237" t="str">
        <f>IFERROR(IF(AND(AH586="Impacto",AH587="Impacto"),(AS586-(+AS586*AK587)),IF(AH587="Impacto",(AA586-(+AA586*AK587)),IF(AH587="Probabilidad",AS586,""))),"")</f>
        <v/>
      </c>
      <c r="AT587" s="239" t="str">
        <f t="shared" si="571"/>
        <v/>
      </c>
      <c r="AU587" s="454"/>
      <c r="AV587" s="457"/>
      <c r="AW587" s="451"/>
      <c r="AX587" s="460"/>
      <c r="AY587" s="343"/>
      <c r="AZ587" s="209"/>
      <c r="BA587" s="207"/>
      <c r="BB587" s="207"/>
      <c r="BC587" s="208"/>
      <c r="BD587" s="208"/>
      <c r="BE587" s="208"/>
      <c r="BF587" s="209"/>
      <c r="BG587" s="463"/>
      <c r="BH587" s="215"/>
      <c r="BI587" s="210"/>
      <c r="BJ587" s="210"/>
      <c r="BK587" s="210"/>
      <c r="BL587" s="207"/>
      <c r="BM587" s="207"/>
      <c r="BN587" s="207"/>
      <c r="BO587" s="282"/>
      <c r="BP587" s="282"/>
      <c r="BQ587" s="284"/>
      <c r="BR587" s="213"/>
      <c r="BS587" s="213" t="str">
        <f>IF(AND('MAPA DE RIESGOS'!$AP587="Muy Alta",'MAPA DE RIESGOS'!$AR587="Leve"),CONCATENATE("R",'MAPA DE RIESGOS'!$H587,"C",'MAPA DE RIESGOS'!$AF587),"")</f>
        <v/>
      </c>
      <c r="BT587" s="213"/>
      <c r="BU587" s="213"/>
      <c r="BV587" s="213"/>
      <c r="BW587" s="213"/>
      <c r="BX587" s="213"/>
      <c r="BY587" s="213"/>
      <c r="BZ587" s="213"/>
      <c r="CA587" s="213"/>
      <c r="CB587" s="213"/>
      <c r="CC587" s="213"/>
      <c r="CD587" s="213"/>
      <c r="CE587" s="213"/>
      <c r="CF587" s="213"/>
      <c r="CG587" s="213"/>
      <c r="CH587" s="213"/>
      <c r="CI587" s="213"/>
      <c r="CJ587" s="213"/>
      <c r="CK587" s="213"/>
    </row>
    <row r="588" spans="1:89" s="214" customFormat="1" ht="28.5" hidden="1" customHeight="1">
      <c r="A588" s="635"/>
      <c r="B588" s="517"/>
      <c r="C588" s="520"/>
      <c r="D588" s="290"/>
      <c r="E588" s="293"/>
      <c r="F588" s="207"/>
      <c r="G588" s="489"/>
      <c r="H588" s="384">
        <v>96</v>
      </c>
      <c r="I588" s="466"/>
      <c r="J588" s="463"/>
      <c r="K588" s="463"/>
      <c r="L588" s="463"/>
      <c r="M588" s="469"/>
      <c r="N588" s="469"/>
      <c r="O588" s="469"/>
      <c r="P588" s="472"/>
      <c r="Q588" s="475"/>
      <c r="R588" s="478"/>
      <c r="S588" s="478"/>
      <c r="T588" s="478"/>
      <c r="U588" s="478"/>
      <c r="V588" s="481"/>
      <c r="W588" s="439"/>
      <c r="X588" s="484"/>
      <c r="Y588" s="487"/>
      <c r="Z588" s="436"/>
      <c r="AA588" s="439"/>
      <c r="AB588" s="442"/>
      <c r="AC588" s="445"/>
      <c r="AD588" s="448"/>
      <c r="AE588" s="451"/>
      <c r="AF588" s="205">
        <v>3</v>
      </c>
      <c r="AG588" s="206"/>
      <c r="AH588" s="234" t="str">
        <f t="shared" si="567"/>
        <v/>
      </c>
      <c r="AI588" s="340"/>
      <c r="AJ588" s="340"/>
      <c r="AK588" s="235" t="str">
        <f t="shared" si="568"/>
        <v/>
      </c>
      <c r="AL588" s="341"/>
      <c r="AM588" s="341"/>
      <c r="AN588" s="342"/>
      <c r="AO588" s="236" t="str">
        <f>IF(ISBLANK(AD586),(IFERROR(IF(AND(AH587="Probabilidad",AH588="Probabilidad"),(AQ587-(+AQ587*AK588)),IF(AND(AH587="Impacto",AH588="Probabilidad"),(AQ586-(+AQ586*AK588)),IF(AH588="Impacto",AQ587,""))),""))," ")</f>
        <v/>
      </c>
      <c r="AP588" s="174" t="str">
        <f>IF(ISBLANK(AD586),(IFERROR(IF(AO588="","",IF(AO588&lt;=0.2,"Muy Baja",IF(AO588&lt;=0.4,"Baja",IF(AO588&lt;=0.6,"Media",IF(AO588&lt;=0.8,"Alta","Muy Alta"))))),""))," ")</f>
        <v/>
      </c>
      <c r="AQ588" s="237" t="str">
        <f t="shared" si="569"/>
        <v/>
      </c>
      <c r="AR588" s="283" t="str">
        <f t="shared" si="570"/>
        <v/>
      </c>
      <c r="AS588" s="237" t="str">
        <f>IFERROR(IF(AND(AH587="Impacto",AH588="Impacto"),(AS587-(+AS587*AK588)),IF(AND(AH587="Probabilidad",AH588="Impacto"),(AS586-(+AS586*AK588)),IF(AH588="Probabilidad",AS587,""))),"")</f>
        <v/>
      </c>
      <c r="AT588" s="239" t="str">
        <f t="shared" si="571"/>
        <v/>
      </c>
      <c r="AU588" s="454"/>
      <c r="AV588" s="457"/>
      <c r="AW588" s="451"/>
      <c r="AX588" s="460"/>
      <c r="AY588" s="343"/>
      <c r="AZ588" s="209"/>
      <c r="BA588" s="207"/>
      <c r="BB588" s="207"/>
      <c r="BC588" s="208"/>
      <c r="BD588" s="208"/>
      <c r="BE588" s="208"/>
      <c r="BF588" s="209"/>
      <c r="BG588" s="463"/>
      <c r="BH588" s="215"/>
      <c r="BI588" s="210"/>
      <c r="BJ588" s="210"/>
      <c r="BK588" s="210"/>
      <c r="BL588" s="207"/>
      <c r="BM588" s="207"/>
      <c r="BN588" s="207"/>
      <c r="BO588" s="282"/>
      <c r="BP588" s="282"/>
      <c r="BQ588" s="284"/>
      <c r="BR588" s="213"/>
      <c r="BS588" s="213" t="str">
        <f>IF(AND('MAPA DE RIESGOS'!$AP588="Muy Alta",'MAPA DE RIESGOS'!$AR588="Leve"),CONCATENATE("R",'MAPA DE RIESGOS'!$H588,"C",'MAPA DE RIESGOS'!$AF588),"")</f>
        <v/>
      </c>
      <c r="BT588" s="213"/>
      <c r="BU588" s="213"/>
      <c r="BV588" s="213"/>
      <c r="BW588" s="213"/>
      <c r="BX588" s="213"/>
      <c r="BY588" s="213"/>
      <c r="BZ588" s="213"/>
      <c r="CA588" s="213"/>
      <c r="CB588" s="213"/>
      <c r="CC588" s="213"/>
      <c r="CD588" s="213"/>
      <c r="CE588" s="213"/>
      <c r="CF588" s="213"/>
      <c r="CG588" s="213"/>
      <c r="CH588" s="213"/>
      <c r="CI588" s="213"/>
      <c r="CJ588" s="213"/>
      <c r="CK588" s="213"/>
    </row>
    <row r="589" spans="1:89" s="214" customFormat="1" ht="28.5" hidden="1" customHeight="1">
      <c r="A589" s="635"/>
      <c r="B589" s="517"/>
      <c r="C589" s="520"/>
      <c r="D589" s="290"/>
      <c r="E589" s="293"/>
      <c r="F589" s="207"/>
      <c r="G589" s="489"/>
      <c r="H589" s="384">
        <v>96</v>
      </c>
      <c r="I589" s="466"/>
      <c r="J589" s="463"/>
      <c r="K589" s="463"/>
      <c r="L589" s="463"/>
      <c r="M589" s="469"/>
      <c r="N589" s="469"/>
      <c r="O589" s="469"/>
      <c r="P589" s="472"/>
      <c r="Q589" s="475"/>
      <c r="R589" s="478"/>
      <c r="S589" s="478"/>
      <c r="T589" s="478"/>
      <c r="U589" s="478"/>
      <c r="V589" s="481"/>
      <c r="W589" s="439"/>
      <c r="X589" s="484"/>
      <c r="Y589" s="487"/>
      <c r="Z589" s="436"/>
      <c r="AA589" s="439"/>
      <c r="AB589" s="442"/>
      <c r="AC589" s="445"/>
      <c r="AD589" s="448"/>
      <c r="AE589" s="451"/>
      <c r="AF589" s="205">
        <v>4</v>
      </c>
      <c r="AG589" s="206"/>
      <c r="AH589" s="234" t="str">
        <f t="shared" si="567"/>
        <v/>
      </c>
      <c r="AI589" s="340"/>
      <c r="AJ589" s="340"/>
      <c r="AK589" s="235" t="str">
        <f t="shared" si="568"/>
        <v/>
      </c>
      <c r="AL589" s="341"/>
      <c r="AM589" s="341"/>
      <c r="AN589" s="342"/>
      <c r="AO589" s="236" t="str">
        <f>IF(ISBLANK(AD586),(IFERROR(IF(AND(AH588="Probabilidad",AH589="Probabilidad"),(AQ588-(+AQ588*AK589)),IF(AND(AH588="Impacto",AH589="Probabilidad"),(AQ587-(+AQ587*AK589)),IF(AH589="Impacto",AQ588,""))),""))," ")</f>
        <v/>
      </c>
      <c r="AP589" s="174" t="str">
        <f>IF(ISBLANK(AD586),(IFERROR(IF(AO589="","",IF(AO589&lt;=0.2,"Muy Baja",IF(AO589&lt;=0.4,"Baja",IF(AO589&lt;=0.6,"Media",IF(AO589&lt;=0.8,"Alta","Muy Alta"))))),""))," ")</f>
        <v/>
      </c>
      <c r="AQ589" s="237" t="str">
        <f t="shared" si="569"/>
        <v/>
      </c>
      <c r="AR589" s="283" t="str">
        <f t="shared" si="570"/>
        <v/>
      </c>
      <c r="AS589" s="237" t="str">
        <f>IFERROR(IF(AND(AH588="Impacto",AH589="Impacto"),(AS588-(+AS588*AK589)),IF(AND(AH588="Probabilidad",AH589="Impacto"),(AS587-(+AS587*AK589)),IF(AH589="Probabilidad",AS588,""))),"")</f>
        <v/>
      </c>
      <c r="AT589" s="239" t="str">
        <f t="shared" si="571"/>
        <v/>
      </c>
      <c r="AU589" s="454"/>
      <c r="AV589" s="457"/>
      <c r="AW589" s="451"/>
      <c r="AX589" s="460"/>
      <c r="AY589" s="343"/>
      <c r="AZ589" s="209"/>
      <c r="BA589" s="207"/>
      <c r="BB589" s="207"/>
      <c r="BC589" s="208"/>
      <c r="BD589" s="208"/>
      <c r="BE589" s="208"/>
      <c r="BF589" s="209"/>
      <c r="BG589" s="463"/>
      <c r="BH589" s="215"/>
      <c r="BI589" s="210"/>
      <c r="BJ589" s="210"/>
      <c r="BK589" s="210"/>
      <c r="BL589" s="207"/>
      <c r="BM589" s="207"/>
      <c r="BN589" s="207"/>
      <c r="BO589" s="282"/>
      <c r="BP589" s="282"/>
      <c r="BQ589" s="284"/>
      <c r="BR589" s="213"/>
      <c r="BS589" s="213" t="str">
        <f>IF(AND('MAPA DE RIESGOS'!$AP589="Muy Alta",'MAPA DE RIESGOS'!$AR589="Leve"),CONCATENATE("R",'MAPA DE RIESGOS'!$H589,"C",'MAPA DE RIESGOS'!$AF589),"")</f>
        <v/>
      </c>
      <c r="BT589" s="213"/>
      <c r="BU589" s="213"/>
      <c r="BV589" s="213"/>
      <c r="BW589" s="213"/>
      <c r="BX589" s="213"/>
      <c r="BY589" s="213"/>
      <c r="BZ589" s="213"/>
      <c r="CA589" s="213"/>
      <c r="CB589" s="213"/>
      <c r="CC589" s="213"/>
      <c r="CD589" s="213"/>
      <c r="CE589" s="213"/>
      <c r="CF589" s="213"/>
      <c r="CG589" s="213"/>
      <c r="CH589" s="213"/>
      <c r="CI589" s="213"/>
      <c r="CJ589" s="213"/>
      <c r="CK589" s="213"/>
    </row>
    <row r="590" spans="1:89" s="214" customFormat="1" ht="28.5" hidden="1" customHeight="1">
      <c r="A590" s="635"/>
      <c r="B590" s="517"/>
      <c r="C590" s="520"/>
      <c r="D590" s="290"/>
      <c r="E590" s="293"/>
      <c r="F590" s="207"/>
      <c r="G590" s="489"/>
      <c r="H590" s="384">
        <v>96</v>
      </c>
      <c r="I590" s="466"/>
      <c r="J590" s="463"/>
      <c r="K590" s="463"/>
      <c r="L590" s="463"/>
      <c r="M590" s="469"/>
      <c r="N590" s="469"/>
      <c r="O590" s="469"/>
      <c r="P590" s="472"/>
      <c r="Q590" s="475"/>
      <c r="R590" s="478"/>
      <c r="S590" s="478"/>
      <c r="T590" s="478"/>
      <c r="U590" s="478"/>
      <c r="V590" s="481"/>
      <c r="W590" s="439"/>
      <c r="X590" s="484"/>
      <c r="Y590" s="487"/>
      <c r="Z590" s="436"/>
      <c r="AA590" s="439"/>
      <c r="AB590" s="442"/>
      <c r="AC590" s="445"/>
      <c r="AD590" s="448"/>
      <c r="AE590" s="451"/>
      <c r="AF590" s="205">
        <v>5</v>
      </c>
      <c r="AG590" s="206"/>
      <c r="AH590" s="234" t="str">
        <f t="shared" si="567"/>
        <v/>
      </c>
      <c r="AI590" s="340"/>
      <c r="AJ590" s="340"/>
      <c r="AK590" s="235" t="str">
        <f t="shared" si="568"/>
        <v/>
      </c>
      <c r="AL590" s="341"/>
      <c r="AM590" s="341"/>
      <c r="AN590" s="342"/>
      <c r="AO590" s="236" t="str">
        <f>IF(ISBLANK(AD586),(IFERROR(IF(AND(AH589="Probabilidad",AH590="Probabilidad"),(AQ589-(+AQ589*AK590)),IF(AND(AH589="Impacto",AH590="Probabilidad"),(AQ588-(+AQ588*AK590)),IF(AH590="Impacto",AQ589,""))),""))," ")</f>
        <v/>
      </c>
      <c r="AP590" s="174" t="str">
        <f>IF(ISBLANK(AD586),(IFERROR(IF(AO590="","",IF(AO590&lt;=0.2,"Muy Baja",IF(AO590&lt;=0.4,"Baja",IF(AO590&lt;=0.6,"Media",IF(AO590&lt;=0.8,"Alta","Muy Alta"))))),""))," ")</f>
        <v/>
      </c>
      <c r="AQ590" s="237" t="str">
        <f t="shared" si="569"/>
        <v/>
      </c>
      <c r="AR590" s="283" t="str">
        <f t="shared" si="570"/>
        <v/>
      </c>
      <c r="AS590" s="237" t="str">
        <f>IFERROR(IF(AND(AH589="Impacto",AH590="Impacto"),(AS589-(+AS589*AK590)),IF(AND(AH589="Probabilidad",AH590="Impacto"),(AS588-(+AS588*AK590)),IF(AH590="Probabilidad",AS589,""))),"")</f>
        <v/>
      </c>
      <c r="AT590" s="239" t="str">
        <f t="shared" si="571"/>
        <v/>
      </c>
      <c r="AU590" s="454"/>
      <c r="AV590" s="457"/>
      <c r="AW590" s="451"/>
      <c r="AX590" s="460"/>
      <c r="AY590" s="343"/>
      <c r="AZ590" s="209"/>
      <c r="BA590" s="207"/>
      <c r="BB590" s="207"/>
      <c r="BC590" s="208"/>
      <c r="BD590" s="208"/>
      <c r="BE590" s="208"/>
      <c r="BF590" s="209"/>
      <c r="BG590" s="463"/>
      <c r="BH590" s="215"/>
      <c r="BI590" s="210"/>
      <c r="BJ590" s="210"/>
      <c r="BK590" s="210"/>
      <c r="BL590" s="207"/>
      <c r="BM590" s="207"/>
      <c r="BN590" s="207"/>
      <c r="BO590" s="282"/>
      <c r="BP590" s="282"/>
      <c r="BQ590" s="284"/>
      <c r="BR590" s="213"/>
      <c r="BS590" s="213" t="str">
        <f>IF(AND('MAPA DE RIESGOS'!$AP590="Muy Alta",'MAPA DE RIESGOS'!$AR590="Leve"),CONCATENATE("R",'MAPA DE RIESGOS'!$H590,"C",'MAPA DE RIESGOS'!$AF590),"")</f>
        <v/>
      </c>
      <c r="BT590" s="213"/>
      <c r="BU590" s="213"/>
      <c r="BV590" s="213"/>
      <c r="BW590" s="213"/>
      <c r="BX590" s="213"/>
      <c r="BY590" s="213"/>
      <c r="BZ590" s="213"/>
      <c r="CA590" s="213"/>
      <c r="CB590" s="213"/>
      <c r="CC590" s="213"/>
      <c r="CD590" s="213"/>
      <c r="CE590" s="213"/>
      <c r="CF590" s="213"/>
      <c r="CG590" s="213"/>
      <c r="CH590" s="213"/>
      <c r="CI590" s="213"/>
      <c r="CJ590" s="213"/>
      <c r="CK590" s="213"/>
    </row>
    <row r="591" spans="1:89" s="214" customFormat="1" ht="28.5" hidden="1" customHeight="1">
      <c r="A591" s="635"/>
      <c r="B591" s="518"/>
      <c r="C591" s="521"/>
      <c r="D591" s="291"/>
      <c r="E591" s="294"/>
      <c r="F591" s="207"/>
      <c r="G591" s="489"/>
      <c r="H591" s="384">
        <v>96</v>
      </c>
      <c r="I591" s="467"/>
      <c r="J591" s="464"/>
      <c r="K591" s="464"/>
      <c r="L591" s="464"/>
      <c r="M591" s="470"/>
      <c r="N591" s="470"/>
      <c r="O591" s="470"/>
      <c r="P591" s="473"/>
      <c r="Q591" s="476"/>
      <c r="R591" s="479"/>
      <c r="S591" s="479"/>
      <c r="T591" s="479"/>
      <c r="U591" s="479"/>
      <c r="V591" s="482"/>
      <c r="W591" s="440"/>
      <c r="X591" s="485"/>
      <c r="Y591" s="488"/>
      <c r="Z591" s="437"/>
      <c r="AA591" s="440"/>
      <c r="AB591" s="443"/>
      <c r="AC591" s="446"/>
      <c r="AD591" s="449"/>
      <c r="AE591" s="452"/>
      <c r="AF591" s="205">
        <v>6</v>
      </c>
      <c r="AG591" s="206"/>
      <c r="AH591" s="234" t="str">
        <f t="shared" si="567"/>
        <v/>
      </c>
      <c r="AI591" s="340"/>
      <c r="AJ591" s="340"/>
      <c r="AK591" s="235" t="str">
        <f t="shared" si="568"/>
        <v/>
      </c>
      <c r="AL591" s="341"/>
      <c r="AM591" s="341"/>
      <c r="AN591" s="342"/>
      <c r="AO591" s="236" t="str">
        <f>IF(ISBLANK(AD586),(IFERROR(IF(AND(AH589="Probabilidad",AH591="Probabilidad"),(AQ589-(+AQ589*AK591)),IF(AND(AH589="Impacto",AH591="Probabilidad"),(AQ588-(+AQ588*AK591)),IF(AH591="Impacto",AQ589,""))),""))," ")</f>
        <v/>
      </c>
      <c r="AP591" s="174" t="str">
        <f>IF(ISBLANK(AD586),(IFERROR(IF(AO591="","",IF(AO591&lt;=0.2,"Muy Baja",IF(AO591&lt;=0.4,"Baja",IF(AO591&lt;=0.6,"Media",IF(AO591&lt;=0.8,"Alta","Muy Alta"))))),"")), " ")</f>
        <v/>
      </c>
      <c r="AQ591" s="237" t="str">
        <f t="shared" si="569"/>
        <v/>
      </c>
      <c r="AR591" s="283" t="str">
        <f t="shared" si="570"/>
        <v/>
      </c>
      <c r="AS591" s="237" t="str">
        <f>IFERROR(IF(AND(AH590="Impacto",AH591="Impacto"),(AS589-(+AS590*AK591)),IF(AND(AH589="Probabilidad",AH591="Impacto"),(AS588-(+AS588*AK591)),IF(AH591="Probabilidad",AS589,""))),"")</f>
        <v/>
      </c>
      <c r="AT591" s="239" t="str">
        <f t="shared" si="571"/>
        <v/>
      </c>
      <c r="AU591" s="455"/>
      <c r="AV591" s="458"/>
      <c r="AW591" s="452"/>
      <c r="AX591" s="461"/>
      <c r="AY591" s="343"/>
      <c r="AZ591" s="209"/>
      <c r="BA591" s="207"/>
      <c r="BB591" s="207"/>
      <c r="BC591" s="208"/>
      <c r="BD591" s="208"/>
      <c r="BE591" s="208"/>
      <c r="BF591" s="209"/>
      <c r="BG591" s="464"/>
      <c r="BH591" s="215"/>
      <c r="BI591" s="210"/>
      <c r="BJ591" s="210"/>
      <c r="BK591" s="210"/>
      <c r="BL591" s="207"/>
      <c r="BM591" s="207"/>
      <c r="BN591" s="207"/>
      <c r="BO591" s="282"/>
      <c r="BP591" s="282"/>
      <c r="BQ591" s="284"/>
      <c r="BR591" s="213"/>
      <c r="BS591" s="213" t="str">
        <f>IF(AND('MAPA DE RIESGOS'!$AP591="Muy Alta",'MAPA DE RIESGOS'!$AR591="Leve"),CONCATENATE("R",'MAPA DE RIESGOS'!$H591,"C",'MAPA DE RIESGOS'!$AF591),"")</f>
        <v/>
      </c>
      <c r="BT591" s="213"/>
      <c r="BU591" s="213"/>
      <c r="BV591" s="213"/>
      <c r="BW591" s="213"/>
      <c r="BX591" s="213"/>
      <c r="BY591" s="213"/>
      <c r="BZ591" s="213"/>
      <c r="CA591" s="213"/>
      <c r="CB591" s="213"/>
      <c r="CC591" s="213"/>
      <c r="CD591" s="213"/>
      <c r="CE591" s="213"/>
      <c r="CF591" s="213"/>
      <c r="CG591" s="213"/>
      <c r="CH591" s="213"/>
      <c r="CI591" s="213"/>
      <c r="CJ591" s="213"/>
      <c r="CK591" s="213"/>
    </row>
    <row r="592" spans="1:89" s="214" customFormat="1" ht="28.5" hidden="1" customHeight="1">
      <c r="A592" s="635"/>
      <c r="B592" s="516"/>
      <c r="C592" s="519" t="str">
        <f>IFERROR((VLOOKUP($B592,'Listados Datos'!$D$3:$E$18,2,FALSE))," ")</f>
        <v xml:space="preserve"> </v>
      </c>
      <c r="D592" s="289" t="str">
        <f>IFERROR((VLOOKUP($B592,'Listados Datos'!$D$3:$F$18,3,FALSE))," ")</f>
        <v xml:space="preserve"> </v>
      </c>
      <c r="E592" s="292"/>
      <c r="F592" s="207"/>
      <c r="G592" s="489">
        <v>97</v>
      </c>
      <c r="H592" s="384">
        <v>97</v>
      </c>
      <c r="I592" s="465"/>
      <c r="J592" s="462"/>
      <c r="K592" s="462"/>
      <c r="L592" s="462"/>
      <c r="M592" s="468"/>
      <c r="N592" s="468"/>
      <c r="O592" s="468"/>
      <c r="P592" s="471"/>
      <c r="Q592" s="474"/>
      <c r="R592" s="477"/>
      <c r="S592" s="477"/>
      <c r="T592" s="477"/>
      <c r="U592" s="477"/>
      <c r="V592" s="480" t="str">
        <f t="shared" ref="V592" si="597">IF(ISBLANK(AC592),(IF(P592&lt;=0,"",IF(P592&lt;=2,"Muy Baja",IF(P592&lt;=24,"Baja",IF(P592&lt;=500,"Media",IF(P592&lt;=5000,"Alta","Muy Alta"))))))," ")</f>
        <v/>
      </c>
      <c r="W592" s="438" t="str">
        <f t="shared" ref="W592" si="598">IF(ISBLANK(AC592),(IF(V592="","",IF(V592="Muy Baja",20%,IF(V592="Baja",40%,IF(V592="Media",60%,IF(V592="Alta",80%,IF(V592="Muy Alta",100%,0)))))))," ")</f>
        <v/>
      </c>
      <c r="X592" s="483"/>
      <c r="Y592" s="486" t="str">
        <f>IF(X592&gt;0,IF(NOT(ISERROR(MATCH(X592,'Listados Datos'!$N$3:$N$4,0))),'Listados Datos'!$N$6&amp;"Por favor no seleccionar este criterios de impacto (Afectación Económica o presupuestal y/o Pérdida Reputacional)",'Listados Datos'!$N$7),"")</f>
        <v/>
      </c>
      <c r="Z592" s="435" t="str">
        <f>IF(OR(X592='Listados Datos'!$R$3,X592='Listados Datos'!$S$3),"Leve",IF(OR(X592='Listados Datos'!$R$4,X592='Listados Datos'!$S$4),"Menor",IF(OR(X592='Listados Datos'!$R$5,X592='Listados Datos'!$S$5),"Moderado",IF(OR(X592='Listados Datos'!$R$6,X592='Listados Datos'!$S$6),"Mayor",IF(OR(X592='Listados Datos'!$R$7,X592='Listados Datos'!$S$7),"Catastrófico","")))))</f>
        <v/>
      </c>
      <c r="AA592" s="438" t="str">
        <f>IF(Z592="","",IF(Z592="Leve",20%,IF(Z592="Menor",40%,IF(Z592="Moderado",60%,IF(Z592="Mayor",80%,IF(Z592="Catastrófico",100%,0))))))</f>
        <v/>
      </c>
      <c r="AB592" s="441" t="str">
        <f>IF(OR(AND(V592="Muy Baja",Z592="Leve"),AND(V592="Muy Baja",Z592="Menor"),AND(V592="Baja",Z592="Leve")),"Bajo",IF(OR(AND(V592="Muy baja",Z592="Moderado"),AND(V592="Baja",Z592="Menor"),AND(V592="Baja",Z592="Moderado"),AND(V592="Media",Z592="Leve"),AND(V592="Media",Z592="Menor"),AND(V592="Media",Z592="Moderado"),AND(V592="Alta",Z592="Leve"),AND(V592="Alta",Z592="Menor")),"Moderado",IF(OR(AND(V592="Muy Baja",Z592="Mayor"),AND(V592="Baja",Z592="Mayor"),AND(V592="Media",Z592="Mayor"),AND(V592="Alta",Z592="Moderado"),AND(V592="Alta",Z592="Mayor"),AND(V592="Muy Alta",Z592="Leve"),AND(V592="Muy Alta",Z592="Menor"),AND(V592="Muy Alta",Z592="Moderado"),AND(V592="Muy Alta",Z592="Mayor")),"Alto",IF(OR(AND(V592="Muy Baja",Z592="Catastrófico"),AND(V592="Baja",Z592="Catastrófico"),AND(V592="Media",Z592="Catastrófico"),AND(V592="Alta",Z592="Catastrófico"),AND(V592="Muy Alta",Z592="Catastrófico")),"Extremo",""))))</f>
        <v/>
      </c>
      <c r="AC592" s="444"/>
      <c r="AD592" s="447"/>
      <c r="AE592" s="450" t="str">
        <f t="shared" ref="AE592" si="599">IF(AND(AC592="Rara Vez",AD592="Insignificante"),("BAJA"),IF(AND(AC592="Rara Vez",AD592="Menor"),("BAJA"),IF(AND(AC592="Rara Vez",AD592="Moderado"),("MODERADA"),IF(AND(AC592="Rara Vez",AD592="Mayor"),("ALTA"),IF(AND(AC592="Improbable",AD592="Insignificante"),("BAJA"),IF(AND(AC592="Improbable",AD592="Menor"),("BAJA"),IF(AND(AC592="Improbable",AD592="Moderado"),("MODERADA"),IF(AND(AC592="Improbable",AD592="Mayor"),("ALTA"),IF(AND(AC592="Posible",AD592="Insignificante"),("BAJA"),IF(AND(AC592="Posible",AD592="Menor"),("MODERADA"),IF(AND(AC592="Posible",AD592="Moderado"),("ALTA"),IF(AND(AC592="Posible",AD592="Mayor"),("EXTREMA"),IF(AND(AC592="Probable",AD592="Insignificante"),("MODERADA"),IF(AND(AC592="Probable",AD592="Menor"),("ALTA"),IF(AND(AC592="Probable",AD592="Moderado"),("ALTA"),IF(AND(AC592="Probable",AD592="Mayor"),("EXTREMA"),IF(AND(AC592="Casi Seguro",AD592="Insignificante"),("ALTA"),IF(AND(AC592="Casi Seguro",AD592="Menor"),("ALTA"),IF(AND(AC592="Casi Seguro",AD592="Moderado"),("EXTREMA"),IF(AND(AC592="Casi Seguro",AD592="Mayor"),("EXTREMA"),IF(AD592="Catastrófico","EXTREMA","VALORAR")))))))))))))))))))))</f>
        <v>VALORAR</v>
      </c>
      <c r="AF592" s="205">
        <v>1</v>
      </c>
      <c r="AG592" s="206"/>
      <c r="AH592" s="234" t="str">
        <f t="shared" si="567"/>
        <v/>
      </c>
      <c r="AI592" s="340"/>
      <c r="AJ592" s="340"/>
      <c r="AK592" s="235" t="str">
        <f t="shared" si="568"/>
        <v/>
      </c>
      <c r="AL592" s="341"/>
      <c r="AM592" s="341"/>
      <c r="AN592" s="342"/>
      <c r="AO592" s="236" t="str">
        <f>IF(ISBLANK(AD592),(IFERROR(IF(AH592="Probabilidad",(W592-(+W592*AK592)),IF(AH592="Impacto",W592,"")),""))," ")</f>
        <v/>
      </c>
      <c r="AP592" s="174" t="str">
        <f>IF(ISBLANK(AD592), (IFERROR(IF(AO592="","",IF(AO592&lt;=0.2,"Muy Baja",IF(AO592&lt;=0.4,"Baja",IF(AO592&lt;=0.6,"Media",IF(AO592&lt;=0.8,"Alta","Muy Alta"))))),""))," ")</f>
        <v/>
      </c>
      <c r="AQ592" s="237" t="str">
        <f t="shared" si="569"/>
        <v/>
      </c>
      <c r="AR592" s="283" t="str">
        <f t="shared" si="570"/>
        <v/>
      </c>
      <c r="AS592" s="237" t="str">
        <f>IFERROR(IF(AH592="Impacto",(AA592-(+AA592*AK592)),IF(AH592="Probabilidad",AA592,"")),"")</f>
        <v/>
      </c>
      <c r="AT592" s="239" t="str">
        <f t="shared" si="571"/>
        <v/>
      </c>
      <c r="AU592" s="453"/>
      <c r="AV592" s="456" t="str">
        <f>IF(ISBLANK(AD592), " ", AD592)</f>
        <v xml:space="preserve"> </v>
      </c>
      <c r="AW592" s="450" t="str">
        <f t="shared" ref="AW592" si="600">IF(AND(AU592="Rara Vez",AV592="Insignificante"),("BAJA"),IF(AND(AU592="Rara Vez",AV592="Menor"),("BAJA"),IF(AND(AU592="Rara Vez",AV592="Moderado"),("MODERADA"),IF(AND(AU592="Rara Vez",AV592="Mayor"),("ALTA"),IF(AND(AU592="Improbable",AV592="Insignificante"),("BAJA"),IF(AND(AU592="Improbable",AV592="Menor"),("BAJA"),IF(AND(AU592="Improbable",AV592="Moderado"),("MODERADA"),IF(AND(AU592="Improbable",AV592="Mayor"),("ALTA"),IF(AND(AU592="Posible",AV592="Insignificante"),("BAJA"),IF(AND(AU592="Posible",AV592="Menor"),("MODERADA"),IF(AND(AU592="Posible",AV592="Moderado"),("ALTA"),IF(AND(AU592="Posible",AV592="Mayor"),("EXTREMA"),IF(AND(AU592="Probable",AV592="Insignificante"),("MODERADA"),IF(AND(AU592="Probable",AV592="Menor"),("ALTA"),IF(AND(AU592="Probable",AV592="Moderado"),("ALTA"),IF(AND(AU592="Probable",AV592="Mayor"),("EXTREMA"),IF(AND(AU592="Casi Seguro",AV592="Insignificante"),("ALTA"),IF(AND(AU592="Casi Seguro",AV592="Menor"),("ALTA"),IF(AND(AU592="Casi Seguro",AV592="Moderado"),("EXTREMA"),IF(AND(AU592="Casi Seguro",AV592="Mayor"),("EXTREMA"),IF(AV592="Catastrófico","EXTREMA","VALORAR")))))))))))))))))))))</f>
        <v>VALORAR</v>
      </c>
      <c r="AX592" s="459"/>
      <c r="AY592" s="343"/>
      <c r="AZ592" s="209"/>
      <c r="BA592" s="207"/>
      <c r="BB592" s="207"/>
      <c r="BC592" s="208"/>
      <c r="BD592" s="208"/>
      <c r="BE592" s="208"/>
      <c r="BF592" s="209"/>
      <c r="BG592" s="462"/>
      <c r="BH592" s="215"/>
      <c r="BI592" s="210"/>
      <c r="BJ592" s="210"/>
      <c r="BK592" s="210"/>
      <c r="BL592" s="207"/>
      <c r="BM592" s="207"/>
      <c r="BN592" s="207"/>
      <c r="BO592" s="282"/>
      <c r="BP592" s="282"/>
      <c r="BQ592" s="284"/>
      <c r="BR592" s="213"/>
      <c r="BS592" s="213" t="str">
        <f>IF(AND('MAPA DE RIESGOS'!$AP592="Muy Alta",'MAPA DE RIESGOS'!$AR592="Leve"),CONCATENATE("R",'MAPA DE RIESGOS'!$H592,"C",'MAPA DE RIESGOS'!$AF592),"")</f>
        <v/>
      </c>
      <c r="BT592" s="213"/>
      <c r="BU592" s="213"/>
      <c r="BV592" s="213"/>
      <c r="BW592" s="213"/>
      <c r="BX592" s="213"/>
      <c r="BY592" s="213"/>
      <c r="BZ592" s="213"/>
      <c r="CA592" s="213"/>
      <c r="CB592" s="213"/>
      <c r="CC592" s="213"/>
      <c r="CD592" s="213"/>
      <c r="CE592" s="213"/>
      <c r="CF592" s="213"/>
      <c r="CG592" s="213"/>
      <c r="CH592" s="213"/>
      <c r="CI592" s="213"/>
      <c r="CJ592" s="213"/>
      <c r="CK592" s="213"/>
    </row>
    <row r="593" spans="1:89" s="214" customFormat="1" ht="28.5" hidden="1" customHeight="1">
      <c r="A593" s="635"/>
      <c r="B593" s="517"/>
      <c r="C593" s="520"/>
      <c r="D593" s="290"/>
      <c r="E593" s="293"/>
      <c r="F593" s="207"/>
      <c r="G593" s="489"/>
      <c r="H593" s="384">
        <v>97</v>
      </c>
      <c r="I593" s="466"/>
      <c r="J593" s="463"/>
      <c r="K593" s="463"/>
      <c r="L593" s="463"/>
      <c r="M593" s="469"/>
      <c r="N593" s="469"/>
      <c r="O593" s="469"/>
      <c r="P593" s="472"/>
      <c r="Q593" s="475"/>
      <c r="R593" s="478"/>
      <c r="S593" s="478"/>
      <c r="T593" s="478"/>
      <c r="U593" s="478"/>
      <c r="V593" s="481"/>
      <c r="W593" s="439"/>
      <c r="X593" s="484"/>
      <c r="Y593" s="487"/>
      <c r="Z593" s="436"/>
      <c r="AA593" s="439"/>
      <c r="AB593" s="442"/>
      <c r="AC593" s="445"/>
      <c r="AD593" s="448"/>
      <c r="AE593" s="451"/>
      <c r="AF593" s="205">
        <v>2</v>
      </c>
      <c r="AG593" s="206"/>
      <c r="AH593" s="234" t="str">
        <f t="shared" si="567"/>
        <v/>
      </c>
      <c r="AI593" s="340"/>
      <c r="AJ593" s="340"/>
      <c r="AK593" s="235" t="str">
        <f t="shared" si="568"/>
        <v/>
      </c>
      <c r="AL593" s="341"/>
      <c r="AM593" s="341"/>
      <c r="AN593" s="342"/>
      <c r="AO593" s="236" t="str">
        <f>IF(ISBLANK(AD592),(IFERROR(IF(AND(AH592="Probabilidad",AH593="Probabilidad"),(AQ592-(+AQ592*AK593)),IF(AH593="Probabilidad",(W592-(+W592*AK593)),IF(AH593="Impacto",AQ592,""))),""))," ")</f>
        <v/>
      </c>
      <c r="AP593" s="174" t="str">
        <f>IF(ISBLANK(AD592),(IFERROR(IF(AO593="","",IF(AO593&lt;=0.2,"Muy Baja",IF(AO593&lt;=0.4,"Baja",IF(AO593&lt;=0.6,"Media",IF(AO593&lt;=0.8,"Alta","Muy Alta"))))),""))," ")</f>
        <v/>
      </c>
      <c r="AQ593" s="237" t="str">
        <f t="shared" si="569"/>
        <v/>
      </c>
      <c r="AR593" s="283" t="str">
        <f t="shared" si="570"/>
        <v/>
      </c>
      <c r="AS593" s="237" t="str">
        <f>IFERROR(IF(AND(AH592="Impacto",AH593="Impacto"),(AS592-(+AS592*AK593)),IF(AH593="Impacto",(AA592-(+AA592*AK593)),IF(AH593="Probabilidad",AS592,""))),"")</f>
        <v/>
      </c>
      <c r="AT593" s="239" t="str">
        <f t="shared" si="571"/>
        <v/>
      </c>
      <c r="AU593" s="454"/>
      <c r="AV593" s="457"/>
      <c r="AW593" s="451"/>
      <c r="AX593" s="460"/>
      <c r="AY593" s="343"/>
      <c r="AZ593" s="209"/>
      <c r="BA593" s="207"/>
      <c r="BB593" s="207"/>
      <c r="BC593" s="208"/>
      <c r="BD593" s="208"/>
      <c r="BE593" s="208"/>
      <c r="BF593" s="209"/>
      <c r="BG593" s="463"/>
      <c r="BH593" s="215"/>
      <c r="BI593" s="210"/>
      <c r="BJ593" s="210"/>
      <c r="BK593" s="210"/>
      <c r="BL593" s="207"/>
      <c r="BM593" s="207"/>
      <c r="BN593" s="207"/>
      <c r="BO593" s="282"/>
      <c r="BP593" s="282"/>
      <c r="BQ593" s="284"/>
      <c r="BR593" s="213"/>
      <c r="BS593" s="213" t="str">
        <f>IF(AND('MAPA DE RIESGOS'!$AP593="Muy Alta",'MAPA DE RIESGOS'!$AR593="Leve"),CONCATENATE("R",'MAPA DE RIESGOS'!$H593,"C",'MAPA DE RIESGOS'!$AF593),"")</f>
        <v/>
      </c>
      <c r="BT593" s="213"/>
      <c r="BU593" s="213"/>
      <c r="BV593" s="213"/>
      <c r="BW593" s="213"/>
      <c r="BX593" s="213"/>
      <c r="BY593" s="213"/>
      <c r="BZ593" s="213"/>
      <c r="CA593" s="213"/>
      <c r="CB593" s="213"/>
      <c r="CC593" s="213"/>
      <c r="CD593" s="213"/>
      <c r="CE593" s="213"/>
      <c r="CF593" s="213"/>
      <c r="CG593" s="213"/>
      <c r="CH593" s="213"/>
      <c r="CI593" s="213"/>
      <c r="CJ593" s="213"/>
      <c r="CK593" s="213"/>
    </row>
    <row r="594" spans="1:89" s="214" customFormat="1" ht="28.5" hidden="1" customHeight="1">
      <c r="A594" s="635"/>
      <c r="B594" s="517"/>
      <c r="C594" s="520"/>
      <c r="D594" s="290"/>
      <c r="E594" s="293"/>
      <c r="F594" s="207"/>
      <c r="G594" s="489"/>
      <c r="H594" s="384">
        <v>97</v>
      </c>
      <c r="I594" s="466"/>
      <c r="J594" s="463"/>
      <c r="K594" s="463"/>
      <c r="L594" s="463"/>
      <c r="M594" s="469"/>
      <c r="N594" s="469"/>
      <c r="O594" s="469"/>
      <c r="P594" s="472"/>
      <c r="Q594" s="475"/>
      <c r="R594" s="478"/>
      <c r="S594" s="478"/>
      <c r="T594" s="478"/>
      <c r="U594" s="478"/>
      <c r="V594" s="481"/>
      <c r="W594" s="439"/>
      <c r="X594" s="484"/>
      <c r="Y594" s="487"/>
      <c r="Z594" s="436"/>
      <c r="AA594" s="439"/>
      <c r="AB594" s="442"/>
      <c r="AC594" s="445"/>
      <c r="AD594" s="448"/>
      <c r="AE594" s="451"/>
      <c r="AF594" s="205">
        <v>3</v>
      </c>
      <c r="AG594" s="206"/>
      <c r="AH594" s="234" t="str">
        <f t="shared" si="567"/>
        <v/>
      </c>
      <c r="AI594" s="340"/>
      <c r="AJ594" s="340"/>
      <c r="AK594" s="235" t="str">
        <f t="shared" si="568"/>
        <v/>
      </c>
      <c r="AL594" s="341"/>
      <c r="AM594" s="341"/>
      <c r="AN594" s="342"/>
      <c r="AO594" s="236" t="str">
        <f>IF(ISBLANK(AD592),(IFERROR(IF(AND(AH593="Probabilidad",AH594="Probabilidad"),(AQ593-(+AQ593*AK594)),IF(AND(AH593="Impacto",AH594="Probabilidad"),(AQ592-(+AQ592*AK594)),IF(AH594="Impacto",AQ593,""))),""))," ")</f>
        <v/>
      </c>
      <c r="AP594" s="174" t="str">
        <f>IF(ISBLANK(AD592),(IFERROR(IF(AO594="","",IF(AO594&lt;=0.2,"Muy Baja",IF(AO594&lt;=0.4,"Baja",IF(AO594&lt;=0.6,"Media",IF(AO594&lt;=0.8,"Alta","Muy Alta"))))),""))," ")</f>
        <v/>
      </c>
      <c r="AQ594" s="237" t="str">
        <f t="shared" si="569"/>
        <v/>
      </c>
      <c r="AR594" s="283" t="str">
        <f t="shared" si="570"/>
        <v/>
      </c>
      <c r="AS594" s="237" t="str">
        <f>IFERROR(IF(AND(AH593="Impacto",AH594="Impacto"),(AS593-(+AS593*AK594)),IF(AND(AH593="Probabilidad",AH594="Impacto"),(AS592-(+AS592*AK594)),IF(AH594="Probabilidad",AS593,""))),"")</f>
        <v/>
      </c>
      <c r="AT594" s="239" t="str">
        <f t="shared" si="571"/>
        <v/>
      </c>
      <c r="AU594" s="454"/>
      <c r="AV594" s="457"/>
      <c r="AW594" s="451"/>
      <c r="AX594" s="460"/>
      <c r="AY594" s="343"/>
      <c r="AZ594" s="209"/>
      <c r="BA594" s="207"/>
      <c r="BB594" s="207"/>
      <c r="BC594" s="208"/>
      <c r="BD594" s="208"/>
      <c r="BE594" s="208"/>
      <c r="BF594" s="209"/>
      <c r="BG594" s="463"/>
      <c r="BH594" s="215"/>
      <c r="BI594" s="210"/>
      <c r="BJ594" s="210"/>
      <c r="BK594" s="210"/>
      <c r="BL594" s="207"/>
      <c r="BM594" s="207"/>
      <c r="BN594" s="207"/>
      <c r="BO594" s="282"/>
      <c r="BP594" s="282"/>
      <c r="BQ594" s="284"/>
      <c r="BR594" s="213"/>
      <c r="BS594" s="213" t="str">
        <f>IF(AND('MAPA DE RIESGOS'!$AP594="Muy Alta",'MAPA DE RIESGOS'!$AR594="Leve"),CONCATENATE("R",'MAPA DE RIESGOS'!$H594,"C",'MAPA DE RIESGOS'!$AF594),"")</f>
        <v/>
      </c>
      <c r="BT594" s="213"/>
      <c r="BU594" s="213"/>
      <c r="BV594" s="213"/>
      <c r="BW594" s="213"/>
      <c r="BX594" s="213"/>
      <c r="BY594" s="213"/>
      <c r="BZ594" s="213"/>
      <c r="CA594" s="213"/>
      <c r="CB594" s="213"/>
      <c r="CC594" s="213"/>
      <c r="CD594" s="213"/>
      <c r="CE594" s="213"/>
      <c r="CF594" s="213"/>
      <c r="CG594" s="213"/>
      <c r="CH594" s="213"/>
      <c r="CI594" s="213"/>
      <c r="CJ594" s="213"/>
      <c r="CK594" s="213"/>
    </row>
    <row r="595" spans="1:89" s="214" customFormat="1" ht="28.5" hidden="1" customHeight="1">
      <c r="A595" s="635"/>
      <c r="B595" s="517"/>
      <c r="C595" s="520"/>
      <c r="D595" s="290"/>
      <c r="E595" s="293"/>
      <c r="F595" s="207"/>
      <c r="G595" s="489"/>
      <c r="H595" s="384">
        <v>97</v>
      </c>
      <c r="I595" s="466"/>
      <c r="J595" s="463"/>
      <c r="K595" s="463"/>
      <c r="L595" s="463"/>
      <c r="M595" s="469"/>
      <c r="N595" s="469"/>
      <c r="O595" s="469"/>
      <c r="P595" s="472"/>
      <c r="Q595" s="475"/>
      <c r="R595" s="478"/>
      <c r="S595" s="478"/>
      <c r="T595" s="478"/>
      <c r="U595" s="478"/>
      <c r="V595" s="481"/>
      <c r="W595" s="439"/>
      <c r="X595" s="484"/>
      <c r="Y595" s="487"/>
      <c r="Z595" s="436"/>
      <c r="AA595" s="439"/>
      <c r="AB595" s="442"/>
      <c r="AC595" s="445"/>
      <c r="AD595" s="448"/>
      <c r="AE595" s="451"/>
      <c r="AF595" s="205">
        <v>4</v>
      </c>
      <c r="AG595" s="206"/>
      <c r="AH595" s="234" t="str">
        <f t="shared" si="567"/>
        <v/>
      </c>
      <c r="AI595" s="340"/>
      <c r="AJ595" s="340"/>
      <c r="AK595" s="235" t="str">
        <f t="shared" si="568"/>
        <v/>
      </c>
      <c r="AL595" s="341"/>
      <c r="AM595" s="341"/>
      <c r="AN595" s="342"/>
      <c r="AO595" s="236" t="str">
        <f>IF(ISBLANK(AD592),(IFERROR(IF(AND(AH594="Probabilidad",AH595="Probabilidad"),(AQ594-(+AQ594*AK595)),IF(AND(AH594="Impacto",AH595="Probabilidad"),(AQ593-(+AQ593*AK595)),IF(AH595="Impacto",AQ594,""))),""))," ")</f>
        <v/>
      </c>
      <c r="AP595" s="174" t="str">
        <f>IF(ISBLANK(AD592),(IFERROR(IF(AO595="","",IF(AO595&lt;=0.2,"Muy Baja",IF(AO595&lt;=0.4,"Baja",IF(AO595&lt;=0.6,"Media",IF(AO595&lt;=0.8,"Alta","Muy Alta"))))),""))," ")</f>
        <v/>
      </c>
      <c r="AQ595" s="237" t="str">
        <f t="shared" si="569"/>
        <v/>
      </c>
      <c r="AR595" s="283" t="str">
        <f t="shared" si="570"/>
        <v/>
      </c>
      <c r="AS595" s="237" t="str">
        <f>IFERROR(IF(AND(AH594="Impacto",AH595="Impacto"),(AS594-(+AS594*AK595)),IF(AND(AH594="Probabilidad",AH595="Impacto"),(AS593-(+AS593*AK595)),IF(AH595="Probabilidad",AS594,""))),"")</f>
        <v/>
      </c>
      <c r="AT595" s="239" t="str">
        <f t="shared" si="571"/>
        <v/>
      </c>
      <c r="AU595" s="454"/>
      <c r="AV595" s="457"/>
      <c r="AW595" s="451"/>
      <c r="AX595" s="460"/>
      <c r="AY595" s="343"/>
      <c r="AZ595" s="209"/>
      <c r="BA595" s="207"/>
      <c r="BB595" s="207"/>
      <c r="BC595" s="208"/>
      <c r="BD595" s="208"/>
      <c r="BE595" s="208"/>
      <c r="BF595" s="209"/>
      <c r="BG595" s="463"/>
      <c r="BH595" s="215"/>
      <c r="BI595" s="210"/>
      <c r="BJ595" s="210"/>
      <c r="BK595" s="210"/>
      <c r="BL595" s="207"/>
      <c r="BM595" s="207"/>
      <c r="BN595" s="207"/>
      <c r="BO595" s="282"/>
      <c r="BP595" s="282"/>
      <c r="BQ595" s="284"/>
      <c r="BR595" s="213"/>
      <c r="BS595" s="213" t="str">
        <f>IF(AND('MAPA DE RIESGOS'!$AP595="Muy Alta",'MAPA DE RIESGOS'!$AR595="Leve"),CONCATENATE("R",'MAPA DE RIESGOS'!$H595,"C",'MAPA DE RIESGOS'!$AF595),"")</f>
        <v/>
      </c>
      <c r="BT595" s="213"/>
      <c r="BU595" s="213"/>
      <c r="BV595" s="213"/>
      <c r="BW595" s="213"/>
      <c r="BX595" s="213"/>
      <c r="BY595" s="213"/>
      <c r="BZ595" s="213"/>
      <c r="CA595" s="213"/>
      <c r="CB595" s="213"/>
      <c r="CC595" s="213"/>
      <c r="CD595" s="213"/>
      <c r="CE595" s="213"/>
      <c r="CF595" s="213"/>
      <c r="CG595" s="213"/>
      <c r="CH595" s="213"/>
      <c r="CI595" s="213"/>
      <c r="CJ595" s="213"/>
      <c r="CK595" s="213"/>
    </row>
    <row r="596" spans="1:89" s="214" customFormat="1" ht="28.5" hidden="1" customHeight="1">
      <c r="A596" s="635"/>
      <c r="B596" s="517"/>
      <c r="C596" s="520"/>
      <c r="D596" s="290"/>
      <c r="E596" s="293"/>
      <c r="F596" s="207"/>
      <c r="G596" s="489"/>
      <c r="H596" s="384">
        <v>97</v>
      </c>
      <c r="I596" s="466"/>
      <c r="J596" s="463"/>
      <c r="K596" s="463"/>
      <c r="L596" s="463"/>
      <c r="M596" s="469"/>
      <c r="N596" s="469"/>
      <c r="O596" s="469"/>
      <c r="P596" s="472"/>
      <c r="Q596" s="475"/>
      <c r="R596" s="478"/>
      <c r="S596" s="478"/>
      <c r="T596" s="478"/>
      <c r="U596" s="478"/>
      <c r="V596" s="481"/>
      <c r="W596" s="439"/>
      <c r="X596" s="484"/>
      <c r="Y596" s="487"/>
      <c r="Z596" s="436"/>
      <c r="AA596" s="439"/>
      <c r="AB596" s="442"/>
      <c r="AC596" s="445"/>
      <c r="AD596" s="448"/>
      <c r="AE596" s="451"/>
      <c r="AF596" s="205">
        <v>5</v>
      </c>
      <c r="AG596" s="206"/>
      <c r="AH596" s="234" t="str">
        <f t="shared" si="567"/>
        <v/>
      </c>
      <c r="AI596" s="340"/>
      <c r="AJ596" s="340"/>
      <c r="AK596" s="235" t="str">
        <f t="shared" si="568"/>
        <v/>
      </c>
      <c r="AL596" s="341"/>
      <c r="AM596" s="341"/>
      <c r="AN596" s="342"/>
      <c r="AO596" s="236" t="str">
        <f>IF(ISBLANK(AD592),(IFERROR(IF(AND(AH595="Probabilidad",AH596="Probabilidad"),(AQ595-(+AQ595*AK596)),IF(AND(AH595="Impacto",AH596="Probabilidad"),(AQ594-(+AQ594*AK596)),IF(AH596="Impacto",AQ595,""))),""))," ")</f>
        <v/>
      </c>
      <c r="AP596" s="174" t="str">
        <f>IF(ISBLANK(AD592),(IFERROR(IF(AO596="","",IF(AO596&lt;=0.2,"Muy Baja",IF(AO596&lt;=0.4,"Baja",IF(AO596&lt;=0.6,"Media",IF(AO596&lt;=0.8,"Alta","Muy Alta"))))),""))," ")</f>
        <v/>
      </c>
      <c r="AQ596" s="237" t="str">
        <f t="shared" si="569"/>
        <v/>
      </c>
      <c r="AR596" s="283" t="str">
        <f t="shared" si="570"/>
        <v/>
      </c>
      <c r="AS596" s="237" t="str">
        <f>IFERROR(IF(AND(AH595="Impacto",AH596="Impacto"),(AS595-(+AS595*AK596)),IF(AND(AH595="Probabilidad",AH596="Impacto"),(AS594-(+AS594*AK596)),IF(AH596="Probabilidad",AS595,""))),"")</f>
        <v/>
      </c>
      <c r="AT596" s="239" t="str">
        <f t="shared" si="571"/>
        <v/>
      </c>
      <c r="AU596" s="454"/>
      <c r="AV596" s="457"/>
      <c r="AW596" s="451"/>
      <c r="AX596" s="460"/>
      <c r="AY596" s="343"/>
      <c r="AZ596" s="209"/>
      <c r="BA596" s="207"/>
      <c r="BB596" s="207"/>
      <c r="BC596" s="208"/>
      <c r="BD596" s="208"/>
      <c r="BE596" s="208"/>
      <c r="BF596" s="209"/>
      <c r="BG596" s="463"/>
      <c r="BH596" s="215"/>
      <c r="BI596" s="210"/>
      <c r="BJ596" s="210"/>
      <c r="BK596" s="210"/>
      <c r="BL596" s="207"/>
      <c r="BM596" s="207"/>
      <c r="BN596" s="207"/>
      <c r="BO596" s="282"/>
      <c r="BP596" s="282"/>
      <c r="BQ596" s="284"/>
      <c r="BR596" s="213"/>
      <c r="BS596" s="213" t="str">
        <f>IF(AND('MAPA DE RIESGOS'!$AP596="Muy Alta",'MAPA DE RIESGOS'!$AR596="Leve"),CONCATENATE("R",'MAPA DE RIESGOS'!$H596,"C",'MAPA DE RIESGOS'!$AF596),"")</f>
        <v/>
      </c>
      <c r="BT596" s="213"/>
      <c r="BU596" s="213"/>
      <c r="BV596" s="213"/>
      <c r="BW596" s="213"/>
      <c r="BX596" s="213"/>
      <c r="BY596" s="213"/>
      <c r="BZ596" s="213"/>
      <c r="CA596" s="213"/>
      <c r="CB596" s="213"/>
      <c r="CC596" s="213"/>
      <c r="CD596" s="213"/>
      <c r="CE596" s="213"/>
      <c r="CF596" s="213"/>
      <c r="CG596" s="213"/>
      <c r="CH596" s="213"/>
      <c r="CI596" s="213"/>
      <c r="CJ596" s="213"/>
      <c r="CK596" s="213"/>
    </row>
    <row r="597" spans="1:89" s="214" customFormat="1" ht="28.5" hidden="1" customHeight="1">
      <c r="A597" s="635"/>
      <c r="B597" s="518"/>
      <c r="C597" s="521"/>
      <c r="D597" s="291"/>
      <c r="E597" s="294"/>
      <c r="F597" s="207"/>
      <c r="G597" s="489"/>
      <c r="H597" s="384">
        <v>97</v>
      </c>
      <c r="I597" s="467"/>
      <c r="J597" s="464"/>
      <c r="K597" s="464"/>
      <c r="L597" s="464"/>
      <c r="M597" s="470"/>
      <c r="N597" s="470"/>
      <c r="O597" s="470"/>
      <c r="P597" s="473"/>
      <c r="Q597" s="476"/>
      <c r="R597" s="479"/>
      <c r="S597" s="479"/>
      <c r="T597" s="479"/>
      <c r="U597" s="479"/>
      <c r="V597" s="482"/>
      <c r="W597" s="440"/>
      <c r="X597" s="485"/>
      <c r="Y597" s="488"/>
      <c r="Z597" s="437"/>
      <c r="AA597" s="440"/>
      <c r="AB597" s="443"/>
      <c r="AC597" s="446"/>
      <c r="AD597" s="449"/>
      <c r="AE597" s="452"/>
      <c r="AF597" s="205">
        <v>6</v>
      </c>
      <c r="AG597" s="206"/>
      <c r="AH597" s="234" t="str">
        <f t="shared" si="567"/>
        <v/>
      </c>
      <c r="AI597" s="340"/>
      <c r="AJ597" s="340"/>
      <c r="AK597" s="235" t="str">
        <f t="shared" si="568"/>
        <v/>
      </c>
      <c r="AL597" s="341"/>
      <c r="AM597" s="341"/>
      <c r="AN597" s="342"/>
      <c r="AO597" s="236" t="str">
        <f>IF(ISBLANK(AD592),(IFERROR(IF(AND(AH595="Probabilidad",AH597="Probabilidad"),(AQ595-(+AQ595*AK597)),IF(AND(AH595="Impacto",AH597="Probabilidad"),(AQ594-(+AQ594*AK597)),IF(AH597="Impacto",AQ595,""))),""))," ")</f>
        <v/>
      </c>
      <c r="AP597" s="174" t="str">
        <f>IF(ISBLANK(AD592),(IFERROR(IF(AO597="","",IF(AO597&lt;=0.2,"Muy Baja",IF(AO597&lt;=0.4,"Baja",IF(AO597&lt;=0.6,"Media",IF(AO597&lt;=0.8,"Alta","Muy Alta"))))),"")), " ")</f>
        <v/>
      </c>
      <c r="AQ597" s="237" t="str">
        <f t="shared" si="569"/>
        <v/>
      </c>
      <c r="AR597" s="283" t="str">
        <f t="shared" si="570"/>
        <v/>
      </c>
      <c r="AS597" s="237" t="str">
        <f>IFERROR(IF(AND(AH596="Impacto",AH597="Impacto"),(AS595-(+AS596*AK597)),IF(AND(AH595="Probabilidad",AH597="Impacto"),(AS594-(+AS594*AK597)),IF(AH597="Probabilidad",AS595,""))),"")</f>
        <v/>
      </c>
      <c r="AT597" s="239" t="str">
        <f t="shared" si="571"/>
        <v/>
      </c>
      <c r="AU597" s="455"/>
      <c r="AV597" s="458"/>
      <c r="AW597" s="452"/>
      <c r="AX597" s="461"/>
      <c r="AY597" s="343"/>
      <c r="AZ597" s="209"/>
      <c r="BA597" s="207"/>
      <c r="BB597" s="207"/>
      <c r="BC597" s="208"/>
      <c r="BD597" s="208"/>
      <c r="BE597" s="208"/>
      <c r="BF597" s="209"/>
      <c r="BG597" s="464"/>
      <c r="BH597" s="215"/>
      <c r="BI597" s="210"/>
      <c r="BJ597" s="210"/>
      <c r="BK597" s="210"/>
      <c r="BL597" s="207"/>
      <c r="BM597" s="207"/>
      <c r="BN597" s="207"/>
      <c r="BO597" s="282"/>
      <c r="BP597" s="282"/>
      <c r="BQ597" s="284"/>
      <c r="BR597" s="213"/>
      <c r="BS597" s="213" t="str">
        <f>IF(AND('MAPA DE RIESGOS'!$AP597="Muy Alta",'MAPA DE RIESGOS'!$AR597="Leve"),CONCATENATE("R",'MAPA DE RIESGOS'!$H597,"C",'MAPA DE RIESGOS'!$AF597),"")</f>
        <v/>
      </c>
      <c r="BT597" s="213"/>
      <c r="BU597" s="213"/>
      <c r="BV597" s="213"/>
      <c r="BW597" s="213"/>
      <c r="BX597" s="213"/>
      <c r="BY597" s="213"/>
      <c r="BZ597" s="213"/>
      <c r="CA597" s="213"/>
      <c r="CB597" s="213"/>
      <c r="CC597" s="213"/>
      <c r="CD597" s="213"/>
      <c r="CE597" s="213"/>
      <c r="CF597" s="213"/>
      <c r="CG597" s="213"/>
      <c r="CH597" s="213"/>
      <c r="CI597" s="213"/>
      <c r="CJ597" s="213"/>
      <c r="CK597" s="213"/>
    </row>
    <row r="598" spans="1:89" s="214" customFormat="1" ht="28.5" hidden="1" customHeight="1">
      <c r="A598" s="635"/>
      <c r="B598" s="516"/>
      <c r="C598" s="519" t="str">
        <f>IFERROR((VLOOKUP($B598,'Listados Datos'!$D$3:$E$18,2,FALSE))," ")</f>
        <v xml:space="preserve"> </v>
      </c>
      <c r="D598" s="289" t="str">
        <f>IFERROR((VLOOKUP($B598,'Listados Datos'!$D$3:$F$18,3,FALSE))," ")</f>
        <v xml:space="preserve"> </v>
      </c>
      <c r="E598" s="292"/>
      <c r="F598" s="207"/>
      <c r="G598" s="489">
        <v>98</v>
      </c>
      <c r="H598" s="384">
        <v>98</v>
      </c>
      <c r="I598" s="465"/>
      <c r="J598" s="462"/>
      <c r="K598" s="462"/>
      <c r="L598" s="462"/>
      <c r="M598" s="468"/>
      <c r="N598" s="468"/>
      <c r="O598" s="468"/>
      <c r="P598" s="471"/>
      <c r="Q598" s="474"/>
      <c r="R598" s="477"/>
      <c r="S598" s="477"/>
      <c r="T598" s="477"/>
      <c r="U598" s="477"/>
      <c r="V598" s="480" t="str">
        <f t="shared" ref="V598" si="601">IF(ISBLANK(AC598),(IF(P598&lt;=0,"",IF(P598&lt;=2,"Muy Baja",IF(P598&lt;=24,"Baja",IF(P598&lt;=500,"Media",IF(P598&lt;=5000,"Alta","Muy Alta"))))))," ")</f>
        <v/>
      </c>
      <c r="W598" s="438" t="str">
        <f t="shared" ref="W598" si="602">IF(ISBLANK(AC598),(IF(V598="","",IF(V598="Muy Baja",20%,IF(V598="Baja",40%,IF(V598="Media",60%,IF(V598="Alta",80%,IF(V598="Muy Alta",100%,0)))))))," ")</f>
        <v/>
      </c>
      <c r="X598" s="483"/>
      <c r="Y598" s="486" t="str">
        <f>IF(X598&gt;0,IF(NOT(ISERROR(MATCH(X598,'Listados Datos'!$N$3:$N$4,0))),'Listados Datos'!$N$6&amp;"Por favor no seleccionar este criterios de impacto (Afectación Económica o presupuestal y/o Pérdida Reputacional)",'Listados Datos'!$N$7),"")</f>
        <v/>
      </c>
      <c r="Z598" s="435" t="str">
        <f>IF(OR(X598='Listados Datos'!$R$3,X598='Listados Datos'!$S$3),"Leve",IF(OR(X598='Listados Datos'!$R$4,X598='Listados Datos'!$S$4),"Menor",IF(OR(X598='Listados Datos'!$R$5,X598='Listados Datos'!$S$5),"Moderado",IF(OR(X598='Listados Datos'!$R$6,X598='Listados Datos'!$S$6),"Mayor",IF(OR(X598='Listados Datos'!$R$7,X598='Listados Datos'!$S$7),"Catastrófico","")))))</f>
        <v/>
      </c>
      <c r="AA598" s="438" t="str">
        <f>IF(Z598="","",IF(Z598="Leve",20%,IF(Z598="Menor",40%,IF(Z598="Moderado",60%,IF(Z598="Mayor",80%,IF(Z598="Catastrófico",100%,0))))))</f>
        <v/>
      </c>
      <c r="AB598" s="441" t="str">
        <f>IF(OR(AND(V598="Muy Baja",Z598="Leve"),AND(V598="Muy Baja",Z598="Menor"),AND(V598="Baja",Z598="Leve")),"Bajo",IF(OR(AND(V598="Muy baja",Z598="Moderado"),AND(V598="Baja",Z598="Menor"),AND(V598="Baja",Z598="Moderado"),AND(V598="Media",Z598="Leve"),AND(V598="Media",Z598="Menor"),AND(V598="Media",Z598="Moderado"),AND(V598="Alta",Z598="Leve"),AND(V598="Alta",Z598="Menor")),"Moderado",IF(OR(AND(V598="Muy Baja",Z598="Mayor"),AND(V598="Baja",Z598="Mayor"),AND(V598="Media",Z598="Mayor"),AND(V598="Alta",Z598="Moderado"),AND(V598="Alta",Z598="Mayor"),AND(V598="Muy Alta",Z598="Leve"),AND(V598="Muy Alta",Z598="Menor"),AND(V598="Muy Alta",Z598="Moderado"),AND(V598="Muy Alta",Z598="Mayor")),"Alto",IF(OR(AND(V598="Muy Baja",Z598="Catastrófico"),AND(V598="Baja",Z598="Catastrófico"),AND(V598="Media",Z598="Catastrófico"),AND(V598="Alta",Z598="Catastrófico"),AND(V598="Muy Alta",Z598="Catastrófico")),"Extremo",""))))</f>
        <v/>
      </c>
      <c r="AC598" s="444"/>
      <c r="AD598" s="447"/>
      <c r="AE598" s="450" t="str">
        <f t="shared" ref="AE598" si="603">IF(AND(AC598="Rara Vez",AD598="Insignificante"),("BAJA"),IF(AND(AC598="Rara Vez",AD598="Menor"),("BAJA"),IF(AND(AC598="Rara Vez",AD598="Moderado"),("MODERADA"),IF(AND(AC598="Rara Vez",AD598="Mayor"),("ALTA"),IF(AND(AC598="Improbable",AD598="Insignificante"),("BAJA"),IF(AND(AC598="Improbable",AD598="Menor"),("BAJA"),IF(AND(AC598="Improbable",AD598="Moderado"),("MODERADA"),IF(AND(AC598="Improbable",AD598="Mayor"),("ALTA"),IF(AND(AC598="Posible",AD598="Insignificante"),("BAJA"),IF(AND(AC598="Posible",AD598="Menor"),("MODERADA"),IF(AND(AC598="Posible",AD598="Moderado"),("ALTA"),IF(AND(AC598="Posible",AD598="Mayor"),("EXTREMA"),IF(AND(AC598="Probable",AD598="Insignificante"),("MODERADA"),IF(AND(AC598="Probable",AD598="Menor"),("ALTA"),IF(AND(AC598="Probable",AD598="Moderado"),("ALTA"),IF(AND(AC598="Probable",AD598="Mayor"),("EXTREMA"),IF(AND(AC598="Casi Seguro",AD598="Insignificante"),("ALTA"),IF(AND(AC598="Casi Seguro",AD598="Menor"),("ALTA"),IF(AND(AC598="Casi Seguro",AD598="Moderado"),("EXTREMA"),IF(AND(AC598="Casi Seguro",AD598="Mayor"),("EXTREMA"),IF(AD598="Catastrófico","EXTREMA","VALORAR")))))))))))))))))))))</f>
        <v>VALORAR</v>
      </c>
      <c r="AF598" s="205">
        <v>1</v>
      </c>
      <c r="AG598" s="206"/>
      <c r="AH598" s="234" t="str">
        <f t="shared" si="567"/>
        <v/>
      </c>
      <c r="AI598" s="340"/>
      <c r="AJ598" s="340"/>
      <c r="AK598" s="235" t="str">
        <f t="shared" si="568"/>
        <v/>
      </c>
      <c r="AL598" s="341"/>
      <c r="AM598" s="341"/>
      <c r="AN598" s="342"/>
      <c r="AO598" s="236" t="str">
        <f>IF(ISBLANK(AD598),(IFERROR(IF(AH598="Probabilidad",(W598-(+W598*AK598)),IF(AH598="Impacto",W598,"")),""))," ")</f>
        <v/>
      </c>
      <c r="AP598" s="174" t="str">
        <f>IF(ISBLANK(AD598), (IFERROR(IF(AO598="","",IF(AO598&lt;=0.2,"Muy Baja",IF(AO598&lt;=0.4,"Baja",IF(AO598&lt;=0.6,"Media",IF(AO598&lt;=0.8,"Alta","Muy Alta"))))),""))," ")</f>
        <v/>
      </c>
      <c r="AQ598" s="237" t="str">
        <f t="shared" si="569"/>
        <v/>
      </c>
      <c r="AR598" s="283" t="str">
        <f t="shared" si="570"/>
        <v/>
      </c>
      <c r="AS598" s="237" t="str">
        <f>IFERROR(IF(AH598="Impacto",(AA598-(+AA598*AK598)),IF(AH598="Probabilidad",AA598,"")),"")</f>
        <v/>
      </c>
      <c r="AT598" s="239" t="str">
        <f t="shared" si="571"/>
        <v/>
      </c>
      <c r="AU598" s="453"/>
      <c r="AV598" s="456" t="str">
        <f>IF(ISBLANK(AD598), " ", AD598)</f>
        <v xml:space="preserve"> </v>
      </c>
      <c r="AW598" s="450" t="str">
        <f t="shared" ref="AW598" si="604">IF(AND(AU598="Rara Vez",AV598="Insignificante"),("BAJA"),IF(AND(AU598="Rara Vez",AV598="Menor"),("BAJA"),IF(AND(AU598="Rara Vez",AV598="Moderado"),("MODERADA"),IF(AND(AU598="Rara Vez",AV598="Mayor"),("ALTA"),IF(AND(AU598="Improbable",AV598="Insignificante"),("BAJA"),IF(AND(AU598="Improbable",AV598="Menor"),("BAJA"),IF(AND(AU598="Improbable",AV598="Moderado"),("MODERADA"),IF(AND(AU598="Improbable",AV598="Mayor"),("ALTA"),IF(AND(AU598="Posible",AV598="Insignificante"),("BAJA"),IF(AND(AU598="Posible",AV598="Menor"),("MODERADA"),IF(AND(AU598="Posible",AV598="Moderado"),("ALTA"),IF(AND(AU598="Posible",AV598="Mayor"),("EXTREMA"),IF(AND(AU598="Probable",AV598="Insignificante"),("MODERADA"),IF(AND(AU598="Probable",AV598="Menor"),("ALTA"),IF(AND(AU598="Probable",AV598="Moderado"),("ALTA"),IF(AND(AU598="Probable",AV598="Mayor"),("EXTREMA"),IF(AND(AU598="Casi Seguro",AV598="Insignificante"),("ALTA"),IF(AND(AU598="Casi Seguro",AV598="Menor"),("ALTA"),IF(AND(AU598="Casi Seguro",AV598="Moderado"),("EXTREMA"),IF(AND(AU598="Casi Seguro",AV598="Mayor"),("EXTREMA"),IF(AV598="Catastrófico","EXTREMA","VALORAR")))))))))))))))))))))</f>
        <v>VALORAR</v>
      </c>
      <c r="AX598" s="459"/>
      <c r="AY598" s="343"/>
      <c r="AZ598" s="209"/>
      <c r="BA598" s="207"/>
      <c r="BB598" s="207"/>
      <c r="BC598" s="208"/>
      <c r="BD598" s="208"/>
      <c r="BE598" s="208"/>
      <c r="BF598" s="209"/>
      <c r="BG598" s="462"/>
      <c r="BH598" s="215"/>
      <c r="BI598" s="210"/>
      <c r="BJ598" s="210"/>
      <c r="BK598" s="210"/>
      <c r="BL598" s="207"/>
      <c r="BM598" s="207"/>
      <c r="BN598" s="207"/>
      <c r="BO598" s="282"/>
      <c r="BP598" s="282"/>
      <c r="BQ598" s="284"/>
      <c r="BR598" s="213"/>
      <c r="BS598" s="213" t="str">
        <f>IF(AND('MAPA DE RIESGOS'!$AP598="Muy Alta",'MAPA DE RIESGOS'!$AR598="Leve"),CONCATENATE("R",'MAPA DE RIESGOS'!$H598,"C",'MAPA DE RIESGOS'!$AF598),"")</f>
        <v/>
      </c>
      <c r="BT598" s="213"/>
      <c r="BU598" s="213"/>
      <c r="BV598" s="213"/>
      <c r="BW598" s="213"/>
      <c r="BX598" s="213"/>
      <c r="BY598" s="213"/>
      <c r="BZ598" s="213"/>
      <c r="CA598" s="213"/>
      <c r="CB598" s="213"/>
      <c r="CC598" s="213"/>
      <c r="CD598" s="213"/>
      <c r="CE598" s="213"/>
      <c r="CF598" s="213"/>
      <c r="CG598" s="213"/>
      <c r="CH598" s="213"/>
      <c r="CI598" s="213"/>
      <c r="CJ598" s="213"/>
      <c r="CK598" s="213"/>
    </row>
    <row r="599" spans="1:89" s="214" customFormat="1" ht="28.5" hidden="1" customHeight="1">
      <c r="A599" s="635"/>
      <c r="B599" s="517"/>
      <c r="C599" s="520"/>
      <c r="D599" s="290"/>
      <c r="E599" s="293"/>
      <c r="F599" s="207"/>
      <c r="G599" s="489"/>
      <c r="H599" s="384">
        <v>98</v>
      </c>
      <c r="I599" s="466"/>
      <c r="J599" s="463"/>
      <c r="K599" s="463"/>
      <c r="L599" s="463"/>
      <c r="M599" s="469"/>
      <c r="N599" s="469"/>
      <c r="O599" s="469"/>
      <c r="P599" s="472"/>
      <c r="Q599" s="475"/>
      <c r="R599" s="478"/>
      <c r="S599" s="478"/>
      <c r="T599" s="478"/>
      <c r="U599" s="478"/>
      <c r="V599" s="481"/>
      <c r="W599" s="439"/>
      <c r="X599" s="484"/>
      <c r="Y599" s="487"/>
      <c r="Z599" s="436"/>
      <c r="AA599" s="439"/>
      <c r="AB599" s="442"/>
      <c r="AC599" s="445"/>
      <c r="AD599" s="448"/>
      <c r="AE599" s="451"/>
      <c r="AF599" s="205">
        <v>2</v>
      </c>
      <c r="AG599" s="206"/>
      <c r="AH599" s="234" t="str">
        <f t="shared" si="567"/>
        <v/>
      </c>
      <c r="AI599" s="340"/>
      <c r="AJ599" s="340"/>
      <c r="AK599" s="235" t="str">
        <f t="shared" si="568"/>
        <v/>
      </c>
      <c r="AL599" s="341"/>
      <c r="AM599" s="341"/>
      <c r="AN599" s="342"/>
      <c r="AO599" s="236" t="str">
        <f>IF(ISBLANK(AD598),(IFERROR(IF(AND(AH598="Probabilidad",AH599="Probabilidad"),(AQ598-(+AQ598*AK599)),IF(AH599="Probabilidad",(W598-(+W598*AK599)),IF(AH599="Impacto",AQ598,""))),""))," ")</f>
        <v/>
      </c>
      <c r="AP599" s="174" t="str">
        <f>IF(ISBLANK(AD598),(IFERROR(IF(AO599="","",IF(AO599&lt;=0.2,"Muy Baja",IF(AO599&lt;=0.4,"Baja",IF(AO599&lt;=0.6,"Media",IF(AO599&lt;=0.8,"Alta","Muy Alta"))))),""))," ")</f>
        <v/>
      </c>
      <c r="AQ599" s="237" t="str">
        <f t="shared" si="569"/>
        <v/>
      </c>
      <c r="AR599" s="283" t="str">
        <f t="shared" si="570"/>
        <v/>
      </c>
      <c r="AS599" s="237" t="str">
        <f>IFERROR(IF(AND(AH598="Impacto",AH599="Impacto"),(AS598-(+AS598*AK599)),IF(AH599="Impacto",(AA598-(+AA598*AK599)),IF(AH599="Probabilidad",AS598,""))),"")</f>
        <v/>
      </c>
      <c r="AT599" s="239" t="str">
        <f t="shared" si="571"/>
        <v/>
      </c>
      <c r="AU599" s="454"/>
      <c r="AV599" s="457"/>
      <c r="AW599" s="451"/>
      <c r="AX599" s="460"/>
      <c r="AY599" s="343"/>
      <c r="AZ599" s="209"/>
      <c r="BA599" s="207"/>
      <c r="BB599" s="207"/>
      <c r="BC599" s="208"/>
      <c r="BD599" s="208"/>
      <c r="BE599" s="208"/>
      <c r="BF599" s="209"/>
      <c r="BG599" s="463"/>
      <c r="BH599" s="215"/>
      <c r="BI599" s="210"/>
      <c r="BJ599" s="210"/>
      <c r="BK599" s="210"/>
      <c r="BL599" s="207"/>
      <c r="BM599" s="207"/>
      <c r="BN599" s="207"/>
      <c r="BO599" s="282"/>
      <c r="BP599" s="282"/>
      <c r="BQ599" s="284"/>
      <c r="BR599" s="213"/>
      <c r="BS599" s="213" t="str">
        <f>IF(AND('MAPA DE RIESGOS'!$AP599="Muy Alta",'MAPA DE RIESGOS'!$AR599="Leve"),CONCATENATE("R",'MAPA DE RIESGOS'!$H599,"C",'MAPA DE RIESGOS'!$AF599),"")</f>
        <v/>
      </c>
      <c r="BT599" s="213"/>
      <c r="BU599" s="213"/>
      <c r="BV599" s="213"/>
      <c r="BW599" s="213"/>
      <c r="BX599" s="213"/>
      <c r="BY599" s="213"/>
      <c r="BZ599" s="213"/>
      <c r="CA599" s="213"/>
      <c r="CB599" s="213"/>
      <c r="CC599" s="213"/>
      <c r="CD599" s="213"/>
      <c r="CE599" s="213"/>
      <c r="CF599" s="213"/>
      <c r="CG599" s="213"/>
      <c r="CH599" s="213"/>
      <c r="CI599" s="213"/>
      <c r="CJ599" s="213"/>
      <c r="CK599" s="213"/>
    </row>
    <row r="600" spans="1:89" s="214" customFormat="1" ht="28.5" hidden="1" customHeight="1">
      <c r="A600" s="635"/>
      <c r="B600" s="517"/>
      <c r="C600" s="520"/>
      <c r="D600" s="290"/>
      <c r="E600" s="293"/>
      <c r="F600" s="207"/>
      <c r="G600" s="489"/>
      <c r="H600" s="384">
        <v>98</v>
      </c>
      <c r="I600" s="466"/>
      <c r="J600" s="463"/>
      <c r="K600" s="463"/>
      <c r="L600" s="463"/>
      <c r="M600" s="469"/>
      <c r="N600" s="469"/>
      <c r="O600" s="469"/>
      <c r="P600" s="472"/>
      <c r="Q600" s="475"/>
      <c r="R600" s="478"/>
      <c r="S600" s="478"/>
      <c r="T600" s="478"/>
      <c r="U600" s="478"/>
      <c r="V600" s="481"/>
      <c r="W600" s="439"/>
      <c r="X600" s="484"/>
      <c r="Y600" s="487"/>
      <c r="Z600" s="436"/>
      <c r="AA600" s="439"/>
      <c r="AB600" s="442"/>
      <c r="AC600" s="445"/>
      <c r="AD600" s="448"/>
      <c r="AE600" s="451"/>
      <c r="AF600" s="205">
        <v>3</v>
      </c>
      <c r="AG600" s="206"/>
      <c r="AH600" s="234" t="str">
        <f t="shared" si="567"/>
        <v/>
      </c>
      <c r="AI600" s="340"/>
      <c r="AJ600" s="340"/>
      <c r="AK600" s="235" t="str">
        <f t="shared" si="568"/>
        <v/>
      </c>
      <c r="AL600" s="341"/>
      <c r="AM600" s="341"/>
      <c r="AN600" s="342"/>
      <c r="AO600" s="236" t="str">
        <f>IF(ISBLANK(AD598),(IFERROR(IF(AND(AH599="Probabilidad",AH600="Probabilidad"),(AQ599-(+AQ599*AK600)),IF(AND(AH599="Impacto",AH600="Probabilidad"),(AQ598-(+AQ598*AK600)),IF(AH600="Impacto",AQ599,""))),""))," ")</f>
        <v/>
      </c>
      <c r="AP600" s="174" t="str">
        <f>IF(ISBLANK(AD598),(IFERROR(IF(AO600="","",IF(AO600&lt;=0.2,"Muy Baja",IF(AO600&lt;=0.4,"Baja",IF(AO600&lt;=0.6,"Media",IF(AO600&lt;=0.8,"Alta","Muy Alta"))))),""))," ")</f>
        <v/>
      </c>
      <c r="AQ600" s="237" t="str">
        <f t="shared" si="569"/>
        <v/>
      </c>
      <c r="AR600" s="283" t="str">
        <f t="shared" si="570"/>
        <v/>
      </c>
      <c r="AS600" s="237" t="str">
        <f>IFERROR(IF(AND(AH599="Impacto",AH600="Impacto"),(AS599-(+AS599*AK600)),IF(AND(AH599="Probabilidad",AH600="Impacto"),(AS598-(+AS598*AK600)),IF(AH600="Probabilidad",AS599,""))),"")</f>
        <v/>
      </c>
      <c r="AT600" s="239" t="str">
        <f t="shared" si="571"/>
        <v/>
      </c>
      <c r="AU600" s="454"/>
      <c r="AV600" s="457"/>
      <c r="AW600" s="451"/>
      <c r="AX600" s="460"/>
      <c r="AY600" s="343"/>
      <c r="AZ600" s="209"/>
      <c r="BA600" s="207"/>
      <c r="BB600" s="207"/>
      <c r="BC600" s="208"/>
      <c r="BD600" s="208"/>
      <c r="BE600" s="208"/>
      <c r="BF600" s="209"/>
      <c r="BG600" s="463"/>
      <c r="BH600" s="215"/>
      <c r="BI600" s="210"/>
      <c r="BJ600" s="210"/>
      <c r="BK600" s="210"/>
      <c r="BL600" s="207"/>
      <c r="BM600" s="207"/>
      <c r="BN600" s="207"/>
      <c r="BO600" s="282"/>
      <c r="BP600" s="282"/>
      <c r="BQ600" s="284"/>
      <c r="BR600" s="213"/>
      <c r="BS600" s="213" t="str">
        <f>IF(AND('MAPA DE RIESGOS'!$AP600="Muy Alta",'MAPA DE RIESGOS'!$AR600="Leve"),CONCATENATE("R",'MAPA DE RIESGOS'!$H600,"C",'MAPA DE RIESGOS'!$AF600),"")</f>
        <v/>
      </c>
      <c r="BT600" s="213"/>
      <c r="BU600" s="213"/>
      <c r="BV600" s="213"/>
      <c r="BW600" s="213"/>
      <c r="BX600" s="213"/>
      <c r="BY600" s="213"/>
      <c r="BZ600" s="213"/>
      <c r="CA600" s="213"/>
      <c r="CB600" s="213"/>
      <c r="CC600" s="213"/>
      <c r="CD600" s="213"/>
      <c r="CE600" s="213"/>
      <c r="CF600" s="213"/>
      <c r="CG600" s="213"/>
      <c r="CH600" s="213"/>
      <c r="CI600" s="213"/>
      <c r="CJ600" s="213"/>
      <c r="CK600" s="213"/>
    </row>
    <row r="601" spans="1:89" s="214" customFormat="1" ht="28.5" hidden="1" customHeight="1">
      <c r="A601" s="635"/>
      <c r="B601" s="517"/>
      <c r="C601" s="520"/>
      <c r="D601" s="290"/>
      <c r="E601" s="293"/>
      <c r="F601" s="207"/>
      <c r="G601" s="489"/>
      <c r="H601" s="384">
        <v>98</v>
      </c>
      <c r="I601" s="466"/>
      <c r="J601" s="463"/>
      <c r="K601" s="463"/>
      <c r="L601" s="463"/>
      <c r="M601" s="469"/>
      <c r="N601" s="469"/>
      <c r="O601" s="469"/>
      <c r="P601" s="472"/>
      <c r="Q601" s="475"/>
      <c r="R601" s="478"/>
      <c r="S601" s="478"/>
      <c r="T601" s="478"/>
      <c r="U601" s="478"/>
      <c r="V601" s="481"/>
      <c r="W601" s="439"/>
      <c r="X601" s="484"/>
      <c r="Y601" s="487"/>
      <c r="Z601" s="436"/>
      <c r="AA601" s="439"/>
      <c r="AB601" s="442"/>
      <c r="AC601" s="445"/>
      <c r="AD601" s="448"/>
      <c r="AE601" s="451"/>
      <c r="AF601" s="205">
        <v>4</v>
      </c>
      <c r="AG601" s="206"/>
      <c r="AH601" s="234" t="str">
        <f t="shared" si="567"/>
        <v/>
      </c>
      <c r="AI601" s="340"/>
      <c r="AJ601" s="340"/>
      <c r="AK601" s="235" t="str">
        <f t="shared" si="568"/>
        <v/>
      </c>
      <c r="AL601" s="341"/>
      <c r="AM601" s="341"/>
      <c r="AN601" s="342"/>
      <c r="AO601" s="236" t="str">
        <f>IF(ISBLANK(AD598),(IFERROR(IF(AND(AH600="Probabilidad",AH601="Probabilidad"),(AQ600-(+AQ600*AK601)),IF(AND(AH600="Impacto",AH601="Probabilidad"),(AQ599-(+AQ599*AK601)),IF(AH601="Impacto",AQ600,""))),""))," ")</f>
        <v/>
      </c>
      <c r="AP601" s="174" t="str">
        <f>IF(ISBLANK(AD598),(IFERROR(IF(AO601="","",IF(AO601&lt;=0.2,"Muy Baja",IF(AO601&lt;=0.4,"Baja",IF(AO601&lt;=0.6,"Media",IF(AO601&lt;=0.8,"Alta","Muy Alta"))))),""))," ")</f>
        <v/>
      </c>
      <c r="AQ601" s="237" t="str">
        <f t="shared" si="569"/>
        <v/>
      </c>
      <c r="AR601" s="283" t="str">
        <f t="shared" si="570"/>
        <v/>
      </c>
      <c r="AS601" s="237" t="str">
        <f>IFERROR(IF(AND(AH600="Impacto",AH601="Impacto"),(AS600-(+AS600*AK601)),IF(AND(AH600="Probabilidad",AH601="Impacto"),(AS599-(+AS599*AK601)),IF(AH601="Probabilidad",AS600,""))),"")</f>
        <v/>
      </c>
      <c r="AT601" s="239" t="str">
        <f t="shared" si="571"/>
        <v/>
      </c>
      <c r="AU601" s="454"/>
      <c r="AV601" s="457"/>
      <c r="AW601" s="451"/>
      <c r="AX601" s="460"/>
      <c r="AY601" s="343"/>
      <c r="AZ601" s="209"/>
      <c r="BA601" s="207"/>
      <c r="BB601" s="207"/>
      <c r="BC601" s="208"/>
      <c r="BD601" s="208"/>
      <c r="BE601" s="208"/>
      <c r="BF601" s="209"/>
      <c r="BG601" s="463"/>
      <c r="BH601" s="215"/>
      <c r="BI601" s="210"/>
      <c r="BJ601" s="210"/>
      <c r="BK601" s="210"/>
      <c r="BL601" s="207"/>
      <c r="BM601" s="207"/>
      <c r="BN601" s="207"/>
      <c r="BO601" s="282"/>
      <c r="BP601" s="282"/>
      <c r="BQ601" s="284"/>
      <c r="BR601" s="213"/>
      <c r="BS601" s="213" t="str">
        <f>IF(AND('MAPA DE RIESGOS'!$AP601="Muy Alta",'MAPA DE RIESGOS'!$AR601="Leve"),CONCATENATE("R",'MAPA DE RIESGOS'!$H601,"C",'MAPA DE RIESGOS'!$AF601),"")</f>
        <v/>
      </c>
      <c r="BT601" s="213"/>
      <c r="BU601" s="213"/>
      <c r="BV601" s="213"/>
      <c r="BW601" s="213"/>
      <c r="BX601" s="213"/>
      <c r="BY601" s="213"/>
      <c r="BZ601" s="213"/>
      <c r="CA601" s="213"/>
      <c r="CB601" s="213"/>
      <c r="CC601" s="213"/>
      <c r="CD601" s="213"/>
      <c r="CE601" s="213"/>
      <c r="CF601" s="213"/>
      <c r="CG601" s="213"/>
      <c r="CH601" s="213"/>
      <c r="CI601" s="213"/>
      <c r="CJ601" s="213"/>
      <c r="CK601" s="213"/>
    </row>
    <row r="602" spans="1:89" s="214" customFormat="1" ht="28.5" hidden="1" customHeight="1">
      <c r="A602" s="635"/>
      <c r="B602" s="517"/>
      <c r="C602" s="520"/>
      <c r="D602" s="290"/>
      <c r="E602" s="293"/>
      <c r="F602" s="207"/>
      <c r="G602" s="489"/>
      <c r="H602" s="384">
        <v>98</v>
      </c>
      <c r="I602" s="466"/>
      <c r="J602" s="463"/>
      <c r="K602" s="463"/>
      <c r="L602" s="463"/>
      <c r="M602" s="469"/>
      <c r="N602" s="469"/>
      <c r="O602" s="469"/>
      <c r="P602" s="472"/>
      <c r="Q602" s="475"/>
      <c r="R602" s="478"/>
      <c r="S602" s="478"/>
      <c r="T602" s="478"/>
      <c r="U602" s="478"/>
      <c r="V602" s="481"/>
      <c r="W602" s="439"/>
      <c r="X602" s="484"/>
      <c r="Y602" s="487"/>
      <c r="Z602" s="436"/>
      <c r="AA602" s="439"/>
      <c r="AB602" s="442"/>
      <c r="AC602" s="445"/>
      <c r="AD602" s="448"/>
      <c r="AE602" s="451"/>
      <c r="AF602" s="205">
        <v>5</v>
      </c>
      <c r="AG602" s="206"/>
      <c r="AH602" s="234" t="str">
        <f t="shared" si="567"/>
        <v/>
      </c>
      <c r="AI602" s="340"/>
      <c r="AJ602" s="340"/>
      <c r="AK602" s="235" t="str">
        <f t="shared" si="568"/>
        <v/>
      </c>
      <c r="AL602" s="341"/>
      <c r="AM602" s="341"/>
      <c r="AN602" s="342"/>
      <c r="AO602" s="236" t="str">
        <f>IF(ISBLANK(AD598),(IFERROR(IF(AND(AH601="Probabilidad",AH602="Probabilidad"),(AQ601-(+AQ601*AK602)),IF(AND(AH601="Impacto",AH602="Probabilidad"),(AQ600-(+AQ600*AK602)),IF(AH602="Impacto",AQ601,""))),""))," ")</f>
        <v/>
      </c>
      <c r="AP602" s="174" t="str">
        <f>IF(ISBLANK(AD598),(IFERROR(IF(AO602="","",IF(AO602&lt;=0.2,"Muy Baja",IF(AO602&lt;=0.4,"Baja",IF(AO602&lt;=0.6,"Media",IF(AO602&lt;=0.8,"Alta","Muy Alta"))))),""))," ")</f>
        <v/>
      </c>
      <c r="AQ602" s="237" t="str">
        <f t="shared" si="569"/>
        <v/>
      </c>
      <c r="AR602" s="283" t="str">
        <f t="shared" si="570"/>
        <v/>
      </c>
      <c r="AS602" s="237" t="str">
        <f>IFERROR(IF(AND(AH601="Impacto",AH602="Impacto"),(AS601-(+AS601*AK602)),IF(AND(AH601="Probabilidad",AH602="Impacto"),(AS600-(+AS600*AK602)),IF(AH602="Probabilidad",AS601,""))),"")</f>
        <v/>
      </c>
      <c r="AT602" s="239" t="str">
        <f t="shared" si="571"/>
        <v/>
      </c>
      <c r="AU602" s="454"/>
      <c r="AV602" s="457"/>
      <c r="AW602" s="451"/>
      <c r="AX602" s="460"/>
      <c r="AY602" s="343"/>
      <c r="AZ602" s="209"/>
      <c r="BA602" s="207"/>
      <c r="BB602" s="207"/>
      <c r="BC602" s="208"/>
      <c r="BD602" s="208"/>
      <c r="BE602" s="208"/>
      <c r="BF602" s="209"/>
      <c r="BG602" s="463"/>
      <c r="BH602" s="215"/>
      <c r="BI602" s="210"/>
      <c r="BJ602" s="210"/>
      <c r="BK602" s="210"/>
      <c r="BL602" s="207"/>
      <c r="BM602" s="207"/>
      <c r="BN602" s="207"/>
      <c r="BO602" s="282"/>
      <c r="BP602" s="282"/>
      <c r="BQ602" s="284"/>
      <c r="BR602" s="213"/>
      <c r="BS602" s="213" t="str">
        <f>IF(AND('MAPA DE RIESGOS'!$AP602="Muy Alta",'MAPA DE RIESGOS'!$AR602="Leve"),CONCATENATE("R",'MAPA DE RIESGOS'!$H602,"C",'MAPA DE RIESGOS'!$AF602),"")</f>
        <v/>
      </c>
      <c r="BT602" s="213"/>
      <c r="BU602" s="213"/>
      <c r="BV602" s="213"/>
      <c r="BW602" s="213"/>
      <c r="BX602" s="213"/>
      <c r="BY602" s="213"/>
      <c r="BZ602" s="213"/>
      <c r="CA602" s="213"/>
      <c r="CB602" s="213"/>
      <c r="CC602" s="213"/>
      <c r="CD602" s="213"/>
      <c r="CE602" s="213"/>
      <c r="CF602" s="213"/>
      <c r="CG602" s="213"/>
      <c r="CH602" s="213"/>
      <c r="CI602" s="213"/>
      <c r="CJ602" s="213"/>
      <c r="CK602" s="213"/>
    </row>
    <row r="603" spans="1:89" s="214" customFormat="1" ht="28.5" hidden="1" customHeight="1">
      <c r="A603" s="635"/>
      <c r="B603" s="518"/>
      <c r="C603" s="521"/>
      <c r="D603" s="291"/>
      <c r="E603" s="294"/>
      <c r="F603" s="207"/>
      <c r="G603" s="489"/>
      <c r="H603" s="384">
        <v>98</v>
      </c>
      <c r="I603" s="467"/>
      <c r="J603" s="464"/>
      <c r="K603" s="464"/>
      <c r="L603" s="464"/>
      <c r="M603" s="470"/>
      <c r="N603" s="470"/>
      <c r="O603" s="470"/>
      <c r="P603" s="473"/>
      <c r="Q603" s="476"/>
      <c r="R603" s="479"/>
      <c r="S603" s="479"/>
      <c r="T603" s="479"/>
      <c r="U603" s="479"/>
      <c r="V603" s="482"/>
      <c r="W603" s="440"/>
      <c r="X603" s="485"/>
      <c r="Y603" s="488"/>
      <c r="Z603" s="437"/>
      <c r="AA603" s="440"/>
      <c r="AB603" s="443"/>
      <c r="AC603" s="446"/>
      <c r="AD603" s="449"/>
      <c r="AE603" s="452"/>
      <c r="AF603" s="205">
        <v>6</v>
      </c>
      <c r="AG603" s="206"/>
      <c r="AH603" s="234" t="str">
        <f t="shared" si="567"/>
        <v/>
      </c>
      <c r="AI603" s="340"/>
      <c r="AJ603" s="340"/>
      <c r="AK603" s="235" t="str">
        <f t="shared" si="568"/>
        <v/>
      </c>
      <c r="AL603" s="341"/>
      <c r="AM603" s="341"/>
      <c r="AN603" s="342"/>
      <c r="AO603" s="236" t="str">
        <f>IF(ISBLANK(AD598),(IFERROR(IF(AND(AH601="Probabilidad",AH603="Probabilidad"),(AQ601-(+AQ601*AK603)),IF(AND(AH601="Impacto",AH603="Probabilidad"),(AQ600-(+AQ600*AK603)),IF(AH603="Impacto",AQ601,""))),""))," ")</f>
        <v/>
      </c>
      <c r="AP603" s="174" t="str">
        <f>IF(ISBLANK(AD598),(IFERROR(IF(AO603="","",IF(AO603&lt;=0.2,"Muy Baja",IF(AO603&lt;=0.4,"Baja",IF(AO603&lt;=0.6,"Media",IF(AO603&lt;=0.8,"Alta","Muy Alta"))))),"")), " ")</f>
        <v/>
      </c>
      <c r="AQ603" s="237" t="str">
        <f t="shared" si="569"/>
        <v/>
      </c>
      <c r="AR603" s="283" t="str">
        <f t="shared" si="570"/>
        <v/>
      </c>
      <c r="AS603" s="237" t="str">
        <f>IFERROR(IF(AND(AH602="Impacto",AH603="Impacto"),(AS601-(+AS602*AK603)),IF(AND(AH601="Probabilidad",AH603="Impacto"),(AS600-(+AS600*AK603)),IF(AH603="Probabilidad",AS601,""))),"")</f>
        <v/>
      </c>
      <c r="AT603" s="239" t="str">
        <f t="shared" si="571"/>
        <v/>
      </c>
      <c r="AU603" s="455"/>
      <c r="AV603" s="458"/>
      <c r="AW603" s="452"/>
      <c r="AX603" s="461"/>
      <c r="AY603" s="343"/>
      <c r="AZ603" s="209"/>
      <c r="BA603" s="207"/>
      <c r="BB603" s="207"/>
      <c r="BC603" s="208"/>
      <c r="BD603" s="208"/>
      <c r="BE603" s="208"/>
      <c r="BF603" s="209"/>
      <c r="BG603" s="464"/>
      <c r="BH603" s="215"/>
      <c r="BI603" s="210"/>
      <c r="BJ603" s="210"/>
      <c r="BK603" s="210"/>
      <c r="BL603" s="207"/>
      <c r="BM603" s="207"/>
      <c r="BN603" s="207"/>
      <c r="BO603" s="282"/>
      <c r="BP603" s="282"/>
      <c r="BQ603" s="284"/>
      <c r="BR603" s="213"/>
      <c r="BS603" s="213" t="str">
        <f>IF(AND('MAPA DE RIESGOS'!$AP603="Muy Alta",'MAPA DE RIESGOS'!$AR603="Leve"),CONCATENATE("R",'MAPA DE RIESGOS'!$H603,"C",'MAPA DE RIESGOS'!$AF603),"")</f>
        <v/>
      </c>
      <c r="BT603" s="213"/>
      <c r="BU603" s="213"/>
      <c r="BV603" s="213"/>
      <c r="BW603" s="213"/>
      <c r="BX603" s="213"/>
      <c r="BY603" s="213"/>
      <c r="BZ603" s="213"/>
      <c r="CA603" s="213"/>
      <c r="CB603" s="213"/>
      <c r="CC603" s="213"/>
      <c r="CD603" s="213"/>
      <c r="CE603" s="213"/>
      <c r="CF603" s="213"/>
      <c r="CG603" s="213"/>
      <c r="CH603" s="213"/>
      <c r="CI603" s="213"/>
      <c r="CJ603" s="213"/>
      <c r="CK603" s="213"/>
    </row>
    <row r="604" spans="1:89" s="214" customFormat="1" ht="28.5" hidden="1" customHeight="1">
      <c r="A604" s="635"/>
      <c r="B604" s="516"/>
      <c r="C604" s="519" t="str">
        <f>IFERROR((VLOOKUP($B604,'Listados Datos'!$D$3:$E$18,2,FALSE))," ")</f>
        <v xml:space="preserve"> </v>
      </c>
      <c r="D604" s="289" t="str">
        <f>IFERROR((VLOOKUP($B604,'Listados Datos'!$D$3:$F$18,3,FALSE))," ")</f>
        <v xml:space="preserve"> </v>
      </c>
      <c r="E604" s="292"/>
      <c r="F604" s="207"/>
      <c r="G604" s="489">
        <v>99</v>
      </c>
      <c r="H604" s="384">
        <v>99</v>
      </c>
      <c r="I604" s="465"/>
      <c r="J604" s="462"/>
      <c r="K604" s="462"/>
      <c r="L604" s="462"/>
      <c r="M604" s="468"/>
      <c r="N604" s="468"/>
      <c r="O604" s="468"/>
      <c r="P604" s="471"/>
      <c r="Q604" s="474"/>
      <c r="R604" s="477"/>
      <c r="S604" s="477"/>
      <c r="T604" s="477"/>
      <c r="U604" s="477"/>
      <c r="V604" s="480" t="str">
        <f t="shared" ref="V604" si="605">IF(ISBLANK(AC604),(IF(P604&lt;=0,"",IF(P604&lt;=2,"Muy Baja",IF(P604&lt;=24,"Baja",IF(P604&lt;=500,"Media",IF(P604&lt;=5000,"Alta","Muy Alta"))))))," ")</f>
        <v/>
      </c>
      <c r="W604" s="438" t="str">
        <f t="shared" ref="W604" si="606">IF(ISBLANK(AC604),(IF(V604="","",IF(V604="Muy Baja",20%,IF(V604="Baja",40%,IF(V604="Media",60%,IF(V604="Alta",80%,IF(V604="Muy Alta",100%,0)))))))," ")</f>
        <v/>
      </c>
      <c r="X604" s="483"/>
      <c r="Y604" s="486" t="str">
        <f>IF(X604&gt;0,IF(NOT(ISERROR(MATCH(X604,'Listados Datos'!$N$3:$N$4,0))),'Listados Datos'!$N$6&amp;"Por favor no seleccionar este criterios de impacto (Afectación Económica o presupuestal y/o Pérdida Reputacional)",'Listados Datos'!$N$7),"")</f>
        <v/>
      </c>
      <c r="Z604" s="435" t="str">
        <f>IF(OR(X604='Listados Datos'!$R$3,X604='Listados Datos'!$S$3),"Leve",IF(OR(X604='Listados Datos'!$R$4,X604='Listados Datos'!$S$4),"Menor",IF(OR(X604='Listados Datos'!$R$5,X604='Listados Datos'!$S$5),"Moderado",IF(OR(X604='Listados Datos'!$R$6,X604='Listados Datos'!$S$6),"Mayor",IF(OR(X604='Listados Datos'!$R$7,X604='Listados Datos'!$S$7),"Catastrófico","")))))</f>
        <v/>
      </c>
      <c r="AA604" s="438" t="str">
        <f>IF(Z604="","",IF(Z604="Leve",20%,IF(Z604="Menor",40%,IF(Z604="Moderado",60%,IF(Z604="Mayor",80%,IF(Z604="Catastrófico",100%,0))))))</f>
        <v/>
      </c>
      <c r="AB604" s="441" t="str">
        <f>IF(OR(AND(V604="Muy Baja",Z604="Leve"),AND(V604="Muy Baja",Z604="Menor"),AND(V604="Baja",Z604="Leve")),"Bajo",IF(OR(AND(V604="Muy baja",Z604="Moderado"),AND(V604="Baja",Z604="Menor"),AND(V604="Baja",Z604="Moderado"),AND(V604="Media",Z604="Leve"),AND(V604="Media",Z604="Menor"),AND(V604="Media",Z604="Moderado"),AND(V604="Alta",Z604="Leve"),AND(V604="Alta",Z604="Menor")),"Moderado",IF(OR(AND(V604="Muy Baja",Z604="Mayor"),AND(V604="Baja",Z604="Mayor"),AND(V604="Media",Z604="Mayor"),AND(V604="Alta",Z604="Moderado"),AND(V604="Alta",Z604="Mayor"),AND(V604="Muy Alta",Z604="Leve"),AND(V604="Muy Alta",Z604="Menor"),AND(V604="Muy Alta",Z604="Moderado"),AND(V604="Muy Alta",Z604="Mayor")),"Alto",IF(OR(AND(V604="Muy Baja",Z604="Catastrófico"),AND(V604="Baja",Z604="Catastrófico"),AND(V604="Media",Z604="Catastrófico"),AND(V604="Alta",Z604="Catastrófico"),AND(V604="Muy Alta",Z604="Catastrófico")),"Extremo",""))))</f>
        <v/>
      </c>
      <c r="AC604" s="444"/>
      <c r="AD604" s="447"/>
      <c r="AE604" s="450" t="str">
        <f t="shared" ref="AE604" si="607">IF(AND(AC604="Rara Vez",AD604="Insignificante"),("BAJA"),IF(AND(AC604="Rara Vez",AD604="Menor"),("BAJA"),IF(AND(AC604="Rara Vez",AD604="Moderado"),("MODERADA"),IF(AND(AC604="Rara Vez",AD604="Mayor"),("ALTA"),IF(AND(AC604="Improbable",AD604="Insignificante"),("BAJA"),IF(AND(AC604="Improbable",AD604="Menor"),("BAJA"),IF(AND(AC604="Improbable",AD604="Moderado"),("MODERADA"),IF(AND(AC604="Improbable",AD604="Mayor"),("ALTA"),IF(AND(AC604="Posible",AD604="Insignificante"),("BAJA"),IF(AND(AC604="Posible",AD604="Menor"),("MODERADA"),IF(AND(AC604="Posible",AD604="Moderado"),("ALTA"),IF(AND(AC604="Posible",AD604="Mayor"),("EXTREMA"),IF(AND(AC604="Probable",AD604="Insignificante"),("MODERADA"),IF(AND(AC604="Probable",AD604="Menor"),("ALTA"),IF(AND(AC604="Probable",AD604="Moderado"),("ALTA"),IF(AND(AC604="Probable",AD604="Mayor"),("EXTREMA"),IF(AND(AC604="Casi Seguro",AD604="Insignificante"),("ALTA"),IF(AND(AC604="Casi Seguro",AD604="Menor"),("ALTA"),IF(AND(AC604="Casi Seguro",AD604="Moderado"),("EXTREMA"),IF(AND(AC604="Casi Seguro",AD604="Mayor"),("EXTREMA"),IF(AD604="Catastrófico","EXTREMA","VALORAR")))))))))))))))))))))</f>
        <v>VALORAR</v>
      </c>
      <c r="AF604" s="205">
        <v>1</v>
      </c>
      <c r="AG604" s="206"/>
      <c r="AH604" s="234" t="str">
        <f t="shared" si="567"/>
        <v/>
      </c>
      <c r="AI604" s="340"/>
      <c r="AJ604" s="340"/>
      <c r="AK604" s="235" t="str">
        <f t="shared" si="568"/>
        <v/>
      </c>
      <c r="AL604" s="341"/>
      <c r="AM604" s="341"/>
      <c r="AN604" s="342"/>
      <c r="AO604" s="236" t="str">
        <f>IF(ISBLANK(AD604),(IFERROR(IF(AH604="Probabilidad",(W604-(+W604*AK604)),IF(AH604="Impacto",W604,"")),""))," ")</f>
        <v/>
      </c>
      <c r="AP604" s="174" t="str">
        <f>IF(ISBLANK(AD604), (IFERROR(IF(AO604="","",IF(AO604&lt;=0.2,"Muy Baja",IF(AO604&lt;=0.4,"Baja",IF(AO604&lt;=0.6,"Media",IF(AO604&lt;=0.8,"Alta","Muy Alta"))))),""))," ")</f>
        <v/>
      </c>
      <c r="AQ604" s="237" t="str">
        <f t="shared" si="569"/>
        <v/>
      </c>
      <c r="AR604" s="283" t="str">
        <f t="shared" si="570"/>
        <v/>
      </c>
      <c r="AS604" s="237" t="str">
        <f>IFERROR(IF(AH604="Impacto",(AA604-(+AA604*AK604)),IF(AH604="Probabilidad",AA604,"")),"")</f>
        <v/>
      </c>
      <c r="AT604" s="239" t="str">
        <f t="shared" si="571"/>
        <v/>
      </c>
      <c r="AU604" s="453"/>
      <c r="AV604" s="456" t="str">
        <f>IF(ISBLANK(AD604), " ", AD604)</f>
        <v xml:space="preserve"> </v>
      </c>
      <c r="AW604" s="450" t="str">
        <f t="shared" ref="AW604" si="608">IF(AND(AU604="Rara Vez",AV604="Insignificante"),("BAJA"),IF(AND(AU604="Rara Vez",AV604="Menor"),("BAJA"),IF(AND(AU604="Rara Vez",AV604="Moderado"),("MODERADA"),IF(AND(AU604="Rara Vez",AV604="Mayor"),("ALTA"),IF(AND(AU604="Improbable",AV604="Insignificante"),("BAJA"),IF(AND(AU604="Improbable",AV604="Menor"),("BAJA"),IF(AND(AU604="Improbable",AV604="Moderado"),("MODERADA"),IF(AND(AU604="Improbable",AV604="Mayor"),("ALTA"),IF(AND(AU604="Posible",AV604="Insignificante"),("BAJA"),IF(AND(AU604="Posible",AV604="Menor"),("MODERADA"),IF(AND(AU604="Posible",AV604="Moderado"),("ALTA"),IF(AND(AU604="Posible",AV604="Mayor"),("EXTREMA"),IF(AND(AU604="Probable",AV604="Insignificante"),("MODERADA"),IF(AND(AU604="Probable",AV604="Menor"),("ALTA"),IF(AND(AU604="Probable",AV604="Moderado"),("ALTA"),IF(AND(AU604="Probable",AV604="Mayor"),("EXTREMA"),IF(AND(AU604="Casi Seguro",AV604="Insignificante"),("ALTA"),IF(AND(AU604="Casi Seguro",AV604="Menor"),("ALTA"),IF(AND(AU604="Casi Seguro",AV604="Moderado"),("EXTREMA"),IF(AND(AU604="Casi Seguro",AV604="Mayor"),("EXTREMA"),IF(AV604="Catastrófico","EXTREMA","VALORAR")))))))))))))))))))))</f>
        <v>VALORAR</v>
      </c>
      <c r="AX604" s="459"/>
      <c r="AY604" s="343"/>
      <c r="AZ604" s="209"/>
      <c r="BA604" s="207"/>
      <c r="BB604" s="207"/>
      <c r="BC604" s="208"/>
      <c r="BD604" s="208"/>
      <c r="BE604" s="208"/>
      <c r="BF604" s="209"/>
      <c r="BG604" s="462"/>
      <c r="BH604" s="215"/>
      <c r="BI604" s="210"/>
      <c r="BJ604" s="210"/>
      <c r="BK604" s="210"/>
      <c r="BL604" s="207"/>
      <c r="BM604" s="207"/>
      <c r="BN604" s="207"/>
      <c r="BO604" s="282"/>
      <c r="BP604" s="282"/>
      <c r="BQ604" s="284"/>
      <c r="BR604" s="213"/>
      <c r="BS604" s="213" t="str">
        <f>IF(AND('MAPA DE RIESGOS'!$AP604="Muy Alta",'MAPA DE RIESGOS'!$AR604="Leve"),CONCATENATE("R",'MAPA DE RIESGOS'!$H604,"C",'MAPA DE RIESGOS'!$AF604),"")</f>
        <v/>
      </c>
      <c r="BT604" s="213"/>
      <c r="BU604" s="213"/>
      <c r="BV604" s="213"/>
      <c r="BW604" s="213"/>
      <c r="BX604" s="213"/>
      <c r="BY604" s="213"/>
      <c r="BZ604" s="213"/>
      <c r="CA604" s="213"/>
      <c r="CB604" s="213"/>
      <c r="CC604" s="213"/>
      <c r="CD604" s="213"/>
      <c r="CE604" s="213"/>
      <c r="CF604" s="213"/>
      <c r="CG604" s="213"/>
      <c r="CH604" s="213"/>
      <c r="CI604" s="213"/>
      <c r="CJ604" s="213"/>
      <c r="CK604" s="213"/>
    </row>
    <row r="605" spans="1:89" s="214" customFormat="1" ht="28.5" hidden="1" customHeight="1">
      <c r="A605" s="635"/>
      <c r="B605" s="517"/>
      <c r="C605" s="520"/>
      <c r="D605" s="290"/>
      <c r="E605" s="293"/>
      <c r="F605" s="207"/>
      <c r="G605" s="489"/>
      <c r="H605" s="384">
        <v>99</v>
      </c>
      <c r="I605" s="466"/>
      <c r="J605" s="463"/>
      <c r="K605" s="463"/>
      <c r="L605" s="463"/>
      <c r="M605" s="469"/>
      <c r="N605" s="469"/>
      <c r="O605" s="469"/>
      <c r="P605" s="472"/>
      <c r="Q605" s="475"/>
      <c r="R605" s="478"/>
      <c r="S605" s="478"/>
      <c r="T605" s="478"/>
      <c r="U605" s="478"/>
      <c r="V605" s="481"/>
      <c r="W605" s="439"/>
      <c r="X605" s="484"/>
      <c r="Y605" s="487"/>
      <c r="Z605" s="436"/>
      <c r="AA605" s="439"/>
      <c r="AB605" s="442"/>
      <c r="AC605" s="445"/>
      <c r="AD605" s="448"/>
      <c r="AE605" s="451"/>
      <c r="AF605" s="205">
        <v>2</v>
      </c>
      <c r="AG605" s="206"/>
      <c r="AH605" s="234" t="str">
        <f t="shared" si="567"/>
        <v/>
      </c>
      <c r="AI605" s="340"/>
      <c r="AJ605" s="340"/>
      <c r="AK605" s="235" t="str">
        <f t="shared" si="568"/>
        <v/>
      </c>
      <c r="AL605" s="341"/>
      <c r="AM605" s="341"/>
      <c r="AN605" s="342"/>
      <c r="AO605" s="236" t="str">
        <f>IF(ISBLANK(AD604),(IFERROR(IF(AND(AH604="Probabilidad",AH605="Probabilidad"),(AQ604-(+AQ604*AK605)),IF(AH605="Probabilidad",(W604-(+W604*AK605)),IF(AH605="Impacto",AQ604,""))),""))," ")</f>
        <v/>
      </c>
      <c r="AP605" s="174" t="str">
        <f>IF(ISBLANK(AD604),(IFERROR(IF(AO605="","",IF(AO605&lt;=0.2,"Muy Baja",IF(AO605&lt;=0.4,"Baja",IF(AO605&lt;=0.6,"Media",IF(AO605&lt;=0.8,"Alta","Muy Alta"))))),""))," ")</f>
        <v/>
      </c>
      <c r="AQ605" s="237" t="str">
        <f t="shared" si="569"/>
        <v/>
      </c>
      <c r="AR605" s="283" t="str">
        <f t="shared" si="570"/>
        <v/>
      </c>
      <c r="AS605" s="237" t="str">
        <f>IFERROR(IF(AND(AH604="Impacto",AH605="Impacto"),(AS604-(+AS604*AK605)),IF(AH605="Impacto",(AA604-(+AA604*AK605)),IF(AH605="Probabilidad",AS604,""))),"")</f>
        <v/>
      </c>
      <c r="AT605" s="239" t="str">
        <f t="shared" si="571"/>
        <v/>
      </c>
      <c r="AU605" s="454"/>
      <c r="AV605" s="457"/>
      <c r="AW605" s="451"/>
      <c r="AX605" s="460"/>
      <c r="AY605" s="343"/>
      <c r="AZ605" s="209"/>
      <c r="BA605" s="207"/>
      <c r="BB605" s="207"/>
      <c r="BC605" s="208"/>
      <c r="BD605" s="208"/>
      <c r="BE605" s="208"/>
      <c r="BF605" s="209"/>
      <c r="BG605" s="463"/>
      <c r="BH605" s="215"/>
      <c r="BI605" s="210"/>
      <c r="BJ605" s="210"/>
      <c r="BK605" s="210"/>
      <c r="BL605" s="207"/>
      <c r="BM605" s="207"/>
      <c r="BN605" s="207"/>
      <c r="BO605" s="282"/>
      <c r="BP605" s="282"/>
      <c r="BQ605" s="284"/>
      <c r="BR605" s="213"/>
      <c r="BS605" s="213" t="str">
        <f>IF(AND('MAPA DE RIESGOS'!$AP605="Muy Alta",'MAPA DE RIESGOS'!$AR605="Leve"),CONCATENATE("R",'MAPA DE RIESGOS'!$H605,"C",'MAPA DE RIESGOS'!$AF605),"")</f>
        <v/>
      </c>
      <c r="BT605" s="213"/>
      <c r="BU605" s="213"/>
      <c r="BV605" s="213"/>
      <c r="BW605" s="213"/>
      <c r="BX605" s="213"/>
      <c r="BY605" s="213"/>
      <c r="BZ605" s="213"/>
      <c r="CA605" s="213"/>
      <c r="CB605" s="213"/>
      <c r="CC605" s="213"/>
      <c r="CD605" s="213"/>
      <c r="CE605" s="213"/>
      <c r="CF605" s="213"/>
      <c r="CG605" s="213"/>
      <c r="CH605" s="213"/>
      <c r="CI605" s="213"/>
      <c r="CJ605" s="213"/>
      <c r="CK605" s="213"/>
    </row>
    <row r="606" spans="1:89" s="214" customFormat="1" ht="28.5" hidden="1" customHeight="1">
      <c r="A606" s="635"/>
      <c r="B606" s="517"/>
      <c r="C606" s="520"/>
      <c r="D606" s="290"/>
      <c r="E606" s="293"/>
      <c r="F606" s="207"/>
      <c r="G606" s="489"/>
      <c r="H606" s="384">
        <v>99</v>
      </c>
      <c r="I606" s="466"/>
      <c r="J606" s="463"/>
      <c r="K606" s="463"/>
      <c r="L606" s="463"/>
      <c r="M606" s="469"/>
      <c r="N606" s="469"/>
      <c r="O606" s="469"/>
      <c r="P606" s="472"/>
      <c r="Q606" s="475"/>
      <c r="R606" s="478"/>
      <c r="S606" s="478"/>
      <c r="T606" s="478"/>
      <c r="U606" s="478"/>
      <c r="V606" s="481"/>
      <c r="W606" s="439"/>
      <c r="X606" s="484"/>
      <c r="Y606" s="487"/>
      <c r="Z606" s="436"/>
      <c r="AA606" s="439"/>
      <c r="AB606" s="442"/>
      <c r="AC606" s="445"/>
      <c r="AD606" s="448"/>
      <c r="AE606" s="451"/>
      <c r="AF606" s="205">
        <v>3</v>
      </c>
      <c r="AG606" s="206"/>
      <c r="AH606" s="234" t="str">
        <f t="shared" si="567"/>
        <v/>
      </c>
      <c r="AI606" s="340"/>
      <c r="AJ606" s="340"/>
      <c r="AK606" s="235" t="str">
        <f t="shared" si="568"/>
        <v/>
      </c>
      <c r="AL606" s="341"/>
      <c r="AM606" s="341"/>
      <c r="AN606" s="342"/>
      <c r="AO606" s="236" t="str">
        <f>IF(ISBLANK(AD604),(IFERROR(IF(AND(AH605="Probabilidad",AH606="Probabilidad"),(AQ605-(+AQ605*AK606)),IF(AND(AH605="Impacto",AH606="Probabilidad"),(AQ604-(+AQ604*AK606)),IF(AH606="Impacto",AQ605,""))),""))," ")</f>
        <v/>
      </c>
      <c r="AP606" s="174" t="str">
        <f>IF(ISBLANK(AD604),(IFERROR(IF(AO606="","",IF(AO606&lt;=0.2,"Muy Baja",IF(AO606&lt;=0.4,"Baja",IF(AO606&lt;=0.6,"Media",IF(AO606&lt;=0.8,"Alta","Muy Alta"))))),""))," ")</f>
        <v/>
      </c>
      <c r="AQ606" s="237" t="str">
        <f t="shared" si="569"/>
        <v/>
      </c>
      <c r="AR606" s="283" t="str">
        <f t="shared" si="570"/>
        <v/>
      </c>
      <c r="AS606" s="237" t="str">
        <f>IFERROR(IF(AND(AH605="Impacto",AH606="Impacto"),(AS605-(+AS605*AK606)),IF(AND(AH605="Probabilidad",AH606="Impacto"),(AS604-(+AS604*AK606)),IF(AH606="Probabilidad",AS605,""))),"")</f>
        <v/>
      </c>
      <c r="AT606" s="239" t="str">
        <f t="shared" si="571"/>
        <v/>
      </c>
      <c r="AU606" s="454"/>
      <c r="AV606" s="457"/>
      <c r="AW606" s="451"/>
      <c r="AX606" s="460"/>
      <c r="AY606" s="343"/>
      <c r="AZ606" s="209"/>
      <c r="BA606" s="207"/>
      <c r="BB606" s="207"/>
      <c r="BC606" s="208"/>
      <c r="BD606" s="208"/>
      <c r="BE606" s="208"/>
      <c r="BF606" s="209"/>
      <c r="BG606" s="463"/>
      <c r="BH606" s="215"/>
      <c r="BI606" s="210"/>
      <c r="BJ606" s="210"/>
      <c r="BK606" s="210"/>
      <c r="BL606" s="207"/>
      <c r="BM606" s="207"/>
      <c r="BN606" s="207"/>
      <c r="BO606" s="282"/>
      <c r="BP606" s="282"/>
      <c r="BQ606" s="284"/>
      <c r="BR606" s="213"/>
      <c r="BS606" s="213" t="str">
        <f>IF(AND('MAPA DE RIESGOS'!$AP606="Muy Alta",'MAPA DE RIESGOS'!$AR606="Leve"),CONCATENATE("R",'MAPA DE RIESGOS'!$H606,"C",'MAPA DE RIESGOS'!$AF606),"")</f>
        <v/>
      </c>
      <c r="BT606" s="213"/>
      <c r="BU606" s="213"/>
      <c r="BV606" s="213"/>
      <c r="BW606" s="213"/>
      <c r="BX606" s="213"/>
      <c r="BY606" s="213"/>
      <c r="BZ606" s="213"/>
      <c r="CA606" s="213"/>
      <c r="CB606" s="213"/>
      <c r="CC606" s="213"/>
      <c r="CD606" s="213"/>
      <c r="CE606" s="213"/>
      <c r="CF606" s="213"/>
      <c r="CG606" s="213"/>
      <c r="CH606" s="213"/>
      <c r="CI606" s="213"/>
      <c r="CJ606" s="213"/>
      <c r="CK606" s="213"/>
    </row>
    <row r="607" spans="1:89" s="214" customFormat="1" ht="28.5" hidden="1" customHeight="1">
      <c r="A607" s="635"/>
      <c r="B607" s="517"/>
      <c r="C607" s="520"/>
      <c r="D607" s="290"/>
      <c r="E607" s="293"/>
      <c r="F607" s="207"/>
      <c r="G607" s="489"/>
      <c r="H607" s="384">
        <v>99</v>
      </c>
      <c r="I607" s="466"/>
      <c r="J607" s="463"/>
      <c r="K607" s="463"/>
      <c r="L607" s="463"/>
      <c r="M607" s="469"/>
      <c r="N607" s="469"/>
      <c r="O607" s="469"/>
      <c r="P607" s="472"/>
      <c r="Q607" s="475"/>
      <c r="R607" s="478"/>
      <c r="S607" s="478"/>
      <c r="T607" s="478"/>
      <c r="U607" s="478"/>
      <c r="V607" s="481"/>
      <c r="W607" s="439"/>
      <c r="X607" s="484"/>
      <c r="Y607" s="487"/>
      <c r="Z607" s="436"/>
      <c r="AA607" s="439"/>
      <c r="AB607" s="442"/>
      <c r="AC607" s="445"/>
      <c r="AD607" s="448"/>
      <c r="AE607" s="451"/>
      <c r="AF607" s="205">
        <v>4</v>
      </c>
      <c r="AG607" s="206"/>
      <c r="AH607" s="234" t="str">
        <f t="shared" si="567"/>
        <v/>
      </c>
      <c r="AI607" s="340"/>
      <c r="AJ607" s="340"/>
      <c r="AK607" s="235" t="str">
        <f t="shared" si="568"/>
        <v/>
      </c>
      <c r="AL607" s="341"/>
      <c r="AM607" s="341"/>
      <c r="AN607" s="342"/>
      <c r="AO607" s="236" t="str">
        <f>IF(ISBLANK(AD604),(IFERROR(IF(AND(AH606="Probabilidad",AH607="Probabilidad"),(AQ606-(+AQ606*AK607)),IF(AND(AH606="Impacto",AH607="Probabilidad"),(AQ605-(+AQ605*AK607)),IF(AH607="Impacto",AQ606,""))),""))," ")</f>
        <v/>
      </c>
      <c r="AP607" s="174" t="str">
        <f>IF(ISBLANK(AD604),(IFERROR(IF(AO607="","",IF(AO607&lt;=0.2,"Muy Baja",IF(AO607&lt;=0.4,"Baja",IF(AO607&lt;=0.6,"Media",IF(AO607&lt;=0.8,"Alta","Muy Alta"))))),""))," ")</f>
        <v/>
      </c>
      <c r="AQ607" s="237" t="str">
        <f t="shared" si="569"/>
        <v/>
      </c>
      <c r="AR607" s="283" t="str">
        <f t="shared" si="570"/>
        <v/>
      </c>
      <c r="AS607" s="237" t="str">
        <f>IFERROR(IF(AND(AH606="Impacto",AH607="Impacto"),(AS606-(+AS606*AK607)),IF(AND(AH606="Probabilidad",AH607="Impacto"),(AS605-(+AS605*AK607)),IF(AH607="Probabilidad",AS606,""))),"")</f>
        <v/>
      </c>
      <c r="AT607" s="239" t="str">
        <f t="shared" si="571"/>
        <v/>
      </c>
      <c r="AU607" s="454"/>
      <c r="AV607" s="457"/>
      <c r="AW607" s="451"/>
      <c r="AX607" s="460"/>
      <c r="AY607" s="343"/>
      <c r="AZ607" s="209"/>
      <c r="BA607" s="207"/>
      <c r="BB607" s="207"/>
      <c r="BC607" s="208"/>
      <c r="BD607" s="208"/>
      <c r="BE607" s="208"/>
      <c r="BF607" s="209"/>
      <c r="BG607" s="463"/>
      <c r="BH607" s="215"/>
      <c r="BI607" s="210"/>
      <c r="BJ607" s="210"/>
      <c r="BK607" s="210"/>
      <c r="BL607" s="207"/>
      <c r="BM607" s="207"/>
      <c r="BN607" s="207"/>
      <c r="BO607" s="282"/>
      <c r="BP607" s="282"/>
      <c r="BQ607" s="284"/>
      <c r="BR607" s="213"/>
      <c r="BS607" s="213" t="str">
        <f>IF(AND('MAPA DE RIESGOS'!$AP607="Muy Alta",'MAPA DE RIESGOS'!$AR607="Leve"),CONCATENATE("R",'MAPA DE RIESGOS'!$H607,"C",'MAPA DE RIESGOS'!$AF607),"")</f>
        <v/>
      </c>
      <c r="BT607" s="213"/>
      <c r="BU607" s="213"/>
      <c r="BV607" s="213"/>
      <c r="BW607" s="213"/>
      <c r="BX607" s="213"/>
      <c r="BY607" s="213"/>
      <c r="BZ607" s="213"/>
      <c r="CA607" s="213"/>
      <c r="CB607" s="213"/>
      <c r="CC607" s="213"/>
      <c r="CD607" s="213"/>
      <c r="CE607" s="213"/>
      <c r="CF607" s="213"/>
      <c r="CG607" s="213"/>
      <c r="CH607" s="213"/>
      <c r="CI607" s="213"/>
      <c r="CJ607" s="213"/>
      <c r="CK607" s="213"/>
    </row>
    <row r="608" spans="1:89" s="214" customFormat="1" ht="28.5" hidden="1" customHeight="1">
      <c r="A608" s="635"/>
      <c r="B608" s="517"/>
      <c r="C608" s="520"/>
      <c r="D608" s="290"/>
      <c r="E608" s="293"/>
      <c r="F608" s="207"/>
      <c r="G608" s="489"/>
      <c r="H608" s="384">
        <v>99</v>
      </c>
      <c r="I608" s="466"/>
      <c r="J608" s="463"/>
      <c r="K608" s="463"/>
      <c r="L608" s="463"/>
      <c r="M608" s="469"/>
      <c r="N608" s="469"/>
      <c r="O608" s="469"/>
      <c r="P608" s="472"/>
      <c r="Q608" s="475"/>
      <c r="R608" s="478"/>
      <c r="S608" s="478"/>
      <c r="T608" s="478"/>
      <c r="U608" s="478"/>
      <c r="V608" s="481"/>
      <c r="W608" s="439"/>
      <c r="X608" s="484"/>
      <c r="Y608" s="487"/>
      <c r="Z608" s="436"/>
      <c r="AA608" s="439"/>
      <c r="AB608" s="442"/>
      <c r="AC608" s="445"/>
      <c r="AD608" s="448"/>
      <c r="AE608" s="451"/>
      <c r="AF608" s="205">
        <v>5</v>
      </c>
      <c r="AG608" s="206"/>
      <c r="AH608" s="234" t="str">
        <f t="shared" si="567"/>
        <v/>
      </c>
      <c r="AI608" s="340"/>
      <c r="AJ608" s="340"/>
      <c r="AK608" s="235" t="str">
        <f t="shared" si="568"/>
        <v/>
      </c>
      <c r="AL608" s="341"/>
      <c r="AM608" s="341"/>
      <c r="AN608" s="342"/>
      <c r="AO608" s="236" t="str">
        <f>IF(ISBLANK(AD604),(IFERROR(IF(AND(AH607="Probabilidad",AH608="Probabilidad"),(AQ607-(+AQ607*AK608)),IF(AND(AH607="Impacto",AH608="Probabilidad"),(AQ606-(+AQ606*AK608)),IF(AH608="Impacto",AQ607,""))),""))," ")</f>
        <v/>
      </c>
      <c r="AP608" s="174" t="str">
        <f>IF(ISBLANK(AD604),(IFERROR(IF(AO608="","",IF(AO608&lt;=0.2,"Muy Baja",IF(AO608&lt;=0.4,"Baja",IF(AO608&lt;=0.6,"Media",IF(AO608&lt;=0.8,"Alta","Muy Alta"))))),""))," ")</f>
        <v/>
      </c>
      <c r="AQ608" s="237" t="str">
        <f t="shared" si="569"/>
        <v/>
      </c>
      <c r="AR608" s="283" t="str">
        <f t="shared" si="570"/>
        <v/>
      </c>
      <c r="AS608" s="237" t="str">
        <f>IFERROR(IF(AND(AH607="Impacto",AH608="Impacto"),(AS607-(+AS607*AK608)),IF(AND(AH607="Probabilidad",AH608="Impacto"),(AS606-(+AS606*AK608)),IF(AH608="Probabilidad",AS607,""))),"")</f>
        <v/>
      </c>
      <c r="AT608" s="239" t="str">
        <f t="shared" si="571"/>
        <v/>
      </c>
      <c r="AU608" s="454"/>
      <c r="AV608" s="457"/>
      <c r="AW608" s="451"/>
      <c r="AX608" s="460"/>
      <c r="AY608" s="343"/>
      <c r="AZ608" s="209"/>
      <c r="BA608" s="207"/>
      <c r="BB608" s="207"/>
      <c r="BC608" s="208"/>
      <c r="BD608" s="208"/>
      <c r="BE608" s="208"/>
      <c r="BF608" s="209"/>
      <c r="BG608" s="463"/>
      <c r="BH608" s="215"/>
      <c r="BI608" s="210"/>
      <c r="BJ608" s="210"/>
      <c r="BK608" s="210"/>
      <c r="BL608" s="207"/>
      <c r="BM608" s="207"/>
      <c r="BN608" s="207"/>
      <c r="BO608" s="282"/>
      <c r="BP608" s="282"/>
      <c r="BQ608" s="284"/>
      <c r="BR608" s="213"/>
      <c r="BS608" s="213" t="str">
        <f>IF(AND('MAPA DE RIESGOS'!$AP608="Muy Alta",'MAPA DE RIESGOS'!$AR608="Leve"),CONCATENATE("R",'MAPA DE RIESGOS'!$H608,"C",'MAPA DE RIESGOS'!$AF608),"")</f>
        <v/>
      </c>
      <c r="BT608" s="213"/>
      <c r="BU608" s="213"/>
      <c r="BV608" s="213"/>
      <c r="BW608" s="213"/>
      <c r="BX608" s="213"/>
      <c r="BY608" s="213"/>
      <c r="BZ608" s="213"/>
      <c r="CA608" s="213"/>
      <c r="CB608" s="213"/>
      <c r="CC608" s="213"/>
      <c r="CD608" s="213"/>
      <c r="CE608" s="213"/>
      <c r="CF608" s="213"/>
      <c r="CG608" s="213"/>
      <c r="CH608" s="213"/>
      <c r="CI608" s="213"/>
      <c r="CJ608" s="213"/>
      <c r="CK608" s="213"/>
    </row>
    <row r="609" spans="1:89" s="214" customFormat="1" ht="28.5" hidden="1" customHeight="1">
      <c r="A609" s="635"/>
      <c r="B609" s="518"/>
      <c r="C609" s="521"/>
      <c r="D609" s="291"/>
      <c r="E609" s="294"/>
      <c r="F609" s="207"/>
      <c r="G609" s="489"/>
      <c r="H609" s="384">
        <v>99</v>
      </c>
      <c r="I609" s="467"/>
      <c r="J609" s="464"/>
      <c r="K609" s="464"/>
      <c r="L609" s="464"/>
      <c r="M609" s="470"/>
      <c r="N609" s="470"/>
      <c r="O609" s="470"/>
      <c r="P609" s="473"/>
      <c r="Q609" s="476"/>
      <c r="R609" s="479"/>
      <c r="S609" s="479"/>
      <c r="T609" s="479"/>
      <c r="U609" s="479"/>
      <c r="V609" s="482"/>
      <c r="W609" s="440"/>
      <c r="X609" s="485"/>
      <c r="Y609" s="488"/>
      <c r="Z609" s="437"/>
      <c r="AA609" s="440"/>
      <c r="AB609" s="443"/>
      <c r="AC609" s="446"/>
      <c r="AD609" s="449"/>
      <c r="AE609" s="452"/>
      <c r="AF609" s="205">
        <v>6</v>
      </c>
      <c r="AG609" s="206"/>
      <c r="AH609" s="234" t="str">
        <f t="shared" si="567"/>
        <v/>
      </c>
      <c r="AI609" s="340"/>
      <c r="AJ609" s="340"/>
      <c r="AK609" s="235" t="str">
        <f t="shared" si="568"/>
        <v/>
      </c>
      <c r="AL609" s="341"/>
      <c r="AM609" s="341"/>
      <c r="AN609" s="342"/>
      <c r="AO609" s="236" t="str">
        <f>IF(ISBLANK(AD604),(IFERROR(IF(AND(AH607="Probabilidad",AH609="Probabilidad"),(AQ607-(+AQ607*AK609)),IF(AND(AH607="Impacto",AH609="Probabilidad"),(AQ606-(+AQ606*AK609)),IF(AH609="Impacto",AQ607,""))),""))," ")</f>
        <v/>
      </c>
      <c r="AP609" s="174" t="str">
        <f>IF(ISBLANK(AD604),(IFERROR(IF(AO609="","",IF(AO609&lt;=0.2,"Muy Baja",IF(AO609&lt;=0.4,"Baja",IF(AO609&lt;=0.6,"Media",IF(AO609&lt;=0.8,"Alta","Muy Alta"))))),"")), " ")</f>
        <v/>
      </c>
      <c r="AQ609" s="237" t="str">
        <f t="shared" si="569"/>
        <v/>
      </c>
      <c r="AR609" s="283" t="str">
        <f t="shared" si="570"/>
        <v/>
      </c>
      <c r="AS609" s="237" t="str">
        <f>IFERROR(IF(AND(AH608="Impacto",AH609="Impacto"),(AS607-(+AS608*AK609)),IF(AND(AH607="Probabilidad",AH609="Impacto"),(AS606-(+AS606*AK609)),IF(AH609="Probabilidad",AS607,""))),"")</f>
        <v/>
      </c>
      <c r="AT609" s="239" t="str">
        <f t="shared" si="571"/>
        <v/>
      </c>
      <c r="AU609" s="455"/>
      <c r="AV609" s="458"/>
      <c r="AW609" s="452"/>
      <c r="AX609" s="461"/>
      <c r="AY609" s="343"/>
      <c r="AZ609" s="209"/>
      <c r="BA609" s="207"/>
      <c r="BB609" s="207"/>
      <c r="BC609" s="208"/>
      <c r="BD609" s="208"/>
      <c r="BE609" s="208"/>
      <c r="BF609" s="209"/>
      <c r="BG609" s="464"/>
      <c r="BH609" s="215"/>
      <c r="BI609" s="210"/>
      <c r="BJ609" s="210"/>
      <c r="BK609" s="210"/>
      <c r="BL609" s="207"/>
      <c r="BM609" s="207"/>
      <c r="BN609" s="207"/>
      <c r="BO609" s="282"/>
      <c r="BP609" s="282"/>
      <c r="BQ609" s="284"/>
      <c r="BR609" s="213"/>
      <c r="BS609" s="213" t="str">
        <f>IF(AND('MAPA DE RIESGOS'!$AP609="Muy Alta",'MAPA DE RIESGOS'!$AR609="Leve"),CONCATENATE("R",'MAPA DE RIESGOS'!$H609,"C",'MAPA DE RIESGOS'!$AF609),"")</f>
        <v/>
      </c>
      <c r="BT609" s="213"/>
      <c r="BU609" s="213"/>
      <c r="BV609" s="213"/>
      <c r="BW609" s="213"/>
      <c r="BX609" s="213"/>
      <c r="BY609" s="213"/>
      <c r="BZ609" s="213"/>
      <c r="CA609" s="213"/>
      <c r="CB609" s="213"/>
      <c r="CC609" s="213"/>
      <c r="CD609" s="213"/>
      <c r="CE609" s="213"/>
      <c r="CF609" s="213"/>
      <c r="CG609" s="213"/>
      <c r="CH609" s="213"/>
      <c r="CI609" s="213"/>
      <c r="CJ609" s="213"/>
      <c r="CK609" s="213"/>
    </row>
    <row r="610" spans="1:89" s="214" customFormat="1" ht="28.5" hidden="1" customHeight="1">
      <c r="A610" s="635"/>
      <c r="B610" s="516"/>
      <c r="C610" s="519" t="str">
        <f>IFERROR((VLOOKUP($B610,'Listados Datos'!$D$3:$E$18,2,FALSE))," ")</f>
        <v xml:space="preserve"> </v>
      </c>
      <c r="D610" s="289" t="str">
        <f>IFERROR((VLOOKUP($B610,'Listados Datos'!$D$3:$F$18,3,FALSE))," ")</f>
        <v xml:space="preserve"> </v>
      </c>
      <c r="E610" s="292"/>
      <c r="F610" s="207"/>
      <c r="G610" s="489">
        <v>100</v>
      </c>
      <c r="H610" s="384">
        <v>100</v>
      </c>
      <c r="I610" s="465"/>
      <c r="J610" s="462"/>
      <c r="K610" s="462"/>
      <c r="L610" s="462"/>
      <c r="M610" s="468"/>
      <c r="N610" s="468"/>
      <c r="O610" s="468"/>
      <c r="P610" s="471"/>
      <c r="Q610" s="474"/>
      <c r="R610" s="477"/>
      <c r="S610" s="477"/>
      <c r="T610" s="477"/>
      <c r="U610" s="477"/>
      <c r="V610" s="480" t="str">
        <f t="shared" ref="V610" si="609">IF(ISBLANK(AC610),(IF(P610&lt;=0,"",IF(P610&lt;=2,"Muy Baja",IF(P610&lt;=24,"Baja",IF(P610&lt;=500,"Media",IF(P610&lt;=5000,"Alta","Muy Alta"))))))," ")</f>
        <v/>
      </c>
      <c r="W610" s="438" t="str">
        <f t="shared" ref="W610" si="610">IF(ISBLANK(AC610),(IF(V610="","",IF(V610="Muy Baja",20%,IF(V610="Baja",40%,IF(V610="Media",60%,IF(V610="Alta",80%,IF(V610="Muy Alta",100%,0)))))))," ")</f>
        <v/>
      </c>
      <c r="X610" s="483"/>
      <c r="Y610" s="486" t="str">
        <f>IF(X610&gt;0,IF(NOT(ISERROR(MATCH(X610,'Listados Datos'!$N$3:$N$4,0))),'Listados Datos'!$N$6&amp;"Por favor no seleccionar este criterios de impacto (Afectación Económica o presupuestal y/o Pérdida Reputacional)",'Listados Datos'!$N$7),"")</f>
        <v/>
      </c>
      <c r="Z610" s="435" t="str">
        <f>IF(OR(X610='Listados Datos'!$R$3,X610='Listados Datos'!$S$3),"Leve",IF(OR(X610='Listados Datos'!$R$4,X610='Listados Datos'!$S$4),"Menor",IF(OR(X610='Listados Datos'!$R$5,X610='Listados Datos'!$S$5),"Moderado",IF(OR(X610='Listados Datos'!$R$6,X610='Listados Datos'!$S$6),"Mayor",IF(OR(X610='Listados Datos'!$R$7,X610='Listados Datos'!$S$7),"Catastrófico","")))))</f>
        <v/>
      </c>
      <c r="AA610" s="438" t="str">
        <f>IF(Z610="","",IF(Z610="Leve",20%,IF(Z610="Menor",40%,IF(Z610="Moderado",60%,IF(Z610="Mayor",80%,IF(Z610="Catastrófico",100%,0))))))</f>
        <v/>
      </c>
      <c r="AB610" s="441" t="str">
        <f>IF(OR(AND(V610="Muy Baja",Z610="Leve"),AND(V610="Muy Baja",Z610="Menor"),AND(V610="Baja",Z610="Leve")),"Bajo",IF(OR(AND(V610="Muy baja",Z610="Moderado"),AND(V610="Baja",Z610="Menor"),AND(V610="Baja",Z610="Moderado"),AND(V610="Media",Z610="Leve"),AND(V610="Media",Z610="Menor"),AND(V610="Media",Z610="Moderado"),AND(V610="Alta",Z610="Leve"),AND(V610="Alta",Z610="Menor")),"Moderado",IF(OR(AND(V610="Muy Baja",Z610="Mayor"),AND(V610="Baja",Z610="Mayor"),AND(V610="Media",Z610="Mayor"),AND(V610="Alta",Z610="Moderado"),AND(V610="Alta",Z610="Mayor"),AND(V610="Muy Alta",Z610="Leve"),AND(V610="Muy Alta",Z610="Menor"),AND(V610="Muy Alta",Z610="Moderado"),AND(V610="Muy Alta",Z610="Mayor")),"Alto",IF(OR(AND(V610="Muy Baja",Z610="Catastrófico"),AND(V610="Baja",Z610="Catastrófico"),AND(V610="Media",Z610="Catastrófico"),AND(V610="Alta",Z610="Catastrófico"),AND(V610="Muy Alta",Z610="Catastrófico")),"Extremo",""))))</f>
        <v/>
      </c>
      <c r="AC610" s="444"/>
      <c r="AD610" s="447"/>
      <c r="AE610" s="450" t="str">
        <f t="shared" ref="AE610" si="611">IF(AND(AC610="Rara Vez",AD610="Insignificante"),("BAJA"),IF(AND(AC610="Rara Vez",AD610="Menor"),("BAJA"),IF(AND(AC610="Rara Vez",AD610="Moderado"),("MODERADA"),IF(AND(AC610="Rara Vez",AD610="Mayor"),("ALTA"),IF(AND(AC610="Improbable",AD610="Insignificante"),("BAJA"),IF(AND(AC610="Improbable",AD610="Menor"),("BAJA"),IF(AND(AC610="Improbable",AD610="Moderado"),("MODERADA"),IF(AND(AC610="Improbable",AD610="Mayor"),("ALTA"),IF(AND(AC610="Posible",AD610="Insignificante"),("BAJA"),IF(AND(AC610="Posible",AD610="Menor"),("MODERADA"),IF(AND(AC610="Posible",AD610="Moderado"),("ALTA"),IF(AND(AC610="Posible",AD610="Mayor"),("EXTREMA"),IF(AND(AC610="Probable",AD610="Insignificante"),("MODERADA"),IF(AND(AC610="Probable",AD610="Menor"),("ALTA"),IF(AND(AC610="Probable",AD610="Moderado"),("ALTA"),IF(AND(AC610="Probable",AD610="Mayor"),("EXTREMA"),IF(AND(AC610="Casi Seguro",AD610="Insignificante"),("ALTA"),IF(AND(AC610="Casi Seguro",AD610="Menor"),("ALTA"),IF(AND(AC610="Casi Seguro",AD610="Moderado"),("EXTREMA"),IF(AND(AC610="Casi Seguro",AD610="Mayor"),("EXTREMA"),IF(AD610="Catastrófico","EXTREMA","VALORAR")))))))))))))))))))))</f>
        <v>VALORAR</v>
      </c>
      <c r="AF610" s="205">
        <v>1</v>
      </c>
      <c r="AG610" s="206"/>
      <c r="AH610" s="234" t="str">
        <f t="shared" ref="AH610:AH615" si="612">IF(OR(AI610="Preventivo",AI610="Detectivo"),"Probabilidad",IF(AI610="Correctivo","Impacto",""))</f>
        <v/>
      </c>
      <c r="AI610" s="340"/>
      <c r="AJ610" s="340"/>
      <c r="AK610" s="235" t="str">
        <f t="shared" ref="AK610:AK615" si="613">IF(AND(AI610="Preventivo",AJ610="Automático"),"50%",IF(AND(AI610="Preventivo",AJ610="Manual"),"40%",IF(AND(AI610="Detectivo",AJ610="Automático"),"40%",IF(AND(AI610="Detectivo",AJ610="Manual"),"30%",IF(AND(AI610="Correctivo",AJ610="Automático"),"35%",IF(AND(AI610="Correctivo",AJ610="Manual"),"25%",""))))))</f>
        <v/>
      </c>
      <c r="AL610" s="341"/>
      <c r="AM610" s="341"/>
      <c r="AN610" s="342"/>
      <c r="AO610" s="236" t="str">
        <f>IF(ISBLANK(AD610),(IFERROR(IF(AH610="Probabilidad",(W610-(+W610*AK610)),IF(AH610="Impacto",W610,"")),""))," ")</f>
        <v/>
      </c>
      <c r="AP610" s="174" t="str">
        <f>IF(ISBLANK(AD610), (IFERROR(IF(AO610="","",IF(AO610&lt;=0.2,"Muy Baja",IF(AO610&lt;=0.4,"Baja",IF(AO610&lt;=0.6,"Media",IF(AO610&lt;=0.8,"Alta","Muy Alta"))))),""))," ")</f>
        <v/>
      </c>
      <c r="AQ610" s="237" t="str">
        <f t="shared" ref="AQ610:AQ615" si="614">+AO610</f>
        <v/>
      </c>
      <c r="AR610" s="283" t="str">
        <f t="shared" ref="AR610:AR615" si="615">IFERROR(IF(AS610="","",IF(AS610&lt;=0.2,"Leve",IF(AS610&lt;=0.4,"Menor",IF(AS610&lt;=0.6,"Moderado",IF(AS610&lt;=0.8,"Mayor","Catastrófico"))))),"")</f>
        <v/>
      </c>
      <c r="AS610" s="237" t="str">
        <f>IFERROR(IF(AH610="Impacto",(AA610-(+AA610*AK610)),IF(AH610="Probabilidad",AA610,"")),"")</f>
        <v/>
      </c>
      <c r="AT610" s="239" t="str">
        <f t="shared" ref="AT610:AT615" si="616">IFERROR(IF(OR(AND(AP610="Muy Baja",AR610="Leve"),AND(AP610="Muy Baja",AR610="Menor"),AND(AP610="Baja",AR610="Leve")),"Bajo",IF(OR(AND(AP610="Muy baja",AR610="Moderado"),AND(AP610="Baja",AR610="Menor"),AND(AP610="Baja",AR610="Moderado"),AND(AP610="Media",AR610="Leve"),AND(AP610="Media",AR610="Menor"),AND(AP610="Media",AR610="Moderado"),AND(AP610="Alta",AR610="Leve"),AND(AP610="Alta",AR610="Menor")),"Moderado",IF(OR(AND(AP610="Muy Baja",AR610="Mayor"),AND(AP610="Baja",AR610="Mayor"),AND(AP610="Media",AR610="Mayor"),AND(AP610="Alta",AR610="Moderado"),AND(AP610="Alta",AR610="Mayor"),AND(AP610="Muy Alta",AR610="Leve"),AND(AP610="Muy Alta",AR610="Menor"),AND(AP610="Muy Alta",AR610="Moderado"),AND(AP610="Muy Alta",AR610="Mayor")),"Alto",IF(OR(AND(AP610="Muy Baja",AR610="Catastrófico"),AND(AP610="Baja",AR610="Catastrófico"),AND(AP610="Media",AR610="Catastrófico"),AND(AP610="Alta",AR610="Catastrófico"),AND(AP610="Muy Alta",AR610="Catastrófico")),"Extremo","")))),"")</f>
        <v/>
      </c>
      <c r="AU610" s="453"/>
      <c r="AV610" s="456" t="str">
        <f>IF(ISBLANK(AD610), " ", AD610)</f>
        <v xml:space="preserve"> </v>
      </c>
      <c r="AW610" s="450" t="str">
        <f t="shared" ref="AW610" si="617">IF(AND(AU610="Rara Vez",AV610="Insignificante"),("BAJA"),IF(AND(AU610="Rara Vez",AV610="Menor"),("BAJA"),IF(AND(AU610="Rara Vez",AV610="Moderado"),("MODERADA"),IF(AND(AU610="Rara Vez",AV610="Mayor"),("ALTA"),IF(AND(AU610="Improbable",AV610="Insignificante"),("BAJA"),IF(AND(AU610="Improbable",AV610="Menor"),("BAJA"),IF(AND(AU610="Improbable",AV610="Moderado"),("MODERADA"),IF(AND(AU610="Improbable",AV610="Mayor"),("ALTA"),IF(AND(AU610="Posible",AV610="Insignificante"),("BAJA"),IF(AND(AU610="Posible",AV610="Menor"),("MODERADA"),IF(AND(AU610="Posible",AV610="Moderado"),("ALTA"),IF(AND(AU610="Posible",AV610="Mayor"),("EXTREMA"),IF(AND(AU610="Probable",AV610="Insignificante"),("MODERADA"),IF(AND(AU610="Probable",AV610="Menor"),("ALTA"),IF(AND(AU610="Probable",AV610="Moderado"),("ALTA"),IF(AND(AU610="Probable",AV610="Mayor"),("EXTREMA"),IF(AND(AU610="Casi Seguro",AV610="Insignificante"),("ALTA"),IF(AND(AU610="Casi Seguro",AV610="Menor"),("ALTA"),IF(AND(AU610="Casi Seguro",AV610="Moderado"),("EXTREMA"),IF(AND(AU610="Casi Seguro",AV610="Mayor"),("EXTREMA"),IF(AV610="Catastrófico","EXTREMA","VALORAR")))))))))))))))))))))</f>
        <v>VALORAR</v>
      </c>
      <c r="AX610" s="459"/>
      <c r="AY610" s="343"/>
      <c r="AZ610" s="209"/>
      <c r="BA610" s="207"/>
      <c r="BB610" s="207"/>
      <c r="BC610" s="208"/>
      <c r="BD610" s="208"/>
      <c r="BE610" s="208"/>
      <c r="BF610" s="209"/>
      <c r="BG610" s="462"/>
      <c r="BH610" s="215"/>
      <c r="BI610" s="210"/>
      <c r="BJ610" s="210"/>
      <c r="BK610" s="210"/>
      <c r="BL610" s="207"/>
      <c r="BM610" s="207"/>
      <c r="BN610" s="207"/>
      <c r="BO610" s="282"/>
      <c r="BP610" s="282"/>
      <c r="BQ610" s="284"/>
      <c r="BR610" s="213"/>
      <c r="BS610" s="213" t="str">
        <f>IF(AND('MAPA DE RIESGOS'!$AP610="Muy Alta",'MAPA DE RIESGOS'!$AR610="Leve"),CONCATENATE("R",'MAPA DE RIESGOS'!$H610,"C",'MAPA DE RIESGOS'!$AF610),"")</f>
        <v/>
      </c>
      <c r="BT610" s="213"/>
      <c r="BU610" s="213"/>
      <c r="BV610" s="213"/>
      <c r="BW610" s="213"/>
      <c r="BX610" s="213"/>
      <c r="BY610" s="213"/>
      <c r="BZ610" s="213"/>
      <c r="CA610" s="213"/>
      <c r="CB610" s="213"/>
      <c r="CC610" s="213"/>
      <c r="CD610" s="213"/>
      <c r="CE610" s="213"/>
      <c r="CF610" s="213"/>
      <c r="CG610" s="213"/>
      <c r="CH610" s="213"/>
      <c r="CI610" s="213"/>
      <c r="CJ610" s="213"/>
      <c r="CK610" s="213"/>
    </row>
    <row r="611" spans="1:89" s="214" customFormat="1" ht="28.5" hidden="1" customHeight="1">
      <c r="A611" s="635"/>
      <c r="B611" s="517"/>
      <c r="C611" s="520"/>
      <c r="D611" s="290"/>
      <c r="E611" s="293"/>
      <c r="F611" s="207"/>
      <c r="G611" s="489"/>
      <c r="H611" s="384">
        <v>100</v>
      </c>
      <c r="I611" s="466"/>
      <c r="J611" s="463"/>
      <c r="K611" s="463"/>
      <c r="L611" s="463"/>
      <c r="M611" s="469"/>
      <c r="N611" s="469"/>
      <c r="O611" s="469"/>
      <c r="P611" s="472"/>
      <c r="Q611" s="475"/>
      <c r="R611" s="478"/>
      <c r="S611" s="478"/>
      <c r="T611" s="478"/>
      <c r="U611" s="478"/>
      <c r="V611" s="481"/>
      <c r="W611" s="439"/>
      <c r="X611" s="484"/>
      <c r="Y611" s="487"/>
      <c r="Z611" s="436"/>
      <c r="AA611" s="439"/>
      <c r="AB611" s="442"/>
      <c r="AC611" s="445"/>
      <c r="AD611" s="448"/>
      <c r="AE611" s="451"/>
      <c r="AF611" s="205">
        <v>2</v>
      </c>
      <c r="AG611" s="206"/>
      <c r="AH611" s="234" t="str">
        <f t="shared" si="612"/>
        <v/>
      </c>
      <c r="AI611" s="340"/>
      <c r="AJ611" s="340"/>
      <c r="AK611" s="235" t="str">
        <f t="shared" si="613"/>
        <v/>
      </c>
      <c r="AL611" s="341"/>
      <c r="AM611" s="341"/>
      <c r="AN611" s="342"/>
      <c r="AO611" s="236" t="str">
        <f>IF(ISBLANK(AD610),(IFERROR(IF(AND(AH610="Probabilidad",AH611="Probabilidad"),(AQ610-(+AQ610*AK611)),IF(AH611="Probabilidad",(W610-(+W610*AK611)),IF(AH611="Impacto",AQ610,""))),""))," ")</f>
        <v/>
      </c>
      <c r="AP611" s="174" t="str">
        <f>IF(ISBLANK(AD610),(IFERROR(IF(AO611="","",IF(AO611&lt;=0.2,"Muy Baja",IF(AO611&lt;=0.4,"Baja",IF(AO611&lt;=0.6,"Media",IF(AO611&lt;=0.8,"Alta","Muy Alta"))))),""))," ")</f>
        <v/>
      </c>
      <c r="AQ611" s="237" t="str">
        <f t="shared" si="614"/>
        <v/>
      </c>
      <c r="AR611" s="283" t="str">
        <f t="shared" si="615"/>
        <v/>
      </c>
      <c r="AS611" s="237" t="str">
        <f>IFERROR(IF(AND(AH610="Impacto",AH611="Impacto"),(AS610-(+AS610*AK611)),IF(AH611="Impacto",(AA610-(+AA610*AK611)),IF(AH611="Probabilidad",AS610,""))),"")</f>
        <v/>
      </c>
      <c r="AT611" s="239" t="str">
        <f t="shared" si="616"/>
        <v/>
      </c>
      <c r="AU611" s="454"/>
      <c r="AV611" s="457"/>
      <c r="AW611" s="451"/>
      <c r="AX611" s="460"/>
      <c r="AY611" s="343"/>
      <c r="AZ611" s="209"/>
      <c r="BA611" s="207"/>
      <c r="BB611" s="207"/>
      <c r="BC611" s="208"/>
      <c r="BD611" s="208"/>
      <c r="BE611" s="208"/>
      <c r="BF611" s="209"/>
      <c r="BG611" s="463"/>
      <c r="BH611" s="215"/>
      <c r="BI611" s="210"/>
      <c r="BJ611" s="210"/>
      <c r="BK611" s="210"/>
      <c r="BL611" s="207"/>
      <c r="BM611" s="207"/>
      <c r="BN611" s="207"/>
      <c r="BO611" s="282"/>
      <c r="BP611" s="282"/>
      <c r="BQ611" s="284"/>
      <c r="BR611" s="213"/>
      <c r="BS611" s="213" t="str">
        <f>IF(AND('MAPA DE RIESGOS'!$AP611="Muy Alta",'MAPA DE RIESGOS'!$AR611="Leve"),CONCATENATE("R",'MAPA DE RIESGOS'!$H611,"C",'MAPA DE RIESGOS'!$AF611),"")</f>
        <v/>
      </c>
      <c r="BT611" s="213"/>
      <c r="BU611" s="213"/>
      <c r="BV611" s="213"/>
      <c r="BW611" s="213"/>
      <c r="BX611" s="213"/>
      <c r="BY611" s="213"/>
      <c r="BZ611" s="213"/>
      <c r="CA611" s="213"/>
      <c r="CB611" s="213"/>
      <c r="CC611" s="213"/>
      <c r="CD611" s="213"/>
      <c r="CE611" s="213"/>
      <c r="CF611" s="213"/>
      <c r="CG611" s="213"/>
      <c r="CH611" s="213"/>
      <c r="CI611" s="213"/>
      <c r="CJ611" s="213"/>
      <c r="CK611" s="213"/>
    </row>
    <row r="612" spans="1:89" s="214" customFormat="1" ht="28.5" hidden="1" customHeight="1">
      <c r="A612" s="635"/>
      <c r="B612" s="517"/>
      <c r="C612" s="520"/>
      <c r="D612" s="290"/>
      <c r="E612" s="293"/>
      <c r="F612" s="207"/>
      <c r="G612" s="489"/>
      <c r="H612" s="384">
        <v>100</v>
      </c>
      <c r="I612" s="466"/>
      <c r="J612" s="463"/>
      <c r="K612" s="463"/>
      <c r="L612" s="463"/>
      <c r="M612" s="469"/>
      <c r="N612" s="469"/>
      <c r="O612" s="469"/>
      <c r="P612" s="472"/>
      <c r="Q612" s="475"/>
      <c r="R612" s="478"/>
      <c r="S612" s="478"/>
      <c r="T612" s="478"/>
      <c r="U612" s="478"/>
      <c r="V612" s="481"/>
      <c r="W612" s="439"/>
      <c r="X612" s="484"/>
      <c r="Y612" s="487"/>
      <c r="Z612" s="436"/>
      <c r="AA612" s="439"/>
      <c r="AB612" s="442"/>
      <c r="AC612" s="445"/>
      <c r="AD612" s="448"/>
      <c r="AE612" s="451"/>
      <c r="AF612" s="205">
        <v>3</v>
      </c>
      <c r="AG612" s="206"/>
      <c r="AH612" s="234" t="str">
        <f t="shared" si="612"/>
        <v/>
      </c>
      <c r="AI612" s="340"/>
      <c r="AJ612" s="340"/>
      <c r="AK612" s="235" t="str">
        <f t="shared" si="613"/>
        <v/>
      </c>
      <c r="AL612" s="341"/>
      <c r="AM612" s="341"/>
      <c r="AN612" s="342"/>
      <c r="AO612" s="236" t="str">
        <f>IF(ISBLANK(AD610),(IFERROR(IF(AND(AH611="Probabilidad",AH612="Probabilidad"),(AQ611-(+AQ611*AK612)),IF(AND(AH611="Impacto",AH612="Probabilidad"),(AQ610-(+AQ610*AK612)),IF(AH612="Impacto",AQ611,""))),""))," ")</f>
        <v/>
      </c>
      <c r="AP612" s="174" t="str">
        <f>IF(ISBLANK(AD610),(IFERROR(IF(AO612="","",IF(AO612&lt;=0.2,"Muy Baja",IF(AO612&lt;=0.4,"Baja",IF(AO612&lt;=0.6,"Media",IF(AO612&lt;=0.8,"Alta","Muy Alta"))))),""))," ")</f>
        <v/>
      </c>
      <c r="AQ612" s="237" t="str">
        <f t="shared" si="614"/>
        <v/>
      </c>
      <c r="AR612" s="283" t="str">
        <f t="shared" si="615"/>
        <v/>
      </c>
      <c r="AS612" s="237" t="str">
        <f>IFERROR(IF(AND(AH611="Impacto",AH612="Impacto"),(AS611-(+AS611*AK612)),IF(AND(AH611="Probabilidad",AH612="Impacto"),(AS610-(+AS610*AK612)),IF(AH612="Probabilidad",AS611,""))),"")</f>
        <v/>
      </c>
      <c r="AT612" s="239" t="str">
        <f t="shared" si="616"/>
        <v/>
      </c>
      <c r="AU612" s="454"/>
      <c r="AV612" s="457"/>
      <c r="AW612" s="451"/>
      <c r="AX612" s="460"/>
      <c r="AY612" s="343"/>
      <c r="AZ612" s="209"/>
      <c r="BA612" s="207"/>
      <c r="BB612" s="207"/>
      <c r="BC612" s="208"/>
      <c r="BD612" s="208"/>
      <c r="BE612" s="208"/>
      <c r="BF612" s="209"/>
      <c r="BG612" s="463"/>
      <c r="BH612" s="215"/>
      <c r="BI612" s="210"/>
      <c r="BJ612" s="210"/>
      <c r="BK612" s="210"/>
      <c r="BL612" s="207"/>
      <c r="BM612" s="207"/>
      <c r="BN612" s="207"/>
      <c r="BO612" s="282"/>
      <c r="BP612" s="282"/>
      <c r="BQ612" s="284"/>
      <c r="BR612" s="213"/>
      <c r="BS612" s="213" t="str">
        <f>IF(AND('MAPA DE RIESGOS'!$AP612="Muy Alta",'MAPA DE RIESGOS'!$AR612="Leve"),CONCATENATE("R",'MAPA DE RIESGOS'!$H612,"C",'MAPA DE RIESGOS'!$AF612),"")</f>
        <v/>
      </c>
      <c r="BT612" s="213"/>
      <c r="BU612" s="213"/>
      <c r="BV612" s="213"/>
      <c r="BW612" s="213"/>
      <c r="BX612" s="213"/>
      <c r="BY612" s="213"/>
      <c r="BZ612" s="213"/>
      <c r="CA612" s="213"/>
      <c r="CB612" s="213"/>
      <c r="CC612" s="213"/>
      <c r="CD612" s="213"/>
      <c r="CE612" s="213"/>
      <c r="CF612" s="213"/>
      <c r="CG612" s="213"/>
      <c r="CH612" s="213"/>
      <c r="CI612" s="213"/>
      <c r="CJ612" s="213"/>
      <c r="CK612" s="213"/>
    </row>
    <row r="613" spans="1:89" s="214" customFormat="1" ht="28.5" hidden="1" customHeight="1">
      <c r="A613" s="635"/>
      <c r="B613" s="517"/>
      <c r="C613" s="520"/>
      <c r="D613" s="290"/>
      <c r="E613" s="293"/>
      <c r="F613" s="207"/>
      <c r="G613" s="489"/>
      <c r="H613" s="384">
        <v>100</v>
      </c>
      <c r="I613" s="466"/>
      <c r="J613" s="463"/>
      <c r="K613" s="463"/>
      <c r="L613" s="463"/>
      <c r="M613" s="469"/>
      <c r="N613" s="469"/>
      <c r="O613" s="469"/>
      <c r="P613" s="472"/>
      <c r="Q613" s="475"/>
      <c r="R613" s="478"/>
      <c r="S613" s="478"/>
      <c r="T613" s="478"/>
      <c r="U613" s="478"/>
      <c r="V613" s="481"/>
      <c r="W613" s="439"/>
      <c r="X613" s="484"/>
      <c r="Y613" s="487"/>
      <c r="Z613" s="436"/>
      <c r="AA613" s="439"/>
      <c r="AB613" s="442"/>
      <c r="AC613" s="445"/>
      <c r="AD613" s="448"/>
      <c r="AE613" s="451"/>
      <c r="AF613" s="205">
        <v>4</v>
      </c>
      <c r="AG613" s="206"/>
      <c r="AH613" s="234" t="str">
        <f t="shared" si="612"/>
        <v/>
      </c>
      <c r="AI613" s="340"/>
      <c r="AJ613" s="340"/>
      <c r="AK613" s="235" t="str">
        <f t="shared" si="613"/>
        <v/>
      </c>
      <c r="AL613" s="341"/>
      <c r="AM613" s="341"/>
      <c r="AN613" s="342"/>
      <c r="AO613" s="236" t="str">
        <f>IF(ISBLANK(AD610),(IFERROR(IF(AND(AH612="Probabilidad",AH613="Probabilidad"),(AQ612-(+AQ612*AK613)),IF(AND(AH612="Impacto",AH613="Probabilidad"),(AQ611-(+AQ611*AK613)),IF(AH613="Impacto",AQ612,""))),""))," ")</f>
        <v/>
      </c>
      <c r="AP613" s="174" t="str">
        <f>IF(ISBLANK(AD610),(IFERROR(IF(AO613="","",IF(AO613&lt;=0.2,"Muy Baja",IF(AO613&lt;=0.4,"Baja",IF(AO613&lt;=0.6,"Media",IF(AO613&lt;=0.8,"Alta","Muy Alta"))))),""))," ")</f>
        <v/>
      </c>
      <c r="AQ613" s="237" t="str">
        <f t="shared" si="614"/>
        <v/>
      </c>
      <c r="AR613" s="283" t="str">
        <f t="shared" si="615"/>
        <v/>
      </c>
      <c r="AS613" s="237" t="str">
        <f>IFERROR(IF(AND(AH612="Impacto",AH613="Impacto"),(AS612-(+AS612*AK613)),IF(AND(AH612="Probabilidad",AH613="Impacto"),(AS611-(+AS611*AK613)),IF(AH613="Probabilidad",AS612,""))),"")</f>
        <v/>
      </c>
      <c r="AT613" s="239" t="str">
        <f t="shared" si="616"/>
        <v/>
      </c>
      <c r="AU613" s="454"/>
      <c r="AV613" s="457"/>
      <c r="AW613" s="451"/>
      <c r="AX613" s="460"/>
      <c r="AY613" s="343"/>
      <c r="AZ613" s="209"/>
      <c r="BA613" s="207"/>
      <c r="BB613" s="207"/>
      <c r="BC613" s="208"/>
      <c r="BD613" s="208"/>
      <c r="BE613" s="208"/>
      <c r="BF613" s="209"/>
      <c r="BG613" s="463"/>
      <c r="BH613" s="215"/>
      <c r="BI613" s="210"/>
      <c r="BJ613" s="210"/>
      <c r="BK613" s="210"/>
      <c r="BL613" s="207"/>
      <c r="BM613" s="207"/>
      <c r="BN613" s="207"/>
      <c r="BO613" s="282"/>
      <c r="BP613" s="282"/>
      <c r="BQ613" s="284"/>
      <c r="BR613" s="213"/>
      <c r="BS613" s="213" t="str">
        <f>IF(AND('MAPA DE RIESGOS'!$AP613="Muy Alta",'MAPA DE RIESGOS'!$AR613="Leve"),CONCATENATE("R",'MAPA DE RIESGOS'!$H613,"C",'MAPA DE RIESGOS'!$AF613),"")</f>
        <v/>
      </c>
      <c r="BT613" s="213"/>
      <c r="BU613" s="213"/>
      <c r="BV613" s="213"/>
      <c r="BW613" s="213"/>
      <c r="BX613" s="213"/>
      <c r="BY613" s="213"/>
      <c r="BZ613" s="213"/>
      <c r="CA613" s="213"/>
      <c r="CB613" s="213"/>
      <c r="CC613" s="213"/>
      <c r="CD613" s="213"/>
      <c r="CE613" s="213"/>
      <c r="CF613" s="213"/>
      <c r="CG613" s="213"/>
      <c r="CH613" s="213"/>
      <c r="CI613" s="213"/>
      <c r="CJ613" s="213"/>
      <c r="CK613" s="213"/>
    </row>
    <row r="614" spans="1:89" s="214" customFormat="1" ht="28.5" hidden="1" customHeight="1">
      <c r="A614" s="635"/>
      <c r="B614" s="517"/>
      <c r="C614" s="520"/>
      <c r="D614" s="290"/>
      <c r="E614" s="293"/>
      <c r="F614" s="207"/>
      <c r="G614" s="489"/>
      <c r="H614" s="384">
        <v>100</v>
      </c>
      <c r="I614" s="466"/>
      <c r="J614" s="463"/>
      <c r="K614" s="463"/>
      <c r="L614" s="463"/>
      <c r="M614" s="469"/>
      <c r="N614" s="469"/>
      <c r="O614" s="469"/>
      <c r="P614" s="472"/>
      <c r="Q614" s="475"/>
      <c r="R614" s="478"/>
      <c r="S614" s="478"/>
      <c r="T614" s="478"/>
      <c r="U614" s="478"/>
      <c r="V614" s="481"/>
      <c r="W614" s="439"/>
      <c r="X614" s="484"/>
      <c r="Y614" s="487"/>
      <c r="Z614" s="436"/>
      <c r="AA614" s="439"/>
      <c r="AB614" s="442"/>
      <c r="AC614" s="445"/>
      <c r="AD614" s="448"/>
      <c r="AE614" s="451"/>
      <c r="AF614" s="205">
        <v>5</v>
      </c>
      <c r="AG614" s="206"/>
      <c r="AH614" s="234" t="str">
        <f t="shared" si="612"/>
        <v/>
      </c>
      <c r="AI614" s="340"/>
      <c r="AJ614" s="340"/>
      <c r="AK614" s="235" t="str">
        <f t="shared" si="613"/>
        <v/>
      </c>
      <c r="AL614" s="341"/>
      <c r="AM614" s="341"/>
      <c r="AN614" s="342"/>
      <c r="AO614" s="236" t="str">
        <f>IF(ISBLANK(AD610),(IFERROR(IF(AND(AH613="Probabilidad",AH614="Probabilidad"),(AQ613-(+AQ613*AK614)),IF(AND(AH613="Impacto",AH614="Probabilidad"),(AQ612-(+AQ612*AK614)),IF(AH614="Impacto",AQ613,""))),""))," ")</f>
        <v/>
      </c>
      <c r="AP614" s="174" t="str">
        <f>IF(ISBLANK(AD610),(IFERROR(IF(AO614="","",IF(AO614&lt;=0.2,"Muy Baja",IF(AO614&lt;=0.4,"Baja",IF(AO614&lt;=0.6,"Media",IF(AO614&lt;=0.8,"Alta","Muy Alta"))))),""))," ")</f>
        <v/>
      </c>
      <c r="AQ614" s="237" t="str">
        <f t="shared" si="614"/>
        <v/>
      </c>
      <c r="AR614" s="283" t="str">
        <f t="shared" si="615"/>
        <v/>
      </c>
      <c r="AS614" s="237" t="str">
        <f>IFERROR(IF(AND(AH613="Impacto",AH614="Impacto"),(AS613-(+AS613*AK614)),IF(AND(AH613="Probabilidad",AH614="Impacto"),(AS612-(+AS612*AK614)),IF(AH614="Probabilidad",AS613,""))),"")</f>
        <v/>
      </c>
      <c r="AT614" s="239" t="str">
        <f t="shared" si="616"/>
        <v/>
      </c>
      <c r="AU614" s="454"/>
      <c r="AV614" s="457"/>
      <c r="AW614" s="451"/>
      <c r="AX614" s="460"/>
      <c r="AY614" s="343"/>
      <c r="AZ614" s="209"/>
      <c r="BA614" s="207"/>
      <c r="BB614" s="207"/>
      <c r="BC614" s="208"/>
      <c r="BD614" s="208"/>
      <c r="BE614" s="208"/>
      <c r="BF614" s="209"/>
      <c r="BG614" s="463"/>
      <c r="BH614" s="215"/>
      <c r="BI614" s="210"/>
      <c r="BJ614" s="210"/>
      <c r="BK614" s="210"/>
      <c r="BL614" s="207"/>
      <c r="BM614" s="207"/>
      <c r="BN614" s="207"/>
      <c r="BO614" s="282"/>
      <c r="BP614" s="282"/>
      <c r="BQ614" s="284"/>
      <c r="BR614" s="213"/>
      <c r="BS614" s="213" t="str">
        <f>IF(AND('MAPA DE RIESGOS'!$AP614="Muy Alta",'MAPA DE RIESGOS'!$AR614="Leve"),CONCATENATE("R",'MAPA DE RIESGOS'!$H614,"C",'MAPA DE RIESGOS'!$AF614),"")</f>
        <v/>
      </c>
      <c r="BT614" s="213"/>
      <c r="BU614" s="213"/>
      <c r="BV614" s="213"/>
      <c r="BW614" s="213"/>
      <c r="BX614" s="213"/>
      <c r="BY614" s="213"/>
      <c r="BZ614" s="213"/>
      <c r="CA614" s="213"/>
      <c r="CB614" s="213"/>
      <c r="CC614" s="213"/>
      <c r="CD614" s="213"/>
      <c r="CE614" s="213"/>
      <c r="CF614" s="213"/>
      <c r="CG614" s="213"/>
      <c r="CH614" s="213"/>
      <c r="CI614" s="213"/>
      <c r="CJ614" s="213"/>
      <c r="CK614" s="213"/>
    </row>
    <row r="615" spans="1:89" s="214" customFormat="1" ht="28.5" hidden="1" customHeight="1">
      <c r="A615" s="635"/>
      <c r="B615" s="518"/>
      <c r="C615" s="521"/>
      <c r="D615" s="291"/>
      <c r="E615" s="294"/>
      <c r="F615" s="207"/>
      <c r="G615" s="489"/>
      <c r="H615" s="384">
        <v>100</v>
      </c>
      <c r="I615" s="467"/>
      <c r="J615" s="464"/>
      <c r="K615" s="464"/>
      <c r="L615" s="464"/>
      <c r="M615" s="470"/>
      <c r="N615" s="470"/>
      <c r="O615" s="470"/>
      <c r="P615" s="473"/>
      <c r="Q615" s="476"/>
      <c r="R615" s="479"/>
      <c r="S615" s="479"/>
      <c r="T615" s="479"/>
      <c r="U615" s="479"/>
      <c r="V615" s="482"/>
      <c r="W615" s="440"/>
      <c r="X615" s="485"/>
      <c r="Y615" s="488"/>
      <c r="Z615" s="437"/>
      <c r="AA615" s="440"/>
      <c r="AB615" s="443"/>
      <c r="AC615" s="446"/>
      <c r="AD615" s="449"/>
      <c r="AE615" s="452"/>
      <c r="AF615" s="205">
        <v>6</v>
      </c>
      <c r="AG615" s="206"/>
      <c r="AH615" s="234" t="str">
        <f t="shared" si="612"/>
        <v/>
      </c>
      <c r="AI615" s="340"/>
      <c r="AJ615" s="340"/>
      <c r="AK615" s="235" t="str">
        <f t="shared" si="613"/>
        <v/>
      </c>
      <c r="AL615" s="341"/>
      <c r="AM615" s="341"/>
      <c r="AN615" s="342"/>
      <c r="AO615" s="236" t="str">
        <f>IF(ISBLANK(AD610),(IFERROR(IF(AND(AH613="Probabilidad",AH615="Probabilidad"),(AQ613-(+AQ613*AK615)),IF(AND(AH613="Impacto",AH615="Probabilidad"),(AQ612-(+AQ612*AK615)),IF(AH615="Impacto",AQ613,""))),""))," ")</f>
        <v/>
      </c>
      <c r="AP615" s="174" t="str">
        <f>IF(ISBLANK(AD610),(IFERROR(IF(AO615="","",IF(AO615&lt;=0.2,"Muy Baja",IF(AO615&lt;=0.4,"Baja",IF(AO615&lt;=0.6,"Media",IF(AO615&lt;=0.8,"Alta","Muy Alta"))))),"")), " ")</f>
        <v/>
      </c>
      <c r="AQ615" s="237" t="str">
        <f t="shared" si="614"/>
        <v/>
      </c>
      <c r="AR615" s="283" t="str">
        <f t="shared" si="615"/>
        <v/>
      </c>
      <c r="AS615" s="237" t="str">
        <f>IFERROR(IF(AND(AH614="Impacto",AH615="Impacto"),(AS613-(+AS614*AK615)),IF(AND(AH613="Probabilidad",AH615="Impacto"),(AS612-(+AS612*AK615)),IF(AH615="Probabilidad",AS613,""))),"")</f>
        <v/>
      </c>
      <c r="AT615" s="239" t="str">
        <f t="shared" si="616"/>
        <v/>
      </c>
      <c r="AU615" s="455"/>
      <c r="AV615" s="458"/>
      <c r="AW615" s="452"/>
      <c r="AX615" s="461"/>
      <c r="AY615" s="343"/>
      <c r="AZ615" s="209"/>
      <c r="BA615" s="207"/>
      <c r="BB615" s="207"/>
      <c r="BC615" s="208"/>
      <c r="BD615" s="208"/>
      <c r="BE615" s="208"/>
      <c r="BF615" s="209"/>
      <c r="BG615" s="464"/>
      <c r="BH615" s="215"/>
      <c r="BI615" s="210"/>
      <c r="BJ615" s="210"/>
      <c r="BK615" s="210"/>
      <c r="BL615" s="207"/>
      <c r="BM615" s="207"/>
      <c r="BN615" s="207"/>
      <c r="BO615" s="282"/>
      <c r="BP615" s="282"/>
      <c r="BQ615" s="284"/>
      <c r="BR615" s="213"/>
      <c r="BS615" s="213" t="str">
        <f>IF(AND('MAPA DE RIESGOS'!$AP615="Muy Alta",'MAPA DE RIESGOS'!$AR615="Leve"),CONCATENATE("R",'MAPA DE RIESGOS'!$H615,"C",'MAPA DE RIESGOS'!$AF615),"")</f>
        <v/>
      </c>
      <c r="BT615" s="213"/>
      <c r="BU615" s="213"/>
      <c r="BV615" s="213"/>
      <c r="BW615" s="213"/>
      <c r="BX615" s="213"/>
      <c r="BY615" s="213"/>
      <c r="BZ615" s="213"/>
      <c r="CA615" s="213"/>
      <c r="CB615" s="213"/>
      <c r="CC615" s="213"/>
      <c r="CD615" s="213"/>
      <c r="CE615" s="213"/>
      <c r="CF615" s="213"/>
      <c r="CG615" s="213"/>
      <c r="CH615" s="213"/>
      <c r="CI615" s="213"/>
      <c r="CJ615" s="213"/>
      <c r="CK615" s="213"/>
    </row>
    <row r="616" spans="1:89" s="225" customFormat="1">
      <c r="B616" s="217"/>
      <c r="C616" s="216"/>
      <c r="D616" s="216"/>
      <c r="E616" s="216"/>
      <c r="F616" s="216"/>
      <c r="G616" s="216"/>
      <c r="H616" s="216"/>
      <c r="I616" s="287"/>
      <c r="J616" s="216"/>
      <c r="K616" s="216"/>
      <c r="L616" s="216"/>
      <c r="M616" s="216"/>
      <c r="N616" s="218"/>
      <c r="O616" s="218"/>
      <c r="P616" s="219"/>
      <c r="Q616" s="218"/>
      <c r="R616" s="218"/>
      <c r="S616" s="218"/>
      <c r="T616" s="218"/>
      <c r="U616" s="218"/>
      <c r="V616" s="218"/>
      <c r="W616" s="218"/>
      <c r="X616" s="218"/>
      <c r="Y616" s="218"/>
      <c r="Z616" s="218"/>
      <c r="AA616" s="218"/>
      <c r="AB616" s="220"/>
      <c r="AC616" s="221"/>
      <c r="AD616" s="221"/>
      <c r="AE616" s="220"/>
      <c r="AF616" s="220"/>
      <c r="AG616" s="218"/>
      <c r="AH616" s="218"/>
      <c r="AI616" s="222"/>
      <c r="AJ616" s="222"/>
      <c r="AK616" s="218"/>
      <c r="AL616" s="222"/>
      <c r="AM616" s="222"/>
      <c r="AN616" s="222"/>
      <c r="AO616" s="218"/>
      <c r="AP616" s="218"/>
      <c r="AQ616" s="218"/>
      <c r="AR616" s="218"/>
      <c r="AS616" s="218"/>
      <c r="AT616" s="220"/>
      <c r="AU616" s="222"/>
      <c r="AV616" s="222"/>
      <c r="AW616" s="218"/>
      <c r="AX616" s="219"/>
      <c r="AY616" s="223"/>
      <c r="AZ616" s="219"/>
      <c r="BA616" s="223"/>
      <c r="BB616" s="223"/>
      <c r="BC616" s="347"/>
      <c r="BD616" s="347"/>
      <c r="BE616" s="219"/>
      <c r="BF616" s="219"/>
      <c r="BG616" s="223"/>
      <c r="BH616" s="223"/>
      <c r="BI616" s="222"/>
      <c r="BJ616" s="222"/>
      <c r="BK616" s="222"/>
      <c r="BL616" s="224"/>
      <c r="BM616" s="219"/>
      <c r="BN616" s="223"/>
      <c r="BO616" s="219"/>
      <c r="BP616" s="219"/>
      <c r="BQ616" s="219"/>
      <c r="BR616" s="218"/>
      <c r="BS616" s="218"/>
      <c r="BT616" s="218"/>
      <c r="BU616" s="218"/>
      <c r="BV616" s="218"/>
      <c r="BW616" s="218"/>
      <c r="BX616" s="218"/>
      <c r="BY616" s="218"/>
      <c r="BZ616" s="218"/>
      <c r="CA616" s="218"/>
      <c r="CB616" s="218"/>
      <c r="CC616" s="218"/>
      <c r="CD616" s="218"/>
      <c r="CE616" s="218"/>
      <c r="CF616" s="218"/>
      <c r="CG616" s="218"/>
      <c r="CH616" s="218"/>
      <c r="CI616" s="218"/>
      <c r="CJ616" s="218"/>
      <c r="CK616" s="218"/>
    </row>
    <row r="617" spans="1:89" s="225" customFormat="1">
      <c r="B617" s="218"/>
      <c r="C617" s="218" t="s">
        <v>1110</v>
      </c>
      <c r="D617" s="218"/>
      <c r="E617" s="218"/>
      <c r="F617" s="218"/>
      <c r="G617" s="218"/>
      <c r="H617" s="218" t="s">
        <v>224</v>
      </c>
      <c r="I617" s="220"/>
      <c r="J617" s="218"/>
      <c r="K617" s="218"/>
      <c r="L617" s="218"/>
      <c r="M617" s="218"/>
      <c r="N617" s="218"/>
      <c r="O617" s="218"/>
      <c r="P617" s="219"/>
      <c r="Q617" s="218"/>
      <c r="R617" s="218"/>
      <c r="S617" s="218"/>
      <c r="T617" s="218"/>
      <c r="U617" s="218"/>
      <c r="V617" s="218"/>
      <c r="W617" s="218"/>
      <c r="X617" s="218"/>
      <c r="Y617" s="218"/>
      <c r="Z617" s="218"/>
      <c r="AA617" s="218"/>
      <c r="AB617" s="218"/>
      <c r="AC617" s="222"/>
      <c r="AD617" s="222"/>
      <c r="AE617" s="218"/>
      <c r="AF617" s="218"/>
      <c r="AG617" s="218"/>
      <c r="AH617" s="218"/>
      <c r="AI617" s="222"/>
      <c r="AJ617" s="222"/>
      <c r="AK617" s="218"/>
      <c r="AL617" s="222"/>
      <c r="AM617" s="222"/>
      <c r="AN617" s="222"/>
      <c r="AO617" s="218"/>
      <c r="AP617" s="218"/>
      <c r="AQ617" s="218"/>
      <c r="AR617" s="218"/>
      <c r="AS617" s="218"/>
      <c r="AT617" s="218"/>
      <c r="AU617" s="222"/>
      <c r="AV617" s="222"/>
      <c r="AW617" s="218"/>
      <c r="AX617" s="219"/>
      <c r="AY617" s="223"/>
      <c r="AZ617" s="219"/>
      <c r="BA617" s="223"/>
      <c r="BB617" s="223"/>
      <c r="BC617" s="347"/>
      <c r="BD617" s="347"/>
      <c r="BE617" s="219"/>
      <c r="BF617" s="219"/>
      <c r="BG617" s="223"/>
      <c r="BH617" s="223"/>
      <c r="BI617" s="222"/>
      <c r="BJ617" s="222"/>
      <c r="BK617" s="222"/>
      <c r="BL617" s="224"/>
      <c r="BM617" s="219"/>
      <c r="BN617" s="223"/>
      <c r="BO617" s="219"/>
      <c r="BP617" s="219"/>
      <c r="BQ617" s="219"/>
      <c r="BR617" s="218"/>
      <c r="BS617" s="218"/>
      <c r="BT617" s="218"/>
      <c r="BU617" s="218"/>
      <c r="BV617" s="218"/>
      <c r="BW617" s="218"/>
      <c r="BX617" s="218"/>
      <c r="BY617" s="218"/>
      <c r="BZ617" s="218"/>
      <c r="CA617" s="218"/>
      <c r="CB617" s="218"/>
      <c r="CC617" s="218"/>
      <c r="CD617" s="218"/>
      <c r="CE617" s="218"/>
      <c r="CF617" s="218"/>
      <c r="CG617" s="218"/>
      <c r="CH617" s="218"/>
      <c r="CI617" s="218"/>
      <c r="CJ617" s="218"/>
      <c r="CK617" s="218"/>
    </row>
    <row r="618" spans="1:89" s="225" customFormat="1">
      <c r="B618" s="218"/>
      <c r="C618" s="218" t="s">
        <v>1111</v>
      </c>
      <c r="D618" s="218"/>
      <c r="E618" s="218"/>
      <c r="F618" s="218"/>
      <c r="G618" s="218"/>
      <c r="H618" s="218" t="s">
        <v>225</v>
      </c>
      <c r="I618" s="220"/>
      <c r="J618" s="218"/>
      <c r="K618" s="218"/>
      <c r="L618" s="218"/>
      <c r="M618" s="218"/>
      <c r="N618" s="218"/>
      <c r="O618" s="218"/>
      <c r="P618" s="219"/>
      <c r="Q618" s="218"/>
      <c r="R618" s="218"/>
      <c r="S618" s="218"/>
      <c r="T618" s="218"/>
      <c r="U618" s="218"/>
      <c r="V618" s="218"/>
      <c r="W618" s="218"/>
      <c r="X618" s="218"/>
      <c r="Y618" s="218"/>
      <c r="Z618" s="218"/>
      <c r="AA618" s="218"/>
      <c r="AB618" s="218"/>
      <c r="AC618" s="222"/>
      <c r="AD618" s="222"/>
      <c r="AE618" s="218"/>
      <c r="AF618" s="218"/>
      <c r="AG618" s="218"/>
      <c r="AH618" s="218"/>
      <c r="AI618" s="222"/>
      <c r="AJ618" s="222"/>
      <c r="AK618" s="218"/>
      <c r="AL618" s="222"/>
      <c r="AM618" s="222"/>
      <c r="AN618" s="222"/>
      <c r="AO618" s="218"/>
      <c r="AP618" s="218"/>
      <c r="AQ618" s="218"/>
      <c r="AR618" s="218"/>
      <c r="AS618" s="218"/>
      <c r="AT618" s="218"/>
      <c r="AU618" s="222"/>
      <c r="AV618" s="222"/>
      <c r="AW618" s="218"/>
      <c r="AX618" s="219"/>
      <c r="AY618" s="223"/>
      <c r="AZ618" s="219"/>
      <c r="BA618" s="223"/>
      <c r="BB618" s="223"/>
      <c r="BC618" s="347"/>
      <c r="BD618" s="347"/>
      <c r="BE618" s="219"/>
      <c r="BF618" s="219"/>
      <c r="BG618" s="223"/>
      <c r="BH618" s="223"/>
      <c r="BI618" s="222"/>
      <c r="BJ618" s="222"/>
      <c r="BK618" s="222"/>
      <c r="BL618" s="224"/>
      <c r="BM618" s="219"/>
      <c r="BN618" s="223"/>
      <c r="BO618" s="219"/>
      <c r="BP618" s="219"/>
      <c r="BQ618" s="219"/>
      <c r="BR618" s="218"/>
      <c r="BS618" s="218"/>
      <c r="BT618" s="218"/>
      <c r="BU618" s="218"/>
      <c r="BV618" s="218"/>
      <c r="BW618" s="218"/>
      <c r="BX618" s="218"/>
      <c r="BY618" s="218"/>
      <c r="BZ618" s="218"/>
      <c r="CA618" s="218"/>
      <c r="CB618" s="218"/>
      <c r="CC618" s="218"/>
      <c r="CD618" s="218"/>
      <c r="CE618" s="218"/>
      <c r="CF618" s="218"/>
      <c r="CG618" s="218"/>
      <c r="CH618" s="218"/>
      <c r="CI618" s="218"/>
      <c r="CJ618" s="218"/>
      <c r="CK618" s="218"/>
    </row>
    <row r="619" spans="1:89" s="225" customFormat="1">
      <c r="B619" s="217"/>
      <c r="C619" s="218" t="s">
        <v>1111</v>
      </c>
      <c r="D619" s="216"/>
      <c r="E619" s="216"/>
      <c r="F619" s="216"/>
      <c r="G619" s="216"/>
      <c r="H619" s="218" t="s">
        <v>226</v>
      </c>
      <c r="I619" s="287"/>
      <c r="J619" s="216"/>
      <c r="K619" s="216"/>
      <c r="L619" s="216"/>
      <c r="M619" s="216"/>
      <c r="N619" s="218"/>
      <c r="O619" s="218"/>
      <c r="P619" s="219"/>
      <c r="Q619" s="218"/>
      <c r="R619" s="218"/>
      <c r="S619" s="218"/>
      <c r="T619" s="218"/>
      <c r="U619" s="218"/>
      <c r="V619" s="218"/>
      <c r="W619" s="218"/>
      <c r="X619" s="218"/>
      <c r="Y619" s="218"/>
      <c r="Z619" s="218"/>
      <c r="AA619" s="218"/>
      <c r="AB619" s="220"/>
      <c r="AC619" s="221"/>
      <c r="AD619" s="221"/>
      <c r="AE619" s="220"/>
      <c r="AF619" s="220"/>
      <c r="AG619" s="218"/>
      <c r="AH619" s="218"/>
      <c r="AI619" s="222"/>
      <c r="AJ619" s="222"/>
      <c r="AK619" s="218"/>
      <c r="AL619" s="222"/>
      <c r="AM619" s="222"/>
      <c r="AN619" s="222"/>
      <c r="AO619" s="218"/>
      <c r="AP619" s="218"/>
      <c r="AQ619" s="218"/>
      <c r="AR619" s="218"/>
      <c r="AS619" s="218"/>
      <c r="AT619" s="220"/>
      <c r="AU619" s="222"/>
      <c r="AV619" s="222"/>
      <c r="AW619" s="218"/>
      <c r="AX619" s="219"/>
      <c r="AY619" s="223"/>
      <c r="AZ619" s="219"/>
      <c r="BA619" s="223"/>
      <c r="BB619" s="223"/>
      <c r="BC619" s="347"/>
      <c r="BD619" s="347"/>
      <c r="BE619" s="219"/>
      <c r="BF619" s="219"/>
      <c r="BG619" s="223"/>
      <c r="BH619" s="223"/>
      <c r="BI619" s="222"/>
      <c r="BJ619" s="222"/>
      <c r="BK619" s="222"/>
      <c r="BL619" s="224"/>
      <c r="BM619" s="219"/>
      <c r="BN619" s="223"/>
      <c r="BO619" s="219"/>
      <c r="BP619" s="219"/>
      <c r="BQ619" s="219"/>
      <c r="BR619" s="218"/>
      <c r="BS619" s="218"/>
      <c r="BT619" s="218"/>
      <c r="BU619" s="218"/>
      <c r="BV619" s="218"/>
      <c r="BW619" s="218"/>
      <c r="BX619" s="218"/>
      <c r="BY619" s="218"/>
      <c r="BZ619" s="218"/>
      <c r="CA619" s="218"/>
      <c r="CB619" s="218"/>
      <c r="CC619" s="218"/>
      <c r="CD619" s="218"/>
      <c r="CE619" s="218"/>
      <c r="CF619" s="218"/>
      <c r="CG619" s="218"/>
      <c r="CH619" s="218"/>
      <c r="CI619" s="218"/>
      <c r="CJ619" s="218"/>
      <c r="CK619" s="218"/>
    </row>
    <row r="620" spans="1:89" s="225" customFormat="1">
      <c r="B620" s="217"/>
      <c r="C620" s="216"/>
      <c r="D620" s="216"/>
      <c r="E620" s="216"/>
      <c r="F620" s="216"/>
      <c r="G620" s="216"/>
      <c r="H620" s="218"/>
      <c r="I620" s="287"/>
      <c r="J620" s="216"/>
      <c r="K620" s="216"/>
      <c r="L620" s="216"/>
      <c r="M620" s="216"/>
      <c r="N620" s="218"/>
      <c r="O620" s="218"/>
      <c r="P620" s="219"/>
      <c r="Q620" s="218"/>
      <c r="R620" s="218"/>
      <c r="S620" s="218"/>
      <c r="T620" s="218"/>
      <c r="U620" s="218"/>
      <c r="V620" s="218"/>
      <c r="W620" s="218"/>
      <c r="X620" s="218"/>
      <c r="Y620" s="218"/>
      <c r="Z620" s="218"/>
      <c r="AA620" s="218"/>
      <c r="AB620" s="220"/>
      <c r="AC620" s="221"/>
      <c r="AD620" s="221"/>
      <c r="AE620" s="220"/>
      <c r="AF620" s="220"/>
      <c r="AG620" s="218"/>
      <c r="AH620" s="218"/>
      <c r="AI620" s="222"/>
      <c r="AJ620" s="222"/>
      <c r="AK620" s="218"/>
      <c r="AL620" s="222"/>
      <c r="AM620" s="222"/>
      <c r="AN620" s="222"/>
      <c r="AO620" s="218"/>
      <c r="AP620" s="218"/>
      <c r="AQ620" s="218"/>
      <c r="AR620" s="218"/>
      <c r="AS620" s="218"/>
      <c r="AT620" s="220"/>
      <c r="AU620" s="222"/>
      <c r="AV620" s="222"/>
      <c r="AW620" s="218"/>
      <c r="AX620" s="219"/>
      <c r="AY620" s="223"/>
      <c r="AZ620" s="219"/>
      <c r="BA620" s="223"/>
      <c r="BB620" s="223"/>
      <c r="BC620" s="347"/>
      <c r="BD620" s="347"/>
      <c r="BE620" s="219"/>
      <c r="BF620" s="219"/>
      <c r="BG620" s="223"/>
      <c r="BH620" s="223"/>
      <c r="BI620" s="222"/>
      <c r="BJ620" s="222"/>
      <c r="BK620" s="222"/>
      <c r="BL620" s="224"/>
      <c r="BM620" s="219"/>
      <c r="BN620" s="223"/>
      <c r="BO620" s="219"/>
      <c r="BP620" s="219"/>
      <c r="BQ620" s="219"/>
      <c r="BR620" s="218"/>
      <c r="BS620" s="218"/>
      <c r="BT620" s="218"/>
      <c r="BU620" s="218"/>
      <c r="BV620" s="218"/>
      <c r="BW620" s="218"/>
      <c r="BX620" s="218"/>
      <c r="BY620" s="218"/>
      <c r="BZ620" s="218"/>
      <c r="CA620" s="218"/>
      <c r="CB620" s="218"/>
      <c r="CC620" s="218"/>
      <c r="CD620" s="218"/>
      <c r="CE620" s="218"/>
      <c r="CF620" s="218"/>
      <c r="CG620" s="218"/>
      <c r="CH620" s="218"/>
      <c r="CI620" s="218"/>
      <c r="CJ620" s="218"/>
      <c r="CK620" s="218"/>
    </row>
    <row r="621" spans="1:89" s="225" customFormat="1">
      <c r="B621" s="217"/>
      <c r="C621" s="216"/>
      <c r="D621" s="216"/>
      <c r="E621" s="216"/>
      <c r="F621" s="216"/>
      <c r="G621" s="216"/>
      <c r="H621" s="216"/>
      <c r="I621" s="287"/>
      <c r="J621" s="216"/>
      <c r="K621" s="216"/>
      <c r="L621" s="216"/>
      <c r="M621" s="216"/>
      <c r="N621" s="218"/>
      <c r="O621" s="218"/>
      <c r="P621" s="219"/>
      <c r="Q621" s="218"/>
      <c r="R621" s="218"/>
      <c r="S621" s="218"/>
      <c r="T621" s="218"/>
      <c r="U621" s="218"/>
      <c r="V621" s="218"/>
      <c r="W621" s="218"/>
      <c r="X621" s="218"/>
      <c r="Y621" s="218"/>
      <c r="Z621" s="218"/>
      <c r="AA621" s="218"/>
      <c r="AB621" s="220"/>
      <c r="AC621" s="221"/>
      <c r="AD621" s="221"/>
      <c r="AE621" s="220"/>
      <c r="AF621" s="220"/>
      <c r="AG621" s="218"/>
      <c r="AH621" s="218"/>
      <c r="AI621" s="222"/>
      <c r="AJ621" s="222"/>
      <c r="AK621" s="218"/>
      <c r="AL621" s="222"/>
      <c r="AM621" s="222"/>
      <c r="AN621" s="222"/>
      <c r="AO621" s="218"/>
      <c r="AP621" s="218"/>
      <c r="AQ621" s="218"/>
      <c r="AR621" s="218"/>
      <c r="AS621" s="218"/>
      <c r="AT621" s="220"/>
      <c r="AU621" s="222"/>
      <c r="AV621" s="222"/>
      <c r="AW621" s="218"/>
      <c r="AX621" s="219"/>
      <c r="AY621" s="223"/>
      <c r="AZ621" s="219"/>
      <c r="BA621" s="223"/>
      <c r="BB621" s="223"/>
      <c r="BC621" s="347"/>
      <c r="BD621" s="347"/>
      <c r="BE621" s="219"/>
      <c r="BF621" s="219"/>
      <c r="BG621" s="223"/>
      <c r="BH621" s="223"/>
      <c r="BI621" s="222"/>
      <c r="BJ621" s="222"/>
      <c r="BK621" s="222"/>
      <c r="BL621" s="224"/>
      <c r="BM621" s="219"/>
      <c r="BN621" s="223"/>
      <c r="BO621" s="219"/>
      <c r="BP621" s="219"/>
      <c r="BQ621" s="219"/>
      <c r="BR621" s="218"/>
      <c r="BS621" s="218"/>
      <c r="BT621" s="218"/>
      <c r="BU621" s="218"/>
      <c r="BV621" s="218"/>
      <c r="BW621" s="218"/>
      <c r="BX621" s="218"/>
      <c r="BY621" s="218"/>
      <c r="BZ621" s="218"/>
      <c r="CA621" s="218"/>
      <c r="CB621" s="218"/>
      <c r="CC621" s="218"/>
      <c r="CD621" s="218"/>
      <c r="CE621" s="218"/>
      <c r="CF621" s="218"/>
      <c r="CG621" s="218"/>
      <c r="CH621" s="218"/>
      <c r="CI621" s="218"/>
      <c r="CJ621" s="218"/>
      <c r="CK621" s="218"/>
    </row>
    <row r="622" spans="1:89" s="225" customFormat="1">
      <c r="B622" s="217"/>
      <c r="C622" s="216"/>
      <c r="D622" s="216"/>
      <c r="E622" s="216"/>
      <c r="F622" s="216"/>
      <c r="G622" s="216"/>
      <c r="H622" s="216"/>
      <c r="I622" s="287"/>
      <c r="J622" s="216"/>
      <c r="K622" s="216"/>
      <c r="L622" s="216"/>
      <c r="M622" s="216"/>
      <c r="N622" s="218"/>
      <c r="O622" s="218"/>
      <c r="P622" s="219"/>
      <c r="Q622" s="218"/>
      <c r="R622" s="218"/>
      <c r="S622" s="218"/>
      <c r="T622" s="218"/>
      <c r="U622" s="218"/>
      <c r="V622" s="218"/>
      <c r="W622" s="218"/>
      <c r="X622" s="218"/>
      <c r="Y622" s="218"/>
      <c r="Z622" s="218"/>
      <c r="AA622" s="218"/>
      <c r="AB622" s="220"/>
      <c r="AC622" s="221"/>
      <c r="AD622" s="221"/>
      <c r="AE622" s="220"/>
      <c r="AF622" s="220"/>
      <c r="AG622" s="218"/>
      <c r="AH622" s="218"/>
      <c r="AI622" s="222"/>
      <c r="AJ622" s="222"/>
      <c r="AK622" s="218"/>
      <c r="AL622" s="222"/>
      <c r="AM622" s="222"/>
      <c r="AN622" s="222"/>
      <c r="AO622" s="218"/>
      <c r="AP622" s="218"/>
      <c r="AQ622" s="218"/>
      <c r="AR622" s="218"/>
      <c r="AS622" s="218"/>
      <c r="AT622" s="220"/>
      <c r="AU622" s="222"/>
      <c r="AV622" s="222"/>
      <c r="AW622" s="218"/>
      <c r="AX622" s="219"/>
      <c r="AY622" s="223"/>
      <c r="AZ622" s="219"/>
      <c r="BA622" s="223"/>
      <c r="BB622" s="223"/>
      <c r="BC622" s="347"/>
      <c r="BD622" s="347"/>
      <c r="BE622" s="219"/>
      <c r="BF622" s="219"/>
      <c r="BG622" s="223"/>
      <c r="BH622" s="223"/>
      <c r="BI622" s="222"/>
      <c r="BJ622" s="222"/>
      <c r="BK622" s="222"/>
      <c r="BL622" s="224"/>
      <c r="BM622" s="219"/>
      <c r="BN622" s="223"/>
      <c r="BO622" s="219"/>
      <c r="BP622" s="219"/>
      <c r="BQ622" s="219"/>
      <c r="BR622" s="218"/>
      <c r="BS622" s="218"/>
      <c r="BT622" s="218"/>
      <c r="BU622" s="218"/>
      <c r="BV622" s="218"/>
      <c r="BW622" s="218"/>
      <c r="BX622" s="218"/>
      <c r="BY622" s="218"/>
      <c r="BZ622" s="218"/>
      <c r="CA622" s="218"/>
      <c r="CB622" s="218"/>
      <c r="CC622" s="218"/>
      <c r="CD622" s="218"/>
      <c r="CE622" s="218"/>
      <c r="CF622" s="218"/>
      <c r="CG622" s="218"/>
      <c r="CH622" s="218"/>
      <c r="CI622" s="218"/>
      <c r="CJ622" s="218"/>
      <c r="CK622" s="218"/>
    </row>
    <row r="623" spans="1:89" s="225" customFormat="1">
      <c r="B623" s="217"/>
      <c r="C623" s="216"/>
      <c r="D623" s="216"/>
      <c r="E623" s="216"/>
      <c r="F623" s="216"/>
      <c r="G623" s="216"/>
      <c r="H623" s="216"/>
      <c r="I623" s="287"/>
      <c r="J623" s="216"/>
      <c r="K623" s="216"/>
      <c r="L623" s="216"/>
      <c r="M623" s="216"/>
      <c r="N623" s="218"/>
      <c r="O623" s="218"/>
      <c r="P623" s="219"/>
      <c r="Q623" s="218"/>
      <c r="R623" s="218"/>
      <c r="S623" s="218"/>
      <c r="T623" s="218"/>
      <c r="U623" s="218"/>
      <c r="V623" s="218"/>
      <c r="W623" s="218"/>
      <c r="X623" s="218"/>
      <c r="Y623" s="218"/>
      <c r="Z623" s="218"/>
      <c r="AA623" s="218"/>
      <c r="AB623" s="220"/>
      <c r="AC623" s="221"/>
      <c r="AD623" s="221"/>
      <c r="AE623" s="220"/>
      <c r="AF623" s="220"/>
      <c r="AG623" s="218"/>
      <c r="AH623" s="218"/>
      <c r="AI623" s="222"/>
      <c r="AJ623" s="222"/>
      <c r="AK623" s="218"/>
      <c r="AL623" s="222"/>
      <c r="AM623" s="222"/>
      <c r="AN623" s="222"/>
      <c r="AO623" s="218"/>
      <c r="AP623" s="218"/>
      <c r="AQ623" s="218"/>
      <c r="AR623" s="218"/>
      <c r="AS623" s="218"/>
      <c r="AT623" s="220"/>
      <c r="AU623" s="222"/>
      <c r="AV623" s="222"/>
      <c r="AW623" s="218"/>
      <c r="AX623" s="219"/>
      <c r="AY623" s="223"/>
      <c r="AZ623" s="219"/>
      <c r="BA623" s="223"/>
      <c r="BB623" s="223"/>
      <c r="BC623" s="347"/>
      <c r="BD623" s="347"/>
      <c r="BE623" s="219"/>
      <c r="BF623" s="219"/>
      <c r="BG623" s="223"/>
      <c r="BH623" s="223"/>
      <c r="BI623" s="222"/>
      <c r="BJ623" s="222"/>
      <c r="BK623" s="222"/>
      <c r="BL623" s="224"/>
      <c r="BM623" s="219"/>
      <c r="BN623" s="223"/>
      <c r="BO623" s="219"/>
      <c r="BP623" s="219"/>
      <c r="BQ623" s="219"/>
      <c r="BR623" s="218"/>
      <c r="BS623" s="218"/>
      <c r="BT623" s="218"/>
      <c r="BU623" s="218"/>
      <c r="BV623" s="218"/>
      <c r="BW623" s="218"/>
      <c r="BX623" s="218"/>
      <c r="BY623" s="218"/>
      <c r="BZ623" s="218"/>
      <c r="CA623" s="218"/>
      <c r="CB623" s="218"/>
      <c r="CC623" s="218"/>
      <c r="CD623" s="218"/>
      <c r="CE623" s="218"/>
      <c r="CF623" s="218"/>
      <c r="CG623" s="218"/>
      <c r="CH623" s="218"/>
      <c r="CI623" s="218"/>
      <c r="CJ623" s="218"/>
      <c r="CK623" s="218"/>
    </row>
    <row r="624" spans="1:89" s="225" customFormat="1">
      <c r="B624" s="217"/>
      <c r="C624" s="216"/>
      <c r="D624" s="216"/>
      <c r="E624" s="216"/>
      <c r="F624" s="216"/>
      <c r="G624" s="216"/>
      <c r="H624" s="216"/>
      <c r="I624" s="287"/>
      <c r="J624" s="216"/>
      <c r="K624" s="216"/>
      <c r="L624" s="216"/>
      <c r="M624" s="216"/>
      <c r="N624" s="218"/>
      <c r="O624" s="218"/>
      <c r="P624" s="219"/>
      <c r="Q624" s="218"/>
      <c r="R624" s="218"/>
      <c r="S624" s="218"/>
      <c r="T624" s="218"/>
      <c r="U624" s="218"/>
      <c r="V624" s="218"/>
      <c r="W624" s="218"/>
      <c r="X624" s="218"/>
      <c r="Y624" s="218"/>
      <c r="Z624" s="218"/>
      <c r="AA624" s="218"/>
      <c r="AB624" s="220"/>
      <c r="AC624" s="221"/>
      <c r="AD624" s="221"/>
      <c r="AE624" s="220"/>
      <c r="AF624" s="220"/>
      <c r="AG624" s="218"/>
      <c r="AH624" s="218"/>
      <c r="AI624" s="222"/>
      <c r="AJ624" s="222"/>
      <c r="AK624" s="218"/>
      <c r="AL624" s="222"/>
      <c r="AM624" s="222"/>
      <c r="AN624" s="222"/>
      <c r="AO624" s="218"/>
      <c r="AP624" s="218"/>
      <c r="AQ624" s="218"/>
      <c r="AR624" s="218"/>
      <c r="AS624" s="218"/>
      <c r="AT624" s="220"/>
      <c r="AU624" s="222"/>
      <c r="AV624" s="222"/>
      <c r="AW624" s="218"/>
      <c r="AX624" s="219"/>
      <c r="AY624" s="223"/>
      <c r="AZ624" s="219"/>
      <c r="BA624" s="223"/>
      <c r="BB624" s="223"/>
      <c r="BC624" s="347"/>
      <c r="BD624" s="347"/>
      <c r="BE624" s="219"/>
      <c r="BF624" s="219"/>
      <c r="BG624" s="223"/>
      <c r="BH624" s="223"/>
      <c r="BI624" s="222"/>
      <c r="BJ624" s="222"/>
      <c r="BK624" s="222"/>
      <c r="BL624" s="224"/>
      <c r="BM624" s="219"/>
      <c r="BN624" s="223"/>
      <c r="BO624" s="219"/>
      <c r="BP624" s="219"/>
      <c r="BQ624" s="219"/>
      <c r="BR624" s="218"/>
      <c r="BS624" s="218"/>
      <c r="BT624" s="218"/>
      <c r="BU624" s="218"/>
      <c r="BV624" s="218"/>
      <c r="BW624" s="218"/>
      <c r="BX624" s="218"/>
      <c r="BY624" s="218"/>
      <c r="BZ624" s="218"/>
      <c r="CA624" s="218"/>
      <c r="CB624" s="218"/>
      <c r="CC624" s="218"/>
      <c r="CD624" s="218"/>
      <c r="CE624" s="218"/>
      <c r="CF624" s="218"/>
      <c r="CG624" s="218"/>
      <c r="CH624" s="218"/>
      <c r="CI624" s="218"/>
      <c r="CJ624" s="218"/>
      <c r="CK624" s="218"/>
    </row>
    <row r="625" spans="2:89" s="225" customFormat="1">
      <c r="B625" s="217"/>
      <c r="C625" s="216"/>
      <c r="D625" s="216"/>
      <c r="E625" s="216"/>
      <c r="F625" s="216"/>
      <c r="G625" s="216"/>
      <c r="H625" s="216"/>
      <c r="I625" s="287"/>
      <c r="J625" s="216"/>
      <c r="K625" s="216"/>
      <c r="L625" s="216"/>
      <c r="M625" s="216"/>
      <c r="N625" s="218"/>
      <c r="O625" s="218"/>
      <c r="P625" s="219"/>
      <c r="Q625" s="218"/>
      <c r="R625" s="218"/>
      <c r="S625" s="218"/>
      <c r="T625" s="218"/>
      <c r="U625" s="218"/>
      <c r="V625" s="218"/>
      <c r="W625" s="218"/>
      <c r="X625" s="218"/>
      <c r="Y625" s="218"/>
      <c r="Z625" s="218"/>
      <c r="AA625" s="218"/>
      <c r="AB625" s="220"/>
      <c r="AC625" s="221"/>
      <c r="AD625" s="221"/>
      <c r="AE625" s="220"/>
      <c r="AF625" s="220"/>
      <c r="AG625" s="218"/>
      <c r="AH625" s="218"/>
      <c r="AI625" s="222"/>
      <c r="AJ625" s="222"/>
      <c r="AK625" s="218"/>
      <c r="AL625" s="222"/>
      <c r="AM625" s="222"/>
      <c r="AN625" s="222"/>
      <c r="AO625" s="218"/>
      <c r="AP625" s="218"/>
      <c r="AQ625" s="218"/>
      <c r="AR625" s="218"/>
      <c r="AS625" s="218"/>
      <c r="AT625" s="220"/>
      <c r="AU625" s="222"/>
      <c r="AV625" s="222"/>
      <c r="AW625" s="218"/>
      <c r="AX625" s="219"/>
      <c r="AY625" s="223"/>
      <c r="AZ625" s="219"/>
      <c r="BA625" s="223"/>
      <c r="BB625" s="223"/>
      <c r="BC625" s="347"/>
      <c r="BD625" s="347"/>
      <c r="BE625" s="219"/>
      <c r="BF625" s="219"/>
      <c r="BG625" s="223"/>
      <c r="BH625" s="223"/>
      <c r="BI625" s="222"/>
      <c r="BJ625" s="222"/>
      <c r="BK625" s="222"/>
      <c r="BL625" s="224"/>
      <c r="BM625" s="219"/>
      <c r="BN625" s="223"/>
      <c r="BO625" s="219"/>
      <c r="BP625" s="219"/>
      <c r="BQ625" s="219"/>
      <c r="BR625" s="218"/>
      <c r="BS625" s="218"/>
      <c r="BT625" s="218"/>
      <c r="BU625" s="218"/>
      <c r="BV625" s="218"/>
      <c r="BW625" s="218"/>
      <c r="BX625" s="218"/>
      <c r="BY625" s="218"/>
      <c r="BZ625" s="218"/>
      <c r="CA625" s="218"/>
      <c r="CB625" s="218"/>
      <c r="CC625" s="218"/>
      <c r="CD625" s="218"/>
      <c r="CE625" s="218"/>
      <c r="CF625" s="218"/>
      <c r="CG625" s="218"/>
      <c r="CH625" s="218"/>
      <c r="CI625" s="218"/>
      <c r="CJ625" s="218"/>
      <c r="CK625" s="218"/>
    </row>
    <row r="626" spans="2:89" s="225" customFormat="1">
      <c r="B626" s="217"/>
      <c r="C626" s="216"/>
      <c r="D626" s="216"/>
      <c r="E626" s="216"/>
      <c r="F626" s="216"/>
      <c r="G626" s="216"/>
      <c r="H626" s="216"/>
      <c r="I626" s="287"/>
      <c r="J626" s="216"/>
      <c r="K626" s="216"/>
      <c r="L626" s="216"/>
      <c r="M626" s="216"/>
      <c r="N626" s="218"/>
      <c r="O626" s="218"/>
      <c r="P626" s="219"/>
      <c r="Q626" s="218"/>
      <c r="R626" s="218"/>
      <c r="S626" s="218"/>
      <c r="T626" s="218"/>
      <c r="U626" s="218"/>
      <c r="V626" s="218"/>
      <c r="W626" s="218"/>
      <c r="X626" s="218"/>
      <c r="Y626" s="218"/>
      <c r="Z626" s="218"/>
      <c r="AA626" s="218"/>
      <c r="AB626" s="220"/>
      <c r="AC626" s="221"/>
      <c r="AD626" s="221"/>
      <c r="AE626" s="220"/>
      <c r="AF626" s="220"/>
      <c r="AG626" s="218"/>
      <c r="AH626" s="218"/>
      <c r="AI626" s="222"/>
      <c r="AJ626" s="222"/>
      <c r="AK626" s="218"/>
      <c r="AL626" s="222"/>
      <c r="AM626" s="222"/>
      <c r="AN626" s="222"/>
      <c r="AO626" s="218"/>
      <c r="AP626" s="218"/>
      <c r="AQ626" s="218"/>
      <c r="AR626" s="218"/>
      <c r="AS626" s="218"/>
      <c r="AT626" s="220"/>
      <c r="AU626" s="222"/>
      <c r="AV626" s="222"/>
      <c r="AW626" s="218"/>
      <c r="AX626" s="219"/>
      <c r="AY626" s="223"/>
      <c r="AZ626" s="219"/>
      <c r="BA626" s="223"/>
      <c r="BB626" s="223"/>
      <c r="BC626" s="347"/>
      <c r="BD626" s="347"/>
      <c r="BE626" s="219"/>
      <c r="BF626" s="219"/>
      <c r="BG626" s="223"/>
      <c r="BH626" s="223"/>
      <c r="BI626" s="222"/>
      <c r="BJ626" s="222"/>
      <c r="BK626" s="222"/>
      <c r="BL626" s="224"/>
      <c r="BM626" s="219"/>
      <c r="BN626" s="223"/>
      <c r="BO626" s="219"/>
      <c r="BP626" s="219"/>
      <c r="BQ626" s="219"/>
      <c r="BR626" s="218"/>
      <c r="BS626" s="218"/>
      <c r="BT626" s="218"/>
      <c r="BU626" s="218"/>
      <c r="BV626" s="218"/>
      <c r="BW626" s="218"/>
      <c r="BX626" s="218"/>
      <c r="BY626" s="218"/>
      <c r="BZ626" s="218"/>
      <c r="CA626" s="218"/>
      <c r="CB626" s="218"/>
      <c r="CC626" s="218"/>
      <c r="CD626" s="218"/>
      <c r="CE626" s="218"/>
      <c r="CF626" s="218"/>
      <c r="CG626" s="218"/>
      <c r="CH626" s="218"/>
      <c r="CI626" s="218"/>
      <c r="CJ626" s="218"/>
      <c r="CK626" s="218"/>
    </row>
    <row r="627" spans="2:89" s="225" customFormat="1">
      <c r="B627" s="217"/>
      <c r="C627" s="216"/>
      <c r="D627" s="216"/>
      <c r="E627" s="216"/>
      <c r="F627" s="216"/>
      <c r="G627" s="216"/>
      <c r="H627" s="216"/>
      <c r="I627" s="287"/>
      <c r="J627" s="216"/>
      <c r="K627" s="216"/>
      <c r="L627" s="216"/>
      <c r="M627" s="216"/>
      <c r="N627" s="218"/>
      <c r="O627" s="218"/>
      <c r="P627" s="219"/>
      <c r="Q627" s="218"/>
      <c r="R627" s="218"/>
      <c r="S627" s="218"/>
      <c r="T627" s="218"/>
      <c r="U627" s="218"/>
      <c r="V627" s="218"/>
      <c r="W627" s="218"/>
      <c r="X627" s="218"/>
      <c r="Y627" s="218"/>
      <c r="Z627" s="218"/>
      <c r="AA627" s="218"/>
      <c r="AB627" s="220"/>
      <c r="AC627" s="221"/>
      <c r="AD627" s="221"/>
      <c r="AE627" s="220"/>
      <c r="AF627" s="220"/>
      <c r="AG627" s="218"/>
      <c r="AH627" s="218"/>
      <c r="AI627" s="222"/>
      <c r="AJ627" s="222"/>
      <c r="AK627" s="218"/>
      <c r="AL627" s="222"/>
      <c r="AM627" s="222"/>
      <c r="AN627" s="222"/>
      <c r="AO627" s="218"/>
      <c r="AP627" s="218"/>
      <c r="AQ627" s="218"/>
      <c r="AR627" s="218"/>
      <c r="AS627" s="218"/>
      <c r="AT627" s="220"/>
      <c r="AU627" s="222"/>
      <c r="AV627" s="222"/>
      <c r="AW627" s="218"/>
      <c r="AX627" s="219"/>
      <c r="AY627" s="223"/>
      <c r="AZ627" s="219"/>
      <c r="BA627" s="223"/>
      <c r="BB627" s="223"/>
      <c r="BC627" s="347"/>
      <c r="BD627" s="347"/>
      <c r="BE627" s="219"/>
      <c r="BF627" s="219"/>
      <c r="BG627" s="223"/>
      <c r="BH627" s="223"/>
      <c r="BI627" s="222"/>
      <c r="BJ627" s="222"/>
      <c r="BK627" s="222"/>
      <c r="BL627" s="224"/>
      <c r="BM627" s="219"/>
      <c r="BN627" s="223"/>
      <c r="BO627" s="219"/>
      <c r="BP627" s="219"/>
      <c r="BQ627" s="219"/>
      <c r="BR627" s="218"/>
      <c r="BS627" s="218"/>
      <c r="BT627" s="218"/>
      <c r="BU627" s="218"/>
      <c r="BV627" s="218"/>
      <c r="BW627" s="218"/>
      <c r="BX627" s="218"/>
      <c r="BY627" s="218"/>
      <c r="BZ627" s="218"/>
      <c r="CA627" s="218"/>
      <c r="CB627" s="218"/>
      <c r="CC627" s="218"/>
      <c r="CD627" s="218"/>
      <c r="CE627" s="218"/>
      <c r="CF627" s="218"/>
      <c r="CG627" s="218"/>
      <c r="CH627" s="218"/>
      <c r="CI627" s="218"/>
      <c r="CJ627" s="218"/>
      <c r="CK627" s="218"/>
    </row>
    <row r="628" spans="2:89" s="225" customFormat="1">
      <c r="B628" s="217"/>
      <c r="C628" s="216"/>
      <c r="D628" s="216"/>
      <c r="E628" s="216"/>
      <c r="F628" s="216"/>
      <c r="G628" s="216"/>
      <c r="H628" s="216"/>
      <c r="I628" s="287"/>
      <c r="J628" s="216"/>
      <c r="K628" s="216"/>
      <c r="L628" s="216"/>
      <c r="M628" s="216"/>
      <c r="N628" s="218"/>
      <c r="O628" s="218"/>
      <c r="P628" s="219"/>
      <c r="Q628" s="218"/>
      <c r="R628" s="218"/>
      <c r="S628" s="218"/>
      <c r="T628" s="218"/>
      <c r="U628" s="218"/>
      <c r="V628" s="218"/>
      <c r="W628" s="218"/>
      <c r="X628" s="218"/>
      <c r="Y628" s="218"/>
      <c r="Z628" s="218"/>
      <c r="AA628" s="218"/>
      <c r="AB628" s="220"/>
      <c r="AC628" s="221"/>
      <c r="AD628" s="221"/>
      <c r="AE628" s="220"/>
      <c r="AF628" s="220"/>
      <c r="AG628" s="218"/>
      <c r="AH628" s="218"/>
      <c r="AI628" s="222"/>
      <c r="AJ628" s="222"/>
      <c r="AK628" s="218"/>
      <c r="AL628" s="222"/>
      <c r="AM628" s="222"/>
      <c r="AN628" s="222"/>
      <c r="AO628" s="218"/>
      <c r="AP628" s="218"/>
      <c r="AQ628" s="218"/>
      <c r="AR628" s="218"/>
      <c r="AS628" s="218"/>
      <c r="AT628" s="220"/>
      <c r="AU628" s="222"/>
      <c r="AV628" s="222"/>
      <c r="AW628" s="218"/>
      <c r="AX628" s="219"/>
      <c r="AY628" s="223"/>
      <c r="AZ628" s="219"/>
      <c r="BA628" s="223"/>
      <c r="BB628" s="223"/>
      <c r="BC628" s="347"/>
      <c r="BD628" s="347"/>
      <c r="BE628" s="219"/>
      <c r="BF628" s="219"/>
      <c r="BG628" s="223"/>
      <c r="BH628" s="223"/>
      <c r="BI628" s="222"/>
      <c r="BJ628" s="222"/>
      <c r="BK628" s="222"/>
      <c r="BL628" s="224"/>
      <c r="BM628" s="219"/>
      <c r="BN628" s="223"/>
      <c r="BO628" s="219"/>
      <c r="BP628" s="219"/>
      <c r="BQ628" s="219"/>
      <c r="BR628" s="218"/>
      <c r="BS628" s="218"/>
      <c r="BT628" s="218"/>
      <c r="BU628" s="218"/>
      <c r="BV628" s="218"/>
      <c r="BW628" s="218"/>
      <c r="BX628" s="218"/>
      <c r="BY628" s="218"/>
      <c r="BZ628" s="218"/>
      <c r="CA628" s="218"/>
      <c r="CB628" s="218"/>
      <c r="CC628" s="218"/>
      <c r="CD628" s="218"/>
      <c r="CE628" s="218"/>
      <c r="CF628" s="218"/>
      <c r="CG628" s="218"/>
      <c r="CH628" s="218"/>
      <c r="CI628" s="218"/>
      <c r="CJ628" s="218"/>
      <c r="CK628" s="218"/>
    </row>
    <row r="629" spans="2:89" s="225" customFormat="1">
      <c r="B629" s="217"/>
      <c r="C629" s="216"/>
      <c r="D629" s="216"/>
      <c r="E629" s="216"/>
      <c r="F629" s="216"/>
      <c r="G629" s="216"/>
      <c r="H629" s="216"/>
      <c r="I629" s="287"/>
      <c r="J629" s="216"/>
      <c r="K629" s="216"/>
      <c r="L629" s="216"/>
      <c r="M629" s="216"/>
      <c r="N629" s="218"/>
      <c r="O629" s="218"/>
      <c r="P629" s="219"/>
      <c r="Q629" s="218"/>
      <c r="R629" s="218"/>
      <c r="S629" s="218"/>
      <c r="T629" s="218"/>
      <c r="U629" s="218"/>
      <c r="V629" s="218"/>
      <c r="W629" s="218"/>
      <c r="X629" s="218"/>
      <c r="Y629" s="218"/>
      <c r="Z629" s="218"/>
      <c r="AA629" s="218"/>
      <c r="AB629" s="220"/>
      <c r="AC629" s="221"/>
      <c r="AD629" s="221"/>
      <c r="AE629" s="220"/>
      <c r="AF629" s="220"/>
      <c r="AG629" s="218"/>
      <c r="AH629" s="218"/>
      <c r="AI629" s="222"/>
      <c r="AJ629" s="222"/>
      <c r="AK629" s="218"/>
      <c r="AL629" s="222"/>
      <c r="AM629" s="222"/>
      <c r="AN629" s="222"/>
      <c r="AO629" s="218"/>
      <c r="AP629" s="218"/>
      <c r="AQ629" s="218"/>
      <c r="AR629" s="218"/>
      <c r="AS629" s="218"/>
      <c r="AT629" s="220"/>
      <c r="AU629" s="222"/>
      <c r="AV629" s="222"/>
      <c r="AW629" s="218"/>
      <c r="AX629" s="219"/>
      <c r="AY629" s="223"/>
      <c r="AZ629" s="219"/>
      <c r="BA629" s="223"/>
      <c r="BB629" s="223"/>
      <c r="BC629" s="347"/>
      <c r="BD629" s="347"/>
      <c r="BE629" s="219"/>
      <c r="BF629" s="219"/>
      <c r="BG629" s="223"/>
      <c r="BH629" s="223"/>
      <c r="BI629" s="222"/>
      <c r="BJ629" s="222"/>
      <c r="BK629" s="222"/>
      <c r="BL629" s="224"/>
      <c r="BM629" s="219"/>
      <c r="BN629" s="223"/>
      <c r="BO629" s="219"/>
      <c r="BP629" s="219"/>
      <c r="BQ629" s="219"/>
      <c r="BR629" s="218"/>
      <c r="BS629" s="218"/>
      <c r="BT629" s="218"/>
      <c r="BU629" s="218"/>
      <c r="BV629" s="218"/>
      <c r="BW629" s="218"/>
      <c r="BX629" s="218"/>
      <c r="BY629" s="218"/>
      <c r="BZ629" s="218"/>
      <c r="CA629" s="218"/>
      <c r="CB629" s="218"/>
      <c r="CC629" s="218"/>
      <c r="CD629" s="218"/>
      <c r="CE629" s="218"/>
      <c r="CF629" s="218"/>
      <c r="CG629" s="218"/>
      <c r="CH629" s="218"/>
      <c r="CI629" s="218"/>
      <c r="CJ629" s="218"/>
      <c r="CK629" s="218"/>
    </row>
    <row r="630" spans="2:89" s="225" customFormat="1">
      <c r="B630" s="217"/>
      <c r="C630" s="216"/>
      <c r="D630" s="216"/>
      <c r="E630" s="216"/>
      <c r="F630" s="216"/>
      <c r="G630" s="216"/>
      <c r="H630" s="216"/>
      <c r="I630" s="287"/>
      <c r="J630" s="216"/>
      <c r="K630" s="216"/>
      <c r="L630" s="216"/>
      <c r="M630" s="216"/>
      <c r="N630" s="218"/>
      <c r="O630" s="218"/>
      <c r="P630" s="219"/>
      <c r="Q630" s="218"/>
      <c r="R630" s="218"/>
      <c r="S630" s="218"/>
      <c r="T630" s="218"/>
      <c r="U630" s="218"/>
      <c r="V630" s="218"/>
      <c r="W630" s="218"/>
      <c r="X630" s="218"/>
      <c r="Y630" s="218"/>
      <c r="Z630" s="218"/>
      <c r="AA630" s="218"/>
      <c r="AB630" s="220"/>
      <c r="AC630" s="221"/>
      <c r="AD630" s="221"/>
      <c r="AE630" s="220"/>
      <c r="AF630" s="220"/>
      <c r="AG630" s="218"/>
      <c r="AH630" s="218"/>
      <c r="AI630" s="222"/>
      <c r="AJ630" s="222"/>
      <c r="AK630" s="218"/>
      <c r="AL630" s="222"/>
      <c r="AM630" s="222"/>
      <c r="AN630" s="222"/>
      <c r="AO630" s="218"/>
      <c r="AP630" s="218"/>
      <c r="AQ630" s="218"/>
      <c r="AR630" s="218"/>
      <c r="AS630" s="218"/>
      <c r="AT630" s="220"/>
      <c r="AU630" s="222"/>
      <c r="AV630" s="222"/>
      <c r="AW630" s="218"/>
      <c r="AX630" s="219"/>
      <c r="AY630" s="223"/>
      <c r="AZ630" s="219"/>
      <c r="BA630" s="223"/>
      <c r="BB630" s="223"/>
      <c r="BC630" s="347"/>
      <c r="BD630" s="347"/>
      <c r="BE630" s="219"/>
      <c r="BF630" s="219"/>
      <c r="BG630" s="223"/>
      <c r="BH630" s="223"/>
      <c r="BI630" s="222"/>
      <c r="BJ630" s="222"/>
      <c r="BK630" s="222"/>
      <c r="BL630" s="224"/>
      <c r="BM630" s="219"/>
      <c r="BN630" s="223"/>
      <c r="BO630" s="219"/>
      <c r="BP630" s="219"/>
      <c r="BQ630" s="219"/>
      <c r="BR630" s="218"/>
      <c r="BS630" s="218"/>
      <c r="BT630" s="218"/>
      <c r="BU630" s="218"/>
      <c r="BV630" s="218"/>
      <c r="BW630" s="218"/>
      <c r="BX630" s="218"/>
      <c r="BY630" s="218"/>
      <c r="BZ630" s="218"/>
      <c r="CA630" s="218"/>
      <c r="CB630" s="218"/>
      <c r="CC630" s="218"/>
      <c r="CD630" s="218"/>
      <c r="CE630" s="218"/>
      <c r="CF630" s="218"/>
      <c r="CG630" s="218"/>
      <c r="CH630" s="218"/>
      <c r="CI630" s="218"/>
      <c r="CJ630" s="218"/>
      <c r="CK630" s="218"/>
    </row>
    <row r="631" spans="2:89" s="225" customFormat="1">
      <c r="B631" s="217"/>
      <c r="C631" s="216"/>
      <c r="D631" s="216"/>
      <c r="E631" s="216"/>
      <c r="F631" s="216"/>
      <c r="G631" s="216"/>
      <c r="H631" s="216"/>
      <c r="I631" s="287"/>
      <c r="J631" s="216"/>
      <c r="K631" s="216"/>
      <c r="L631" s="216"/>
      <c r="M631" s="216"/>
      <c r="N631" s="218"/>
      <c r="O631" s="218"/>
      <c r="P631" s="219"/>
      <c r="Q631" s="218"/>
      <c r="R631" s="218"/>
      <c r="S631" s="218"/>
      <c r="T631" s="218"/>
      <c r="U631" s="218"/>
      <c r="V631" s="218"/>
      <c r="W631" s="218"/>
      <c r="X631" s="218"/>
      <c r="Y631" s="218"/>
      <c r="Z631" s="218"/>
      <c r="AA631" s="218"/>
      <c r="AB631" s="220"/>
      <c r="AC631" s="221"/>
      <c r="AD631" s="221"/>
      <c r="AE631" s="220"/>
      <c r="AF631" s="220"/>
      <c r="AG631" s="218"/>
      <c r="AH631" s="218"/>
      <c r="AI631" s="222"/>
      <c r="AJ631" s="222"/>
      <c r="AK631" s="218"/>
      <c r="AL631" s="222"/>
      <c r="AM631" s="222"/>
      <c r="AN631" s="222"/>
      <c r="AO631" s="218"/>
      <c r="AP631" s="218"/>
      <c r="AQ631" s="218"/>
      <c r="AR631" s="218"/>
      <c r="AS631" s="218"/>
      <c r="AT631" s="220"/>
      <c r="AU631" s="222"/>
      <c r="AV631" s="222"/>
      <c r="AW631" s="218"/>
      <c r="AX631" s="219"/>
      <c r="AY631" s="223"/>
      <c r="AZ631" s="219"/>
      <c r="BA631" s="223"/>
      <c r="BB631" s="223"/>
      <c r="BC631" s="347"/>
      <c r="BD631" s="347"/>
      <c r="BE631" s="219"/>
      <c r="BF631" s="219"/>
      <c r="BG631" s="223"/>
      <c r="BH631" s="223"/>
      <c r="BI631" s="222"/>
      <c r="BJ631" s="222"/>
      <c r="BK631" s="222"/>
      <c r="BL631" s="224"/>
      <c r="BM631" s="219"/>
      <c r="BN631" s="223"/>
      <c r="BO631" s="219"/>
      <c r="BP631" s="219"/>
      <c r="BQ631" s="219"/>
      <c r="BR631" s="218"/>
      <c r="BS631" s="218"/>
      <c r="BT631" s="218"/>
      <c r="BU631" s="218"/>
      <c r="BV631" s="218"/>
      <c r="BW631" s="218"/>
      <c r="BX631" s="218"/>
      <c r="BY631" s="218"/>
      <c r="BZ631" s="218"/>
      <c r="CA631" s="218"/>
      <c r="CB631" s="218"/>
      <c r="CC631" s="218"/>
      <c r="CD631" s="218"/>
      <c r="CE631" s="218"/>
      <c r="CF631" s="218"/>
      <c r="CG631" s="218"/>
      <c r="CH631" s="218"/>
      <c r="CI631" s="218"/>
      <c r="CJ631" s="218"/>
      <c r="CK631" s="218"/>
    </row>
    <row r="632" spans="2:89" s="225" customFormat="1">
      <c r="B632" s="217"/>
      <c r="C632" s="216"/>
      <c r="D632" s="216"/>
      <c r="E632" s="216"/>
      <c r="F632" s="216"/>
      <c r="G632" s="216"/>
      <c r="H632" s="216"/>
      <c r="I632" s="287"/>
      <c r="J632" s="216"/>
      <c r="K632" s="216"/>
      <c r="L632" s="216"/>
      <c r="M632" s="216"/>
      <c r="N632" s="218"/>
      <c r="O632" s="218"/>
      <c r="P632" s="219"/>
      <c r="Q632" s="218"/>
      <c r="R632" s="218"/>
      <c r="S632" s="218"/>
      <c r="T632" s="218"/>
      <c r="U632" s="218"/>
      <c r="V632" s="218"/>
      <c r="W632" s="218"/>
      <c r="X632" s="218"/>
      <c r="Y632" s="218"/>
      <c r="Z632" s="218"/>
      <c r="AA632" s="218"/>
      <c r="AB632" s="220"/>
      <c r="AC632" s="221"/>
      <c r="AD632" s="221"/>
      <c r="AE632" s="220"/>
      <c r="AF632" s="220"/>
      <c r="AG632" s="218"/>
      <c r="AH632" s="218"/>
      <c r="AI632" s="222"/>
      <c r="AJ632" s="222"/>
      <c r="AK632" s="218"/>
      <c r="AL632" s="222"/>
      <c r="AM632" s="222"/>
      <c r="AN632" s="222"/>
      <c r="AO632" s="218"/>
      <c r="AP632" s="218"/>
      <c r="AQ632" s="218"/>
      <c r="AR632" s="218"/>
      <c r="AS632" s="218"/>
      <c r="AT632" s="220"/>
      <c r="AU632" s="222"/>
      <c r="AV632" s="222"/>
      <c r="AW632" s="218"/>
      <c r="AX632" s="219"/>
      <c r="AY632" s="223"/>
      <c r="AZ632" s="219"/>
      <c r="BA632" s="223"/>
      <c r="BB632" s="223"/>
      <c r="BC632" s="347"/>
      <c r="BD632" s="347"/>
      <c r="BE632" s="219"/>
      <c r="BF632" s="219"/>
      <c r="BG632" s="223"/>
      <c r="BH632" s="223"/>
      <c r="BI632" s="222"/>
      <c r="BJ632" s="222"/>
      <c r="BK632" s="222"/>
      <c r="BL632" s="224"/>
      <c r="BM632" s="219"/>
      <c r="BN632" s="223"/>
      <c r="BO632" s="219"/>
      <c r="BP632" s="219"/>
      <c r="BQ632" s="219"/>
      <c r="BR632" s="218"/>
      <c r="BS632" s="218"/>
      <c r="BT632" s="218"/>
      <c r="BU632" s="218"/>
      <c r="BV632" s="218"/>
      <c r="BW632" s="218"/>
      <c r="BX632" s="218"/>
      <c r="BY632" s="218"/>
      <c r="BZ632" s="218"/>
      <c r="CA632" s="218"/>
      <c r="CB632" s="218"/>
      <c r="CC632" s="218"/>
      <c r="CD632" s="218"/>
      <c r="CE632" s="218"/>
      <c r="CF632" s="218"/>
      <c r="CG632" s="218"/>
      <c r="CH632" s="218"/>
      <c r="CI632" s="218"/>
      <c r="CJ632" s="218"/>
      <c r="CK632" s="218"/>
    </row>
    <row r="633" spans="2:89" s="225" customFormat="1">
      <c r="B633" s="217"/>
      <c r="C633" s="216"/>
      <c r="D633" s="216"/>
      <c r="E633" s="216"/>
      <c r="F633" s="216"/>
      <c r="G633" s="216"/>
      <c r="H633" s="216"/>
      <c r="I633" s="287"/>
      <c r="J633" s="216"/>
      <c r="K633" s="216"/>
      <c r="L633" s="216"/>
      <c r="M633" s="216"/>
      <c r="N633" s="218"/>
      <c r="O633" s="218"/>
      <c r="P633" s="219"/>
      <c r="Q633" s="218"/>
      <c r="R633" s="218"/>
      <c r="S633" s="218"/>
      <c r="T633" s="218"/>
      <c r="U633" s="218"/>
      <c r="V633" s="218"/>
      <c r="W633" s="218"/>
      <c r="X633" s="218"/>
      <c r="Y633" s="218"/>
      <c r="Z633" s="218"/>
      <c r="AA633" s="218"/>
      <c r="AB633" s="220"/>
      <c r="AC633" s="221"/>
      <c r="AD633" s="221"/>
      <c r="AE633" s="220"/>
      <c r="AF633" s="220"/>
      <c r="AG633" s="218"/>
      <c r="AH633" s="218"/>
      <c r="AI633" s="222"/>
      <c r="AJ633" s="222"/>
      <c r="AK633" s="218"/>
      <c r="AL633" s="222"/>
      <c r="AM633" s="222"/>
      <c r="AN633" s="222"/>
      <c r="AO633" s="218"/>
      <c r="AP633" s="218"/>
      <c r="AQ633" s="218"/>
      <c r="AR633" s="218"/>
      <c r="AS633" s="218"/>
      <c r="AT633" s="220"/>
      <c r="AU633" s="222"/>
      <c r="AV633" s="222"/>
      <c r="AW633" s="218"/>
      <c r="AX633" s="219"/>
      <c r="AY633" s="223"/>
      <c r="AZ633" s="219"/>
      <c r="BA633" s="223"/>
      <c r="BB633" s="223"/>
      <c r="BC633" s="347"/>
      <c r="BD633" s="347"/>
      <c r="BE633" s="219"/>
      <c r="BF633" s="219"/>
      <c r="BG633" s="223"/>
      <c r="BH633" s="223"/>
      <c r="BI633" s="222"/>
      <c r="BJ633" s="222"/>
      <c r="BK633" s="222"/>
      <c r="BL633" s="224"/>
      <c r="BM633" s="219"/>
      <c r="BN633" s="223"/>
      <c r="BO633" s="219"/>
      <c r="BP633" s="219"/>
      <c r="BQ633" s="219"/>
      <c r="BR633" s="218"/>
      <c r="BS633" s="218"/>
      <c r="BT633" s="218"/>
      <c r="BU633" s="218"/>
      <c r="BV633" s="218"/>
      <c r="BW633" s="218"/>
      <c r="BX633" s="218"/>
      <c r="BY633" s="218"/>
      <c r="BZ633" s="218"/>
      <c r="CA633" s="218"/>
      <c r="CB633" s="218"/>
      <c r="CC633" s="218"/>
      <c r="CD633" s="218"/>
      <c r="CE633" s="218"/>
      <c r="CF633" s="218"/>
      <c r="CG633" s="218"/>
      <c r="CH633" s="218"/>
      <c r="CI633" s="218"/>
      <c r="CJ633" s="218"/>
      <c r="CK633" s="218"/>
    </row>
    <row r="634" spans="2:89" s="225" customFormat="1">
      <c r="B634" s="217"/>
      <c r="C634" s="216"/>
      <c r="D634" s="216"/>
      <c r="E634" s="216"/>
      <c r="F634" s="216"/>
      <c r="G634" s="216"/>
      <c r="H634" s="216"/>
      <c r="I634" s="287"/>
      <c r="J634" s="216"/>
      <c r="K634" s="216"/>
      <c r="L634" s="216"/>
      <c r="M634" s="216"/>
      <c r="N634" s="218"/>
      <c r="O634" s="218"/>
      <c r="P634" s="219"/>
      <c r="Q634" s="218"/>
      <c r="R634" s="218"/>
      <c r="S634" s="218"/>
      <c r="T634" s="218"/>
      <c r="U634" s="218"/>
      <c r="V634" s="218"/>
      <c r="W634" s="218"/>
      <c r="X634" s="218"/>
      <c r="Y634" s="218"/>
      <c r="Z634" s="218"/>
      <c r="AA634" s="218"/>
      <c r="AB634" s="220"/>
      <c r="AC634" s="221"/>
      <c r="AD634" s="221"/>
      <c r="AE634" s="220"/>
      <c r="AF634" s="220"/>
      <c r="AG634" s="218"/>
      <c r="AH634" s="218"/>
      <c r="AI634" s="222"/>
      <c r="AJ634" s="222"/>
      <c r="AK634" s="218"/>
      <c r="AL634" s="222"/>
      <c r="AM634" s="222"/>
      <c r="AN634" s="222"/>
      <c r="AO634" s="218"/>
      <c r="AP634" s="218"/>
      <c r="AQ634" s="218"/>
      <c r="AR634" s="218"/>
      <c r="AS634" s="218"/>
      <c r="AT634" s="220"/>
      <c r="AU634" s="222"/>
      <c r="AV634" s="222"/>
      <c r="AW634" s="218"/>
      <c r="AX634" s="219"/>
      <c r="AY634" s="223"/>
      <c r="AZ634" s="219"/>
      <c r="BA634" s="223"/>
      <c r="BB634" s="223"/>
      <c r="BC634" s="347"/>
      <c r="BD634" s="347"/>
      <c r="BE634" s="219"/>
      <c r="BF634" s="219"/>
      <c r="BG634" s="223"/>
      <c r="BH634" s="223"/>
      <c r="BI634" s="222"/>
      <c r="BJ634" s="222"/>
      <c r="BK634" s="222"/>
      <c r="BL634" s="224"/>
      <c r="BM634" s="219"/>
      <c r="BN634" s="223"/>
      <c r="BO634" s="219"/>
      <c r="BP634" s="219"/>
      <c r="BQ634" s="219"/>
      <c r="BR634" s="218"/>
      <c r="BS634" s="218"/>
      <c r="BT634" s="218"/>
      <c r="BU634" s="218"/>
      <c r="BV634" s="218"/>
      <c r="BW634" s="218"/>
      <c r="BX634" s="218"/>
      <c r="BY634" s="218"/>
      <c r="BZ634" s="218"/>
      <c r="CA634" s="218"/>
      <c r="CB634" s="218"/>
      <c r="CC634" s="218"/>
      <c r="CD634" s="218"/>
      <c r="CE634" s="218"/>
      <c r="CF634" s="218"/>
      <c r="CG634" s="218"/>
      <c r="CH634" s="218"/>
      <c r="CI634" s="218"/>
      <c r="CJ634" s="218"/>
      <c r="CK634" s="218"/>
    </row>
    <row r="635" spans="2:89" s="225" customFormat="1">
      <c r="B635" s="217"/>
      <c r="C635" s="216"/>
      <c r="D635" s="216"/>
      <c r="E635" s="216"/>
      <c r="F635" s="216"/>
      <c r="G635" s="216"/>
      <c r="H635" s="216"/>
      <c r="I635" s="287"/>
      <c r="J635" s="216"/>
      <c r="K635" s="216"/>
      <c r="L635" s="216"/>
      <c r="M635" s="216"/>
      <c r="N635" s="218"/>
      <c r="O635" s="218"/>
      <c r="P635" s="219"/>
      <c r="Q635" s="218"/>
      <c r="R635" s="218"/>
      <c r="S635" s="218"/>
      <c r="T635" s="218"/>
      <c r="U635" s="218"/>
      <c r="V635" s="218"/>
      <c r="W635" s="218"/>
      <c r="X635" s="218"/>
      <c r="Y635" s="218"/>
      <c r="Z635" s="218"/>
      <c r="AA635" s="218"/>
      <c r="AB635" s="220"/>
      <c r="AC635" s="221"/>
      <c r="AD635" s="221"/>
      <c r="AE635" s="220"/>
      <c r="AF635" s="220"/>
      <c r="AG635" s="218"/>
      <c r="AH635" s="218"/>
      <c r="AI635" s="222"/>
      <c r="AJ635" s="222"/>
      <c r="AK635" s="218"/>
      <c r="AL635" s="222"/>
      <c r="AM635" s="222"/>
      <c r="AN635" s="222"/>
      <c r="AO635" s="218"/>
      <c r="AP635" s="218"/>
      <c r="AQ635" s="218"/>
      <c r="AR635" s="218"/>
      <c r="AS635" s="218"/>
      <c r="AT635" s="220"/>
      <c r="AU635" s="222"/>
      <c r="AV635" s="222"/>
      <c r="AW635" s="218"/>
      <c r="AX635" s="219"/>
      <c r="AY635" s="223"/>
      <c r="AZ635" s="219"/>
      <c r="BA635" s="223"/>
      <c r="BB635" s="223"/>
      <c r="BC635" s="347"/>
      <c r="BD635" s="347"/>
      <c r="BE635" s="219"/>
      <c r="BF635" s="219"/>
      <c r="BG635" s="223"/>
      <c r="BH635" s="223"/>
      <c r="BI635" s="222"/>
      <c r="BJ635" s="222"/>
      <c r="BK635" s="222"/>
      <c r="BL635" s="224"/>
      <c r="BM635" s="219"/>
      <c r="BN635" s="223"/>
      <c r="BO635" s="219"/>
      <c r="BP635" s="219"/>
      <c r="BQ635" s="219"/>
      <c r="BR635" s="218"/>
      <c r="BS635" s="218"/>
      <c r="BT635" s="218"/>
      <c r="BU635" s="218"/>
      <c r="BV635" s="218"/>
      <c r="BW635" s="218"/>
      <c r="BX635" s="218"/>
      <c r="BY635" s="218"/>
      <c r="BZ635" s="218"/>
      <c r="CA635" s="218"/>
      <c r="CB635" s="218"/>
      <c r="CC635" s="218"/>
      <c r="CD635" s="218"/>
      <c r="CE635" s="218"/>
      <c r="CF635" s="218"/>
      <c r="CG635" s="218"/>
      <c r="CH635" s="218"/>
      <c r="CI635" s="218"/>
      <c r="CJ635" s="218"/>
      <c r="CK635" s="218"/>
    </row>
    <row r="636" spans="2:89" s="225" customFormat="1">
      <c r="B636" s="217"/>
      <c r="C636" s="216"/>
      <c r="D636" s="216"/>
      <c r="E636" s="216"/>
      <c r="F636" s="216"/>
      <c r="G636" s="216"/>
      <c r="H636" s="216"/>
      <c r="I636" s="287"/>
      <c r="J636" s="216"/>
      <c r="K636" s="216"/>
      <c r="L636" s="216"/>
      <c r="M636" s="216"/>
      <c r="N636" s="218"/>
      <c r="O636" s="218"/>
      <c r="P636" s="219"/>
      <c r="Q636" s="218"/>
      <c r="R636" s="218"/>
      <c r="S636" s="218"/>
      <c r="T636" s="218"/>
      <c r="U636" s="218"/>
      <c r="V636" s="218"/>
      <c r="W636" s="218"/>
      <c r="X636" s="218"/>
      <c r="Y636" s="218"/>
      <c r="Z636" s="218"/>
      <c r="AA636" s="218"/>
      <c r="AB636" s="220"/>
      <c r="AC636" s="221"/>
      <c r="AD636" s="221"/>
      <c r="AE636" s="220"/>
      <c r="AF636" s="220"/>
      <c r="AG636" s="218"/>
      <c r="AH636" s="218"/>
      <c r="AI636" s="222"/>
      <c r="AJ636" s="222"/>
      <c r="AK636" s="218"/>
      <c r="AL636" s="222"/>
      <c r="AM636" s="222"/>
      <c r="AN636" s="222"/>
      <c r="AO636" s="218"/>
      <c r="AP636" s="218"/>
      <c r="AQ636" s="218"/>
      <c r="AR636" s="218"/>
      <c r="AS636" s="218"/>
      <c r="AT636" s="220"/>
      <c r="AU636" s="222"/>
      <c r="AV636" s="222"/>
      <c r="AW636" s="218"/>
      <c r="AX636" s="219"/>
      <c r="AY636" s="223"/>
      <c r="AZ636" s="219"/>
      <c r="BA636" s="223"/>
      <c r="BB636" s="223"/>
      <c r="BC636" s="347"/>
      <c r="BD636" s="347"/>
      <c r="BE636" s="219"/>
      <c r="BF636" s="219"/>
      <c r="BG636" s="223"/>
      <c r="BH636" s="223"/>
      <c r="BI636" s="222"/>
      <c r="BJ636" s="222"/>
      <c r="BK636" s="222"/>
      <c r="BL636" s="224"/>
      <c r="BM636" s="219"/>
      <c r="BN636" s="223"/>
      <c r="BO636" s="219"/>
      <c r="BP636" s="219"/>
      <c r="BQ636" s="219"/>
      <c r="BR636" s="218"/>
      <c r="BS636" s="218"/>
      <c r="BT636" s="218"/>
      <c r="BU636" s="218"/>
      <c r="BV636" s="218"/>
      <c r="BW636" s="218"/>
      <c r="BX636" s="218"/>
      <c r="BY636" s="218"/>
      <c r="BZ636" s="218"/>
      <c r="CA636" s="218"/>
      <c r="CB636" s="218"/>
      <c r="CC636" s="218"/>
      <c r="CD636" s="218"/>
      <c r="CE636" s="218"/>
      <c r="CF636" s="218"/>
      <c r="CG636" s="218"/>
      <c r="CH636" s="218"/>
      <c r="CI636" s="218"/>
      <c r="CJ636" s="218"/>
      <c r="CK636" s="218"/>
    </row>
    <row r="637" spans="2:89" s="225" customFormat="1">
      <c r="B637" s="217"/>
      <c r="C637" s="216"/>
      <c r="D637" s="216"/>
      <c r="E637" s="216"/>
      <c r="F637" s="216"/>
      <c r="G637" s="216"/>
      <c r="H637" s="216"/>
      <c r="I637" s="287"/>
      <c r="J637" s="216"/>
      <c r="K637" s="216"/>
      <c r="L637" s="216"/>
      <c r="M637" s="216"/>
      <c r="N637" s="218"/>
      <c r="O637" s="218"/>
      <c r="P637" s="219"/>
      <c r="Q637" s="218"/>
      <c r="R637" s="218"/>
      <c r="S637" s="218"/>
      <c r="T637" s="218"/>
      <c r="U637" s="218"/>
      <c r="V637" s="218"/>
      <c r="W637" s="218"/>
      <c r="X637" s="218"/>
      <c r="Y637" s="218"/>
      <c r="Z637" s="218"/>
      <c r="AA637" s="218"/>
      <c r="AB637" s="220"/>
      <c r="AC637" s="221"/>
      <c r="AD637" s="221"/>
      <c r="AE637" s="220"/>
      <c r="AF637" s="220"/>
      <c r="AG637" s="218"/>
      <c r="AH637" s="218"/>
      <c r="AI637" s="222"/>
      <c r="AJ637" s="222"/>
      <c r="AK637" s="218"/>
      <c r="AL637" s="222"/>
      <c r="AM637" s="222"/>
      <c r="AN637" s="222"/>
      <c r="AO637" s="218"/>
      <c r="AP637" s="218"/>
      <c r="AQ637" s="218"/>
      <c r="AR637" s="218"/>
      <c r="AS637" s="218"/>
      <c r="AT637" s="220"/>
      <c r="AU637" s="222"/>
      <c r="AV637" s="222"/>
      <c r="AW637" s="218"/>
      <c r="AX637" s="219"/>
      <c r="AY637" s="223"/>
      <c r="AZ637" s="219"/>
      <c r="BA637" s="223"/>
      <c r="BB637" s="223"/>
      <c r="BC637" s="347"/>
      <c r="BD637" s="347"/>
      <c r="BE637" s="219"/>
      <c r="BF637" s="219"/>
      <c r="BG637" s="223"/>
      <c r="BH637" s="223"/>
      <c r="BI637" s="222"/>
      <c r="BJ637" s="222"/>
      <c r="BK637" s="222"/>
      <c r="BL637" s="224"/>
      <c r="BM637" s="219"/>
      <c r="BN637" s="223"/>
      <c r="BO637" s="219"/>
      <c r="BP637" s="219"/>
      <c r="BQ637" s="219"/>
      <c r="BR637" s="218"/>
      <c r="BS637" s="218"/>
      <c r="BT637" s="218"/>
      <c r="BU637" s="218"/>
      <c r="BV637" s="218"/>
      <c r="BW637" s="218"/>
      <c r="BX637" s="218"/>
      <c r="BY637" s="218"/>
      <c r="BZ637" s="218"/>
      <c r="CA637" s="218"/>
      <c r="CB637" s="218"/>
      <c r="CC637" s="218"/>
      <c r="CD637" s="218"/>
      <c r="CE637" s="218"/>
      <c r="CF637" s="218"/>
      <c r="CG637" s="218"/>
      <c r="CH637" s="218"/>
      <c r="CI637" s="218"/>
      <c r="CJ637" s="218"/>
      <c r="CK637" s="218"/>
    </row>
    <row r="638" spans="2:89" s="225" customFormat="1">
      <c r="B638" s="217"/>
      <c r="C638" s="216"/>
      <c r="D638" s="216"/>
      <c r="E638" s="216"/>
      <c r="F638" s="216"/>
      <c r="G638" s="216"/>
      <c r="H638" s="216"/>
      <c r="I638" s="287"/>
      <c r="J638" s="216"/>
      <c r="K638" s="216"/>
      <c r="L638" s="216"/>
      <c r="M638" s="216"/>
      <c r="N638" s="218"/>
      <c r="O638" s="218"/>
      <c r="P638" s="219"/>
      <c r="Q638" s="218"/>
      <c r="R638" s="218"/>
      <c r="S638" s="218"/>
      <c r="T638" s="218"/>
      <c r="U638" s="218"/>
      <c r="V638" s="218"/>
      <c r="W638" s="218"/>
      <c r="X638" s="218"/>
      <c r="Y638" s="218"/>
      <c r="Z638" s="218"/>
      <c r="AA638" s="218"/>
      <c r="AB638" s="220"/>
      <c r="AC638" s="221"/>
      <c r="AD638" s="221"/>
      <c r="AE638" s="220"/>
      <c r="AF638" s="220"/>
      <c r="AG638" s="218"/>
      <c r="AH638" s="218"/>
      <c r="AI638" s="222"/>
      <c r="AJ638" s="222"/>
      <c r="AK638" s="218"/>
      <c r="AL638" s="222"/>
      <c r="AM638" s="222"/>
      <c r="AN638" s="222"/>
      <c r="AO638" s="218"/>
      <c r="AP638" s="218"/>
      <c r="AQ638" s="218"/>
      <c r="AR638" s="218"/>
      <c r="AS638" s="218"/>
      <c r="AT638" s="220"/>
      <c r="AU638" s="222"/>
      <c r="AV638" s="222"/>
      <c r="AW638" s="218"/>
      <c r="AX638" s="219"/>
      <c r="AY638" s="223"/>
      <c r="AZ638" s="219"/>
      <c r="BA638" s="223"/>
      <c r="BB638" s="223"/>
      <c r="BC638" s="347"/>
      <c r="BD638" s="347"/>
      <c r="BE638" s="219"/>
      <c r="BF638" s="219"/>
      <c r="BG638" s="223"/>
      <c r="BH638" s="223"/>
      <c r="BI638" s="222"/>
      <c r="BJ638" s="222"/>
      <c r="BK638" s="222"/>
      <c r="BL638" s="224"/>
      <c r="BM638" s="219"/>
      <c r="BN638" s="223"/>
      <c r="BO638" s="219"/>
      <c r="BP638" s="219"/>
      <c r="BQ638" s="219"/>
      <c r="BR638" s="218"/>
      <c r="BS638" s="218"/>
      <c r="BT638" s="218"/>
      <c r="BU638" s="218"/>
      <c r="BV638" s="218"/>
      <c r="BW638" s="218"/>
      <c r="BX638" s="218"/>
      <c r="BY638" s="218"/>
      <c r="BZ638" s="218"/>
      <c r="CA638" s="218"/>
      <c r="CB638" s="218"/>
      <c r="CC638" s="218"/>
      <c r="CD638" s="218"/>
      <c r="CE638" s="218"/>
      <c r="CF638" s="218"/>
      <c r="CG638" s="218"/>
      <c r="CH638" s="218"/>
      <c r="CI638" s="218"/>
      <c r="CJ638" s="218"/>
      <c r="CK638" s="218"/>
    </row>
    <row r="639" spans="2:89" s="225" customFormat="1">
      <c r="B639" s="217"/>
      <c r="C639" s="216"/>
      <c r="D639" s="216"/>
      <c r="E639" s="216"/>
      <c r="F639" s="216"/>
      <c r="G639" s="216"/>
      <c r="H639" s="216"/>
      <c r="I639" s="287"/>
      <c r="J639" s="216"/>
      <c r="K639" s="216"/>
      <c r="L639" s="216"/>
      <c r="M639" s="216"/>
      <c r="N639" s="218"/>
      <c r="O639" s="218"/>
      <c r="P639" s="219"/>
      <c r="Q639" s="218"/>
      <c r="R639" s="218"/>
      <c r="S639" s="218"/>
      <c r="T639" s="218"/>
      <c r="U639" s="218"/>
      <c r="V639" s="218"/>
      <c r="W639" s="218"/>
      <c r="X639" s="218"/>
      <c r="Y639" s="218"/>
      <c r="Z639" s="218"/>
      <c r="AA639" s="218"/>
      <c r="AB639" s="220"/>
      <c r="AC639" s="221"/>
      <c r="AD639" s="221"/>
      <c r="AE639" s="220"/>
      <c r="AF639" s="220"/>
      <c r="AG639" s="218"/>
      <c r="AH639" s="218"/>
      <c r="AI639" s="222"/>
      <c r="AJ639" s="222"/>
      <c r="AK639" s="218"/>
      <c r="AL639" s="222"/>
      <c r="AM639" s="222"/>
      <c r="AN639" s="222"/>
      <c r="AO639" s="218"/>
      <c r="AP639" s="218"/>
      <c r="AQ639" s="218"/>
      <c r="AR639" s="218"/>
      <c r="AS639" s="218"/>
      <c r="AT639" s="220"/>
      <c r="AU639" s="222"/>
      <c r="AV639" s="222"/>
      <c r="AW639" s="218"/>
      <c r="AX639" s="219"/>
      <c r="AY639" s="223"/>
      <c r="AZ639" s="219"/>
      <c r="BA639" s="223"/>
      <c r="BB639" s="223"/>
      <c r="BC639" s="347"/>
      <c r="BD639" s="347"/>
      <c r="BE639" s="219"/>
      <c r="BF639" s="219"/>
      <c r="BG639" s="223"/>
      <c r="BH639" s="223"/>
      <c r="BI639" s="222"/>
      <c r="BJ639" s="222"/>
      <c r="BK639" s="222"/>
      <c r="BL639" s="224"/>
      <c r="BM639" s="219"/>
      <c r="BN639" s="223"/>
      <c r="BO639" s="219"/>
      <c r="BP639" s="219"/>
      <c r="BQ639" s="219"/>
      <c r="BR639" s="218"/>
      <c r="BS639" s="218"/>
      <c r="BT639" s="218"/>
      <c r="BU639" s="218"/>
      <c r="BV639" s="218"/>
      <c r="BW639" s="218"/>
      <c r="BX639" s="218"/>
      <c r="BY639" s="218"/>
      <c r="BZ639" s="218"/>
      <c r="CA639" s="218"/>
      <c r="CB639" s="218"/>
      <c r="CC639" s="218"/>
      <c r="CD639" s="218"/>
      <c r="CE639" s="218"/>
      <c r="CF639" s="218"/>
      <c r="CG639" s="218"/>
      <c r="CH639" s="218"/>
      <c r="CI639" s="218"/>
      <c r="CJ639" s="218"/>
      <c r="CK639" s="218"/>
    </row>
    <row r="640" spans="2:89" s="225" customFormat="1">
      <c r="B640" s="217"/>
      <c r="C640" s="216"/>
      <c r="D640" s="216"/>
      <c r="E640" s="216"/>
      <c r="F640" s="216"/>
      <c r="G640" s="216"/>
      <c r="H640" s="216"/>
      <c r="I640" s="287"/>
      <c r="J640" s="216"/>
      <c r="K640" s="216"/>
      <c r="L640" s="216"/>
      <c r="M640" s="216"/>
      <c r="N640" s="218"/>
      <c r="O640" s="218"/>
      <c r="P640" s="219"/>
      <c r="Q640" s="218"/>
      <c r="R640" s="218"/>
      <c r="S640" s="218"/>
      <c r="T640" s="218"/>
      <c r="U640" s="218"/>
      <c r="V640" s="218"/>
      <c r="W640" s="218"/>
      <c r="X640" s="218"/>
      <c r="Y640" s="218"/>
      <c r="Z640" s="218"/>
      <c r="AA640" s="218"/>
      <c r="AB640" s="220"/>
      <c r="AC640" s="221"/>
      <c r="AD640" s="221"/>
      <c r="AE640" s="220"/>
      <c r="AF640" s="220"/>
      <c r="AG640" s="218"/>
      <c r="AH640" s="218"/>
      <c r="AI640" s="222"/>
      <c r="AJ640" s="222"/>
      <c r="AK640" s="218"/>
      <c r="AL640" s="222"/>
      <c r="AM640" s="222"/>
      <c r="AN640" s="222"/>
      <c r="AO640" s="218"/>
      <c r="AP640" s="218"/>
      <c r="AQ640" s="218"/>
      <c r="AR640" s="218"/>
      <c r="AS640" s="218"/>
      <c r="AT640" s="220"/>
      <c r="AU640" s="222"/>
      <c r="AV640" s="222"/>
      <c r="AW640" s="218"/>
      <c r="AX640" s="219"/>
      <c r="AY640" s="223"/>
      <c r="AZ640" s="219"/>
      <c r="BA640" s="223"/>
      <c r="BB640" s="223"/>
      <c r="BC640" s="347"/>
      <c r="BD640" s="347"/>
      <c r="BE640" s="219"/>
      <c r="BF640" s="219"/>
      <c r="BG640" s="223"/>
      <c r="BH640" s="223"/>
      <c r="BI640" s="222"/>
      <c r="BJ640" s="222"/>
      <c r="BK640" s="222"/>
      <c r="BL640" s="224"/>
      <c r="BM640" s="219"/>
      <c r="BN640" s="223"/>
      <c r="BO640" s="219"/>
      <c r="BP640" s="219"/>
      <c r="BQ640" s="219"/>
      <c r="BR640" s="218"/>
      <c r="BS640" s="218"/>
      <c r="BT640" s="218"/>
      <c r="BU640" s="218"/>
      <c r="BV640" s="218"/>
      <c r="BW640" s="218"/>
      <c r="BX640" s="218"/>
      <c r="BY640" s="218"/>
      <c r="BZ640" s="218"/>
      <c r="CA640" s="218"/>
      <c r="CB640" s="218"/>
      <c r="CC640" s="218"/>
      <c r="CD640" s="218"/>
      <c r="CE640" s="218"/>
      <c r="CF640" s="218"/>
      <c r="CG640" s="218"/>
      <c r="CH640" s="218"/>
      <c r="CI640" s="218"/>
      <c r="CJ640" s="218"/>
      <c r="CK640" s="218"/>
    </row>
    <row r="641" spans="2:89" s="225" customFormat="1">
      <c r="B641" s="217"/>
      <c r="C641" s="216"/>
      <c r="D641" s="216"/>
      <c r="E641" s="216"/>
      <c r="F641" s="216"/>
      <c r="G641" s="216"/>
      <c r="H641" s="216"/>
      <c r="I641" s="287"/>
      <c r="J641" s="216"/>
      <c r="K641" s="216"/>
      <c r="L641" s="216"/>
      <c r="M641" s="216"/>
      <c r="N641" s="218"/>
      <c r="O641" s="218"/>
      <c r="P641" s="219"/>
      <c r="Q641" s="218"/>
      <c r="R641" s="218"/>
      <c r="S641" s="218"/>
      <c r="T641" s="218"/>
      <c r="U641" s="218"/>
      <c r="V641" s="218"/>
      <c r="W641" s="218"/>
      <c r="X641" s="218"/>
      <c r="Y641" s="218"/>
      <c r="Z641" s="218"/>
      <c r="AA641" s="218"/>
      <c r="AB641" s="220"/>
      <c r="AC641" s="221"/>
      <c r="AD641" s="221"/>
      <c r="AE641" s="220"/>
      <c r="AF641" s="220"/>
      <c r="AG641" s="218"/>
      <c r="AH641" s="218"/>
      <c r="AI641" s="222"/>
      <c r="AJ641" s="222"/>
      <c r="AK641" s="218"/>
      <c r="AL641" s="222"/>
      <c r="AM641" s="222"/>
      <c r="AN641" s="222"/>
      <c r="AO641" s="218"/>
      <c r="AP641" s="218"/>
      <c r="AQ641" s="218"/>
      <c r="AR641" s="218"/>
      <c r="AS641" s="218"/>
      <c r="AT641" s="220"/>
      <c r="AU641" s="222"/>
      <c r="AV641" s="222"/>
      <c r="AW641" s="218"/>
      <c r="AX641" s="219"/>
      <c r="AY641" s="223"/>
      <c r="AZ641" s="219"/>
      <c r="BA641" s="223"/>
      <c r="BB641" s="223"/>
      <c r="BC641" s="347"/>
      <c r="BD641" s="347"/>
      <c r="BE641" s="219"/>
      <c r="BF641" s="219"/>
      <c r="BG641" s="223"/>
      <c r="BH641" s="223"/>
      <c r="BI641" s="222"/>
      <c r="BJ641" s="222"/>
      <c r="BK641" s="222"/>
      <c r="BL641" s="224"/>
      <c r="BM641" s="219"/>
      <c r="BN641" s="223"/>
      <c r="BO641" s="219"/>
      <c r="BP641" s="219"/>
      <c r="BQ641" s="219"/>
      <c r="BR641" s="218"/>
      <c r="BS641" s="218"/>
      <c r="BT641" s="218"/>
      <c r="BU641" s="218"/>
      <c r="BV641" s="218"/>
      <c r="BW641" s="218"/>
      <c r="BX641" s="218"/>
      <c r="BY641" s="218"/>
      <c r="BZ641" s="218"/>
      <c r="CA641" s="218"/>
      <c r="CB641" s="218"/>
      <c r="CC641" s="218"/>
      <c r="CD641" s="218"/>
      <c r="CE641" s="218"/>
      <c r="CF641" s="218"/>
      <c r="CG641" s="218"/>
      <c r="CH641" s="218"/>
      <c r="CI641" s="218"/>
      <c r="CJ641" s="218"/>
      <c r="CK641" s="218"/>
    </row>
    <row r="642" spans="2:89" s="225" customFormat="1">
      <c r="B642" s="217"/>
      <c r="C642" s="216"/>
      <c r="D642" s="216"/>
      <c r="E642" s="216"/>
      <c r="F642" s="216"/>
      <c r="G642" s="216"/>
      <c r="H642" s="216"/>
      <c r="I642" s="287"/>
      <c r="J642" s="216"/>
      <c r="K642" s="216"/>
      <c r="L642" s="216"/>
      <c r="M642" s="216"/>
      <c r="N642" s="218"/>
      <c r="O642" s="218"/>
      <c r="P642" s="219"/>
      <c r="Q642" s="218"/>
      <c r="R642" s="218"/>
      <c r="S642" s="218"/>
      <c r="T642" s="218"/>
      <c r="U642" s="218"/>
      <c r="V642" s="218"/>
      <c r="W642" s="218"/>
      <c r="X642" s="218"/>
      <c r="Y642" s="218"/>
      <c r="Z642" s="218"/>
      <c r="AA642" s="218"/>
      <c r="AB642" s="220"/>
      <c r="AC642" s="221"/>
      <c r="AD642" s="221"/>
      <c r="AE642" s="220"/>
      <c r="AF642" s="220"/>
      <c r="AG642" s="218"/>
      <c r="AH642" s="218"/>
      <c r="AI642" s="222"/>
      <c r="AJ642" s="222"/>
      <c r="AK642" s="218"/>
      <c r="AL642" s="222"/>
      <c r="AM642" s="222"/>
      <c r="AN642" s="222"/>
      <c r="AO642" s="218"/>
      <c r="AP642" s="218"/>
      <c r="AQ642" s="218"/>
      <c r="AR642" s="218"/>
      <c r="AS642" s="218"/>
      <c r="AT642" s="220"/>
      <c r="AU642" s="222"/>
      <c r="AV642" s="222"/>
      <c r="AW642" s="218"/>
      <c r="AX642" s="219"/>
      <c r="AY642" s="223"/>
      <c r="AZ642" s="219"/>
      <c r="BA642" s="223"/>
      <c r="BB642" s="223"/>
      <c r="BC642" s="347"/>
      <c r="BD642" s="347"/>
      <c r="BE642" s="219"/>
      <c r="BF642" s="219"/>
      <c r="BG642" s="223"/>
      <c r="BH642" s="223"/>
      <c r="BI642" s="222"/>
      <c r="BJ642" s="222"/>
      <c r="BK642" s="222"/>
      <c r="BL642" s="224"/>
      <c r="BM642" s="219"/>
      <c r="BN642" s="223"/>
      <c r="BO642" s="219"/>
      <c r="BP642" s="219"/>
      <c r="BQ642" s="219"/>
      <c r="BR642" s="218"/>
      <c r="BS642" s="218"/>
      <c r="BT642" s="218"/>
      <c r="BU642" s="218"/>
      <c r="BV642" s="218"/>
      <c r="BW642" s="218"/>
      <c r="BX642" s="218"/>
      <c r="BY642" s="218"/>
      <c r="BZ642" s="218"/>
      <c r="CA642" s="218"/>
      <c r="CB642" s="218"/>
      <c r="CC642" s="218"/>
      <c r="CD642" s="218"/>
      <c r="CE642" s="218"/>
      <c r="CF642" s="218"/>
      <c r="CG642" s="218"/>
      <c r="CH642" s="218"/>
      <c r="CI642" s="218"/>
      <c r="CJ642" s="218"/>
      <c r="CK642" s="218"/>
    </row>
    <row r="643" spans="2:89" s="225" customFormat="1">
      <c r="B643" s="217"/>
      <c r="C643" s="216"/>
      <c r="D643" s="216"/>
      <c r="E643" s="216"/>
      <c r="F643" s="216"/>
      <c r="G643" s="216"/>
      <c r="H643" s="216"/>
      <c r="I643" s="287"/>
      <c r="J643" s="216"/>
      <c r="K643" s="216"/>
      <c r="L643" s="216"/>
      <c r="M643" s="216"/>
      <c r="N643" s="218"/>
      <c r="O643" s="218"/>
      <c r="P643" s="219"/>
      <c r="Q643" s="218"/>
      <c r="R643" s="218"/>
      <c r="S643" s="218"/>
      <c r="T643" s="218"/>
      <c r="U643" s="218"/>
      <c r="V643" s="218"/>
      <c r="W643" s="218"/>
      <c r="X643" s="218"/>
      <c r="Y643" s="218"/>
      <c r="Z643" s="218"/>
      <c r="AA643" s="218"/>
      <c r="AB643" s="220"/>
      <c r="AC643" s="221"/>
      <c r="AD643" s="221"/>
      <c r="AE643" s="220"/>
      <c r="AF643" s="220"/>
      <c r="AG643" s="218"/>
      <c r="AH643" s="218"/>
      <c r="AI643" s="222"/>
      <c r="AJ643" s="222"/>
      <c r="AK643" s="218"/>
      <c r="AL643" s="222"/>
      <c r="AM643" s="222"/>
      <c r="AN643" s="222"/>
      <c r="AO643" s="218"/>
      <c r="AP643" s="218"/>
      <c r="AQ643" s="218"/>
      <c r="AR643" s="218"/>
      <c r="AS643" s="218"/>
      <c r="AT643" s="220"/>
      <c r="AU643" s="222"/>
      <c r="AV643" s="222"/>
      <c r="AW643" s="218"/>
      <c r="AX643" s="219"/>
      <c r="AY643" s="223"/>
      <c r="AZ643" s="219"/>
      <c r="BA643" s="223"/>
      <c r="BB643" s="223"/>
      <c r="BC643" s="347"/>
      <c r="BD643" s="347"/>
      <c r="BE643" s="219"/>
      <c r="BF643" s="219"/>
      <c r="BG643" s="223"/>
      <c r="BH643" s="223"/>
      <c r="BI643" s="222"/>
      <c r="BJ643" s="222"/>
      <c r="BK643" s="222"/>
      <c r="BL643" s="224"/>
      <c r="BM643" s="219"/>
      <c r="BN643" s="223"/>
      <c r="BO643" s="219"/>
      <c r="BP643" s="219"/>
      <c r="BQ643" s="219"/>
      <c r="BR643" s="218"/>
      <c r="BS643" s="218"/>
      <c r="BT643" s="218"/>
      <c r="BU643" s="218"/>
      <c r="BV643" s="218"/>
      <c r="BW643" s="218"/>
      <c r="BX643" s="218"/>
      <c r="BY643" s="218"/>
      <c r="BZ643" s="218"/>
      <c r="CA643" s="218"/>
      <c r="CB643" s="218"/>
      <c r="CC643" s="218"/>
      <c r="CD643" s="218"/>
      <c r="CE643" s="218"/>
      <c r="CF643" s="218"/>
      <c r="CG643" s="218"/>
      <c r="CH643" s="218"/>
      <c r="CI643" s="218"/>
      <c r="CJ643" s="218"/>
      <c r="CK643" s="218"/>
    </row>
    <row r="644" spans="2:89" s="225" customFormat="1">
      <c r="B644" s="217"/>
      <c r="C644" s="216"/>
      <c r="D644" s="216"/>
      <c r="E644" s="216"/>
      <c r="F644" s="216"/>
      <c r="G644" s="216"/>
      <c r="H644" s="216"/>
      <c r="I644" s="287"/>
      <c r="J644" s="216"/>
      <c r="K644" s="216"/>
      <c r="L644" s="216"/>
      <c r="M644" s="216"/>
      <c r="N644" s="218"/>
      <c r="O644" s="218"/>
      <c r="P644" s="219"/>
      <c r="Q644" s="218"/>
      <c r="R644" s="218"/>
      <c r="S644" s="218"/>
      <c r="T644" s="218"/>
      <c r="U644" s="218"/>
      <c r="V644" s="218"/>
      <c r="W644" s="218"/>
      <c r="X644" s="218"/>
      <c r="Y644" s="218"/>
      <c r="Z644" s="218"/>
      <c r="AA644" s="218"/>
      <c r="AB644" s="220"/>
      <c r="AC644" s="221"/>
      <c r="AD644" s="221"/>
      <c r="AE644" s="220"/>
      <c r="AF644" s="220"/>
      <c r="AG644" s="218"/>
      <c r="AH644" s="218"/>
      <c r="AI644" s="222"/>
      <c r="AJ644" s="222"/>
      <c r="AK644" s="218"/>
      <c r="AL644" s="222"/>
      <c r="AM644" s="222"/>
      <c r="AN644" s="222"/>
      <c r="AO644" s="218"/>
      <c r="AP644" s="218"/>
      <c r="AQ644" s="218"/>
      <c r="AR644" s="218"/>
      <c r="AS644" s="218"/>
      <c r="AT644" s="220"/>
      <c r="AU644" s="222"/>
      <c r="AV644" s="222"/>
      <c r="AW644" s="218"/>
      <c r="AX644" s="219"/>
      <c r="AY644" s="223"/>
      <c r="AZ644" s="219"/>
      <c r="BA644" s="223"/>
      <c r="BB644" s="223"/>
      <c r="BC644" s="347"/>
      <c r="BD644" s="347"/>
      <c r="BE644" s="219"/>
      <c r="BF644" s="219"/>
      <c r="BG644" s="223"/>
      <c r="BH644" s="223"/>
      <c r="BI644" s="222"/>
      <c r="BJ644" s="222"/>
      <c r="BK644" s="222"/>
      <c r="BL644" s="224"/>
      <c r="BM644" s="219"/>
      <c r="BN644" s="223"/>
      <c r="BO644" s="219"/>
      <c r="BP644" s="219"/>
      <c r="BQ644" s="219"/>
      <c r="BR644" s="218"/>
      <c r="BS644" s="218"/>
      <c r="BT644" s="218"/>
      <c r="BU644" s="218"/>
      <c r="BV644" s="218"/>
      <c r="BW644" s="218"/>
      <c r="BX644" s="218"/>
      <c r="BY644" s="218"/>
      <c r="BZ644" s="218"/>
      <c r="CA644" s="218"/>
      <c r="CB644" s="218"/>
      <c r="CC644" s="218"/>
      <c r="CD644" s="218"/>
      <c r="CE644" s="218"/>
      <c r="CF644" s="218"/>
      <c r="CG644" s="218"/>
      <c r="CH644" s="218"/>
      <c r="CI644" s="218"/>
      <c r="CJ644" s="218"/>
      <c r="CK644" s="218"/>
    </row>
    <row r="645" spans="2:89" s="225" customFormat="1">
      <c r="B645" s="217"/>
      <c r="C645" s="216"/>
      <c r="D645" s="216"/>
      <c r="E645" s="216"/>
      <c r="F645" s="216"/>
      <c r="G645" s="216"/>
      <c r="H645" s="216"/>
      <c r="I645" s="287"/>
      <c r="J645" s="216"/>
      <c r="K645" s="216"/>
      <c r="L645" s="216"/>
      <c r="M645" s="216"/>
      <c r="N645" s="218"/>
      <c r="O645" s="218"/>
      <c r="P645" s="219"/>
      <c r="Q645" s="218"/>
      <c r="R645" s="218"/>
      <c r="S645" s="218"/>
      <c r="T645" s="218"/>
      <c r="U645" s="218"/>
      <c r="V645" s="218"/>
      <c r="W645" s="218"/>
      <c r="X645" s="218"/>
      <c r="Y645" s="218"/>
      <c r="Z645" s="218"/>
      <c r="AA645" s="218"/>
      <c r="AB645" s="220"/>
      <c r="AC645" s="221"/>
      <c r="AD645" s="221"/>
      <c r="AE645" s="220"/>
      <c r="AF645" s="220"/>
      <c r="AG645" s="218"/>
      <c r="AH645" s="218"/>
      <c r="AI645" s="222"/>
      <c r="AJ645" s="222"/>
      <c r="AK645" s="218"/>
      <c r="AL645" s="222"/>
      <c r="AM645" s="222"/>
      <c r="AN645" s="222"/>
      <c r="AO645" s="218"/>
      <c r="AP645" s="218"/>
      <c r="AQ645" s="218"/>
      <c r="AR645" s="218"/>
      <c r="AS645" s="218"/>
      <c r="AT645" s="220"/>
      <c r="AU645" s="222"/>
      <c r="AV645" s="222"/>
      <c r="AW645" s="218"/>
      <c r="AX645" s="219"/>
      <c r="AY645" s="223"/>
      <c r="AZ645" s="219"/>
      <c r="BA645" s="223"/>
      <c r="BB645" s="223"/>
      <c r="BC645" s="347"/>
      <c r="BD645" s="347"/>
      <c r="BE645" s="219"/>
      <c r="BF645" s="219"/>
      <c r="BG645" s="223"/>
      <c r="BH645" s="223"/>
      <c r="BI645" s="222"/>
      <c r="BJ645" s="222"/>
      <c r="BK645" s="222"/>
      <c r="BL645" s="224"/>
      <c r="BM645" s="219"/>
      <c r="BN645" s="223"/>
      <c r="BO645" s="219"/>
      <c r="BP645" s="219"/>
      <c r="BQ645" s="219"/>
      <c r="BR645" s="218"/>
      <c r="BS645" s="218"/>
      <c r="BT645" s="218"/>
      <c r="BU645" s="218"/>
      <c r="BV645" s="218"/>
      <c r="BW645" s="218"/>
      <c r="BX645" s="218"/>
      <c r="BY645" s="218"/>
      <c r="BZ645" s="218"/>
      <c r="CA645" s="218"/>
      <c r="CB645" s="218"/>
      <c r="CC645" s="218"/>
      <c r="CD645" s="218"/>
      <c r="CE645" s="218"/>
      <c r="CF645" s="218"/>
      <c r="CG645" s="218"/>
      <c r="CH645" s="218"/>
      <c r="CI645" s="218"/>
      <c r="CJ645" s="218"/>
      <c r="CK645" s="218"/>
    </row>
    <row r="646" spans="2:89" s="225" customFormat="1">
      <c r="B646" s="217"/>
      <c r="C646" s="216"/>
      <c r="D646" s="216"/>
      <c r="E646" s="216"/>
      <c r="F646" s="216"/>
      <c r="G646" s="216"/>
      <c r="H646" s="216"/>
      <c r="I646" s="287"/>
      <c r="J646" s="216"/>
      <c r="K646" s="216"/>
      <c r="L646" s="216"/>
      <c r="M646" s="216"/>
      <c r="N646" s="218"/>
      <c r="O646" s="218"/>
      <c r="P646" s="219"/>
      <c r="Q646" s="218"/>
      <c r="R646" s="218"/>
      <c r="S646" s="218"/>
      <c r="T646" s="218"/>
      <c r="U646" s="218"/>
      <c r="V646" s="218"/>
      <c r="W646" s="218"/>
      <c r="X646" s="218"/>
      <c r="Y646" s="218"/>
      <c r="Z646" s="218"/>
      <c r="AA646" s="218"/>
      <c r="AB646" s="220"/>
      <c r="AC646" s="221"/>
      <c r="AD646" s="221"/>
      <c r="AE646" s="220"/>
      <c r="AF646" s="220"/>
      <c r="AG646" s="218"/>
      <c r="AH646" s="218"/>
      <c r="AI646" s="222"/>
      <c r="AJ646" s="222"/>
      <c r="AK646" s="218"/>
      <c r="AL646" s="222"/>
      <c r="AM646" s="222"/>
      <c r="AN646" s="222"/>
      <c r="AO646" s="218"/>
      <c r="AP646" s="218"/>
      <c r="AQ646" s="218"/>
      <c r="AR646" s="218"/>
      <c r="AS646" s="218"/>
      <c r="AT646" s="220"/>
      <c r="AU646" s="222"/>
      <c r="AV646" s="222"/>
      <c r="AW646" s="218"/>
      <c r="AX646" s="219"/>
      <c r="AY646" s="223"/>
      <c r="AZ646" s="219"/>
      <c r="BA646" s="223"/>
      <c r="BB646" s="223"/>
      <c r="BC646" s="347"/>
      <c r="BD646" s="347"/>
      <c r="BE646" s="219"/>
      <c r="BF646" s="219"/>
      <c r="BG646" s="223"/>
      <c r="BH646" s="223"/>
      <c r="BI646" s="222"/>
      <c r="BJ646" s="222"/>
      <c r="BK646" s="222"/>
      <c r="BL646" s="224"/>
      <c r="BM646" s="219"/>
      <c r="BN646" s="223"/>
      <c r="BO646" s="219"/>
      <c r="BP646" s="219"/>
      <c r="BQ646" s="219"/>
      <c r="BR646" s="218"/>
      <c r="BS646" s="218"/>
      <c r="BT646" s="218"/>
      <c r="BU646" s="218"/>
      <c r="BV646" s="218"/>
      <c r="BW646" s="218"/>
      <c r="BX646" s="218"/>
      <c r="BY646" s="218"/>
      <c r="BZ646" s="218"/>
      <c r="CA646" s="218"/>
      <c r="CB646" s="218"/>
      <c r="CC646" s="218"/>
      <c r="CD646" s="218"/>
      <c r="CE646" s="218"/>
      <c r="CF646" s="218"/>
      <c r="CG646" s="218"/>
      <c r="CH646" s="218"/>
      <c r="CI646" s="218"/>
      <c r="CJ646" s="218"/>
      <c r="CK646" s="218"/>
    </row>
    <row r="647" spans="2:89" s="225" customFormat="1">
      <c r="B647" s="217"/>
      <c r="C647" s="216"/>
      <c r="D647" s="216"/>
      <c r="E647" s="216"/>
      <c r="F647" s="216"/>
      <c r="G647" s="216"/>
      <c r="H647" s="216"/>
      <c r="I647" s="287"/>
      <c r="J647" s="216"/>
      <c r="K647" s="216"/>
      <c r="L647" s="216"/>
      <c r="M647" s="216"/>
      <c r="N647" s="218"/>
      <c r="O647" s="218"/>
      <c r="P647" s="219"/>
      <c r="Q647" s="218"/>
      <c r="R647" s="218"/>
      <c r="S647" s="218"/>
      <c r="T647" s="218"/>
      <c r="U647" s="218"/>
      <c r="V647" s="218"/>
      <c r="W647" s="218"/>
      <c r="X647" s="218"/>
      <c r="Y647" s="218"/>
      <c r="Z647" s="218"/>
      <c r="AA647" s="218"/>
      <c r="AB647" s="220"/>
      <c r="AC647" s="221"/>
      <c r="AD647" s="221"/>
      <c r="AE647" s="220"/>
      <c r="AF647" s="220"/>
      <c r="AG647" s="218"/>
      <c r="AH647" s="218"/>
      <c r="AI647" s="222"/>
      <c r="AJ647" s="222"/>
      <c r="AK647" s="218"/>
      <c r="AL647" s="222"/>
      <c r="AM647" s="222"/>
      <c r="AN647" s="222"/>
      <c r="AO647" s="218"/>
      <c r="AP647" s="218"/>
      <c r="AQ647" s="218"/>
      <c r="AR647" s="218"/>
      <c r="AS647" s="218"/>
      <c r="AT647" s="220"/>
      <c r="AU647" s="222"/>
      <c r="AV647" s="222"/>
      <c r="AW647" s="218"/>
      <c r="AX647" s="219"/>
      <c r="AY647" s="223"/>
      <c r="AZ647" s="219"/>
      <c r="BA647" s="223"/>
      <c r="BB647" s="223"/>
      <c r="BC647" s="347"/>
      <c r="BD647" s="347"/>
      <c r="BE647" s="219"/>
      <c r="BF647" s="219"/>
      <c r="BG647" s="223"/>
      <c r="BH647" s="223"/>
      <c r="BI647" s="222"/>
      <c r="BJ647" s="222"/>
      <c r="BK647" s="222"/>
      <c r="BL647" s="224"/>
      <c r="BM647" s="219"/>
      <c r="BN647" s="223"/>
      <c r="BO647" s="219"/>
      <c r="BP647" s="219"/>
      <c r="BQ647" s="219"/>
      <c r="BR647" s="218"/>
      <c r="BS647" s="218"/>
      <c r="BT647" s="218"/>
      <c r="BU647" s="218"/>
      <c r="BV647" s="218"/>
      <c r="BW647" s="218"/>
      <c r="BX647" s="218"/>
      <c r="BY647" s="218"/>
      <c r="BZ647" s="218"/>
      <c r="CA647" s="218"/>
      <c r="CB647" s="218"/>
      <c r="CC647" s="218"/>
      <c r="CD647" s="218"/>
      <c r="CE647" s="218"/>
      <c r="CF647" s="218"/>
      <c r="CG647" s="218"/>
      <c r="CH647" s="218"/>
      <c r="CI647" s="218"/>
      <c r="CJ647" s="218"/>
      <c r="CK647" s="218"/>
    </row>
    <row r="648" spans="2:89" s="225" customFormat="1">
      <c r="B648" s="217"/>
      <c r="C648" s="216"/>
      <c r="D648" s="216"/>
      <c r="E648" s="216"/>
      <c r="F648" s="216"/>
      <c r="G648" s="216"/>
      <c r="H648" s="216"/>
      <c r="I648" s="287"/>
      <c r="J648" s="216"/>
      <c r="K648" s="216"/>
      <c r="L648" s="216"/>
      <c r="M648" s="216"/>
      <c r="N648" s="218"/>
      <c r="O648" s="218"/>
      <c r="P648" s="219"/>
      <c r="Q648" s="218"/>
      <c r="R648" s="218"/>
      <c r="S648" s="218"/>
      <c r="T648" s="218"/>
      <c r="U648" s="218"/>
      <c r="V648" s="218"/>
      <c r="W648" s="218"/>
      <c r="X648" s="218"/>
      <c r="Y648" s="218"/>
      <c r="Z648" s="218"/>
      <c r="AA648" s="218"/>
      <c r="AB648" s="220"/>
      <c r="AC648" s="221"/>
      <c r="AD648" s="221"/>
      <c r="AE648" s="220"/>
      <c r="AF648" s="220"/>
      <c r="AG648" s="218"/>
      <c r="AH648" s="218"/>
      <c r="AI648" s="222"/>
      <c r="AJ648" s="222"/>
      <c r="AK648" s="218"/>
      <c r="AL648" s="222"/>
      <c r="AM648" s="222"/>
      <c r="AN648" s="222"/>
      <c r="AO648" s="218"/>
      <c r="AP648" s="218"/>
      <c r="AQ648" s="218"/>
      <c r="AR648" s="218"/>
      <c r="AS648" s="218"/>
      <c r="AT648" s="220"/>
      <c r="AU648" s="222"/>
      <c r="AV648" s="222"/>
      <c r="AW648" s="218"/>
      <c r="AX648" s="219"/>
      <c r="AY648" s="223"/>
      <c r="AZ648" s="219"/>
      <c r="BA648" s="223"/>
      <c r="BB648" s="223"/>
      <c r="BC648" s="347"/>
      <c r="BD648" s="347"/>
      <c r="BE648" s="219"/>
      <c r="BF648" s="219"/>
      <c r="BG648" s="223"/>
      <c r="BH648" s="223"/>
      <c r="BI648" s="222"/>
      <c r="BJ648" s="222"/>
      <c r="BK648" s="222"/>
      <c r="BL648" s="224"/>
      <c r="BM648" s="219"/>
      <c r="BN648" s="223"/>
      <c r="BO648" s="219"/>
      <c r="BP648" s="219"/>
      <c r="BQ648" s="219"/>
      <c r="BR648" s="218"/>
      <c r="BS648" s="218"/>
      <c r="BT648" s="218"/>
      <c r="BU648" s="218"/>
      <c r="BV648" s="218"/>
      <c r="BW648" s="218"/>
      <c r="BX648" s="218"/>
      <c r="BY648" s="218"/>
      <c r="BZ648" s="218"/>
      <c r="CA648" s="218"/>
      <c r="CB648" s="218"/>
      <c r="CC648" s="218"/>
      <c r="CD648" s="218"/>
      <c r="CE648" s="218"/>
      <c r="CF648" s="218"/>
      <c r="CG648" s="218"/>
      <c r="CH648" s="218"/>
      <c r="CI648" s="218"/>
      <c r="CJ648" s="218"/>
      <c r="CK648" s="218"/>
    </row>
    <row r="649" spans="2:89" s="225" customFormat="1">
      <c r="B649" s="217"/>
      <c r="C649" s="216"/>
      <c r="D649" s="216"/>
      <c r="E649" s="216"/>
      <c r="F649" s="216"/>
      <c r="G649" s="216"/>
      <c r="H649" s="216"/>
      <c r="I649" s="287"/>
      <c r="J649" s="216"/>
      <c r="K649" s="216"/>
      <c r="L649" s="216"/>
      <c r="M649" s="216"/>
      <c r="N649" s="218"/>
      <c r="O649" s="218"/>
      <c r="P649" s="219"/>
      <c r="Q649" s="218"/>
      <c r="R649" s="218"/>
      <c r="S649" s="218"/>
      <c r="T649" s="218"/>
      <c r="U649" s="218"/>
      <c r="V649" s="218"/>
      <c r="W649" s="218"/>
      <c r="X649" s="218"/>
      <c r="Y649" s="218"/>
      <c r="Z649" s="218"/>
      <c r="AA649" s="218"/>
      <c r="AB649" s="220"/>
      <c r="AC649" s="221"/>
      <c r="AD649" s="221"/>
      <c r="AE649" s="220"/>
      <c r="AF649" s="220"/>
      <c r="AG649" s="218"/>
      <c r="AH649" s="218"/>
      <c r="AI649" s="222"/>
      <c r="AJ649" s="222"/>
      <c r="AK649" s="218"/>
      <c r="AL649" s="222"/>
      <c r="AM649" s="222"/>
      <c r="AN649" s="222"/>
      <c r="AO649" s="218"/>
      <c r="AP649" s="218"/>
      <c r="AQ649" s="218"/>
      <c r="AR649" s="218"/>
      <c r="AS649" s="218"/>
      <c r="AT649" s="220"/>
      <c r="AU649" s="222"/>
      <c r="AV649" s="222"/>
      <c r="AW649" s="218"/>
      <c r="AX649" s="219"/>
      <c r="AY649" s="223"/>
      <c r="AZ649" s="219"/>
      <c r="BA649" s="223"/>
      <c r="BB649" s="223"/>
      <c r="BC649" s="347"/>
      <c r="BD649" s="347"/>
      <c r="BE649" s="219"/>
      <c r="BF649" s="219"/>
      <c r="BG649" s="223"/>
      <c r="BH649" s="223"/>
      <c r="BI649" s="222"/>
      <c r="BJ649" s="222"/>
      <c r="BK649" s="222"/>
      <c r="BL649" s="224"/>
      <c r="BM649" s="219"/>
      <c r="BN649" s="223"/>
      <c r="BO649" s="219"/>
      <c r="BP649" s="219"/>
      <c r="BQ649" s="219"/>
      <c r="BR649" s="218"/>
      <c r="BS649" s="218"/>
      <c r="BT649" s="218"/>
      <c r="BU649" s="218"/>
      <c r="BV649" s="218"/>
      <c r="BW649" s="218"/>
      <c r="BX649" s="218"/>
      <c r="BY649" s="218"/>
      <c r="BZ649" s="218"/>
      <c r="CA649" s="218"/>
      <c r="CB649" s="218"/>
      <c r="CC649" s="218"/>
      <c r="CD649" s="218"/>
      <c r="CE649" s="218"/>
      <c r="CF649" s="218"/>
      <c r="CG649" s="218"/>
      <c r="CH649" s="218"/>
      <c r="CI649" s="218"/>
      <c r="CJ649" s="218"/>
      <c r="CK649" s="218"/>
    </row>
    <row r="650" spans="2:89" s="225" customFormat="1">
      <c r="B650" s="217"/>
      <c r="C650" s="216"/>
      <c r="D650" s="216"/>
      <c r="E650" s="216"/>
      <c r="F650" s="216"/>
      <c r="G650" s="216"/>
      <c r="H650" s="216"/>
      <c r="I650" s="287"/>
      <c r="J650" s="216"/>
      <c r="K650" s="216"/>
      <c r="L650" s="216"/>
      <c r="M650" s="216"/>
      <c r="N650" s="218"/>
      <c r="O650" s="218"/>
      <c r="P650" s="219"/>
      <c r="Q650" s="218"/>
      <c r="R650" s="218"/>
      <c r="S650" s="218"/>
      <c r="T650" s="218"/>
      <c r="U650" s="218"/>
      <c r="V650" s="218"/>
      <c r="W650" s="218"/>
      <c r="X650" s="218"/>
      <c r="Y650" s="218"/>
      <c r="Z650" s="218"/>
      <c r="AA650" s="218"/>
      <c r="AB650" s="220"/>
      <c r="AC650" s="221"/>
      <c r="AD650" s="221"/>
      <c r="AE650" s="220"/>
      <c r="AF650" s="220"/>
      <c r="AG650" s="218"/>
      <c r="AH650" s="218"/>
      <c r="AI650" s="222"/>
      <c r="AJ650" s="222"/>
      <c r="AK650" s="218"/>
      <c r="AL650" s="222"/>
      <c r="AM650" s="222"/>
      <c r="AN650" s="222"/>
      <c r="AO650" s="218"/>
      <c r="AP650" s="218"/>
      <c r="AQ650" s="218"/>
      <c r="AR650" s="218"/>
      <c r="AS650" s="218"/>
      <c r="AT650" s="220"/>
      <c r="AU650" s="222"/>
      <c r="AV650" s="222"/>
      <c r="AW650" s="218"/>
      <c r="AX650" s="219"/>
      <c r="AY650" s="223"/>
      <c r="AZ650" s="219"/>
      <c r="BA650" s="223"/>
      <c r="BB650" s="223"/>
      <c r="BC650" s="347"/>
      <c r="BD650" s="347"/>
      <c r="BE650" s="219"/>
      <c r="BF650" s="219"/>
      <c r="BG650" s="223"/>
      <c r="BH650" s="223"/>
      <c r="BI650" s="222"/>
      <c r="BJ650" s="222"/>
      <c r="BK650" s="222"/>
      <c r="BL650" s="224"/>
      <c r="BM650" s="219"/>
      <c r="BN650" s="223"/>
      <c r="BO650" s="219"/>
      <c r="BP650" s="219"/>
      <c r="BQ650" s="219"/>
      <c r="BR650" s="218"/>
      <c r="BS650" s="218"/>
      <c r="BT650" s="218"/>
      <c r="BU650" s="218"/>
      <c r="BV650" s="218"/>
      <c r="BW650" s="218"/>
      <c r="BX650" s="218"/>
      <c r="BY650" s="218"/>
      <c r="BZ650" s="218"/>
      <c r="CA650" s="218"/>
      <c r="CB650" s="218"/>
      <c r="CC650" s="218"/>
      <c r="CD650" s="218"/>
      <c r="CE650" s="218"/>
      <c r="CF650" s="218"/>
      <c r="CG650" s="218"/>
      <c r="CH650" s="218"/>
      <c r="CI650" s="218"/>
      <c r="CJ650" s="218"/>
      <c r="CK650" s="218"/>
    </row>
    <row r="651" spans="2:89" s="225" customFormat="1">
      <c r="B651" s="217"/>
      <c r="C651" s="216"/>
      <c r="D651" s="216"/>
      <c r="E651" s="216"/>
      <c r="F651" s="216"/>
      <c r="G651" s="216"/>
      <c r="H651" s="216"/>
      <c r="I651" s="287"/>
      <c r="J651" s="216"/>
      <c r="K651" s="216"/>
      <c r="L651" s="216"/>
      <c r="M651" s="216"/>
      <c r="N651" s="218"/>
      <c r="O651" s="218"/>
      <c r="P651" s="219"/>
      <c r="Q651" s="218"/>
      <c r="R651" s="218"/>
      <c r="S651" s="218"/>
      <c r="T651" s="218"/>
      <c r="U651" s="218"/>
      <c r="V651" s="218"/>
      <c r="W651" s="218"/>
      <c r="X651" s="218"/>
      <c r="Y651" s="218"/>
      <c r="Z651" s="218"/>
      <c r="AA651" s="218"/>
      <c r="AB651" s="220"/>
      <c r="AC651" s="221"/>
      <c r="AD651" s="221"/>
      <c r="AE651" s="220"/>
      <c r="AF651" s="220"/>
      <c r="AG651" s="218"/>
      <c r="AH651" s="218"/>
      <c r="AI651" s="222"/>
      <c r="AJ651" s="222"/>
      <c r="AK651" s="218"/>
      <c r="AL651" s="222"/>
      <c r="AM651" s="222"/>
      <c r="AN651" s="222"/>
      <c r="AO651" s="218"/>
      <c r="AP651" s="218"/>
      <c r="AQ651" s="218"/>
      <c r="AR651" s="218"/>
      <c r="AS651" s="218"/>
      <c r="AT651" s="220"/>
      <c r="AU651" s="222"/>
      <c r="AV651" s="222"/>
      <c r="AW651" s="218"/>
      <c r="AX651" s="219"/>
      <c r="AY651" s="223"/>
      <c r="AZ651" s="219"/>
      <c r="BA651" s="223"/>
      <c r="BB651" s="223"/>
      <c r="BC651" s="347"/>
      <c r="BD651" s="347"/>
      <c r="BE651" s="219"/>
      <c r="BF651" s="219"/>
      <c r="BG651" s="223"/>
      <c r="BH651" s="223"/>
      <c r="BI651" s="222"/>
      <c r="BJ651" s="222"/>
      <c r="BK651" s="222"/>
      <c r="BL651" s="224"/>
      <c r="BM651" s="219"/>
      <c r="BN651" s="223"/>
      <c r="BO651" s="219"/>
      <c r="BP651" s="219"/>
      <c r="BQ651" s="219"/>
      <c r="BR651" s="218"/>
      <c r="BS651" s="218"/>
      <c r="BT651" s="218"/>
      <c r="BU651" s="218"/>
      <c r="BV651" s="218"/>
      <c r="BW651" s="218"/>
      <c r="BX651" s="218"/>
      <c r="BY651" s="218"/>
      <c r="BZ651" s="218"/>
      <c r="CA651" s="218"/>
      <c r="CB651" s="218"/>
      <c r="CC651" s="218"/>
      <c r="CD651" s="218"/>
      <c r="CE651" s="218"/>
      <c r="CF651" s="218"/>
      <c r="CG651" s="218"/>
      <c r="CH651" s="218"/>
      <c r="CI651" s="218"/>
      <c r="CJ651" s="218"/>
      <c r="CK651" s="218"/>
    </row>
    <row r="652" spans="2:89" s="225" customFormat="1">
      <c r="B652" s="217"/>
      <c r="C652" s="216"/>
      <c r="D652" s="216"/>
      <c r="E652" s="216"/>
      <c r="F652" s="216"/>
      <c r="G652" s="216"/>
      <c r="H652" s="216"/>
      <c r="I652" s="287"/>
      <c r="J652" s="216"/>
      <c r="K652" s="216"/>
      <c r="L652" s="216"/>
      <c r="M652" s="216"/>
      <c r="N652" s="218"/>
      <c r="O652" s="218"/>
      <c r="P652" s="219"/>
      <c r="Q652" s="218"/>
      <c r="R652" s="218"/>
      <c r="S652" s="218"/>
      <c r="T652" s="218"/>
      <c r="U652" s="218"/>
      <c r="V652" s="218"/>
      <c r="W652" s="218"/>
      <c r="X652" s="218"/>
      <c r="Y652" s="218"/>
      <c r="Z652" s="218"/>
      <c r="AA652" s="218"/>
      <c r="AB652" s="220"/>
      <c r="AC652" s="221"/>
      <c r="AD652" s="221"/>
      <c r="AE652" s="220"/>
      <c r="AF652" s="220"/>
      <c r="AG652" s="218"/>
      <c r="AH652" s="218"/>
      <c r="AI652" s="222"/>
      <c r="AJ652" s="222"/>
      <c r="AK652" s="218"/>
      <c r="AL652" s="222"/>
      <c r="AM652" s="222"/>
      <c r="AN652" s="222"/>
      <c r="AO652" s="218"/>
      <c r="AP652" s="218"/>
      <c r="AQ652" s="218"/>
      <c r="AR652" s="218"/>
      <c r="AS652" s="218"/>
      <c r="AT652" s="220"/>
      <c r="AU652" s="222"/>
      <c r="AV652" s="222"/>
      <c r="AW652" s="218"/>
      <c r="AX652" s="219"/>
      <c r="AY652" s="223"/>
      <c r="AZ652" s="219"/>
      <c r="BA652" s="223"/>
      <c r="BB652" s="223"/>
      <c r="BC652" s="347"/>
      <c r="BD652" s="347"/>
      <c r="BE652" s="219"/>
      <c r="BF652" s="219"/>
      <c r="BG652" s="223"/>
      <c r="BH652" s="223"/>
      <c r="BI652" s="222"/>
      <c r="BJ652" s="222"/>
      <c r="BK652" s="222"/>
      <c r="BL652" s="224"/>
      <c r="BM652" s="219"/>
      <c r="BN652" s="223"/>
      <c r="BO652" s="219"/>
      <c r="BP652" s="219"/>
      <c r="BQ652" s="219"/>
      <c r="BR652" s="218"/>
      <c r="BS652" s="218"/>
      <c r="BT652" s="218"/>
      <c r="BU652" s="218"/>
      <c r="BV652" s="218"/>
      <c r="BW652" s="218"/>
      <c r="BX652" s="218"/>
      <c r="BY652" s="218"/>
      <c r="BZ652" s="218"/>
      <c r="CA652" s="218"/>
      <c r="CB652" s="218"/>
      <c r="CC652" s="218"/>
      <c r="CD652" s="218"/>
      <c r="CE652" s="218"/>
      <c r="CF652" s="218"/>
      <c r="CG652" s="218"/>
      <c r="CH652" s="218"/>
      <c r="CI652" s="218"/>
      <c r="CJ652" s="218"/>
      <c r="CK652" s="218"/>
    </row>
    <row r="653" spans="2:89" s="225" customFormat="1">
      <c r="B653" s="217"/>
      <c r="C653" s="216"/>
      <c r="D653" s="216"/>
      <c r="E653" s="216"/>
      <c r="F653" s="216"/>
      <c r="G653" s="216"/>
      <c r="H653" s="216"/>
      <c r="I653" s="287"/>
      <c r="J653" s="216"/>
      <c r="K653" s="216"/>
      <c r="L653" s="216"/>
      <c r="M653" s="216"/>
      <c r="N653" s="218"/>
      <c r="O653" s="218"/>
      <c r="P653" s="219"/>
      <c r="Q653" s="218"/>
      <c r="R653" s="218"/>
      <c r="S653" s="218"/>
      <c r="T653" s="218"/>
      <c r="U653" s="218"/>
      <c r="V653" s="218"/>
      <c r="W653" s="218"/>
      <c r="X653" s="218"/>
      <c r="Y653" s="218"/>
      <c r="Z653" s="218"/>
      <c r="AA653" s="218"/>
      <c r="AB653" s="220"/>
      <c r="AC653" s="221"/>
      <c r="AD653" s="221"/>
      <c r="AE653" s="220"/>
      <c r="AF653" s="220"/>
      <c r="AG653" s="218"/>
      <c r="AH653" s="218"/>
      <c r="AI653" s="222"/>
      <c r="AJ653" s="222"/>
      <c r="AK653" s="218"/>
      <c r="AL653" s="222"/>
      <c r="AM653" s="222"/>
      <c r="AN653" s="222"/>
      <c r="AO653" s="218"/>
      <c r="AP653" s="218"/>
      <c r="AQ653" s="218"/>
      <c r="AR653" s="218"/>
      <c r="AS653" s="218"/>
      <c r="AT653" s="220"/>
      <c r="AU653" s="222"/>
      <c r="AV653" s="222"/>
      <c r="AW653" s="218"/>
      <c r="AX653" s="219"/>
      <c r="AY653" s="223"/>
      <c r="AZ653" s="219"/>
      <c r="BA653" s="223"/>
      <c r="BB653" s="223"/>
      <c r="BC653" s="347"/>
      <c r="BD653" s="347"/>
      <c r="BE653" s="219"/>
      <c r="BF653" s="219"/>
      <c r="BG653" s="223"/>
      <c r="BH653" s="223"/>
      <c r="BI653" s="222"/>
      <c r="BJ653" s="222"/>
      <c r="BK653" s="222"/>
      <c r="BL653" s="224"/>
      <c r="BM653" s="219"/>
      <c r="BN653" s="223"/>
      <c r="BO653" s="219"/>
      <c r="BP653" s="219"/>
      <c r="BQ653" s="219"/>
      <c r="BR653" s="218"/>
      <c r="BS653" s="218"/>
      <c r="BT653" s="218"/>
      <c r="BU653" s="218"/>
      <c r="BV653" s="218"/>
      <c r="BW653" s="218"/>
      <c r="BX653" s="218"/>
      <c r="BY653" s="218"/>
      <c r="BZ653" s="218"/>
      <c r="CA653" s="218"/>
      <c r="CB653" s="218"/>
      <c r="CC653" s="218"/>
      <c r="CD653" s="218"/>
      <c r="CE653" s="218"/>
      <c r="CF653" s="218"/>
      <c r="CG653" s="218"/>
      <c r="CH653" s="218"/>
      <c r="CI653" s="218"/>
      <c r="CJ653" s="218"/>
      <c r="CK653" s="218"/>
    </row>
    <row r="654" spans="2:89" s="225" customFormat="1">
      <c r="B654" s="217"/>
      <c r="C654" s="216"/>
      <c r="D654" s="216"/>
      <c r="E654" s="216"/>
      <c r="F654" s="216"/>
      <c r="G654" s="216"/>
      <c r="H654" s="216"/>
      <c r="I654" s="287"/>
      <c r="J654" s="216"/>
      <c r="K654" s="216"/>
      <c r="L654" s="216"/>
      <c r="M654" s="216"/>
      <c r="N654" s="218"/>
      <c r="O654" s="218"/>
      <c r="P654" s="219"/>
      <c r="Q654" s="218"/>
      <c r="R654" s="218"/>
      <c r="S654" s="218"/>
      <c r="T654" s="218"/>
      <c r="U654" s="218"/>
      <c r="V654" s="218"/>
      <c r="W654" s="218"/>
      <c r="X654" s="218"/>
      <c r="Y654" s="218"/>
      <c r="Z654" s="218"/>
      <c r="AA654" s="218"/>
      <c r="AB654" s="220"/>
      <c r="AC654" s="221"/>
      <c r="AD654" s="221"/>
      <c r="AE654" s="220"/>
      <c r="AF654" s="220"/>
      <c r="AG654" s="218"/>
      <c r="AH654" s="218"/>
      <c r="AI654" s="222"/>
      <c r="AJ654" s="222"/>
      <c r="AK654" s="218"/>
      <c r="AL654" s="222"/>
      <c r="AM654" s="222"/>
      <c r="AN654" s="222"/>
      <c r="AO654" s="218"/>
      <c r="AP654" s="218"/>
      <c r="AQ654" s="218"/>
      <c r="AR654" s="218"/>
      <c r="AS654" s="218"/>
      <c r="AT654" s="220"/>
      <c r="AU654" s="222"/>
      <c r="AV654" s="222"/>
      <c r="AW654" s="218"/>
      <c r="AX654" s="219"/>
      <c r="AY654" s="223"/>
      <c r="AZ654" s="219"/>
      <c r="BA654" s="223"/>
      <c r="BB654" s="223"/>
      <c r="BC654" s="347"/>
      <c r="BD654" s="347"/>
      <c r="BE654" s="219"/>
      <c r="BF654" s="219"/>
      <c r="BG654" s="223"/>
      <c r="BH654" s="223"/>
      <c r="BI654" s="222"/>
      <c r="BJ654" s="222"/>
      <c r="BK654" s="222"/>
      <c r="BL654" s="224"/>
      <c r="BM654" s="219"/>
      <c r="BN654" s="223"/>
      <c r="BO654" s="219"/>
      <c r="BP654" s="219"/>
      <c r="BQ654" s="219"/>
      <c r="BR654" s="218"/>
      <c r="BS654" s="218"/>
      <c r="BT654" s="218"/>
      <c r="BU654" s="218"/>
      <c r="BV654" s="218"/>
      <c r="BW654" s="218"/>
      <c r="BX654" s="218"/>
      <c r="BY654" s="218"/>
      <c r="BZ654" s="218"/>
      <c r="CA654" s="218"/>
      <c r="CB654" s="218"/>
      <c r="CC654" s="218"/>
      <c r="CD654" s="218"/>
      <c r="CE654" s="218"/>
      <c r="CF654" s="218"/>
      <c r="CG654" s="218"/>
      <c r="CH654" s="218"/>
      <c r="CI654" s="218"/>
      <c r="CJ654" s="218"/>
      <c r="CK654" s="218"/>
    </row>
    <row r="655" spans="2:89" s="225" customFormat="1">
      <c r="B655" s="217"/>
      <c r="C655" s="216"/>
      <c r="D655" s="216"/>
      <c r="E655" s="216"/>
      <c r="F655" s="216"/>
      <c r="G655" s="216"/>
      <c r="H655" s="216"/>
      <c r="I655" s="287"/>
      <c r="J655" s="216"/>
      <c r="K655" s="216"/>
      <c r="L655" s="216"/>
      <c r="M655" s="216"/>
      <c r="N655" s="218"/>
      <c r="O655" s="218"/>
      <c r="P655" s="219"/>
      <c r="Q655" s="218"/>
      <c r="R655" s="218"/>
      <c r="S655" s="218"/>
      <c r="T655" s="218"/>
      <c r="U655" s="218"/>
      <c r="V655" s="218"/>
      <c r="W655" s="218"/>
      <c r="X655" s="218"/>
      <c r="Y655" s="218"/>
      <c r="Z655" s="218"/>
      <c r="AA655" s="218"/>
      <c r="AB655" s="220"/>
      <c r="AC655" s="221"/>
      <c r="AD655" s="221"/>
      <c r="AE655" s="220"/>
      <c r="AF655" s="220"/>
      <c r="AG655" s="218"/>
      <c r="AH655" s="218"/>
      <c r="AI655" s="222"/>
      <c r="AJ655" s="222"/>
      <c r="AK655" s="218"/>
      <c r="AL655" s="222"/>
      <c r="AM655" s="222"/>
      <c r="AN655" s="222"/>
      <c r="AO655" s="218"/>
      <c r="AP655" s="218"/>
      <c r="AQ655" s="218"/>
      <c r="AR655" s="218"/>
      <c r="AS655" s="218"/>
      <c r="AT655" s="220"/>
      <c r="AU655" s="222"/>
      <c r="AV655" s="222"/>
      <c r="AW655" s="218"/>
      <c r="AX655" s="219"/>
      <c r="AY655" s="223"/>
      <c r="AZ655" s="219"/>
      <c r="BA655" s="223"/>
      <c r="BB655" s="223"/>
      <c r="BC655" s="347"/>
      <c r="BD655" s="347"/>
      <c r="BE655" s="219"/>
      <c r="BF655" s="219"/>
      <c r="BG655" s="223"/>
      <c r="BH655" s="223"/>
      <c r="BI655" s="222"/>
      <c r="BJ655" s="222"/>
      <c r="BK655" s="222"/>
      <c r="BL655" s="224"/>
      <c r="BM655" s="219"/>
      <c r="BN655" s="223"/>
      <c r="BO655" s="219"/>
      <c r="BP655" s="219"/>
      <c r="BQ655" s="219"/>
      <c r="BR655" s="218"/>
      <c r="BS655" s="218"/>
      <c r="BT655" s="218"/>
      <c r="BU655" s="218"/>
      <c r="BV655" s="218"/>
      <c r="BW655" s="218"/>
      <c r="BX655" s="218"/>
      <c r="BY655" s="218"/>
      <c r="BZ655" s="218"/>
      <c r="CA655" s="218"/>
      <c r="CB655" s="218"/>
      <c r="CC655" s="218"/>
      <c r="CD655" s="218"/>
      <c r="CE655" s="218"/>
      <c r="CF655" s="218"/>
      <c r="CG655" s="218"/>
      <c r="CH655" s="218"/>
      <c r="CI655" s="218"/>
      <c r="CJ655" s="218"/>
      <c r="CK655" s="218"/>
    </row>
    <row r="656" spans="2:89" s="225" customFormat="1">
      <c r="B656" s="217"/>
      <c r="C656" s="216"/>
      <c r="D656" s="216"/>
      <c r="E656" s="216"/>
      <c r="F656" s="216"/>
      <c r="G656" s="216"/>
      <c r="H656" s="216"/>
      <c r="I656" s="287"/>
      <c r="J656" s="216"/>
      <c r="K656" s="216"/>
      <c r="L656" s="216"/>
      <c r="M656" s="216"/>
      <c r="N656" s="218"/>
      <c r="O656" s="218"/>
      <c r="P656" s="219"/>
      <c r="Q656" s="218"/>
      <c r="R656" s="218"/>
      <c r="S656" s="218"/>
      <c r="T656" s="218"/>
      <c r="U656" s="218"/>
      <c r="V656" s="218"/>
      <c r="W656" s="218"/>
      <c r="X656" s="218"/>
      <c r="Y656" s="218"/>
      <c r="Z656" s="218"/>
      <c r="AA656" s="218"/>
      <c r="AB656" s="220"/>
      <c r="AC656" s="221"/>
      <c r="AD656" s="221"/>
      <c r="AE656" s="220"/>
      <c r="AF656" s="220"/>
      <c r="AG656" s="218"/>
      <c r="AH656" s="218"/>
      <c r="AI656" s="222"/>
      <c r="AJ656" s="222"/>
      <c r="AK656" s="218"/>
      <c r="AL656" s="222"/>
      <c r="AM656" s="222"/>
      <c r="AN656" s="222"/>
      <c r="AO656" s="218"/>
      <c r="AP656" s="218"/>
      <c r="AQ656" s="218"/>
      <c r="AR656" s="218"/>
      <c r="AS656" s="218"/>
      <c r="AT656" s="220"/>
      <c r="AU656" s="222"/>
      <c r="AV656" s="222"/>
      <c r="AW656" s="218"/>
      <c r="AX656" s="219"/>
      <c r="AY656" s="223"/>
      <c r="AZ656" s="219"/>
      <c r="BA656" s="223"/>
      <c r="BB656" s="223"/>
      <c r="BC656" s="347"/>
      <c r="BD656" s="347"/>
      <c r="BE656" s="219"/>
      <c r="BF656" s="219"/>
      <c r="BG656" s="223"/>
      <c r="BH656" s="223"/>
      <c r="BI656" s="222"/>
      <c r="BJ656" s="222"/>
      <c r="BK656" s="222"/>
      <c r="BL656" s="224"/>
      <c r="BM656" s="219"/>
      <c r="BN656" s="223"/>
      <c r="BO656" s="219"/>
      <c r="BP656" s="219"/>
      <c r="BQ656" s="219"/>
      <c r="BR656" s="218"/>
      <c r="BS656" s="218"/>
      <c r="BT656" s="218"/>
      <c r="BU656" s="218"/>
      <c r="BV656" s="218"/>
      <c r="BW656" s="218"/>
      <c r="BX656" s="218"/>
      <c r="BY656" s="218"/>
      <c r="BZ656" s="218"/>
      <c r="CA656" s="218"/>
      <c r="CB656" s="218"/>
      <c r="CC656" s="218"/>
      <c r="CD656" s="218"/>
      <c r="CE656" s="218"/>
      <c r="CF656" s="218"/>
      <c r="CG656" s="218"/>
      <c r="CH656" s="218"/>
      <c r="CI656" s="218"/>
      <c r="CJ656" s="218"/>
      <c r="CK656" s="218"/>
    </row>
    <row r="657" spans="2:89" s="225" customFormat="1">
      <c r="B657" s="217"/>
      <c r="C657" s="216"/>
      <c r="D657" s="216"/>
      <c r="E657" s="216"/>
      <c r="F657" s="216"/>
      <c r="G657" s="216"/>
      <c r="H657" s="216"/>
      <c r="I657" s="287"/>
      <c r="J657" s="216"/>
      <c r="K657" s="216"/>
      <c r="L657" s="216"/>
      <c r="M657" s="216"/>
      <c r="N657" s="218"/>
      <c r="O657" s="218"/>
      <c r="P657" s="219"/>
      <c r="Q657" s="218"/>
      <c r="R657" s="218"/>
      <c r="S657" s="218"/>
      <c r="T657" s="218"/>
      <c r="U657" s="218"/>
      <c r="V657" s="218"/>
      <c r="W657" s="218"/>
      <c r="X657" s="218"/>
      <c r="Y657" s="218"/>
      <c r="Z657" s="218"/>
      <c r="AA657" s="218"/>
      <c r="AB657" s="220"/>
      <c r="AC657" s="221"/>
      <c r="AD657" s="221"/>
      <c r="AE657" s="220"/>
      <c r="AF657" s="220"/>
      <c r="AG657" s="218"/>
      <c r="AH657" s="218"/>
      <c r="AI657" s="222"/>
      <c r="AJ657" s="222"/>
      <c r="AK657" s="218"/>
      <c r="AL657" s="222"/>
      <c r="AM657" s="222"/>
      <c r="AN657" s="222"/>
      <c r="AO657" s="218"/>
      <c r="AP657" s="218"/>
      <c r="AQ657" s="218"/>
      <c r="AR657" s="218"/>
      <c r="AS657" s="218"/>
      <c r="AT657" s="220"/>
      <c r="AU657" s="222"/>
      <c r="AV657" s="222"/>
      <c r="AW657" s="218"/>
      <c r="AX657" s="219"/>
      <c r="AY657" s="223"/>
      <c r="AZ657" s="219"/>
      <c r="BA657" s="223"/>
      <c r="BB657" s="223"/>
      <c r="BC657" s="347"/>
      <c r="BD657" s="347"/>
      <c r="BE657" s="219"/>
      <c r="BF657" s="219"/>
      <c r="BG657" s="223"/>
      <c r="BH657" s="223"/>
      <c r="BI657" s="222"/>
      <c r="BJ657" s="222"/>
      <c r="BK657" s="222"/>
      <c r="BL657" s="224"/>
      <c r="BM657" s="219"/>
      <c r="BN657" s="223"/>
      <c r="BO657" s="219"/>
      <c r="BP657" s="219"/>
      <c r="BQ657" s="219"/>
      <c r="BR657" s="218"/>
      <c r="BS657" s="218"/>
      <c r="BT657" s="218"/>
      <c r="BU657" s="218"/>
      <c r="BV657" s="218"/>
      <c r="BW657" s="218"/>
      <c r="BX657" s="218"/>
      <c r="BY657" s="218"/>
      <c r="BZ657" s="218"/>
      <c r="CA657" s="218"/>
      <c r="CB657" s="218"/>
      <c r="CC657" s="218"/>
      <c r="CD657" s="218"/>
      <c r="CE657" s="218"/>
      <c r="CF657" s="218"/>
      <c r="CG657" s="218"/>
      <c r="CH657" s="218"/>
      <c r="CI657" s="218"/>
      <c r="CJ657" s="218"/>
      <c r="CK657" s="218"/>
    </row>
    <row r="658" spans="2:89" s="225" customFormat="1">
      <c r="B658" s="217"/>
      <c r="C658" s="216"/>
      <c r="D658" s="216"/>
      <c r="E658" s="216"/>
      <c r="F658" s="216"/>
      <c r="G658" s="216"/>
      <c r="H658" s="216"/>
      <c r="I658" s="287"/>
      <c r="J658" s="216"/>
      <c r="K658" s="216"/>
      <c r="L658" s="216"/>
      <c r="M658" s="216"/>
      <c r="N658" s="218"/>
      <c r="O658" s="218"/>
      <c r="P658" s="219"/>
      <c r="Q658" s="218"/>
      <c r="R658" s="218"/>
      <c r="S658" s="218"/>
      <c r="T658" s="218"/>
      <c r="U658" s="218"/>
      <c r="V658" s="218"/>
      <c r="W658" s="218"/>
      <c r="X658" s="218"/>
      <c r="Y658" s="218"/>
      <c r="Z658" s="218"/>
      <c r="AA658" s="218"/>
      <c r="AB658" s="220"/>
      <c r="AC658" s="221"/>
      <c r="AD658" s="221"/>
      <c r="AE658" s="220"/>
      <c r="AF658" s="220"/>
      <c r="AG658" s="218"/>
      <c r="AH658" s="218"/>
      <c r="AI658" s="222"/>
      <c r="AJ658" s="222"/>
      <c r="AK658" s="218"/>
      <c r="AL658" s="222"/>
      <c r="AM658" s="222"/>
      <c r="AN658" s="222"/>
      <c r="AO658" s="218"/>
      <c r="AP658" s="218"/>
      <c r="AQ658" s="218"/>
      <c r="AR658" s="218"/>
      <c r="AS658" s="218"/>
      <c r="AT658" s="220"/>
      <c r="AU658" s="222"/>
      <c r="AV658" s="222"/>
      <c r="AW658" s="218"/>
      <c r="AX658" s="219"/>
      <c r="AY658" s="223"/>
      <c r="AZ658" s="219"/>
      <c r="BA658" s="223"/>
      <c r="BB658" s="223"/>
      <c r="BC658" s="347"/>
      <c r="BD658" s="347"/>
      <c r="BE658" s="219"/>
      <c r="BF658" s="219"/>
      <c r="BG658" s="223"/>
      <c r="BH658" s="223"/>
      <c r="BI658" s="222"/>
      <c r="BJ658" s="222"/>
      <c r="BK658" s="222"/>
      <c r="BL658" s="224"/>
      <c r="BM658" s="219"/>
      <c r="BN658" s="223"/>
      <c r="BO658" s="219"/>
      <c r="BP658" s="219"/>
      <c r="BQ658" s="219"/>
      <c r="BR658" s="218"/>
      <c r="BS658" s="218"/>
      <c r="BT658" s="218"/>
      <c r="BU658" s="218"/>
      <c r="BV658" s="218"/>
      <c r="BW658" s="218"/>
      <c r="BX658" s="218"/>
      <c r="BY658" s="218"/>
      <c r="BZ658" s="218"/>
      <c r="CA658" s="218"/>
      <c r="CB658" s="218"/>
      <c r="CC658" s="218"/>
      <c r="CD658" s="218"/>
      <c r="CE658" s="218"/>
      <c r="CF658" s="218"/>
      <c r="CG658" s="218"/>
      <c r="CH658" s="218"/>
      <c r="CI658" s="218"/>
      <c r="CJ658" s="218"/>
      <c r="CK658" s="218"/>
    </row>
    <row r="659" spans="2:89" s="225" customFormat="1">
      <c r="B659" s="217"/>
      <c r="C659" s="216"/>
      <c r="D659" s="216"/>
      <c r="E659" s="216"/>
      <c r="F659" s="216"/>
      <c r="G659" s="216"/>
      <c r="H659" s="216"/>
      <c r="I659" s="287"/>
      <c r="J659" s="216"/>
      <c r="K659" s="216"/>
      <c r="L659" s="216"/>
      <c r="M659" s="216"/>
      <c r="N659" s="218"/>
      <c r="O659" s="218"/>
      <c r="P659" s="219"/>
      <c r="Q659" s="218"/>
      <c r="R659" s="218"/>
      <c r="S659" s="218"/>
      <c r="T659" s="218"/>
      <c r="U659" s="218"/>
      <c r="V659" s="218"/>
      <c r="W659" s="218"/>
      <c r="X659" s="218"/>
      <c r="Y659" s="218"/>
      <c r="Z659" s="218"/>
      <c r="AA659" s="218"/>
      <c r="AB659" s="220"/>
      <c r="AC659" s="221"/>
      <c r="AD659" s="221"/>
      <c r="AE659" s="220"/>
      <c r="AF659" s="220"/>
      <c r="AG659" s="218"/>
      <c r="AH659" s="218"/>
      <c r="AI659" s="222"/>
      <c r="AJ659" s="222"/>
      <c r="AK659" s="218"/>
      <c r="AL659" s="222"/>
      <c r="AM659" s="222"/>
      <c r="AN659" s="222"/>
      <c r="AO659" s="218"/>
      <c r="AP659" s="218"/>
      <c r="AQ659" s="218"/>
      <c r="AR659" s="218"/>
      <c r="AS659" s="218"/>
      <c r="AT659" s="220"/>
      <c r="AU659" s="222"/>
      <c r="AV659" s="222"/>
      <c r="AW659" s="218"/>
      <c r="AX659" s="219"/>
      <c r="AY659" s="223"/>
      <c r="AZ659" s="219"/>
      <c r="BA659" s="223"/>
      <c r="BB659" s="223"/>
      <c r="BC659" s="347"/>
      <c r="BD659" s="347"/>
      <c r="BE659" s="219"/>
      <c r="BF659" s="219"/>
      <c r="BG659" s="223"/>
      <c r="BH659" s="223"/>
      <c r="BI659" s="222"/>
      <c r="BJ659" s="222"/>
      <c r="BK659" s="222"/>
      <c r="BL659" s="224"/>
      <c r="BM659" s="219"/>
      <c r="BN659" s="223"/>
      <c r="BO659" s="219"/>
      <c r="BP659" s="219"/>
      <c r="BQ659" s="219"/>
      <c r="BR659" s="218"/>
      <c r="BS659" s="218"/>
      <c r="BT659" s="218"/>
      <c r="BU659" s="218"/>
      <c r="BV659" s="218"/>
      <c r="BW659" s="218"/>
      <c r="BX659" s="218"/>
      <c r="BY659" s="218"/>
      <c r="BZ659" s="218"/>
      <c r="CA659" s="218"/>
      <c r="CB659" s="218"/>
      <c r="CC659" s="218"/>
      <c r="CD659" s="218"/>
      <c r="CE659" s="218"/>
      <c r="CF659" s="218"/>
      <c r="CG659" s="218"/>
      <c r="CH659" s="218"/>
      <c r="CI659" s="218"/>
      <c r="CJ659" s="218"/>
      <c r="CK659" s="218"/>
    </row>
    <row r="660" spans="2:89" s="225" customFormat="1">
      <c r="B660" s="217"/>
      <c r="C660" s="216"/>
      <c r="D660" s="216"/>
      <c r="E660" s="216"/>
      <c r="F660" s="216"/>
      <c r="G660" s="216"/>
      <c r="H660" s="216"/>
      <c r="I660" s="287"/>
      <c r="J660" s="216"/>
      <c r="K660" s="216"/>
      <c r="L660" s="216"/>
      <c r="M660" s="216"/>
      <c r="N660" s="218"/>
      <c r="O660" s="218"/>
      <c r="P660" s="219"/>
      <c r="Q660" s="218"/>
      <c r="R660" s="218"/>
      <c r="S660" s="218"/>
      <c r="T660" s="218"/>
      <c r="U660" s="218"/>
      <c r="V660" s="218"/>
      <c r="W660" s="218"/>
      <c r="X660" s="218"/>
      <c r="Y660" s="218"/>
      <c r="Z660" s="218"/>
      <c r="AA660" s="218"/>
      <c r="AB660" s="220"/>
      <c r="AC660" s="221"/>
      <c r="AD660" s="221"/>
      <c r="AE660" s="220"/>
      <c r="AF660" s="220"/>
      <c r="AG660" s="218"/>
      <c r="AH660" s="218"/>
      <c r="AI660" s="222"/>
      <c r="AJ660" s="222"/>
      <c r="AK660" s="218"/>
      <c r="AL660" s="222"/>
      <c r="AM660" s="222"/>
      <c r="AN660" s="222"/>
      <c r="AO660" s="218"/>
      <c r="AP660" s="218"/>
      <c r="AQ660" s="218"/>
      <c r="AR660" s="218"/>
      <c r="AS660" s="218"/>
      <c r="AT660" s="220"/>
      <c r="AU660" s="222"/>
      <c r="AV660" s="222"/>
      <c r="AW660" s="218"/>
      <c r="AX660" s="219"/>
      <c r="AY660" s="223"/>
      <c r="AZ660" s="219"/>
      <c r="BA660" s="223"/>
      <c r="BB660" s="223"/>
      <c r="BC660" s="347"/>
      <c r="BD660" s="347"/>
      <c r="BE660" s="219"/>
      <c r="BF660" s="219"/>
      <c r="BG660" s="223"/>
      <c r="BH660" s="223"/>
      <c r="BI660" s="222"/>
      <c r="BJ660" s="222"/>
      <c r="BK660" s="222"/>
      <c r="BL660" s="224"/>
      <c r="BM660" s="219"/>
      <c r="BN660" s="223"/>
      <c r="BO660" s="219"/>
      <c r="BP660" s="219"/>
      <c r="BQ660" s="219"/>
      <c r="BR660" s="218"/>
      <c r="BS660" s="218"/>
      <c r="BT660" s="218"/>
      <c r="BU660" s="218"/>
      <c r="BV660" s="218"/>
      <c r="BW660" s="218"/>
      <c r="BX660" s="218"/>
      <c r="BY660" s="218"/>
      <c r="BZ660" s="218"/>
      <c r="CA660" s="218"/>
      <c r="CB660" s="218"/>
      <c r="CC660" s="218"/>
      <c r="CD660" s="218"/>
      <c r="CE660" s="218"/>
      <c r="CF660" s="218"/>
      <c r="CG660" s="218"/>
      <c r="CH660" s="218"/>
      <c r="CI660" s="218"/>
      <c r="CJ660" s="218"/>
      <c r="CK660" s="218"/>
    </row>
    <row r="661" spans="2:89" s="225" customFormat="1">
      <c r="B661" s="217"/>
      <c r="C661" s="216"/>
      <c r="D661" s="216"/>
      <c r="E661" s="216"/>
      <c r="F661" s="216"/>
      <c r="G661" s="216"/>
      <c r="H661" s="216"/>
      <c r="I661" s="287"/>
      <c r="J661" s="216"/>
      <c r="K661" s="216"/>
      <c r="L661" s="216"/>
      <c r="M661" s="216"/>
      <c r="N661" s="218"/>
      <c r="O661" s="218"/>
      <c r="P661" s="219"/>
      <c r="Q661" s="218"/>
      <c r="R661" s="218"/>
      <c r="S661" s="218"/>
      <c r="T661" s="218"/>
      <c r="U661" s="218"/>
      <c r="V661" s="218"/>
      <c r="W661" s="218"/>
      <c r="X661" s="218"/>
      <c r="Y661" s="218"/>
      <c r="Z661" s="218"/>
      <c r="AA661" s="218"/>
      <c r="AB661" s="220"/>
      <c r="AC661" s="221"/>
      <c r="AD661" s="221"/>
      <c r="AE661" s="220"/>
      <c r="AF661" s="220"/>
      <c r="AG661" s="218"/>
      <c r="AH661" s="218"/>
      <c r="AI661" s="222"/>
      <c r="AJ661" s="222"/>
      <c r="AK661" s="218"/>
      <c r="AL661" s="222"/>
      <c r="AM661" s="222"/>
      <c r="AN661" s="222"/>
      <c r="AO661" s="218"/>
      <c r="AP661" s="218"/>
      <c r="AQ661" s="218"/>
      <c r="AR661" s="218"/>
      <c r="AS661" s="218"/>
      <c r="AT661" s="220"/>
      <c r="AU661" s="222"/>
      <c r="AV661" s="222"/>
      <c r="AW661" s="218"/>
      <c r="AX661" s="219"/>
      <c r="AY661" s="223"/>
      <c r="AZ661" s="219"/>
      <c r="BA661" s="223"/>
      <c r="BB661" s="223"/>
      <c r="BC661" s="347"/>
      <c r="BD661" s="347"/>
      <c r="BE661" s="219"/>
      <c r="BF661" s="219"/>
      <c r="BG661" s="223"/>
      <c r="BH661" s="223"/>
      <c r="BI661" s="222"/>
      <c r="BJ661" s="222"/>
      <c r="BK661" s="222"/>
      <c r="BL661" s="224"/>
      <c r="BM661" s="219"/>
      <c r="BN661" s="223"/>
      <c r="BO661" s="219"/>
      <c r="BP661" s="219"/>
      <c r="BQ661" s="219"/>
      <c r="BR661" s="218"/>
      <c r="BS661" s="218"/>
      <c r="BT661" s="218"/>
      <c r="BU661" s="218"/>
      <c r="BV661" s="218"/>
      <c r="BW661" s="218"/>
      <c r="BX661" s="218"/>
      <c r="BY661" s="218"/>
      <c r="BZ661" s="218"/>
      <c r="CA661" s="218"/>
      <c r="CB661" s="218"/>
      <c r="CC661" s="218"/>
      <c r="CD661" s="218"/>
      <c r="CE661" s="218"/>
      <c r="CF661" s="218"/>
      <c r="CG661" s="218"/>
      <c r="CH661" s="218"/>
      <c r="CI661" s="218"/>
      <c r="CJ661" s="218"/>
      <c r="CK661" s="218"/>
    </row>
    <row r="662" spans="2:89" s="225" customFormat="1">
      <c r="B662" s="217"/>
      <c r="C662" s="216"/>
      <c r="D662" s="216"/>
      <c r="E662" s="216"/>
      <c r="F662" s="216"/>
      <c r="G662" s="216"/>
      <c r="H662" s="216"/>
      <c r="I662" s="287"/>
      <c r="J662" s="216"/>
      <c r="K662" s="216"/>
      <c r="L662" s="216"/>
      <c r="M662" s="216"/>
      <c r="N662" s="218"/>
      <c r="O662" s="218"/>
      <c r="P662" s="219"/>
      <c r="Q662" s="218"/>
      <c r="R662" s="218"/>
      <c r="S662" s="218"/>
      <c r="T662" s="218"/>
      <c r="U662" s="218"/>
      <c r="V662" s="218"/>
      <c r="W662" s="218"/>
      <c r="X662" s="218"/>
      <c r="Y662" s="218"/>
      <c r="Z662" s="218"/>
      <c r="AA662" s="218"/>
      <c r="AB662" s="220"/>
      <c r="AC662" s="221"/>
      <c r="AD662" s="221"/>
      <c r="AE662" s="220"/>
      <c r="AF662" s="220"/>
      <c r="AG662" s="218"/>
      <c r="AH662" s="218"/>
      <c r="AI662" s="222"/>
      <c r="AJ662" s="222"/>
      <c r="AK662" s="218"/>
      <c r="AL662" s="222"/>
      <c r="AM662" s="222"/>
      <c r="AN662" s="222"/>
      <c r="AO662" s="218"/>
      <c r="AP662" s="218"/>
      <c r="AQ662" s="218"/>
      <c r="AR662" s="218"/>
      <c r="AS662" s="218"/>
      <c r="AT662" s="220"/>
      <c r="AU662" s="222"/>
      <c r="AV662" s="222"/>
      <c r="AW662" s="218"/>
      <c r="AX662" s="219"/>
      <c r="AY662" s="223"/>
      <c r="AZ662" s="219"/>
      <c r="BA662" s="223"/>
      <c r="BB662" s="223"/>
      <c r="BC662" s="347"/>
      <c r="BD662" s="347"/>
      <c r="BE662" s="219"/>
      <c r="BF662" s="219"/>
      <c r="BG662" s="223"/>
      <c r="BH662" s="223"/>
      <c r="BI662" s="222"/>
      <c r="BJ662" s="222"/>
      <c r="BK662" s="222"/>
      <c r="BL662" s="224"/>
      <c r="BM662" s="219"/>
      <c r="BN662" s="223"/>
      <c r="BO662" s="219"/>
      <c r="BP662" s="219"/>
      <c r="BQ662" s="219"/>
      <c r="BR662" s="218"/>
      <c r="BS662" s="218"/>
      <c r="BT662" s="218"/>
      <c r="BU662" s="218"/>
      <c r="BV662" s="218"/>
      <c r="BW662" s="218"/>
      <c r="BX662" s="218"/>
      <c r="BY662" s="218"/>
      <c r="BZ662" s="218"/>
      <c r="CA662" s="218"/>
      <c r="CB662" s="218"/>
      <c r="CC662" s="218"/>
      <c r="CD662" s="218"/>
      <c r="CE662" s="218"/>
      <c r="CF662" s="218"/>
      <c r="CG662" s="218"/>
      <c r="CH662" s="218"/>
      <c r="CI662" s="218"/>
      <c r="CJ662" s="218"/>
      <c r="CK662" s="218"/>
    </row>
    <row r="663" spans="2:89" s="225" customFormat="1">
      <c r="B663" s="217"/>
      <c r="C663" s="216"/>
      <c r="D663" s="216"/>
      <c r="E663" s="216"/>
      <c r="F663" s="216"/>
      <c r="G663" s="216"/>
      <c r="H663" s="216"/>
      <c r="I663" s="287"/>
      <c r="J663" s="216"/>
      <c r="K663" s="216"/>
      <c r="L663" s="216"/>
      <c r="M663" s="216"/>
      <c r="N663" s="218"/>
      <c r="O663" s="218"/>
      <c r="P663" s="219"/>
      <c r="Q663" s="218"/>
      <c r="R663" s="218"/>
      <c r="S663" s="218"/>
      <c r="T663" s="218"/>
      <c r="U663" s="218"/>
      <c r="V663" s="218"/>
      <c r="W663" s="218"/>
      <c r="X663" s="218"/>
      <c r="Y663" s="218"/>
      <c r="Z663" s="218"/>
      <c r="AA663" s="218"/>
      <c r="AB663" s="220"/>
      <c r="AC663" s="221"/>
      <c r="AD663" s="221"/>
      <c r="AE663" s="220"/>
      <c r="AF663" s="220"/>
      <c r="AG663" s="218"/>
      <c r="AH663" s="218"/>
      <c r="AI663" s="222"/>
      <c r="AJ663" s="222"/>
      <c r="AK663" s="218"/>
      <c r="AL663" s="222"/>
      <c r="AM663" s="222"/>
      <c r="AN663" s="222"/>
      <c r="AO663" s="218"/>
      <c r="AP663" s="218"/>
      <c r="AQ663" s="218"/>
      <c r="AR663" s="218"/>
      <c r="AS663" s="218"/>
      <c r="AT663" s="220"/>
      <c r="AU663" s="222"/>
      <c r="AV663" s="222"/>
      <c r="AW663" s="218"/>
      <c r="AX663" s="219"/>
      <c r="AY663" s="223"/>
      <c r="AZ663" s="219"/>
      <c r="BA663" s="223"/>
      <c r="BB663" s="223"/>
      <c r="BC663" s="347"/>
      <c r="BD663" s="347"/>
      <c r="BE663" s="219"/>
      <c r="BF663" s="219"/>
      <c r="BG663" s="223"/>
      <c r="BH663" s="223"/>
      <c r="BI663" s="222"/>
      <c r="BJ663" s="222"/>
      <c r="BK663" s="222"/>
      <c r="BL663" s="224"/>
      <c r="BM663" s="219"/>
      <c r="BN663" s="223"/>
      <c r="BO663" s="219"/>
      <c r="BP663" s="219"/>
      <c r="BQ663" s="219"/>
      <c r="BR663" s="218"/>
      <c r="BS663" s="218"/>
      <c r="BT663" s="218"/>
      <c r="BU663" s="218"/>
      <c r="BV663" s="218"/>
      <c r="BW663" s="218"/>
      <c r="BX663" s="218"/>
      <c r="BY663" s="218"/>
      <c r="BZ663" s="218"/>
      <c r="CA663" s="218"/>
      <c r="CB663" s="218"/>
      <c r="CC663" s="218"/>
      <c r="CD663" s="218"/>
      <c r="CE663" s="218"/>
      <c r="CF663" s="218"/>
      <c r="CG663" s="218"/>
      <c r="CH663" s="218"/>
      <c r="CI663" s="218"/>
      <c r="CJ663" s="218"/>
      <c r="CK663" s="218"/>
    </row>
    <row r="664" spans="2:89" s="225" customFormat="1">
      <c r="B664" s="217"/>
      <c r="C664" s="216"/>
      <c r="D664" s="216"/>
      <c r="E664" s="216"/>
      <c r="F664" s="216"/>
      <c r="G664" s="216"/>
      <c r="H664" s="216"/>
      <c r="I664" s="287"/>
      <c r="J664" s="216"/>
      <c r="K664" s="216"/>
      <c r="L664" s="216"/>
      <c r="M664" s="216"/>
      <c r="N664" s="218"/>
      <c r="O664" s="218"/>
      <c r="P664" s="219"/>
      <c r="Q664" s="218"/>
      <c r="R664" s="218"/>
      <c r="S664" s="218"/>
      <c r="T664" s="218"/>
      <c r="U664" s="218"/>
      <c r="V664" s="218"/>
      <c r="W664" s="218"/>
      <c r="X664" s="218"/>
      <c r="Y664" s="218"/>
      <c r="Z664" s="218"/>
      <c r="AA664" s="218"/>
      <c r="AB664" s="220"/>
      <c r="AC664" s="221"/>
      <c r="AD664" s="221"/>
      <c r="AE664" s="220"/>
      <c r="AF664" s="220"/>
      <c r="AG664" s="218"/>
      <c r="AH664" s="218"/>
      <c r="AI664" s="222"/>
      <c r="AJ664" s="222"/>
      <c r="AK664" s="218"/>
      <c r="AL664" s="222"/>
      <c r="AM664" s="222"/>
      <c r="AN664" s="222"/>
      <c r="AO664" s="218"/>
      <c r="AP664" s="218"/>
      <c r="AQ664" s="218"/>
      <c r="AR664" s="218"/>
      <c r="AS664" s="218"/>
      <c r="AT664" s="220"/>
      <c r="AU664" s="222"/>
      <c r="AV664" s="222"/>
      <c r="AW664" s="218"/>
      <c r="AX664" s="219"/>
      <c r="AY664" s="223"/>
      <c r="AZ664" s="219"/>
      <c r="BA664" s="223"/>
      <c r="BB664" s="223"/>
      <c r="BC664" s="347"/>
      <c r="BD664" s="347"/>
      <c r="BE664" s="219"/>
      <c r="BF664" s="219"/>
      <c r="BG664" s="223"/>
      <c r="BH664" s="223"/>
      <c r="BI664" s="222"/>
      <c r="BJ664" s="222"/>
      <c r="BK664" s="222"/>
      <c r="BL664" s="224"/>
      <c r="BM664" s="219"/>
      <c r="BN664" s="223"/>
      <c r="BO664" s="219"/>
      <c r="BP664" s="219"/>
      <c r="BQ664" s="219"/>
      <c r="BR664" s="218"/>
      <c r="BS664" s="218"/>
      <c r="BT664" s="218"/>
      <c r="BU664" s="218"/>
      <c r="BV664" s="218"/>
      <c r="BW664" s="218"/>
      <c r="BX664" s="218"/>
      <c r="BY664" s="218"/>
      <c r="BZ664" s="218"/>
      <c r="CA664" s="218"/>
      <c r="CB664" s="218"/>
      <c r="CC664" s="218"/>
      <c r="CD664" s="218"/>
      <c r="CE664" s="218"/>
      <c r="CF664" s="218"/>
      <c r="CG664" s="218"/>
      <c r="CH664" s="218"/>
      <c r="CI664" s="218"/>
      <c r="CJ664" s="218"/>
      <c r="CK664" s="218"/>
    </row>
    <row r="665" spans="2:89" s="225" customFormat="1">
      <c r="B665" s="217"/>
      <c r="C665" s="216"/>
      <c r="D665" s="216"/>
      <c r="E665" s="216"/>
      <c r="F665" s="216"/>
      <c r="G665" s="216"/>
      <c r="H665" s="216"/>
      <c r="I665" s="287"/>
      <c r="J665" s="216"/>
      <c r="K665" s="216"/>
      <c r="L665" s="216"/>
      <c r="M665" s="216"/>
      <c r="N665" s="218"/>
      <c r="O665" s="218"/>
      <c r="P665" s="219"/>
      <c r="Q665" s="218"/>
      <c r="R665" s="218"/>
      <c r="S665" s="218"/>
      <c r="T665" s="218"/>
      <c r="U665" s="218"/>
      <c r="V665" s="218"/>
      <c r="W665" s="218"/>
      <c r="X665" s="218"/>
      <c r="Y665" s="218"/>
      <c r="Z665" s="218"/>
      <c r="AA665" s="218"/>
      <c r="AB665" s="220"/>
      <c r="AC665" s="221"/>
      <c r="AD665" s="221"/>
      <c r="AE665" s="220"/>
      <c r="AF665" s="220"/>
      <c r="AG665" s="218"/>
      <c r="AH665" s="218"/>
      <c r="AI665" s="222"/>
      <c r="AJ665" s="222"/>
      <c r="AK665" s="218"/>
      <c r="AL665" s="222"/>
      <c r="AM665" s="222"/>
      <c r="AN665" s="222"/>
      <c r="AO665" s="218"/>
      <c r="AP665" s="218"/>
      <c r="AQ665" s="218"/>
      <c r="AR665" s="218"/>
      <c r="AS665" s="218"/>
      <c r="AT665" s="220"/>
      <c r="AU665" s="222"/>
      <c r="AV665" s="222"/>
      <c r="AW665" s="218"/>
      <c r="AX665" s="219"/>
      <c r="AY665" s="223"/>
      <c r="AZ665" s="219"/>
      <c r="BA665" s="223"/>
      <c r="BB665" s="223"/>
      <c r="BC665" s="347"/>
      <c r="BD665" s="347"/>
      <c r="BE665" s="219"/>
      <c r="BF665" s="219"/>
      <c r="BG665" s="223"/>
      <c r="BH665" s="223"/>
      <c r="BI665" s="222"/>
      <c r="BJ665" s="222"/>
      <c r="BK665" s="222"/>
      <c r="BL665" s="224"/>
      <c r="BM665" s="219"/>
      <c r="BN665" s="223"/>
      <c r="BO665" s="219"/>
      <c r="BP665" s="219"/>
      <c r="BQ665" s="219"/>
      <c r="BR665" s="218"/>
      <c r="BS665" s="218"/>
      <c r="BT665" s="218"/>
      <c r="BU665" s="218"/>
      <c r="BV665" s="218"/>
      <c r="BW665" s="218"/>
      <c r="BX665" s="218"/>
      <c r="BY665" s="218"/>
      <c r="BZ665" s="218"/>
      <c r="CA665" s="218"/>
      <c r="CB665" s="218"/>
      <c r="CC665" s="218"/>
      <c r="CD665" s="218"/>
      <c r="CE665" s="218"/>
      <c r="CF665" s="218"/>
      <c r="CG665" s="218"/>
      <c r="CH665" s="218"/>
      <c r="CI665" s="218"/>
      <c r="CJ665" s="218"/>
      <c r="CK665" s="218"/>
    </row>
    <row r="666" spans="2:89" s="225" customFormat="1">
      <c r="B666" s="217"/>
      <c r="C666" s="216"/>
      <c r="D666" s="216"/>
      <c r="E666" s="216"/>
      <c r="F666" s="216"/>
      <c r="G666" s="216"/>
      <c r="H666" s="216"/>
      <c r="I666" s="287"/>
      <c r="J666" s="216"/>
      <c r="K666" s="216"/>
      <c r="L666" s="216"/>
      <c r="M666" s="216"/>
      <c r="N666" s="218"/>
      <c r="O666" s="218"/>
      <c r="P666" s="219"/>
      <c r="Q666" s="218"/>
      <c r="R666" s="218"/>
      <c r="S666" s="218"/>
      <c r="T666" s="218"/>
      <c r="U666" s="218"/>
      <c r="V666" s="218"/>
      <c r="W666" s="218"/>
      <c r="X666" s="218"/>
      <c r="Y666" s="218"/>
      <c r="Z666" s="218"/>
      <c r="AA666" s="218"/>
      <c r="AB666" s="220"/>
      <c r="AC666" s="221"/>
      <c r="AD666" s="221"/>
      <c r="AE666" s="220"/>
      <c r="AF666" s="220"/>
      <c r="AG666" s="218"/>
      <c r="AH666" s="218"/>
      <c r="AI666" s="222"/>
      <c r="AJ666" s="222"/>
      <c r="AK666" s="218"/>
      <c r="AL666" s="222"/>
      <c r="AM666" s="222"/>
      <c r="AN666" s="222"/>
      <c r="AO666" s="218"/>
      <c r="AP666" s="218"/>
      <c r="AQ666" s="218"/>
      <c r="AR666" s="218"/>
      <c r="AS666" s="218"/>
      <c r="AT666" s="220"/>
      <c r="AU666" s="222"/>
      <c r="AV666" s="222"/>
      <c r="AW666" s="218"/>
      <c r="AX666" s="219"/>
      <c r="AY666" s="223"/>
      <c r="AZ666" s="219"/>
      <c r="BA666" s="223"/>
      <c r="BB666" s="223"/>
      <c r="BC666" s="347"/>
      <c r="BD666" s="347"/>
      <c r="BE666" s="219"/>
      <c r="BF666" s="219"/>
      <c r="BG666" s="223"/>
      <c r="BH666" s="223"/>
      <c r="BI666" s="222"/>
      <c r="BJ666" s="222"/>
      <c r="BK666" s="222"/>
      <c r="BL666" s="224"/>
      <c r="BM666" s="219"/>
      <c r="BN666" s="223"/>
      <c r="BO666" s="219"/>
      <c r="BP666" s="219"/>
      <c r="BQ666" s="219"/>
      <c r="BR666" s="218"/>
      <c r="BS666" s="218"/>
      <c r="BT666" s="218"/>
      <c r="BU666" s="218"/>
      <c r="BV666" s="218"/>
      <c r="BW666" s="218"/>
      <c r="BX666" s="218"/>
      <c r="BY666" s="218"/>
      <c r="BZ666" s="218"/>
      <c r="CA666" s="218"/>
      <c r="CB666" s="218"/>
      <c r="CC666" s="218"/>
      <c r="CD666" s="218"/>
      <c r="CE666" s="218"/>
      <c r="CF666" s="218"/>
      <c r="CG666" s="218"/>
      <c r="CH666" s="218"/>
      <c r="CI666" s="218"/>
      <c r="CJ666" s="218"/>
      <c r="CK666" s="218"/>
    </row>
    <row r="667" spans="2:89" s="225" customFormat="1">
      <c r="B667" s="217"/>
      <c r="C667" s="216"/>
      <c r="D667" s="216"/>
      <c r="E667" s="216"/>
      <c r="F667" s="216"/>
      <c r="G667" s="216"/>
      <c r="H667" s="216"/>
      <c r="I667" s="287"/>
      <c r="J667" s="216"/>
      <c r="K667" s="216"/>
      <c r="L667" s="216"/>
      <c r="M667" s="216"/>
      <c r="N667" s="218"/>
      <c r="O667" s="218"/>
      <c r="P667" s="219"/>
      <c r="Q667" s="218"/>
      <c r="R667" s="218"/>
      <c r="S667" s="218"/>
      <c r="T667" s="218"/>
      <c r="U667" s="218"/>
      <c r="V667" s="218"/>
      <c r="W667" s="218"/>
      <c r="X667" s="218"/>
      <c r="Y667" s="218"/>
      <c r="Z667" s="218"/>
      <c r="AA667" s="218"/>
      <c r="AB667" s="220"/>
      <c r="AC667" s="221"/>
      <c r="AD667" s="221"/>
      <c r="AE667" s="220"/>
      <c r="AF667" s="220"/>
      <c r="AG667" s="218"/>
      <c r="AH667" s="218"/>
      <c r="AI667" s="222"/>
      <c r="AJ667" s="222"/>
      <c r="AK667" s="218"/>
      <c r="AL667" s="222"/>
      <c r="AM667" s="222"/>
      <c r="AN667" s="222"/>
      <c r="AO667" s="218"/>
      <c r="AP667" s="218"/>
      <c r="AQ667" s="218"/>
      <c r="AR667" s="218"/>
      <c r="AS667" s="218"/>
      <c r="AT667" s="220"/>
      <c r="AU667" s="222"/>
      <c r="AV667" s="222"/>
      <c r="AW667" s="218"/>
      <c r="AX667" s="219"/>
      <c r="AY667" s="223"/>
      <c r="AZ667" s="219"/>
      <c r="BA667" s="223"/>
      <c r="BB667" s="223"/>
      <c r="BC667" s="347"/>
      <c r="BD667" s="347"/>
      <c r="BE667" s="219"/>
      <c r="BF667" s="219"/>
      <c r="BG667" s="223"/>
      <c r="BH667" s="223"/>
      <c r="BI667" s="222"/>
      <c r="BJ667" s="222"/>
      <c r="BK667" s="222"/>
      <c r="BL667" s="224"/>
      <c r="BM667" s="219"/>
      <c r="BN667" s="223"/>
      <c r="BO667" s="219"/>
      <c r="BP667" s="219"/>
      <c r="BQ667" s="219"/>
      <c r="BR667" s="218"/>
      <c r="BS667" s="218"/>
      <c r="BT667" s="218"/>
      <c r="BU667" s="218"/>
      <c r="BV667" s="218"/>
      <c r="BW667" s="218"/>
      <c r="BX667" s="218"/>
      <c r="BY667" s="218"/>
      <c r="BZ667" s="218"/>
      <c r="CA667" s="218"/>
      <c r="CB667" s="218"/>
      <c r="CC667" s="218"/>
      <c r="CD667" s="218"/>
      <c r="CE667" s="218"/>
      <c r="CF667" s="218"/>
      <c r="CG667" s="218"/>
      <c r="CH667" s="218"/>
      <c r="CI667" s="218"/>
      <c r="CJ667" s="218"/>
      <c r="CK667" s="218"/>
    </row>
    <row r="668" spans="2:89" s="225" customFormat="1">
      <c r="B668" s="217"/>
      <c r="C668" s="216"/>
      <c r="D668" s="216"/>
      <c r="E668" s="216"/>
      <c r="F668" s="216"/>
      <c r="G668" s="216"/>
      <c r="H668" s="216"/>
      <c r="I668" s="287"/>
      <c r="J668" s="216"/>
      <c r="K668" s="216"/>
      <c r="L668" s="216"/>
      <c r="M668" s="216"/>
      <c r="N668" s="218"/>
      <c r="O668" s="218"/>
      <c r="P668" s="219"/>
      <c r="Q668" s="218"/>
      <c r="R668" s="218"/>
      <c r="S668" s="218"/>
      <c r="T668" s="218"/>
      <c r="U668" s="218"/>
      <c r="V668" s="218"/>
      <c r="W668" s="218"/>
      <c r="X668" s="218"/>
      <c r="Y668" s="218"/>
      <c r="Z668" s="218"/>
      <c r="AA668" s="218"/>
      <c r="AB668" s="220"/>
      <c r="AC668" s="221"/>
      <c r="AD668" s="221"/>
      <c r="AE668" s="220"/>
      <c r="AF668" s="220"/>
      <c r="AG668" s="218"/>
      <c r="AH668" s="218"/>
      <c r="AI668" s="222"/>
      <c r="AJ668" s="222"/>
      <c r="AK668" s="218"/>
      <c r="AL668" s="222"/>
      <c r="AM668" s="222"/>
      <c r="AN668" s="222"/>
      <c r="AO668" s="218"/>
      <c r="AP668" s="218"/>
      <c r="AQ668" s="218"/>
      <c r="AR668" s="218"/>
      <c r="AS668" s="218"/>
      <c r="AT668" s="220"/>
      <c r="AU668" s="222"/>
      <c r="AV668" s="222"/>
      <c r="AW668" s="218"/>
      <c r="AX668" s="219"/>
      <c r="AY668" s="223"/>
      <c r="AZ668" s="219"/>
      <c r="BA668" s="223"/>
      <c r="BB668" s="223"/>
      <c r="BC668" s="347"/>
      <c r="BD668" s="347"/>
      <c r="BE668" s="219"/>
      <c r="BF668" s="219"/>
      <c r="BG668" s="223"/>
      <c r="BH668" s="223"/>
      <c r="BI668" s="222"/>
      <c r="BJ668" s="222"/>
      <c r="BK668" s="222"/>
      <c r="BL668" s="224"/>
      <c r="BM668" s="219"/>
      <c r="BN668" s="223"/>
      <c r="BO668" s="219"/>
      <c r="BP668" s="219"/>
      <c r="BQ668" s="219"/>
      <c r="BR668" s="218"/>
      <c r="BS668" s="218"/>
      <c r="BT668" s="218"/>
      <c r="BU668" s="218"/>
      <c r="BV668" s="218"/>
      <c r="BW668" s="218"/>
      <c r="BX668" s="218"/>
      <c r="BY668" s="218"/>
      <c r="BZ668" s="218"/>
      <c r="CA668" s="218"/>
      <c r="CB668" s="218"/>
      <c r="CC668" s="218"/>
      <c r="CD668" s="218"/>
      <c r="CE668" s="218"/>
      <c r="CF668" s="218"/>
      <c r="CG668" s="218"/>
      <c r="CH668" s="218"/>
      <c r="CI668" s="218"/>
      <c r="CJ668" s="218"/>
      <c r="CK668" s="218"/>
    </row>
    <row r="669" spans="2:89" s="225" customFormat="1">
      <c r="B669" s="217"/>
      <c r="C669" s="216"/>
      <c r="D669" s="216"/>
      <c r="E669" s="216"/>
      <c r="F669" s="216"/>
      <c r="G669" s="216"/>
      <c r="H669" s="216"/>
      <c r="I669" s="287"/>
      <c r="J669" s="216"/>
      <c r="K669" s="216"/>
      <c r="L669" s="216"/>
      <c r="M669" s="216"/>
      <c r="N669" s="218"/>
      <c r="O669" s="218"/>
      <c r="P669" s="219"/>
      <c r="Q669" s="218"/>
      <c r="R669" s="218"/>
      <c r="S669" s="218"/>
      <c r="T669" s="218"/>
      <c r="U669" s="218"/>
      <c r="V669" s="218"/>
      <c r="W669" s="218"/>
      <c r="X669" s="218"/>
      <c r="Y669" s="218"/>
      <c r="Z669" s="218"/>
      <c r="AA669" s="218"/>
      <c r="AB669" s="220"/>
      <c r="AC669" s="221"/>
      <c r="AD669" s="221"/>
      <c r="AE669" s="220"/>
      <c r="AF669" s="220"/>
      <c r="AG669" s="218"/>
      <c r="AH669" s="218"/>
      <c r="AI669" s="222"/>
      <c r="AJ669" s="222"/>
      <c r="AK669" s="218"/>
      <c r="AL669" s="222"/>
      <c r="AM669" s="222"/>
      <c r="AN669" s="222"/>
      <c r="AO669" s="218"/>
      <c r="AP669" s="218"/>
      <c r="AQ669" s="218"/>
      <c r="AR669" s="218"/>
      <c r="AS669" s="218"/>
      <c r="AT669" s="220"/>
      <c r="AU669" s="222"/>
      <c r="AV669" s="222"/>
      <c r="AW669" s="218"/>
      <c r="AX669" s="219"/>
      <c r="AY669" s="223"/>
      <c r="AZ669" s="219"/>
      <c r="BA669" s="223"/>
      <c r="BB669" s="223"/>
      <c r="BC669" s="347"/>
      <c r="BD669" s="347"/>
      <c r="BE669" s="219"/>
      <c r="BF669" s="219"/>
      <c r="BG669" s="223"/>
      <c r="BH669" s="223"/>
      <c r="BI669" s="222"/>
      <c r="BJ669" s="222"/>
      <c r="BK669" s="222"/>
      <c r="BL669" s="224"/>
      <c r="BM669" s="219"/>
      <c r="BN669" s="223"/>
      <c r="BO669" s="219"/>
      <c r="BP669" s="219"/>
      <c r="BQ669" s="219"/>
      <c r="BR669" s="218"/>
      <c r="BS669" s="218"/>
      <c r="BT669" s="218"/>
      <c r="BU669" s="218"/>
      <c r="BV669" s="218"/>
      <c r="BW669" s="218"/>
      <c r="BX669" s="218"/>
      <c r="BY669" s="218"/>
      <c r="BZ669" s="218"/>
      <c r="CA669" s="218"/>
      <c r="CB669" s="218"/>
      <c r="CC669" s="218"/>
      <c r="CD669" s="218"/>
      <c r="CE669" s="218"/>
      <c r="CF669" s="218"/>
      <c r="CG669" s="218"/>
      <c r="CH669" s="218"/>
      <c r="CI669" s="218"/>
      <c r="CJ669" s="218"/>
      <c r="CK669" s="218"/>
    </row>
    <row r="670" spans="2:89" s="225" customFormat="1">
      <c r="B670" s="217"/>
      <c r="C670" s="216"/>
      <c r="D670" s="216"/>
      <c r="E670" s="216"/>
      <c r="F670" s="216"/>
      <c r="G670" s="216"/>
      <c r="H670" s="216"/>
      <c r="I670" s="287"/>
      <c r="J670" s="216"/>
      <c r="K670" s="216"/>
      <c r="L670" s="216"/>
      <c r="M670" s="216"/>
      <c r="N670" s="218"/>
      <c r="O670" s="218"/>
      <c r="P670" s="219"/>
      <c r="Q670" s="218"/>
      <c r="R670" s="218"/>
      <c r="S670" s="218"/>
      <c r="T670" s="218"/>
      <c r="U670" s="218"/>
      <c r="V670" s="218"/>
      <c r="W670" s="218"/>
      <c r="X670" s="218"/>
      <c r="Y670" s="218"/>
      <c r="Z670" s="218"/>
      <c r="AA670" s="218"/>
      <c r="AB670" s="220"/>
      <c r="AC670" s="221"/>
      <c r="AD670" s="221"/>
      <c r="AE670" s="220"/>
      <c r="AF670" s="220"/>
      <c r="AG670" s="218"/>
      <c r="AH670" s="218"/>
      <c r="AI670" s="222"/>
      <c r="AJ670" s="222"/>
      <c r="AK670" s="218"/>
      <c r="AL670" s="222"/>
      <c r="AM670" s="222"/>
      <c r="AN670" s="222"/>
      <c r="AO670" s="218"/>
      <c r="AP670" s="218"/>
      <c r="AQ670" s="218"/>
      <c r="AR670" s="218"/>
      <c r="AS670" s="218"/>
      <c r="AT670" s="220"/>
      <c r="AU670" s="222"/>
      <c r="AV670" s="222"/>
      <c r="AW670" s="218"/>
      <c r="AX670" s="219"/>
      <c r="AY670" s="223"/>
      <c r="AZ670" s="219"/>
      <c r="BA670" s="223"/>
      <c r="BB670" s="223"/>
      <c r="BC670" s="347"/>
      <c r="BD670" s="347"/>
      <c r="BE670" s="219"/>
      <c r="BF670" s="219"/>
      <c r="BG670" s="223"/>
      <c r="BH670" s="223"/>
      <c r="BI670" s="222"/>
      <c r="BJ670" s="222"/>
      <c r="BK670" s="222"/>
      <c r="BL670" s="224"/>
      <c r="BM670" s="219"/>
      <c r="BN670" s="223"/>
      <c r="BO670" s="219"/>
      <c r="BP670" s="219"/>
      <c r="BQ670" s="219"/>
      <c r="BR670" s="218"/>
      <c r="BS670" s="218"/>
      <c r="BT670" s="218"/>
      <c r="BU670" s="218"/>
      <c r="BV670" s="218"/>
      <c r="BW670" s="218"/>
      <c r="BX670" s="218"/>
      <c r="BY670" s="218"/>
      <c r="BZ670" s="218"/>
      <c r="CA670" s="218"/>
      <c r="CB670" s="218"/>
      <c r="CC670" s="218"/>
      <c r="CD670" s="218"/>
      <c r="CE670" s="218"/>
      <c r="CF670" s="218"/>
      <c r="CG670" s="218"/>
      <c r="CH670" s="218"/>
      <c r="CI670" s="218"/>
      <c r="CJ670" s="218"/>
      <c r="CK670" s="218"/>
    </row>
    <row r="671" spans="2:89" s="225" customFormat="1">
      <c r="B671" s="217"/>
      <c r="C671" s="216"/>
      <c r="D671" s="216"/>
      <c r="E671" s="216"/>
      <c r="F671" s="216"/>
      <c r="G671" s="216"/>
      <c r="H671" s="216"/>
      <c r="I671" s="287"/>
      <c r="J671" s="216"/>
      <c r="K671" s="216"/>
      <c r="L671" s="216"/>
      <c r="M671" s="216"/>
      <c r="N671" s="218"/>
      <c r="O671" s="218"/>
      <c r="P671" s="219"/>
      <c r="Q671" s="218"/>
      <c r="R671" s="218"/>
      <c r="S671" s="218"/>
      <c r="T671" s="218"/>
      <c r="U671" s="218"/>
      <c r="V671" s="218"/>
      <c r="W671" s="218"/>
      <c r="X671" s="218"/>
      <c r="Y671" s="218"/>
      <c r="Z671" s="218"/>
      <c r="AA671" s="218"/>
      <c r="AB671" s="220"/>
      <c r="AC671" s="221"/>
      <c r="AD671" s="221"/>
      <c r="AE671" s="220"/>
      <c r="AF671" s="220"/>
      <c r="AG671" s="218"/>
      <c r="AH671" s="218"/>
      <c r="AI671" s="222"/>
      <c r="AJ671" s="222"/>
      <c r="AK671" s="218"/>
      <c r="AL671" s="222"/>
      <c r="AM671" s="222"/>
      <c r="AN671" s="222"/>
      <c r="AO671" s="218"/>
      <c r="AP671" s="218"/>
      <c r="AQ671" s="218"/>
      <c r="AR671" s="218"/>
      <c r="AS671" s="218"/>
      <c r="AT671" s="220"/>
      <c r="AU671" s="222"/>
      <c r="AV671" s="222"/>
      <c r="AW671" s="218"/>
      <c r="AX671" s="219"/>
      <c r="AY671" s="223"/>
      <c r="AZ671" s="219"/>
      <c r="BA671" s="223"/>
      <c r="BB671" s="223"/>
      <c r="BC671" s="347"/>
      <c r="BD671" s="347"/>
      <c r="BE671" s="219"/>
      <c r="BF671" s="219"/>
      <c r="BG671" s="223"/>
      <c r="BH671" s="223"/>
      <c r="BI671" s="222"/>
      <c r="BJ671" s="222"/>
      <c r="BK671" s="222"/>
      <c r="BL671" s="224"/>
      <c r="BM671" s="219"/>
      <c r="BN671" s="223"/>
      <c r="BO671" s="219"/>
      <c r="BP671" s="219"/>
      <c r="BQ671" s="219"/>
      <c r="BR671" s="218"/>
      <c r="BS671" s="218"/>
      <c r="BT671" s="218"/>
      <c r="BU671" s="218"/>
      <c r="BV671" s="218"/>
      <c r="BW671" s="218"/>
      <c r="BX671" s="218"/>
      <c r="BY671" s="218"/>
      <c r="BZ671" s="218"/>
      <c r="CA671" s="218"/>
      <c r="CB671" s="218"/>
      <c r="CC671" s="218"/>
      <c r="CD671" s="218"/>
      <c r="CE671" s="218"/>
      <c r="CF671" s="218"/>
      <c r="CG671" s="218"/>
      <c r="CH671" s="218"/>
      <c r="CI671" s="218"/>
      <c r="CJ671" s="218"/>
      <c r="CK671" s="218"/>
    </row>
    <row r="672" spans="2:89" s="225" customFormat="1">
      <c r="B672" s="217"/>
      <c r="C672" s="216"/>
      <c r="D672" s="216"/>
      <c r="E672" s="216"/>
      <c r="F672" s="216"/>
      <c r="G672" s="216"/>
      <c r="H672" s="216"/>
      <c r="I672" s="287"/>
      <c r="J672" s="216"/>
      <c r="K672" s="216"/>
      <c r="L672" s="216"/>
      <c r="M672" s="216"/>
      <c r="N672" s="218"/>
      <c r="O672" s="218"/>
      <c r="P672" s="219"/>
      <c r="Q672" s="218"/>
      <c r="R672" s="218"/>
      <c r="S672" s="218"/>
      <c r="T672" s="218"/>
      <c r="U672" s="218"/>
      <c r="V672" s="218"/>
      <c r="W672" s="218"/>
      <c r="X672" s="218"/>
      <c r="Y672" s="218"/>
      <c r="Z672" s="218"/>
      <c r="AA672" s="218"/>
      <c r="AB672" s="220"/>
      <c r="AC672" s="221"/>
      <c r="AD672" s="221"/>
      <c r="AE672" s="220"/>
      <c r="AF672" s="220"/>
      <c r="AG672" s="218"/>
      <c r="AH672" s="218"/>
      <c r="AI672" s="222"/>
      <c r="AJ672" s="222"/>
      <c r="AK672" s="218"/>
      <c r="AL672" s="222"/>
      <c r="AM672" s="222"/>
      <c r="AN672" s="222"/>
      <c r="AO672" s="218"/>
      <c r="AP672" s="218"/>
      <c r="AQ672" s="218"/>
      <c r="AR672" s="218"/>
      <c r="AS672" s="218"/>
      <c r="AT672" s="220"/>
      <c r="AU672" s="222"/>
      <c r="AV672" s="222"/>
      <c r="AW672" s="218"/>
      <c r="AX672" s="219"/>
      <c r="AY672" s="223"/>
      <c r="AZ672" s="219"/>
      <c r="BA672" s="223"/>
      <c r="BB672" s="223"/>
      <c r="BC672" s="347"/>
      <c r="BD672" s="347"/>
      <c r="BE672" s="219"/>
      <c r="BF672" s="219"/>
      <c r="BG672" s="223"/>
      <c r="BH672" s="223"/>
      <c r="BI672" s="222"/>
      <c r="BJ672" s="222"/>
      <c r="BK672" s="222"/>
      <c r="BL672" s="224"/>
      <c r="BM672" s="219"/>
      <c r="BN672" s="223"/>
      <c r="BO672" s="219"/>
      <c r="BP672" s="219"/>
      <c r="BQ672" s="219"/>
      <c r="BR672" s="218"/>
      <c r="BS672" s="218"/>
      <c r="BT672" s="218"/>
      <c r="BU672" s="218"/>
      <c r="BV672" s="218"/>
      <c r="BW672" s="218"/>
      <c r="BX672" s="218"/>
      <c r="BY672" s="218"/>
      <c r="BZ672" s="218"/>
      <c r="CA672" s="218"/>
      <c r="CB672" s="218"/>
      <c r="CC672" s="218"/>
      <c r="CD672" s="218"/>
      <c r="CE672" s="218"/>
      <c r="CF672" s="218"/>
      <c r="CG672" s="218"/>
      <c r="CH672" s="218"/>
      <c r="CI672" s="218"/>
      <c r="CJ672" s="218"/>
      <c r="CK672" s="218"/>
    </row>
    <row r="673" spans="2:89" s="225" customFormat="1">
      <c r="B673" s="217"/>
      <c r="C673" s="216"/>
      <c r="D673" s="216"/>
      <c r="E673" s="216"/>
      <c r="F673" s="216"/>
      <c r="G673" s="216"/>
      <c r="H673" s="216"/>
      <c r="I673" s="287"/>
      <c r="J673" s="216"/>
      <c r="K673" s="216"/>
      <c r="L673" s="216"/>
      <c r="M673" s="216"/>
      <c r="N673" s="218"/>
      <c r="O673" s="218"/>
      <c r="P673" s="219"/>
      <c r="Q673" s="218"/>
      <c r="R673" s="218"/>
      <c r="S673" s="218"/>
      <c r="T673" s="218"/>
      <c r="U673" s="218"/>
      <c r="V673" s="218"/>
      <c r="W673" s="218"/>
      <c r="X673" s="218"/>
      <c r="Y673" s="218"/>
      <c r="Z673" s="218"/>
      <c r="AA673" s="218"/>
      <c r="AB673" s="220"/>
      <c r="AC673" s="221"/>
      <c r="AD673" s="221"/>
      <c r="AE673" s="220"/>
      <c r="AF673" s="220"/>
      <c r="AG673" s="218"/>
      <c r="AH673" s="218"/>
      <c r="AI673" s="222"/>
      <c r="AJ673" s="222"/>
      <c r="AK673" s="218"/>
      <c r="AL673" s="222"/>
      <c r="AM673" s="222"/>
      <c r="AN673" s="222"/>
      <c r="AO673" s="218"/>
      <c r="AP673" s="218"/>
      <c r="AQ673" s="218"/>
      <c r="AR673" s="218"/>
      <c r="AS673" s="218"/>
      <c r="AT673" s="220"/>
      <c r="AU673" s="222"/>
      <c r="AV673" s="222"/>
      <c r="AW673" s="218"/>
      <c r="AX673" s="219"/>
      <c r="AY673" s="223"/>
      <c r="AZ673" s="219"/>
      <c r="BA673" s="223"/>
      <c r="BB673" s="223"/>
      <c r="BC673" s="347"/>
      <c r="BD673" s="347"/>
      <c r="BE673" s="219"/>
      <c r="BF673" s="219"/>
      <c r="BG673" s="223"/>
      <c r="BH673" s="223"/>
      <c r="BI673" s="222"/>
      <c r="BJ673" s="222"/>
      <c r="BK673" s="222"/>
      <c r="BL673" s="224"/>
      <c r="BM673" s="219"/>
      <c r="BN673" s="223"/>
      <c r="BO673" s="219"/>
      <c r="BP673" s="219"/>
      <c r="BQ673" s="219"/>
      <c r="BR673" s="218"/>
      <c r="BS673" s="218"/>
      <c r="BT673" s="218"/>
      <c r="BU673" s="218"/>
      <c r="BV673" s="218"/>
      <c r="BW673" s="218"/>
      <c r="BX673" s="218"/>
      <c r="BY673" s="218"/>
      <c r="BZ673" s="218"/>
      <c r="CA673" s="218"/>
      <c r="CB673" s="218"/>
      <c r="CC673" s="218"/>
      <c r="CD673" s="218"/>
      <c r="CE673" s="218"/>
      <c r="CF673" s="218"/>
      <c r="CG673" s="218"/>
      <c r="CH673" s="218"/>
      <c r="CI673" s="218"/>
      <c r="CJ673" s="218"/>
      <c r="CK673" s="218"/>
    </row>
    <row r="674" spans="2:89" s="225" customFormat="1">
      <c r="B674" s="217"/>
      <c r="C674" s="216"/>
      <c r="D674" s="216"/>
      <c r="E674" s="216"/>
      <c r="F674" s="216"/>
      <c r="G674" s="216"/>
      <c r="H674" s="216"/>
      <c r="I674" s="287"/>
      <c r="J674" s="216"/>
      <c r="K674" s="216"/>
      <c r="L674" s="216"/>
      <c r="M674" s="216"/>
      <c r="N674" s="218"/>
      <c r="O674" s="218"/>
      <c r="P674" s="219"/>
      <c r="Q674" s="218"/>
      <c r="R674" s="218"/>
      <c r="S674" s="218"/>
      <c r="T674" s="218"/>
      <c r="U674" s="218"/>
      <c r="V674" s="218"/>
      <c r="W674" s="218"/>
      <c r="X674" s="218"/>
      <c r="Y674" s="218"/>
      <c r="Z674" s="218"/>
      <c r="AA674" s="218"/>
      <c r="AB674" s="220"/>
      <c r="AC674" s="221"/>
      <c r="AD674" s="221"/>
      <c r="AE674" s="220"/>
      <c r="AF674" s="220"/>
      <c r="AG674" s="218"/>
      <c r="AH674" s="218"/>
      <c r="AI674" s="222"/>
      <c r="AJ674" s="222"/>
      <c r="AK674" s="218"/>
      <c r="AL674" s="222"/>
      <c r="AM674" s="222"/>
      <c r="AN674" s="222"/>
      <c r="AO674" s="218"/>
      <c r="AP674" s="218"/>
      <c r="AQ674" s="218"/>
      <c r="AR674" s="218"/>
      <c r="AS674" s="218"/>
      <c r="AT674" s="220"/>
      <c r="AU674" s="222"/>
      <c r="AV674" s="222"/>
      <c r="AW674" s="218"/>
      <c r="AX674" s="219"/>
      <c r="AY674" s="223"/>
      <c r="AZ674" s="219"/>
      <c r="BA674" s="223"/>
      <c r="BB674" s="223"/>
      <c r="BC674" s="347"/>
      <c r="BD674" s="347"/>
      <c r="BE674" s="219"/>
      <c r="BF674" s="219"/>
      <c r="BG674" s="223"/>
      <c r="BH674" s="223"/>
      <c r="BI674" s="222"/>
      <c r="BJ674" s="222"/>
      <c r="BK674" s="222"/>
      <c r="BL674" s="224"/>
      <c r="BM674" s="219"/>
      <c r="BN674" s="223"/>
      <c r="BO674" s="219"/>
      <c r="BP674" s="219"/>
      <c r="BQ674" s="219"/>
      <c r="BR674" s="218"/>
      <c r="BS674" s="218"/>
      <c r="BT674" s="218"/>
      <c r="BU674" s="218"/>
      <c r="BV674" s="218"/>
      <c r="BW674" s="218"/>
      <c r="BX674" s="218"/>
      <c r="BY674" s="218"/>
      <c r="BZ674" s="218"/>
      <c r="CA674" s="218"/>
      <c r="CB674" s="218"/>
      <c r="CC674" s="218"/>
      <c r="CD674" s="218"/>
      <c r="CE674" s="218"/>
      <c r="CF674" s="218"/>
      <c r="CG674" s="218"/>
      <c r="CH674" s="218"/>
      <c r="CI674" s="218"/>
      <c r="CJ674" s="218"/>
      <c r="CK674" s="218"/>
    </row>
    <row r="675" spans="2:89" s="225" customFormat="1">
      <c r="B675" s="217"/>
      <c r="C675" s="216"/>
      <c r="D675" s="216"/>
      <c r="E675" s="216"/>
      <c r="F675" s="216"/>
      <c r="G675" s="216"/>
      <c r="H675" s="216"/>
      <c r="I675" s="287"/>
      <c r="J675" s="216"/>
      <c r="K675" s="216"/>
      <c r="L675" s="216"/>
      <c r="M675" s="216"/>
      <c r="N675" s="218"/>
      <c r="O675" s="218"/>
      <c r="P675" s="219"/>
      <c r="Q675" s="218"/>
      <c r="R675" s="218"/>
      <c r="S675" s="218"/>
      <c r="T675" s="218"/>
      <c r="U675" s="218"/>
      <c r="V675" s="218"/>
      <c r="W675" s="218"/>
      <c r="X675" s="218"/>
      <c r="Y675" s="218"/>
      <c r="Z675" s="218"/>
      <c r="AA675" s="218"/>
      <c r="AB675" s="220"/>
      <c r="AC675" s="221"/>
      <c r="AD675" s="221"/>
      <c r="AE675" s="220"/>
      <c r="AF675" s="220"/>
      <c r="AG675" s="218"/>
      <c r="AH675" s="218"/>
      <c r="AI675" s="222"/>
      <c r="AJ675" s="222"/>
      <c r="AK675" s="218"/>
      <c r="AL675" s="222"/>
      <c r="AM675" s="222"/>
      <c r="AN675" s="222"/>
      <c r="AO675" s="218"/>
      <c r="AP675" s="218"/>
      <c r="AQ675" s="218"/>
      <c r="AR675" s="218"/>
      <c r="AS675" s="218"/>
      <c r="AT675" s="220"/>
      <c r="AU675" s="222"/>
      <c r="AV675" s="222"/>
      <c r="AW675" s="218"/>
      <c r="AX675" s="219"/>
      <c r="AY675" s="223"/>
      <c r="AZ675" s="219"/>
      <c r="BA675" s="223"/>
      <c r="BB675" s="223"/>
      <c r="BC675" s="347"/>
      <c r="BD675" s="347"/>
      <c r="BE675" s="219"/>
      <c r="BF675" s="219"/>
      <c r="BG675" s="223"/>
      <c r="BH675" s="223"/>
      <c r="BI675" s="222"/>
      <c r="BJ675" s="222"/>
      <c r="BK675" s="222"/>
      <c r="BL675" s="224"/>
      <c r="BM675" s="219"/>
      <c r="BN675" s="223"/>
      <c r="BO675" s="219"/>
      <c r="BP675" s="219"/>
      <c r="BQ675" s="219"/>
      <c r="BR675" s="218"/>
      <c r="BS675" s="218"/>
      <c r="BT675" s="218"/>
      <c r="BU675" s="218"/>
      <c r="BV675" s="218"/>
      <c r="BW675" s="218"/>
      <c r="BX675" s="218"/>
      <c r="BY675" s="218"/>
      <c r="BZ675" s="218"/>
      <c r="CA675" s="218"/>
      <c r="CB675" s="218"/>
      <c r="CC675" s="218"/>
      <c r="CD675" s="218"/>
      <c r="CE675" s="218"/>
      <c r="CF675" s="218"/>
      <c r="CG675" s="218"/>
      <c r="CH675" s="218"/>
      <c r="CI675" s="218"/>
      <c r="CJ675" s="218"/>
      <c r="CK675" s="218"/>
    </row>
    <row r="676" spans="2:89" s="225" customFormat="1">
      <c r="B676" s="217"/>
      <c r="C676" s="216"/>
      <c r="D676" s="216"/>
      <c r="E676" s="216"/>
      <c r="F676" s="216"/>
      <c r="G676" s="216"/>
      <c r="H676" s="216"/>
      <c r="I676" s="287"/>
      <c r="J676" s="216"/>
      <c r="K676" s="216"/>
      <c r="L676" s="216"/>
      <c r="M676" s="216"/>
      <c r="N676" s="218"/>
      <c r="O676" s="218"/>
      <c r="P676" s="219"/>
      <c r="Q676" s="218"/>
      <c r="R676" s="218"/>
      <c r="S676" s="218"/>
      <c r="T676" s="218"/>
      <c r="U676" s="218"/>
      <c r="V676" s="218"/>
      <c r="W676" s="218"/>
      <c r="X676" s="218"/>
      <c r="Y676" s="218"/>
      <c r="Z676" s="218"/>
      <c r="AA676" s="218"/>
      <c r="AB676" s="220"/>
      <c r="AC676" s="221"/>
      <c r="AD676" s="221"/>
      <c r="AE676" s="220"/>
      <c r="AF676" s="220"/>
      <c r="AG676" s="218"/>
      <c r="AH676" s="218"/>
      <c r="AI676" s="222"/>
      <c r="AJ676" s="222"/>
      <c r="AK676" s="218"/>
      <c r="AL676" s="222"/>
      <c r="AM676" s="222"/>
      <c r="AN676" s="222"/>
      <c r="AO676" s="218"/>
      <c r="AP676" s="218"/>
      <c r="AQ676" s="218"/>
      <c r="AR676" s="218"/>
      <c r="AS676" s="218"/>
      <c r="AT676" s="220"/>
      <c r="AU676" s="222"/>
      <c r="AV676" s="222"/>
      <c r="AW676" s="218"/>
      <c r="AX676" s="219"/>
      <c r="AY676" s="223"/>
      <c r="AZ676" s="219"/>
      <c r="BA676" s="223"/>
      <c r="BB676" s="223"/>
      <c r="BC676" s="347"/>
      <c r="BD676" s="347"/>
      <c r="BE676" s="219"/>
      <c r="BF676" s="219"/>
      <c r="BG676" s="223"/>
      <c r="BH676" s="223"/>
      <c r="BI676" s="222"/>
      <c r="BJ676" s="222"/>
      <c r="BK676" s="222"/>
      <c r="BL676" s="224"/>
      <c r="BM676" s="219"/>
      <c r="BN676" s="223"/>
      <c r="BO676" s="219"/>
      <c r="BP676" s="219"/>
      <c r="BQ676" s="219"/>
      <c r="BR676" s="218"/>
      <c r="BS676" s="218"/>
      <c r="BT676" s="218"/>
      <c r="BU676" s="218"/>
      <c r="BV676" s="218"/>
      <c r="BW676" s="218"/>
      <c r="BX676" s="218"/>
      <c r="BY676" s="218"/>
      <c r="BZ676" s="218"/>
      <c r="CA676" s="218"/>
      <c r="CB676" s="218"/>
      <c r="CC676" s="218"/>
      <c r="CD676" s="218"/>
      <c r="CE676" s="218"/>
      <c r="CF676" s="218"/>
      <c r="CG676" s="218"/>
      <c r="CH676" s="218"/>
      <c r="CI676" s="218"/>
      <c r="CJ676" s="218"/>
      <c r="CK676" s="218"/>
    </row>
    <row r="677" spans="2:89" s="225" customFormat="1">
      <c r="B677" s="217"/>
      <c r="C677" s="216"/>
      <c r="D677" s="216"/>
      <c r="E677" s="216"/>
      <c r="F677" s="216"/>
      <c r="G677" s="216"/>
      <c r="H677" s="216"/>
      <c r="I677" s="287"/>
      <c r="J677" s="216"/>
      <c r="K677" s="216"/>
      <c r="L677" s="216"/>
      <c r="M677" s="216"/>
      <c r="N677" s="218"/>
      <c r="O677" s="218"/>
      <c r="P677" s="219"/>
      <c r="Q677" s="218"/>
      <c r="R677" s="218"/>
      <c r="S677" s="218"/>
      <c r="T677" s="218"/>
      <c r="U677" s="218"/>
      <c r="V677" s="218"/>
      <c r="W677" s="218"/>
      <c r="X677" s="218"/>
      <c r="Y677" s="218"/>
      <c r="Z677" s="218"/>
      <c r="AA677" s="218"/>
      <c r="AB677" s="220"/>
      <c r="AC677" s="221"/>
      <c r="AD677" s="221"/>
      <c r="AE677" s="220"/>
      <c r="AF677" s="220"/>
      <c r="AG677" s="218"/>
      <c r="AH677" s="218"/>
      <c r="AI677" s="222"/>
      <c r="AJ677" s="222"/>
      <c r="AK677" s="218"/>
      <c r="AL677" s="222"/>
      <c r="AM677" s="222"/>
      <c r="AN677" s="222"/>
      <c r="AO677" s="218"/>
      <c r="AP677" s="218"/>
      <c r="AQ677" s="218"/>
      <c r="AR677" s="218"/>
      <c r="AS677" s="218"/>
      <c r="AT677" s="220"/>
      <c r="AU677" s="222"/>
      <c r="AV677" s="222"/>
      <c r="AW677" s="218"/>
      <c r="AX677" s="219"/>
      <c r="AY677" s="223"/>
      <c r="AZ677" s="219"/>
      <c r="BA677" s="223"/>
      <c r="BB677" s="223"/>
      <c r="BC677" s="347"/>
      <c r="BD677" s="347"/>
      <c r="BE677" s="219"/>
      <c r="BF677" s="219"/>
      <c r="BG677" s="223"/>
      <c r="BH677" s="223"/>
      <c r="BI677" s="222"/>
      <c r="BJ677" s="222"/>
      <c r="BK677" s="222"/>
      <c r="BL677" s="224"/>
      <c r="BM677" s="219"/>
      <c r="BN677" s="223"/>
      <c r="BO677" s="219"/>
      <c r="BP677" s="219"/>
      <c r="BQ677" s="219"/>
      <c r="BR677" s="218"/>
      <c r="BS677" s="218"/>
      <c r="BT677" s="218"/>
      <c r="BU677" s="218"/>
      <c r="BV677" s="218"/>
      <c r="BW677" s="218"/>
      <c r="BX677" s="218"/>
      <c r="BY677" s="218"/>
      <c r="BZ677" s="218"/>
      <c r="CA677" s="218"/>
      <c r="CB677" s="218"/>
      <c r="CC677" s="218"/>
      <c r="CD677" s="218"/>
      <c r="CE677" s="218"/>
      <c r="CF677" s="218"/>
      <c r="CG677" s="218"/>
      <c r="CH677" s="218"/>
      <c r="CI677" s="218"/>
      <c r="CJ677" s="218"/>
      <c r="CK677" s="218"/>
    </row>
    <row r="678" spans="2:89" s="225" customFormat="1">
      <c r="B678" s="217"/>
      <c r="C678" s="216"/>
      <c r="D678" s="216"/>
      <c r="E678" s="216"/>
      <c r="F678" s="216"/>
      <c r="G678" s="216"/>
      <c r="H678" s="216"/>
      <c r="I678" s="287"/>
      <c r="J678" s="216"/>
      <c r="K678" s="216"/>
      <c r="L678" s="216"/>
      <c r="M678" s="216"/>
      <c r="N678" s="218"/>
      <c r="O678" s="218"/>
      <c r="P678" s="219"/>
      <c r="Q678" s="218"/>
      <c r="R678" s="218"/>
      <c r="S678" s="218"/>
      <c r="T678" s="218"/>
      <c r="U678" s="218"/>
      <c r="V678" s="218"/>
      <c r="W678" s="218"/>
      <c r="X678" s="218"/>
      <c r="Y678" s="218"/>
      <c r="Z678" s="218"/>
      <c r="AA678" s="218"/>
      <c r="AB678" s="220"/>
      <c r="AC678" s="221"/>
      <c r="AD678" s="221"/>
      <c r="AE678" s="220"/>
      <c r="AF678" s="220"/>
      <c r="AG678" s="218"/>
      <c r="AH678" s="218"/>
      <c r="AI678" s="222"/>
      <c r="AJ678" s="222"/>
      <c r="AK678" s="218"/>
      <c r="AL678" s="222"/>
      <c r="AM678" s="222"/>
      <c r="AN678" s="222"/>
      <c r="AO678" s="218"/>
      <c r="AP678" s="218"/>
      <c r="AQ678" s="218"/>
      <c r="AR678" s="218"/>
      <c r="AS678" s="218"/>
      <c r="AT678" s="220"/>
      <c r="AU678" s="222"/>
      <c r="AV678" s="222"/>
      <c r="AW678" s="218"/>
      <c r="AX678" s="219"/>
      <c r="AY678" s="223"/>
      <c r="AZ678" s="219"/>
      <c r="BA678" s="223"/>
      <c r="BB678" s="223"/>
      <c r="BC678" s="347"/>
      <c r="BD678" s="347"/>
      <c r="BE678" s="219"/>
      <c r="BF678" s="219"/>
      <c r="BG678" s="223"/>
      <c r="BH678" s="223"/>
      <c r="BI678" s="222"/>
      <c r="BJ678" s="222"/>
      <c r="BK678" s="222"/>
      <c r="BL678" s="224"/>
      <c r="BM678" s="219"/>
      <c r="BN678" s="223"/>
      <c r="BO678" s="219"/>
      <c r="BP678" s="219"/>
      <c r="BQ678" s="219"/>
      <c r="BR678" s="218"/>
      <c r="BS678" s="218"/>
      <c r="BT678" s="218"/>
      <c r="BU678" s="218"/>
      <c r="BV678" s="218"/>
      <c r="BW678" s="218"/>
      <c r="BX678" s="218"/>
      <c r="BY678" s="218"/>
      <c r="BZ678" s="218"/>
      <c r="CA678" s="218"/>
      <c r="CB678" s="218"/>
      <c r="CC678" s="218"/>
      <c r="CD678" s="218"/>
      <c r="CE678" s="218"/>
      <c r="CF678" s="218"/>
      <c r="CG678" s="218"/>
      <c r="CH678" s="218"/>
      <c r="CI678" s="218"/>
      <c r="CJ678" s="218"/>
      <c r="CK678" s="218"/>
    </row>
    <row r="679" spans="2:89" s="225" customFormat="1">
      <c r="B679" s="217"/>
      <c r="C679" s="216"/>
      <c r="D679" s="216"/>
      <c r="E679" s="216"/>
      <c r="F679" s="216"/>
      <c r="G679" s="216"/>
      <c r="H679" s="216"/>
      <c r="I679" s="287"/>
      <c r="J679" s="216"/>
      <c r="K679" s="216"/>
      <c r="L679" s="216"/>
      <c r="M679" s="216"/>
      <c r="N679" s="218"/>
      <c r="O679" s="218"/>
      <c r="P679" s="219"/>
      <c r="Q679" s="218"/>
      <c r="R679" s="218"/>
      <c r="S679" s="218"/>
      <c r="T679" s="218"/>
      <c r="U679" s="218"/>
      <c r="V679" s="218"/>
      <c r="W679" s="218"/>
      <c r="X679" s="218"/>
      <c r="Y679" s="218"/>
      <c r="Z679" s="218"/>
      <c r="AA679" s="218"/>
      <c r="AB679" s="220"/>
      <c r="AC679" s="221"/>
      <c r="AD679" s="221"/>
      <c r="AE679" s="220"/>
      <c r="AF679" s="220"/>
      <c r="AG679" s="218"/>
      <c r="AH679" s="218"/>
      <c r="AI679" s="222"/>
      <c r="AJ679" s="222"/>
      <c r="AK679" s="218"/>
      <c r="AL679" s="222"/>
      <c r="AM679" s="222"/>
      <c r="AN679" s="222"/>
      <c r="AO679" s="218"/>
      <c r="AP679" s="218"/>
      <c r="AQ679" s="218"/>
      <c r="AR679" s="218"/>
      <c r="AS679" s="218"/>
      <c r="AT679" s="220"/>
      <c r="AU679" s="222"/>
      <c r="AV679" s="222"/>
      <c r="AW679" s="218"/>
      <c r="AX679" s="219"/>
      <c r="AY679" s="223"/>
      <c r="AZ679" s="219"/>
      <c r="BA679" s="223"/>
      <c r="BB679" s="223"/>
      <c r="BC679" s="347"/>
      <c r="BD679" s="347"/>
      <c r="BE679" s="219"/>
      <c r="BF679" s="219"/>
      <c r="BG679" s="223"/>
      <c r="BH679" s="223"/>
      <c r="BI679" s="222"/>
      <c r="BJ679" s="222"/>
      <c r="BK679" s="222"/>
      <c r="BL679" s="224"/>
      <c r="BM679" s="219"/>
      <c r="BN679" s="223"/>
      <c r="BO679" s="219"/>
      <c r="BP679" s="219"/>
      <c r="BQ679" s="219"/>
      <c r="BR679" s="218"/>
      <c r="BS679" s="218"/>
      <c r="BT679" s="218"/>
      <c r="BU679" s="218"/>
      <c r="BV679" s="218"/>
      <c r="BW679" s="218"/>
      <c r="BX679" s="218"/>
      <c r="BY679" s="218"/>
      <c r="BZ679" s="218"/>
      <c r="CA679" s="218"/>
      <c r="CB679" s="218"/>
      <c r="CC679" s="218"/>
      <c r="CD679" s="218"/>
      <c r="CE679" s="218"/>
      <c r="CF679" s="218"/>
      <c r="CG679" s="218"/>
      <c r="CH679" s="218"/>
      <c r="CI679" s="218"/>
      <c r="CJ679" s="218"/>
      <c r="CK679" s="218"/>
    </row>
    <row r="680" spans="2:89" s="225" customFormat="1">
      <c r="B680" s="217"/>
      <c r="C680" s="216"/>
      <c r="D680" s="216"/>
      <c r="E680" s="216"/>
      <c r="F680" s="216"/>
      <c r="G680" s="216"/>
      <c r="H680" s="216"/>
      <c r="I680" s="287"/>
      <c r="J680" s="216"/>
      <c r="K680" s="216"/>
      <c r="L680" s="216"/>
      <c r="M680" s="216"/>
      <c r="N680" s="218"/>
      <c r="O680" s="218"/>
      <c r="P680" s="219"/>
      <c r="Q680" s="218"/>
      <c r="R680" s="218"/>
      <c r="S680" s="218"/>
      <c r="T680" s="218"/>
      <c r="U680" s="218"/>
      <c r="V680" s="218"/>
      <c r="W680" s="218"/>
      <c r="X680" s="218"/>
      <c r="Y680" s="218"/>
      <c r="Z680" s="218"/>
      <c r="AA680" s="218"/>
      <c r="AB680" s="220"/>
      <c r="AC680" s="221"/>
      <c r="AD680" s="221"/>
      <c r="AE680" s="220"/>
      <c r="AF680" s="220"/>
      <c r="AG680" s="218"/>
      <c r="AH680" s="218"/>
      <c r="AI680" s="222"/>
      <c r="AJ680" s="222"/>
      <c r="AK680" s="218"/>
      <c r="AL680" s="222"/>
      <c r="AM680" s="222"/>
      <c r="AN680" s="222"/>
      <c r="AO680" s="218"/>
      <c r="AP680" s="218"/>
      <c r="AQ680" s="218"/>
      <c r="AR680" s="218"/>
      <c r="AS680" s="218"/>
      <c r="AT680" s="220"/>
      <c r="AU680" s="222"/>
      <c r="AV680" s="222"/>
      <c r="AW680" s="218"/>
      <c r="AX680" s="219"/>
      <c r="AY680" s="223"/>
      <c r="AZ680" s="219"/>
      <c r="BA680" s="223"/>
      <c r="BB680" s="223"/>
      <c r="BC680" s="347"/>
      <c r="BD680" s="347"/>
      <c r="BE680" s="219"/>
      <c r="BF680" s="219"/>
      <c r="BG680" s="223"/>
      <c r="BH680" s="223"/>
      <c r="BI680" s="222"/>
      <c r="BJ680" s="222"/>
      <c r="BK680" s="222"/>
      <c r="BL680" s="224"/>
      <c r="BM680" s="219"/>
      <c r="BN680" s="223"/>
      <c r="BO680" s="219"/>
      <c r="BP680" s="219"/>
      <c r="BQ680" s="219"/>
      <c r="BR680" s="218"/>
      <c r="BS680" s="218"/>
      <c r="BT680" s="218"/>
      <c r="BU680" s="218"/>
      <c r="BV680" s="218"/>
      <c r="BW680" s="218"/>
      <c r="BX680" s="218"/>
      <c r="BY680" s="218"/>
      <c r="BZ680" s="218"/>
      <c r="CA680" s="218"/>
      <c r="CB680" s="218"/>
      <c r="CC680" s="218"/>
      <c r="CD680" s="218"/>
      <c r="CE680" s="218"/>
      <c r="CF680" s="218"/>
      <c r="CG680" s="218"/>
      <c r="CH680" s="218"/>
      <c r="CI680" s="218"/>
      <c r="CJ680" s="218"/>
      <c r="CK680" s="218"/>
    </row>
    <row r="681" spans="2:89" s="225" customFormat="1">
      <c r="B681" s="217"/>
      <c r="C681" s="216"/>
      <c r="D681" s="216"/>
      <c r="E681" s="216"/>
      <c r="F681" s="216"/>
      <c r="G681" s="216"/>
      <c r="H681" s="216"/>
      <c r="I681" s="287"/>
      <c r="J681" s="216"/>
      <c r="K681" s="216"/>
      <c r="L681" s="216"/>
      <c r="M681" s="216"/>
      <c r="N681" s="218"/>
      <c r="O681" s="218"/>
      <c r="P681" s="219"/>
      <c r="Q681" s="218"/>
      <c r="R681" s="218"/>
      <c r="S681" s="218"/>
      <c r="T681" s="218"/>
      <c r="U681" s="218"/>
      <c r="V681" s="218"/>
      <c r="W681" s="218"/>
      <c r="X681" s="218"/>
      <c r="Y681" s="218"/>
      <c r="Z681" s="218"/>
      <c r="AA681" s="218"/>
      <c r="AB681" s="220"/>
      <c r="AC681" s="221"/>
      <c r="AD681" s="221"/>
      <c r="AE681" s="220"/>
      <c r="AF681" s="220"/>
      <c r="AG681" s="218"/>
      <c r="AH681" s="218"/>
      <c r="AI681" s="222"/>
      <c r="AJ681" s="222"/>
      <c r="AK681" s="218"/>
      <c r="AL681" s="222"/>
      <c r="AM681" s="222"/>
      <c r="AN681" s="222"/>
      <c r="AO681" s="218"/>
      <c r="AP681" s="218"/>
      <c r="AQ681" s="218"/>
      <c r="AR681" s="218"/>
      <c r="AS681" s="218"/>
      <c r="AT681" s="220"/>
      <c r="AU681" s="222"/>
      <c r="AV681" s="222"/>
      <c r="AW681" s="218"/>
      <c r="AX681" s="219"/>
      <c r="AY681" s="223"/>
      <c r="AZ681" s="219"/>
      <c r="BA681" s="223"/>
      <c r="BB681" s="223"/>
      <c r="BC681" s="347"/>
      <c r="BD681" s="347"/>
      <c r="BE681" s="219"/>
      <c r="BF681" s="219"/>
      <c r="BG681" s="223"/>
      <c r="BH681" s="223"/>
      <c r="BI681" s="222"/>
      <c r="BJ681" s="222"/>
      <c r="BK681" s="222"/>
      <c r="BL681" s="224"/>
      <c r="BM681" s="219"/>
      <c r="BN681" s="223"/>
      <c r="BO681" s="219"/>
      <c r="BP681" s="219"/>
      <c r="BQ681" s="219"/>
      <c r="BR681" s="218"/>
      <c r="BS681" s="218"/>
      <c r="BT681" s="218"/>
      <c r="BU681" s="218"/>
      <c r="BV681" s="218"/>
      <c r="BW681" s="218"/>
      <c r="BX681" s="218"/>
      <c r="BY681" s="218"/>
      <c r="BZ681" s="218"/>
      <c r="CA681" s="218"/>
      <c r="CB681" s="218"/>
      <c r="CC681" s="218"/>
      <c r="CD681" s="218"/>
      <c r="CE681" s="218"/>
      <c r="CF681" s="218"/>
      <c r="CG681" s="218"/>
      <c r="CH681" s="218"/>
      <c r="CI681" s="218"/>
      <c r="CJ681" s="218"/>
      <c r="CK681" s="218"/>
    </row>
    <row r="682" spans="2:89" s="225" customFormat="1">
      <c r="B682" s="217"/>
      <c r="C682" s="216"/>
      <c r="D682" s="216"/>
      <c r="E682" s="216"/>
      <c r="F682" s="216"/>
      <c r="G682" s="216"/>
      <c r="H682" s="216"/>
      <c r="I682" s="287"/>
      <c r="J682" s="216"/>
      <c r="K682" s="216"/>
      <c r="L682" s="216"/>
      <c r="M682" s="216"/>
      <c r="N682" s="218"/>
      <c r="O682" s="218"/>
      <c r="P682" s="219"/>
      <c r="Q682" s="218"/>
      <c r="R682" s="218"/>
      <c r="S682" s="218"/>
      <c r="T682" s="218"/>
      <c r="U682" s="218"/>
      <c r="V682" s="218"/>
      <c r="W682" s="218"/>
      <c r="X682" s="218"/>
      <c r="Y682" s="218"/>
      <c r="Z682" s="218"/>
      <c r="AA682" s="218"/>
      <c r="AB682" s="220"/>
      <c r="AC682" s="221"/>
      <c r="AD682" s="221"/>
      <c r="AE682" s="220"/>
      <c r="AF682" s="220"/>
      <c r="AG682" s="218"/>
      <c r="AH682" s="218"/>
      <c r="AI682" s="222"/>
      <c r="AJ682" s="222"/>
      <c r="AK682" s="218"/>
      <c r="AL682" s="222"/>
      <c r="AM682" s="222"/>
      <c r="AN682" s="222"/>
      <c r="AO682" s="218"/>
      <c r="AP682" s="218"/>
      <c r="AQ682" s="218"/>
      <c r="AR682" s="218"/>
      <c r="AS682" s="218"/>
      <c r="AT682" s="220"/>
      <c r="AU682" s="222"/>
      <c r="AV682" s="222"/>
      <c r="AW682" s="218"/>
      <c r="AX682" s="219"/>
      <c r="AY682" s="223"/>
      <c r="AZ682" s="219"/>
      <c r="BA682" s="223"/>
      <c r="BB682" s="223"/>
      <c r="BC682" s="347"/>
      <c r="BD682" s="347"/>
      <c r="BE682" s="219"/>
      <c r="BF682" s="219"/>
      <c r="BG682" s="223"/>
      <c r="BH682" s="223"/>
      <c r="BI682" s="222"/>
      <c r="BJ682" s="222"/>
      <c r="BK682" s="222"/>
      <c r="BL682" s="224"/>
      <c r="BM682" s="219"/>
      <c r="BN682" s="223"/>
      <c r="BO682" s="219"/>
      <c r="BP682" s="219"/>
      <c r="BQ682" s="219"/>
      <c r="BR682" s="218"/>
      <c r="BS682" s="218"/>
      <c r="BT682" s="218"/>
      <c r="BU682" s="218"/>
      <c r="BV682" s="218"/>
      <c r="BW682" s="218"/>
      <c r="BX682" s="218"/>
      <c r="BY682" s="218"/>
      <c r="BZ682" s="218"/>
      <c r="CA682" s="218"/>
      <c r="CB682" s="218"/>
      <c r="CC682" s="218"/>
      <c r="CD682" s="218"/>
      <c r="CE682" s="218"/>
      <c r="CF682" s="218"/>
      <c r="CG682" s="218"/>
      <c r="CH682" s="218"/>
      <c r="CI682" s="218"/>
      <c r="CJ682" s="218"/>
      <c r="CK682" s="218"/>
    </row>
    <row r="683" spans="2:89" s="225" customFormat="1">
      <c r="B683" s="217"/>
      <c r="C683" s="216"/>
      <c r="D683" s="216"/>
      <c r="E683" s="216"/>
      <c r="F683" s="216"/>
      <c r="G683" s="216"/>
      <c r="H683" s="216"/>
      <c r="I683" s="287"/>
      <c r="J683" s="216"/>
      <c r="K683" s="216"/>
      <c r="L683" s="216"/>
      <c r="M683" s="216"/>
      <c r="N683" s="218"/>
      <c r="O683" s="218"/>
      <c r="P683" s="219"/>
      <c r="Q683" s="218"/>
      <c r="R683" s="218"/>
      <c r="S683" s="218"/>
      <c r="T683" s="218"/>
      <c r="U683" s="218"/>
      <c r="V683" s="218"/>
      <c r="W683" s="218"/>
      <c r="X683" s="218"/>
      <c r="Y683" s="218"/>
      <c r="Z683" s="218"/>
      <c r="AA683" s="218"/>
      <c r="AB683" s="220"/>
      <c r="AC683" s="221"/>
      <c r="AD683" s="221"/>
      <c r="AE683" s="220"/>
      <c r="AF683" s="220"/>
      <c r="AG683" s="218"/>
      <c r="AH683" s="218"/>
      <c r="AI683" s="222"/>
      <c r="AJ683" s="222"/>
      <c r="AK683" s="218"/>
      <c r="AL683" s="222"/>
      <c r="AM683" s="222"/>
      <c r="AN683" s="222"/>
      <c r="AO683" s="218"/>
      <c r="AP683" s="218"/>
      <c r="AQ683" s="218"/>
      <c r="AR683" s="218"/>
      <c r="AS683" s="218"/>
      <c r="AT683" s="220"/>
      <c r="AU683" s="222"/>
      <c r="AV683" s="222"/>
      <c r="AW683" s="218"/>
      <c r="AX683" s="219"/>
      <c r="AY683" s="223"/>
      <c r="AZ683" s="219"/>
      <c r="BA683" s="223"/>
      <c r="BB683" s="223"/>
      <c r="BC683" s="347"/>
      <c r="BD683" s="347"/>
      <c r="BE683" s="219"/>
      <c r="BF683" s="219"/>
      <c r="BG683" s="223"/>
      <c r="BH683" s="223"/>
      <c r="BI683" s="222"/>
      <c r="BJ683" s="222"/>
      <c r="BK683" s="222"/>
      <c r="BL683" s="224"/>
      <c r="BM683" s="219"/>
      <c r="BN683" s="223"/>
      <c r="BO683" s="219"/>
      <c r="BP683" s="219"/>
      <c r="BQ683" s="219"/>
      <c r="BR683" s="218"/>
      <c r="BS683" s="218"/>
      <c r="BT683" s="218"/>
      <c r="BU683" s="218"/>
      <c r="BV683" s="218"/>
      <c r="BW683" s="218"/>
      <c r="BX683" s="218"/>
      <c r="BY683" s="218"/>
      <c r="BZ683" s="218"/>
      <c r="CA683" s="218"/>
      <c r="CB683" s="218"/>
      <c r="CC683" s="218"/>
      <c r="CD683" s="218"/>
      <c r="CE683" s="218"/>
      <c r="CF683" s="218"/>
      <c r="CG683" s="218"/>
      <c r="CH683" s="218"/>
      <c r="CI683" s="218"/>
      <c r="CJ683" s="218"/>
      <c r="CK683" s="218"/>
    </row>
    <row r="684" spans="2:89" s="225" customFormat="1">
      <c r="B684" s="217"/>
      <c r="C684" s="216"/>
      <c r="D684" s="216"/>
      <c r="E684" s="216"/>
      <c r="F684" s="216"/>
      <c r="G684" s="216"/>
      <c r="H684" s="216"/>
      <c r="I684" s="287"/>
      <c r="J684" s="216"/>
      <c r="K684" s="216"/>
      <c r="L684" s="216"/>
      <c r="M684" s="216"/>
      <c r="N684" s="218"/>
      <c r="O684" s="218"/>
      <c r="P684" s="219"/>
      <c r="Q684" s="218"/>
      <c r="R684" s="218"/>
      <c r="S684" s="218"/>
      <c r="T684" s="218"/>
      <c r="U684" s="218"/>
      <c r="V684" s="218"/>
      <c r="W684" s="218"/>
      <c r="X684" s="218"/>
      <c r="Y684" s="218"/>
      <c r="Z684" s="218"/>
      <c r="AA684" s="218"/>
      <c r="AB684" s="220"/>
      <c r="AC684" s="221"/>
      <c r="AD684" s="221"/>
      <c r="AE684" s="220"/>
      <c r="AF684" s="220"/>
      <c r="AG684" s="218"/>
      <c r="AH684" s="218"/>
      <c r="AI684" s="222"/>
      <c r="AJ684" s="222"/>
      <c r="AK684" s="218"/>
      <c r="AL684" s="222"/>
      <c r="AM684" s="222"/>
      <c r="AN684" s="222"/>
      <c r="AO684" s="218"/>
      <c r="AP684" s="218"/>
      <c r="AQ684" s="218"/>
      <c r="AR684" s="218"/>
      <c r="AS684" s="218"/>
      <c r="AT684" s="220"/>
      <c r="AU684" s="222"/>
      <c r="AV684" s="222"/>
      <c r="AW684" s="218"/>
      <c r="AX684" s="219"/>
      <c r="AY684" s="223"/>
      <c r="AZ684" s="219"/>
      <c r="BA684" s="223"/>
      <c r="BB684" s="223"/>
      <c r="BC684" s="347"/>
      <c r="BD684" s="347"/>
      <c r="BE684" s="219"/>
      <c r="BF684" s="219"/>
      <c r="BG684" s="223"/>
      <c r="BH684" s="223"/>
      <c r="BI684" s="222"/>
      <c r="BJ684" s="222"/>
      <c r="BK684" s="222"/>
      <c r="BL684" s="224"/>
      <c r="BM684" s="219"/>
      <c r="BN684" s="223"/>
      <c r="BO684" s="219"/>
      <c r="BP684" s="219"/>
      <c r="BQ684" s="219"/>
      <c r="BR684" s="218"/>
      <c r="BS684" s="218"/>
      <c r="BT684" s="218"/>
      <c r="BU684" s="218"/>
      <c r="BV684" s="218"/>
      <c r="BW684" s="218"/>
      <c r="BX684" s="218"/>
      <c r="BY684" s="218"/>
      <c r="BZ684" s="218"/>
      <c r="CA684" s="218"/>
      <c r="CB684" s="218"/>
      <c r="CC684" s="218"/>
      <c r="CD684" s="218"/>
      <c r="CE684" s="218"/>
      <c r="CF684" s="218"/>
      <c r="CG684" s="218"/>
      <c r="CH684" s="218"/>
      <c r="CI684" s="218"/>
      <c r="CJ684" s="218"/>
      <c r="CK684" s="218"/>
    </row>
    <row r="685" spans="2:89" s="225" customFormat="1">
      <c r="B685" s="217"/>
      <c r="C685" s="216"/>
      <c r="D685" s="216"/>
      <c r="E685" s="216"/>
      <c r="F685" s="216"/>
      <c r="G685" s="216"/>
      <c r="H685" s="216"/>
      <c r="I685" s="287"/>
      <c r="J685" s="216"/>
      <c r="K685" s="216"/>
      <c r="L685" s="216"/>
      <c r="M685" s="216"/>
      <c r="N685" s="218"/>
      <c r="O685" s="218"/>
      <c r="P685" s="219"/>
      <c r="Q685" s="218"/>
      <c r="R685" s="218"/>
      <c r="S685" s="218"/>
      <c r="T685" s="218"/>
      <c r="U685" s="218"/>
      <c r="V685" s="218"/>
      <c r="W685" s="218"/>
      <c r="X685" s="218"/>
      <c r="Y685" s="218"/>
      <c r="Z685" s="218"/>
      <c r="AA685" s="218"/>
      <c r="AB685" s="220"/>
      <c r="AC685" s="221"/>
      <c r="AD685" s="221"/>
      <c r="AE685" s="220"/>
      <c r="AF685" s="220"/>
      <c r="AG685" s="218"/>
      <c r="AH685" s="218"/>
      <c r="AI685" s="222"/>
      <c r="AJ685" s="222"/>
      <c r="AK685" s="218"/>
      <c r="AL685" s="222"/>
      <c r="AM685" s="222"/>
      <c r="AN685" s="222"/>
      <c r="AO685" s="218"/>
      <c r="AP685" s="218"/>
      <c r="AQ685" s="218"/>
      <c r="AR685" s="218"/>
      <c r="AS685" s="218"/>
      <c r="AT685" s="220"/>
      <c r="AU685" s="222"/>
      <c r="AV685" s="222"/>
      <c r="AW685" s="218"/>
      <c r="AX685" s="219"/>
      <c r="AY685" s="223"/>
      <c r="AZ685" s="219"/>
      <c r="BA685" s="223"/>
      <c r="BB685" s="223"/>
      <c r="BC685" s="347"/>
      <c r="BD685" s="347"/>
      <c r="BE685" s="219"/>
      <c r="BF685" s="219"/>
      <c r="BG685" s="223"/>
      <c r="BH685" s="223"/>
      <c r="BI685" s="222"/>
      <c r="BJ685" s="222"/>
      <c r="BK685" s="222"/>
      <c r="BL685" s="224"/>
      <c r="BM685" s="219"/>
      <c r="BN685" s="223"/>
      <c r="BO685" s="219"/>
      <c r="BP685" s="219"/>
      <c r="BQ685" s="219"/>
      <c r="BR685" s="218"/>
      <c r="BS685" s="218"/>
      <c r="BT685" s="218"/>
      <c r="BU685" s="218"/>
      <c r="BV685" s="218"/>
      <c r="BW685" s="218"/>
      <c r="BX685" s="218"/>
      <c r="BY685" s="218"/>
      <c r="BZ685" s="218"/>
      <c r="CA685" s="218"/>
      <c r="CB685" s="218"/>
      <c r="CC685" s="218"/>
      <c r="CD685" s="218"/>
      <c r="CE685" s="218"/>
      <c r="CF685" s="218"/>
      <c r="CG685" s="218"/>
      <c r="CH685" s="218"/>
      <c r="CI685" s="218"/>
      <c r="CJ685" s="218"/>
      <c r="CK685" s="218"/>
    </row>
    <row r="686" spans="2:89" s="225" customFormat="1">
      <c r="B686" s="217"/>
      <c r="C686" s="216"/>
      <c r="D686" s="216"/>
      <c r="E686" s="216"/>
      <c r="F686" s="216"/>
      <c r="G686" s="216"/>
      <c r="H686" s="216"/>
      <c r="I686" s="287"/>
      <c r="J686" s="216"/>
      <c r="K686" s="216"/>
      <c r="L686" s="216"/>
      <c r="M686" s="216"/>
      <c r="N686" s="218"/>
      <c r="O686" s="218"/>
      <c r="P686" s="219"/>
      <c r="Q686" s="218"/>
      <c r="R686" s="218"/>
      <c r="S686" s="218"/>
      <c r="T686" s="218"/>
      <c r="U686" s="218"/>
      <c r="V686" s="218"/>
      <c r="W686" s="218"/>
      <c r="X686" s="218"/>
      <c r="Y686" s="218"/>
      <c r="Z686" s="218"/>
      <c r="AA686" s="218"/>
      <c r="AB686" s="220"/>
      <c r="AC686" s="221"/>
      <c r="AD686" s="221"/>
      <c r="AE686" s="220"/>
      <c r="AF686" s="220"/>
      <c r="AG686" s="218"/>
      <c r="AH686" s="218"/>
      <c r="AI686" s="222"/>
      <c r="AJ686" s="222"/>
      <c r="AK686" s="218"/>
      <c r="AL686" s="222"/>
      <c r="AM686" s="222"/>
      <c r="AN686" s="222"/>
      <c r="AO686" s="218"/>
      <c r="AP686" s="218"/>
      <c r="AQ686" s="218"/>
      <c r="AR686" s="218"/>
      <c r="AS686" s="218"/>
      <c r="AT686" s="220"/>
      <c r="AU686" s="222"/>
      <c r="AV686" s="222"/>
      <c r="AW686" s="218"/>
      <c r="AX686" s="219"/>
      <c r="AY686" s="223"/>
      <c r="AZ686" s="219"/>
      <c r="BA686" s="223"/>
      <c r="BB686" s="223"/>
      <c r="BC686" s="347"/>
      <c r="BD686" s="347"/>
      <c r="BE686" s="219"/>
      <c r="BF686" s="219"/>
      <c r="BG686" s="223"/>
      <c r="BH686" s="223"/>
      <c r="BI686" s="222"/>
      <c r="BJ686" s="222"/>
      <c r="BK686" s="222"/>
      <c r="BL686" s="224"/>
      <c r="BM686" s="219"/>
      <c r="BN686" s="223"/>
      <c r="BO686" s="219"/>
      <c r="BP686" s="219"/>
      <c r="BQ686" s="219"/>
      <c r="BR686" s="218"/>
      <c r="BS686" s="218"/>
      <c r="BT686" s="218"/>
      <c r="BU686" s="218"/>
      <c r="BV686" s="218"/>
      <c r="BW686" s="218"/>
      <c r="BX686" s="218"/>
      <c r="BY686" s="218"/>
      <c r="BZ686" s="218"/>
      <c r="CA686" s="218"/>
      <c r="CB686" s="218"/>
      <c r="CC686" s="218"/>
      <c r="CD686" s="218"/>
      <c r="CE686" s="218"/>
      <c r="CF686" s="218"/>
      <c r="CG686" s="218"/>
      <c r="CH686" s="218"/>
      <c r="CI686" s="218"/>
      <c r="CJ686" s="218"/>
      <c r="CK686" s="218"/>
    </row>
    <row r="687" spans="2:89" s="225" customFormat="1">
      <c r="B687" s="217"/>
      <c r="C687" s="216"/>
      <c r="D687" s="216"/>
      <c r="E687" s="216"/>
      <c r="F687" s="216"/>
      <c r="G687" s="216"/>
      <c r="H687" s="216"/>
      <c r="I687" s="287"/>
      <c r="J687" s="216"/>
      <c r="K687" s="216"/>
      <c r="L687" s="216"/>
      <c r="M687" s="216"/>
      <c r="N687" s="218"/>
      <c r="O687" s="218"/>
      <c r="P687" s="219"/>
      <c r="Q687" s="218"/>
      <c r="R687" s="218"/>
      <c r="S687" s="218"/>
      <c r="T687" s="218"/>
      <c r="U687" s="218"/>
      <c r="V687" s="218"/>
      <c r="W687" s="218"/>
      <c r="X687" s="218"/>
      <c r="Y687" s="218"/>
      <c r="Z687" s="218"/>
      <c r="AA687" s="218"/>
      <c r="AB687" s="220"/>
      <c r="AC687" s="221"/>
      <c r="AD687" s="221"/>
      <c r="AE687" s="220"/>
      <c r="AF687" s="220"/>
      <c r="AG687" s="218"/>
      <c r="AH687" s="218"/>
      <c r="AI687" s="222"/>
      <c r="AJ687" s="222"/>
      <c r="AK687" s="218"/>
      <c r="AL687" s="222"/>
      <c r="AM687" s="222"/>
      <c r="AN687" s="222"/>
      <c r="AO687" s="218"/>
      <c r="AP687" s="218"/>
      <c r="AQ687" s="218"/>
      <c r="AR687" s="218"/>
      <c r="AS687" s="218"/>
      <c r="AT687" s="220"/>
      <c r="AU687" s="222"/>
      <c r="AV687" s="222"/>
      <c r="AW687" s="218"/>
      <c r="AX687" s="219"/>
      <c r="AY687" s="223"/>
      <c r="AZ687" s="219"/>
      <c r="BA687" s="223"/>
      <c r="BB687" s="223"/>
      <c r="BC687" s="347"/>
      <c r="BD687" s="347"/>
      <c r="BE687" s="219"/>
      <c r="BF687" s="219"/>
      <c r="BG687" s="223"/>
      <c r="BH687" s="223"/>
      <c r="BI687" s="222"/>
      <c r="BJ687" s="222"/>
      <c r="BK687" s="222"/>
      <c r="BL687" s="224"/>
      <c r="BM687" s="219"/>
      <c r="BN687" s="223"/>
      <c r="BO687" s="219"/>
      <c r="BP687" s="219"/>
      <c r="BQ687" s="219"/>
      <c r="BR687" s="218"/>
      <c r="BS687" s="218"/>
      <c r="BT687" s="218"/>
      <c r="BU687" s="218"/>
      <c r="BV687" s="218"/>
      <c r="BW687" s="218"/>
      <c r="BX687" s="218"/>
      <c r="BY687" s="218"/>
      <c r="BZ687" s="218"/>
      <c r="CA687" s="218"/>
      <c r="CB687" s="218"/>
      <c r="CC687" s="218"/>
      <c r="CD687" s="218"/>
      <c r="CE687" s="218"/>
      <c r="CF687" s="218"/>
      <c r="CG687" s="218"/>
      <c r="CH687" s="218"/>
      <c r="CI687" s="218"/>
      <c r="CJ687" s="218"/>
      <c r="CK687" s="218"/>
    </row>
    <row r="688" spans="2:89" s="225" customFormat="1">
      <c r="B688" s="217"/>
      <c r="C688" s="216"/>
      <c r="D688" s="216"/>
      <c r="E688" s="216"/>
      <c r="F688" s="216"/>
      <c r="G688" s="216"/>
      <c r="H688" s="216"/>
      <c r="I688" s="287"/>
      <c r="J688" s="216"/>
      <c r="K688" s="216"/>
      <c r="L688" s="216"/>
      <c r="M688" s="216"/>
      <c r="N688" s="218"/>
      <c r="O688" s="218"/>
      <c r="P688" s="219"/>
      <c r="Q688" s="218"/>
      <c r="R688" s="218"/>
      <c r="S688" s="218"/>
      <c r="T688" s="218"/>
      <c r="U688" s="218"/>
      <c r="V688" s="218"/>
      <c r="W688" s="218"/>
      <c r="X688" s="218"/>
      <c r="Y688" s="218"/>
      <c r="Z688" s="218"/>
      <c r="AA688" s="218"/>
      <c r="AB688" s="220"/>
      <c r="AC688" s="221"/>
      <c r="AD688" s="221"/>
      <c r="AE688" s="220"/>
      <c r="AF688" s="220"/>
      <c r="AG688" s="218"/>
      <c r="AH688" s="218"/>
      <c r="AI688" s="222"/>
      <c r="AJ688" s="222"/>
      <c r="AK688" s="218"/>
      <c r="AL688" s="222"/>
      <c r="AM688" s="222"/>
      <c r="AN688" s="222"/>
      <c r="AO688" s="218"/>
      <c r="AP688" s="218"/>
      <c r="AQ688" s="218"/>
      <c r="AR688" s="218"/>
      <c r="AS688" s="218"/>
      <c r="AT688" s="220"/>
      <c r="AU688" s="222"/>
      <c r="AV688" s="222"/>
      <c r="AW688" s="218"/>
      <c r="AX688" s="219"/>
      <c r="AY688" s="223"/>
      <c r="AZ688" s="219"/>
      <c r="BA688" s="223"/>
      <c r="BB688" s="223"/>
      <c r="BC688" s="347"/>
      <c r="BD688" s="347"/>
      <c r="BE688" s="219"/>
      <c r="BF688" s="219"/>
      <c r="BG688" s="223"/>
      <c r="BH688" s="223"/>
      <c r="BI688" s="222"/>
      <c r="BJ688" s="222"/>
      <c r="BK688" s="222"/>
      <c r="BL688" s="224"/>
      <c r="BM688" s="219"/>
      <c r="BN688" s="223"/>
      <c r="BO688" s="219"/>
      <c r="BP688" s="219"/>
      <c r="BQ688" s="219"/>
      <c r="BR688" s="218"/>
      <c r="BS688" s="218"/>
      <c r="BT688" s="218"/>
      <c r="BU688" s="218"/>
      <c r="BV688" s="218"/>
      <c r="BW688" s="218"/>
      <c r="BX688" s="218"/>
      <c r="BY688" s="218"/>
      <c r="BZ688" s="218"/>
      <c r="CA688" s="218"/>
      <c r="CB688" s="218"/>
      <c r="CC688" s="218"/>
      <c r="CD688" s="218"/>
      <c r="CE688" s="218"/>
      <c r="CF688" s="218"/>
      <c r="CG688" s="218"/>
      <c r="CH688" s="218"/>
      <c r="CI688" s="218"/>
      <c r="CJ688" s="218"/>
      <c r="CK688" s="218"/>
    </row>
  </sheetData>
  <sheetProtection formatColumns="0"/>
  <autoFilter ref="A9:CK615" xr:uid="{00000000-0001-0000-0000-000000000000}"/>
  <mergeCells count="3410">
    <mergeCell ref="AZ2:BQ2"/>
    <mergeCell ref="BA190:BA191"/>
    <mergeCell ref="BB190:BB191"/>
    <mergeCell ref="BC190:BC191"/>
    <mergeCell ref="BD190:BD191"/>
    <mergeCell ref="BE190:BE191"/>
    <mergeCell ref="BF190:BF191"/>
    <mergeCell ref="AY203:AY204"/>
    <mergeCell ref="AZ203:AZ204"/>
    <mergeCell ref="BA203:BA204"/>
    <mergeCell ref="BB203:BB204"/>
    <mergeCell ref="BC203:BC204"/>
    <mergeCell ref="BD203:BD204"/>
    <mergeCell ref="BE203:BE204"/>
    <mergeCell ref="BF203:BF204"/>
    <mergeCell ref="AY226:AY230"/>
    <mergeCell ref="AZ226:AZ230"/>
    <mergeCell ref="BA226:BA230"/>
    <mergeCell ref="BB226:BB230"/>
    <mergeCell ref="BC226:BC230"/>
    <mergeCell ref="BD226:BD230"/>
    <mergeCell ref="BE226:BE230"/>
    <mergeCell ref="BF226:BF230"/>
    <mergeCell ref="AY78:AY79"/>
    <mergeCell ref="AZ78:AZ79"/>
    <mergeCell ref="BA78:BA79"/>
    <mergeCell ref="BB78:BB79"/>
    <mergeCell ref="BC78:BC79"/>
    <mergeCell ref="BD78:BD79"/>
    <mergeCell ref="BE78:BE79"/>
    <mergeCell ref="BF78:BF79"/>
    <mergeCell ref="AY160:AY161"/>
    <mergeCell ref="AZ160:AZ161"/>
    <mergeCell ref="BA160:BA161"/>
    <mergeCell ref="BB160:BB161"/>
    <mergeCell ref="BC160:BC161"/>
    <mergeCell ref="BD160:BD161"/>
    <mergeCell ref="BE160:BE161"/>
    <mergeCell ref="BF160:BF161"/>
    <mergeCell ref="AY166:AY168"/>
    <mergeCell ref="AZ166:AZ168"/>
    <mergeCell ref="BA166:BA168"/>
    <mergeCell ref="BB166:BB168"/>
    <mergeCell ref="BC166:BC168"/>
    <mergeCell ref="BD166:BD168"/>
    <mergeCell ref="BE166:BE168"/>
    <mergeCell ref="BF166:BF168"/>
    <mergeCell ref="BD28:BD29"/>
    <mergeCell ref="BE28:BE29"/>
    <mergeCell ref="BF28:BF29"/>
    <mergeCell ref="AY40:AY41"/>
    <mergeCell ref="AZ40:AZ41"/>
    <mergeCell ref="BA40:BA41"/>
    <mergeCell ref="BB40:BB41"/>
    <mergeCell ref="BC40:BC41"/>
    <mergeCell ref="BD40:BD41"/>
    <mergeCell ref="BE40:BE41"/>
    <mergeCell ref="BF40:BF41"/>
    <mergeCell ref="AY47:AY48"/>
    <mergeCell ref="AZ47:AZ48"/>
    <mergeCell ref="BA47:BA48"/>
    <mergeCell ref="BB47:BB48"/>
    <mergeCell ref="BC47:BC48"/>
    <mergeCell ref="BD47:BD48"/>
    <mergeCell ref="BE47:BE48"/>
    <mergeCell ref="BF47:BF48"/>
    <mergeCell ref="C460:C483"/>
    <mergeCell ref="D460:D483"/>
    <mergeCell ref="E460:E483"/>
    <mergeCell ref="F460:F483"/>
    <mergeCell ref="D214:D279"/>
    <mergeCell ref="E214:E279"/>
    <mergeCell ref="F214:F279"/>
    <mergeCell ref="C280:C351"/>
    <mergeCell ref="D280:D351"/>
    <mergeCell ref="E280:E351"/>
    <mergeCell ref="F280:F351"/>
    <mergeCell ref="C352:C399"/>
    <mergeCell ref="D352:D399"/>
    <mergeCell ref="E352:E399"/>
    <mergeCell ref="F352:F399"/>
    <mergeCell ref="I370:I375"/>
    <mergeCell ref="I376:I381"/>
    <mergeCell ref="G220:G225"/>
    <mergeCell ref="G226:G231"/>
    <mergeCell ref="G232:G237"/>
    <mergeCell ref="G238:G243"/>
    <mergeCell ref="G244:G249"/>
    <mergeCell ref="G250:G255"/>
    <mergeCell ref="G256:G261"/>
    <mergeCell ref="G262:G267"/>
    <mergeCell ref="G268:G273"/>
    <mergeCell ref="G274:G279"/>
    <mergeCell ref="G280:G285"/>
    <mergeCell ref="G286:G291"/>
    <mergeCell ref="G292:G297"/>
    <mergeCell ref="G298:G303"/>
    <mergeCell ref="G304:G309"/>
    <mergeCell ref="K10:K15"/>
    <mergeCell ref="L10:L15"/>
    <mergeCell ref="I358:I363"/>
    <mergeCell ref="I364:I369"/>
    <mergeCell ref="I388:I393"/>
    <mergeCell ref="D3:H3"/>
    <mergeCell ref="C400:C423"/>
    <mergeCell ref="D400:D423"/>
    <mergeCell ref="E400:E423"/>
    <mergeCell ref="F400:F423"/>
    <mergeCell ref="C424:C459"/>
    <mergeCell ref="D424:D459"/>
    <mergeCell ref="E424:E459"/>
    <mergeCell ref="F424:F459"/>
    <mergeCell ref="I430:I435"/>
    <mergeCell ref="J430:J435"/>
    <mergeCell ref="K430:K435"/>
    <mergeCell ref="L430:L435"/>
    <mergeCell ref="I394:I399"/>
    <mergeCell ref="I352:I357"/>
    <mergeCell ref="J352:J357"/>
    <mergeCell ref="K352:K357"/>
    <mergeCell ref="L352:L357"/>
    <mergeCell ref="J316:J321"/>
    <mergeCell ref="K316:K321"/>
    <mergeCell ref="L316:L321"/>
    <mergeCell ref="I382:I387"/>
    <mergeCell ref="J382:J387"/>
    <mergeCell ref="K382:K387"/>
    <mergeCell ref="L382:L387"/>
    <mergeCell ref="J376:J381"/>
    <mergeCell ref="K376:K381"/>
    <mergeCell ref="A610:A615"/>
    <mergeCell ref="A10:A45"/>
    <mergeCell ref="A46:A75"/>
    <mergeCell ref="A76:A99"/>
    <mergeCell ref="A100:A141"/>
    <mergeCell ref="A142:A189"/>
    <mergeCell ref="A190:A213"/>
    <mergeCell ref="A214:A279"/>
    <mergeCell ref="A280:A351"/>
    <mergeCell ref="A352:A399"/>
    <mergeCell ref="A400:A423"/>
    <mergeCell ref="A424:A459"/>
    <mergeCell ref="A460:A483"/>
    <mergeCell ref="A484:A513"/>
    <mergeCell ref="A514:A537"/>
    <mergeCell ref="A538:A543"/>
    <mergeCell ref="A544:A549"/>
    <mergeCell ref="A550:A555"/>
    <mergeCell ref="A556:A561"/>
    <mergeCell ref="A562:A567"/>
    <mergeCell ref="A568:A573"/>
    <mergeCell ref="A574:A579"/>
    <mergeCell ref="A580:A585"/>
    <mergeCell ref="A586:A591"/>
    <mergeCell ref="A592:A597"/>
    <mergeCell ref="A598:A603"/>
    <mergeCell ref="A604:A609"/>
    <mergeCell ref="A2:P2"/>
    <mergeCell ref="A4:U4"/>
    <mergeCell ref="B10:B45"/>
    <mergeCell ref="C10:C45"/>
    <mergeCell ref="D10:D45"/>
    <mergeCell ref="E10:E45"/>
    <mergeCell ref="C46:C75"/>
    <mergeCell ref="D46:D75"/>
    <mergeCell ref="B46:B75"/>
    <mergeCell ref="E46:E75"/>
    <mergeCell ref="F46:F75"/>
    <mergeCell ref="F10:F45"/>
    <mergeCell ref="I10:I15"/>
    <mergeCell ref="I16:I21"/>
    <mergeCell ref="J10:J15"/>
    <mergeCell ref="I70:I75"/>
    <mergeCell ref="Q64:Q69"/>
    <mergeCell ref="R64:R69"/>
    <mergeCell ref="S64:S69"/>
    <mergeCell ref="U64:U69"/>
    <mergeCell ref="M58:M63"/>
    <mergeCell ref="I64:I69"/>
    <mergeCell ref="J52:J57"/>
    <mergeCell ref="K52:K57"/>
    <mergeCell ref="L52:L57"/>
    <mergeCell ref="J58:J63"/>
    <mergeCell ref="K58:K63"/>
    <mergeCell ref="L58:L63"/>
    <mergeCell ref="S70:S75"/>
    <mergeCell ref="M52:M57"/>
    <mergeCell ref="A5:A9"/>
    <mergeCell ref="A3:B3"/>
    <mergeCell ref="C484:C513"/>
    <mergeCell ref="D484:D513"/>
    <mergeCell ref="E484:E513"/>
    <mergeCell ref="F484:F513"/>
    <mergeCell ref="C514:C537"/>
    <mergeCell ref="D514:D537"/>
    <mergeCell ref="E514:E537"/>
    <mergeCell ref="F514:F537"/>
    <mergeCell ref="B100:B141"/>
    <mergeCell ref="B142:B189"/>
    <mergeCell ref="B190:B213"/>
    <mergeCell ref="B214:B279"/>
    <mergeCell ref="B280:B351"/>
    <mergeCell ref="B352:B399"/>
    <mergeCell ref="B400:B423"/>
    <mergeCell ref="B424:B459"/>
    <mergeCell ref="B460:B483"/>
    <mergeCell ref="B484:B513"/>
    <mergeCell ref="B514:B537"/>
    <mergeCell ref="C100:C141"/>
    <mergeCell ref="D100:D141"/>
    <mergeCell ref="E100:E141"/>
    <mergeCell ref="F100:F141"/>
    <mergeCell ref="C142:C189"/>
    <mergeCell ref="D142:D189"/>
    <mergeCell ref="E142:E189"/>
    <mergeCell ref="F142:F189"/>
    <mergeCell ref="C190:C213"/>
    <mergeCell ref="D190:D213"/>
    <mergeCell ref="E190:E213"/>
    <mergeCell ref="F190:F213"/>
    <mergeCell ref="C214:C279"/>
    <mergeCell ref="T562:T567"/>
    <mergeCell ref="T568:T573"/>
    <mergeCell ref="T574:T579"/>
    <mergeCell ref="T580:T585"/>
    <mergeCell ref="T586:T591"/>
    <mergeCell ref="T592:T597"/>
    <mergeCell ref="T598:T603"/>
    <mergeCell ref="T604:T609"/>
    <mergeCell ref="T502:T507"/>
    <mergeCell ref="T508:T513"/>
    <mergeCell ref="T514:T519"/>
    <mergeCell ref="T520:T525"/>
    <mergeCell ref="T526:T531"/>
    <mergeCell ref="T532:T537"/>
    <mergeCell ref="T538:T543"/>
    <mergeCell ref="T544:T549"/>
    <mergeCell ref="T550:T555"/>
    <mergeCell ref="T454:T459"/>
    <mergeCell ref="T460:T465"/>
    <mergeCell ref="T466:T471"/>
    <mergeCell ref="T472:T477"/>
    <mergeCell ref="T478:T483"/>
    <mergeCell ref="T484:T489"/>
    <mergeCell ref="T490:T495"/>
    <mergeCell ref="T496:T501"/>
    <mergeCell ref="T394:T399"/>
    <mergeCell ref="T400:T405"/>
    <mergeCell ref="T406:T411"/>
    <mergeCell ref="T412:T417"/>
    <mergeCell ref="T418:T423"/>
    <mergeCell ref="T424:T429"/>
    <mergeCell ref="T430:T435"/>
    <mergeCell ref="T436:T441"/>
    <mergeCell ref="T442:T447"/>
    <mergeCell ref="T280:T285"/>
    <mergeCell ref="T178:T183"/>
    <mergeCell ref="T184:T189"/>
    <mergeCell ref="T190:T195"/>
    <mergeCell ref="T196:T201"/>
    <mergeCell ref="T202:T207"/>
    <mergeCell ref="T208:T213"/>
    <mergeCell ref="T214:T219"/>
    <mergeCell ref="T220:T225"/>
    <mergeCell ref="T226:T231"/>
    <mergeCell ref="T340:T345"/>
    <mergeCell ref="T346:T351"/>
    <mergeCell ref="T352:T357"/>
    <mergeCell ref="T370:T375"/>
    <mergeCell ref="T376:T381"/>
    <mergeCell ref="T382:T387"/>
    <mergeCell ref="T286:T291"/>
    <mergeCell ref="T292:T297"/>
    <mergeCell ref="T298:T303"/>
    <mergeCell ref="T304:T309"/>
    <mergeCell ref="T310:T315"/>
    <mergeCell ref="T316:T321"/>
    <mergeCell ref="T322:T327"/>
    <mergeCell ref="T328:T333"/>
    <mergeCell ref="T334:T339"/>
    <mergeCell ref="T136:T141"/>
    <mergeCell ref="T142:T147"/>
    <mergeCell ref="T148:T153"/>
    <mergeCell ref="T154:T159"/>
    <mergeCell ref="T160:T165"/>
    <mergeCell ref="T166:T171"/>
    <mergeCell ref="T172:T177"/>
    <mergeCell ref="AE610:AE615"/>
    <mergeCell ref="AU610:AU615"/>
    <mergeCell ref="AV610:AV615"/>
    <mergeCell ref="AW610:AW615"/>
    <mergeCell ref="AX610:AX615"/>
    <mergeCell ref="BG610:BG615"/>
    <mergeCell ref="T10:T15"/>
    <mergeCell ref="T16:T21"/>
    <mergeCell ref="T22:T27"/>
    <mergeCell ref="T28:T33"/>
    <mergeCell ref="T34:T39"/>
    <mergeCell ref="T40:T45"/>
    <mergeCell ref="T46:T51"/>
    <mergeCell ref="T52:T57"/>
    <mergeCell ref="T58:T63"/>
    <mergeCell ref="T64:T69"/>
    <mergeCell ref="T70:T75"/>
    <mergeCell ref="T76:T81"/>
    <mergeCell ref="T82:T87"/>
    <mergeCell ref="T88:T93"/>
    <mergeCell ref="T94:T99"/>
    <mergeCell ref="T100:T105"/>
    <mergeCell ref="T106:T111"/>
    <mergeCell ref="T256:T261"/>
    <mergeCell ref="T262:T267"/>
    <mergeCell ref="AA610:AA615"/>
    <mergeCell ref="AB610:AB615"/>
    <mergeCell ref="AC610:AC615"/>
    <mergeCell ref="AD610:AD615"/>
    <mergeCell ref="AE604:AE609"/>
    <mergeCell ref="AU604:AU609"/>
    <mergeCell ref="AV604:AV609"/>
    <mergeCell ref="AW604:AW609"/>
    <mergeCell ref="AX604:AX609"/>
    <mergeCell ref="BG604:BG609"/>
    <mergeCell ref="B610:B615"/>
    <mergeCell ref="C610:C615"/>
    <mergeCell ref="I610:I615"/>
    <mergeCell ref="J610:J615"/>
    <mergeCell ref="K610:K615"/>
    <mergeCell ref="L610:L615"/>
    <mergeCell ref="M610:M615"/>
    <mergeCell ref="N610:N615"/>
    <mergeCell ref="O610:O615"/>
    <mergeCell ref="P610:P615"/>
    <mergeCell ref="Q610:Q615"/>
    <mergeCell ref="R610:R615"/>
    <mergeCell ref="T610:T615"/>
    <mergeCell ref="S610:S615"/>
    <mergeCell ref="U610:U615"/>
    <mergeCell ref="V604:V609"/>
    <mergeCell ref="W604:W609"/>
    <mergeCell ref="X604:X609"/>
    <mergeCell ref="Y604:Y609"/>
    <mergeCell ref="Z604:Z609"/>
    <mergeCell ref="AA604:AA609"/>
    <mergeCell ref="AB604:AB609"/>
    <mergeCell ref="AC604:AC609"/>
    <mergeCell ref="AD604:AD609"/>
    <mergeCell ref="AE598:AE603"/>
    <mergeCell ref="AU598:AU603"/>
    <mergeCell ref="AV598:AV603"/>
    <mergeCell ref="AW598:AW603"/>
    <mergeCell ref="AX598:AX603"/>
    <mergeCell ref="BG598:BG603"/>
    <mergeCell ref="U604:U609"/>
    <mergeCell ref="V598:V603"/>
    <mergeCell ref="W598:W603"/>
    <mergeCell ref="X598:X603"/>
    <mergeCell ref="Y598:Y603"/>
    <mergeCell ref="Z598:Z603"/>
    <mergeCell ref="AA598:AA603"/>
    <mergeCell ref="AB598:AB603"/>
    <mergeCell ref="AC598:AC603"/>
    <mergeCell ref="AD598:AD603"/>
    <mergeCell ref="V610:V615"/>
    <mergeCell ref="W610:W615"/>
    <mergeCell ref="X610:X615"/>
    <mergeCell ref="Y610:Y615"/>
    <mergeCell ref="Z610:Z615"/>
    <mergeCell ref="B604:B609"/>
    <mergeCell ref="C604:C609"/>
    <mergeCell ref="I604:I609"/>
    <mergeCell ref="J604:J609"/>
    <mergeCell ref="K604:K609"/>
    <mergeCell ref="L604:L609"/>
    <mergeCell ref="M604:M609"/>
    <mergeCell ref="N604:N609"/>
    <mergeCell ref="O604:O609"/>
    <mergeCell ref="P604:P609"/>
    <mergeCell ref="Q604:Q609"/>
    <mergeCell ref="R604:R609"/>
    <mergeCell ref="S604:S609"/>
    <mergeCell ref="AB586:AB591"/>
    <mergeCell ref="AC586:AC591"/>
    <mergeCell ref="AD586:AD591"/>
    <mergeCell ref="AE592:AE597"/>
    <mergeCell ref="AU592:AU597"/>
    <mergeCell ref="AV592:AV597"/>
    <mergeCell ref="AW592:AW597"/>
    <mergeCell ref="AX592:AX597"/>
    <mergeCell ref="BG592:BG597"/>
    <mergeCell ref="B598:B603"/>
    <mergeCell ref="C598:C603"/>
    <mergeCell ref="I598:I603"/>
    <mergeCell ref="J598:J603"/>
    <mergeCell ref="K598:K603"/>
    <mergeCell ref="L598:L603"/>
    <mergeCell ref="M598:M603"/>
    <mergeCell ref="N598:N603"/>
    <mergeCell ref="O598:O603"/>
    <mergeCell ref="P598:P603"/>
    <mergeCell ref="Q598:Q603"/>
    <mergeCell ref="R598:R603"/>
    <mergeCell ref="S598:S603"/>
    <mergeCell ref="U598:U603"/>
    <mergeCell ref="V592:V597"/>
    <mergeCell ref="W592:W597"/>
    <mergeCell ref="X592:X597"/>
    <mergeCell ref="Y592:Y597"/>
    <mergeCell ref="Z592:Z597"/>
    <mergeCell ref="AA592:AA597"/>
    <mergeCell ref="AB592:AB597"/>
    <mergeCell ref="AC592:AC597"/>
    <mergeCell ref="AD592:AD597"/>
    <mergeCell ref="Y580:Y585"/>
    <mergeCell ref="Z580:Z585"/>
    <mergeCell ref="AA580:AA585"/>
    <mergeCell ref="AB580:AB585"/>
    <mergeCell ref="AC580:AC585"/>
    <mergeCell ref="AD580:AD585"/>
    <mergeCell ref="AE586:AE591"/>
    <mergeCell ref="AU586:AU591"/>
    <mergeCell ref="AV586:AV591"/>
    <mergeCell ref="AW586:AW591"/>
    <mergeCell ref="AX586:AX591"/>
    <mergeCell ref="BG586:BG591"/>
    <mergeCell ref="B592:B597"/>
    <mergeCell ref="C592:C597"/>
    <mergeCell ref="I592:I597"/>
    <mergeCell ref="J592:J597"/>
    <mergeCell ref="K592:K597"/>
    <mergeCell ref="L592:L597"/>
    <mergeCell ref="M592:M597"/>
    <mergeCell ref="N592:N597"/>
    <mergeCell ref="O592:O597"/>
    <mergeCell ref="P592:P597"/>
    <mergeCell ref="Q592:Q597"/>
    <mergeCell ref="R592:R597"/>
    <mergeCell ref="S592:S597"/>
    <mergeCell ref="U592:U597"/>
    <mergeCell ref="V586:V591"/>
    <mergeCell ref="W586:W591"/>
    <mergeCell ref="X586:X591"/>
    <mergeCell ref="Y586:Y591"/>
    <mergeCell ref="Z586:Z591"/>
    <mergeCell ref="AA586:AA591"/>
    <mergeCell ref="B586:B591"/>
    <mergeCell ref="C586:C591"/>
    <mergeCell ref="I586:I591"/>
    <mergeCell ref="J586:J591"/>
    <mergeCell ref="K586:K591"/>
    <mergeCell ref="L586:L591"/>
    <mergeCell ref="M586:M591"/>
    <mergeCell ref="N586:N591"/>
    <mergeCell ref="O586:O591"/>
    <mergeCell ref="P586:P591"/>
    <mergeCell ref="Q586:Q591"/>
    <mergeCell ref="R586:R591"/>
    <mergeCell ref="S586:S591"/>
    <mergeCell ref="U586:U591"/>
    <mergeCell ref="V580:V585"/>
    <mergeCell ref="W580:W585"/>
    <mergeCell ref="X580:X585"/>
    <mergeCell ref="AW574:AW579"/>
    <mergeCell ref="AX574:AX579"/>
    <mergeCell ref="BG574:BG579"/>
    <mergeCell ref="B580:B585"/>
    <mergeCell ref="C580:C585"/>
    <mergeCell ref="I580:I585"/>
    <mergeCell ref="J580:J585"/>
    <mergeCell ref="K580:K585"/>
    <mergeCell ref="L580:L585"/>
    <mergeCell ref="M580:M585"/>
    <mergeCell ref="N580:N585"/>
    <mergeCell ref="O580:O585"/>
    <mergeCell ref="P580:P585"/>
    <mergeCell ref="Q580:Q585"/>
    <mergeCell ref="R580:R585"/>
    <mergeCell ref="S580:S585"/>
    <mergeCell ref="U580:U585"/>
    <mergeCell ref="V574:V579"/>
    <mergeCell ref="W574:W579"/>
    <mergeCell ref="X574:X579"/>
    <mergeCell ref="Y574:Y579"/>
    <mergeCell ref="Z574:Z579"/>
    <mergeCell ref="AA574:AA579"/>
    <mergeCell ref="AB574:AB579"/>
    <mergeCell ref="AC574:AC579"/>
    <mergeCell ref="AD574:AD579"/>
    <mergeCell ref="AE580:AE585"/>
    <mergeCell ref="AU580:AU585"/>
    <mergeCell ref="AV580:AV585"/>
    <mergeCell ref="AW580:AW585"/>
    <mergeCell ref="AX580:AX585"/>
    <mergeCell ref="BG580:BG585"/>
    <mergeCell ref="AE568:AE573"/>
    <mergeCell ref="AU568:AU573"/>
    <mergeCell ref="AV568:AV573"/>
    <mergeCell ref="AW568:AW573"/>
    <mergeCell ref="AX568:AX573"/>
    <mergeCell ref="BG568:BG573"/>
    <mergeCell ref="B574:B579"/>
    <mergeCell ref="C574:C579"/>
    <mergeCell ref="I574:I579"/>
    <mergeCell ref="J574:J579"/>
    <mergeCell ref="K574:K579"/>
    <mergeCell ref="L574:L579"/>
    <mergeCell ref="M574:M579"/>
    <mergeCell ref="N574:N579"/>
    <mergeCell ref="O574:O579"/>
    <mergeCell ref="P574:P579"/>
    <mergeCell ref="Q574:Q579"/>
    <mergeCell ref="R574:R579"/>
    <mergeCell ref="S574:S579"/>
    <mergeCell ref="U574:U579"/>
    <mergeCell ref="V568:V573"/>
    <mergeCell ref="W568:W573"/>
    <mergeCell ref="X568:X573"/>
    <mergeCell ref="Y568:Y573"/>
    <mergeCell ref="Z568:Z573"/>
    <mergeCell ref="AA568:AA573"/>
    <mergeCell ref="AB568:AB573"/>
    <mergeCell ref="AC568:AC573"/>
    <mergeCell ref="AD568:AD573"/>
    <mergeCell ref="AE574:AE579"/>
    <mergeCell ref="AU574:AU579"/>
    <mergeCell ref="AV574:AV579"/>
    <mergeCell ref="AB556:AB561"/>
    <mergeCell ref="AC556:AC561"/>
    <mergeCell ref="AD556:AD561"/>
    <mergeCell ref="AE562:AE567"/>
    <mergeCell ref="AU562:AU567"/>
    <mergeCell ref="AV562:AV567"/>
    <mergeCell ref="AW562:AW567"/>
    <mergeCell ref="AX562:AX567"/>
    <mergeCell ref="BG562:BG567"/>
    <mergeCell ref="B568:B573"/>
    <mergeCell ref="C568:C573"/>
    <mergeCell ref="I568:I573"/>
    <mergeCell ref="J568:J573"/>
    <mergeCell ref="K568:K573"/>
    <mergeCell ref="L568:L573"/>
    <mergeCell ref="M568:M573"/>
    <mergeCell ref="N568:N573"/>
    <mergeCell ref="O568:O573"/>
    <mergeCell ref="P568:P573"/>
    <mergeCell ref="Q568:Q573"/>
    <mergeCell ref="R568:R573"/>
    <mergeCell ref="S568:S573"/>
    <mergeCell ref="U568:U573"/>
    <mergeCell ref="V562:V567"/>
    <mergeCell ref="W562:W567"/>
    <mergeCell ref="X562:X567"/>
    <mergeCell ref="Y562:Y567"/>
    <mergeCell ref="Z562:Z567"/>
    <mergeCell ref="AA562:AA567"/>
    <mergeCell ref="AB562:AB567"/>
    <mergeCell ref="AC562:AC567"/>
    <mergeCell ref="AD562:AD567"/>
    <mergeCell ref="Y550:Y555"/>
    <mergeCell ref="Z550:Z555"/>
    <mergeCell ref="AA550:AA555"/>
    <mergeCell ref="AB550:AB555"/>
    <mergeCell ref="AC550:AC555"/>
    <mergeCell ref="AD550:AD555"/>
    <mergeCell ref="AE556:AE561"/>
    <mergeCell ref="AU556:AU561"/>
    <mergeCell ref="AV556:AV561"/>
    <mergeCell ref="AW556:AW561"/>
    <mergeCell ref="AX556:AX561"/>
    <mergeCell ref="BG556:BG561"/>
    <mergeCell ref="B562:B567"/>
    <mergeCell ref="C562:C567"/>
    <mergeCell ref="I562:I567"/>
    <mergeCell ref="J562:J567"/>
    <mergeCell ref="K562:K567"/>
    <mergeCell ref="L562:L567"/>
    <mergeCell ref="M562:M567"/>
    <mergeCell ref="N562:N567"/>
    <mergeCell ref="O562:O567"/>
    <mergeCell ref="P562:P567"/>
    <mergeCell ref="Q562:Q567"/>
    <mergeCell ref="R562:R567"/>
    <mergeCell ref="S562:S567"/>
    <mergeCell ref="U562:U567"/>
    <mergeCell ref="V556:V561"/>
    <mergeCell ref="W556:W561"/>
    <mergeCell ref="X556:X561"/>
    <mergeCell ref="Y556:Y561"/>
    <mergeCell ref="Z556:Z561"/>
    <mergeCell ref="AA556:AA561"/>
    <mergeCell ref="B556:B561"/>
    <mergeCell ref="C556:C561"/>
    <mergeCell ref="I556:I561"/>
    <mergeCell ref="J556:J561"/>
    <mergeCell ref="K556:K561"/>
    <mergeCell ref="L556:L561"/>
    <mergeCell ref="M556:M561"/>
    <mergeCell ref="N556:N561"/>
    <mergeCell ref="O556:O561"/>
    <mergeCell ref="P556:P561"/>
    <mergeCell ref="Q556:Q561"/>
    <mergeCell ref="R556:R561"/>
    <mergeCell ref="S556:S561"/>
    <mergeCell ref="U556:U561"/>
    <mergeCell ref="V550:V555"/>
    <mergeCell ref="W550:W555"/>
    <mergeCell ref="X550:X555"/>
    <mergeCell ref="T556:T561"/>
    <mergeCell ref="AW544:AW549"/>
    <mergeCell ref="AX544:AX549"/>
    <mergeCell ref="BG544:BG549"/>
    <mergeCell ref="B550:B555"/>
    <mergeCell ref="C550:C555"/>
    <mergeCell ref="I550:I555"/>
    <mergeCell ref="J550:J555"/>
    <mergeCell ref="K550:K555"/>
    <mergeCell ref="L550:L555"/>
    <mergeCell ref="M550:M555"/>
    <mergeCell ref="N550:N555"/>
    <mergeCell ref="O550:O555"/>
    <mergeCell ref="P550:P555"/>
    <mergeCell ref="Q550:Q555"/>
    <mergeCell ref="R550:R555"/>
    <mergeCell ref="S550:S555"/>
    <mergeCell ref="U550:U555"/>
    <mergeCell ref="V544:V549"/>
    <mergeCell ref="W544:W549"/>
    <mergeCell ref="X544:X549"/>
    <mergeCell ref="Y544:Y549"/>
    <mergeCell ref="Z544:Z549"/>
    <mergeCell ref="AA544:AA549"/>
    <mergeCell ref="AB544:AB549"/>
    <mergeCell ref="AC544:AC549"/>
    <mergeCell ref="AD544:AD549"/>
    <mergeCell ref="AE550:AE555"/>
    <mergeCell ref="AU550:AU555"/>
    <mergeCell ref="AV550:AV555"/>
    <mergeCell ref="AW550:AW555"/>
    <mergeCell ref="AX550:AX555"/>
    <mergeCell ref="BG550:BG555"/>
    <mergeCell ref="AE538:AE543"/>
    <mergeCell ref="AU538:AU543"/>
    <mergeCell ref="AV538:AV543"/>
    <mergeCell ref="AW538:AW543"/>
    <mergeCell ref="AX538:AX543"/>
    <mergeCell ref="BG538:BG543"/>
    <mergeCell ref="B544:B549"/>
    <mergeCell ref="C544:C549"/>
    <mergeCell ref="I544:I549"/>
    <mergeCell ref="J544:J549"/>
    <mergeCell ref="K544:K549"/>
    <mergeCell ref="L544:L549"/>
    <mergeCell ref="M544:M549"/>
    <mergeCell ref="N544:N549"/>
    <mergeCell ref="O544:O549"/>
    <mergeCell ref="P544:P549"/>
    <mergeCell ref="Q544:Q549"/>
    <mergeCell ref="R544:R549"/>
    <mergeCell ref="S544:S549"/>
    <mergeCell ref="U544:U549"/>
    <mergeCell ref="V538:V543"/>
    <mergeCell ref="W538:W543"/>
    <mergeCell ref="X538:X543"/>
    <mergeCell ref="Y538:Y543"/>
    <mergeCell ref="Z538:Z543"/>
    <mergeCell ref="AA538:AA543"/>
    <mergeCell ref="AB538:AB543"/>
    <mergeCell ref="AC538:AC543"/>
    <mergeCell ref="AD538:AD543"/>
    <mergeCell ref="AE544:AE549"/>
    <mergeCell ref="AU544:AU549"/>
    <mergeCell ref="AV544:AV549"/>
    <mergeCell ref="B538:B543"/>
    <mergeCell ref="C538:C543"/>
    <mergeCell ref="I538:I543"/>
    <mergeCell ref="J538:J543"/>
    <mergeCell ref="K538:K543"/>
    <mergeCell ref="L538:L543"/>
    <mergeCell ref="M538:M543"/>
    <mergeCell ref="N538:N543"/>
    <mergeCell ref="O538:O543"/>
    <mergeCell ref="P538:P543"/>
    <mergeCell ref="Q538:Q543"/>
    <mergeCell ref="R538:R543"/>
    <mergeCell ref="S538:S543"/>
    <mergeCell ref="U538:U543"/>
    <mergeCell ref="V532:V537"/>
    <mergeCell ref="W532:W537"/>
    <mergeCell ref="I532:I537"/>
    <mergeCell ref="J532:J537"/>
    <mergeCell ref="K532:K537"/>
    <mergeCell ref="L532:L537"/>
    <mergeCell ref="M532:M537"/>
    <mergeCell ref="N532:N537"/>
    <mergeCell ref="O532:O537"/>
    <mergeCell ref="P532:P537"/>
    <mergeCell ref="Q532:Q537"/>
    <mergeCell ref="R532:R537"/>
    <mergeCell ref="S532:S537"/>
    <mergeCell ref="AA532:AA537"/>
    <mergeCell ref="AB532:AB537"/>
    <mergeCell ref="AC532:AC537"/>
    <mergeCell ref="AD532:AD537"/>
    <mergeCell ref="Z520:Z525"/>
    <mergeCell ref="AA520:AA525"/>
    <mergeCell ref="AB520:AB525"/>
    <mergeCell ref="AC520:AC525"/>
    <mergeCell ref="AD520:AD525"/>
    <mergeCell ref="AE526:AE531"/>
    <mergeCell ref="AU526:AU531"/>
    <mergeCell ref="AV526:AV531"/>
    <mergeCell ref="AW526:AW531"/>
    <mergeCell ref="AX526:AX531"/>
    <mergeCell ref="AV520:AV525"/>
    <mergeCell ref="AW520:AW525"/>
    <mergeCell ref="AX520:AX525"/>
    <mergeCell ref="BG526:BG531"/>
    <mergeCell ref="U532:U537"/>
    <mergeCell ref="V526:V531"/>
    <mergeCell ref="W526:W531"/>
    <mergeCell ref="X526:X531"/>
    <mergeCell ref="Y526:Y531"/>
    <mergeCell ref="Z526:Z531"/>
    <mergeCell ref="AA526:AA531"/>
    <mergeCell ref="AB526:AB531"/>
    <mergeCell ref="AC526:AC531"/>
    <mergeCell ref="AD526:AD531"/>
    <mergeCell ref="BG532:BG537"/>
    <mergeCell ref="I526:I531"/>
    <mergeCell ref="J526:J531"/>
    <mergeCell ref="K526:K531"/>
    <mergeCell ref="L526:L531"/>
    <mergeCell ref="M526:M531"/>
    <mergeCell ref="N526:N531"/>
    <mergeCell ref="O526:O531"/>
    <mergeCell ref="P526:P531"/>
    <mergeCell ref="Q526:Q531"/>
    <mergeCell ref="R526:R531"/>
    <mergeCell ref="S526:S531"/>
    <mergeCell ref="U526:U531"/>
    <mergeCell ref="AE532:AE537"/>
    <mergeCell ref="AU532:AU537"/>
    <mergeCell ref="AV532:AV537"/>
    <mergeCell ref="AW532:AW537"/>
    <mergeCell ref="AX532:AX537"/>
    <mergeCell ref="X532:X537"/>
    <mergeCell ref="Y532:Y537"/>
    <mergeCell ref="Z532:Z537"/>
    <mergeCell ref="W520:W525"/>
    <mergeCell ref="X520:X525"/>
    <mergeCell ref="Y520:Y525"/>
    <mergeCell ref="AV514:AV519"/>
    <mergeCell ref="AW514:AW519"/>
    <mergeCell ref="AX514:AX519"/>
    <mergeCell ref="BG514:BG519"/>
    <mergeCell ref="I520:I525"/>
    <mergeCell ref="J520:J525"/>
    <mergeCell ref="K520:K525"/>
    <mergeCell ref="L520:L525"/>
    <mergeCell ref="M520:M525"/>
    <mergeCell ref="N520:N525"/>
    <mergeCell ref="O520:O525"/>
    <mergeCell ref="P520:P525"/>
    <mergeCell ref="Q520:Q525"/>
    <mergeCell ref="R520:R525"/>
    <mergeCell ref="S520:S525"/>
    <mergeCell ref="U520:U525"/>
    <mergeCell ref="V514:V519"/>
    <mergeCell ref="W514:W519"/>
    <mergeCell ref="X514:X519"/>
    <mergeCell ref="Y514:Y519"/>
    <mergeCell ref="Z514:Z519"/>
    <mergeCell ref="AA514:AA519"/>
    <mergeCell ref="AB514:AB519"/>
    <mergeCell ref="AC514:AC519"/>
    <mergeCell ref="AD514:AD519"/>
    <mergeCell ref="AE520:AE525"/>
    <mergeCell ref="AU520:AU525"/>
    <mergeCell ref="BG520:BG525"/>
    <mergeCell ref="V520:V525"/>
    <mergeCell ref="AV508:AV513"/>
    <mergeCell ref="AW508:AW513"/>
    <mergeCell ref="AX508:AX513"/>
    <mergeCell ref="BG508:BG513"/>
    <mergeCell ref="I514:I519"/>
    <mergeCell ref="J514:J519"/>
    <mergeCell ref="K514:K519"/>
    <mergeCell ref="L514:L519"/>
    <mergeCell ref="M514:M519"/>
    <mergeCell ref="N514:N519"/>
    <mergeCell ref="O514:O519"/>
    <mergeCell ref="P514:P519"/>
    <mergeCell ref="Q514:Q519"/>
    <mergeCell ref="R514:R519"/>
    <mergeCell ref="S514:S519"/>
    <mergeCell ref="U514:U519"/>
    <mergeCell ref="V508:V513"/>
    <mergeCell ref="W508:W513"/>
    <mergeCell ref="X508:X513"/>
    <mergeCell ref="Y508:Y513"/>
    <mergeCell ref="Z508:Z513"/>
    <mergeCell ref="AA508:AA513"/>
    <mergeCell ref="AB508:AB513"/>
    <mergeCell ref="AC508:AC513"/>
    <mergeCell ref="AD508:AD513"/>
    <mergeCell ref="AE514:AE519"/>
    <mergeCell ref="AY508:AY509"/>
    <mergeCell ref="AZ508:AZ509"/>
    <mergeCell ref="BA508:BA509"/>
    <mergeCell ref="BB508:BB509"/>
    <mergeCell ref="BC508:BC509"/>
    <mergeCell ref="BD508:BD509"/>
    <mergeCell ref="AB502:AB507"/>
    <mergeCell ref="AU514:AU519"/>
    <mergeCell ref="I508:I513"/>
    <mergeCell ref="J508:J513"/>
    <mergeCell ref="K508:K513"/>
    <mergeCell ref="L508:L513"/>
    <mergeCell ref="M508:M513"/>
    <mergeCell ref="N508:N513"/>
    <mergeCell ref="O508:O513"/>
    <mergeCell ref="P508:P513"/>
    <mergeCell ref="Q508:Q513"/>
    <mergeCell ref="R508:R513"/>
    <mergeCell ref="S508:S513"/>
    <mergeCell ref="U508:U513"/>
    <mergeCell ref="V502:V507"/>
    <mergeCell ref="W502:W507"/>
    <mergeCell ref="X502:X507"/>
    <mergeCell ref="Y502:Y507"/>
    <mergeCell ref="AC502:AC507"/>
    <mergeCell ref="AD502:AD507"/>
    <mergeCell ref="AE508:AE513"/>
    <mergeCell ref="AU508:AU513"/>
    <mergeCell ref="Z502:Z507"/>
    <mergeCell ref="AA502:AA507"/>
    <mergeCell ref="AU496:AU501"/>
    <mergeCell ref="AV496:AV501"/>
    <mergeCell ref="AW496:AW501"/>
    <mergeCell ref="AX496:AX501"/>
    <mergeCell ref="BG496:BG501"/>
    <mergeCell ref="I502:I507"/>
    <mergeCell ref="J502:J507"/>
    <mergeCell ref="K502:K507"/>
    <mergeCell ref="L502:L507"/>
    <mergeCell ref="M502:M507"/>
    <mergeCell ref="N502:N507"/>
    <mergeCell ref="O502:O507"/>
    <mergeCell ref="P502:P507"/>
    <mergeCell ref="Q502:Q507"/>
    <mergeCell ref="R502:R507"/>
    <mergeCell ref="S502:S507"/>
    <mergeCell ref="U502:U507"/>
    <mergeCell ref="V496:V501"/>
    <mergeCell ref="W496:W501"/>
    <mergeCell ref="X496:X501"/>
    <mergeCell ref="Y496:Y501"/>
    <mergeCell ref="Z496:Z501"/>
    <mergeCell ref="AA496:AA501"/>
    <mergeCell ref="AB496:AB501"/>
    <mergeCell ref="AC496:AC501"/>
    <mergeCell ref="AD496:AD501"/>
    <mergeCell ref="AE502:AE507"/>
    <mergeCell ref="AU502:AU507"/>
    <mergeCell ref="AV502:AV507"/>
    <mergeCell ref="AW502:AW507"/>
    <mergeCell ref="AX502:AX507"/>
    <mergeCell ref="BG502:BG507"/>
    <mergeCell ref="AA484:AA489"/>
    <mergeCell ref="AB484:AB489"/>
    <mergeCell ref="AC484:AC489"/>
    <mergeCell ref="AD484:AD489"/>
    <mergeCell ref="AE490:AE495"/>
    <mergeCell ref="AU490:AU495"/>
    <mergeCell ref="AV490:AV495"/>
    <mergeCell ref="AW490:AW495"/>
    <mergeCell ref="AX490:AX495"/>
    <mergeCell ref="BG490:BG495"/>
    <mergeCell ref="I496:I501"/>
    <mergeCell ref="J496:J501"/>
    <mergeCell ref="K496:K501"/>
    <mergeCell ref="L496:L501"/>
    <mergeCell ref="M496:M501"/>
    <mergeCell ref="N496:N501"/>
    <mergeCell ref="O496:O501"/>
    <mergeCell ref="P496:P501"/>
    <mergeCell ref="Q496:Q501"/>
    <mergeCell ref="R496:R501"/>
    <mergeCell ref="S496:S501"/>
    <mergeCell ref="U496:U501"/>
    <mergeCell ref="V490:V495"/>
    <mergeCell ref="W490:W495"/>
    <mergeCell ref="X490:X495"/>
    <mergeCell ref="Y490:Y495"/>
    <mergeCell ref="Z490:Z495"/>
    <mergeCell ref="AA490:AA495"/>
    <mergeCell ref="AB490:AB495"/>
    <mergeCell ref="AC490:AC495"/>
    <mergeCell ref="AD490:AD495"/>
    <mergeCell ref="AE496:AE501"/>
    <mergeCell ref="I490:I495"/>
    <mergeCell ref="J490:J495"/>
    <mergeCell ref="K490:K495"/>
    <mergeCell ref="L490:L495"/>
    <mergeCell ref="M490:M495"/>
    <mergeCell ref="N490:N495"/>
    <mergeCell ref="O490:O495"/>
    <mergeCell ref="P490:P495"/>
    <mergeCell ref="Q490:Q495"/>
    <mergeCell ref="R490:R495"/>
    <mergeCell ref="S490:S495"/>
    <mergeCell ref="U490:U495"/>
    <mergeCell ref="V484:V489"/>
    <mergeCell ref="W484:W489"/>
    <mergeCell ref="X484:X489"/>
    <mergeCell ref="Y484:Y489"/>
    <mergeCell ref="Z484:Z489"/>
    <mergeCell ref="AU478:AU483"/>
    <mergeCell ref="AV478:AV483"/>
    <mergeCell ref="AW478:AW483"/>
    <mergeCell ref="AX478:AX483"/>
    <mergeCell ref="BG478:BG483"/>
    <mergeCell ref="Z478:Z483"/>
    <mergeCell ref="AA478:AA483"/>
    <mergeCell ref="I484:I489"/>
    <mergeCell ref="J484:J489"/>
    <mergeCell ref="K484:K489"/>
    <mergeCell ref="L484:L489"/>
    <mergeCell ref="M484:M489"/>
    <mergeCell ref="N484:N489"/>
    <mergeCell ref="O484:O489"/>
    <mergeCell ref="P484:P489"/>
    <mergeCell ref="Q484:Q489"/>
    <mergeCell ref="R484:R489"/>
    <mergeCell ref="S484:S489"/>
    <mergeCell ref="U484:U489"/>
    <mergeCell ref="V478:V483"/>
    <mergeCell ref="W478:W483"/>
    <mergeCell ref="X478:X483"/>
    <mergeCell ref="Y478:Y483"/>
    <mergeCell ref="AB478:AB483"/>
    <mergeCell ref="AC478:AC483"/>
    <mergeCell ref="AD478:AD483"/>
    <mergeCell ref="AE484:AE489"/>
    <mergeCell ref="AU484:AU489"/>
    <mergeCell ref="AV484:AV489"/>
    <mergeCell ref="AW484:AW489"/>
    <mergeCell ref="AX484:AX489"/>
    <mergeCell ref="BG484:BG489"/>
    <mergeCell ref="AA466:AA471"/>
    <mergeCell ref="AB466:AB471"/>
    <mergeCell ref="AC466:AC471"/>
    <mergeCell ref="AD466:AD471"/>
    <mergeCell ref="AE472:AE477"/>
    <mergeCell ref="AU472:AU477"/>
    <mergeCell ref="AV472:AV477"/>
    <mergeCell ref="AW472:AW477"/>
    <mergeCell ref="AX472:AX477"/>
    <mergeCell ref="BG472:BG477"/>
    <mergeCell ref="I478:I483"/>
    <mergeCell ref="J478:J483"/>
    <mergeCell ref="K478:K483"/>
    <mergeCell ref="L478:L483"/>
    <mergeCell ref="M478:M483"/>
    <mergeCell ref="N478:N483"/>
    <mergeCell ref="O478:O483"/>
    <mergeCell ref="P478:P483"/>
    <mergeCell ref="Q478:Q483"/>
    <mergeCell ref="R478:R483"/>
    <mergeCell ref="S478:S483"/>
    <mergeCell ref="U478:U483"/>
    <mergeCell ref="V472:V477"/>
    <mergeCell ref="W472:W477"/>
    <mergeCell ref="X472:X477"/>
    <mergeCell ref="Y472:Y477"/>
    <mergeCell ref="Z472:Z477"/>
    <mergeCell ref="AA472:AA477"/>
    <mergeCell ref="AB472:AB477"/>
    <mergeCell ref="AC472:AC477"/>
    <mergeCell ref="AD472:AD477"/>
    <mergeCell ref="AE478:AE483"/>
    <mergeCell ref="K460:K465"/>
    <mergeCell ref="L460:L465"/>
    <mergeCell ref="M460:M465"/>
    <mergeCell ref="N460:N465"/>
    <mergeCell ref="O460:O465"/>
    <mergeCell ref="P460:P465"/>
    <mergeCell ref="Q460:Q465"/>
    <mergeCell ref="R460:R465"/>
    <mergeCell ref="S460:S465"/>
    <mergeCell ref="AE466:AE471"/>
    <mergeCell ref="AU466:AU471"/>
    <mergeCell ref="AV466:AV471"/>
    <mergeCell ref="AW466:AW471"/>
    <mergeCell ref="AX466:AX471"/>
    <mergeCell ref="BG466:BG471"/>
    <mergeCell ref="I472:I477"/>
    <mergeCell ref="J472:J477"/>
    <mergeCell ref="K472:K477"/>
    <mergeCell ref="L472:L477"/>
    <mergeCell ref="M472:M477"/>
    <mergeCell ref="N472:N477"/>
    <mergeCell ref="O472:O477"/>
    <mergeCell ref="P472:P477"/>
    <mergeCell ref="Q472:Q477"/>
    <mergeCell ref="R472:R477"/>
    <mergeCell ref="S472:S477"/>
    <mergeCell ref="U472:U477"/>
    <mergeCell ref="V466:V471"/>
    <mergeCell ref="W466:W471"/>
    <mergeCell ref="X466:X471"/>
    <mergeCell ref="Y466:Y471"/>
    <mergeCell ref="Z466:Z471"/>
    <mergeCell ref="AB460:AB465"/>
    <mergeCell ref="AC460:AC465"/>
    <mergeCell ref="AD460:AD465"/>
    <mergeCell ref="AA448:AA453"/>
    <mergeCell ref="AB448:AB453"/>
    <mergeCell ref="AC448:AC453"/>
    <mergeCell ref="AD448:AD453"/>
    <mergeCell ref="AE454:AE459"/>
    <mergeCell ref="AU454:AU459"/>
    <mergeCell ref="AV454:AV459"/>
    <mergeCell ref="AW454:AW459"/>
    <mergeCell ref="AX454:AX459"/>
    <mergeCell ref="AW448:AW453"/>
    <mergeCell ref="AX448:AX453"/>
    <mergeCell ref="I466:I471"/>
    <mergeCell ref="J466:J471"/>
    <mergeCell ref="K466:K471"/>
    <mergeCell ref="L466:L471"/>
    <mergeCell ref="M466:M471"/>
    <mergeCell ref="N466:N471"/>
    <mergeCell ref="O466:O471"/>
    <mergeCell ref="P466:P471"/>
    <mergeCell ref="Q466:Q471"/>
    <mergeCell ref="R466:R471"/>
    <mergeCell ref="S466:S471"/>
    <mergeCell ref="U466:U471"/>
    <mergeCell ref="V460:V465"/>
    <mergeCell ref="W460:W465"/>
    <mergeCell ref="X460:X465"/>
    <mergeCell ref="Y460:Y465"/>
    <mergeCell ref="I460:I465"/>
    <mergeCell ref="J460:J465"/>
    <mergeCell ref="BG454:BG459"/>
    <mergeCell ref="U460:U465"/>
    <mergeCell ref="V454:V459"/>
    <mergeCell ref="W454:W459"/>
    <mergeCell ref="X454:X459"/>
    <mergeCell ref="Y454:Y459"/>
    <mergeCell ref="Z454:Z459"/>
    <mergeCell ref="AA454:AA459"/>
    <mergeCell ref="AB454:AB459"/>
    <mergeCell ref="AC454:AC459"/>
    <mergeCell ref="AD454:AD459"/>
    <mergeCell ref="BG460:BG465"/>
    <mergeCell ref="I454:I459"/>
    <mergeCell ref="J454:J459"/>
    <mergeCell ref="K454:K459"/>
    <mergeCell ref="L454:L459"/>
    <mergeCell ref="M454:M459"/>
    <mergeCell ref="N454:N459"/>
    <mergeCell ref="O454:O459"/>
    <mergeCell ref="P454:P459"/>
    <mergeCell ref="Q454:Q459"/>
    <mergeCell ref="R454:R459"/>
    <mergeCell ref="S454:S459"/>
    <mergeCell ref="U454:U459"/>
    <mergeCell ref="AY454:AY455"/>
    <mergeCell ref="AE460:AE465"/>
    <mergeCell ref="AU460:AU465"/>
    <mergeCell ref="AV460:AV465"/>
    <mergeCell ref="AW460:AW465"/>
    <mergeCell ref="AX460:AX465"/>
    <mergeCell ref="Z460:Z465"/>
    <mergeCell ref="AA460:AA465"/>
    <mergeCell ref="W448:W453"/>
    <mergeCell ref="X448:X453"/>
    <mergeCell ref="Y448:Y453"/>
    <mergeCell ref="AW442:AW447"/>
    <mergeCell ref="AX442:AX447"/>
    <mergeCell ref="BG442:BG447"/>
    <mergeCell ref="I448:I453"/>
    <mergeCell ref="J448:J453"/>
    <mergeCell ref="K448:K453"/>
    <mergeCell ref="L448:L453"/>
    <mergeCell ref="M448:M453"/>
    <mergeCell ref="N448:N453"/>
    <mergeCell ref="O448:O453"/>
    <mergeCell ref="P448:P453"/>
    <mergeCell ref="Q448:Q453"/>
    <mergeCell ref="R448:R453"/>
    <mergeCell ref="S448:S453"/>
    <mergeCell ref="U448:U453"/>
    <mergeCell ref="V442:V447"/>
    <mergeCell ref="W442:W447"/>
    <mergeCell ref="X442:X447"/>
    <mergeCell ref="Y442:Y447"/>
    <mergeCell ref="Z442:Z447"/>
    <mergeCell ref="AA442:AA447"/>
    <mergeCell ref="AB442:AB447"/>
    <mergeCell ref="AC442:AC447"/>
    <mergeCell ref="AD442:AD447"/>
    <mergeCell ref="AE448:AE453"/>
    <mergeCell ref="AU448:AU453"/>
    <mergeCell ref="AV448:AV453"/>
    <mergeCell ref="T448:T453"/>
    <mergeCell ref="BG448:BG453"/>
    <mergeCell ref="Z448:Z453"/>
    <mergeCell ref="AD430:AD435"/>
    <mergeCell ref="AE436:AE441"/>
    <mergeCell ref="AU436:AU441"/>
    <mergeCell ref="AV436:AV441"/>
    <mergeCell ref="AW436:AW441"/>
    <mergeCell ref="AX436:AX441"/>
    <mergeCell ref="BG436:BG441"/>
    <mergeCell ref="I442:I447"/>
    <mergeCell ref="J442:J447"/>
    <mergeCell ref="K442:K447"/>
    <mergeCell ref="L442:L447"/>
    <mergeCell ref="M442:M447"/>
    <mergeCell ref="N442:N447"/>
    <mergeCell ref="O442:O447"/>
    <mergeCell ref="P442:P447"/>
    <mergeCell ref="Q442:Q447"/>
    <mergeCell ref="R442:R447"/>
    <mergeCell ref="S442:S447"/>
    <mergeCell ref="U442:U447"/>
    <mergeCell ref="V436:V441"/>
    <mergeCell ref="W436:W441"/>
    <mergeCell ref="X436:X441"/>
    <mergeCell ref="Y436:Y441"/>
    <mergeCell ref="Z436:Z441"/>
    <mergeCell ref="AA436:AA441"/>
    <mergeCell ref="AB436:AB441"/>
    <mergeCell ref="AC436:AC441"/>
    <mergeCell ref="AD436:AD441"/>
    <mergeCell ref="AE442:AE447"/>
    <mergeCell ref="V448:V453"/>
    <mergeCell ref="AU442:AU447"/>
    <mergeCell ref="AV442:AV447"/>
    <mergeCell ref="Z424:Z429"/>
    <mergeCell ref="AA424:AA429"/>
    <mergeCell ref="AB424:AB429"/>
    <mergeCell ref="AC424:AC429"/>
    <mergeCell ref="AD424:AD429"/>
    <mergeCell ref="AE430:AE435"/>
    <mergeCell ref="AU430:AU435"/>
    <mergeCell ref="AV430:AV435"/>
    <mergeCell ref="AW430:AW435"/>
    <mergeCell ref="AX430:AX435"/>
    <mergeCell ref="BG430:BG435"/>
    <mergeCell ref="I436:I441"/>
    <mergeCell ref="J436:J441"/>
    <mergeCell ref="K436:K441"/>
    <mergeCell ref="L436:L441"/>
    <mergeCell ref="M436:M441"/>
    <mergeCell ref="N436:N441"/>
    <mergeCell ref="O436:O441"/>
    <mergeCell ref="P436:P441"/>
    <mergeCell ref="Q436:Q441"/>
    <mergeCell ref="R436:R441"/>
    <mergeCell ref="S436:S441"/>
    <mergeCell ref="U436:U441"/>
    <mergeCell ref="V430:V435"/>
    <mergeCell ref="W430:W435"/>
    <mergeCell ref="X430:X435"/>
    <mergeCell ref="Y430:Y435"/>
    <mergeCell ref="Z430:Z435"/>
    <mergeCell ref="AA430:AA435"/>
    <mergeCell ref="AB430:AB435"/>
    <mergeCell ref="AC430:AC435"/>
    <mergeCell ref="M430:M435"/>
    <mergeCell ref="N430:N435"/>
    <mergeCell ref="O430:O435"/>
    <mergeCell ref="P430:P435"/>
    <mergeCell ref="Q430:Q435"/>
    <mergeCell ref="R430:R435"/>
    <mergeCell ref="S430:S435"/>
    <mergeCell ref="U430:U435"/>
    <mergeCell ref="V424:V429"/>
    <mergeCell ref="W424:W429"/>
    <mergeCell ref="X424:X429"/>
    <mergeCell ref="Y424:Y429"/>
    <mergeCell ref="BG418:BG423"/>
    <mergeCell ref="I424:I429"/>
    <mergeCell ref="J424:J429"/>
    <mergeCell ref="K424:K429"/>
    <mergeCell ref="L424:L429"/>
    <mergeCell ref="M424:M429"/>
    <mergeCell ref="N424:N429"/>
    <mergeCell ref="O424:O429"/>
    <mergeCell ref="P424:P429"/>
    <mergeCell ref="Q424:Q429"/>
    <mergeCell ref="R424:R429"/>
    <mergeCell ref="S424:S429"/>
    <mergeCell ref="U424:U429"/>
    <mergeCell ref="V418:V423"/>
    <mergeCell ref="W418:W423"/>
    <mergeCell ref="X418:X423"/>
    <mergeCell ref="Y418:Y423"/>
    <mergeCell ref="Z418:Z423"/>
    <mergeCell ref="AA418:AA423"/>
    <mergeCell ref="AB418:AB423"/>
    <mergeCell ref="AE424:AE429"/>
    <mergeCell ref="AU424:AU429"/>
    <mergeCell ref="AV424:AV429"/>
    <mergeCell ref="AW424:AW429"/>
    <mergeCell ref="AX424:AX429"/>
    <mergeCell ref="BG424:BG429"/>
    <mergeCell ref="AE412:AE417"/>
    <mergeCell ref="AU412:AU417"/>
    <mergeCell ref="AV412:AV417"/>
    <mergeCell ref="AW412:AW417"/>
    <mergeCell ref="AX412:AX417"/>
    <mergeCell ref="BG412:BG417"/>
    <mergeCell ref="I418:I423"/>
    <mergeCell ref="J418:J423"/>
    <mergeCell ref="K418:K423"/>
    <mergeCell ref="L418:L423"/>
    <mergeCell ref="M418:M423"/>
    <mergeCell ref="N418:N423"/>
    <mergeCell ref="O418:O423"/>
    <mergeCell ref="P418:P423"/>
    <mergeCell ref="Q418:Q423"/>
    <mergeCell ref="R418:R423"/>
    <mergeCell ref="S418:S423"/>
    <mergeCell ref="U418:U423"/>
    <mergeCell ref="V412:V417"/>
    <mergeCell ref="W412:W417"/>
    <mergeCell ref="X412:X417"/>
    <mergeCell ref="Y412:Y417"/>
    <mergeCell ref="Z412:Z417"/>
    <mergeCell ref="AA412:AA417"/>
    <mergeCell ref="AB412:AB417"/>
    <mergeCell ref="AC412:AC417"/>
    <mergeCell ref="AD412:AD417"/>
    <mergeCell ref="AE418:AE423"/>
    <mergeCell ref="AU418:AU423"/>
    <mergeCell ref="AV418:AV423"/>
    <mergeCell ref="AW418:AW423"/>
    <mergeCell ref="AX418:AX423"/>
    <mergeCell ref="I412:I417"/>
    <mergeCell ref="J412:J417"/>
    <mergeCell ref="K412:K417"/>
    <mergeCell ref="L412:L417"/>
    <mergeCell ref="M412:M417"/>
    <mergeCell ref="N412:N417"/>
    <mergeCell ref="O412:O417"/>
    <mergeCell ref="P412:P417"/>
    <mergeCell ref="Q412:Q417"/>
    <mergeCell ref="R412:R417"/>
    <mergeCell ref="S412:S417"/>
    <mergeCell ref="U412:U417"/>
    <mergeCell ref="AC418:AC423"/>
    <mergeCell ref="AD418:AD423"/>
    <mergeCell ref="V406:V411"/>
    <mergeCell ref="W406:W411"/>
    <mergeCell ref="X406:X411"/>
    <mergeCell ref="Y406:Y411"/>
    <mergeCell ref="AC406:AC411"/>
    <mergeCell ref="BG400:BG405"/>
    <mergeCell ref="I406:I411"/>
    <mergeCell ref="J406:J411"/>
    <mergeCell ref="K406:K411"/>
    <mergeCell ref="L406:L411"/>
    <mergeCell ref="M406:M411"/>
    <mergeCell ref="N406:N411"/>
    <mergeCell ref="O406:O411"/>
    <mergeCell ref="P406:P411"/>
    <mergeCell ref="Q406:Q411"/>
    <mergeCell ref="R406:R411"/>
    <mergeCell ref="S406:S411"/>
    <mergeCell ref="U406:U411"/>
    <mergeCell ref="W400:W405"/>
    <mergeCell ref="X400:X405"/>
    <mergeCell ref="Y400:Y405"/>
    <mergeCell ref="Z400:Z405"/>
    <mergeCell ref="AA400:AA405"/>
    <mergeCell ref="AB400:AB405"/>
    <mergeCell ref="AC400:AC405"/>
    <mergeCell ref="AD400:AD405"/>
    <mergeCell ref="AE406:AE411"/>
    <mergeCell ref="AU406:AU411"/>
    <mergeCell ref="AV406:AV411"/>
    <mergeCell ref="AW406:AW411"/>
    <mergeCell ref="AX406:AX411"/>
    <mergeCell ref="BG406:BG411"/>
    <mergeCell ref="Z406:Z411"/>
    <mergeCell ref="AA406:AA411"/>
    <mergeCell ref="AB406:AB411"/>
    <mergeCell ref="AD406:AD411"/>
    <mergeCell ref="AE394:AE399"/>
    <mergeCell ref="AU394:AU399"/>
    <mergeCell ref="AV394:AV399"/>
    <mergeCell ref="AW394:AW399"/>
    <mergeCell ref="AX394:AX399"/>
    <mergeCell ref="BG394:BG399"/>
    <mergeCell ref="I400:I405"/>
    <mergeCell ref="J400:J405"/>
    <mergeCell ref="K400:K405"/>
    <mergeCell ref="L400:L405"/>
    <mergeCell ref="M400:M405"/>
    <mergeCell ref="N400:N405"/>
    <mergeCell ref="O400:O405"/>
    <mergeCell ref="P400:P405"/>
    <mergeCell ref="Q400:Q405"/>
    <mergeCell ref="R400:R405"/>
    <mergeCell ref="S400:S405"/>
    <mergeCell ref="U400:U405"/>
    <mergeCell ref="V394:V399"/>
    <mergeCell ref="W394:W399"/>
    <mergeCell ref="X394:X399"/>
    <mergeCell ref="Y394:Y399"/>
    <mergeCell ref="Z394:Z399"/>
    <mergeCell ref="AA394:AA399"/>
    <mergeCell ref="AB394:AB399"/>
    <mergeCell ref="AC394:AC399"/>
    <mergeCell ref="AD394:AD399"/>
    <mergeCell ref="AE400:AE405"/>
    <mergeCell ref="AU400:AU405"/>
    <mergeCell ref="AV400:AV405"/>
    <mergeCell ref="AW400:AW405"/>
    <mergeCell ref="AX400:AX405"/>
    <mergeCell ref="J394:J399"/>
    <mergeCell ref="K394:K399"/>
    <mergeCell ref="L394:L399"/>
    <mergeCell ref="M394:M399"/>
    <mergeCell ref="N394:N399"/>
    <mergeCell ref="O394:O399"/>
    <mergeCell ref="P394:P399"/>
    <mergeCell ref="Q394:Q399"/>
    <mergeCell ref="R394:R399"/>
    <mergeCell ref="V400:V405"/>
    <mergeCell ref="U394:U399"/>
    <mergeCell ref="V388:V393"/>
    <mergeCell ref="W388:W393"/>
    <mergeCell ref="X388:X393"/>
    <mergeCell ref="Y388:Y393"/>
    <mergeCell ref="Z388:Z393"/>
    <mergeCell ref="S394:S399"/>
    <mergeCell ref="J388:J393"/>
    <mergeCell ref="K388:K393"/>
    <mergeCell ref="L388:L393"/>
    <mergeCell ref="M388:M393"/>
    <mergeCell ref="N388:N393"/>
    <mergeCell ref="O388:O393"/>
    <mergeCell ref="P388:P393"/>
    <mergeCell ref="Q388:Q393"/>
    <mergeCell ref="R388:R393"/>
    <mergeCell ref="S388:S393"/>
    <mergeCell ref="U388:U393"/>
    <mergeCell ref="AV388:AV393"/>
    <mergeCell ref="AW388:AW393"/>
    <mergeCell ref="AX388:AX393"/>
    <mergeCell ref="BG388:BG393"/>
    <mergeCell ref="AA388:AA393"/>
    <mergeCell ref="AB388:AB393"/>
    <mergeCell ref="AC388:AC393"/>
    <mergeCell ref="AD388:AD393"/>
    <mergeCell ref="AD376:AD381"/>
    <mergeCell ref="AE382:AE387"/>
    <mergeCell ref="AU382:AU387"/>
    <mergeCell ref="AV382:AV387"/>
    <mergeCell ref="AW382:AW387"/>
    <mergeCell ref="AX382:AX387"/>
    <mergeCell ref="BG382:BG387"/>
    <mergeCell ref="AY376:AY378"/>
    <mergeCell ref="AY382:AY384"/>
    <mergeCell ref="AZ376:AZ378"/>
    <mergeCell ref="AZ382:AZ384"/>
    <mergeCell ref="BA376:BA378"/>
    <mergeCell ref="BB376:BB378"/>
    <mergeCell ref="BC376:BC378"/>
    <mergeCell ref="BD376:BD378"/>
    <mergeCell ref="BE376:BE378"/>
    <mergeCell ref="BF376:BF378"/>
    <mergeCell ref="BA379:BA381"/>
    <mergeCell ref="BB379:BB381"/>
    <mergeCell ref="BC379:BC381"/>
    <mergeCell ref="BD379:BD381"/>
    <mergeCell ref="AV376:AV381"/>
    <mergeCell ref="AW376:AW381"/>
    <mergeCell ref="AX376:AX381"/>
    <mergeCell ref="M382:M387"/>
    <mergeCell ref="N382:N387"/>
    <mergeCell ref="O382:O387"/>
    <mergeCell ref="P382:P387"/>
    <mergeCell ref="Q382:Q387"/>
    <mergeCell ref="R382:R387"/>
    <mergeCell ref="S382:S387"/>
    <mergeCell ref="U382:U387"/>
    <mergeCell ref="W376:W381"/>
    <mergeCell ref="X376:X381"/>
    <mergeCell ref="Y376:Y381"/>
    <mergeCell ref="T388:T393"/>
    <mergeCell ref="AE388:AE393"/>
    <mergeCell ref="AE376:AE381"/>
    <mergeCell ref="AC370:AC375"/>
    <mergeCell ref="AD370:AD375"/>
    <mergeCell ref="AU376:AU381"/>
    <mergeCell ref="AU388:AU393"/>
    <mergeCell ref="V370:V375"/>
    <mergeCell ref="W370:W375"/>
    <mergeCell ref="X370:X375"/>
    <mergeCell ref="Y370:Y375"/>
    <mergeCell ref="Z370:Z375"/>
    <mergeCell ref="AA370:AA375"/>
    <mergeCell ref="AU370:AU375"/>
    <mergeCell ref="BG376:BG381"/>
    <mergeCell ref="Z376:Z381"/>
    <mergeCell ref="AA376:AA381"/>
    <mergeCell ref="AB376:AB381"/>
    <mergeCell ref="AC376:AC381"/>
    <mergeCell ref="V376:V381"/>
    <mergeCell ref="BE379:BE381"/>
    <mergeCell ref="V382:V387"/>
    <mergeCell ref="W382:W387"/>
    <mergeCell ref="X382:X387"/>
    <mergeCell ref="Y382:Y387"/>
    <mergeCell ref="Z382:Z387"/>
    <mergeCell ref="AA382:AA387"/>
    <mergeCell ref="AB382:AB387"/>
    <mergeCell ref="AC382:AC387"/>
    <mergeCell ref="AD382:AD387"/>
    <mergeCell ref="L376:L381"/>
    <mergeCell ref="M376:M381"/>
    <mergeCell ref="N376:N381"/>
    <mergeCell ref="O376:O381"/>
    <mergeCell ref="P376:P381"/>
    <mergeCell ref="Q376:Q381"/>
    <mergeCell ref="R376:R381"/>
    <mergeCell ref="S376:S381"/>
    <mergeCell ref="U376:U381"/>
    <mergeCell ref="BF379:BF381"/>
    <mergeCell ref="BA382:BA384"/>
    <mergeCell ref="BB382:BB384"/>
    <mergeCell ref="BC382:BC384"/>
    <mergeCell ref="BD382:BD384"/>
    <mergeCell ref="BE382:BE384"/>
    <mergeCell ref="BF382:BF384"/>
    <mergeCell ref="BG364:BG369"/>
    <mergeCell ref="J370:J375"/>
    <mergeCell ref="K370:K375"/>
    <mergeCell ref="L370:L375"/>
    <mergeCell ref="M370:M375"/>
    <mergeCell ref="N370:N375"/>
    <mergeCell ref="O370:O375"/>
    <mergeCell ref="P370:P375"/>
    <mergeCell ref="Q370:Q375"/>
    <mergeCell ref="R370:R375"/>
    <mergeCell ref="S370:S375"/>
    <mergeCell ref="U370:U375"/>
    <mergeCell ref="V364:V369"/>
    <mergeCell ref="W364:W369"/>
    <mergeCell ref="X364:X369"/>
    <mergeCell ref="Y364:Y369"/>
    <mergeCell ref="Z364:Z369"/>
    <mergeCell ref="AA364:AA369"/>
    <mergeCell ref="AB364:AB369"/>
    <mergeCell ref="AC364:AC369"/>
    <mergeCell ref="AD364:AD369"/>
    <mergeCell ref="AE370:AE375"/>
    <mergeCell ref="AY370:AY371"/>
    <mergeCell ref="AY372:AY373"/>
    <mergeCell ref="AZ370:AZ371"/>
    <mergeCell ref="BA370:BA371"/>
    <mergeCell ref="BB370:BB371"/>
    <mergeCell ref="BG370:BG375"/>
    <mergeCell ref="AB370:AB375"/>
    <mergeCell ref="J364:J369"/>
    <mergeCell ref="K364:K369"/>
    <mergeCell ref="L364:L369"/>
    <mergeCell ref="AV370:AV375"/>
    <mergeCell ref="AW370:AW375"/>
    <mergeCell ref="AX370:AX375"/>
    <mergeCell ref="AE364:AE369"/>
    <mergeCell ref="AU364:AU369"/>
    <mergeCell ref="AV364:AV369"/>
    <mergeCell ref="AW364:AW369"/>
    <mergeCell ref="AX364:AX369"/>
    <mergeCell ref="BC370:BC371"/>
    <mergeCell ref="BD370:BD371"/>
    <mergeCell ref="BE370:BE371"/>
    <mergeCell ref="BF370:BF371"/>
    <mergeCell ref="BA372:BA373"/>
    <mergeCell ref="BB372:BB373"/>
    <mergeCell ref="BC372:BC373"/>
    <mergeCell ref="BD372:BD373"/>
    <mergeCell ref="BE372:BE373"/>
    <mergeCell ref="BF372:BF373"/>
    <mergeCell ref="AZ372:AZ373"/>
    <mergeCell ref="M364:M369"/>
    <mergeCell ref="N364:N369"/>
    <mergeCell ref="O364:O369"/>
    <mergeCell ref="P364:P369"/>
    <mergeCell ref="Q364:Q369"/>
    <mergeCell ref="R364:R369"/>
    <mergeCell ref="S364:S369"/>
    <mergeCell ref="U364:U369"/>
    <mergeCell ref="V358:V363"/>
    <mergeCell ref="W358:W363"/>
    <mergeCell ref="X358:X363"/>
    <mergeCell ref="Y358:Y363"/>
    <mergeCell ref="Z358:Z363"/>
    <mergeCell ref="T358:T363"/>
    <mergeCell ref="T364:T369"/>
    <mergeCell ref="AE352:AE357"/>
    <mergeCell ref="AU352:AU357"/>
    <mergeCell ref="O352:O357"/>
    <mergeCell ref="P352:P357"/>
    <mergeCell ref="Q352:Q357"/>
    <mergeCell ref="R352:R357"/>
    <mergeCell ref="S352:S357"/>
    <mergeCell ref="U352:U357"/>
    <mergeCell ref="AA358:AA363"/>
    <mergeCell ref="AB358:AB363"/>
    <mergeCell ref="AC358:AC363"/>
    <mergeCell ref="AD358:AD363"/>
    <mergeCell ref="AV352:AV357"/>
    <mergeCell ref="AW352:AW357"/>
    <mergeCell ref="AX352:AX357"/>
    <mergeCell ref="BG352:BG357"/>
    <mergeCell ref="J358:J363"/>
    <mergeCell ref="K358:K363"/>
    <mergeCell ref="L358:L363"/>
    <mergeCell ref="M358:M363"/>
    <mergeCell ref="N358:N363"/>
    <mergeCell ref="O358:O363"/>
    <mergeCell ref="P358:P363"/>
    <mergeCell ref="Q358:Q363"/>
    <mergeCell ref="R358:R363"/>
    <mergeCell ref="S358:S363"/>
    <mergeCell ref="U358:U363"/>
    <mergeCell ref="V352:V357"/>
    <mergeCell ref="W352:W357"/>
    <mergeCell ref="X352:X357"/>
    <mergeCell ref="Y352:Y357"/>
    <mergeCell ref="Z352:Z357"/>
    <mergeCell ref="AA352:AA357"/>
    <mergeCell ref="AB352:AB357"/>
    <mergeCell ref="AC352:AC357"/>
    <mergeCell ref="AD352:AD357"/>
    <mergeCell ref="AE358:AE363"/>
    <mergeCell ref="AU358:AU363"/>
    <mergeCell ref="AV358:AV363"/>
    <mergeCell ref="AW358:AW363"/>
    <mergeCell ref="AX358:AX363"/>
    <mergeCell ref="BG358:BG363"/>
    <mergeCell ref="M352:M357"/>
    <mergeCell ref="N352:N357"/>
    <mergeCell ref="V346:V351"/>
    <mergeCell ref="W346:W351"/>
    <mergeCell ref="X346:X351"/>
    <mergeCell ref="Y346:Y351"/>
    <mergeCell ref="Z346:Z351"/>
    <mergeCell ref="BG340:BG345"/>
    <mergeCell ref="I346:I351"/>
    <mergeCell ref="J346:J351"/>
    <mergeCell ref="K346:K351"/>
    <mergeCell ref="L346:L351"/>
    <mergeCell ref="M346:M351"/>
    <mergeCell ref="N346:N351"/>
    <mergeCell ref="O346:O351"/>
    <mergeCell ref="P346:P351"/>
    <mergeCell ref="Q346:Q351"/>
    <mergeCell ref="R346:R351"/>
    <mergeCell ref="S346:S351"/>
    <mergeCell ref="U346:U351"/>
    <mergeCell ref="V340:V345"/>
    <mergeCell ref="W340:W345"/>
    <mergeCell ref="X340:X345"/>
    <mergeCell ref="Y340:Y345"/>
    <mergeCell ref="Z340:Z345"/>
    <mergeCell ref="AA340:AA345"/>
    <mergeCell ref="AC340:AC345"/>
    <mergeCell ref="AD340:AD345"/>
    <mergeCell ref="AE346:AE351"/>
    <mergeCell ref="AU346:AU351"/>
    <mergeCell ref="AV346:AV351"/>
    <mergeCell ref="AW346:AW351"/>
    <mergeCell ref="AX346:AX351"/>
    <mergeCell ref="BG346:BG351"/>
    <mergeCell ref="AA346:AA351"/>
    <mergeCell ref="AB346:AB351"/>
    <mergeCell ref="AC346:AC351"/>
    <mergeCell ref="AD346:AD351"/>
    <mergeCell ref="AE334:AE339"/>
    <mergeCell ref="AU334:AU339"/>
    <mergeCell ref="AV334:AV339"/>
    <mergeCell ref="AW334:AW339"/>
    <mergeCell ref="AX334:AX339"/>
    <mergeCell ref="BG334:BG339"/>
    <mergeCell ref="AB334:AB339"/>
    <mergeCell ref="AC334:AC339"/>
    <mergeCell ref="AD334:AD339"/>
    <mergeCell ref="AE340:AE345"/>
    <mergeCell ref="AU340:AU345"/>
    <mergeCell ref="AV340:AV345"/>
    <mergeCell ref="AW340:AW345"/>
    <mergeCell ref="AX340:AX345"/>
    <mergeCell ref="I340:I345"/>
    <mergeCell ref="J340:J345"/>
    <mergeCell ref="K340:K345"/>
    <mergeCell ref="L340:L345"/>
    <mergeCell ref="M340:M345"/>
    <mergeCell ref="N340:N345"/>
    <mergeCell ref="O340:O345"/>
    <mergeCell ref="P340:P345"/>
    <mergeCell ref="Q340:Q345"/>
    <mergeCell ref="R340:R345"/>
    <mergeCell ref="S340:S345"/>
    <mergeCell ref="U340:U345"/>
    <mergeCell ref="V334:V339"/>
    <mergeCell ref="W334:W339"/>
    <mergeCell ref="X334:X339"/>
    <mergeCell ref="Y334:Y339"/>
    <mergeCell ref="AB340:AB345"/>
    <mergeCell ref="AC322:AC327"/>
    <mergeCell ref="AD322:AD327"/>
    <mergeCell ref="AE328:AE333"/>
    <mergeCell ref="AU328:AU333"/>
    <mergeCell ref="AV328:AV333"/>
    <mergeCell ref="AW328:AW333"/>
    <mergeCell ref="AX328:AX333"/>
    <mergeCell ref="BG328:BG333"/>
    <mergeCell ref="I334:I339"/>
    <mergeCell ref="J334:J339"/>
    <mergeCell ref="K334:K339"/>
    <mergeCell ref="L334:L339"/>
    <mergeCell ref="M334:M339"/>
    <mergeCell ref="N334:N339"/>
    <mergeCell ref="O334:O339"/>
    <mergeCell ref="P334:P339"/>
    <mergeCell ref="Q334:Q339"/>
    <mergeCell ref="R334:R339"/>
    <mergeCell ref="S334:S339"/>
    <mergeCell ref="U334:U339"/>
    <mergeCell ref="V328:V333"/>
    <mergeCell ref="W328:W333"/>
    <mergeCell ref="X328:X333"/>
    <mergeCell ref="Y328:Y333"/>
    <mergeCell ref="Z328:Z333"/>
    <mergeCell ref="AA328:AA333"/>
    <mergeCell ref="AB328:AB333"/>
    <mergeCell ref="AC328:AC333"/>
    <mergeCell ref="AD328:AD333"/>
    <mergeCell ref="Z334:Z339"/>
    <mergeCell ref="AA334:AA339"/>
    <mergeCell ref="O316:O321"/>
    <mergeCell ref="P316:P321"/>
    <mergeCell ref="Q316:Q321"/>
    <mergeCell ref="R316:R321"/>
    <mergeCell ref="S316:S321"/>
    <mergeCell ref="AE322:AE327"/>
    <mergeCell ref="AU322:AU327"/>
    <mergeCell ref="AV322:AV327"/>
    <mergeCell ref="AW322:AW327"/>
    <mergeCell ref="AX322:AX327"/>
    <mergeCell ref="BG322:BG327"/>
    <mergeCell ref="I328:I333"/>
    <mergeCell ref="J328:J333"/>
    <mergeCell ref="K328:K333"/>
    <mergeCell ref="L328:L333"/>
    <mergeCell ref="M328:M333"/>
    <mergeCell ref="N328:N333"/>
    <mergeCell ref="O328:O333"/>
    <mergeCell ref="P328:P333"/>
    <mergeCell ref="Q328:Q333"/>
    <mergeCell ref="R328:R333"/>
    <mergeCell ref="S328:S333"/>
    <mergeCell ref="U328:U333"/>
    <mergeCell ref="V322:V327"/>
    <mergeCell ref="W322:W327"/>
    <mergeCell ref="X322:X327"/>
    <mergeCell ref="Y322:Y327"/>
    <mergeCell ref="AC316:AC321"/>
    <mergeCell ref="AD316:AD321"/>
    <mergeCell ref="Z322:Z327"/>
    <mergeCell ref="AA322:AA327"/>
    <mergeCell ref="AB322:AB327"/>
    <mergeCell ref="AB304:AB309"/>
    <mergeCell ref="AC304:AC309"/>
    <mergeCell ref="AD304:AD309"/>
    <mergeCell ref="AE310:AE315"/>
    <mergeCell ref="AU310:AU315"/>
    <mergeCell ref="AV310:AV315"/>
    <mergeCell ref="AW310:AW315"/>
    <mergeCell ref="AX310:AX315"/>
    <mergeCell ref="AV304:AV309"/>
    <mergeCell ref="AW304:AW309"/>
    <mergeCell ref="AX304:AX309"/>
    <mergeCell ref="I322:I327"/>
    <mergeCell ref="J322:J327"/>
    <mergeCell ref="K322:K327"/>
    <mergeCell ref="L322:L327"/>
    <mergeCell ref="M322:M327"/>
    <mergeCell ref="N322:N327"/>
    <mergeCell ref="O322:O327"/>
    <mergeCell ref="P322:P327"/>
    <mergeCell ref="Q322:Q327"/>
    <mergeCell ref="R322:R327"/>
    <mergeCell ref="S322:S327"/>
    <mergeCell ref="U322:U327"/>
    <mergeCell ref="V316:V321"/>
    <mergeCell ref="W316:W321"/>
    <mergeCell ref="X316:X321"/>
    <mergeCell ref="Y316:Y321"/>
    <mergeCell ref="I316:I321"/>
    <mergeCell ref="W304:W309"/>
    <mergeCell ref="X304:X309"/>
    <mergeCell ref="M316:M321"/>
    <mergeCell ref="N316:N321"/>
    <mergeCell ref="BG310:BG315"/>
    <mergeCell ref="U316:U321"/>
    <mergeCell ref="V310:V315"/>
    <mergeCell ref="W310:W315"/>
    <mergeCell ref="X310:X315"/>
    <mergeCell ref="Y310:Y315"/>
    <mergeCell ref="Z310:Z315"/>
    <mergeCell ref="AA310:AA315"/>
    <mergeCell ref="AB310:AB315"/>
    <mergeCell ref="AC310:AC315"/>
    <mergeCell ref="AD310:AD315"/>
    <mergeCell ref="BG316:BG321"/>
    <mergeCell ref="I310:I315"/>
    <mergeCell ref="J310:J315"/>
    <mergeCell ref="K310:K315"/>
    <mergeCell ref="L310:L315"/>
    <mergeCell ref="M310:M315"/>
    <mergeCell ref="N310:N315"/>
    <mergeCell ref="O310:O315"/>
    <mergeCell ref="P310:P315"/>
    <mergeCell ref="Q310:Q315"/>
    <mergeCell ref="R310:R315"/>
    <mergeCell ref="S310:S315"/>
    <mergeCell ref="U310:U315"/>
    <mergeCell ref="AE316:AE321"/>
    <mergeCell ref="AU316:AU321"/>
    <mergeCell ref="AV316:AV321"/>
    <mergeCell ref="AW316:AW321"/>
    <mergeCell ref="AX316:AX321"/>
    <mergeCell ref="Z316:Z321"/>
    <mergeCell ref="AA316:AA321"/>
    <mergeCell ref="AB316:AB321"/>
    <mergeCell ref="Y304:Y309"/>
    <mergeCell ref="AV298:AV303"/>
    <mergeCell ref="AW298:AW303"/>
    <mergeCell ref="AX298:AX303"/>
    <mergeCell ref="BG298:BG303"/>
    <mergeCell ref="I304:I309"/>
    <mergeCell ref="J304:J309"/>
    <mergeCell ref="K304:K309"/>
    <mergeCell ref="L304:L309"/>
    <mergeCell ref="M304:M309"/>
    <mergeCell ref="N304:N309"/>
    <mergeCell ref="O304:O309"/>
    <mergeCell ref="P304:P309"/>
    <mergeCell ref="Q304:Q309"/>
    <mergeCell ref="R304:R309"/>
    <mergeCell ref="S304:S309"/>
    <mergeCell ref="U304:U309"/>
    <mergeCell ref="V298:V303"/>
    <mergeCell ref="W298:W303"/>
    <mergeCell ref="X298:X303"/>
    <mergeCell ref="Y298:Y303"/>
    <mergeCell ref="Z298:Z303"/>
    <mergeCell ref="AA298:AA303"/>
    <mergeCell ref="AB298:AB303"/>
    <mergeCell ref="AC298:AC303"/>
    <mergeCell ref="AD298:AD303"/>
    <mergeCell ref="AE304:AE309"/>
    <mergeCell ref="AU304:AU309"/>
    <mergeCell ref="BG304:BG309"/>
    <mergeCell ref="V304:V309"/>
    <mergeCell ref="Z304:Z309"/>
    <mergeCell ref="AA304:AA309"/>
    <mergeCell ref="AC286:AC291"/>
    <mergeCell ref="AD286:AD291"/>
    <mergeCell ref="AE292:AE297"/>
    <mergeCell ref="AU292:AU297"/>
    <mergeCell ref="AV292:AV297"/>
    <mergeCell ref="AW292:AW297"/>
    <mergeCell ref="AX292:AX297"/>
    <mergeCell ref="BG292:BG297"/>
    <mergeCell ref="I298:I303"/>
    <mergeCell ref="J298:J303"/>
    <mergeCell ref="K298:K303"/>
    <mergeCell ref="L298:L303"/>
    <mergeCell ref="M298:M303"/>
    <mergeCell ref="N298:N303"/>
    <mergeCell ref="O298:O303"/>
    <mergeCell ref="P298:P303"/>
    <mergeCell ref="Q298:Q303"/>
    <mergeCell ref="R298:R303"/>
    <mergeCell ref="S298:S303"/>
    <mergeCell ref="U298:U303"/>
    <mergeCell ref="V292:V297"/>
    <mergeCell ref="W292:W297"/>
    <mergeCell ref="X292:X297"/>
    <mergeCell ref="Y292:Y297"/>
    <mergeCell ref="Z292:Z297"/>
    <mergeCell ref="AA292:AA297"/>
    <mergeCell ref="AB292:AB297"/>
    <mergeCell ref="AC292:AC297"/>
    <mergeCell ref="AD292:AD297"/>
    <mergeCell ref="AE298:AE303"/>
    <mergeCell ref="AE286:AE291"/>
    <mergeCell ref="AU286:AU291"/>
    <mergeCell ref="AV286:AV291"/>
    <mergeCell ref="AW286:AW291"/>
    <mergeCell ref="AX286:AX291"/>
    <mergeCell ref="BG286:BG291"/>
    <mergeCell ref="Z286:Z291"/>
    <mergeCell ref="AA286:AA291"/>
    <mergeCell ref="AB286:AB291"/>
    <mergeCell ref="AU298:AU303"/>
    <mergeCell ref="I292:I297"/>
    <mergeCell ref="J292:J297"/>
    <mergeCell ref="K292:K297"/>
    <mergeCell ref="L292:L297"/>
    <mergeCell ref="M292:M297"/>
    <mergeCell ref="N292:N297"/>
    <mergeCell ref="O292:O297"/>
    <mergeCell ref="P292:P297"/>
    <mergeCell ref="Q292:Q297"/>
    <mergeCell ref="R292:R297"/>
    <mergeCell ref="S292:S297"/>
    <mergeCell ref="U292:U297"/>
    <mergeCell ref="V286:V291"/>
    <mergeCell ref="W286:W291"/>
    <mergeCell ref="X286:X291"/>
    <mergeCell ref="Y286:Y291"/>
    <mergeCell ref="I286:I291"/>
    <mergeCell ref="J286:J291"/>
    <mergeCell ref="K286:K291"/>
    <mergeCell ref="L286:L291"/>
    <mergeCell ref="M286:M291"/>
    <mergeCell ref="N286:N291"/>
    <mergeCell ref="O286:O291"/>
    <mergeCell ref="P286:P291"/>
    <mergeCell ref="Q286:Q291"/>
    <mergeCell ref="R286:R291"/>
    <mergeCell ref="S286:S291"/>
    <mergeCell ref="U286:U291"/>
    <mergeCell ref="V280:V285"/>
    <mergeCell ref="W280:W285"/>
    <mergeCell ref="X280:X285"/>
    <mergeCell ref="Y280:Y285"/>
    <mergeCell ref="Z280:Z285"/>
    <mergeCell ref="BG274:BG279"/>
    <mergeCell ref="I280:I285"/>
    <mergeCell ref="J280:J285"/>
    <mergeCell ref="K280:K285"/>
    <mergeCell ref="L280:L285"/>
    <mergeCell ref="M280:M285"/>
    <mergeCell ref="N280:N285"/>
    <mergeCell ref="O280:O285"/>
    <mergeCell ref="P280:P285"/>
    <mergeCell ref="Q280:Q285"/>
    <mergeCell ref="R280:R285"/>
    <mergeCell ref="S280:S285"/>
    <mergeCell ref="U280:U285"/>
    <mergeCell ref="V274:V279"/>
    <mergeCell ref="W274:W279"/>
    <mergeCell ref="X274:X279"/>
    <mergeCell ref="Y274:Y279"/>
    <mergeCell ref="Z274:Z279"/>
    <mergeCell ref="AA274:AA279"/>
    <mergeCell ref="AB274:AB279"/>
    <mergeCell ref="AC274:AC279"/>
    <mergeCell ref="AD274:AD279"/>
    <mergeCell ref="AE280:AE285"/>
    <mergeCell ref="AU280:AU285"/>
    <mergeCell ref="AV280:AV285"/>
    <mergeCell ref="AW280:AW285"/>
    <mergeCell ref="AX280:AX285"/>
    <mergeCell ref="BG280:BG285"/>
    <mergeCell ref="AA280:AA285"/>
    <mergeCell ref="AB280:AB285"/>
    <mergeCell ref="AC280:AC285"/>
    <mergeCell ref="AD280:AD285"/>
    <mergeCell ref="AE268:AE273"/>
    <mergeCell ref="AU268:AU273"/>
    <mergeCell ref="AV268:AV273"/>
    <mergeCell ref="AW268:AW273"/>
    <mergeCell ref="AX268:AX273"/>
    <mergeCell ref="BG268:BG273"/>
    <mergeCell ref="I274:I279"/>
    <mergeCell ref="J274:J279"/>
    <mergeCell ref="K274:K279"/>
    <mergeCell ref="L274:L279"/>
    <mergeCell ref="M274:M279"/>
    <mergeCell ref="N274:N279"/>
    <mergeCell ref="O274:O279"/>
    <mergeCell ref="P274:P279"/>
    <mergeCell ref="Q274:Q279"/>
    <mergeCell ref="R274:R279"/>
    <mergeCell ref="S274:S279"/>
    <mergeCell ref="U274:U279"/>
    <mergeCell ref="V268:V273"/>
    <mergeCell ref="W268:W273"/>
    <mergeCell ref="X268:X273"/>
    <mergeCell ref="Y268:Y273"/>
    <mergeCell ref="Z268:Z273"/>
    <mergeCell ref="AA268:AA273"/>
    <mergeCell ref="AB268:AB273"/>
    <mergeCell ref="AC268:AC273"/>
    <mergeCell ref="AD268:AD273"/>
    <mergeCell ref="AE274:AE279"/>
    <mergeCell ref="AU274:AU279"/>
    <mergeCell ref="AV274:AV279"/>
    <mergeCell ref="AW274:AW279"/>
    <mergeCell ref="AX274:AX279"/>
    <mergeCell ref="I268:I273"/>
    <mergeCell ref="J268:J273"/>
    <mergeCell ref="K268:K273"/>
    <mergeCell ref="L268:L273"/>
    <mergeCell ref="M268:M273"/>
    <mergeCell ref="N268:N273"/>
    <mergeCell ref="O268:O273"/>
    <mergeCell ref="P268:P273"/>
    <mergeCell ref="Q268:Q273"/>
    <mergeCell ref="R268:R273"/>
    <mergeCell ref="S268:S273"/>
    <mergeCell ref="U268:U273"/>
    <mergeCell ref="T274:T279"/>
    <mergeCell ref="V262:V267"/>
    <mergeCell ref="W262:W267"/>
    <mergeCell ref="X262:X267"/>
    <mergeCell ref="Y262:Y267"/>
    <mergeCell ref="AB262:AB267"/>
    <mergeCell ref="T268:T273"/>
    <mergeCell ref="BG256:BG261"/>
    <mergeCell ref="I262:I267"/>
    <mergeCell ref="J262:J267"/>
    <mergeCell ref="K262:K267"/>
    <mergeCell ref="L262:L267"/>
    <mergeCell ref="M262:M267"/>
    <mergeCell ref="N262:N267"/>
    <mergeCell ref="O262:O267"/>
    <mergeCell ref="P262:P267"/>
    <mergeCell ref="Q262:Q267"/>
    <mergeCell ref="R262:R267"/>
    <mergeCell ref="S262:S267"/>
    <mergeCell ref="U262:U267"/>
    <mergeCell ref="V256:V261"/>
    <mergeCell ref="W256:W261"/>
    <mergeCell ref="X256:X261"/>
    <mergeCell ref="Y256:Y261"/>
    <mergeCell ref="Z256:Z261"/>
    <mergeCell ref="AA256:AA261"/>
    <mergeCell ref="AB256:AB261"/>
    <mergeCell ref="AC256:AC261"/>
    <mergeCell ref="AD256:AD261"/>
    <mergeCell ref="AE262:AE267"/>
    <mergeCell ref="AU262:AU267"/>
    <mergeCell ref="AV262:AV267"/>
    <mergeCell ref="AW262:AW267"/>
    <mergeCell ref="AX262:AX267"/>
    <mergeCell ref="BG262:BG267"/>
    <mergeCell ref="Z262:Z267"/>
    <mergeCell ref="AA262:AA267"/>
    <mergeCell ref="AC262:AC267"/>
    <mergeCell ref="AD262:AD267"/>
    <mergeCell ref="AE250:AE255"/>
    <mergeCell ref="AU250:AU255"/>
    <mergeCell ref="AV250:AV255"/>
    <mergeCell ref="AW250:AW255"/>
    <mergeCell ref="AX250:AX255"/>
    <mergeCell ref="BG250:BG255"/>
    <mergeCell ref="I256:I261"/>
    <mergeCell ref="J256:J261"/>
    <mergeCell ref="K256:K261"/>
    <mergeCell ref="L256:L261"/>
    <mergeCell ref="M256:M261"/>
    <mergeCell ref="N256:N261"/>
    <mergeCell ref="O256:O261"/>
    <mergeCell ref="P256:P261"/>
    <mergeCell ref="Q256:Q261"/>
    <mergeCell ref="R256:R261"/>
    <mergeCell ref="S256:S261"/>
    <mergeCell ref="U256:U261"/>
    <mergeCell ref="V250:V255"/>
    <mergeCell ref="W250:W255"/>
    <mergeCell ref="X250:X255"/>
    <mergeCell ref="Y250:Y255"/>
    <mergeCell ref="Z250:Z255"/>
    <mergeCell ref="AA250:AA255"/>
    <mergeCell ref="AB250:AB255"/>
    <mergeCell ref="AC250:AC255"/>
    <mergeCell ref="AD250:AD255"/>
    <mergeCell ref="AE256:AE261"/>
    <mergeCell ref="AU256:AU261"/>
    <mergeCell ref="AV256:AV261"/>
    <mergeCell ref="AW256:AW261"/>
    <mergeCell ref="AX256:AX261"/>
    <mergeCell ref="I250:I255"/>
    <mergeCell ref="J250:J255"/>
    <mergeCell ref="K250:K255"/>
    <mergeCell ref="L250:L255"/>
    <mergeCell ref="M250:M255"/>
    <mergeCell ref="N250:N255"/>
    <mergeCell ref="O250:O255"/>
    <mergeCell ref="P250:P255"/>
    <mergeCell ref="Q250:Q255"/>
    <mergeCell ref="R250:R255"/>
    <mergeCell ref="S250:S255"/>
    <mergeCell ref="U250:U255"/>
    <mergeCell ref="V244:V249"/>
    <mergeCell ref="W244:W249"/>
    <mergeCell ref="X244:X249"/>
    <mergeCell ref="Y244:Y249"/>
    <mergeCell ref="T244:T249"/>
    <mergeCell ref="T250:T255"/>
    <mergeCell ref="I244:I249"/>
    <mergeCell ref="J244:J249"/>
    <mergeCell ref="K244:K249"/>
    <mergeCell ref="L244:L249"/>
    <mergeCell ref="M244:M249"/>
    <mergeCell ref="N244:N249"/>
    <mergeCell ref="O244:O249"/>
    <mergeCell ref="P244:P249"/>
    <mergeCell ref="Q244:Q249"/>
    <mergeCell ref="R244:R249"/>
    <mergeCell ref="S244:S249"/>
    <mergeCell ref="U244:U249"/>
    <mergeCell ref="AV244:AV249"/>
    <mergeCell ref="AW244:AW249"/>
    <mergeCell ref="AX244:AX249"/>
    <mergeCell ref="Z244:Z249"/>
    <mergeCell ref="AA244:AA249"/>
    <mergeCell ref="AB244:AB249"/>
    <mergeCell ref="AC244:AC249"/>
    <mergeCell ref="AD244:AD249"/>
    <mergeCell ref="Z232:Z237"/>
    <mergeCell ref="AA232:AA237"/>
    <mergeCell ref="AB232:AB237"/>
    <mergeCell ref="AC232:AC237"/>
    <mergeCell ref="AD232:AD237"/>
    <mergeCell ref="AE238:AE243"/>
    <mergeCell ref="AU238:AU243"/>
    <mergeCell ref="AV238:AV243"/>
    <mergeCell ref="AW238:AW243"/>
    <mergeCell ref="AX238:AX243"/>
    <mergeCell ref="AE232:AE237"/>
    <mergeCell ref="AU232:AU237"/>
    <mergeCell ref="AV232:AV237"/>
    <mergeCell ref="AW232:AW237"/>
    <mergeCell ref="AX232:AX237"/>
    <mergeCell ref="V238:V243"/>
    <mergeCell ref="W238:W243"/>
    <mergeCell ref="X238:X243"/>
    <mergeCell ref="Y238:Y243"/>
    <mergeCell ref="Z238:Z243"/>
    <mergeCell ref="AA238:AA243"/>
    <mergeCell ref="AB238:AB243"/>
    <mergeCell ref="AC238:AC243"/>
    <mergeCell ref="AD238:AD243"/>
    <mergeCell ref="BG244:BG249"/>
    <mergeCell ref="I238:I243"/>
    <mergeCell ref="J238:J243"/>
    <mergeCell ref="K238:K243"/>
    <mergeCell ref="L238:L243"/>
    <mergeCell ref="M238:M243"/>
    <mergeCell ref="N238:N243"/>
    <mergeCell ref="O238:O243"/>
    <mergeCell ref="P238:P243"/>
    <mergeCell ref="Q238:Q243"/>
    <mergeCell ref="R238:R243"/>
    <mergeCell ref="S238:S243"/>
    <mergeCell ref="U238:U243"/>
    <mergeCell ref="AY239:AY240"/>
    <mergeCell ref="AZ239:AZ240"/>
    <mergeCell ref="BA239:BA240"/>
    <mergeCell ref="BB239:BB240"/>
    <mergeCell ref="BC239:BC240"/>
    <mergeCell ref="BD239:BD240"/>
    <mergeCell ref="BE239:BE240"/>
    <mergeCell ref="AE244:AE249"/>
    <mergeCell ref="AU244:AU249"/>
    <mergeCell ref="BF239:BF240"/>
    <mergeCell ref="W232:W237"/>
    <mergeCell ref="X232:X237"/>
    <mergeCell ref="Y232:Y237"/>
    <mergeCell ref="T232:T237"/>
    <mergeCell ref="T238:T243"/>
    <mergeCell ref="AV226:AV231"/>
    <mergeCell ref="AW226:AW231"/>
    <mergeCell ref="AX226:AX231"/>
    <mergeCell ref="BG226:BG231"/>
    <mergeCell ref="I232:I237"/>
    <mergeCell ref="J232:J237"/>
    <mergeCell ref="K232:K237"/>
    <mergeCell ref="L232:L237"/>
    <mergeCell ref="M232:M237"/>
    <mergeCell ref="N232:N237"/>
    <mergeCell ref="O232:O237"/>
    <mergeCell ref="P232:P237"/>
    <mergeCell ref="Q232:Q237"/>
    <mergeCell ref="R232:R237"/>
    <mergeCell ref="S232:S237"/>
    <mergeCell ref="U232:U237"/>
    <mergeCell ref="V226:V231"/>
    <mergeCell ref="W226:W231"/>
    <mergeCell ref="X226:X231"/>
    <mergeCell ref="Y226:Y231"/>
    <mergeCell ref="Z226:Z231"/>
    <mergeCell ref="AA226:AA231"/>
    <mergeCell ref="AB226:AB231"/>
    <mergeCell ref="AC226:AC231"/>
    <mergeCell ref="AD226:AD231"/>
    <mergeCell ref="BG238:BG243"/>
    <mergeCell ref="BG232:BG237"/>
    <mergeCell ref="AC214:AC219"/>
    <mergeCell ref="AD214:AD219"/>
    <mergeCell ref="AE220:AE225"/>
    <mergeCell ref="AU220:AU225"/>
    <mergeCell ref="AV220:AV225"/>
    <mergeCell ref="AW220:AW225"/>
    <mergeCell ref="AX220:AX225"/>
    <mergeCell ref="BG220:BG225"/>
    <mergeCell ref="I226:I231"/>
    <mergeCell ref="J226:J231"/>
    <mergeCell ref="K226:K231"/>
    <mergeCell ref="L226:L231"/>
    <mergeCell ref="M226:M231"/>
    <mergeCell ref="N226:N231"/>
    <mergeCell ref="O226:O231"/>
    <mergeCell ref="P226:P231"/>
    <mergeCell ref="Q226:Q231"/>
    <mergeCell ref="R226:R231"/>
    <mergeCell ref="S226:S231"/>
    <mergeCell ref="U226:U231"/>
    <mergeCell ref="V220:V225"/>
    <mergeCell ref="W220:W225"/>
    <mergeCell ref="X220:X225"/>
    <mergeCell ref="Y220:Y225"/>
    <mergeCell ref="Z220:Z225"/>
    <mergeCell ref="AA220:AA225"/>
    <mergeCell ref="AB220:AB225"/>
    <mergeCell ref="AC220:AC225"/>
    <mergeCell ref="AD220:AD225"/>
    <mergeCell ref="AE226:AE231"/>
    <mergeCell ref="L214:L219"/>
    <mergeCell ref="M214:M219"/>
    <mergeCell ref="V232:V237"/>
    <mergeCell ref="AC208:AC213"/>
    <mergeCell ref="AD208:AD213"/>
    <mergeCell ref="AE214:AE219"/>
    <mergeCell ref="AU214:AU219"/>
    <mergeCell ref="AV214:AV219"/>
    <mergeCell ref="AW214:AW219"/>
    <mergeCell ref="AX214:AX219"/>
    <mergeCell ref="BG214:BG219"/>
    <mergeCell ref="Z214:Z219"/>
    <mergeCell ref="AA214:AA219"/>
    <mergeCell ref="AB214:AB219"/>
    <mergeCell ref="AU226:AU231"/>
    <mergeCell ref="I220:I225"/>
    <mergeCell ref="J220:J225"/>
    <mergeCell ref="K220:K225"/>
    <mergeCell ref="L220:L225"/>
    <mergeCell ref="M220:M225"/>
    <mergeCell ref="N220:N225"/>
    <mergeCell ref="O220:O225"/>
    <mergeCell ref="P220:P225"/>
    <mergeCell ref="Q220:Q225"/>
    <mergeCell ref="R220:R225"/>
    <mergeCell ref="S220:S225"/>
    <mergeCell ref="U220:U225"/>
    <mergeCell ref="V214:V219"/>
    <mergeCell ref="W214:W219"/>
    <mergeCell ref="X214:X219"/>
    <mergeCell ref="Y214:Y219"/>
    <mergeCell ref="I214:I219"/>
    <mergeCell ref="J214:J219"/>
    <mergeCell ref="K214:K219"/>
    <mergeCell ref="N214:N219"/>
    <mergeCell ref="O214:O219"/>
    <mergeCell ref="P214:P219"/>
    <mergeCell ref="Q214:Q219"/>
    <mergeCell ref="R214:R219"/>
    <mergeCell ref="S214:S219"/>
    <mergeCell ref="U214:U219"/>
    <mergeCell ref="V208:V213"/>
    <mergeCell ref="W208:W213"/>
    <mergeCell ref="X208:X213"/>
    <mergeCell ref="Y208:Y213"/>
    <mergeCell ref="Z208:Z213"/>
    <mergeCell ref="AW202:AW207"/>
    <mergeCell ref="AX202:AX207"/>
    <mergeCell ref="BG202:BG207"/>
    <mergeCell ref="I208:I213"/>
    <mergeCell ref="J208:J213"/>
    <mergeCell ref="K208:K213"/>
    <mergeCell ref="L208:L213"/>
    <mergeCell ref="M208:M213"/>
    <mergeCell ref="N208:N213"/>
    <mergeCell ref="O208:O213"/>
    <mergeCell ref="P208:P213"/>
    <mergeCell ref="Q208:Q213"/>
    <mergeCell ref="R208:R213"/>
    <mergeCell ref="S208:S213"/>
    <mergeCell ref="U208:U213"/>
    <mergeCell ref="V202:V207"/>
    <mergeCell ref="W202:W207"/>
    <mergeCell ref="X202:X207"/>
    <mergeCell ref="Y202:Y207"/>
    <mergeCell ref="Z202:Z207"/>
    <mergeCell ref="AA202:AA207"/>
    <mergeCell ref="AB202:AB207"/>
    <mergeCell ref="AC202:AC207"/>
    <mergeCell ref="AD202:AD207"/>
    <mergeCell ref="AE208:AE213"/>
    <mergeCell ref="AU208:AU213"/>
    <mergeCell ref="AV208:AV213"/>
    <mergeCell ref="AW208:AW213"/>
    <mergeCell ref="AX208:AX213"/>
    <mergeCell ref="BG208:BG213"/>
    <mergeCell ref="AA208:AA213"/>
    <mergeCell ref="AB208:AB213"/>
    <mergeCell ref="AC190:AC195"/>
    <mergeCell ref="AD190:AD195"/>
    <mergeCell ref="AE196:AE201"/>
    <mergeCell ref="AU196:AU201"/>
    <mergeCell ref="AV196:AV201"/>
    <mergeCell ref="AW196:AW201"/>
    <mergeCell ref="AX196:AX201"/>
    <mergeCell ref="BG196:BG201"/>
    <mergeCell ref="AA196:AA201"/>
    <mergeCell ref="AB196:AB201"/>
    <mergeCell ref="AC196:AC201"/>
    <mergeCell ref="AD196:AD201"/>
    <mergeCell ref="AE202:AE207"/>
    <mergeCell ref="AU202:AU207"/>
    <mergeCell ref="AV202:AV207"/>
    <mergeCell ref="AW190:AW195"/>
    <mergeCell ref="AX190:AX195"/>
    <mergeCell ref="BG190:BG195"/>
    <mergeCell ref="AY190:AY191"/>
    <mergeCell ref="AZ190:AZ191"/>
    <mergeCell ref="I202:I207"/>
    <mergeCell ref="J202:J207"/>
    <mergeCell ref="K202:K207"/>
    <mergeCell ref="L202:L207"/>
    <mergeCell ref="M202:M207"/>
    <mergeCell ref="N202:N207"/>
    <mergeCell ref="O202:O207"/>
    <mergeCell ref="P202:P207"/>
    <mergeCell ref="Q202:Q207"/>
    <mergeCell ref="R202:R207"/>
    <mergeCell ref="S202:S207"/>
    <mergeCell ref="U202:U207"/>
    <mergeCell ref="V196:V201"/>
    <mergeCell ref="W196:W201"/>
    <mergeCell ref="X196:X201"/>
    <mergeCell ref="Y196:Y201"/>
    <mergeCell ref="Z196:Z201"/>
    <mergeCell ref="I196:I201"/>
    <mergeCell ref="J196:J201"/>
    <mergeCell ref="K196:K201"/>
    <mergeCell ref="L196:L201"/>
    <mergeCell ref="M196:M201"/>
    <mergeCell ref="N196:N201"/>
    <mergeCell ref="O196:O201"/>
    <mergeCell ref="P196:P201"/>
    <mergeCell ref="Q196:Q201"/>
    <mergeCell ref="R196:R201"/>
    <mergeCell ref="S196:S201"/>
    <mergeCell ref="U196:U201"/>
    <mergeCell ref="V190:V195"/>
    <mergeCell ref="W190:W195"/>
    <mergeCell ref="X190:X195"/>
    <mergeCell ref="Y190:Y195"/>
    <mergeCell ref="AB190:AB195"/>
    <mergeCell ref="AW184:AW189"/>
    <mergeCell ref="AX184:AX189"/>
    <mergeCell ref="BG184:BG189"/>
    <mergeCell ref="I190:I195"/>
    <mergeCell ref="J190:J195"/>
    <mergeCell ref="K190:K195"/>
    <mergeCell ref="L190:L195"/>
    <mergeCell ref="M190:M195"/>
    <mergeCell ref="N190:N195"/>
    <mergeCell ref="O190:O195"/>
    <mergeCell ref="P190:P195"/>
    <mergeCell ref="Q190:Q195"/>
    <mergeCell ref="R190:R195"/>
    <mergeCell ref="S190:S195"/>
    <mergeCell ref="U190:U195"/>
    <mergeCell ref="V184:V189"/>
    <mergeCell ref="W184:W189"/>
    <mergeCell ref="X184:X189"/>
    <mergeCell ref="Y184:Y189"/>
    <mergeCell ref="Z184:Z189"/>
    <mergeCell ref="AA184:AA189"/>
    <mergeCell ref="AB184:AB189"/>
    <mergeCell ref="AC184:AC189"/>
    <mergeCell ref="AD184:AD189"/>
    <mergeCell ref="AE190:AE195"/>
    <mergeCell ref="AU190:AU195"/>
    <mergeCell ref="AV190:AV195"/>
    <mergeCell ref="Z190:Z195"/>
    <mergeCell ref="AA190:AA195"/>
    <mergeCell ref="R172:R177"/>
    <mergeCell ref="S172:S177"/>
    <mergeCell ref="AE178:AE183"/>
    <mergeCell ref="AU178:AU183"/>
    <mergeCell ref="AV178:AV183"/>
    <mergeCell ref="AW178:AW183"/>
    <mergeCell ref="AX178:AX183"/>
    <mergeCell ref="BG178:BG183"/>
    <mergeCell ref="I184:I189"/>
    <mergeCell ref="J184:J189"/>
    <mergeCell ref="K184:K189"/>
    <mergeCell ref="L184:L189"/>
    <mergeCell ref="M184:M189"/>
    <mergeCell ref="N184:N189"/>
    <mergeCell ref="O184:O189"/>
    <mergeCell ref="P184:P189"/>
    <mergeCell ref="Q184:Q189"/>
    <mergeCell ref="R184:R189"/>
    <mergeCell ref="S184:S189"/>
    <mergeCell ref="U184:U189"/>
    <mergeCell ref="V178:V183"/>
    <mergeCell ref="W178:W183"/>
    <mergeCell ref="X178:X183"/>
    <mergeCell ref="Y178:Y183"/>
    <mergeCell ref="Z178:Z183"/>
    <mergeCell ref="AA178:AA183"/>
    <mergeCell ref="AB178:AB183"/>
    <mergeCell ref="AC178:AC183"/>
    <mergeCell ref="AD178:AD183"/>
    <mergeCell ref="AE184:AE189"/>
    <mergeCell ref="AU184:AU189"/>
    <mergeCell ref="AV184:AV189"/>
    <mergeCell ref="AC160:AC165"/>
    <mergeCell ref="AD160:AD165"/>
    <mergeCell ref="AE166:AE171"/>
    <mergeCell ref="AU166:AU171"/>
    <mergeCell ref="AV166:AV171"/>
    <mergeCell ref="AW166:AW171"/>
    <mergeCell ref="AX166:AX171"/>
    <mergeCell ref="I178:I183"/>
    <mergeCell ref="J178:J183"/>
    <mergeCell ref="K178:K183"/>
    <mergeCell ref="L178:L183"/>
    <mergeCell ref="M178:M183"/>
    <mergeCell ref="N178:N183"/>
    <mergeCell ref="O178:O183"/>
    <mergeCell ref="P178:P183"/>
    <mergeCell ref="Q178:Q183"/>
    <mergeCell ref="R178:R183"/>
    <mergeCell ref="S178:S183"/>
    <mergeCell ref="U178:U183"/>
    <mergeCell ref="V172:V177"/>
    <mergeCell ref="W172:W177"/>
    <mergeCell ref="X172:X177"/>
    <mergeCell ref="Y172:Y177"/>
    <mergeCell ref="I172:I177"/>
    <mergeCell ref="J172:J177"/>
    <mergeCell ref="K172:K177"/>
    <mergeCell ref="L172:L177"/>
    <mergeCell ref="M172:M177"/>
    <mergeCell ref="N172:N177"/>
    <mergeCell ref="O172:O177"/>
    <mergeCell ref="P172:P177"/>
    <mergeCell ref="Q172:Q177"/>
    <mergeCell ref="BG166:BG171"/>
    <mergeCell ref="U172:U177"/>
    <mergeCell ref="V166:V171"/>
    <mergeCell ref="W166:W171"/>
    <mergeCell ref="X166:X171"/>
    <mergeCell ref="Y166:Y171"/>
    <mergeCell ref="Z166:Z171"/>
    <mergeCell ref="AA166:AA171"/>
    <mergeCell ref="AB166:AB171"/>
    <mergeCell ref="AC166:AC171"/>
    <mergeCell ref="AD166:AD171"/>
    <mergeCell ref="BG172:BG177"/>
    <mergeCell ref="AY172:AY173"/>
    <mergeCell ref="AZ172:AZ173"/>
    <mergeCell ref="BA172:BA173"/>
    <mergeCell ref="BB172:BB173"/>
    <mergeCell ref="BC172:BC173"/>
    <mergeCell ref="BD172:BD173"/>
    <mergeCell ref="BE172:BE173"/>
    <mergeCell ref="BF172:BF173"/>
    <mergeCell ref="AE172:AE177"/>
    <mergeCell ref="AU172:AU177"/>
    <mergeCell ref="AV172:AV177"/>
    <mergeCell ref="AW172:AW177"/>
    <mergeCell ref="AX172:AX177"/>
    <mergeCell ref="Z172:Z177"/>
    <mergeCell ref="AA172:AA177"/>
    <mergeCell ref="AB172:AB177"/>
    <mergeCell ref="AC172:AC177"/>
    <mergeCell ref="AD172:AD177"/>
    <mergeCell ref="Z160:Z165"/>
    <mergeCell ref="AA160:AA165"/>
    <mergeCell ref="AB160:AB165"/>
    <mergeCell ref="I166:I171"/>
    <mergeCell ref="J166:J171"/>
    <mergeCell ref="K166:K171"/>
    <mergeCell ref="L166:L171"/>
    <mergeCell ref="M166:M171"/>
    <mergeCell ref="N166:N171"/>
    <mergeCell ref="O166:O171"/>
    <mergeCell ref="P166:P171"/>
    <mergeCell ref="Q166:Q171"/>
    <mergeCell ref="R166:R171"/>
    <mergeCell ref="S166:S171"/>
    <mergeCell ref="U166:U171"/>
    <mergeCell ref="V160:V165"/>
    <mergeCell ref="W160:W165"/>
    <mergeCell ref="X160:X165"/>
    <mergeCell ref="Y160:Y165"/>
    <mergeCell ref="AU154:AU159"/>
    <mergeCell ref="AV154:AV159"/>
    <mergeCell ref="AW154:AW159"/>
    <mergeCell ref="AX154:AX159"/>
    <mergeCell ref="BG154:BG159"/>
    <mergeCell ref="I160:I165"/>
    <mergeCell ref="J160:J165"/>
    <mergeCell ref="K160:K165"/>
    <mergeCell ref="L160:L165"/>
    <mergeCell ref="M160:M165"/>
    <mergeCell ref="N160:N165"/>
    <mergeCell ref="O160:O165"/>
    <mergeCell ref="P160:P165"/>
    <mergeCell ref="Q160:Q165"/>
    <mergeCell ref="R160:R165"/>
    <mergeCell ref="S160:S165"/>
    <mergeCell ref="U160:U165"/>
    <mergeCell ref="V154:V159"/>
    <mergeCell ref="W154:W159"/>
    <mergeCell ref="X154:X159"/>
    <mergeCell ref="Y154:Y159"/>
    <mergeCell ref="Z154:Z159"/>
    <mergeCell ref="AA154:AA159"/>
    <mergeCell ref="AB154:AB159"/>
    <mergeCell ref="AC154:AC159"/>
    <mergeCell ref="AD154:AD159"/>
    <mergeCell ref="AE160:AE165"/>
    <mergeCell ref="AU160:AU165"/>
    <mergeCell ref="AV160:AV165"/>
    <mergeCell ref="AW160:AW165"/>
    <mergeCell ref="AX160:AX165"/>
    <mergeCell ref="BG160:BG165"/>
    <mergeCell ref="AA142:AA147"/>
    <mergeCell ref="AB142:AB147"/>
    <mergeCell ref="AC142:AC147"/>
    <mergeCell ref="AD142:AD147"/>
    <mergeCell ref="AE148:AE153"/>
    <mergeCell ref="AU148:AU153"/>
    <mergeCell ref="AV148:AV153"/>
    <mergeCell ref="AW148:AW153"/>
    <mergeCell ref="AX148:AX153"/>
    <mergeCell ref="BG148:BG153"/>
    <mergeCell ref="I154:I159"/>
    <mergeCell ref="J154:J159"/>
    <mergeCell ref="K154:K159"/>
    <mergeCell ref="L154:L159"/>
    <mergeCell ref="M154:M159"/>
    <mergeCell ref="N154:N159"/>
    <mergeCell ref="O154:O159"/>
    <mergeCell ref="P154:P159"/>
    <mergeCell ref="Q154:Q159"/>
    <mergeCell ref="R154:R159"/>
    <mergeCell ref="S154:S159"/>
    <mergeCell ref="U154:U159"/>
    <mergeCell ref="V148:V153"/>
    <mergeCell ref="W148:W153"/>
    <mergeCell ref="X148:X153"/>
    <mergeCell ref="Y148:Y153"/>
    <mergeCell ref="Z148:Z153"/>
    <mergeCell ref="AA148:AA153"/>
    <mergeCell ref="AB148:AB153"/>
    <mergeCell ref="AC148:AC153"/>
    <mergeCell ref="AD148:AD153"/>
    <mergeCell ref="AE154:AE159"/>
    <mergeCell ref="I148:I153"/>
    <mergeCell ref="J148:J153"/>
    <mergeCell ref="K148:K153"/>
    <mergeCell ref="L148:L153"/>
    <mergeCell ref="M148:M153"/>
    <mergeCell ref="N148:N153"/>
    <mergeCell ref="O148:O153"/>
    <mergeCell ref="P148:P153"/>
    <mergeCell ref="Q148:Q153"/>
    <mergeCell ref="R148:R153"/>
    <mergeCell ref="S148:S153"/>
    <mergeCell ref="U148:U153"/>
    <mergeCell ref="V142:V147"/>
    <mergeCell ref="W142:W147"/>
    <mergeCell ref="X142:X147"/>
    <mergeCell ref="Y142:Y147"/>
    <mergeCell ref="Z142:Z147"/>
    <mergeCell ref="AU136:AU141"/>
    <mergeCell ref="AV136:AV141"/>
    <mergeCell ref="AW136:AW141"/>
    <mergeCell ref="AX136:AX141"/>
    <mergeCell ref="BG136:BG141"/>
    <mergeCell ref="Z136:Z141"/>
    <mergeCell ref="AA136:AA141"/>
    <mergeCell ref="I142:I147"/>
    <mergeCell ref="J142:J147"/>
    <mergeCell ref="K142:K147"/>
    <mergeCell ref="L142:L147"/>
    <mergeCell ref="M142:M147"/>
    <mergeCell ref="N142:N147"/>
    <mergeCell ref="O142:O147"/>
    <mergeCell ref="P142:P147"/>
    <mergeCell ref="Q142:Q147"/>
    <mergeCell ref="R142:R147"/>
    <mergeCell ref="S142:S147"/>
    <mergeCell ref="U142:U147"/>
    <mergeCell ref="V136:V141"/>
    <mergeCell ref="W136:W141"/>
    <mergeCell ref="X136:X141"/>
    <mergeCell ref="Y136:Y141"/>
    <mergeCell ref="AB136:AB141"/>
    <mergeCell ref="AC136:AC141"/>
    <mergeCell ref="AD136:AD141"/>
    <mergeCell ref="AE142:AE147"/>
    <mergeCell ref="AU142:AU147"/>
    <mergeCell ref="AV142:AV147"/>
    <mergeCell ref="AW142:AW147"/>
    <mergeCell ref="AX142:AX147"/>
    <mergeCell ref="BG142:BG147"/>
    <mergeCell ref="AA118:AA123"/>
    <mergeCell ref="AB118:AB123"/>
    <mergeCell ref="AC118:AC123"/>
    <mergeCell ref="AD118:AD123"/>
    <mergeCell ref="AE124:AE129"/>
    <mergeCell ref="AU124:AU129"/>
    <mergeCell ref="AV124:AV129"/>
    <mergeCell ref="AW124:AW129"/>
    <mergeCell ref="AX124:AX129"/>
    <mergeCell ref="BG124:BG129"/>
    <mergeCell ref="I136:I141"/>
    <mergeCell ref="J136:J141"/>
    <mergeCell ref="K136:K141"/>
    <mergeCell ref="L136:L141"/>
    <mergeCell ref="M136:M141"/>
    <mergeCell ref="N136:N141"/>
    <mergeCell ref="O136:O141"/>
    <mergeCell ref="P136:P141"/>
    <mergeCell ref="Q136:Q141"/>
    <mergeCell ref="R136:R141"/>
    <mergeCell ref="S136:S141"/>
    <mergeCell ref="U136:U141"/>
    <mergeCell ref="V124:V129"/>
    <mergeCell ref="W124:W129"/>
    <mergeCell ref="X124:X129"/>
    <mergeCell ref="Y124:Y129"/>
    <mergeCell ref="Z124:Z129"/>
    <mergeCell ref="AA124:AA129"/>
    <mergeCell ref="AB124:AB129"/>
    <mergeCell ref="AC124:AC129"/>
    <mergeCell ref="AD124:AD129"/>
    <mergeCell ref="AE136:AE141"/>
    <mergeCell ref="I124:I129"/>
    <mergeCell ref="J124:J129"/>
    <mergeCell ref="K124:K129"/>
    <mergeCell ref="L124:L129"/>
    <mergeCell ref="M124:M129"/>
    <mergeCell ref="N124:N129"/>
    <mergeCell ref="O124:O129"/>
    <mergeCell ref="P124:P129"/>
    <mergeCell ref="Q124:Q129"/>
    <mergeCell ref="R124:R129"/>
    <mergeCell ref="S124:S129"/>
    <mergeCell ref="U124:U129"/>
    <mergeCell ref="V118:V123"/>
    <mergeCell ref="W118:W123"/>
    <mergeCell ref="X118:X123"/>
    <mergeCell ref="Y118:Y123"/>
    <mergeCell ref="Z118:Z123"/>
    <mergeCell ref="T118:T123"/>
    <mergeCell ref="T124:T129"/>
    <mergeCell ref="BG106:BG111"/>
    <mergeCell ref="I118:I123"/>
    <mergeCell ref="J118:J123"/>
    <mergeCell ref="K118:K123"/>
    <mergeCell ref="L118:L123"/>
    <mergeCell ref="M118:M123"/>
    <mergeCell ref="N118:N123"/>
    <mergeCell ref="O118:O123"/>
    <mergeCell ref="P118:P123"/>
    <mergeCell ref="Q118:Q123"/>
    <mergeCell ref="R118:R123"/>
    <mergeCell ref="S118:S123"/>
    <mergeCell ref="U118:U123"/>
    <mergeCell ref="V106:V111"/>
    <mergeCell ref="W106:W111"/>
    <mergeCell ref="X106:X111"/>
    <mergeCell ref="Y106:Y111"/>
    <mergeCell ref="Z106:Z111"/>
    <mergeCell ref="AA106:AA111"/>
    <mergeCell ref="AB106:AB111"/>
    <mergeCell ref="AC106:AC111"/>
    <mergeCell ref="AD106:AD111"/>
    <mergeCell ref="AE112:AE117"/>
    <mergeCell ref="AU112:AU117"/>
    <mergeCell ref="AV112:AV117"/>
    <mergeCell ref="AW112:AW117"/>
    <mergeCell ref="AE118:AE123"/>
    <mergeCell ref="AU118:AU123"/>
    <mergeCell ref="AV118:AV123"/>
    <mergeCell ref="AW118:AW123"/>
    <mergeCell ref="AX118:AX123"/>
    <mergeCell ref="BG118:BG123"/>
    <mergeCell ref="AA112:AA117"/>
    <mergeCell ref="AB112:AB117"/>
    <mergeCell ref="AC112:AC117"/>
    <mergeCell ref="AD112:AD117"/>
    <mergeCell ref="M112:M117"/>
    <mergeCell ref="N112:N117"/>
    <mergeCell ref="O112:O117"/>
    <mergeCell ref="P112:P117"/>
    <mergeCell ref="Q112:Q117"/>
    <mergeCell ref="R112:R117"/>
    <mergeCell ref="S112:S117"/>
    <mergeCell ref="U112:U117"/>
    <mergeCell ref="AE106:AE111"/>
    <mergeCell ref="AU106:AU111"/>
    <mergeCell ref="AV106:AV111"/>
    <mergeCell ref="AW106:AW111"/>
    <mergeCell ref="AX106:AX111"/>
    <mergeCell ref="J106:J111"/>
    <mergeCell ref="K106:K111"/>
    <mergeCell ref="L106:L111"/>
    <mergeCell ref="M106:M111"/>
    <mergeCell ref="N106:N111"/>
    <mergeCell ref="O106:O111"/>
    <mergeCell ref="P106:P111"/>
    <mergeCell ref="Q106:Q111"/>
    <mergeCell ref="R106:R111"/>
    <mergeCell ref="S106:S111"/>
    <mergeCell ref="U106:U111"/>
    <mergeCell ref="V112:V117"/>
    <mergeCell ref="W112:W117"/>
    <mergeCell ref="X112:X117"/>
    <mergeCell ref="Y112:Y117"/>
    <mergeCell ref="Z112:Z117"/>
    <mergeCell ref="T112:T117"/>
    <mergeCell ref="L112:L117"/>
    <mergeCell ref="I112:I117"/>
    <mergeCell ref="J112:J117"/>
    <mergeCell ref="K112:K117"/>
    <mergeCell ref="Q2:AY2"/>
    <mergeCell ref="T6:T9"/>
    <mergeCell ref="BG94:BG99"/>
    <mergeCell ref="BG100:BG105"/>
    <mergeCell ref="AE82:AE87"/>
    <mergeCell ref="X82:X87"/>
    <mergeCell ref="Y82:Y87"/>
    <mergeCell ref="Z82:Z87"/>
    <mergeCell ref="AA82:AA87"/>
    <mergeCell ref="AB82:AB87"/>
    <mergeCell ref="S82:S87"/>
    <mergeCell ref="U82:U87"/>
    <mergeCell ref="V82:V87"/>
    <mergeCell ref="AC82:AC87"/>
    <mergeCell ref="AD82:AD87"/>
    <mergeCell ref="AB58:AB63"/>
    <mergeCell ref="I82:I87"/>
    <mergeCell ref="BG52:BG57"/>
    <mergeCell ref="AA76:AA81"/>
    <mergeCell ref="J76:J81"/>
    <mergeCell ref="K76:K81"/>
    <mergeCell ref="L76:L81"/>
    <mergeCell ref="M76:M81"/>
    <mergeCell ref="N76:N81"/>
    <mergeCell ref="AX112:AX117"/>
    <mergeCell ref="BG112:BG117"/>
    <mergeCell ref="X70:X75"/>
    <mergeCell ref="I106:I111"/>
    <mergeCell ref="V70:V75"/>
    <mergeCell ref="W70:W75"/>
    <mergeCell ref="BG58:BG63"/>
    <mergeCell ref="J70:J75"/>
    <mergeCell ref="K70:K75"/>
    <mergeCell ref="L70:L75"/>
    <mergeCell ref="M70:M75"/>
    <mergeCell ref="BG70:BG75"/>
    <mergeCell ref="AC70:AC75"/>
    <mergeCell ref="AD70:AD75"/>
    <mergeCell ref="W64:W69"/>
    <mergeCell ref="X64:X69"/>
    <mergeCell ref="Y64:Y69"/>
    <mergeCell ref="Z64:Z69"/>
    <mergeCell ref="AB70:AB75"/>
    <mergeCell ref="AA70:AA75"/>
    <mergeCell ref="AE58:AE63"/>
    <mergeCell ref="AE64:AE69"/>
    <mergeCell ref="AU58:AU63"/>
    <mergeCell ref="AV58:AV63"/>
    <mergeCell ref="AW58:AW63"/>
    <mergeCell ref="AV70:AV75"/>
    <mergeCell ref="AU70:AU75"/>
    <mergeCell ref="AE70:AE75"/>
    <mergeCell ref="X58:X63"/>
    <mergeCell ref="Y58:Y63"/>
    <mergeCell ref="Z58:Z63"/>
    <mergeCell ref="V64:V69"/>
    <mergeCell ref="BG64:BG69"/>
    <mergeCell ref="N52:N57"/>
    <mergeCell ref="O52:O57"/>
    <mergeCell ref="P52:P57"/>
    <mergeCell ref="O82:O87"/>
    <mergeCell ref="P82:P87"/>
    <mergeCell ref="Q82:Q87"/>
    <mergeCell ref="R82:R87"/>
    <mergeCell ref="Q76:Q81"/>
    <mergeCell ref="R76:R81"/>
    <mergeCell ref="N82:N87"/>
    <mergeCell ref="S76:S81"/>
    <mergeCell ref="U76:U81"/>
    <mergeCell ref="J64:J69"/>
    <mergeCell ref="K64:K69"/>
    <mergeCell ref="L64:L69"/>
    <mergeCell ref="M64:M69"/>
    <mergeCell ref="N64:N69"/>
    <mergeCell ref="O64:O69"/>
    <mergeCell ref="P64:P69"/>
    <mergeCell ref="O70:O75"/>
    <mergeCell ref="P70:P75"/>
    <mergeCell ref="N70:N75"/>
    <mergeCell ref="U70:U75"/>
    <mergeCell ref="Q70:Q75"/>
    <mergeCell ref="R70:R75"/>
    <mergeCell ref="I46:I51"/>
    <mergeCell ref="I52:I57"/>
    <mergeCell ref="I58:I63"/>
    <mergeCell ref="S58:S63"/>
    <mergeCell ref="AA58:AA63"/>
    <mergeCell ref="V52:V57"/>
    <mergeCell ref="X52:X57"/>
    <mergeCell ref="Y52:Y57"/>
    <mergeCell ref="AB52:AB57"/>
    <mergeCell ref="AA40:AA45"/>
    <mergeCell ref="AB40:AB45"/>
    <mergeCell ref="AC40:AC45"/>
    <mergeCell ref="AA64:AA69"/>
    <mergeCell ref="AB64:AB69"/>
    <mergeCell ref="AD52:AD57"/>
    <mergeCell ref="V58:V63"/>
    <mergeCell ref="W58:W63"/>
    <mergeCell ref="N58:N63"/>
    <mergeCell ref="O58:O63"/>
    <mergeCell ref="P58:P63"/>
    <mergeCell ref="Q58:Q63"/>
    <mergeCell ref="R58:R63"/>
    <mergeCell ref="AC58:AC63"/>
    <mergeCell ref="AD58:AD63"/>
    <mergeCell ref="W52:W57"/>
    <mergeCell ref="Z52:Z57"/>
    <mergeCell ref="Q52:Q57"/>
    <mergeCell ref="R52:R57"/>
    <mergeCell ref="S52:S57"/>
    <mergeCell ref="U52:U57"/>
    <mergeCell ref="U58:U63"/>
    <mergeCell ref="AA52:AA57"/>
    <mergeCell ref="U46:U51"/>
    <mergeCell ref="V34:V39"/>
    <mergeCell ref="AD40:AD45"/>
    <mergeCell ref="V46:V51"/>
    <mergeCell ref="W46:W51"/>
    <mergeCell ref="N46:N51"/>
    <mergeCell ref="O46:O51"/>
    <mergeCell ref="P46:P51"/>
    <mergeCell ref="Q46:Q51"/>
    <mergeCell ref="R46:R51"/>
    <mergeCell ref="J46:J51"/>
    <mergeCell ref="K46:K51"/>
    <mergeCell ref="L46:L51"/>
    <mergeCell ref="M46:M51"/>
    <mergeCell ref="AC46:AC51"/>
    <mergeCell ref="AD46:AD51"/>
    <mergeCell ref="W40:W45"/>
    <mergeCell ref="M40:M45"/>
    <mergeCell ref="N40:N45"/>
    <mergeCell ref="J40:J45"/>
    <mergeCell ref="K40:K45"/>
    <mergeCell ref="L40:L45"/>
    <mergeCell ref="X46:X51"/>
    <mergeCell ref="Y46:Y51"/>
    <mergeCell ref="Z46:Z51"/>
    <mergeCell ref="AA46:AA51"/>
    <mergeCell ref="J34:J39"/>
    <mergeCell ref="K34:K39"/>
    <mergeCell ref="L34:L39"/>
    <mergeCell ref="N10:N15"/>
    <mergeCell ref="S10:S15"/>
    <mergeCell ref="M34:M39"/>
    <mergeCell ref="I34:I39"/>
    <mergeCell ref="I40:I45"/>
    <mergeCell ref="O40:O45"/>
    <mergeCell ref="P40:P45"/>
    <mergeCell ref="O28:O33"/>
    <mergeCell ref="P28:P33"/>
    <mergeCell ref="AE28:AE33"/>
    <mergeCell ref="V28:V33"/>
    <mergeCell ref="W28:W33"/>
    <mergeCell ref="X28:X33"/>
    <mergeCell ref="Y28:Y33"/>
    <mergeCell ref="Z28:Z33"/>
    <mergeCell ref="Q28:Q33"/>
    <mergeCell ref="R28:R33"/>
    <mergeCell ref="S28:S33"/>
    <mergeCell ref="U28:U33"/>
    <mergeCell ref="AA28:AA33"/>
    <mergeCell ref="AB28:AB33"/>
    <mergeCell ref="AC28:AC33"/>
    <mergeCell ref="AD28:AD33"/>
    <mergeCell ref="J28:J33"/>
    <mergeCell ref="X34:X39"/>
    <mergeCell ref="Y34:Y39"/>
    <mergeCell ref="Z34:Z39"/>
    <mergeCell ref="AA34:AA39"/>
    <mergeCell ref="AB34:AB39"/>
    <mergeCell ref="S34:S39"/>
    <mergeCell ref="U34:U39"/>
    <mergeCell ref="W34:W39"/>
    <mergeCell ref="V16:V21"/>
    <mergeCell ref="W16:W21"/>
    <mergeCell ref="X16:X21"/>
    <mergeCell ref="K28:K33"/>
    <mergeCell ref="L28:L33"/>
    <mergeCell ref="N28:N33"/>
    <mergeCell ref="M28:M33"/>
    <mergeCell ref="I28:I33"/>
    <mergeCell ref="N22:N27"/>
    <mergeCell ref="O22:O27"/>
    <mergeCell ref="P22:P27"/>
    <mergeCell ref="Q22:Q27"/>
    <mergeCell ref="R22:R27"/>
    <mergeCell ref="Y16:Y21"/>
    <mergeCell ref="U22:U27"/>
    <mergeCell ref="J22:J27"/>
    <mergeCell ref="K22:K27"/>
    <mergeCell ref="L22:L27"/>
    <mergeCell ref="M22:M27"/>
    <mergeCell ref="J16:J21"/>
    <mergeCell ref="K16:K21"/>
    <mergeCell ref="L16:L21"/>
    <mergeCell ref="M16:M21"/>
    <mergeCell ref="I22:I27"/>
    <mergeCell ref="N16:N21"/>
    <mergeCell ref="O16:O21"/>
    <mergeCell ref="U10:U15"/>
    <mergeCell ref="R10:R15"/>
    <mergeCell ref="Z10:Z15"/>
    <mergeCell ref="AA10:AA15"/>
    <mergeCell ref="AV10:AV15"/>
    <mergeCell ref="AU10:AU15"/>
    <mergeCell ref="M10:M15"/>
    <mergeCell ref="O10:O15"/>
    <mergeCell ref="P10:P15"/>
    <mergeCell ref="Q10:Q15"/>
    <mergeCell ref="AE16:AE21"/>
    <mergeCell ref="AC16:AC21"/>
    <mergeCell ref="AD16:AD21"/>
    <mergeCell ref="AC22:AC27"/>
    <mergeCell ref="AD22:AD27"/>
    <mergeCell ref="AE22:AE27"/>
    <mergeCell ref="AE10:AE15"/>
    <mergeCell ref="AB16:AB21"/>
    <mergeCell ref="P16:P21"/>
    <mergeCell ref="Q16:Q21"/>
    <mergeCell ref="R16:R21"/>
    <mergeCell ref="S16:S21"/>
    <mergeCell ref="U16:U21"/>
    <mergeCell ref="V22:V27"/>
    <mergeCell ref="W22:W27"/>
    <mergeCell ref="X22:X27"/>
    <mergeCell ref="Y22:Y27"/>
    <mergeCell ref="Z22:Z27"/>
    <mergeCell ref="AA22:AA27"/>
    <mergeCell ref="AB22:AB27"/>
    <mergeCell ref="S22:S27"/>
    <mergeCell ref="W10:W15"/>
    <mergeCell ref="B5:B9"/>
    <mergeCell ref="AI7:AN7"/>
    <mergeCell ref="AI8:AK8"/>
    <mergeCell ref="J5:J9"/>
    <mergeCell ref="K5:K9"/>
    <mergeCell ref="D5:D9"/>
    <mergeCell ref="I5:I9"/>
    <mergeCell ref="E5:E9"/>
    <mergeCell ref="H5:H9"/>
    <mergeCell ref="F5:F9"/>
    <mergeCell ref="N5:N9"/>
    <mergeCell ref="O5:O9"/>
    <mergeCell ref="M5:M9"/>
    <mergeCell ref="C5:C9"/>
    <mergeCell ref="Q5:U5"/>
    <mergeCell ref="Q6:Q9"/>
    <mergeCell ref="R6:R9"/>
    <mergeCell ref="G5:G9"/>
    <mergeCell ref="AF7:AG8"/>
    <mergeCell ref="AF6:AN6"/>
    <mergeCell ref="AC6:AE8"/>
    <mergeCell ref="AH7:AH9"/>
    <mergeCell ref="AL8:AN8"/>
    <mergeCell ref="L5:L9"/>
    <mergeCell ref="P5:P9"/>
    <mergeCell ref="V5:AW5"/>
    <mergeCell ref="V6:AB8"/>
    <mergeCell ref="S6:S9"/>
    <mergeCell ref="U6:U9"/>
    <mergeCell ref="BN5:BN9"/>
    <mergeCell ref="BL5:BL9"/>
    <mergeCell ref="BI5:BI9"/>
    <mergeCell ref="BO5:BQ5"/>
    <mergeCell ref="BO6:BO9"/>
    <mergeCell ref="BQ6:BQ9"/>
    <mergeCell ref="BP6:BP9"/>
    <mergeCell ref="AY4:BG4"/>
    <mergeCell ref="BG5:BG9"/>
    <mergeCell ref="AY5:BF5"/>
    <mergeCell ref="BB6:BD8"/>
    <mergeCell ref="BE6:BF8"/>
    <mergeCell ref="AY6:BA8"/>
    <mergeCell ref="BH5:BH9"/>
    <mergeCell ref="BH4:BQ4"/>
    <mergeCell ref="AB10:AB15"/>
    <mergeCell ref="AC10:AC15"/>
    <mergeCell ref="AD10:AD15"/>
    <mergeCell ref="BJ5:BK8"/>
    <mergeCell ref="BM5:BM9"/>
    <mergeCell ref="V4:AX4"/>
    <mergeCell ref="BG10:BG15"/>
    <mergeCell ref="AX10:AX15"/>
    <mergeCell ref="AX5:AX9"/>
    <mergeCell ref="AO6:AT8"/>
    <mergeCell ref="AU6:AW8"/>
    <mergeCell ref="V10:V15"/>
    <mergeCell ref="AW10:AW15"/>
    <mergeCell ref="X10:X15"/>
    <mergeCell ref="Y10:Y15"/>
    <mergeCell ref="Y94:Y99"/>
    <mergeCell ref="Z94:Z99"/>
    <mergeCell ref="I76:I81"/>
    <mergeCell ref="I88:I93"/>
    <mergeCell ref="J88:J93"/>
    <mergeCell ref="AW16:AW21"/>
    <mergeCell ref="AW22:AW27"/>
    <mergeCell ref="AB88:AB93"/>
    <mergeCell ref="Y88:Y93"/>
    <mergeCell ref="AU28:AU33"/>
    <mergeCell ref="AV28:AV33"/>
    <mergeCell ref="AW28:AW33"/>
    <mergeCell ref="AU34:AU39"/>
    <mergeCell ref="AV34:AV39"/>
    <mergeCell ref="AW34:AW39"/>
    <mergeCell ref="AU40:AU45"/>
    <mergeCell ref="AV40:AV45"/>
    <mergeCell ref="AW40:AW45"/>
    <mergeCell ref="AE34:AE39"/>
    <mergeCell ref="AE40:AE45"/>
    <mergeCell ref="AC34:AC39"/>
    <mergeCell ref="AD34:AD39"/>
    <mergeCell ref="AE46:AE51"/>
    <mergeCell ref="AE52:AE57"/>
    <mergeCell ref="AC52:AC57"/>
    <mergeCell ref="AW70:AW75"/>
    <mergeCell ref="Y70:Y75"/>
    <mergeCell ref="Z70:Z75"/>
    <mergeCell ref="AW88:AW93"/>
    <mergeCell ref="AC88:AC93"/>
    <mergeCell ref="AU46:AU51"/>
    <mergeCell ref="AV46:AV51"/>
    <mergeCell ref="AA94:AA99"/>
    <mergeCell ref="AB94:AB99"/>
    <mergeCell ref="I94:I99"/>
    <mergeCell ref="J94:J99"/>
    <mergeCell ref="K94:K99"/>
    <mergeCell ref="B76:B99"/>
    <mergeCell ref="C76:C99"/>
    <mergeCell ref="D76:D99"/>
    <mergeCell ref="E76:E99"/>
    <mergeCell ref="F76:F99"/>
    <mergeCell ref="V100:V105"/>
    <mergeCell ref="U88:U93"/>
    <mergeCell ref="V88:V93"/>
    <mergeCell ref="V76:V81"/>
    <mergeCell ref="Z76:Z81"/>
    <mergeCell ref="V94:V99"/>
    <mergeCell ref="W100:W105"/>
    <mergeCell ref="Y100:Y105"/>
    <mergeCell ref="O76:O81"/>
    <mergeCell ref="P76:P81"/>
    <mergeCell ref="J82:J87"/>
    <mergeCell ref="K82:K87"/>
    <mergeCell ref="L82:L87"/>
    <mergeCell ref="M82:M87"/>
    <mergeCell ref="Z100:Z105"/>
    <mergeCell ref="W76:W81"/>
    <mergeCell ref="X76:X81"/>
    <mergeCell ref="Y76:Y81"/>
    <mergeCell ref="W82:W87"/>
    <mergeCell ref="W88:W93"/>
    <mergeCell ref="W94:W99"/>
    <mergeCell ref="X94:X99"/>
    <mergeCell ref="BG88:BG93"/>
    <mergeCell ref="BG76:BG81"/>
    <mergeCell ref="BG82:BG87"/>
    <mergeCell ref="R88:R93"/>
    <mergeCell ref="S88:S93"/>
    <mergeCell ref="AA88:AA93"/>
    <mergeCell ref="X88:X93"/>
    <mergeCell ref="Z88:Z93"/>
    <mergeCell ref="AB100:AB105"/>
    <mergeCell ref="U94:U99"/>
    <mergeCell ref="I100:I105"/>
    <mergeCell ref="J100:J105"/>
    <mergeCell ref="K100:K105"/>
    <mergeCell ref="L94:L99"/>
    <mergeCell ref="M94:M99"/>
    <mergeCell ref="N94:N99"/>
    <mergeCell ref="O94:O99"/>
    <mergeCell ref="P94:P99"/>
    <mergeCell ref="Q94:Q99"/>
    <mergeCell ref="R94:R99"/>
    <mergeCell ref="S94:S99"/>
    <mergeCell ref="L100:L105"/>
    <mergeCell ref="M100:M105"/>
    <mergeCell ref="N100:N105"/>
    <mergeCell ref="O100:O105"/>
    <mergeCell ref="P100:P105"/>
    <mergeCell ref="Q100:Q105"/>
    <mergeCell ref="R100:R105"/>
    <mergeCell ref="S100:S105"/>
    <mergeCell ref="U100:U105"/>
    <mergeCell ref="X100:X105"/>
    <mergeCell ref="AA100:AA105"/>
    <mergeCell ref="K88:K93"/>
    <mergeCell ref="AU82:AU87"/>
    <mergeCell ref="AV82:AV87"/>
    <mergeCell ref="AW82:AW87"/>
    <mergeCell ref="AD76:AD81"/>
    <mergeCell ref="AB76:AB81"/>
    <mergeCell ref="N88:N93"/>
    <mergeCell ref="O88:O93"/>
    <mergeCell ref="P88:P93"/>
    <mergeCell ref="Q88:Q93"/>
    <mergeCell ref="AX34:AX39"/>
    <mergeCell ref="AX40:AX45"/>
    <mergeCell ref="AX46:AX51"/>
    <mergeCell ref="AW46:AW51"/>
    <mergeCell ref="AU52:AU57"/>
    <mergeCell ref="AV52:AV57"/>
    <mergeCell ref="AW52:AW57"/>
    <mergeCell ref="AC64:AC69"/>
    <mergeCell ref="AD64:AD69"/>
    <mergeCell ref="AU64:AU69"/>
    <mergeCell ref="AV64:AV69"/>
    <mergeCell ref="AW64:AW69"/>
    <mergeCell ref="AX52:AX57"/>
    <mergeCell ref="AX58:AX63"/>
    <mergeCell ref="AE76:AE81"/>
    <mergeCell ref="AX88:AX93"/>
    <mergeCell ref="L88:L93"/>
    <mergeCell ref="M88:M93"/>
    <mergeCell ref="Y40:Y45"/>
    <mergeCell ref="Z40:Z45"/>
    <mergeCell ref="AB46:AB51"/>
    <mergeCell ref="S46:S51"/>
    <mergeCell ref="BG28:BG33"/>
    <mergeCell ref="BG34:BG39"/>
    <mergeCell ref="BG40:BG45"/>
    <mergeCell ref="BG46:BG51"/>
    <mergeCell ref="AC76:AC81"/>
    <mergeCell ref="N34:N39"/>
    <mergeCell ref="O34:O39"/>
    <mergeCell ref="P34:P39"/>
    <mergeCell ref="Q34:Q39"/>
    <mergeCell ref="R34:R39"/>
    <mergeCell ref="V40:V45"/>
    <mergeCell ref="X40:X45"/>
    <mergeCell ref="Q40:Q45"/>
    <mergeCell ref="R40:R45"/>
    <mergeCell ref="S40:S45"/>
    <mergeCell ref="U40:U45"/>
    <mergeCell ref="BG16:BG21"/>
    <mergeCell ref="BG22:BG27"/>
    <mergeCell ref="AX16:AX21"/>
    <mergeCell ref="AX22:AX27"/>
    <mergeCell ref="AX28:AX33"/>
    <mergeCell ref="AU16:AU21"/>
    <mergeCell ref="AV16:AV21"/>
    <mergeCell ref="AU22:AU27"/>
    <mergeCell ref="AV22:AV27"/>
    <mergeCell ref="AY28:AY29"/>
    <mergeCell ref="AZ28:AZ29"/>
    <mergeCell ref="BA28:BA29"/>
    <mergeCell ref="BB28:BB29"/>
    <mergeCell ref="BC28:BC29"/>
    <mergeCell ref="Z16:Z21"/>
    <mergeCell ref="AA16:AA21"/>
    <mergeCell ref="AX100:AX105"/>
    <mergeCell ref="AC100:AC105"/>
    <mergeCell ref="AD100:AD105"/>
    <mergeCell ref="AE100:AE105"/>
    <mergeCell ref="AU100:AU105"/>
    <mergeCell ref="AV100:AV105"/>
    <mergeCell ref="AW100:AW105"/>
    <mergeCell ref="AX64:AX69"/>
    <mergeCell ref="AX70:AX75"/>
    <mergeCell ref="AX76:AX81"/>
    <mergeCell ref="AX82:AX87"/>
    <mergeCell ref="AU76:AU81"/>
    <mergeCell ref="AV76:AV81"/>
    <mergeCell ref="AW76:AW81"/>
    <mergeCell ref="AD88:AD93"/>
    <mergeCell ref="AE88:AE93"/>
    <mergeCell ref="AU88:AU93"/>
    <mergeCell ref="AV88:AV93"/>
    <mergeCell ref="AC94:AC99"/>
    <mergeCell ref="AD94:AD99"/>
    <mergeCell ref="AE94:AE99"/>
    <mergeCell ref="AU94:AU99"/>
    <mergeCell ref="AV94:AV99"/>
    <mergeCell ref="AW94:AW99"/>
    <mergeCell ref="AX94:AX99"/>
    <mergeCell ref="AZ246:AZ247"/>
    <mergeCell ref="BA246:BA247"/>
    <mergeCell ref="BB246:BB247"/>
    <mergeCell ref="BC246:BC247"/>
    <mergeCell ref="BD246:BD247"/>
    <mergeCell ref="BE246:BE247"/>
    <mergeCell ref="BF246:BF247"/>
    <mergeCell ref="AY244:AY245"/>
    <mergeCell ref="AY246:AY247"/>
    <mergeCell ref="AZ244:AZ245"/>
    <mergeCell ref="BA244:BA245"/>
    <mergeCell ref="BB244:BB245"/>
    <mergeCell ref="BC244:BC245"/>
    <mergeCell ref="BD244:BD245"/>
    <mergeCell ref="BE244:BE245"/>
    <mergeCell ref="BF244:BF245"/>
    <mergeCell ref="AY251:AY252"/>
    <mergeCell ref="AZ251:AZ252"/>
    <mergeCell ref="BA251:BA252"/>
    <mergeCell ref="BB251:BB252"/>
    <mergeCell ref="BC251:BC252"/>
    <mergeCell ref="BD251:BD252"/>
    <mergeCell ref="BE251:BE252"/>
    <mergeCell ref="BF251:BF252"/>
    <mergeCell ref="AY256:AY258"/>
    <mergeCell ref="AZ256:AZ258"/>
    <mergeCell ref="BA256:BA258"/>
    <mergeCell ref="BB256:BB258"/>
    <mergeCell ref="BC256:BC258"/>
    <mergeCell ref="BD256:BD258"/>
    <mergeCell ref="BE256:BE258"/>
    <mergeCell ref="BF256:BF258"/>
    <mergeCell ref="AY262:AY265"/>
    <mergeCell ref="AZ262:AZ265"/>
    <mergeCell ref="BA262:BA265"/>
    <mergeCell ref="BB262:BB265"/>
    <mergeCell ref="BC262:BC265"/>
    <mergeCell ref="BD262:BD265"/>
    <mergeCell ref="BE262:BE265"/>
    <mergeCell ref="BF262:BF265"/>
    <mergeCell ref="AY268:AY271"/>
    <mergeCell ref="AZ268:AZ271"/>
    <mergeCell ref="BA268:BA271"/>
    <mergeCell ref="BB268:BB271"/>
    <mergeCell ref="BC268:BC271"/>
    <mergeCell ref="BD268:BD271"/>
    <mergeCell ref="BE268:BE271"/>
    <mergeCell ref="BF268:BF271"/>
    <mergeCell ref="AY274:AY276"/>
    <mergeCell ref="AZ274:AZ276"/>
    <mergeCell ref="BA274:BA276"/>
    <mergeCell ref="BB274:BB276"/>
    <mergeCell ref="BC274:BC276"/>
    <mergeCell ref="BD274:BD276"/>
    <mergeCell ref="BE274:BE276"/>
    <mergeCell ref="BF274:BF276"/>
    <mergeCell ref="AY310:AY311"/>
    <mergeCell ref="AZ310:AZ311"/>
    <mergeCell ref="BA310:BA311"/>
    <mergeCell ref="BB310:BB311"/>
    <mergeCell ref="BC310:BC311"/>
    <mergeCell ref="BD310:BD311"/>
    <mergeCell ref="BE310:BE311"/>
    <mergeCell ref="BF310:BF311"/>
    <mergeCell ref="AY340:AY341"/>
    <mergeCell ref="AZ340:AZ341"/>
    <mergeCell ref="BA340:BA341"/>
    <mergeCell ref="BB340:BB341"/>
    <mergeCell ref="BC340:BC341"/>
    <mergeCell ref="BD340:BD341"/>
    <mergeCell ref="BE340:BE341"/>
    <mergeCell ref="BF340:BF341"/>
    <mergeCell ref="AY394:AY396"/>
    <mergeCell ref="AY400:AY402"/>
    <mergeCell ref="AZ394:AZ396"/>
    <mergeCell ref="AZ400:AZ402"/>
    <mergeCell ref="BA394:BA396"/>
    <mergeCell ref="BB394:BB396"/>
    <mergeCell ref="BC394:BC396"/>
    <mergeCell ref="BD394:BD396"/>
    <mergeCell ref="BE394:BE396"/>
    <mergeCell ref="BF394:BF396"/>
    <mergeCell ref="BA397:BA399"/>
    <mergeCell ref="BB397:BB399"/>
    <mergeCell ref="BC397:BC399"/>
    <mergeCell ref="BD397:BD399"/>
    <mergeCell ref="BE397:BE399"/>
    <mergeCell ref="BF397:BF399"/>
    <mergeCell ref="BA400:BA402"/>
    <mergeCell ref="BB400:BB402"/>
    <mergeCell ref="BC400:BC402"/>
    <mergeCell ref="BD400:BD402"/>
    <mergeCell ref="BE400:BE402"/>
    <mergeCell ref="BF400:BF402"/>
    <mergeCell ref="AY412:AY416"/>
    <mergeCell ref="AZ412:AZ416"/>
    <mergeCell ref="BA412:BA416"/>
    <mergeCell ref="BB412:BB416"/>
    <mergeCell ref="BC412:BC416"/>
    <mergeCell ref="BD412:BD416"/>
    <mergeCell ref="BE412:BE416"/>
    <mergeCell ref="BF412:BF416"/>
    <mergeCell ref="AY418:AY419"/>
    <mergeCell ref="AZ418:AZ419"/>
    <mergeCell ref="BA418:BA419"/>
    <mergeCell ref="BB418:BB419"/>
    <mergeCell ref="BC418:BC419"/>
    <mergeCell ref="BD418:BD419"/>
    <mergeCell ref="BE418:BE419"/>
    <mergeCell ref="BF418:BF419"/>
    <mergeCell ref="AY442:AY443"/>
    <mergeCell ref="AZ442:AZ443"/>
    <mergeCell ref="BA442:BA443"/>
    <mergeCell ref="BB442:BB443"/>
    <mergeCell ref="BC442:BC443"/>
    <mergeCell ref="BD442:BD443"/>
    <mergeCell ref="BE442:BE443"/>
    <mergeCell ref="BF442:BF443"/>
    <mergeCell ref="AY466:AY467"/>
    <mergeCell ref="AZ454:AZ455"/>
    <mergeCell ref="BA454:BA455"/>
    <mergeCell ref="BB454:BB455"/>
    <mergeCell ref="BC454:BC455"/>
    <mergeCell ref="BD454:BD455"/>
    <mergeCell ref="BE454:BE455"/>
    <mergeCell ref="BF454:BF455"/>
    <mergeCell ref="AZ466:AZ467"/>
    <mergeCell ref="BA466:BA467"/>
    <mergeCell ref="BB466:BB467"/>
    <mergeCell ref="BC466:BC467"/>
    <mergeCell ref="BD466:BD467"/>
    <mergeCell ref="BE466:BE467"/>
    <mergeCell ref="BF466:BF467"/>
    <mergeCell ref="AY496:AY497"/>
    <mergeCell ref="AZ496:AZ497"/>
    <mergeCell ref="BA496:BA497"/>
    <mergeCell ref="BB496:BB497"/>
    <mergeCell ref="BC496:BC497"/>
    <mergeCell ref="BD496:BD497"/>
    <mergeCell ref="BE496:BE497"/>
    <mergeCell ref="BF496:BF497"/>
    <mergeCell ref="AY472:AY477"/>
    <mergeCell ref="AZ472:AZ477"/>
    <mergeCell ref="BA472:BA477"/>
    <mergeCell ref="BB472:BB477"/>
    <mergeCell ref="BC472:BC477"/>
    <mergeCell ref="BD472:BD477"/>
    <mergeCell ref="BE472:BE477"/>
    <mergeCell ref="BF472:BF477"/>
    <mergeCell ref="AY502:AY506"/>
    <mergeCell ref="AZ502:AZ506"/>
    <mergeCell ref="BA502:BA506"/>
    <mergeCell ref="BB502:BB506"/>
    <mergeCell ref="BC502:BC506"/>
    <mergeCell ref="BD502:BD506"/>
    <mergeCell ref="BE502:BE506"/>
    <mergeCell ref="BF502:BF506"/>
    <mergeCell ref="BE508:BE509"/>
    <mergeCell ref="BF508:BF509"/>
    <mergeCell ref="AY532:AY533"/>
    <mergeCell ref="AZ532:AZ533"/>
    <mergeCell ref="BA532:BA533"/>
    <mergeCell ref="BB532:BB533"/>
    <mergeCell ref="BC532:BC533"/>
    <mergeCell ref="BD532:BD533"/>
    <mergeCell ref="BE532:BE533"/>
    <mergeCell ref="BF532:BF533"/>
    <mergeCell ref="G10:G15"/>
    <mergeCell ref="G16:G21"/>
    <mergeCell ref="G22:G27"/>
    <mergeCell ref="G28:G33"/>
    <mergeCell ref="G34:G39"/>
    <mergeCell ref="G40:G45"/>
    <mergeCell ref="G46:G51"/>
    <mergeCell ref="G52:G57"/>
    <mergeCell ref="G58:G63"/>
    <mergeCell ref="G64:G69"/>
    <mergeCell ref="G70:G75"/>
    <mergeCell ref="G76:G81"/>
    <mergeCell ref="G82:G87"/>
    <mergeCell ref="G88:G93"/>
    <mergeCell ref="G94:G99"/>
    <mergeCell ref="G100:G105"/>
    <mergeCell ref="G106:G111"/>
    <mergeCell ref="G112:G117"/>
    <mergeCell ref="G118:G123"/>
    <mergeCell ref="G124:G129"/>
    <mergeCell ref="G136:G141"/>
    <mergeCell ref="G142:G147"/>
    <mergeCell ref="G148:G153"/>
    <mergeCell ref="G154:G159"/>
    <mergeCell ref="G160:G165"/>
    <mergeCell ref="G166:G171"/>
    <mergeCell ref="G172:G177"/>
    <mergeCell ref="G178:G183"/>
    <mergeCell ref="G184:G189"/>
    <mergeCell ref="G190:G195"/>
    <mergeCell ref="G196:G201"/>
    <mergeCell ref="G202:G207"/>
    <mergeCell ref="G208:G213"/>
    <mergeCell ref="G214:G219"/>
    <mergeCell ref="G130:G135"/>
    <mergeCell ref="G310:G315"/>
    <mergeCell ref="G316:G321"/>
    <mergeCell ref="G322:G327"/>
    <mergeCell ref="G328:G333"/>
    <mergeCell ref="G334:G339"/>
    <mergeCell ref="G604:G609"/>
    <mergeCell ref="G610:G615"/>
    <mergeCell ref="G424:G429"/>
    <mergeCell ref="G430:G435"/>
    <mergeCell ref="G436:G441"/>
    <mergeCell ref="G442:G447"/>
    <mergeCell ref="G448:G453"/>
    <mergeCell ref="G454:G459"/>
    <mergeCell ref="G460:G465"/>
    <mergeCell ref="G466:G471"/>
    <mergeCell ref="G472:G477"/>
    <mergeCell ref="G478:G483"/>
    <mergeCell ref="G484:G489"/>
    <mergeCell ref="G490:G495"/>
    <mergeCell ref="G496:G501"/>
    <mergeCell ref="G502:G507"/>
    <mergeCell ref="G508:G513"/>
    <mergeCell ref="G514:G519"/>
    <mergeCell ref="G520:G525"/>
    <mergeCell ref="G418:G423"/>
    <mergeCell ref="G526:G531"/>
    <mergeCell ref="G532:G537"/>
    <mergeCell ref="G538:G543"/>
    <mergeCell ref="G544:G549"/>
    <mergeCell ref="G550:G555"/>
    <mergeCell ref="G556:G561"/>
    <mergeCell ref="G562:G567"/>
    <mergeCell ref="G568:G573"/>
    <mergeCell ref="G574:G579"/>
    <mergeCell ref="G580:G585"/>
    <mergeCell ref="G586:G591"/>
    <mergeCell ref="G592:G597"/>
    <mergeCell ref="G598:G603"/>
    <mergeCell ref="G340:G345"/>
    <mergeCell ref="G346:G351"/>
    <mergeCell ref="G352:G357"/>
    <mergeCell ref="G358:G363"/>
    <mergeCell ref="G364:G369"/>
    <mergeCell ref="G370:G375"/>
    <mergeCell ref="G376:G381"/>
    <mergeCell ref="G382:G387"/>
    <mergeCell ref="G388:G393"/>
    <mergeCell ref="G394:G399"/>
    <mergeCell ref="G400:G405"/>
    <mergeCell ref="G406:G411"/>
    <mergeCell ref="G412:G417"/>
    <mergeCell ref="Z130:Z135"/>
    <mergeCell ref="AA130:AA135"/>
    <mergeCell ref="AB130:AB135"/>
    <mergeCell ref="AC130:AC135"/>
    <mergeCell ref="AD130:AD135"/>
    <mergeCell ref="AE130:AE135"/>
    <mergeCell ref="AU130:AU135"/>
    <mergeCell ref="AV130:AV135"/>
    <mergeCell ref="AW130:AW135"/>
    <mergeCell ref="AX130:AX135"/>
    <mergeCell ref="BG130:BG135"/>
    <mergeCell ref="I130:I135"/>
    <mergeCell ref="J130:J135"/>
    <mergeCell ref="K130:K135"/>
    <mergeCell ref="L130:L135"/>
    <mergeCell ref="M130:M135"/>
    <mergeCell ref="N130:N135"/>
    <mergeCell ref="O130:O135"/>
    <mergeCell ref="P130:P135"/>
    <mergeCell ref="Q130:Q135"/>
    <mergeCell ref="R130:R135"/>
    <mergeCell ref="S130:S135"/>
    <mergeCell ref="T130:T135"/>
    <mergeCell ref="U130:U135"/>
    <mergeCell ref="V130:V135"/>
    <mergeCell ref="W130:W135"/>
    <mergeCell ref="X130:X135"/>
    <mergeCell ref="Y130:Y135"/>
  </mergeCells>
  <phoneticPr fontId="1" type="noConversion"/>
  <conditionalFormatting sqref="V10:V11">
    <cfRule type="cellIs" dxfId="18052" priority="21926" stopIfTrue="1" operator="equal">
      <formula>"Alta"</formula>
    </cfRule>
  </conditionalFormatting>
  <conditionalFormatting sqref="V10:V11">
    <cfRule type="cellIs" dxfId="18051" priority="21928" stopIfTrue="1" operator="equal">
      <formula>"Baja"</formula>
    </cfRule>
  </conditionalFormatting>
  <conditionalFormatting sqref="V10:V11">
    <cfRule type="cellIs" dxfId="18050" priority="21927" stopIfTrue="1" operator="equal">
      <formula>"Media"</formula>
    </cfRule>
  </conditionalFormatting>
  <conditionalFormatting sqref="V10:V11">
    <cfRule type="cellIs" dxfId="18049" priority="21925" stopIfTrue="1" operator="equal">
      <formula>"Muy Alta"</formula>
    </cfRule>
  </conditionalFormatting>
  <conditionalFormatting sqref="V10:V11">
    <cfRule type="cellIs" dxfId="18048" priority="21929" stopIfTrue="1" operator="equal">
      <formula>"Muy Baja"</formula>
    </cfRule>
  </conditionalFormatting>
  <conditionalFormatting sqref="AE10:AE11">
    <cfRule type="containsText" dxfId="18047" priority="21876" operator="containsText" text="VALORAR">
      <formula>NOT(ISERROR(SEARCH("VALORAR",AE10)))</formula>
    </cfRule>
    <cfRule type="containsText" dxfId="18046" priority="21877" operator="containsText" text="Extrema">
      <formula>NOT(ISERROR(SEARCH("Extrema",AE10)))</formula>
    </cfRule>
    <cfRule type="containsText" dxfId="18045" priority="21878" operator="containsText" text="Alta">
      <formula>NOT(ISERROR(SEARCH("Alta",AE10)))</formula>
    </cfRule>
    <cfRule type="containsText" dxfId="18044" priority="21879" operator="containsText" text="Moderada">
      <formula>NOT(ISERROR(SEARCH("Moderada",AE10)))</formula>
    </cfRule>
    <cfRule type="containsText" dxfId="18043" priority="21880" operator="containsText" text="Baja">
      <formula>NOT(ISERROR(SEARCH("Baja",AE10)))</formula>
    </cfRule>
  </conditionalFormatting>
  <conditionalFormatting sqref="AE10:AE11">
    <cfRule type="containsText" dxfId="18042" priority="21881" operator="containsText" text="VALORAR">
      <formula>NOT(ISERROR(SEARCH("VALORAR",AE10)))</formula>
    </cfRule>
    <cfRule type="containsText" dxfId="18041" priority="21882" operator="containsText" text="Extrema">
      <formula>NOT(ISERROR(SEARCH("Extrema",AE10)))</formula>
    </cfRule>
    <cfRule type="containsText" dxfId="18040" priority="21883" operator="containsText" text="Alta">
      <formula>NOT(ISERROR(SEARCH("Alta",AE10)))</formula>
    </cfRule>
    <cfRule type="containsText" dxfId="18039" priority="21884" operator="containsText" text="Moderada">
      <formula>NOT(ISERROR(SEARCH("Moderada",AE10)))</formula>
    </cfRule>
    <cfRule type="containsText" dxfId="18038" priority="21885" operator="containsText" text="Baja">
      <formula>NOT(ISERROR(SEARCH("Baja",AE10)))</formula>
    </cfRule>
  </conditionalFormatting>
  <conditionalFormatting sqref="AP10">
    <cfRule type="cellIs" dxfId="18037" priority="21868" stopIfTrue="1" operator="equal">
      <formula>"Alta"</formula>
    </cfRule>
  </conditionalFormatting>
  <conditionalFormatting sqref="AP10">
    <cfRule type="cellIs" dxfId="18036" priority="21870" stopIfTrue="1" operator="equal">
      <formula>"Baja"</formula>
    </cfRule>
  </conditionalFormatting>
  <conditionalFormatting sqref="AP10">
    <cfRule type="cellIs" dxfId="18035" priority="21869" stopIfTrue="1" operator="equal">
      <formula>"Media"</formula>
    </cfRule>
  </conditionalFormatting>
  <conditionalFormatting sqref="AP10">
    <cfRule type="cellIs" dxfId="18034" priority="21867" stopIfTrue="1" operator="equal">
      <formula>"Muy Alta"</formula>
    </cfRule>
  </conditionalFormatting>
  <conditionalFormatting sqref="AP10">
    <cfRule type="cellIs" dxfId="18033" priority="21871" stopIfTrue="1" operator="equal">
      <formula>"Muy Baja"</formula>
    </cfRule>
  </conditionalFormatting>
  <conditionalFormatting sqref="AW10">
    <cfRule type="containsText" dxfId="18032" priority="21838" operator="containsText" text="VALORAR">
      <formula>NOT(ISERROR(SEARCH("VALORAR",AW10)))</formula>
    </cfRule>
    <cfRule type="containsText" dxfId="18031" priority="21839" operator="containsText" text="Extrema">
      <formula>NOT(ISERROR(SEARCH("Extrema",AW10)))</formula>
    </cfRule>
    <cfRule type="containsText" dxfId="18030" priority="21840" operator="containsText" text="Alta">
      <formula>NOT(ISERROR(SEARCH("Alta",AW10)))</formula>
    </cfRule>
    <cfRule type="containsText" dxfId="18029" priority="21841" operator="containsText" text="Moderada">
      <formula>NOT(ISERROR(SEARCH("Moderada",AW10)))</formula>
    </cfRule>
    <cfRule type="containsText" dxfId="18028" priority="21842" operator="containsText" text="Baja">
      <formula>NOT(ISERROR(SEARCH("Baja",AW10)))</formula>
    </cfRule>
  </conditionalFormatting>
  <conditionalFormatting sqref="AW10">
    <cfRule type="containsText" dxfId="18027" priority="21843" operator="containsText" text="VALORAR">
      <formula>NOT(ISERROR(SEARCH("VALORAR",AW10)))</formula>
    </cfRule>
    <cfRule type="containsText" dxfId="18026" priority="21844" operator="containsText" text="Extrema">
      <formula>NOT(ISERROR(SEARCH("Extrema",AW10)))</formula>
    </cfRule>
    <cfRule type="containsText" dxfId="18025" priority="21845" operator="containsText" text="Alta">
      <formula>NOT(ISERROR(SEARCH("Alta",AW10)))</formula>
    </cfRule>
    <cfRule type="containsText" dxfId="18024" priority="21846" operator="containsText" text="Moderada">
      <formula>NOT(ISERROR(SEARCH("Moderada",AW10)))</formula>
    </cfRule>
    <cfRule type="containsText" dxfId="18023" priority="21847" operator="containsText" text="Baja">
      <formula>NOT(ISERROR(SEARCH("Baja",AW10)))</formula>
    </cfRule>
  </conditionalFormatting>
  <conditionalFormatting sqref="AE16:AE17">
    <cfRule type="containsText" dxfId="18022" priority="21627" operator="containsText" text="VALORAR">
      <formula>NOT(ISERROR(SEARCH("VALORAR",AE16)))</formula>
    </cfRule>
    <cfRule type="containsText" dxfId="18021" priority="21628" operator="containsText" text="Extrema">
      <formula>NOT(ISERROR(SEARCH("Extrema",AE16)))</formula>
    </cfRule>
    <cfRule type="containsText" dxfId="18020" priority="21629" operator="containsText" text="Alta">
      <formula>NOT(ISERROR(SEARCH("Alta",AE16)))</formula>
    </cfRule>
    <cfRule type="containsText" dxfId="18019" priority="21630" operator="containsText" text="Moderada">
      <formula>NOT(ISERROR(SEARCH("Moderada",AE16)))</formula>
    </cfRule>
    <cfRule type="containsText" dxfId="18018" priority="21631" operator="containsText" text="Baja">
      <formula>NOT(ISERROR(SEARCH("Baja",AE16)))</formula>
    </cfRule>
  </conditionalFormatting>
  <conditionalFormatting sqref="AE16:AE17">
    <cfRule type="containsText" dxfId="18017" priority="21632" operator="containsText" text="VALORAR">
      <formula>NOT(ISERROR(SEARCH("VALORAR",AE16)))</formula>
    </cfRule>
    <cfRule type="containsText" dxfId="18016" priority="21633" operator="containsText" text="Extrema">
      <formula>NOT(ISERROR(SEARCH("Extrema",AE16)))</formula>
    </cfRule>
    <cfRule type="containsText" dxfId="18015" priority="21634" operator="containsText" text="Alta">
      <formula>NOT(ISERROR(SEARCH("Alta",AE16)))</formula>
    </cfRule>
    <cfRule type="containsText" dxfId="18014" priority="21635" operator="containsText" text="Moderada">
      <formula>NOT(ISERROR(SEARCH("Moderada",AE16)))</formula>
    </cfRule>
    <cfRule type="containsText" dxfId="18013" priority="21636" operator="containsText" text="Baja">
      <formula>NOT(ISERROR(SEARCH("Baja",AE16)))</formula>
    </cfRule>
  </conditionalFormatting>
  <conditionalFormatting sqref="AP11">
    <cfRule type="cellIs" dxfId="18012" priority="21705" stopIfTrue="1" operator="equal">
      <formula>"Alta"</formula>
    </cfRule>
  </conditionalFormatting>
  <conditionalFormatting sqref="AP11">
    <cfRule type="cellIs" dxfId="18011" priority="21707" stopIfTrue="1" operator="equal">
      <formula>"Baja"</formula>
    </cfRule>
  </conditionalFormatting>
  <conditionalFormatting sqref="AP11">
    <cfRule type="cellIs" dxfId="18010" priority="21706" stopIfTrue="1" operator="equal">
      <formula>"Media"</formula>
    </cfRule>
  </conditionalFormatting>
  <conditionalFormatting sqref="AP11">
    <cfRule type="cellIs" dxfId="18009" priority="21704" stopIfTrue="1" operator="equal">
      <formula>"Muy Alta"</formula>
    </cfRule>
  </conditionalFormatting>
  <conditionalFormatting sqref="AP11">
    <cfRule type="cellIs" dxfId="18008" priority="21708" stopIfTrue="1" operator="equal">
      <formula>"Muy Baja"</formula>
    </cfRule>
  </conditionalFormatting>
  <conditionalFormatting sqref="V16:V17">
    <cfRule type="cellIs" dxfId="18007" priority="21643" stopIfTrue="1" operator="equal">
      <formula>"Alta"</formula>
    </cfRule>
  </conditionalFormatting>
  <conditionalFormatting sqref="V16:V17">
    <cfRule type="cellIs" dxfId="18006" priority="21645" stopIfTrue="1" operator="equal">
      <formula>"Baja"</formula>
    </cfRule>
  </conditionalFormatting>
  <conditionalFormatting sqref="V16:V17">
    <cfRule type="cellIs" dxfId="18005" priority="21644" stopIfTrue="1" operator="equal">
      <formula>"Media"</formula>
    </cfRule>
  </conditionalFormatting>
  <conditionalFormatting sqref="V16:V17">
    <cfRule type="cellIs" dxfId="18004" priority="21642" stopIfTrue="1" operator="equal">
      <formula>"Muy Alta"</formula>
    </cfRule>
  </conditionalFormatting>
  <conditionalFormatting sqref="V16:V17">
    <cfRule type="cellIs" dxfId="18003" priority="21646" stopIfTrue="1" operator="equal">
      <formula>"Muy Baja"</formula>
    </cfRule>
  </conditionalFormatting>
  <conditionalFormatting sqref="AE22:AE23">
    <cfRule type="containsText" dxfId="18002" priority="21517" operator="containsText" text="VALORAR">
      <formula>NOT(ISERROR(SEARCH("VALORAR",AE22)))</formula>
    </cfRule>
    <cfRule type="containsText" dxfId="18001" priority="21518" operator="containsText" text="Extrema">
      <formula>NOT(ISERROR(SEARCH("Extrema",AE22)))</formula>
    </cfRule>
    <cfRule type="containsText" dxfId="18000" priority="21519" operator="containsText" text="Alta">
      <formula>NOT(ISERROR(SEARCH("Alta",AE22)))</formula>
    </cfRule>
    <cfRule type="containsText" dxfId="17999" priority="21520" operator="containsText" text="Moderada">
      <formula>NOT(ISERROR(SEARCH("Moderada",AE22)))</formula>
    </cfRule>
    <cfRule type="containsText" dxfId="17998" priority="21521" operator="containsText" text="Baja">
      <formula>NOT(ISERROR(SEARCH("Baja",AE22)))</formula>
    </cfRule>
  </conditionalFormatting>
  <conditionalFormatting sqref="AE22:AE23">
    <cfRule type="containsText" dxfId="17997" priority="21522" operator="containsText" text="VALORAR">
      <formula>NOT(ISERROR(SEARCH("VALORAR",AE22)))</formula>
    </cfRule>
    <cfRule type="containsText" dxfId="17996" priority="21523" operator="containsText" text="Extrema">
      <formula>NOT(ISERROR(SEARCH("Extrema",AE22)))</formula>
    </cfRule>
    <cfRule type="containsText" dxfId="17995" priority="21524" operator="containsText" text="Alta">
      <formula>NOT(ISERROR(SEARCH("Alta",AE22)))</formula>
    </cfRule>
    <cfRule type="containsText" dxfId="17994" priority="21525" operator="containsText" text="Moderada">
      <formula>NOT(ISERROR(SEARCH("Moderada",AE22)))</formula>
    </cfRule>
    <cfRule type="containsText" dxfId="17993" priority="21526" operator="containsText" text="Baja">
      <formula>NOT(ISERROR(SEARCH("Baja",AE22)))</formula>
    </cfRule>
  </conditionalFormatting>
  <conditionalFormatting sqref="AP34">
    <cfRule type="cellIs" dxfId="17992" priority="19429" stopIfTrue="1" operator="equal">
      <formula>"Alta"</formula>
    </cfRule>
  </conditionalFormatting>
  <conditionalFormatting sqref="AP34">
    <cfRule type="cellIs" dxfId="17991" priority="19431" stopIfTrue="1" operator="equal">
      <formula>"Baja"</formula>
    </cfRule>
  </conditionalFormatting>
  <conditionalFormatting sqref="AP34">
    <cfRule type="cellIs" dxfId="17990" priority="19430" stopIfTrue="1" operator="equal">
      <formula>"Media"</formula>
    </cfRule>
  </conditionalFormatting>
  <conditionalFormatting sqref="AP34">
    <cfRule type="cellIs" dxfId="17989" priority="19428" stopIfTrue="1" operator="equal">
      <formula>"Muy Alta"</formula>
    </cfRule>
  </conditionalFormatting>
  <conditionalFormatting sqref="AP34">
    <cfRule type="cellIs" dxfId="17988" priority="19432" stopIfTrue="1" operator="equal">
      <formula>"Muy Baja"</formula>
    </cfRule>
  </conditionalFormatting>
  <conditionalFormatting sqref="V22:V23">
    <cfRule type="cellIs" dxfId="17987" priority="21533" stopIfTrue="1" operator="equal">
      <formula>"Alta"</formula>
    </cfRule>
  </conditionalFormatting>
  <conditionalFormatting sqref="V22:V23">
    <cfRule type="cellIs" dxfId="17986" priority="21535" stopIfTrue="1" operator="equal">
      <formula>"Baja"</formula>
    </cfRule>
  </conditionalFormatting>
  <conditionalFormatting sqref="V22:V23">
    <cfRule type="cellIs" dxfId="17985" priority="21534" stopIfTrue="1" operator="equal">
      <formula>"Media"</formula>
    </cfRule>
  </conditionalFormatting>
  <conditionalFormatting sqref="V22:V23">
    <cfRule type="cellIs" dxfId="17984" priority="21532" stopIfTrue="1" operator="equal">
      <formula>"Muy Alta"</formula>
    </cfRule>
  </conditionalFormatting>
  <conditionalFormatting sqref="V22:V23">
    <cfRule type="cellIs" dxfId="17983" priority="21536" stopIfTrue="1" operator="equal">
      <formula>"Muy Baja"</formula>
    </cfRule>
  </conditionalFormatting>
  <conditionalFormatting sqref="V28:V29">
    <cfRule type="cellIs" dxfId="17982" priority="21423" stopIfTrue="1" operator="equal">
      <formula>"Alta"</formula>
    </cfRule>
  </conditionalFormatting>
  <conditionalFormatting sqref="V28:V29">
    <cfRule type="cellIs" dxfId="17981" priority="21425" stopIfTrue="1" operator="equal">
      <formula>"Baja"</formula>
    </cfRule>
  </conditionalFormatting>
  <conditionalFormatting sqref="V28:V29">
    <cfRule type="cellIs" dxfId="17980" priority="21424" stopIfTrue="1" operator="equal">
      <formula>"Media"</formula>
    </cfRule>
  </conditionalFormatting>
  <conditionalFormatting sqref="V28:V29">
    <cfRule type="cellIs" dxfId="17979" priority="21422" stopIfTrue="1" operator="equal">
      <formula>"Muy Alta"</formula>
    </cfRule>
  </conditionalFormatting>
  <conditionalFormatting sqref="V28:V29">
    <cfRule type="cellIs" dxfId="17978" priority="21426" stopIfTrue="1" operator="equal">
      <formula>"Muy Baja"</formula>
    </cfRule>
  </conditionalFormatting>
  <conditionalFormatting sqref="AE28:AE29">
    <cfRule type="containsText" dxfId="17977" priority="21407" operator="containsText" text="VALORAR">
      <formula>NOT(ISERROR(SEARCH("VALORAR",AE28)))</formula>
    </cfRule>
    <cfRule type="containsText" dxfId="17976" priority="21408" operator="containsText" text="Extrema">
      <formula>NOT(ISERROR(SEARCH("Extrema",AE28)))</formula>
    </cfRule>
    <cfRule type="containsText" dxfId="17975" priority="21409" operator="containsText" text="Alta">
      <formula>NOT(ISERROR(SEARCH("Alta",AE28)))</formula>
    </cfRule>
    <cfRule type="containsText" dxfId="17974" priority="21410" operator="containsText" text="Moderada">
      <formula>NOT(ISERROR(SEARCH("Moderada",AE28)))</formula>
    </cfRule>
    <cfRule type="containsText" dxfId="17973" priority="21411" operator="containsText" text="Baja">
      <formula>NOT(ISERROR(SEARCH("Baja",AE28)))</formula>
    </cfRule>
  </conditionalFormatting>
  <conditionalFormatting sqref="AE28:AE29">
    <cfRule type="containsText" dxfId="17972" priority="21412" operator="containsText" text="VALORAR">
      <formula>NOT(ISERROR(SEARCH("VALORAR",AE28)))</formula>
    </cfRule>
    <cfRule type="containsText" dxfId="17971" priority="21413" operator="containsText" text="Extrema">
      <formula>NOT(ISERROR(SEARCH("Extrema",AE28)))</formula>
    </cfRule>
    <cfRule type="containsText" dxfId="17970" priority="21414" operator="containsText" text="Alta">
      <formula>NOT(ISERROR(SEARCH("Alta",AE28)))</formula>
    </cfRule>
    <cfRule type="containsText" dxfId="17969" priority="21415" operator="containsText" text="Moderada">
      <formula>NOT(ISERROR(SEARCH("Moderada",AE28)))</formula>
    </cfRule>
    <cfRule type="containsText" dxfId="17968" priority="21416" operator="containsText" text="Baja">
      <formula>NOT(ISERROR(SEARCH("Baja",AE28)))</formula>
    </cfRule>
  </conditionalFormatting>
  <conditionalFormatting sqref="AP24">
    <cfRule type="cellIs" dxfId="17967" priority="19975" stopIfTrue="1" operator="equal">
      <formula>"Alta"</formula>
    </cfRule>
  </conditionalFormatting>
  <conditionalFormatting sqref="AP24">
    <cfRule type="cellIs" dxfId="17966" priority="19977" stopIfTrue="1" operator="equal">
      <formula>"Baja"</formula>
    </cfRule>
  </conditionalFormatting>
  <conditionalFormatting sqref="AP24">
    <cfRule type="cellIs" dxfId="17965" priority="19976" stopIfTrue="1" operator="equal">
      <formula>"Media"</formula>
    </cfRule>
  </conditionalFormatting>
  <conditionalFormatting sqref="AP24">
    <cfRule type="cellIs" dxfId="17964" priority="19974" stopIfTrue="1" operator="equal">
      <formula>"Muy Alta"</formula>
    </cfRule>
  </conditionalFormatting>
  <conditionalFormatting sqref="AP24">
    <cfRule type="cellIs" dxfId="17963" priority="19978" stopIfTrue="1" operator="equal">
      <formula>"Muy Baja"</formula>
    </cfRule>
  </conditionalFormatting>
  <conditionalFormatting sqref="AP25 AP27">
    <cfRule type="cellIs" dxfId="17962" priority="19961" stopIfTrue="1" operator="equal">
      <formula>"Alta"</formula>
    </cfRule>
  </conditionalFormatting>
  <conditionalFormatting sqref="AP25 AP27">
    <cfRule type="cellIs" dxfId="17961" priority="19963" stopIfTrue="1" operator="equal">
      <formula>"Baja"</formula>
    </cfRule>
  </conditionalFormatting>
  <conditionalFormatting sqref="AP25 AP27">
    <cfRule type="cellIs" dxfId="17960" priority="19962" stopIfTrue="1" operator="equal">
      <formula>"Media"</formula>
    </cfRule>
  </conditionalFormatting>
  <conditionalFormatting sqref="AP25 AP27">
    <cfRule type="cellIs" dxfId="17959" priority="19960" stopIfTrue="1" operator="equal">
      <formula>"Muy Alta"</formula>
    </cfRule>
  </conditionalFormatting>
  <conditionalFormatting sqref="AP25 AP27">
    <cfRule type="cellIs" dxfId="17958" priority="19964" stopIfTrue="1" operator="equal">
      <formula>"Muy Baja"</formula>
    </cfRule>
  </conditionalFormatting>
  <conditionalFormatting sqref="AP29">
    <cfRule type="cellIs" dxfId="17957" priority="19933" stopIfTrue="1" operator="equal">
      <formula>"Alta"</formula>
    </cfRule>
  </conditionalFormatting>
  <conditionalFormatting sqref="AP29">
    <cfRule type="cellIs" dxfId="17956" priority="19935" stopIfTrue="1" operator="equal">
      <formula>"Baja"</formula>
    </cfRule>
  </conditionalFormatting>
  <conditionalFormatting sqref="AP29">
    <cfRule type="cellIs" dxfId="17955" priority="19934" stopIfTrue="1" operator="equal">
      <formula>"Media"</formula>
    </cfRule>
  </conditionalFormatting>
  <conditionalFormatting sqref="AP29">
    <cfRule type="cellIs" dxfId="17954" priority="19932" stopIfTrue="1" operator="equal">
      <formula>"Muy Alta"</formula>
    </cfRule>
  </conditionalFormatting>
  <conditionalFormatting sqref="AP29">
    <cfRule type="cellIs" dxfId="17953" priority="19936" stopIfTrue="1" operator="equal">
      <formula>"Muy Baja"</formula>
    </cfRule>
  </conditionalFormatting>
  <conditionalFormatting sqref="AP12">
    <cfRule type="cellIs" dxfId="17952" priority="20207" stopIfTrue="1" operator="equal">
      <formula>"Alta"</formula>
    </cfRule>
  </conditionalFormatting>
  <conditionalFormatting sqref="AP12">
    <cfRule type="cellIs" dxfId="17951" priority="20209" stopIfTrue="1" operator="equal">
      <formula>"Baja"</formula>
    </cfRule>
  </conditionalFormatting>
  <conditionalFormatting sqref="AP12">
    <cfRule type="cellIs" dxfId="17950" priority="20208" stopIfTrue="1" operator="equal">
      <formula>"Media"</formula>
    </cfRule>
  </conditionalFormatting>
  <conditionalFormatting sqref="AP12">
    <cfRule type="cellIs" dxfId="17949" priority="20206" stopIfTrue="1" operator="equal">
      <formula>"Muy Alta"</formula>
    </cfRule>
  </conditionalFormatting>
  <conditionalFormatting sqref="AP12">
    <cfRule type="cellIs" dxfId="17948" priority="20210" stopIfTrue="1" operator="equal">
      <formula>"Muy Baja"</formula>
    </cfRule>
  </conditionalFormatting>
  <conditionalFormatting sqref="AP30">
    <cfRule type="cellIs" dxfId="17947" priority="19847" stopIfTrue="1" operator="equal">
      <formula>"Alta"</formula>
    </cfRule>
  </conditionalFormatting>
  <conditionalFormatting sqref="AP30">
    <cfRule type="cellIs" dxfId="17946" priority="19849" stopIfTrue="1" operator="equal">
      <formula>"Baja"</formula>
    </cfRule>
  </conditionalFormatting>
  <conditionalFormatting sqref="AP30">
    <cfRule type="cellIs" dxfId="17945" priority="19848" stopIfTrue="1" operator="equal">
      <formula>"Media"</formula>
    </cfRule>
  </conditionalFormatting>
  <conditionalFormatting sqref="AP30">
    <cfRule type="cellIs" dxfId="17944" priority="19846" stopIfTrue="1" operator="equal">
      <formula>"Muy Alta"</formula>
    </cfRule>
  </conditionalFormatting>
  <conditionalFormatting sqref="AP30">
    <cfRule type="cellIs" dxfId="17943" priority="19850" stopIfTrue="1" operator="equal">
      <formula>"Muy Baja"</formula>
    </cfRule>
  </conditionalFormatting>
  <conditionalFormatting sqref="AW22">
    <cfRule type="containsText" dxfId="17942" priority="20249" operator="containsText" text="VALORAR">
      <formula>NOT(ISERROR(SEARCH("VALORAR",AW22)))</formula>
    </cfRule>
    <cfRule type="containsText" dxfId="17941" priority="20250" operator="containsText" text="Extrema">
      <formula>NOT(ISERROR(SEARCH("Extrema",AW22)))</formula>
    </cfRule>
    <cfRule type="containsText" dxfId="17940" priority="20251" operator="containsText" text="Alta">
      <formula>NOT(ISERROR(SEARCH("Alta",AW22)))</formula>
    </cfRule>
    <cfRule type="containsText" dxfId="17939" priority="20252" operator="containsText" text="Moderada">
      <formula>NOT(ISERROR(SEARCH("Moderada",AW22)))</formula>
    </cfRule>
    <cfRule type="containsText" dxfId="17938" priority="20253" operator="containsText" text="Baja">
      <formula>NOT(ISERROR(SEARCH("Baja",AW22)))</formula>
    </cfRule>
  </conditionalFormatting>
  <conditionalFormatting sqref="AW22">
    <cfRule type="containsText" dxfId="17937" priority="20254" operator="containsText" text="VALORAR">
      <formula>NOT(ISERROR(SEARCH("VALORAR",AW22)))</formula>
    </cfRule>
    <cfRule type="containsText" dxfId="17936" priority="20255" operator="containsText" text="Extrema">
      <formula>NOT(ISERROR(SEARCH("Extrema",AW22)))</formula>
    </cfRule>
    <cfRule type="containsText" dxfId="17935" priority="20256" operator="containsText" text="Alta">
      <formula>NOT(ISERROR(SEARCH("Alta",AW22)))</formula>
    </cfRule>
    <cfRule type="containsText" dxfId="17934" priority="20257" operator="containsText" text="Moderada">
      <formula>NOT(ISERROR(SEARCH("Moderada",AW22)))</formula>
    </cfRule>
    <cfRule type="containsText" dxfId="17933" priority="20258" operator="containsText" text="Baja">
      <formula>NOT(ISERROR(SEARCH("Baja",AW22)))</formula>
    </cfRule>
  </conditionalFormatting>
  <conditionalFormatting sqref="AP33">
    <cfRule type="cellIs" dxfId="17932" priority="19905" stopIfTrue="1" operator="equal">
      <formula>"Alta"</formula>
    </cfRule>
  </conditionalFormatting>
  <conditionalFormatting sqref="AP33">
    <cfRule type="cellIs" dxfId="17931" priority="19907" stopIfTrue="1" operator="equal">
      <formula>"Baja"</formula>
    </cfRule>
  </conditionalFormatting>
  <conditionalFormatting sqref="AP33">
    <cfRule type="cellIs" dxfId="17930" priority="19906" stopIfTrue="1" operator="equal">
      <formula>"Media"</formula>
    </cfRule>
  </conditionalFormatting>
  <conditionalFormatting sqref="AP33">
    <cfRule type="cellIs" dxfId="17929" priority="19904" stopIfTrue="1" operator="equal">
      <formula>"Muy Alta"</formula>
    </cfRule>
  </conditionalFormatting>
  <conditionalFormatting sqref="AP33">
    <cfRule type="cellIs" dxfId="17928" priority="19908" stopIfTrue="1" operator="equal">
      <formula>"Muy Baja"</formula>
    </cfRule>
  </conditionalFormatting>
  <conditionalFormatting sqref="AE76:AE77">
    <cfRule type="containsText" dxfId="17927" priority="18287" operator="containsText" text="VALORAR">
      <formula>NOT(ISERROR(SEARCH("VALORAR",AE76)))</formula>
    </cfRule>
    <cfRule type="containsText" dxfId="17926" priority="18288" operator="containsText" text="Extrema">
      <formula>NOT(ISERROR(SEARCH("Extrema",AE76)))</formula>
    </cfRule>
    <cfRule type="containsText" dxfId="17925" priority="18289" operator="containsText" text="Alta">
      <formula>NOT(ISERROR(SEARCH("Alta",AE76)))</formula>
    </cfRule>
    <cfRule type="containsText" dxfId="17924" priority="18290" operator="containsText" text="Moderada">
      <formula>NOT(ISERROR(SEARCH("Moderada",AE76)))</formula>
    </cfRule>
    <cfRule type="containsText" dxfId="17923" priority="18291" operator="containsText" text="Baja">
      <formula>NOT(ISERROR(SEARCH("Baja",AE76)))</formula>
    </cfRule>
  </conditionalFormatting>
  <conditionalFormatting sqref="AE76:AE77">
    <cfRule type="containsText" dxfId="17922" priority="18292" operator="containsText" text="VALORAR">
      <formula>NOT(ISERROR(SEARCH("VALORAR",AE76)))</formula>
    </cfRule>
    <cfRule type="containsText" dxfId="17921" priority="18293" operator="containsText" text="Extrema">
      <formula>NOT(ISERROR(SEARCH("Extrema",AE76)))</formula>
    </cfRule>
    <cfRule type="containsText" dxfId="17920" priority="18294" operator="containsText" text="Alta">
      <formula>NOT(ISERROR(SEARCH("Alta",AE76)))</formula>
    </cfRule>
    <cfRule type="containsText" dxfId="17919" priority="18295" operator="containsText" text="Moderada">
      <formula>NOT(ISERROR(SEARCH("Moderada",AE76)))</formula>
    </cfRule>
    <cfRule type="containsText" dxfId="17918" priority="18296" operator="containsText" text="Baja">
      <formula>NOT(ISERROR(SEARCH("Baja",AE76)))</formula>
    </cfRule>
  </conditionalFormatting>
  <conditionalFormatting sqref="AW16">
    <cfRule type="containsText" dxfId="17917" priority="20259" operator="containsText" text="VALORAR">
      <formula>NOT(ISERROR(SEARCH("VALORAR",AW16)))</formula>
    </cfRule>
    <cfRule type="containsText" dxfId="17916" priority="20260" operator="containsText" text="Extrema">
      <formula>NOT(ISERROR(SEARCH("Extrema",AW16)))</formula>
    </cfRule>
    <cfRule type="containsText" dxfId="17915" priority="20261" operator="containsText" text="Alta">
      <formula>NOT(ISERROR(SEARCH("Alta",AW16)))</formula>
    </cfRule>
    <cfRule type="containsText" dxfId="17914" priority="20262" operator="containsText" text="Moderada">
      <formula>NOT(ISERROR(SEARCH("Moderada",AW16)))</formula>
    </cfRule>
    <cfRule type="containsText" dxfId="17913" priority="20263" operator="containsText" text="Baja">
      <formula>NOT(ISERROR(SEARCH("Baja",AW16)))</formula>
    </cfRule>
  </conditionalFormatting>
  <conditionalFormatting sqref="AW16">
    <cfRule type="containsText" dxfId="17912" priority="20264" operator="containsText" text="VALORAR">
      <formula>NOT(ISERROR(SEARCH("VALORAR",AW16)))</formula>
    </cfRule>
    <cfRule type="containsText" dxfId="17911" priority="20265" operator="containsText" text="Extrema">
      <formula>NOT(ISERROR(SEARCH("Extrema",AW16)))</formula>
    </cfRule>
    <cfRule type="containsText" dxfId="17910" priority="20266" operator="containsText" text="Alta">
      <formula>NOT(ISERROR(SEARCH("Alta",AW16)))</formula>
    </cfRule>
    <cfRule type="containsText" dxfId="17909" priority="20267" operator="containsText" text="Moderada">
      <formula>NOT(ISERROR(SEARCH("Moderada",AW16)))</formula>
    </cfRule>
    <cfRule type="containsText" dxfId="17908" priority="20268" operator="containsText" text="Baja">
      <formula>NOT(ISERROR(SEARCH("Baja",AW16)))</formula>
    </cfRule>
  </conditionalFormatting>
  <conditionalFormatting sqref="AW28">
    <cfRule type="containsText" dxfId="17907" priority="20239" operator="containsText" text="VALORAR">
      <formula>NOT(ISERROR(SEARCH("VALORAR",AW28)))</formula>
    </cfRule>
    <cfRule type="containsText" dxfId="17906" priority="20240" operator="containsText" text="Extrema">
      <formula>NOT(ISERROR(SEARCH("Extrema",AW28)))</formula>
    </cfRule>
    <cfRule type="containsText" dxfId="17905" priority="20241" operator="containsText" text="Alta">
      <formula>NOT(ISERROR(SEARCH("Alta",AW28)))</formula>
    </cfRule>
    <cfRule type="containsText" dxfId="17904" priority="20242" operator="containsText" text="Moderada">
      <formula>NOT(ISERROR(SEARCH("Moderada",AW28)))</formula>
    </cfRule>
    <cfRule type="containsText" dxfId="17903" priority="20243" operator="containsText" text="Baja">
      <formula>NOT(ISERROR(SEARCH("Baja",AW28)))</formula>
    </cfRule>
  </conditionalFormatting>
  <conditionalFormatting sqref="AW28">
    <cfRule type="containsText" dxfId="17902" priority="20244" operator="containsText" text="VALORAR">
      <formula>NOT(ISERROR(SEARCH("VALORAR",AW28)))</formula>
    </cfRule>
    <cfRule type="containsText" dxfId="17901" priority="20245" operator="containsText" text="Extrema">
      <formula>NOT(ISERROR(SEARCH("Extrema",AW28)))</formula>
    </cfRule>
    <cfRule type="containsText" dxfId="17900" priority="20246" operator="containsText" text="Alta">
      <formula>NOT(ISERROR(SEARCH("Alta",AW28)))</formula>
    </cfRule>
    <cfRule type="containsText" dxfId="17899" priority="20247" operator="containsText" text="Moderada">
      <formula>NOT(ISERROR(SEARCH("Moderada",AW28)))</formula>
    </cfRule>
    <cfRule type="containsText" dxfId="17898" priority="20248" operator="containsText" text="Baja">
      <formula>NOT(ISERROR(SEARCH("Baja",AW28)))</formula>
    </cfRule>
  </conditionalFormatting>
  <conditionalFormatting sqref="AP13 AP15">
    <cfRule type="cellIs" dxfId="17897" priority="20189" stopIfTrue="1" operator="equal">
      <formula>"Alta"</formula>
    </cfRule>
  </conditionalFormatting>
  <conditionalFormatting sqref="AP13 AP15">
    <cfRule type="cellIs" dxfId="17896" priority="20191" stopIfTrue="1" operator="equal">
      <formula>"Baja"</formula>
    </cfRule>
  </conditionalFormatting>
  <conditionalFormatting sqref="AP13 AP15">
    <cfRule type="cellIs" dxfId="17895" priority="20190" stopIfTrue="1" operator="equal">
      <formula>"Media"</formula>
    </cfRule>
  </conditionalFormatting>
  <conditionalFormatting sqref="AP13 AP15">
    <cfRule type="cellIs" dxfId="17894" priority="20188" stopIfTrue="1" operator="equal">
      <formula>"Muy Alta"</formula>
    </cfRule>
  </conditionalFormatting>
  <conditionalFormatting sqref="AP13 AP15">
    <cfRule type="cellIs" dxfId="17893" priority="20192" stopIfTrue="1" operator="equal">
      <formula>"Muy Baja"</formula>
    </cfRule>
  </conditionalFormatting>
  <conditionalFormatting sqref="AE18:AE19">
    <cfRule type="containsText" dxfId="17892" priority="20155" operator="containsText" text="VALORAR">
      <formula>NOT(ISERROR(SEARCH("VALORAR",AE18)))</formula>
    </cfRule>
    <cfRule type="containsText" dxfId="17891" priority="20156" operator="containsText" text="Extrema">
      <formula>NOT(ISERROR(SEARCH("Extrema",AE18)))</formula>
    </cfRule>
    <cfRule type="containsText" dxfId="17890" priority="20157" operator="containsText" text="Alta">
      <formula>NOT(ISERROR(SEARCH("Alta",AE18)))</formula>
    </cfRule>
    <cfRule type="containsText" dxfId="17889" priority="20158" operator="containsText" text="Moderada">
      <formula>NOT(ISERROR(SEARCH("Moderada",AE18)))</formula>
    </cfRule>
    <cfRule type="containsText" dxfId="17888" priority="20159" operator="containsText" text="Baja">
      <formula>NOT(ISERROR(SEARCH("Baja",AE18)))</formula>
    </cfRule>
  </conditionalFormatting>
  <conditionalFormatting sqref="AE18:AE19">
    <cfRule type="containsText" dxfId="17887" priority="20160" operator="containsText" text="VALORAR">
      <formula>NOT(ISERROR(SEARCH("VALORAR",AE18)))</formula>
    </cfRule>
    <cfRule type="containsText" dxfId="17886" priority="20161" operator="containsText" text="Extrema">
      <formula>NOT(ISERROR(SEARCH("Extrema",AE18)))</formula>
    </cfRule>
    <cfRule type="containsText" dxfId="17885" priority="20162" operator="containsText" text="Alta">
      <formula>NOT(ISERROR(SEARCH("Alta",AE18)))</formula>
    </cfRule>
    <cfRule type="containsText" dxfId="17884" priority="20163" operator="containsText" text="Moderada">
      <formula>NOT(ISERROR(SEARCH("Moderada",AE18)))</formula>
    </cfRule>
    <cfRule type="containsText" dxfId="17883" priority="20164" operator="containsText" text="Baja">
      <formula>NOT(ISERROR(SEARCH("Baja",AE18)))</formula>
    </cfRule>
  </conditionalFormatting>
  <conditionalFormatting sqref="V18:V19">
    <cfRule type="cellIs" dxfId="17882" priority="20171" stopIfTrue="1" operator="equal">
      <formula>"Alta"</formula>
    </cfRule>
  </conditionalFormatting>
  <conditionalFormatting sqref="V18:V19">
    <cfRule type="cellIs" dxfId="17881" priority="20173" stopIfTrue="1" operator="equal">
      <formula>"Baja"</formula>
    </cfRule>
  </conditionalFormatting>
  <conditionalFormatting sqref="V18:V19">
    <cfRule type="cellIs" dxfId="17880" priority="20172" stopIfTrue="1" operator="equal">
      <formula>"Media"</formula>
    </cfRule>
  </conditionalFormatting>
  <conditionalFormatting sqref="V18:V19">
    <cfRule type="cellIs" dxfId="17879" priority="20170" stopIfTrue="1" operator="equal">
      <formula>"Muy Alta"</formula>
    </cfRule>
  </conditionalFormatting>
  <conditionalFormatting sqref="V18:V19">
    <cfRule type="cellIs" dxfId="17878" priority="20174" stopIfTrue="1" operator="equal">
      <formula>"Muy Baja"</formula>
    </cfRule>
  </conditionalFormatting>
  <conditionalFormatting sqref="AE24:AE25">
    <cfRule type="containsText" dxfId="17877" priority="20097" operator="containsText" text="VALORAR">
      <formula>NOT(ISERROR(SEARCH("VALORAR",AE24)))</formula>
    </cfRule>
    <cfRule type="containsText" dxfId="17876" priority="20098" operator="containsText" text="Extrema">
      <formula>NOT(ISERROR(SEARCH("Extrema",AE24)))</formula>
    </cfRule>
    <cfRule type="containsText" dxfId="17875" priority="20099" operator="containsText" text="Alta">
      <formula>NOT(ISERROR(SEARCH("Alta",AE24)))</formula>
    </cfRule>
    <cfRule type="containsText" dxfId="17874" priority="20100" operator="containsText" text="Moderada">
      <formula>NOT(ISERROR(SEARCH("Moderada",AE24)))</formula>
    </cfRule>
    <cfRule type="containsText" dxfId="17873" priority="20101" operator="containsText" text="Baja">
      <formula>NOT(ISERROR(SEARCH("Baja",AE24)))</formula>
    </cfRule>
  </conditionalFormatting>
  <conditionalFormatting sqref="AE24:AE25">
    <cfRule type="containsText" dxfId="17872" priority="20102" operator="containsText" text="VALORAR">
      <formula>NOT(ISERROR(SEARCH("VALORAR",AE24)))</formula>
    </cfRule>
    <cfRule type="containsText" dxfId="17871" priority="20103" operator="containsText" text="Extrema">
      <formula>NOT(ISERROR(SEARCH("Extrema",AE24)))</formula>
    </cfRule>
    <cfRule type="containsText" dxfId="17870" priority="20104" operator="containsText" text="Alta">
      <formula>NOT(ISERROR(SEARCH("Alta",AE24)))</formula>
    </cfRule>
    <cfRule type="containsText" dxfId="17869" priority="20105" operator="containsText" text="Moderada">
      <formula>NOT(ISERROR(SEARCH("Moderada",AE24)))</formula>
    </cfRule>
    <cfRule type="containsText" dxfId="17868" priority="20106" operator="containsText" text="Baja">
      <formula>NOT(ISERROR(SEARCH("Baja",AE24)))</formula>
    </cfRule>
  </conditionalFormatting>
  <conditionalFormatting sqref="AP81">
    <cfRule type="cellIs" dxfId="17867" priority="18225" stopIfTrue="1" operator="equal">
      <formula>"Alta"</formula>
    </cfRule>
  </conditionalFormatting>
  <conditionalFormatting sqref="AP81">
    <cfRule type="cellIs" dxfId="17866" priority="18227" stopIfTrue="1" operator="equal">
      <formula>"Baja"</formula>
    </cfRule>
  </conditionalFormatting>
  <conditionalFormatting sqref="AP81">
    <cfRule type="cellIs" dxfId="17865" priority="18226" stopIfTrue="1" operator="equal">
      <formula>"Media"</formula>
    </cfRule>
  </conditionalFormatting>
  <conditionalFormatting sqref="AP81">
    <cfRule type="cellIs" dxfId="17864" priority="18224" stopIfTrue="1" operator="equal">
      <formula>"Muy Alta"</formula>
    </cfRule>
  </conditionalFormatting>
  <conditionalFormatting sqref="AP81">
    <cfRule type="cellIs" dxfId="17863" priority="18228" stopIfTrue="1" operator="equal">
      <formula>"Muy Baja"</formula>
    </cfRule>
  </conditionalFormatting>
  <conditionalFormatting sqref="V24:V25">
    <cfRule type="cellIs" dxfId="17862" priority="20113" stopIfTrue="1" operator="equal">
      <formula>"Alta"</formula>
    </cfRule>
  </conditionalFormatting>
  <conditionalFormatting sqref="V24:V25">
    <cfRule type="cellIs" dxfId="17861" priority="20115" stopIfTrue="1" operator="equal">
      <formula>"Baja"</formula>
    </cfRule>
  </conditionalFormatting>
  <conditionalFormatting sqref="V24:V25">
    <cfRule type="cellIs" dxfId="17860" priority="20114" stopIfTrue="1" operator="equal">
      <formula>"Media"</formula>
    </cfRule>
  </conditionalFormatting>
  <conditionalFormatting sqref="V24:V25">
    <cfRule type="cellIs" dxfId="17859" priority="20112" stopIfTrue="1" operator="equal">
      <formula>"Muy Alta"</formula>
    </cfRule>
  </conditionalFormatting>
  <conditionalFormatting sqref="V24:V25">
    <cfRule type="cellIs" dxfId="17858" priority="20116" stopIfTrue="1" operator="equal">
      <formula>"Muy Baja"</formula>
    </cfRule>
  </conditionalFormatting>
  <conditionalFormatting sqref="AP16">
    <cfRule type="cellIs" dxfId="17857" priority="20059" stopIfTrue="1" operator="equal">
      <formula>"Alta"</formula>
    </cfRule>
  </conditionalFormatting>
  <conditionalFormatting sqref="AP16">
    <cfRule type="cellIs" dxfId="17856" priority="20061" stopIfTrue="1" operator="equal">
      <formula>"Baja"</formula>
    </cfRule>
  </conditionalFormatting>
  <conditionalFormatting sqref="AP16">
    <cfRule type="cellIs" dxfId="17855" priority="20060" stopIfTrue="1" operator="equal">
      <formula>"Media"</formula>
    </cfRule>
  </conditionalFormatting>
  <conditionalFormatting sqref="AP16">
    <cfRule type="cellIs" dxfId="17854" priority="20058" stopIfTrue="1" operator="equal">
      <formula>"Muy Alta"</formula>
    </cfRule>
  </conditionalFormatting>
  <conditionalFormatting sqref="AP16">
    <cfRule type="cellIs" dxfId="17853" priority="20062" stopIfTrue="1" operator="equal">
      <formula>"Muy Baja"</formula>
    </cfRule>
  </conditionalFormatting>
  <conditionalFormatting sqref="AP17">
    <cfRule type="cellIs" dxfId="17852" priority="20045" stopIfTrue="1" operator="equal">
      <formula>"Alta"</formula>
    </cfRule>
  </conditionalFormatting>
  <conditionalFormatting sqref="AP17">
    <cfRule type="cellIs" dxfId="17851" priority="20047" stopIfTrue="1" operator="equal">
      <formula>"Baja"</formula>
    </cfRule>
  </conditionalFormatting>
  <conditionalFormatting sqref="AP17">
    <cfRule type="cellIs" dxfId="17850" priority="20046" stopIfTrue="1" operator="equal">
      <formula>"Media"</formula>
    </cfRule>
  </conditionalFormatting>
  <conditionalFormatting sqref="AP17">
    <cfRule type="cellIs" dxfId="17849" priority="20044" stopIfTrue="1" operator="equal">
      <formula>"Muy Alta"</formula>
    </cfRule>
  </conditionalFormatting>
  <conditionalFormatting sqref="AP17">
    <cfRule type="cellIs" dxfId="17848" priority="20048" stopIfTrue="1" operator="equal">
      <formula>"Muy Baja"</formula>
    </cfRule>
  </conditionalFormatting>
  <conditionalFormatting sqref="AP18">
    <cfRule type="cellIs" dxfId="17847" priority="20031" stopIfTrue="1" operator="equal">
      <formula>"Alta"</formula>
    </cfRule>
  </conditionalFormatting>
  <conditionalFormatting sqref="AP18">
    <cfRule type="cellIs" dxfId="17846" priority="20033" stopIfTrue="1" operator="equal">
      <formula>"Baja"</formula>
    </cfRule>
  </conditionalFormatting>
  <conditionalFormatting sqref="AP18">
    <cfRule type="cellIs" dxfId="17845" priority="20032" stopIfTrue="1" operator="equal">
      <formula>"Media"</formula>
    </cfRule>
  </conditionalFormatting>
  <conditionalFormatting sqref="AP18">
    <cfRule type="cellIs" dxfId="17844" priority="20030" stopIfTrue="1" operator="equal">
      <formula>"Muy Alta"</formula>
    </cfRule>
  </conditionalFormatting>
  <conditionalFormatting sqref="AP18">
    <cfRule type="cellIs" dxfId="17843" priority="20034" stopIfTrue="1" operator="equal">
      <formula>"Muy Baja"</formula>
    </cfRule>
  </conditionalFormatting>
  <conditionalFormatting sqref="AP19 AP21">
    <cfRule type="cellIs" dxfId="17842" priority="20017" stopIfTrue="1" operator="equal">
      <formula>"Alta"</formula>
    </cfRule>
  </conditionalFormatting>
  <conditionalFormatting sqref="AP19 AP21">
    <cfRule type="cellIs" dxfId="17841" priority="20019" stopIfTrue="1" operator="equal">
      <formula>"Baja"</formula>
    </cfRule>
  </conditionalFormatting>
  <conditionalFormatting sqref="AP19 AP21">
    <cfRule type="cellIs" dxfId="17840" priority="20018" stopIfTrue="1" operator="equal">
      <formula>"Media"</formula>
    </cfRule>
  </conditionalFormatting>
  <conditionalFormatting sqref="AP19 AP21">
    <cfRule type="cellIs" dxfId="17839" priority="20016" stopIfTrue="1" operator="equal">
      <formula>"Muy Alta"</formula>
    </cfRule>
  </conditionalFormatting>
  <conditionalFormatting sqref="AP19 AP21">
    <cfRule type="cellIs" dxfId="17838" priority="20020" stopIfTrue="1" operator="equal">
      <formula>"Muy Baja"</formula>
    </cfRule>
  </conditionalFormatting>
  <conditionalFormatting sqref="AP22">
    <cfRule type="cellIs" dxfId="17837" priority="20003" stopIfTrue="1" operator="equal">
      <formula>"Alta"</formula>
    </cfRule>
  </conditionalFormatting>
  <conditionalFormatting sqref="AP22">
    <cfRule type="cellIs" dxfId="17836" priority="20005" stopIfTrue="1" operator="equal">
      <formula>"Baja"</formula>
    </cfRule>
  </conditionalFormatting>
  <conditionalFormatting sqref="AP22">
    <cfRule type="cellIs" dxfId="17835" priority="20004" stopIfTrue="1" operator="equal">
      <formula>"Media"</formula>
    </cfRule>
  </conditionalFormatting>
  <conditionalFormatting sqref="AP22">
    <cfRule type="cellIs" dxfId="17834" priority="20002" stopIfTrue="1" operator="equal">
      <formula>"Muy Alta"</formula>
    </cfRule>
  </conditionalFormatting>
  <conditionalFormatting sqref="AP22">
    <cfRule type="cellIs" dxfId="17833" priority="20006" stopIfTrue="1" operator="equal">
      <formula>"Muy Baja"</formula>
    </cfRule>
  </conditionalFormatting>
  <conditionalFormatting sqref="AP23">
    <cfRule type="cellIs" dxfId="17832" priority="19989" stopIfTrue="1" operator="equal">
      <formula>"Alta"</formula>
    </cfRule>
  </conditionalFormatting>
  <conditionalFormatting sqref="AP23">
    <cfRule type="cellIs" dxfId="17831" priority="19991" stopIfTrue="1" operator="equal">
      <formula>"Baja"</formula>
    </cfRule>
  </conditionalFormatting>
  <conditionalFormatting sqref="AP23">
    <cfRule type="cellIs" dxfId="17830" priority="19990" stopIfTrue="1" operator="equal">
      <formula>"Media"</formula>
    </cfRule>
  </conditionalFormatting>
  <conditionalFormatting sqref="AP23">
    <cfRule type="cellIs" dxfId="17829" priority="19988" stopIfTrue="1" operator="equal">
      <formula>"Muy Alta"</formula>
    </cfRule>
  </conditionalFormatting>
  <conditionalFormatting sqref="AP23">
    <cfRule type="cellIs" dxfId="17828" priority="19992" stopIfTrue="1" operator="equal">
      <formula>"Muy Baja"</formula>
    </cfRule>
  </conditionalFormatting>
  <conditionalFormatting sqref="AP28">
    <cfRule type="cellIs" dxfId="17827" priority="19947" stopIfTrue="1" operator="equal">
      <formula>"Alta"</formula>
    </cfRule>
  </conditionalFormatting>
  <conditionalFormatting sqref="AP28">
    <cfRule type="cellIs" dxfId="17826" priority="19949" stopIfTrue="1" operator="equal">
      <formula>"Baja"</formula>
    </cfRule>
  </conditionalFormatting>
  <conditionalFormatting sqref="AP28">
    <cfRule type="cellIs" dxfId="17825" priority="19948" stopIfTrue="1" operator="equal">
      <formula>"Media"</formula>
    </cfRule>
  </conditionalFormatting>
  <conditionalFormatting sqref="AP28">
    <cfRule type="cellIs" dxfId="17824" priority="19946" stopIfTrue="1" operator="equal">
      <formula>"Muy Alta"</formula>
    </cfRule>
  </conditionalFormatting>
  <conditionalFormatting sqref="AP28">
    <cfRule type="cellIs" dxfId="17823" priority="19950" stopIfTrue="1" operator="equal">
      <formula>"Muy Baja"</formula>
    </cfRule>
  </conditionalFormatting>
  <conditionalFormatting sqref="AP78">
    <cfRule type="cellIs" dxfId="17822" priority="18167" stopIfTrue="1" operator="equal">
      <formula>"Alta"</formula>
    </cfRule>
  </conditionalFormatting>
  <conditionalFormatting sqref="AP78">
    <cfRule type="cellIs" dxfId="17821" priority="18169" stopIfTrue="1" operator="equal">
      <formula>"Baja"</formula>
    </cfRule>
  </conditionalFormatting>
  <conditionalFormatting sqref="AP78">
    <cfRule type="cellIs" dxfId="17820" priority="18168" stopIfTrue="1" operator="equal">
      <formula>"Media"</formula>
    </cfRule>
  </conditionalFormatting>
  <conditionalFormatting sqref="AP78">
    <cfRule type="cellIs" dxfId="17819" priority="18166" stopIfTrue="1" operator="equal">
      <formula>"Muy Alta"</formula>
    </cfRule>
  </conditionalFormatting>
  <conditionalFormatting sqref="AP78">
    <cfRule type="cellIs" dxfId="17818" priority="18170" stopIfTrue="1" operator="equal">
      <formula>"Muy Baja"</formula>
    </cfRule>
  </conditionalFormatting>
  <conditionalFormatting sqref="AE30:AE31">
    <cfRule type="containsText" dxfId="17817" priority="19871" operator="containsText" text="VALORAR">
      <formula>NOT(ISERROR(SEARCH("VALORAR",AE30)))</formula>
    </cfRule>
    <cfRule type="containsText" dxfId="17816" priority="19872" operator="containsText" text="Extrema">
      <formula>NOT(ISERROR(SEARCH("Extrema",AE30)))</formula>
    </cfRule>
    <cfRule type="containsText" dxfId="17815" priority="19873" operator="containsText" text="Alta">
      <formula>NOT(ISERROR(SEARCH("Alta",AE30)))</formula>
    </cfRule>
    <cfRule type="containsText" dxfId="17814" priority="19874" operator="containsText" text="Moderada">
      <formula>NOT(ISERROR(SEARCH("Moderada",AE30)))</formula>
    </cfRule>
    <cfRule type="containsText" dxfId="17813" priority="19875" operator="containsText" text="Baja">
      <formula>NOT(ISERROR(SEARCH("Baja",AE30)))</formula>
    </cfRule>
  </conditionalFormatting>
  <conditionalFormatting sqref="AE30:AE31">
    <cfRule type="containsText" dxfId="17812" priority="19876" operator="containsText" text="VALORAR">
      <formula>NOT(ISERROR(SEARCH("VALORAR",AE30)))</formula>
    </cfRule>
    <cfRule type="containsText" dxfId="17811" priority="19877" operator="containsText" text="Extrema">
      <formula>NOT(ISERROR(SEARCH("Extrema",AE30)))</formula>
    </cfRule>
    <cfRule type="containsText" dxfId="17810" priority="19878" operator="containsText" text="Alta">
      <formula>NOT(ISERROR(SEARCH("Alta",AE30)))</formula>
    </cfRule>
    <cfRule type="containsText" dxfId="17809" priority="19879" operator="containsText" text="Moderada">
      <formula>NOT(ISERROR(SEARCH("Moderada",AE30)))</formula>
    </cfRule>
    <cfRule type="containsText" dxfId="17808" priority="19880" operator="containsText" text="Baja">
      <formula>NOT(ISERROR(SEARCH("Baja",AE30)))</formula>
    </cfRule>
  </conditionalFormatting>
  <conditionalFormatting sqref="V30:V31">
    <cfRule type="cellIs" dxfId="17807" priority="19887" stopIfTrue="1" operator="equal">
      <formula>"Alta"</formula>
    </cfRule>
  </conditionalFormatting>
  <conditionalFormatting sqref="V30:V31">
    <cfRule type="cellIs" dxfId="17806" priority="19889" stopIfTrue="1" operator="equal">
      <formula>"Baja"</formula>
    </cfRule>
  </conditionalFormatting>
  <conditionalFormatting sqref="V30:V31">
    <cfRule type="cellIs" dxfId="17805" priority="19888" stopIfTrue="1" operator="equal">
      <formula>"Media"</formula>
    </cfRule>
  </conditionalFormatting>
  <conditionalFormatting sqref="V30:V31">
    <cfRule type="cellIs" dxfId="17804" priority="19886" stopIfTrue="1" operator="equal">
      <formula>"Muy Alta"</formula>
    </cfRule>
  </conditionalFormatting>
  <conditionalFormatting sqref="V30:V31">
    <cfRule type="cellIs" dxfId="17803" priority="19890" stopIfTrue="1" operator="equal">
      <formula>"Muy Baja"</formula>
    </cfRule>
  </conditionalFormatting>
  <conditionalFormatting sqref="AP31">
    <cfRule type="cellIs" dxfId="17802" priority="19833" stopIfTrue="1" operator="equal">
      <formula>"Alta"</formula>
    </cfRule>
  </conditionalFormatting>
  <conditionalFormatting sqref="AP31">
    <cfRule type="cellIs" dxfId="17801" priority="19835" stopIfTrue="1" operator="equal">
      <formula>"Baja"</formula>
    </cfRule>
  </conditionalFormatting>
  <conditionalFormatting sqref="AP31">
    <cfRule type="cellIs" dxfId="17800" priority="19834" stopIfTrue="1" operator="equal">
      <formula>"Media"</formula>
    </cfRule>
  </conditionalFormatting>
  <conditionalFormatting sqref="AP31">
    <cfRule type="cellIs" dxfId="17799" priority="19832" stopIfTrue="1" operator="equal">
      <formula>"Muy Alta"</formula>
    </cfRule>
  </conditionalFormatting>
  <conditionalFormatting sqref="AP31">
    <cfRule type="cellIs" dxfId="17798" priority="19836" stopIfTrue="1" operator="equal">
      <formula>"Muy Baja"</formula>
    </cfRule>
  </conditionalFormatting>
  <conditionalFormatting sqref="V76:V77">
    <cfRule type="cellIs" dxfId="17797" priority="18303" stopIfTrue="1" operator="equal">
      <formula>"Alta"</formula>
    </cfRule>
  </conditionalFormatting>
  <conditionalFormatting sqref="V76:V77">
    <cfRule type="cellIs" dxfId="17796" priority="18305" stopIfTrue="1" operator="equal">
      <formula>"Baja"</formula>
    </cfRule>
  </conditionalFormatting>
  <conditionalFormatting sqref="V76:V77">
    <cfRule type="cellIs" dxfId="17795" priority="18304" stopIfTrue="1" operator="equal">
      <formula>"Media"</formula>
    </cfRule>
  </conditionalFormatting>
  <conditionalFormatting sqref="V76:V77">
    <cfRule type="cellIs" dxfId="17794" priority="18302" stopIfTrue="1" operator="equal">
      <formula>"Muy Alta"</formula>
    </cfRule>
  </conditionalFormatting>
  <conditionalFormatting sqref="V76:V77">
    <cfRule type="cellIs" dxfId="17793" priority="18306" stopIfTrue="1" operator="equal">
      <formula>"Muy Baja"</formula>
    </cfRule>
  </conditionalFormatting>
  <conditionalFormatting sqref="AE82:AE83">
    <cfRule type="containsText" dxfId="17792" priority="18119" operator="containsText" text="VALORAR">
      <formula>NOT(ISERROR(SEARCH("VALORAR",AE82)))</formula>
    </cfRule>
    <cfRule type="containsText" dxfId="17791" priority="18120" operator="containsText" text="Extrema">
      <formula>NOT(ISERROR(SEARCH("Extrema",AE82)))</formula>
    </cfRule>
    <cfRule type="containsText" dxfId="17790" priority="18121" operator="containsText" text="Alta">
      <formula>NOT(ISERROR(SEARCH("Alta",AE82)))</formula>
    </cfRule>
    <cfRule type="containsText" dxfId="17789" priority="18122" operator="containsText" text="Moderada">
      <formula>NOT(ISERROR(SEARCH("Moderada",AE82)))</formula>
    </cfRule>
    <cfRule type="containsText" dxfId="17788" priority="18123" operator="containsText" text="Baja">
      <formula>NOT(ISERROR(SEARCH("Baja",AE82)))</formula>
    </cfRule>
  </conditionalFormatting>
  <conditionalFormatting sqref="AE82:AE83">
    <cfRule type="containsText" dxfId="17787" priority="18124" operator="containsText" text="VALORAR">
      <formula>NOT(ISERROR(SEARCH("VALORAR",AE82)))</formula>
    </cfRule>
    <cfRule type="containsText" dxfId="17786" priority="18125" operator="containsText" text="Extrema">
      <formula>NOT(ISERROR(SEARCH("Extrema",AE82)))</formula>
    </cfRule>
    <cfRule type="containsText" dxfId="17785" priority="18126" operator="containsText" text="Alta">
      <formula>NOT(ISERROR(SEARCH("Alta",AE82)))</formula>
    </cfRule>
    <cfRule type="containsText" dxfId="17784" priority="18127" operator="containsText" text="Moderada">
      <formula>NOT(ISERROR(SEARCH("Moderada",AE82)))</formula>
    </cfRule>
    <cfRule type="containsText" dxfId="17783" priority="18128" operator="containsText" text="Baja">
      <formula>NOT(ISERROR(SEARCH("Baja",AE82)))</formula>
    </cfRule>
  </conditionalFormatting>
  <conditionalFormatting sqref="AW76">
    <cfRule type="containsText" dxfId="17782" priority="18261" operator="containsText" text="VALORAR">
      <formula>NOT(ISERROR(SEARCH("VALORAR",AW76)))</formula>
    </cfRule>
    <cfRule type="containsText" dxfId="17781" priority="18262" operator="containsText" text="Extrema">
      <formula>NOT(ISERROR(SEARCH("Extrema",AW76)))</formula>
    </cfRule>
    <cfRule type="containsText" dxfId="17780" priority="18263" operator="containsText" text="Alta">
      <formula>NOT(ISERROR(SEARCH("Alta",AW76)))</formula>
    </cfRule>
    <cfRule type="containsText" dxfId="17779" priority="18264" operator="containsText" text="Moderada">
      <formula>NOT(ISERROR(SEARCH("Moderada",AW76)))</formula>
    </cfRule>
    <cfRule type="containsText" dxfId="17778" priority="18265" operator="containsText" text="Baja">
      <formula>NOT(ISERROR(SEARCH("Baja",AW76)))</formula>
    </cfRule>
  </conditionalFormatting>
  <conditionalFormatting sqref="AW76">
    <cfRule type="containsText" dxfId="17777" priority="18266" operator="containsText" text="VALORAR">
      <formula>NOT(ISERROR(SEARCH("VALORAR",AW76)))</formula>
    </cfRule>
    <cfRule type="containsText" dxfId="17776" priority="18267" operator="containsText" text="Extrema">
      <formula>NOT(ISERROR(SEARCH("Extrema",AW76)))</formula>
    </cfRule>
    <cfRule type="containsText" dxfId="17775" priority="18268" operator="containsText" text="Alta">
      <formula>NOT(ISERROR(SEARCH("Alta",AW76)))</formula>
    </cfRule>
    <cfRule type="containsText" dxfId="17774" priority="18269" operator="containsText" text="Moderada">
      <formula>NOT(ISERROR(SEARCH("Moderada",AW76)))</formula>
    </cfRule>
    <cfRule type="containsText" dxfId="17773" priority="18270" operator="containsText" text="Baja">
      <formula>NOT(ISERROR(SEARCH("Baja",AW76)))</formula>
    </cfRule>
  </conditionalFormatting>
  <conditionalFormatting sqref="AP76">
    <cfRule type="cellIs" dxfId="17772" priority="18253" stopIfTrue="1" operator="equal">
      <formula>"Alta"</formula>
    </cfRule>
  </conditionalFormatting>
  <conditionalFormatting sqref="AP76">
    <cfRule type="cellIs" dxfId="17771" priority="18255" stopIfTrue="1" operator="equal">
      <formula>"Baja"</formula>
    </cfRule>
  </conditionalFormatting>
  <conditionalFormatting sqref="AP76">
    <cfRule type="cellIs" dxfId="17770" priority="18254" stopIfTrue="1" operator="equal">
      <formula>"Media"</formula>
    </cfRule>
  </conditionalFormatting>
  <conditionalFormatting sqref="AP76">
    <cfRule type="cellIs" dxfId="17769" priority="18252" stopIfTrue="1" operator="equal">
      <formula>"Muy Alta"</formula>
    </cfRule>
  </conditionalFormatting>
  <conditionalFormatting sqref="AP76">
    <cfRule type="cellIs" dxfId="17768" priority="18256" stopIfTrue="1" operator="equal">
      <formula>"Muy Baja"</formula>
    </cfRule>
  </conditionalFormatting>
  <conditionalFormatting sqref="AP77">
    <cfRule type="cellIs" dxfId="17767" priority="18239" stopIfTrue="1" operator="equal">
      <formula>"Alta"</formula>
    </cfRule>
  </conditionalFormatting>
  <conditionalFormatting sqref="AP77">
    <cfRule type="cellIs" dxfId="17766" priority="18241" stopIfTrue="1" operator="equal">
      <formula>"Baja"</formula>
    </cfRule>
  </conditionalFormatting>
  <conditionalFormatting sqref="AP77">
    <cfRule type="cellIs" dxfId="17765" priority="18240" stopIfTrue="1" operator="equal">
      <formula>"Media"</formula>
    </cfRule>
  </conditionalFormatting>
  <conditionalFormatting sqref="AP77">
    <cfRule type="cellIs" dxfId="17764" priority="18238" stopIfTrue="1" operator="equal">
      <formula>"Muy Alta"</formula>
    </cfRule>
  </conditionalFormatting>
  <conditionalFormatting sqref="AP77">
    <cfRule type="cellIs" dxfId="17763" priority="18242" stopIfTrue="1" operator="equal">
      <formula>"Muy Baja"</formula>
    </cfRule>
  </conditionalFormatting>
  <conditionalFormatting sqref="AP87">
    <cfRule type="cellIs" dxfId="17762" priority="18057" stopIfTrue="1" operator="equal">
      <formula>"Alta"</formula>
    </cfRule>
  </conditionalFormatting>
  <conditionalFormatting sqref="AP87">
    <cfRule type="cellIs" dxfId="17761" priority="18059" stopIfTrue="1" operator="equal">
      <formula>"Baja"</formula>
    </cfRule>
  </conditionalFormatting>
  <conditionalFormatting sqref="AP87">
    <cfRule type="cellIs" dxfId="17760" priority="18058" stopIfTrue="1" operator="equal">
      <formula>"Media"</formula>
    </cfRule>
  </conditionalFormatting>
  <conditionalFormatting sqref="AP87">
    <cfRule type="cellIs" dxfId="17759" priority="18056" stopIfTrue="1" operator="equal">
      <formula>"Muy Alta"</formula>
    </cfRule>
  </conditionalFormatting>
  <conditionalFormatting sqref="AP87">
    <cfRule type="cellIs" dxfId="17758" priority="18060" stopIfTrue="1" operator="equal">
      <formula>"Muy Baja"</formula>
    </cfRule>
  </conditionalFormatting>
  <conditionalFormatting sqref="AE78:AE79">
    <cfRule type="containsText" dxfId="17757" priority="18191" operator="containsText" text="VALORAR">
      <formula>NOT(ISERROR(SEARCH("VALORAR",AE78)))</formula>
    </cfRule>
    <cfRule type="containsText" dxfId="17756" priority="18192" operator="containsText" text="Extrema">
      <formula>NOT(ISERROR(SEARCH("Extrema",AE78)))</formula>
    </cfRule>
    <cfRule type="containsText" dxfId="17755" priority="18193" operator="containsText" text="Alta">
      <formula>NOT(ISERROR(SEARCH("Alta",AE78)))</formula>
    </cfRule>
    <cfRule type="containsText" dxfId="17754" priority="18194" operator="containsText" text="Moderada">
      <formula>NOT(ISERROR(SEARCH("Moderada",AE78)))</formula>
    </cfRule>
    <cfRule type="containsText" dxfId="17753" priority="18195" operator="containsText" text="Baja">
      <formula>NOT(ISERROR(SEARCH("Baja",AE78)))</formula>
    </cfRule>
  </conditionalFormatting>
  <conditionalFormatting sqref="AE78:AE79">
    <cfRule type="containsText" dxfId="17752" priority="18196" operator="containsText" text="VALORAR">
      <formula>NOT(ISERROR(SEARCH("VALORAR",AE78)))</formula>
    </cfRule>
    <cfRule type="containsText" dxfId="17751" priority="18197" operator="containsText" text="Extrema">
      <formula>NOT(ISERROR(SEARCH("Extrema",AE78)))</formula>
    </cfRule>
    <cfRule type="containsText" dxfId="17750" priority="18198" operator="containsText" text="Alta">
      <formula>NOT(ISERROR(SEARCH("Alta",AE78)))</formula>
    </cfRule>
    <cfRule type="containsText" dxfId="17749" priority="18199" operator="containsText" text="Moderada">
      <formula>NOT(ISERROR(SEARCH("Moderada",AE78)))</formula>
    </cfRule>
    <cfRule type="containsText" dxfId="17748" priority="18200" operator="containsText" text="Baja">
      <formula>NOT(ISERROR(SEARCH("Baja",AE78)))</formula>
    </cfRule>
  </conditionalFormatting>
  <conditionalFormatting sqref="V78:V79">
    <cfRule type="cellIs" dxfId="17747" priority="18207" stopIfTrue="1" operator="equal">
      <formula>"Alta"</formula>
    </cfRule>
  </conditionalFormatting>
  <conditionalFormatting sqref="V78:V79">
    <cfRule type="cellIs" dxfId="17746" priority="18209" stopIfTrue="1" operator="equal">
      <formula>"Baja"</formula>
    </cfRule>
  </conditionalFormatting>
  <conditionalFormatting sqref="V78:V79">
    <cfRule type="cellIs" dxfId="17745" priority="18208" stopIfTrue="1" operator="equal">
      <formula>"Media"</formula>
    </cfRule>
  </conditionalFormatting>
  <conditionalFormatting sqref="V78:V79">
    <cfRule type="cellIs" dxfId="17744" priority="18206" stopIfTrue="1" operator="equal">
      <formula>"Muy Alta"</formula>
    </cfRule>
  </conditionalFormatting>
  <conditionalFormatting sqref="V78:V79">
    <cfRule type="cellIs" dxfId="17743" priority="18210" stopIfTrue="1" operator="equal">
      <formula>"Muy Baja"</formula>
    </cfRule>
  </conditionalFormatting>
  <conditionalFormatting sqref="AP84">
    <cfRule type="cellIs" dxfId="17742" priority="17999" stopIfTrue="1" operator="equal">
      <formula>"Alta"</formula>
    </cfRule>
  </conditionalFormatting>
  <conditionalFormatting sqref="AP84">
    <cfRule type="cellIs" dxfId="17741" priority="18001" stopIfTrue="1" operator="equal">
      <formula>"Baja"</formula>
    </cfRule>
  </conditionalFormatting>
  <conditionalFormatting sqref="AP84">
    <cfRule type="cellIs" dxfId="17740" priority="18000" stopIfTrue="1" operator="equal">
      <formula>"Media"</formula>
    </cfRule>
  </conditionalFormatting>
  <conditionalFormatting sqref="AP84">
    <cfRule type="cellIs" dxfId="17739" priority="17998" stopIfTrue="1" operator="equal">
      <formula>"Muy Alta"</formula>
    </cfRule>
  </conditionalFormatting>
  <conditionalFormatting sqref="AP84">
    <cfRule type="cellIs" dxfId="17738" priority="18002" stopIfTrue="1" operator="equal">
      <formula>"Muy Baja"</formula>
    </cfRule>
  </conditionalFormatting>
  <conditionalFormatting sqref="AP79">
    <cfRule type="cellIs" dxfId="17737" priority="18153" stopIfTrue="1" operator="equal">
      <formula>"Alta"</formula>
    </cfRule>
  </conditionalFormatting>
  <conditionalFormatting sqref="AP79">
    <cfRule type="cellIs" dxfId="17736" priority="18155" stopIfTrue="1" operator="equal">
      <formula>"Baja"</formula>
    </cfRule>
  </conditionalFormatting>
  <conditionalFormatting sqref="AP79">
    <cfRule type="cellIs" dxfId="17735" priority="18154" stopIfTrue="1" operator="equal">
      <formula>"Media"</formula>
    </cfRule>
  </conditionalFormatting>
  <conditionalFormatting sqref="AP79">
    <cfRule type="cellIs" dxfId="17734" priority="18152" stopIfTrue="1" operator="equal">
      <formula>"Muy Alta"</formula>
    </cfRule>
  </conditionalFormatting>
  <conditionalFormatting sqref="AP79">
    <cfRule type="cellIs" dxfId="17733" priority="18156" stopIfTrue="1" operator="equal">
      <formula>"Muy Baja"</formula>
    </cfRule>
  </conditionalFormatting>
  <conditionalFormatting sqref="V82:V83">
    <cfRule type="cellIs" dxfId="17732" priority="18135" stopIfTrue="1" operator="equal">
      <formula>"Alta"</formula>
    </cfRule>
  </conditionalFormatting>
  <conditionalFormatting sqref="V82:V83">
    <cfRule type="cellIs" dxfId="17731" priority="18137" stopIfTrue="1" operator="equal">
      <formula>"Baja"</formula>
    </cfRule>
  </conditionalFormatting>
  <conditionalFormatting sqref="V82:V83">
    <cfRule type="cellIs" dxfId="17730" priority="18136" stopIfTrue="1" operator="equal">
      <formula>"Media"</formula>
    </cfRule>
  </conditionalFormatting>
  <conditionalFormatting sqref="V82:V83">
    <cfRule type="cellIs" dxfId="17729" priority="18134" stopIfTrue="1" operator="equal">
      <formula>"Muy Alta"</formula>
    </cfRule>
  </conditionalFormatting>
  <conditionalFormatting sqref="V82:V83">
    <cfRule type="cellIs" dxfId="17728" priority="18138" stopIfTrue="1" operator="equal">
      <formula>"Muy Baja"</formula>
    </cfRule>
  </conditionalFormatting>
  <conditionalFormatting sqref="AE88:AE89">
    <cfRule type="containsText" dxfId="17727" priority="17951" operator="containsText" text="VALORAR">
      <formula>NOT(ISERROR(SEARCH("VALORAR",AE88)))</formula>
    </cfRule>
    <cfRule type="containsText" dxfId="17726" priority="17952" operator="containsText" text="Extrema">
      <formula>NOT(ISERROR(SEARCH("Extrema",AE88)))</formula>
    </cfRule>
    <cfRule type="containsText" dxfId="17725" priority="17953" operator="containsText" text="Alta">
      <formula>NOT(ISERROR(SEARCH("Alta",AE88)))</formula>
    </cfRule>
    <cfRule type="containsText" dxfId="17724" priority="17954" operator="containsText" text="Moderada">
      <formula>NOT(ISERROR(SEARCH("Moderada",AE88)))</formula>
    </cfRule>
    <cfRule type="containsText" dxfId="17723" priority="17955" operator="containsText" text="Baja">
      <formula>NOT(ISERROR(SEARCH("Baja",AE88)))</formula>
    </cfRule>
  </conditionalFormatting>
  <conditionalFormatting sqref="AE88:AE89">
    <cfRule type="containsText" dxfId="17722" priority="17956" operator="containsText" text="VALORAR">
      <formula>NOT(ISERROR(SEARCH("VALORAR",AE88)))</formula>
    </cfRule>
    <cfRule type="containsText" dxfId="17721" priority="17957" operator="containsText" text="Extrema">
      <formula>NOT(ISERROR(SEARCH("Extrema",AE88)))</formula>
    </cfRule>
    <cfRule type="containsText" dxfId="17720" priority="17958" operator="containsText" text="Alta">
      <formula>NOT(ISERROR(SEARCH("Alta",AE88)))</formula>
    </cfRule>
    <cfRule type="containsText" dxfId="17719" priority="17959" operator="containsText" text="Moderada">
      <formula>NOT(ISERROR(SEARCH("Moderada",AE88)))</formula>
    </cfRule>
    <cfRule type="containsText" dxfId="17718" priority="17960" operator="containsText" text="Baja">
      <formula>NOT(ISERROR(SEARCH("Baja",AE88)))</formula>
    </cfRule>
  </conditionalFormatting>
  <conditionalFormatting sqref="AW82">
    <cfRule type="containsText" dxfId="17717" priority="18093" operator="containsText" text="VALORAR">
      <formula>NOT(ISERROR(SEARCH("VALORAR",AW82)))</formula>
    </cfRule>
    <cfRule type="containsText" dxfId="17716" priority="18094" operator="containsText" text="Extrema">
      <formula>NOT(ISERROR(SEARCH("Extrema",AW82)))</formula>
    </cfRule>
    <cfRule type="containsText" dxfId="17715" priority="18095" operator="containsText" text="Alta">
      <formula>NOT(ISERROR(SEARCH("Alta",AW82)))</formula>
    </cfRule>
    <cfRule type="containsText" dxfId="17714" priority="18096" operator="containsText" text="Moderada">
      <formula>NOT(ISERROR(SEARCH("Moderada",AW82)))</formula>
    </cfRule>
    <cfRule type="containsText" dxfId="17713" priority="18097" operator="containsText" text="Baja">
      <formula>NOT(ISERROR(SEARCH("Baja",AW82)))</formula>
    </cfRule>
  </conditionalFormatting>
  <conditionalFormatting sqref="AW82">
    <cfRule type="containsText" dxfId="17712" priority="18098" operator="containsText" text="VALORAR">
      <formula>NOT(ISERROR(SEARCH("VALORAR",AW82)))</formula>
    </cfRule>
    <cfRule type="containsText" dxfId="17711" priority="18099" operator="containsText" text="Extrema">
      <formula>NOT(ISERROR(SEARCH("Extrema",AW82)))</formula>
    </cfRule>
    <cfRule type="containsText" dxfId="17710" priority="18100" operator="containsText" text="Alta">
      <formula>NOT(ISERROR(SEARCH("Alta",AW82)))</formula>
    </cfRule>
    <cfRule type="containsText" dxfId="17709" priority="18101" operator="containsText" text="Moderada">
      <formula>NOT(ISERROR(SEARCH("Moderada",AW82)))</formula>
    </cfRule>
    <cfRule type="containsText" dxfId="17708" priority="18102" operator="containsText" text="Baja">
      <formula>NOT(ISERROR(SEARCH("Baja",AW82)))</formula>
    </cfRule>
  </conditionalFormatting>
  <conditionalFormatting sqref="AP82">
    <cfRule type="cellIs" dxfId="17707" priority="18085" stopIfTrue="1" operator="equal">
      <formula>"Alta"</formula>
    </cfRule>
  </conditionalFormatting>
  <conditionalFormatting sqref="AP82">
    <cfRule type="cellIs" dxfId="17706" priority="18087" stopIfTrue="1" operator="equal">
      <formula>"Baja"</formula>
    </cfRule>
  </conditionalFormatting>
  <conditionalFormatting sqref="AP82">
    <cfRule type="cellIs" dxfId="17705" priority="18086" stopIfTrue="1" operator="equal">
      <formula>"Media"</formula>
    </cfRule>
  </conditionalFormatting>
  <conditionalFormatting sqref="AP82">
    <cfRule type="cellIs" dxfId="17704" priority="18084" stopIfTrue="1" operator="equal">
      <formula>"Muy Alta"</formula>
    </cfRule>
  </conditionalFormatting>
  <conditionalFormatting sqref="AP82">
    <cfRule type="cellIs" dxfId="17703" priority="18088" stopIfTrue="1" operator="equal">
      <formula>"Muy Baja"</formula>
    </cfRule>
  </conditionalFormatting>
  <conditionalFormatting sqref="AP83">
    <cfRule type="cellIs" dxfId="17702" priority="18071" stopIfTrue="1" operator="equal">
      <formula>"Alta"</formula>
    </cfRule>
  </conditionalFormatting>
  <conditionalFormatting sqref="AP83">
    <cfRule type="cellIs" dxfId="17701" priority="18073" stopIfTrue="1" operator="equal">
      <formula>"Baja"</formula>
    </cfRule>
  </conditionalFormatting>
  <conditionalFormatting sqref="AP83">
    <cfRule type="cellIs" dxfId="17700" priority="18072" stopIfTrue="1" operator="equal">
      <formula>"Media"</formula>
    </cfRule>
  </conditionalFormatting>
  <conditionalFormatting sqref="AP83">
    <cfRule type="cellIs" dxfId="17699" priority="18070" stopIfTrue="1" operator="equal">
      <formula>"Muy Alta"</formula>
    </cfRule>
  </conditionalFormatting>
  <conditionalFormatting sqref="AP83">
    <cfRule type="cellIs" dxfId="17698" priority="18074" stopIfTrue="1" operator="equal">
      <formula>"Muy Baja"</formula>
    </cfRule>
  </conditionalFormatting>
  <conditionalFormatting sqref="AP93">
    <cfRule type="cellIs" dxfId="17697" priority="17889" stopIfTrue="1" operator="equal">
      <formula>"Alta"</formula>
    </cfRule>
  </conditionalFormatting>
  <conditionalFormatting sqref="AP93">
    <cfRule type="cellIs" dxfId="17696" priority="17891" stopIfTrue="1" operator="equal">
      <formula>"Baja"</formula>
    </cfRule>
  </conditionalFormatting>
  <conditionalFormatting sqref="AP93">
    <cfRule type="cellIs" dxfId="17695" priority="17890" stopIfTrue="1" operator="equal">
      <formula>"Media"</formula>
    </cfRule>
  </conditionalFormatting>
  <conditionalFormatting sqref="AP93">
    <cfRule type="cellIs" dxfId="17694" priority="17888" stopIfTrue="1" operator="equal">
      <formula>"Muy Alta"</formula>
    </cfRule>
  </conditionalFormatting>
  <conditionalFormatting sqref="AP93">
    <cfRule type="cellIs" dxfId="17693" priority="17892" stopIfTrue="1" operator="equal">
      <formula>"Muy Baja"</formula>
    </cfRule>
  </conditionalFormatting>
  <conditionalFormatting sqref="AE84:AE85">
    <cfRule type="containsText" dxfId="17692" priority="18023" operator="containsText" text="VALORAR">
      <formula>NOT(ISERROR(SEARCH("VALORAR",AE84)))</formula>
    </cfRule>
    <cfRule type="containsText" dxfId="17691" priority="18024" operator="containsText" text="Extrema">
      <formula>NOT(ISERROR(SEARCH("Extrema",AE84)))</formula>
    </cfRule>
    <cfRule type="containsText" dxfId="17690" priority="18025" operator="containsText" text="Alta">
      <formula>NOT(ISERROR(SEARCH("Alta",AE84)))</formula>
    </cfRule>
    <cfRule type="containsText" dxfId="17689" priority="18026" operator="containsText" text="Moderada">
      <formula>NOT(ISERROR(SEARCH("Moderada",AE84)))</formula>
    </cfRule>
    <cfRule type="containsText" dxfId="17688" priority="18027" operator="containsText" text="Baja">
      <formula>NOT(ISERROR(SEARCH("Baja",AE84)))</formula>
    </cfRule>
  </conditionalFormatting>
  <conditionalFormatting sqref="AE84:AE85">
    <cfRule type="containsText" dxfId="17687" priority="18028" operator="containsText" text="VALORAR">
      <formula>NOT(ISERROR(SEARCH("VALORAR",AE84)))</formula>
    </cfRule>
    <cfRule type="containsText" dxfId="17686" priority="18029" operator="containsText" text="Extrema">
      <formula>NOT(ISERROR(SEARCH("Extrema",AE84)))</formula>
    </cfRule>
    <cfRule type="containsText" dxfId="17685" priority="18030" operator="containsText" text="Alta">
      <formula>NOT(ISERROR(SEARCH("Alta",AE84)))</formula>
    </cfRule>
    <cfRule type="containsText" dxfId="17684" priority="18031" operator="containsText" text="Moderada">
      <formula>NOT(ISERROR(SEARCH("Moderada",AE84)))</formula>
    </cfRule>
    <cfRule type="containsText" dxfId="17683" priority="18032" operator="containsText" text="Baja">
      <formula>NOT(ISERROR(SEARCH("Baja",AE84)))</formula>
    </cfRule>
  </conditionalFormatting>
  <conditionalFormatting sqref="V84:V85">
    <cfRule type="cellIs" dxfId="17682" priority="18039" stopIfTrue="1" operator="equal">
      <formula>"Alta"</formula>
    </cfRule>
  </conditionalFormatting>
  <conditionalFormatting sqref="V84:V85">
    <cfRule type="cellIs" dxfId="17681" priority="18041" stopIfTrue="1" operator="equal">
      <formula>"Baja"</formula>
    </cfRule>
  </conditionalFormatting>
  <conditionalFormatting sqref="V84:V85">
    <cfRule type="cellIs" dxfId="17680" priority="18040" stopIfTrue="1" operator="equal">
      <formula>"Media"</formula>
    </cfRule>
  </conditionalFormatting>
  <conditionalFormatting sqref="V84:V85">
    <cfRule type="cellIs" dxfId="17679" priority="18038" stopIfTrue="1" operator="equal">
      <formula>"Muy Alta"</formula>
    </cfRule>
  </conditionalFormatting>
  <conditionalFormatting sqref="V84:V85">
    <cfRule type="cellIs" dxfId="17678" priority="18042" stopIfTrue="1" operator="equal">
      <formula>"Muy Baja"</formula>
    </cfRule>
  </conditionalFormatting>
  <conditionalFormatting sqref="AP90">
    <cfRule type="cellIs" dxfId="17677" priority="17831" stopIfTrue="1" operator="equal">
      <formula>"Alta"</formula>
    </cfRule>
  </conditionalFormatting>
  <conditionalFormatting sqref="AP90">
    <cfRule type="cellIs" dxfId="17676" priority="17833" stopIfTrue="1" operator="equal">
      <formula>"Baja"</formula>
    </cfRule>
  </conditionalFormatting>
  <conditionalFormatting sqref="AP90">
    <cfRule type="cellIs" dxfId="17675" priority="17832" stopIfTrue="1" operator="equal">
      <formula>"Media"</formula>
    </cfRule>
  </conditionalFormatting>
  <conditionalFormatting sqref="AP90">
    <cfRule type="cellIs" dxfId="17674" priority="17830" stopIfTrue="1" operator="equal">
      <formula>"Muy Alta"</formula>
    </cfRule>
  </conditionalFormatting>
  <conditionalFormatting sqref="AP90">
    <cfRule type="cellIs" dxfId="17673" priority="17834" stopIfTrue="1" operator="equal">
      <formula>"Muy Baja"</formula>
    </cfRule>
  </conditionalFormatting>
  <conditionalFormatting sqref="AP85">
    <cfRule type="cellIs" dxfId="17672" priority="17985" stopIfTrue="1" operator="equal">
      <formula>"Alta"</formula>
    </cfRule>
  </conditionalFormatting>
  <conditionalFormatting sqref="AP85">
    <cfRule type="cellIs" dxfId="17671" priority="17987" stopIfTrue="1" operator="equal">
      <formula>"Baja"</formula>
    </cfRule>
  </conditionalFormatting>
  <conditionalFormatting sqref="AP85">
    <cfRule type="cellIs" dxfId="17670" priority="17986" stopIfTrue="1" operator="equal">
      <formula>"Media"</formula>
    </cfRule>
  </conditionalFormatting>
  <conditionalFormatting sqref="AP85">
    <cfRule type="cellIs" dxfId="17669" priority="17984" stopIfTrue="1" operator="equal">
      <formula>"Muy Alta"</formula>
    </cfRule>
  </conditionalFormatting>
  <conditionalFormatting sqref="AP85">
    <cfRule type="cellIs" dxfId="17668" priority="17988" stopIfTrue="1" operator="equal">
      <formula>"Muy Baja"</formula>
    </cfRule>
  </conditionalFormatting>
  <conditionalFormatting sqref="V34:V35">
    <cfRule type="cellIs" dxfId="17667" priority="19479" stopIfTrue="1" operator="equal">
      <formula>"Alta"</formula>
    </cfRule>
  </conditionalFormatting>
  <conditionalFormatting sqref="V34:V35">
    <cfRule type="cellIs" dxfId="17666" priority="19481" stopIfTrue="1" operator="equal">
      <formula>"Baja"</formula>
    </cfRule>
  </conditionalFormatting>
  <conditionalFormatting sqref="V34:V35">
    <cfRule type="cellIs" dxfId="17665" priority="19480" stopIfTrue="1" operator="equal">
      <formula>"Media"</formula>
    </cfRule>
  </conditionalFormatting>
  <conditionalFormatting sqref="V34:V35">
    <cfRule type="cellIs" dxfId="17664" priority="19478" stopIfTrue="1" operator="equal">
      <formula>"Muy Alta"</formula>
    </cfRule>
  </conditionalFormatting>
  <conditionalFormatting sqref="V34:V35">
    <cfRule type="cellIs" dxfId="17663" priority="19482" stopIfTrue="1" operator="equal">
      <formula>"Muy Baja"</formula>
    </cfRule>
  </conditionalFormatting>
  <conditionalFormatting sqref="AE34:AE35">
    <cfRule type="containsText" dxfId="17662" priority="19463" operator="containsText" text="VALORAR">
      <formula>NOT(ISERROR(SEARCH("VALORAR",AE34)))</formula>
    </cfRule>
    <cfRule type="containsText" dxfId="17661" priority="19464" operator="containsText" text="Extrema">
      <formula>NOT(ISERROR(SEARCH("Extrema",AE34)))</formula>
    </cfRule>
    <cfRule type="containsText" dxfId="17660" priority="19465" operator="containsText" text="Alta">
      <formula>NOT(ISERROR(SEARCH("Alta",AE34)))</formula>
    </cfRule>
    <cfRule type="containsText" dxfId="17659" priority="19466" operator="containsText" text="Moderada">
      <formula>NOT(ISERROR(SEARCH("Moderada",AE34)))</formula>
    </cfRule>
    <cfRule type="containsText" dxfId="17658" priority="19467" operator="containsText" text="Baja">
      <formula>NOT(ISERROR(SEARCH("Baja",AE34)))</formula>
    </cfRule>
  </conditionalFormatting>
  <conditionalFormatting sqref="AE34:AE35">
    <cfRule type="containsText" dxfId="17657" priority="19468" operator="containsText" text="VALORAR">
      <formula>NOT(ISERROR(SEARCH("VALORAR",AE34)))</formula>
    </cfRule>
    <cfRule type="containsText" dxfId="17656" priority="19469" operator="containsText" text="Extrema">
      <formula>NOT(ISERROR(SEARCH("Extrema",AE34)))</formula>
    </cfRule>
    <cfRule type="containsText" dxfId="17655" priority="19470" operator="containsText" text="Alta">
      <formula>NOT(ISERROR(SEARCH("Alta",AE34)))</formula>
    </cfRule>
    <cfRule type="containsText" dxfId="17654" priority="19471" operator="containsText" text="Moderada">
      <formula>NOT(ISERROR(SEARCH("Moderada",AE34)))</formula>
    </cfRule>
    <cfRule type="containsText" dxfId="17653" priority="19472" operator="containsText" text="Baja">
      <formula>NOT(ISERROR(SEARCH("Baja",AE34)))</formula>
    </cfRule>
  </conditionalFormatting>
  <conditionalFormatting sqref="AW34">
    <cfRule type="containsText" dxfId="17652" priority="19437" operator="containsText" text="VALORAR">
      <formula>NOT(ISERROR(SEARCH("VALORAR",AW34)))</formula>
    </cfRule>
    <cfRule type="containsText" dxfId="17651" priority="19438" operator="containsText" text="Extrema">
      <formula>NOT(ISERROR(SEARCH("Extrema",AW34)))</formula>
    </cfRule>
    <cfRule type="containsText" dxfId="17650" priority="19439" operator="containsText" text="Alta">
      <formula>NOT(ISERROR(SEARCH("Alta",AW34)))</formula>
    </cfRule>
    <cfRule type="containsText" dxfId="17649" priority="19440" operator="containsText" text="Moderada">
      <formula>NOT(ISERROR(SEARCH("Moderada",AW34)))</formula>
    </cfRule>
    <cfRule type="containsText" dxfId="17648" priority="19441" operator="containsText" text="Baja">
      <formula>NOT(ISERROR(SEARCH("Baja",AW34)))</formula>
    </cfRule>
  </conditionalFormatting>
  <conditionalFormatting sqref="AW34">
    <cfRule type="containsText" dxfId="17647" priority="19442" operator="containsText" text="VALORAR">
      <formula>NOT(ISERROR(SEARCH("VALORAR",AW34)))</formula>
    </cfRule>
    <cfRule type="containsText" dxfId="17646" priority="19443" operator="containsText" text="Extrema">
      <formula>NOT(ISERROR(SEARCH("Extrema",AW34)))</formula>
    </cfRule>
    <cfRule type="containsText" dxfId="17645" priority="19444" operator="containsText" text="Alta">
      <formula>NOT(ISERROR(SEARCH("Alta",AW34)))</formula>
    </cfRule>
    <cfRule type="containsText" dxfId="17644" priority="19445" operator="containsText" text="Moderada">
      <formula>NOT(ISERROR(SEARCH("Moderada",AW34)))</formula>
    </cfRule>
    <cfRule type="containsText" dxfId="17643" priority="19446" operator="containsText" text="Baja">
      <formula>NOT(ISERROR(SEARCH("Baja",AW34)))</formula>
    </cfRule>
  </conditionalFormatting>
  <conditionalFormatting sqref="AP40">
    <cfRule type="cellIs" dxfId="17642" priority="19261" stopIfTrue="1" operator="equal">
      <formula>"Alta"</formula>
    </cfRule>
  </conditionalFormatting>
  <conditionalFormatting sqref="AP40">
    <cfRule type="cellIs" dxfId="17641" priority="19263" stopIfTrue="1" operator="equal">
      <formula>"Baja"</formula>
    </cfRule>
  </conditionalFormatting>
  <conditionalFormatting sqref="AP40">
    <cfRule type="cellIs" dxfId="17640" priority="19262" stopIfTrue="1" operator="equal">
      <formula>"Media"</formula>
    </cfRule>
  </conditionalFormatting>
  <conditionalFormatting sqref="AP40">
    <cfRule type="cellIs" dxfId="17639" priority="19260" stopIfTrue="1" operator="equal">
      <formula>"Muy Alta"</formula>
    </cfRule>
  </conditionalFormatting>
  <conditionalFormatting sqref="AP40">
    <cfRule type="cellIs" dxfId="17638" priority="19264" stopIfTrue="1" operator="equal">
      <formula>"Muy Baja"</formula>
    </cfRule>
  </conditionalFormatting>
  <conditionalFormatting sqref="AP35">
    <cfRule type="cellIs" dxfId="17637" priority="19415" stopIfTrue="1" operator="equal">
      <formula>"Alta"</formula>
    </cfRule>
  </conditionalFormatting>
  <conditionalFormatting sqref="AP35">
    <cfRule type="cellIs" dxfId="17636" priority="19417" stopIfTrue="1" operator="equal">
      <formula>"Baja"</formula>
    </cfRule>
  </conditionalFormatting>
  <conditionalFormatting sqref="AP35">
    <cfRule type="cellIs" dxfId="17635" priority="19416" stopIfTrue="1" operator="equal">
      <formula>"Media"</formula>
    </cfRule>
  </conditionalFormatting>
  <conditionalFormatting sqref="AP35">
    <cfRule type="cellIs" dxfId="17634" priority="19414" stopIfTrue="1" operator="equal">
      <formula>"Muy Alta"</formula>
    </cfRule>
  </conditionalFormatting>
  <conditionalFormatting sqref="AP35">
    <cfRule type="cellIs" dxfId="17633" priority="19418" stopIfTrue="1" operator="equal">
      <formula>"Muy Baja"</formula>
    </cfRule>
  </conditionalFormatting>
  <conditionalFormatting sqref="AP39">
    <cfRule type="cellIs" dxfId="17632" priority="19401" stopIfTrue="1" operator="equal">
      <formula>"Alta"</formula>
    </cfRule>
  </conditionalFormatting>
  <conditionalFormatting sqref="AP39">
    <cfRule type="cellIs" dxfId="17631" priority="19403" stopIfTrue="1" operator="equal">
      <formula>"Baja"</formula>
    </cfRule>
  </conditionalFormatting>
  <conditionalFormatting sqref="AP39">
    <cfRule type="cellIs" dxfId="17630" priority="19402" stopIfTrue="1" operator="equal">
      <formula>"Media"</formula>
    </cfRule>
  </conditionalFormatting>
  <conditionalFormatting sqref="AP39">
    <cfRule type="cellIs" dxfId="17629" priority="19400" stopIfTrue="1" operator="equal">
      <formula>"Muy Alta"</formula>
    </cfRule>
  </conditionalFormatting>
  <conditionalFormatting sqref="AP39">
    <cfRule type="cellIs" dxfId="17628" priority="19404" stopIfTrue="1" operator="equal">
      <formula>"Muy Baja"</formula>
    </cfRule>
  </conditionalFormatting>
  <conditionalFormatting sqref="AE36:AE37">
    <cfRule type="containsText" dxfId="17627" priority="19367" operator="containsText" text="VALORAR">
      <formula>NOT(ISERROR(SEARCH("VALORAR",AE36)))</formula>
    </cfRule>
    <cfRule type="containsText" dxfId="17626" priority="19368" operator="containsText" text="Extrema">
      <formula>NOT(ISERROR(SEARCH("Extrema",AE36)))</formula>
    </cfRule>
    <cfRule type="containsText" dxfId="17625" priority="19369" operator="containsText" text="Alta">
      <formula>NOT(ISERROR(SEARCH("Alta",AE36)))</formula>
    </cfRule>
    <cfRule type="containsText" dxfId="17624" priority="19370" operator="containsText" text="Moderada">
      <formula>NOT(ISERROR(SEARCH("Moderada",AE36)))</formula>
    </cfRule>
    <cfRule type="containsText" dxfId="17623" priority="19371" operator="containsText" text="Baja">
      <formula>NOT(ISERROR(SEARCH("Baja",AE36)))</formula>
    </cfRule>
  </conditionalFormatting>
  <conditionalFormatting sqref="AE36:AE37">
    <cfRule type="containsText" dxfId="17622" priority="19372" operator="containsText" text="VALORAR">
      <formula>NOT(ISERROR(SEARCH("VALORAR",AE36)))</formula>
    </cfRule>
    <cfRule type="containsText" dxfId="17621" priority="19373" operator="containsText" text="Extrema">
      <formula>NOT(ISERROR(SEARCH("Extrema",AE36)))</formula>
    </cfRule>
    <cfRule type="containsText" dxfId="17620" priority="19374" operator="containsText" text="Alta">
      <formula>NOT(ISERROR(SEARCH("Alta",AE36)))</formula>
    </cfRule>
    <cfRule type="containsText" dxfId="17619" priority="19375" operator="containsText" text="Moderada">
      <formula>NOT(ISERROR(SEARCH("Moderada",AE36)))</formula>
    </cfRule>
    <cfRule type="containsText" dxfId="17618" priority="19376" operator="containsText" text="Baja">
      <formula>NOT(ISERROR(SEARCH("Baja",AE36)))</formula>
    </cfRule>
  </conditionalFormatting>
  <conditionalFormatting sqref="V36:V37">
    <cfRule type="cellIs" dxfId="17617" priority="19383" stopIfTrue="1" operator="equal">
      <formula>"Alta"</formula>
    </cfRule>
  </conditionalFormatting>
  <conditionalFormatting sqref="V36:V37">
    <cfRule type="cellIs" dxfId="17616" priority="19385" stopIfTrue="1" operator="equal">
      <formula>"Baja"</formula>
    </cfRule>
  </conditionalFormatting>
  <conditionalFormatting sqref="V36:V37">
    <cfRule type="cellIs" dxfId="17615" priority="19384" stopIfTrue="1" operator="equal">
      <formula>"Media"</formula>
    </cfRule>
  </conditionalFormatting>
  <conditionalFormatting sqref="V36:V37">
    <cfRule type="cellIs" dxfId="17614" priority="19382" stopIfTrue="1" operator="equal">
      <formula>"Muy Alta"</formula>
    </cfRule>
  </conditionalFormatting>
  <conditionalFormatting sqref="V36:V37">
    <cfRule type="cellIs" dxfId="17613" priority="19386" stopIfTrue="1" operator="equal">
      <formula>"Muy Baja"</formula>
    </cfRule>
  </conditionalFormatting>
  <conditionalFormatting sqref="AP36">
    <cfRule type="cellIs" dxfId="17612" priority="19343" stopIfTrue="1" operator="equal">
      <formula>"Alta"</formula>
    </cfRule>
  </conditionalFormatting>
  <conditionalFormatting sqref="AP36">
    <cfRule type="cellIs" dxfId="17611" priority="19345" stopIfTrue="1" operator="equal">
      <formula>"Baja"</formula>
    </cfRule>
  </conditionalFormatting>
  <conditionalFormatting sqref="AP36">
    <cfRule type="cellIs" dxfId="17610" priority="19344" stopIfTrue="1" operator="equal">
      <formula>"Media"</formula>
    </cfRule>
  </conditionalFormatting>
  <conditionalFormatting sqref="AP36">
    <cfRule type="cellIs" dxfId="17609" priority="19342" stopIfTrue="1" operator="equal">
      <formula>"Muy Alta"</formula>
    </cfRule>
  </conditionalFormatting>
  <conditionalFormatting sqref="AP36">
    <cfRule type="cellIs" dxfId="17608" priority="19346" stopIfTrue="1" operator="equal">
      <formula>"Muy Baja"</formula>
    </cfRule>
  </conditionalFormatting>
  <conditionalFormatting sqref="AP37">
    <cfRule type="cellIs" dxfId="17607" priority="19329" stopIfTrue="1" operator="equal">
      <formula>"Alta"</formula>
    </cfRule>
  </conditionalFormatting>
  <conditionalFormatting sqref="AP37">
    <cfRule type="cellIs" dxfId="17606" priority="19331" stopIfTrue="1" operator="equal">
      <formula>"Baja"</formula>
    </cfRule>
  </conditionalFormatting>
  <conditionalFormatting sqref="AP37">
    <cfRule type="cellIs" dxfId="17605" priority="19330" stopIfTrue="1" operator="equal">
      <formula>"Media"</formula>
    </cfRule>
  </conditionalFormatting>
  <conditionalFormatting sqref="AP37">
    <cfRule type="cellIs" dxfId="17604" priority="19328" stopIfTrue="1" operator="equal">
      <formula>"Muy Alta"</formula>
    </cfRule>
  </conditionalFormatting>
  <conditionalFormatting sqref="AP37">
    <cfRule type="cellIs" dxfId="17603" priority="19332" stopIfTrue="1" operator="equal">
      <formula>"Muy Baja"</formula>
    </cfRule>
  </conditionalFormatting>
  <conditionalFormatting sqref="V40:V41">
    <cfRule type="cellIs" dxfId="17602" priority="19311" stopIfTrue="1" operator="equal">
      <formula>"Alta"</formula>
    </cfRule>
  </conditionalFormatting>
  <conditionalFormatting sqref="V40:V41">
    <cfRule type="cellIs" dxfId="17601" priority="19313" stopIfTrue="1" operator="equal">
      <formula>"Baja"</formula>
    </cfRule>
  </conditionalFormatting>
  <conditionalFormatting sqref="V40:V41">
    <cfRule type="cellIs" dxfId="17600" priority="19312" stopIfTrue="1" operator="equal">
      <formula>"Media"</formula>
    </cfRule>
  </conditionalFormatting>
  <conditionalFormatting sqref="V40:V41">
    <cfRule type="cellIs" dxfId="17599" priority="19310" stopIfTrue="1" operator="equal">
      <formula>"Muy Alta"</formula>
    </cfRule>
  </conditionalFormatting>
  <conditionalFormatting sqref="V40:V41">
    <cfRule type="cellIs" dxfId="17598" priority="19314" stopIfTrue="1" operator="equal">
      <formula>"Muy Baja"</formula>
    </cfRule>
  </conditionalFormatting>
  <conditionalFormatting sqref="AE40:AE41">
    <cfRule type="containsText" dxfId="17597" priority="19295" operator="containsText" text="VALORAR">
      <formula>NOT(ISERROR(SEARCH("VALORAR",AE40)))</formula>
    </cfRule>
    <cfRule type="containsText" dxfId="17596" priority="19296" operator="containsText" text="Extrema">
      <formula>NOT(ISERROR(SEARCH("Extrema",AE40)))</formula>
    </cfRule>
    <cfRule type="containsText" dxfId="17595" priority="19297" operator="containsText" text="Alta">
      <formula>NOT(ISERROR(SEARCH("Alta",AE40)))</formula>
    </cfRule>
    <cfRule type="containsText" dxfId="17594" priority="19298" operator="containsText" text="Moderada">
      <formula>NOT(ISERROR(SEARCH("Moderada",AE40)))</formula>
    </cfRule>
    <cfRule type="containsText" dxfId="17593" priority="19299" operator="containsText" text="Baja">
      <formula>NOT(ISERROR(SEARCH("Baja",AE40)))</formula>
    </cfRule>
  </conditionalFormatting>
  <conditionalFormatting sqref="AE40:AE41">
    <cfRule type="containsText" dxfId="17592" priority="19300" operator="containsText" text="VALORAR">
      <formula>NOT(ISERROR(SEARCH("VALORAR",AE40)))</formula>
    </cfRule>
    <cfRule type="containsText" dxfId="17591" priority="19301" operator="containsText" text="Extrema">
      <formula>NOT(ISERROR(SEARCH("Extrema",AE40)))</formula>
    </cfRule>
    <cfRule type="containsText" dxfId="17590" priority="19302" operator="containsText" text="Alta">
      <formula>NOT(ISERROR(SEARCH("Alta",AE40)))</formula>
    </cfRule>
    <cfRule type="containsText" dxfId="17589" priority="19303" operator="containsText" text="Moderada">
      <formula>NOT(ISERROR(SEARCH("Moderada",AE40)))</formula>
    </cfRule>
    <cfRule type="containsText" dxfId="17588" priority="19304" operator="containsText" text="Baja">
      <formula>NOT(ISERROR(SEARCH("Baja",AE40)))</formula>
    </cfRule>
  </conditionalFormatting>
  <conditionalFormatting sqref="AW40">
    <cfRule type="containsText" dxfId="17587" priority="19269" operator="containsText" text="VALORAR">
      <formula>NOT(ISERROR(SEARCH("VALORAR",AW40)))</formula>
    </cfRule>
    <cfRule type="containsText" dxfId="17586" priority="19270" operator="containsText" text="Extrema">
      <formula>NOT(ISERROR(SEARCH("Extrema",AW40)))</formula>
    </cfRule>
    <cfRule type="containsText" dxfId="17585" priority="19271" operator="containsText" text="Alta">
      <formula>NOT(ISERROR(SEARCH("Alta",AW40)))</formula>
    </cfRule>
    <cfRule type="containsText" dxfId="17584" priority="19272" operator="containsText" text="Moderada">
      <formula>NOT(ISERROR(SEARCH("Moderada",AW40)))</formula>
    </cfRule>
    <cfRule type="containsText" dxfId="17583" priority="19273" operator="containsText" text="Baja">
      <formula>NOT(ISERROR(SEARCH("Baja",AW40)))</formula>
    </cfRule>
  </conditionalFormatting>
  <conditionalFormatting sqref="AW40">
    <cfRule type="containsText" dxfId="17582" priority="19274" operator="containsText" text="VALORAR">
      <formula>NOT(ISERROR(SEARCH("VALORAR",AW40)))</formula>
    </cfRule>
    <cfRule type="containsText" dxfId="17581" priority="19275" operator="containsText" text="Extrema">
      <formula>NOT(ISERROR(SEARCH("Extrema",AW40)))</formula>
    </cfRule>
    <cfRule type="containsText" dxfId="17580" priority="19276" operator="containsText" text="Alta">
      <formula>NOT(ISERROR(SEARCH("Alta",AW40)))</formula>
    </cfRule>
    <cfRule type="containsText" dxfId="17579" priority="19277" operator="containsText" text="Moderada">
      <formula>NOT(ISERROR(SEARCH("Moderada",AW40)))</formula>
    </cfRule>
    <cfRule type="containsText" dxfId="17578" priority="19278" operator="containsText" text="Baja">
      <formula>NOT(ISERROR(SEARCH("Baja",AW40)))</formula>
    </cfRule>
  </conditionalFormatting>
  <conditionalFormatting sqref="AP46">
    <cfRule type="cellIs" dxfId="17577" priority="19093" stopIfTrue="1" operator="equal">
      <formula>"Alta"</formula>
    </cfRule>
  </conditionalFormatting>
  <conditionalFormatting sqref="AP46">
    <cfRule type="cellIs" dxfId="17576" priority="19095" stopIfTrue="1" operator="equal">
      <formula>"Baja"</formula>
    </cfRule>
  </conditionalFormatting>
  <conditionalFormatting sqref="AP46">
    <cfRule type="cellIs" dxfId="17575" priority="19094" stopIfTrue="1" operator="equal">
      <formula>"Media"</formula>
    </cfRule>
  </conditionalFormatting>
  <conditionalFormatting sqref="AP46">
    <cfRule type="cellIs" dxfId="17574" priority="19092" stopIfTrue="1" operator="equal">
      <formula>"Muy Alta"</formula>
    </cfRule>
  </conditionalFormatting>
  <conditionalFormatting sqref="AP46">
    <cfRule type="cellIs" dxfId="17573" priority="19096" stopIfTrue="1" operator="equal">
      <formula>"Muy Baja"</formula>
    </cfRule>
  </conditionalFormatting>
  <conditionalFormatting sqref="AP41">
    <cfRule type="cellIs" dxfId="17572" priority="19247" stopIfTrue="1" operator="equal">
      <formula>"Alta"</formula>
    </cfRule>
  </conditionalFormatting>
  <conditionalFormatting sqref="AP41">
    <cfRule type="cellIs" dxfId="17571" priority="19249" stopIfTrue="1" operator="equal">
      <formula>"Baja"</formula>
    </cfRule>
  </conditionalFormatting>
  <conditionalFormatting sqref="AP41">
    <cfRule type="cellIs" dxfId="17570" priority="19248" stopIfTrue="1" operator="equal">
      <formula>"Media"</formula>
    </cfRule>
  </conditionalFormatting>
  <conditionalFormatting sqref="AP41">
    <cfRule type="cellIs" dxfId="17569" priority="19246" stopIfTrue="1" operator="equal">
      <formula>"Muy Alta"</formula>
    </cfRule>
  </conditionalFormatting>
  <conditionalFormatting sqref="AP41">
    <cfRule type="cellIs" dxfId="17568" priority="19250" stopIfTrue="1" operator="equal">
      <formula>"Muy Baja"</formula>
    </cfRule>
  </conditionalFormatting>
  <conditionalFormatting sqref="AP45">
    <cfRule type="cellIs" dxfId="17567" priority="19233" stopIfTrue="1" operator="equal">
      <formula>"Alta"</formula>
    </cfRule>
  </conditionalFormatting>
  <conditionalFormatting sqref="AP45">
    <cfRule type="cellIs" dxfId="17566" priority="19235" stopIfTrue="1" operator="equal">
      <formula>"Baja"</formula>
    </cfRule>
  </conditionalFormatting>
  <conditionalFormatting sqref="AP45">
    <cfRule type="cellIs" dxfId="17565" priority="19234" stopIfTrue="1" operator="equal">
      <formula>"Media"</formula>
    </cfRule>
  </conditionalFormatting>
  <conditionalFormatting sqref="AP45">
    <cfRule type="cellIs" dxfId="17564" priority="19232" stopIfTrue="1" operator="equal">
      <formula>"Muy Alta"</formula>
    </cfRule>
  </conditionalFormatting>
  <conditionalFormatting sqref="AP45">
    <cfRule type="cellIs" dxfId="17563" priority="19236" stopIfTrue="1" operator="equal">
      <formula>"Muy Baja"</formula>
    </cfRule>
  </conditionalFormatting>
  <conditionalFormatting sqref="AE42:AE43">
    <cfRule type="containsText" dxfId="17562" priority="19199" operator="containsText" text="VALORAR">
      <formula>NOT(ISERROR(SEARCH("VALORAR",AE42)))</formula>
    </cfRule>
    <cfRule type="containsText" dxfId="17561" priority="19200" operator="containsText" text="Extrema">
      <formula>NOT(ISERROR(SEARCH("Extrema",AE42)))</formula>
    </cfRule>
    <cfRule type="containsText" dxfId="17560" priority="19201" operator="containsText" text="Alta">
      <formula>NOT(ISERROR(SEARCH("Alta",AE42)))</formula>
    </cfRule>
    <cfRule type="containsText" dxfId="17559" priority="19202" operator="containsText" text="Moderada">
      <formula>NOT(ISERROR(SEARCH("Moderada",AE42)))</formula>
    </cfRule>
    <cfRule type="containsText" dxfId="17558" priority="19203" operator="containsText" text="Baja">
      <formula>NOT(ISERROR(SEARCH("Baja",AE42)))</formula>
    </cfRule>
  </conditionalFormatting>
  <conditionalFormatting sqref="AE42:AE43">
    <cfRule type="containsText" dxfId="17557" priority="19204" operator="containsText" text="VALORAR">
      <formula>NOT(ISERROR(SEARCH("VALORAR",AE42)))</formula>
    </cfRule>
    <cfRule type="containsText" dxfId="17556" priority="19205" operator="containsText" text="Extrema">
      <formula>NOT(ISERROR(SEARCH("Extrema",AE42)))</formula>
    </cfRule>
    <cfRule type="containsText" dxfId="17555" priority="19206" operator="containsText" text="Alta">
      <formula>NOT(ISERROR(SEARCH("Alta",AE42)))</formula>
    </cfRule>
    <cfRule type="containsText" dxfId="17554" priority="19207" operator="containsText" text="Moderada">
      <formula>NOT(ISERROR(SEARCH("Moderada",AE42)))</formula>
    </cfRule>
    <cfRule type="containsText" dxfId="17553" priority="19208" operator="containsText" text="Baja">
      <formula>NOT(ISERROR(SEARCH("Baja",AE42)))</formula>
    </cfRule>
  </conditionalFormatting>
  <conditionalFormatting sqref="V42:V43">
    <cfRule type="cellIs" dxfId="17552" priority="19215" stopIfTrue="1" operator="equal">
      <formula>"Alta"</formula>
    </cfRule>
  </conditionalFormatting>
  <conditionalFormatting sqref="V42:V43">
    <cfRule type="cellIs" dxfId="17551" priority="19217" stopIfTrue="1" operator="equal">
      <formula>"Baja"</formula>
    </cfRule>
  </conditionalFormatting>
  <conditionalFormatting sqref="V42:V43">
    <cfRule type="cellIs" dxfId="17550" priority="19216" stopIfTrue="1" operator="equal">
      <formula>"Media"</formula>
    </cfRule>
  </conditionalFormatting>
  <conditionalFormatting sqref="V42:V43">
    <cfRule type="cellIs" dxfId="17549" priority="19214" stopIfTrue="1" operator="equal">
      <formula>"Muy Alta"</formula>
    </cfRule>
  </conditionalFormatting>
  <conditionalFormatting sqref="V42:V43">
    <cfRule type="cellIs" dxfId="17548" priority="19218" stopIfTrue="1" operator="equal">
      <formula>"Muy Baja"</formula>
    </cfRule>
  </conditionalFormatting>
  <conditionalFormatting sqref="AP42">
    <cfRule type="cellIs" dxfId="17547" priority="19175" stopIfTrue="1" operator="equal">
      <formula>"Alta"</formula>
    </cfRule>
  </conditionalFormatting>
  <conditionalFormatting sqref="AP42">
    <cfRule type="cellIs" dxfId="17546" priority="19177" stopIfTrue="1" operator="equal">
      <formula>"Baja"</formula>
    </cfRule>
  </conditionalFormatting>
  <conditionalFormatting sqref="AP42">
    <cfRule type="cellIs" dxfId="17545" priority="19176" stopIfTrue="1" operator="equal">
      <formula>"Media"</formula>
    </cfRule>
  </conditionalFormatting>
  <conditionalFormatting sqref="AP42">
    <cfRule type="cellIs" dxfId="17544" priority="19174" stopIfTrue="1" operator="equal">
      <formula>"Muy Alta"</formula>
    </cfRule>
  </conditionalFormatting>
  <conditionalFormatting sqref="AP42">
    <cfRule type="cellIs" dxfId="17543" priority="19178" stopIfTrue="1" operator="equal">
      <formula>"Muy Baja"</formula>
    </cfRule>
  </conditionalFormatting>
  <conditionalFormatting sqref="AP43">
    <cfRule type="cellIs" dxfId="17542" priority="19161" stopIfTrue="1" operator="equal">
      <formula>"Alta"</formula>
    </cfRule>
  </conditionalFormatting>
  <conditionalFormatting sqref="AP43">
    <cfRule type="cellIs" dxfId="17541" priority="19163" stopIfTrue="1" operator="equal">
      <formula>"Baja"</formula>
    </cfRule>
  </conditionalFormatting>
  <conditionalFormatting sqref="AP43">
    <cfRule type="cellIs" dxfId="17540" priority="19162" stopIfTrue="1" operator="equal">
      <formula>"Media"</formula>
    </cfRule>
  </conditionalFormatting>
  <conditionalFormatting sqref="AP43">
    <cfRule type="cellIs" dxfId="17539" priority="19160" stopIfTrue="1" operator="equal">
      <formula>"Muy Alta"</formula>
    </cfRule>
  </conditionalFormatting>
  <conditionalFormatting sqref="AP43">
    <cfRule type="cellIs" dxfId="17538" priority="19164" stopIfTrue="1" operator="equal">
      <formula>"Muy Baja"</formula>
    </cfRule>
  </conditionalFormatting>
  <conditionalFormatting sqref="V46:V47">
    <cfRule type="cellIs" dxfId="17537" priority="19143" stopIfTrue="1" operator="equal">
      <formula>"Alta"</formula>
    </cfRule>
  </conditionalFormatting>
  <conditionalFormatting sqref="V46:V47">
    <cfRule type="cellIs" dxfId="17536" priority="19145" stopIfTrue="1" operator="equal">
      <formula>"Baja"</formula>
    </cfRule>
  </conditionalFormatting>
  <conditionalFormatting sqref="V46:V47">
    <cfRule type="cellIs" dxfId="17535" priority="19144" stopIfTrue="1" operator="equal">
      <formula>"Media"</formula>
    </cfRule>
  </conditionalFormatting>
  <conditionalFormatting sqref="V46:V47">
    <cfRule type="cellIs" dxfId="17534" priority="19142" stopIfTrue="1" operator="equal">
      <formula>"Muy Alta"</formula>
    </cfRule>
  </conditionalFormatting>
  <conditionalFormatting sqref="V46:V47">
    <cfRule type="cellIs" dxfId="17533" priority="19146" stopIfTrue="1" operator="equal">
      <formula>"Muy Baja"</formula>
    </cfRule>
  </conditionalFormatting>
  <conditionalFormatting sqref="AE46:AE47">
    <cfRule type="containsText" dxfId="17532" priority="19127" operator="containsText" text="VALORAR">
      <formula>NOT(ISERROR(SEARCH("VALORAR",AE46)))</formula>
    </cfRule>
    <cfRule type="containsText" dxfId="17531" priority="19128" operator="containsText" text="Extrema">
      <formula>NOT(ISERROR(SEARCH("Extrema",AE46)))</formula>
    </cfRule>
    <cfRule type="containsText" dxfId="17530" priority="19129" operator="containsText" text="Alta">
      <formula>NOT(ISERROR(SEARCH("Alta",AE46)))</formula>
    </cfRule>
    <cfRule type="containsText" dxfId="17529" priority="19130" operator="containsText" text="Moderada">
      <formula>NOT(ISERROR(SEARCH("Moderada",AE46)))</formula>
    </cfRule>
    <cfRule type="containsText" dxfId="17528" priority="19131" operator="containsText" text="Baja">
      <formula>NOT(ISERROR(SEARCH("Baja",AE46)))</formula>
    </cfRule>
  </conditionalFormatting>
  <conditionalFormatting sqref="AE46:AE47">
    <cfRule type="containsText" dxfId="17527" priority="19132" operator="containsText" text="VALORAR">
      <formula>NOT(ISERROR(SEARCH("VALORAR",AE46)))</formula>
    </cfRule>
    <cfRule type="containsText" dxfId="17526" priority="19133" operator="containsText" text="Extrema">
      <formula>NOT(ISERROR(SEARCH("Extrema",AE46)))</formula>
    </cfRule>
    <cfRule type="containsText" dxfId="17525" priority="19134" operator="containsText" text="Alta">
      <formula>NOT(ISERROR(SEARCH("Alta",AE46)))</formula>
    </cfRule>
    <cfRule type="containsText" dxfId="17524" priority="19135" operator="containsText" text="Moderada">
      <formula>NOT(ISERROR(SEARCH("Moderada",AE46)))</formula>
    </cfRule>
    <cfRule type="containsText" dxfId="17523" priority="19136" operator="containsText" text="Baja">
      <formula>NOT(ISERROR(SEARCH("Baja",AE46)))</formula>
    </cfRule>
  </conditionalFormatting>
  <conditionalFormatting sqref="AW46">
    <cfRule type="containsText" dxfId="17522" priority="19101" operator="containsText" text="VALORAR">
      <formula>NOT(ISERROR(SEARCH("VALORAR",AW46)))</formula>
    </cfRule>
    <cfRule type="containsText" dxfId="17521" priority="19102" operator="containsText" text="Extrema">
      <formula>NOT(ISERROR(SEARCH("Extrema",AW46)))</formula>
    </cfRule>
    <cfRule type="containsText" dxfId="17520" priority="19103" operator="containsText" text="Alta">
      <formula>NOT(ISERROR(SEARCH("Alta",AW46)))</formula>
    </cfRule>
    <cfRule type="containsText" dxfId="17519" priority="19104" operator="containsText" text="Moderada">
      <formula>NOT(ISERROR(SEARCH("Moderada",AW46)))</formula>
    </cfRule>
    <cfRule type="containsText" dxfId="17518" priority="19105" operator="containsText" text="Baja">
      <formula>NOT(ISERROR(SEARCH("Baja",AW46)))</formula>
    </cfRule>
  </conditionalFormatting>
  <conditionalFormatting sqref="AW46">
    <cfRule type="containsText" dxfId="17517" priority="19106" operator="containsText" text="VALORAR">
      <formula>NOT(ISERROR(SEARCH("VALORAR",AW46)))</formula>
    </cfRule>
    <cfRule type="containsText" dxfId="17516" priority="19107" operator="containsText" text="Extrema">
      <formula>NOT(ISERROR(SEARCH("Extrema",AW46)))</formula>
    </cfRule>
    <cfRule type="containsText" dxfId="17515" priority="19108" operator="containsText" text="Alta">
      <formula>NOT(ISERROR(SEARCH("Alta",AW46)))</formula>
    </cfRule>
    <cfRule type="containsText" dxfId="17514" priority="19109" operator="containsText" text="Moderada">
      <formula>NOT(ISERROR(SEARCH("Moderada",AW46)))</formula>
    </cfRule>
    <cfRule type="containsText" dxfId="17513" priority="19110" operator="containsText" text="Baja">
      <formula>NOT(ISERROR(SEARCH("Baja",AW46)))</formula>
    </cfRule>
  </conditionalFormatting>
  <conditionalFormatting sqref="AP47">
    <cfRule type="cellIs" dxfId="17512" priority="19079" stopIfTrue="1" operator="equal">
      <formula>"Alta"</formula>
    </cfRule>
  </conditionalFormatting>
  <conditionalFormatting sqref="AP47">
    <cfRule type="cellIs" dxfId="17511" priority="19081" stopIfTrue="1" operator="equal">
      <formula>"Baja"</formula>
    </cfRule>
  </conditionalFormatting>
  <conditionalFormatting sqref="AP47">
    <cfRule type="cellIs" dxfId="17510" priority="19080" stopIfTrue="1" operator="equal">
      <formula>"Media"</formula>
    </cfRule>
  </conditionalFormatting>
  <conditionalFormatting sqref="AP47">
    <cfRule type="cellIs" dxfId="17509" priority="19078" stopIfTrue="1" operator="equal">
      <formula>"Muy Alta"</formula>
    </cfRule>
  </conditionalFormatting>
  <conditionalFormatting sqref="AP47">
    <cfRule type="cellIs" dxfId="17508" priority="19082" stopIfTrue="1" operator="equal">
      <formula>"Muy Baja"</formula>
    </cfRule>
  </conditionalFormatting>
  <conditionalFormatting sqref="AP51">
    <cfRule type="cellIs" dxfId="17507" priority="19065" stopIfTrue="1" operator="equal">
      <formula>"Alta"</formula>
    </cfRule>
  </conditionalFormatting>
  <conditionalFormatting sqref="AP51">
    <cfRule type="cellIs" dxfId="17506" priority="19067" stopIfTrue="1" operator="equal">
      <formula>"Baja"</formula>
    </cfRule>
  </conditionalFormatting>
  <conditionalFormatting sqref="AP51">
    <cfRule type="cellIs" dxfId="17505" priority="19066" stopIfTrue="1" operator="equal">
      <formula>"Media"</formula>
    </cfRule>
  </conditionalFormatting>
  <conditionalFormatting sqref="AP51">
    <cfRule type="cellIs" dxfId="17504" priority="19064" stopIfTrue="1" operator="equal">
      <formula>"Muy Alta"</formula>
    </cfRule>
  </conditionalFormatting>
  <conditionalFormatting sqref="AP51">
    <cfRule type="cellIs" dxfId="17503" priority="19068" stopIfTrue="1" operator="equal">
      <formula>"Muy Baja"</formula>
    </cfRule>
  </conditionalFormatting>
  <conditionalFormatting sqref="AE48:AE49">
    <cfRule type="containsText" dxfId="17502" priority="19031" operator="containsText" text="VALORAR">
      <formula>NOT(ISERROR(SEARCH("VALORAR",AE48)))</formula>
    </cfRule>
    <cfRule type="containsText" dxfId="17501" priority="19032" operator="containsText" text="Extrema">
      <formula>NOT(ISERROR(SEARCH("Extrema",AE48)))</formula>
    </cfRule>
    <cfRule type="containsText" dxfId="17500" priority="19033" operator="containsText" text="Alta">
      <formula>NOT(ISERROR(SEARCH("Alta",AE48)))</formula>
    </cfRule>
    <cfRule type="containsText" dxfId="17499" priority="19034" operator="containsText" text="Moderada">
      <formula>NOT(ISERROR(SEARCH("Moderada",AE48)))</formula>
    </cfRule>
    <cfRule type="containsText" dxfId="17498" priority="19035" operator="containsText" text="Baja">
      <formula>NOT(ISERROR(SEARCH("Baja",AE48)))</formula>
    </cfRule>
  </conditionalFormatting>
  <conditionalFormatting sqref="AE48:AE49">
    <cfRule type="containsText" dxfId="17497" priority="19036" operator="containsText" text="VALORAR">
      <formula>NOT(ISERROR(SEARCH("VALORAR",AE48)))</formula>
    </cfRule>
    <cfRule type="containsText" dxfId="17496" priority="19037" operator="containsText" text="Extrema">
      <formula>NOT(ISERROR(SEARCH("Extrema",AE48)))</formula>
    </cfRule>
    <cfRule type="containsText" dxfId="17495" priority="19038" operator="containsText" text="Alta">
      <formula>NOT(ISERROR(SEARCH("Alta",AE48)))</formula>
    </cfRule>
    <cfRule type="containsText" dxfId="17494" priority="19039" operator="containsText" text="Moderada">
      <formula>NOT(ISERROR(SEARCH("Moderada",AE48)))</formula>
    </cfRule>
    <cfRule type="containsText" dxfId="17493" priority="19040" operator="containsText" text="Baja">
      <formula>NOT(ISERROR(SEARCH("Baja",AE48)))</formula>
    </cfRule>
  </conditionalFormatting>
  <conditionalFormatting sqref="V48:V49">
    <cfRule type="cellIs" dxfId="17492" priority="19047" stopIfTrue="1" operator="equal">
      <formula>"Alta"</formula>
    </cfRule>
  </conditionalFormatting>
  <conditionalFormatting sqref="V48:V49">
    <cfRule type="cellIs" dxfId="17491" priority="19049" stopIfTrue="1" operator="equal">
      <formula>"Baja"</formula>
    </cfRule>
  </conditionalFormatting>
  <conditionalFormatting sqref="V48:V49">
    <cfRule type="cellIs" dxfId="17490" priority="19048" stopIfTrue="1" operator="equal">
      <formula>"Media"</formula>
    </cfRule>
  </conditionalFormatting>
  <conditionalFormatting sqref="V48:V49">
    <cfRule type="cellIs" dxfId="17489" priority="19046" stopIfTrue="1" operator="equal">
      <formula>"Muy Alta"</formula>
    </cfRule>
  </conditionalFormatting>
  <conditionalFormatting sqref="V48:V49">
    <cfRule type="cellIs" dxfId="17488" priority="19050" stopIfTrue="1" operator="equal">
      <formula>"Muy Baja"</formula>
    </cfRule>
  </conditionalFormatting>
  <conditionalFormatting sqref="AP48">
    <cfRule type="cellIs" dxfId="17487" priority="19007" stopIfTrue="1" operator="equal">
      <formula>"Alta"</formula>
    </cfRule>
  </conditionalFormatting>
  <conditionalFormatting sqref="AP48">
    <cfRule type="cellIs" dxfId="17486" priority="19009" stopIfTrue="1" operator="equal">
      <formula>"Baja"</formula>
    </cfRule>
  </conditionalFormatting>
  <conditionalFormatting sqref="AP48">
    <cfRule type="cellIs" dxfId="17485" priority="19008" stopIfTrue="1" operator="equal">
      <formula>"Media"</formula>
    </cfRule>
  </conditionalFormatting>
  <conditionalFormatting sqref="AP48">
    <cfRule type="cellIs" dxfId="17484" priority="19006" stopIfTrue="1" operator="equal">
      <formula>"Muy Alta"</formula>
    </cfRule>
  </conditionalFormatting>
  <conditionalFormatting sqref="AP48">
    <cfRule type="cellIs" dxfId="17483" priority="19010" stopIfTrue="1" operator="equal">
      <formula>"Muy Baja"</formula>
    </cfRule>
  </conditionalFormatting>
  <conditionalFormatting sqref="AP49">
    <cfRule type="cellIs" dxfId="17482" priority="18993" stopIfTrue="1" operator="equal">
      <formula>"Alta"</formula>
    </cfRule>
  </conditionalFormatting>
  <conditionalFormatting sqref="AP49">
    <cfRule type="cellIs" dxfId="17481" priority="18995" stopIfTrue="1" operator="equal">
      <formula>"Baja"</formula>
    </cfRule>
  </conditionalFormatting>
  <conditionalFormatting sqref="AP49">
    <cfRule type="cellIs" dxfId="17480" priority="18994" stopIfTrue="1" operator="equal">
      <formula>"Media"</formula>
    </cfRule>
  </conditionalFormatting>
  <conditionalFormatting sqref="AP49">
    <cfRule type="cellIs" dxfId="17479" priority="18992" stopIfTrue="1" operator="equal">
      <formula>"Muy Alta"</formula>
    </cfRule>
  </conditionalFormatting>
  <conditionalFormatting sqref="AP49">
    <cfRule type="cellIs" dxfId="17478" priority="18996" stopIfTrue="1" operator="equal">
      <formula>"Muy Baja"</formula>
    </cfRule>
  </conditionalFormatting>
  <conditionalFormatting sqref="V52:V53">
    <cfRule type="cellIs" dxfId="17477" priority="18975" stopIfTrue="1" operator="equal">
      <formula>"Alta"</formula>
    </cfRule>
  </conditionalFormatting>
  <conditionalFormatting sqref="V52:V53">
    <cfRule type="cellIs" dxfId="17476" priority="18977" stopIfTrue="1" operator="equal">
      <formula>"Baja"</formula>
    </cfRule>
  </conditionalFormatting>
  <conditionalFormatting sqref="V52:V53">
    <cfRule type="cellIs" dxfId="17475" priority="18976" stopIfTrue="1" operator="equal">
      <formula>"Media"</formula>
    </cfRule>
  </conditionalFormatting>
  <conditionalFormatting sqref="V52:V53">
    <cfRule type="cellIs" dxfId="17474" priority="18974" stopIfTrue="1" operator="equal">
      <formula>"Muy Alta"</formula>
    </cfRule>
  </conditionalFormatting>
  <conditionalFormatting sqref="V52:V53">
    <cfRule type="cellIs" dxfId="17473" priority="18978" stopIfTrue="1" operator="equal">
      <formula>"Muy Baja"</formula>
    </cfRule>
  </conditionalFormatting>
  <conditionalFormatting sqref="AE52:AE53">
    <cfRule type="containsText" dxfId="17472" priority="18959" operator="containsText" text="VALORAR">
      <formula>NOT(ISERROR(SEARCH("VALORAR",AE52)))</formula>
    </cfRule>
    <cfRule type="containsText" dxfId="17471" priority="18960" operator="containsText" text="Extrema">
      <formula>NOT(ISERROR(SEARCH("Extrema",AE52)))</formula>
    </cfRule>
    <cfRule type="containsText" dxfId="17470" priority="18961" operator="containsText" text="Alta">
      <formula>NOT(ISERROR(SEARCH("Alta",AE52)))</formula>
    </cfRule>
    <cfRule type="containsText" dxfId="17469" priority="18962" operator="containsText" text="Moderada">
      <formula>NOT(ISERROR(SEARCH("Moderada",AE52)))</formula>
    </cfRule>
    <cfRule type="containsText" dxfId="17468" priority="18963" operator="containsText" text="Baja">
      <formula>NOT(ISERROR(SEARCH("Baja",AE52)))</formula>
    </cfRule>
  </conditionalFormatting>
  <conditionalFormatting sqref="AE52:AE53">
    <cfRule type="containsText" dxfId="17467" priority="18964" operator="containsText" text="VALORAR">
      <formula>NOT(ISERROR(SEARCH("VALORAR",AE52)))</formula>
    </cfRule>
    <cfRule type="containsText" dxfId="17466" priority="18965" operator="containsText" text="Extrema">
      <formula>NOT(ISERROR(SEARCH("Extrema",AE52)))</formula>
    </cfRule>
    <cfRule type="containsText" dxfId="17465" priority="18966" operator="containsText" text="Alta">
      <formula>NOT(ISERROR(SEARCH("Alta",AE52)))</formula>
    </cfRule>
    <cfRule type="containsText" dxfId="17464" priority="18967" operator="containsText" text="Moderada">
      <formula>NOT(ISERROR(SEARCH("Moderada",AE52)))</formula>
    </cfRule>
    <cfRule type="containsText" dxfId="17463" priority="18968" operator="containsText" text="Baja">
      <formula>NOT(ISERROR(SEARCH("Baja",AE52)))</formula>
    </cfRule>
  </conditionalFormatting>
  <conditionalFormatting sqref="AW52">
    <cfRule type="containsText" dxfId="17462" priority="18933" operator="containsText" text="VALORAR">
      <formula>NOT(ISERROR(SEARCH("VALORAR",AW52)))</formula>
    </cfRule>
    <cfRule type="containsText" dxfId="17461" priority="18934" operator="containsText" text="Extrema">
      <formula>NOT(ISERROR(SEARCH("Extrema",AW52)))</formula>
    </cfRule>
    <cfRule type="containsText" dxfId="17460" priority="18935" operator="containsText" text="Alta">
      <formula>NOT(ISERROR(SEARCH("Alta",AW52)))</formula>
    </cfRule>
    <cfRule type="containsText" dxfId="17459" priority="18936" operator="containsText" text="Moderada">
      <formula>NOT(ISERROR(SEARCH("Moderada",AW52)))</formula>
    </cfRule>
    <cfRule type="containsText" dxfId="17458" priority="18937" operator="containsText" text="Baja">
      <formula>NOT(ISERROR(SEARCH("Baja",AW52)))</formula>
    </cfRule>
  </conditionalFormatting>
  <conditionalFormatting sqref="AW52">
    <cfRule type="containsText" dxfId="17457" priority="18938" operator="containsText" text="VALORAR">
      <formula>NOT(ISERROR(SEARCH("VALORAR",AW52)))</formula>
    </cfRule>
    <cfRule type="containsText" dxfId="17456" priority="18939" operator="containsText" text="Extrema">
      <formula>NOT(ISERROR(SEARCH("Extrema",AW52)))</formula>
    </cfRule>
    <cfRule type="containsText" dxfId="17455" priority="18940" operator="containsText" text="Alta">
      <formula>NOT(ISERROR(SEARCH("Alta",AW52)))</formula>
    </cfRule>
    <cfRule type="containsText" dxfId="17454" priority="18941" operator="containsText" text="Moderada">
      <formula>NOT(ISERROR(SEARCH("Moderada",AW52)))</formula>
    </cfRule>
    <cfRule type="containsText" dxfId="17453" priority="18942" operator="containsText" text="Baja">
      <formula>NOT(ISERROR(SEARCH("Baja",AW52)))</formula>
    </cfRule>
  </conditionalFormatting>
  <conditionalFormatting sqref="AP52">
    <cfRule type="cellIs" dxfId="17452" priority="18925" stopIfTrue="1" operator="equal">
      <formula>"Alta"</formula>
    </cfRule>
  </conditionalFormatting>
  <conditionalFormatting sqref="AP52">
    <cfRule type="cellIs" dxfId="17451" priority="18927" stopIfTrue="1" operator="equal">
      <formula>"Baja"</formula>
    </cfRule>
  </conditionalFormatting>
  <conditionalFormatting sqref="AP52">
    <cfRule type="cellIs" dxfId="17450" priority="18926" stopIfTrue="1" operator="equal">
      <formula>"Media"</formula>
    </cfRule>
  </conditionalFormatting>
  <conditionalFormatting sqref="AP52">
    <cfRule type="cellIs" dxfId="17449" priority="18924" stopIfTrue="1" operator="equal">
      <formula>"Muy Alta"</formula>
    </cfRule>
  </conditionalFormatting>
  <conditionalFormatting sqref="AP52">
    <cfRule type="cellIs" dxfId="17448" priority="18928" stopIfTrue="1" operator="equal">
      <formula>"Muy Baja"</formula>
    </cfRule>
  </conditionalFormatting>
  <conditionalFormatting sqref="AP53">
    <cfRule type="cellIs" dxfId="17447" priority="18911" stopIfTrue="1" operator="equal">
      <formula>"Alta"</formula>
    </cfRule>
  </conditionalFormatting>
  <conditionalFormatting sqref="AP53">
    <cfRule type="cellIs" dxfId="17446" priority="18913" stopIfTrue="1" operator="equal">
      <formula>"Baja"</formula>
    </cfRule>
  </conditionalFormatting>
  <conditionalFormatting sqref="AP53">
    <cfRule type="cellIs" dxfId="17445" priority="18912" stopIfTrue="1" operator="equal">
      <formula>"Media"</formula>
    </cfRule>
  </conditionalFormatting>
  <conditionalFormatting sqref="AP53">
    <cfRule type="cellIs" dxfId="17444" priority="18910" stopIfTrue="1" operator="equal">
      <formula>"Muy Alta"</formula>
    </cfRule>
  </conditionalFormatting>
  <conditionalFormatting sqref="AP53">
    <cfRule type="cellIs" dxfId="17443" priority="18914" stopIfTrue="1" operator="equal">
      <formula>"Muy Baja"</formula>
    </cfRule>
  </conditionalFormatting>
  <conditionalFormatting sqref="AP57">
    <cfRule type="cellIs" dxfId="17442" priority="18897" stopIfTrue="1" operator="equal">
      <formula>"Alta"</formula>
    </cfRule>
  </conditionalFormatting>
  <conditionalFormatting sqref="AP57">
    <cfRule type="cellIs" dxfId="17441" priority="18899" stopIfTrue="1" operator="equal">
      <formula>"Baja"</formula>
    </cfRule>
  </conditionalFormatting>
  <conditionalFormatting sqref="AP57">
    <cfRule type="cellIs" dxfId="17440" priority="18898" stopIfTrue="1" operator="equal">
      <formula>"Media"</formula>
    </cfRule>
  </conditionalFormatting>
  <conditionalFormatting sqref="AP57">
    <cfRule type="cellIs" dxfId="17439" priority="18896" stopIfTrue="1" operator="equal">
      <formula>"Muy Alta"</formula>
    </cfRule>
  </conditionalFormatting>
  <conditionalFormatting sqref="AP57">
    <cfRule type="cellIs" dxfId="17438" priority="18900" stopIfTrue="1" operator="equal">
      <formula>"Muy Baja"</formula>
    </cfRule>
  </conditionalFormatting>
  <conditionalFormatting sqref="AE54:AE55">
    <cfRule type="containsText" dxfId="17437" priority="18863" operator="containsText" text="VALORAR">
      <formula>NOT(ISERROR(SEARCH("VALORAR",AE54)))</formula>
    </cfRule>
    <cfRule type="containsText" dxfId="17436" priority="18864" operator="containsText" text="Extrema">
      <formula>NOT(ISERROR(SEARCH("Extrema",AE54)))</formula>
    </cfRule>
    <cfRule type="containsText" dxfId="17435" priority="18865" operator="containsText" text="Alta">
      <formula>NOT(ISERROR(SEARCH("Alta",AE54)))</formula>
    </cfRule>
    <cfRule type="containsText" dxfId="17434" priority="18866" operator="containsText" text="Moderada">
      <formula>NOT(ISERROR(SEARCH("Moderada",AE54)))</formula>
    </cfRule>
    <cfRule type="containsText" dxfId="17433" priority="18867" operator="containsText" text="Baja">
      <formula>NOT(ISERROR(SEARCH("Baja",AE54)))</formula>
    </cfRule>
  </conditionalFormatting>
  <conditionalFormatting sqref="AE54:AE55">
    <cfRule type="containsText" dxfId="17432" priority="18868" operator="containsText" text="VALORAR">
      <formula>NOT(ISERROR(SEARCH("VALORAR",AE54)))</formula>
    </cfRule>
    <cfRule type="containsText" dxfId="17431" priority="18869" operator="containsText" text="Extrema">
      <formula>NOT(ISERROR(SEARCH("Extrema",AE54)))</formula>
    </cfRule>
    <cfRule type="containsText" dxfId="17430" priority="18870" operator="containsText" text="Alta">
      <formula>NOT(ISERROR(SEARCH("Alta",AE54)))</formula>
    </cfRule>
    <cfRule type="containsText" dxfId="17429" priority="18871" operator="containsText" text="Moderada">
      <formula>NOT(ISERROR(SEARCH("Moderada",AE54)))</formula>
    </cfRule>
    <cfRule type="containsText" dxfId="17428" priority="18872" operator="containsText" text="Baja">
      <formula>NOT(ISERROR(SEARCH("Baja",AE54)))</formula>
    </cfRule>
  </conditionalFormatting>
  <conditionalFormatting sqref="V54:V55">
    <cfRule type="cellIs" dxfId="17427" priority="18879" stopIfTrue="1" operator="equal">
      <formula>"Alta"</formula>
    </cfRule>
  </conditionalFormatting>
  <conditionalFormatting sqref="V54:V55">
    <cfRule type="cellIs" dxfId="17426" priority="18881" stopIfTrue="1" operator="equal">
      <formula>"Baja"</formula>
    </cfRule>
  </conditionalFormatting>
  <conditionalFormatting sqref="V54:V55">
    <cfRule type="cellIs" dxfId="17425" priority="18880" stopIfTrue="1" operator="equal">
      <formula>"Media"</formula>
    </cfRule>
  </conditionalFormatting>
  <conditionalFormatting sqref="V54:V55">
    <cfRule type="cellIs" dxfId="17424" priority="18878" stopIfTrue="1" operator="equal">
      <formula>"Muy Alta"</formula>
    </cfRule>
  </conditionalFormatting>
  <conditionalFormatting sqref="V54:V55">
    <cfRule type="cellIs" dxfId="17423" priority="18882" stopIfTrue="1" operator="equal">
      <formula>"Muy Baja"</formula>
    </cfRule>
  </conditionalFormatting>
  <conditionalFormatting sqref="AP54">
    <cfRule type="cellIs" dxfId="17422" priority="18839" stopIfTrue="1" operator="equal">
      <formula>"Alta"</formula>
    </cfRule>
  </conditionalFormatting>
  <conditionalFormatting sqref="AP54">
    <cfRule type="cellIs" dxfId="17421" priority="18841" stopIfTrue="1" operator="equal">
      <formula>"Baja"</formula>
    </cfRule>
  </conditionalFormatting>
  <conditionalFormatting sqref="AP54">
    <cfRule type="cellIs" dxfId="17420" priority="18840" stopIfTrue="1" operator="equal">
      <formula>"Media"</formula>
    </cfRule>
  </conditionalFormatting>
  <conditionalFormatting sqref="AP54">
    <cfRule type="cellIs" dxfId="17419" priority="18838" stopIfTrue="1" operator="equal">
      <formula>"Muy Alta"</formula>
    </cfRule>
  </conditionalFormatting>
  <conditionalFormatting sqref="AP54">
    <cfRule type="cellIs" dxfId="17418" priority="18842" stopIfTrue="1" operator="equal">
      <formula>"Muy Baja"</formula>
    </cfRule>
  </conditionalFormatting>
  <conditionalFormatting sqref="AP55">
    <cfRule type="cellIs" dxfId="17417" priority="18825" stopIfTrue="1" operator="equal">
      <formula>"Alta"</formula>
    </cfRule>
  </conditionalFormatting>
  <conditionalFormatting sqref="AP55">
    <cfRule type="cellIs" dxfId="17416" priority="18827" stopIfTrue="1" operator="equal">
      <formula>"Baja"</formula>
    </cfRule>
  </conditionalFormatting>
  <conditionalFormatting sqref="AP55">
    <cfRule type="cellIs" dxfId="17415" priority="18826" stopIfTrue="1" operator="equal">
      <formula>"Media"</formula>
    </cfRule>
  </conditionalFormatting>
  <conditionalFormatting sqref="AP55">
    <cfRule type="cellIs" dxfId="17414" priority="18824" stopIfTrue="1" operator="equal">
      <formula>"Muy Alta"</formula>
    </cfRule>
  </conditionalFormatting>
  <conditionalFormatting sqref="AP55">
    <cfRule type="cellIs" dxfId="17413" priority="18828" stopIfTrue="1" operator="equal">
      <formula>"Muy Baja"</formula>
    </cfRule>
  </conditionalFormatting>
  <conditionalFormatting sqref="V58:V59">
    <cfRule type="cellIs" dxfId="17412" priority="18807" stopIfTrue="1" operator="equal">
      <formula>"Alta"</formula>
    </cfRule>
  </conditionalFormatting>
  <conditionalFormatting sqref="V58:V59">
    <cfRule type="cellIs" dxfId="17411" priority="18809" stopIfTrue="1" operator="equal">
      <formula>"Baja"</formula>
    </cfRule>
  </conditionalFormatting>
  <conditionalFormatting sqref="V58:V59">
    <cfRule type="cellIs" dxfId="17410" priority="18808" stopIfTrue="1" operator="equal">
      <formula>"Media"</formula>
    </cfRule>
  </conditionalFormatting>
  <conditionalFormatting sqref="V58:V59">
    <cfRule type="cellIs" dxfId="17409" priority="18806" stopIfTrue="1" operator="equal">
      <formula>"Muy Alta"</formula>
    </cfRule>
  </conditionalFormatting>
  <conditionalFormatting sqref="V58:V59">
    <cfRule type="cellIs" dxfId="17408" priority="18810" stopIfTrue="1" operator="equal">
      <formula>"Muy Baja"</formula>
    </cfRule>
  </conditionalFormatting>
  <conditionalFormatting sqref="AE58:AE59">
    <cfRule type="containsText" dxfId="17407" priority="18791" operator="containsText" text="VALORAR">
      <formula>NOT(ISERROR(SEARCH("VALORAR",AE58)))</formula>
    </cfRule>
    <cfRule type="containsText" dxfId="17406" priority="18792" operator="containsText" text="Extrema">
      <formula>NOT(ISERROR(SEARCH("Extrema",AE58)))</formula>
    </cfRule>
    <cfRule type="containsText" dxfId="17405" priority="18793" operator="containsText" text="Alta">
      <formula>NOT(ISERROR(SEARCH("Alta",AE58)))</formula>
    </cfRule>
    <cfRule type="containsText" dxfId="17404" priority="18794" operator="containsText" text="Moderada">
      <formula>NOT(ISERROR(SEARCH("Moderada",AE58)))</formula>
    </cfRule>
    <cfRule type="containsText" dxfId="17403" priority="18795" operator="containsText" text="Baja">
      <formula>NOT(ISERROR(SEARCH("Baja",AE58)))</formula>
    </cfRule>
  </conditionalFormatting>
  <conditionalFormatting sqref="AE58:AE59">
    <cfRule type="containsText" dxfId="17402" priority="18796" operator="containsText" text="VALORAR">
      <formula>NOT(ISERROR(SEARCH("VALORAR",AE58)))</formula>
    </cfRule>
    <cfRule type="containsText" dxfId="17401" priority="18797" operator="containsText" text="Extrema">
      <formula>NOT(ISERROR(SEARCH("Extrema",AE58)))</formula>
    </cfRule>
    <cfRule type="containsText" dxfId="17400" priority="18798" operator="containsText" text="Alta">
      <formula>NOT(ISERROR(SEARCH("Alta",AE58)))</formula>
    </cfRule>
    <cfRule type="containsText" dxfId="17399" priority="18799" operator="containsText" text="Moderada">
      <formula>NOT(ISERROR(SEARCH("Moderada",AE58)))</formula>
    </cfRule>
    <cfRule type="containsText" dxfId="17398" priority="18800" operator="containsText" text="Baja">
      <formula>NOT(ISERROR(SEARCH("Baja",AE58)))</formula>
    </cfRule>
  </conditionalFormatting>
  <conditionalFormatting sqref="AW58">
    <cfRule type="containsText" dxfId="17397" priority="18765" operator="containsText" text="VALORAR">
      <formula>NOT(ISERROR(SEARCH("VALORAR",AW58)))</formula>
    </cfRule>
    <cfRule type="containsText" dxfId="17396" priority="18766" operator="containsText" text="Extrema">
      <formula>NOT(ISERROR(SEARCH("Extrema",AW58)))</formula>
    </cfRule>
    <cfRule type="containsText" dxfId="17395" priority="18767" operator="containsText" text="Alta">
      <formula>NOT(ISERROR(SEARCH("Alta",AW58)))</formula>
    </cfRule>
    <cfRule type="containsText" dxfId="17394" priority="18768" operator="containsText" text="Moderada">
      <formula>NOT(ISERROR(SEARCH("Moderada",AW58)))</formula>
    </cfRule>
    <cfRule type="containsText" dxfId="17393" priority="18769" operator="containsText" text="Baja">
      <formula>NOT(ISERROR(SEARCH("Baja",AW58)))</formula>
    </cfRule>
  </conditionalFormatting>
  <conditionalFormatting sqref="AW58">
    <cfRule type="containsText" dxfId="17392" priority="18770" operator="containsText" text="VALORAR">
      <formula>NOT(ISERROR(SEARCH("VALORAR",AW58)))</formula>
    </cfRule>
    <cfRule type="containsText" dxfId="17391" priority="18771" operator="containsText" text="Extrema">
      <formula>NOT(ISERROR(SEARCH("Extrema",AW58)))</formula>
    </cfRule>
    <cfRule type="containsText" dxfId="17390" priority="18772" operator="containsText" text="Alta">
      <formula>NOT(ISERROR(SEARCH("Alta",AW58)))</formula>
    </cfRule>
    <cfRule type="containsText" dxfId="17389" priority="18773" operator="containsText" text="Moderada">
      <formula>NOT(ISERROR(SEARCH("Moderada",AW58)))</formula>
    </cfRule>
    <cfRule type="containsText" dxfId="17388" priority="18774" operator="containsText" text="Baja">
      <formula>NOT(ISERROR(SEARCH("Baja",AW58)))</formula>
    </cfRule>
  </conditionalFormatting>
  <conditionalFormatting sqref="AP58">
    <cfRule type="cellIs" dxfId="17387" priority="18757" stopIfTrue="1" operator="equal">
      <formula>"Alta"</formula>
    </cfRule>
  </conditionalFormatting>
  <conditionalFormatting sqref="AP58">
    <cfRule type="cellIs" dxfId="17386" priority="18759" stopIfTrue="1" operator="equal">
      <formula>"Baja"</formula>
    </cfRule>
  </conditionalFormatting>
  <conditionalFormatting sqref="AP58">
    <cfRule type="cellIs" dxfId="17385" priority="18758" stopIfTrue="1" operator="equal">
      <formula>"Media"</formula>
    </cfRule>
  </conditionalFormatting>
  <conditionalFormatting sqref="AP58">
    <cfRule type="cellIs" dxfId="17384" priority="18756" stopIfTrue="1" operator="equal">
      <formula>"Muy Alta"</formula>
    </cfRule>
  </conditionalFormatting>
  <conditionalFormatting sqref="AP58">
    <cfRule type="cellIs" dxfId="17383" priority="18760" stopIfTrue="1" operator="equal">
      <formula>"Muy Baja"</formula>
    </cfRule>
  </conditionalFormatting>
  <conditionalFormatting sqref="AP59">
    <cfRule type="cellIs" dxfId="17382" priority="18743" stopIfTrue="1" operator="equal">
      <formula>"Alta"</formula>
    </cfRule>
  </conditionalFormatting>
  <conditionalFormatting sqref="AP59">
    <cfRule type="cellIs" dxfId="17381" priority="18745" stopIfTrue="1" operator="equal">
      <formula>"Baja"</formula>
    </cfRule>
  </conditionalFormatting>
  <conditionalFormatting sqref="AP59">
    <cfRule type="cellIs" dxfId="17380" priority="18744" stopIfTrue="1" operator="equal">
      <formula>"Media"</formula>
    </cfRule>
  </conditionalFormatting>
  <conditionalFormatting sqref="AP59">
    <cfRule type="cellIs" dxfId="17379" priority="18742" stopIfTrue="1" operator="equal">
      <formula>"Muy Alta"</formula>
    </cfRule>
  </conditionalFormatting>
  <conditionalFormatting sqref="AP59">
    <cfRule type="cellIs" dxfId="17378" priority="18746" stopIfTrue="1" operator="equal">
      <formula>"Muy Baja"</formula>
    </cfRule>
  </conditionalFormatting>
  <conditionalFormatting sqref="AP63">
    <cfRule type="cellIs" dxfId="17377" priority="18729" stopIfTrue="1" operator="equal">
      <formula>"Alta"</formula>
    </cfRule>
  </conditionalFormatting>
  <conditionalFormatting sqref="AP63">
    <cfRule type="cellIs" dxfId="17376" priority="18731" stopIfTrue="1" operator="equal">
      <formula>"Baja"</formula>
    </cfRule>
  </conditionalFormatting>
  <conditionalFormatting sqref="AP63">
    <cfRule type="cellIs" dxfId="17375" priority="18730" stopIfTrue="1" operator="equal">
      <formula>"Media"</formula>
    </cfRule>
  </conditionalFormatting>
  <conditionalFormatting sqref="AP63">
    <cfRule type="cellIs" dxfId="17374" priority="18728" stopIfTrue="1" operator="equal">
      <formula>"Muy Alta"</formula>
    </cfRule>
  </conditionalFormatting>
  <conditionalFormatting sqref="AP63">
    <cfRule type="cellIs" dxfId="17373" priority="18732" stopIfTrue="1" operator="equal">
      <formula>"Muy Baja"</formula>
    </cfRule>
  </conditionalFormatting>
  <conditionalFormatting sqref="AE60:AE61">
    <cfRule type="containsText" dxfId="17372" priority="18695" operator="containsText" text="VALORAR">
      <formula>NOT(ISERROR(SEARCH("VALORAR",AE60)))</formula>
    </cfRule>
    <cfRule type="containsText" dxfId="17371" priority="18696" operator="containsText" text="Extrema">
      <formula>NOT(ISERROR(SEARCH("Extrema",AE60)))</formula>
    </cfRule>
    <cfRule type="containsText" dxfId="17370" priority="18697" operator="containsText" text="Alta">
      <formula>NOT(ISERROR(SEARCH("Alta",AE60)))</formula>
    </cfRule>
    <cfRule type="containsText" dxfId="17369" priority="18698" operator="containsText" text="Moderada">
      <formula>NOT(ISERROR(SEARCH("Moderada",AE60)))</formula>
    </cfRule>
    <cfRule type="containsText" dxfId="17368" priority="18699" operator="containsText" text="Baja">
      <formula>NOT(ISERROR(SEARCH("Baja",AE60)))</formula>
    </cfRule>
  </conditionalFormatting>
  <conditionalFormatting sqref="AE60:AE61">
    <cfRule type="containsText" dxfId="17367" priority="18700" operator="containsText" text="VALORAR">
      <formula>NOT(ISERROR(SEARCH("VALORAR",AE60)))</formula>
    </cfRule>
    <cfRule type="containsText" dxfId="17366" priority="18701" operator="containsText" text="Extrema">
      <formula>NOT(ISERROR(SEARCH("Extrema",AE60)))</formula>
    </cfRule>
    <cfRule type="containsText" dxfId="17365" priority="18702" operator="containsText" text="Alta">
      <formula>NOT(ISERROR(SEARCH("Alta",AE60)))</formula>
    </cfRule>
    <cfRule type="containsText" dxfId="17364" priority="18703" operator="containsText" text="Moderada">
      <formula>NOT(ISERROR(SEARCH("Moderada",AE60)))</formula>
    </cfRule>
    <cfRule type="containsText" dxfId="17363" priority="18704" operator="containsText" text="Baja">
      <formula>NOT(ISERROR(SEARCH("Baja",AE60)))</formula>
    </cfRule>
  </conditionalFormatting>
  <conditionalFormatting sqref="V60:V61">
    <cfRule type="cellIs" dxfId="17362" priority="18711" stopIfTrue="1" operator="equal">
      <formula>"Alta"</formula>
    </cfRule>
  </conditionalFormatting>
  <conditionalFormatting sqref="V60:V61">
    <cfRule type="cellIs" dxfId="17361" priority="18713" stopIfTrue="1" operator="equal">
      <formula>"Baja"</formula>
    </cfRule>
  </conditionalFormatting>
  <conditionalFormatting sqref="V60:V61">
    <cfRule type="cellIs" dxfId="17360" priority="18712" stopIfTrue="1" operator="equal">
      <formula>"Media"</formula>
    </cfRule>
  </conditionalFormatting>
  <conditionalFormatting sqref="V60:V61">
    <cfRule type="cellIs" dxfId="17359" priority="18710" stopIfTrue="1" operator="equal">
      <formula>"Muy Alta"</formula>
    </cfRule>
  </conditionalFormatting>
  <conditionalFormatting sqref="V60:V61">
    <cfRule type="cellIs" dxfId="17358" priority="18714" stopIfTrue="1" operator="equal">
      <formula>"Muy Baja"</formula>
    </cfRule>
  </conditionalFormatting>
  <conditionalFormatting sqref="AP60">
    <cfRule type="cellIs" dxfId="17357" priority="18671" stopIfTrue="1" operator="equal">
      <formula>"Alta"</formula>
    </cfRule>
  </conditionalFormatting>
  <conditionalFormatting sqref="AP60">
    <cfRule type="cellIs" dxfId="17356" priority="18673" stopIfTrue="1" operator="equal">
      <formula>"Baja"</formula>
    </cfRule>
  </conditionalFormatting>
  <conditionalFormatting sqref="AP60">
    <cfRule type="cellIs" dxfId="17355" priority="18672" stopIfTrue="1" operator="equal">
      <formula>"Media"</formula>
    </cfRule>
  </conditionalFormatting>
  <conditionalFormatting sqref="AP60">
    <cfRule type="cellIs" dxfId="17354" priority="18670" stopIfTrue="1" operator="equal">
      <formula>"Muy Alta"</formula>
    </cfRule>
  </conditionalFormatting>
  <conditionalFormatting sqref="AP60">
    <cfRule type="cellIs" dxfId="17353" priority="18674" stopIfTrue="1" operator="equal">
      <formula>"Muy Baja"</formula>
    </cfRule>
  </conditionalFormatting>
  <conditionalFormatting sqref="AP61">
    <cfRule type="cellIs" dxfId="17352" priority="18657" stopIfTrue="1" operator="equal">
      <formula>"Alta"</formula>
    </cfRule>
  </conditionalFormatting>
  <conditionalFormatting sqref="AP61">
    <cfRule type="cellIs" dxfId="17351" priority="18659" stopIfTrue="1" operator="equal">
      <formula>"Baja"</formula>
    </cfRule>
  </conditionalFormatting>
  <conditionalFormatting sqref="AP61">
    <cfRule type="cellIs" dxfId="17350" priority="18658" stopIfTrue="1" operator="equal">
      <formula>"Media"</formula>
    </cfRule>
  </conditionalFormatting>
  <conditionalFormatting sqref="AP61">
    <cfRule type="cellIs" dxfId="17349" priority="18656" stopIfTrue="1" operator="equal">
      <formula>"Muy Alta"</formula>
    </cfRule>
  </conditionalFormatting>
  <conditionalFormatting sqref="AP61">
    <cfRule type="cellIs" dxfId="17348" priority="18660" stopIfTrue="1" operator="equal">
      <formula>"Muy Baja"</formula>
    </cfRule>
  </conditionalFormatting>
  <conditionalFormatting sqref="V64:V65">
    <cfRule type="cellIs" dxfId="17347" priority="18639" stopIfTrue="1" operator="equal">
      <formula>"Alta"</formula>
    </cfRule>
  </conditionalFormatting>
  <conditionalFormatting sqref="V64:V65">
    <cfRule type="cellIs" dxfId="17346" priority="18641" stopIfTrue="1" operator="equal">
      <formula>"Baja"</formula>
    </cfRule>
  </conditionalFormatting>
  <conditionalFormatting sqref="V64:V65">
    <cfRule type="cellIs" dxfId="17345" priority="18640" stopIfTrue="1" operator="equal">
      <formula>"Media"</formula>
    </cfRule>
  </conditionalFormatting>
  <conditionalFormatting sqref="V64:V65">
    <cfRule type="cellIs" dxfId="17344" priority="18638" stopIfTrue="1" operator="equal">
      <formula>"Muy Alta"</formula>
    </cfRule>
  </conditionalFormatting>
  <conditionalFormatting sqref="V64:V65">
    <cfRule type="cellIs" dxfId="17343" priority="18642" stopIfTrue="1" operator="equal">
      <formula>"Muy Baja"</formula>
    </cfRule>
  </conditionalFormatting>
  <conditionalFormatting sqref="AE64:AE65">
    <cfRule type="containsText" dxfId="17342" priority="18623" operator="containsText" text="VALORAR">
      <formula>NOT(ISERROR(SEARCH("VALORAR",AE64)))</formula>
    </cfRule>
    <cfRule type="containsText" dxfId="17341" priority="18624" operator="containsText" text="Extrema">
      <formula>NOT(ISERROR(SEARCH("Extrema",AE64)))</formula>
    </cfRule>
    <cfRule type="containsText" dxfId="17340" priority="18625" operator="containsText" text="Alta">
      <formula>NOT(ISERROR(SEARCH("Alta",AE64)))</formula>
    </cfRule>
    <cfRule type="containsText" dxfId="17339" priority="18626" operator="containsText" text="Moderada">
      <formula>NOT(ISERROR(SEARCH("Moderada",AE64)))</formula>
    </cfRule>
    <cfRule type="containsText" dxfId="17338" priority="18627" operator="containsText" text="Baja">
      <formula>NOT(ISERROR(SEARCH("Baja",AE64)))</formula>
    </cfRule>
  </conditionalFormatting>
  <conditionalFormatting sqref="AE64:AE65">
    <cfRule type="containsText" dxfId="17337" priority="18628" operator="containsText" text="VALORAR">
      <formula>NOT(ISERROR(SEARCH("VALORAR",AE64)))</formula>
    </cfRule>
    <cfRule type="containsText" dxfId="17336" priority="18629" operator="containsText" text="Extrema">
      <formula>NOT(ISERROR(SEARCH("Extrema",AE64)))</formula>
    </cfRule>
    <cfRule type="containsText" dxfId="17335" priority="18630" operator="containsText" text="Alta">
      <formula>NOT(ISERROR(SEARCH("Alta",AE64)))</formula>
    </cfRule>
    <cfRule type="containsText" dxfId="17334" priority="18631" operator="containsText" text="Moderada">
      <formula>NOT(ISERROR(SEARCH("Moderada",AE64)))</formula>
    </cfRule>
    <cfRule type="containsText" dxfId="17333" priority="18632" operator="containsText" text="Baja">
      <formula>NOT(ISERROR(SEARCH("Baja",AE64)))</formula>
    </cfRule>
  </conditionalFormatting>
  <conditionalFormatting sqref="AW64">
    <cfRule type="containsText" dxfId="17332" priority="18597" operator="containsText" text="VALORAR">
      <formula>NOT(ISERROR(SEARCH("VALORAR",AW64)))</formula>
    </cfRule>
    <cfRule type="containsText" dxfId="17331" priority="18598" operator="containsText" text="Extrema">
      <formula>NOT(ISERROR(SEARCH("Extrema",AW64)))</formula>
    </cfRule>
    <cfRule type="containsText" dxfId="17330" priority="18599" operator="containsText" text="Alta">
      <formula>NOT(ISERROR(SEARCH("Alta",AW64)))</formula>
    </cfRule>
    <cfRule type="containsText" dxfId="17329" priority="18600" operator="containsText" text="Moderada">
      <formula>NOT(ISERROR(SEARCH("Moderada",AW64)))</formula>
    </cfRule>
    <cfRule type="containsText" dxfId="17328" priority="18601" operator="containsText" text="Baja">
      <formula>NOT(ISERROR(SEARCH("Baja",AW64)))</formula>
    </cfRule>
  </conditionalFormatting>
  <conditionalFormatting sqref="AW64">
    <cfRule type="containsText" dxfId="17327" priority="18602" operator="containsText" text="VALORAR">
      <formula>NOT(ISERROR(SEARCH("VALORAR",AW64)))</formula>
    </cfRule>
    <cfRule type="containsText" dxfId="17326" priority="18603" operator="containsText" text="Extrema">
      <formula>NOT(ISERROR(SEARCH("Extrema",AW64)))</formula>
    </cfRule>
    <cfRule type="containsText" dxfId="17325" priority="18604" operator="containsText" text="Alta">
      <formula>NOT(ISERROR(SEARCH("Alta",AW64)))</formula>
    </cfRule>
    <cfRule type="containsText" dxfId="17324" priority="18605" operator="containsText" text="Moderada">
      <formula>NOT(ISERROR(SEARCH("Moderada",AW64)))</formula>
    </cfRule>
    <cfRule type="containsText" dxfId="17323" priority="18606" operator="containsText" text="Baja">
      <formula>NOT(ISERROR(SEARCH("Baja",AW64)))</formula>
    </cfRule>
  </conditionalFormatting>
  <conditionalFormatting sqref="AP64">
    <cfRule type="cellIs" dxfId="17322" priority="18589" stopIfTrue="1" operator="equal">
      <formula>"Alta"</formula>
    </cfRule>
  </conditionalFormatting>
  <conditionalFormatting sqref="AP64">
    <cfRule type="cellIs" dxfId="17321" priority="18591" stopIfTrue="1" operator="equal">
      <formula>"Baja"</formula>
    </cfRule>
  </conditionalFormatting>
  <conditionalFormatting sqref="AP64">
    <cfRule type="cellIs" dxfId="17320" priority="18590" stopIfTrue="1" operator="equal">
      <formula>"Media"</formula>
    </cfRule>
  </conditionalFormatting>
  <conditionalFormatting sqref="AP64">
    <cfRule type="cellIs" dxfId="17319" priority="18588" stopIfTrue="1" operator="equal">
      <formula>"Muy Alta"</formula>
    </cfRule>
  </conditionalFormatting>
  <conditionalFormatting sqref="AP64">
    <cfRule type="cellIs" dxfId="17318" priority="18592" stopIfTrue="1" operator="equal">
      <formula>"Muy Baja"</formula>
    </cfRule>
  </conditionalFormatting>
  <conditionalFormatting sqref="AP65">
    <cfRule type="cellIs" dxfId="17317" priority="18575" stopIfTrue="1" operator="equal">
      <formula>"Alta"</formula>
    </cfRule>
  </conditionalFormatting>
  <conditionalFormatting sqref="AP65">
    <cfRule type="cellIs" dxfId="17316" priority="18577" stopIfTrue="1" operator="equal">
      <formula>"Baja"</formula>
    </cfRule>
  </conditionalFormatting>
  <conditionalFormatting sqref="AP65">
    <cfRule type="cellIs" dxfId="17315" priority="18576" stopIfTrue="1" operator="equal">
      <formula>"Media"</formula>
    </cfRule>
  </conditionalFormatting>
  <conditionalFormatting sqref="AP65">
    <cfRule type="cellIs" dxfId="17314" priority="18574" stopIfTrue="1" operator="equal">
      <formula>"Muy Alta"</formula>
    </cfRule>
  </conditionalFormatting>
  <conditionalFormatting sqref="AP65">
    <cfRule type="cellIs" dxfId="17313" priority="18578" stopIfTrue="1" operator="equal">
      <formula>"Muy Baja"</formula>
    </cfRule>
  </conditionalFormatting>
  <conditionalFormatting sqref="AP69">
    <cfRule type="cellIs" dxfId="17312" priority="18561" stopIfTrue="1" operator="equal">
      <formula>"Alta"</formula>
    </cfRule>
  </conditionalFormatting>
  <conditionalFormatting sqref="AP69">
    <cfRule type="cellIs" dxfId="17311" priority="18563" stopIfTrue="1" operator="equal">
      <formula>"Baja"</formula>
    </cfRule>
  </conditionalFormatting>
  <conditionalFormatting sqref="AP69">
    <cfRule type="cellIs" dxfId="17310" priority="18562" stopIfTrue="1" operator="equal">
      <formula>"Media"</formula>
    </cfRule>
  </conditionalFormatting>
  <conditionalFormatting sqref="AP69">
    <cfRule type="cellIs" dxfId="17309" priority="18560" stopIfTrue="1" operator="equal">
      <formula>"Muy Alta"</formula>
    </cfRule>
  </conditionalFormatting>
  <conditionalFormatting sqref="AP69">
    <cfRule type="cellIs" dxfId="17308" priority="18564" stopIfTrue="1" operator="equal">
      <formula>"Muy Baja"</formula>
    </cfRule>
  </conditionalFormatting>
  <conditionalFormatting sqref="AE66:AE67">
    <cfRule type="containsText" dxfId="17307" priority="18527" operator="containsText" text="VALORAR">
      <formula>NOT(ISERROR(SEARCH("VALORAR",AE66)))</formula>
    </cfRule>
    <cfRule type="containsText" dxfId="17306" priority="18528" operator="containsText" text="Extrema">
      <formula>NOT(ISERROR(SEARCH("Extrema",AE66)))</formula>
    </cfRule>
    <cfRule type="containsText" dxfId="17305" priority="18529" operator="containsText" text="Alta">
      <formula>NOT(ISERROR(SEARCH("Alta",AE66)))</formula>
    </cfRule>
    <cfRule type="containsText" dxfId="17304" priority="18530" operator="containsText" text="Moderada">
      <formula>NOT(ISERROR(SEARCH("Moderada",AE66)))</formula>
    </cfRule>
    <cfRule type="containsText" dxfId="17303" priority="18531" operator="containsText" text="Baja">
      <formula>NOT(ISERROR(SEARCH("Baja",AE66)))</formula>
    </cfRule>
  </conditionalFormatting>
  <conditionalFormatting sqref="AE66:AE67">
    <cfRule type="containsText" dxfId="17302" priority="18532" operator="containsText" text="VALORAR">
      <formula>NOT(ISERROR(SEARCH("VALORAR",AE66)))</formula>
    </cfRule>
    <cfRule type="containsText" dxfId="17301" priority="18533" operator="containsText" text="Extrema">
      <formula>NOT(ISERROR(SEARCH("Extrema",AE66)))</formula>
    </cfRule>
    <cfRule type="containsText" dxfId="17300" priority="18534" operator="containsText" text="Alta">
      <formula>NOT(ISERROR(SEARCH("Alta",AE66)))</formula>
    </cfRule>
    <cfRule type="containsText" dxfId="17299" priority="18535" operator="containsText" text="Moderada">
      <formula>NOT(ISERROR(SEARCH("Moderada",AE66)))</formula>
    </cfRule>
    <cfRule type="containsText" dxfId="17298" priority="18536" operator="containsText" text="Baja">
      <formula>NOT(ISERROR(SEARCH("Baja",AE66)))</formula>
    </cfRule>
  </conditionalFormatting>
  <conditionalFormatting sqref="V66:V67">
    <cfRule type="cellIs" dxfId="17297" priority="18543" stopIfTrue="1" operator="equal">
      <formula>"Alta"</formula>
    </cfRule>
  </conditionalFormatting>
  <conditionalFormatting sqref="V66:V67">
    <cfRule type="cellIs" dxfId="17296" priority="18545" stopIfTrue="1" operator="equal">
      <formula>"Baja"</formula>
    </cfRule>
  </conditionalFormatting>
  <conditionalFormatting sqref="V66:V67">
    <cfRule type="cellIs" dxfId="17295" priority="18544" stopIfTrue="1" operator="equal">
      <formula>"Media"</formula>
    </cfRule>
  </conditionalFormatting>
  <conditionalFormatting sqref="V66:V67">
    <cfRule type="cellIs" dxfId="17294" priority="18542" stopIfTrue="1" operator="equal">
      <formula>"Muy Alta"</formula>
    </cfRule>
  </conditionalFormatting>
  <conditionalFormatting sqref="V66:V67">
    <cfRule type="cellIs" dxfId="17293" priority="18546" stopIfTrue="1" operator="equal">
      <formula>"Muy Baja"</formula>
    </cfRule>
  </conditionalFormatting>
  <conditionalFormatting sqref="AP66">
    <cfRule type="cellIs" dxfId="17292" priority="18503" stopIfTrue="1" operator="equal">
      <formula>"Alta"</formula>
    </cfRule>
  </conditionalFormatting>
  <conditionalFormatting sqref="AP66">
    <cfRule type="cellIs" dxfId="17291" priority="18505" stopIfTrue="1" operator="equal">
      <formula>"Baja"</formula>
    </cfRule>
  </conditionalFormatting>
  <conditionalFormatting sqref="AP66">
    <cfRule type="cellIs" dxfId="17290" priority="18504" stopIfTrue="1" operator="equal">
      <formula>"Media"</formula>
    </cfRule>
  </conditionalFormatting>
  <conditionalFormatting sqref="AP66">
    <cfRule type="cellIs" dxfId="17289" priority="18502" stopIfTrue="1" operator="equal">
      <formula>"Muy Alta"</formula>
    </cfRule>
  </conditionalFormatting>
  <conditionalFormatting sqref="AP66">
    <cfRule type="cellIs" dxfId="17288" priority="18506" stopIfTrue="1" operator="equal">
      <formula>"Muy Baja"</formula>
    </cfRule>
  </conditionalFormatting>
  <conditionalFormatting sqref="AP67">
    <cfRule type="cellIs" dxfId="17287" priority="18489" stopIfTrue="1" operator="equal">
      <formula>"Alta"</formula>
    </cfRule>
  </conditionalFormatting>
  <conditionalFormatting sqref="AP67">
    <cfRule type="cellIs" dxfId="17286" priority="18491" stopIfTrue="1" operator="equal">
      <formula>"Baja"</formula>
    </cfRule>
  </conditionalFormatting>
  <conditionalFormatting sqref="AP67">
    <cfRule type="cellIs" dxfId="17285" priority="18490" stopIfTrue="1" operator="equal">
      <formula>"Media"</formula>
    </cfRule>
  </conditionalFormatting>
  <conditionalFormatting sqref="AP67">
    <cfRule type="cellIs" dxfId="17284" priority="18488" stopIfTrue="1" operator="equal">
      <formula>"Muy Alta"</formula>
    </cfRule>
  </conditionalFormatting>
  <conditionalFormatting sqref="AP67">
    <cfRule type="cellIs" dxfId="17283" priority="18492" stopIfTrue="1" operator="equal">
      <formula>"Muy Baja"</formula>
    </cfRule>
  </conditionalFormatting>
  <conditionalFormatting sqref="V70:V71">
    <cfRule type="cellIs" dxfId="17282" priority="18471" stopIfTrue="1" operator="equal">
      <formula>"Alta"</formula>
    </cfRule>
  </conditionalFormatting>
  <conditionalFormatting sqref="V70:V71">
    <cfRule type="cellIs" dxfId="17281" priority="18473" stopIfTrue="1" operator="equal">
      <formula>"Baja"</formula>
    </cfRule>
  </conditionalFormatting>
  <conditionalFormatting sqref="V70:V71">
    <cfRule type="cellIs" dxfId="17280" priority="18472" stopIfTrue="1" operator="equal">
      <formula>"Media"</formula>
    </cfRule>
  </conditionalFormatting>
  <conditionalFormatting sqref="V70:V71">
    <cfRule type="cellIs" dxfId="17279" priority="18470" stopIfTrue="1" operator="equal">
      <formula>"Muy Alta"</formula>
    </cfRule>
  </conditionalFormatting>
  <conditionalFormatting sqref="V70:V71">
    <cfRule type="cellIs" dxfId="17278" priority="18474" stopIfTrue="1" operator="equal">
      <formula>"Muy Baja"</formula>
    </cfRule>
  </conditionalFormatting>
  <conditionalFormatting sqref="AE70:AE71">
    <cfRule type="containsText" dxfId="17277" priority="18455" operator="containsText" text="VALORAR">
      <formula>NOT(ISERROR(SEARCH("VALORAR",AE70)))</formula>
    </cfRule>
    <cfRule type="containsText" dxfId="17276" priority="18456" operator="containsText" text="Extrema">
      <formula>NOT(ISERROR(SEARCH("Extrema",AE70)))</formula>
    </cfRule>
    <cfRule type="containsText" dxfId="17275" priority="18457" operator="containsText" text="Alta">
      <formula>NOT(ISERROR(SEARCH("Alta",AE70)))</formula>
    </cfRule>
    <cfRule type="containsText" dxfId="17274" priority="18458" operator="containsText" text="Moderada">
      <formula>NOT(ISERROR(SEARCH("Moderada",AE70)))</formula>
    </cfRule>
    <cfRule type="containsText" dxfId="17273" priority="18459" operator="containsText" text="Baja">
      <formula>NOT(ISERROR(SEARCH("Baja",AE70)))</formula>
    </cfRule>
  </conditionalFormatting>
  <conditionalFormatting sqref="AE70:AE71">
    <cfRule type="containsText" dxfId="17272" priority="18460" operator="containsText" text="VALORAR">
      <formula>NOT(ISERROR(SEARCH("VALORAR",AE70)))</formula>
    </cfRule>
    <cfRule type="containsText" dxfId="17271" priority="18461" operator="containsText" text="Extrema">
      <formula>NOT(ISERROR(SEARCH("Extrema",AE70)))</formula>
    </cfRule>
    <cfRule type="containsText" dxfId="17270" priority="18462" operator="containsText" text="Alta">
      <formula>NOT(ISERROR(SEARCH("Alta",AE70)))</formula>
    </cfRule>
    <cfRule type="containsText" dxfId="17269" priority="18463" operator="containsText" text="Moderada">
      <formula>NOT(ISERROR(SEARCH("Moderada",AE70)))</formula>
    </cfRule>
    <cfRule type="containsText" dxfId="17268" priority="18464" operator="containsText" text="Baja">
      <formula>NOT(ISERROR(SEARCH("Baja",AE70)))</formula>
    </cfRule>
  </conditionalFormatting>
  <conditionalFormatting sqref="AW70">
    <cfRule type="containsText" dxfId="17267" priority="18429" operator="containsText" text="VALORAR">
      <formula>NOT(ISERROR(SEARCH("VALORAR",AW70)))</formula>
    </cfRule>
    <cfRule type="containsText" dxfId="17266" priority="18430" operator="containsText" text="Extrema">
      <formula>NOT(ISERROR(SEARCH("Extrema",AW70)))</formula>
    </cfRule>
    <cfRule type="containsText" dxfId="17265" priority="18431" operator="containsText" text="Alta">
      <formula>NOT(ISERROR(SEARCH("Alta",AW70)))</formula>
    </cfRule>
    <cfRule type="containsText" dxfId="17264" priority="18432" operator="containsText" text="Moderada">
      <formula>NOT(ISERROR(SEARCH("Moderada",AW70)))</formula>
    </cfRule>
    <cfRule type="containsText" dxfId="17263" priority="18433" operator="containsText" text="Baja">
      <formula>NOT(ISERROR(SEARCH("Baja",AW70)))</formula>
    </cfRule>
  </conditionalFormatting>
  <conditionalFormatting sqref="AW70">
    <cfRule type="containsText" dxfId="17262" priority="18434" operator="containsText" text="VALORAR">
      <formula>NOT(ISERROR(SEARCH("VALORAR",AW70)))</formula>
    </cfRule>
    <cfRule type="containsText" dxfId="17261" priority="18435" operator="containsText" text="Extrema">
      <formula>NOT(ISERROR(SEARCH("Extrema",AW70)))</formula>
    </cfRule>
    <cfRule type="containsText" dxfId="17260" priority="18436" operator="containsText" text="Alta">
      <formula>NOT(ISERROR(SEARCH("Alta",AW70)))</formula>
    </cfRule>
    <cfRule type="containsText" dxfId="17259" priority="18437" operator="containsText" text="Moderada">
      <formula>NOT(ISERROR(SEARCH("Moderada",AW70)))</formula>
    </cfRule>
    <cfRule type="containsText" dxfId="17258" priority="18438" operator="containsText" text="Baja">
      <formula>NOT(ISERROR(SEARCH("Baja",AW70)))</formula>
    </cfRule>
  </conditionalFormatting>
  <conditionalFormatting sqref="AP70">
    <cfRule type="cellIs" dxfId="17257" priority="18421" stopIfTrue="1" operator="equal">
      <formula>"Alta"</formula>
    </cfRule>
  </conditionalFormatting>
  <conditionalFormatting sqref="AP70">
    <cfRule type="cellIs" dxfId="17256" priority="18423" stopIfTrue="1" operator="equal">
      <formula>"Baja"</formula>
    </cfRule>
  </conditionalFormatting>
  <conditionalFormatting sqref="AP70">
    <cfRule type="cellIs" dxfId="17255" priority="18422" stopIfTrue="1" operator="equal">
      <formula>"Media"</formula>
    </cfRule>
  </conditionalFormatting>
  <conditionalFormatting sqref="AP70">
    <cfRule type="cellIs" dxfId="17254" priority="18420" stopIfTrue="1" operator="equal">
      <formula>"Muy Alta"</formula>
    </cfRule>
  </conditionalFormatting>
  <conditionalFormatting sqref="AP70">
    <cfRule type="cellIs" dxfId="17253" priority="18424" stopIfTrue="1" operator="equal">
      <formula>"Muy Baja"</formula>
    </cfRule>
  </conditionalFormatting>
  <conditionalFormatting sqref="AP71">
    <cfRule type="cellIs" dxfId="17252" priority="18407" stopIfTrue="1" operator="equal">
      <formula>"Alta"</formula>
    </cfRule>
  </conditionalFormatting>
  <conditionalFormatting sqref="AP71">
    <cfRule type="cellIs" dxfId="17251" priority="18409" stopIfTrue="1" operator="equal">
      <formula>"Baja"</formula>
    </cfRule>
  </conditionalFormatting>
  <conditionalFormatting sqref="AP71">
    <cfRule type="cellIs" dxfId="17250" priority="18408" stopIfTrue="1" operator="equal">
      <formula>"Media"</formula>
    </cfRule>
  </conditionalFormatting>
  <conditionalFormatting sqref="AP71">
    <cfRule type="cellIs" dxfId="17249" priority="18406" stopIfTrue="1" operator="equal">
      <formula>"Muy Alta"</formula>
    </cfRule>
  </conditionalFormatting>
  <conditionalFormatting sqref="AP71">
    <cfRule type="cellIs" dxfId="17248" priority="18410" stopIfTrue="1" operator="equal">
      <formula>"Muy Baja"</formula>
    </cfRule>
  </conditionalFormatting>
  <conditionalFormatting sqref="AP75">
    <cfRule type="cellIs" dxfId="17247" priority="18393" stopIfTrue="1" operator="equal">
      <formula>"Alta"</formula>
    </cfRule>
  </conditionalFormatting>
  <conditionalFormatting sqref="AP75">
    <cfRule type="cellIs" dxfId="17246" priority="18395" stopIfTrue="1" operator="equal">
      <formula>"Baja"</formula>
    </cfRule>
  </conditionalFormatting>
  <conditionalFormatting sqref="AP75">
    <cfRule type="cellIs" dxfId="17245" priority="18394" stopIfTrue="1" operator="equal">
      <formula>"Media"</formula>
    </cfRule>
  </conditionalFormatting>
  <conditionalFormatting sqref="AP75">
    <cfRule type="cellIs" dxfId="17244" priority="18392" stopIfTrue="1" operator="equal">
      <formula>"Muy Alta"</formula>
    </cfRule>
  </conditionalFormatting>
  <conditionalFormatting sqref="AP75">
    <cfRule type="cellIs" dxfId="17243" priority="18396" stopIfTrue="1" operator="equal">
      <formula>"Muy Baja"</formula>
    </cfRule>
  </conditionalFormatting>
  <conditionalFormatting sqref="AE72:AE73">
    <cfRule type="containsText" dxfId="17242" priority="18359" operator="containsText" text="VALORAR">
      <formula>NOT(ISERROR(SEARCH("VALORAR",AE72)))</formula>
    </cfRule>
    <cfRule type="containsText" dxfId="17241" priority="18360" operator="containsText" text="Extrema">
      <formula>NOT(ISERROR(SEARCH("Extrema",AE72)))</formula>
    </cfRule>
    <cfRule type="containsText" dxfId="17240" priority="18361" operator="containsText" text="Alta">
      <formula>NOT(ISERROR(SEARCH("Alta",AE72)))</formula>
    </cfRule>
    <cfRule type="containsText" dxfId="17239" priority="18362" operator="containsText" text="Moderada">
      <formula>NOT(ISERROR(SEARCH("Moderada",AE72)))</formula>
    </cfRule>
    <cfRule type="containsText" dxfId="17238" priority="18363" operator="containsText" text="Baja">
      <formula>NOT(ISERROR(SEARCH("Baja",AE72)))</formula>
    </cfRule>
  </conditionalFormatting>
  <conditionalFormatting sqref="AE72:AE73">
    <cfRule type="containsText" dxfId="17237" priority="18364" operator="containsText" text="VALORAR">
      <formula>NOT(ISERROR(SEARCH("VALORAR",AE72)))</formula>
    </cfRule>
    <cfRule type="containsText" dxfId="17236" priority="18365" operator="containsText" text="Extrema">
      <formula>NOT(ISERROR(SEARCH("Extrema",AE72)))</formula>
    </cfRule>
    <cfRule type="containsText" dxfId="17235" priority="18366" operator="containsText" text="Alta">
      <formula>NOT(ISERROR(SEARCH("Alta",AE72)))</formula>
    </cfRule>
    <cfRule type="containsText" dxfId="17234" priority="18367" operator="containsText" text="Moderada">
      <formula>NOT(ISERROR(SEARCH("Moderada",AE72)))</formula>
    </cfRule>
    <cfRule type="containsText" dxfId="17233" priority="18368" operator="containsText" text="Baja">
      <formula>NOT(ISERROR(SEARCH("Baja",AE72)))</formula>
    </cfRule>
  </conditionalFormatting>
  <conditionalFormatting sqref="V72:V73">
    <cfRule type="cellIs" dxfId="17232" priority="18375" stopIfTrue="1" operator="equal">
      <formula>"Alta"</formula>
    </cfRule>
  </conditionalFormatting>
  <conditionalFormatting sqref="V72:V73">
    <cfRule type="cellIs" dxfId="17231" priority="18377" stopIfTrue="1" operator="equal">
      <formula>"Baja"</formula>
    </cfRule>
  </conditionalFormatting>
  <conditionalFormatting sqref="V72:V73">
    <cfRule type="cellIs" dxfId="17230" priority="18376" stopIfTrue="1" operator="equal">
      <formula>"Media"</formula>
    </cfRule>
  </conditionalFormatting>
  <conditionalFormatting sqref="V72:V73">
    <cfRule type="cellIs" dxfId="17229" priority="18374" stopIfTrue="1" operator="equal">
      <formula>"Muy Alta"</formula>
    </cfRule>
  </conditionalFormatting>
  <conditionalFormatting sqref="V72:V73">
    <cfRule type="cellIs" dxfId="17228" priority="18378" stopIfTrue="1" operator="equal">
      <formula>"Muy Baja"</formula>
    </cfRule>
  </conditionalFormatting>
  <conditionalFormatting sqref="AP72">
    <cfRule type="cellIs" dxfId="17227" priority="18335" stopIfTrue="1" operator="equal">
      <formula>"Alta"</formula>
    </cfRule>
  </conditionalFormatting>
  <conditionalFormatting sqref="AP72">
    <cfRule type="cellIs" dxfId="17226" priority="18337" stopIfTrue="1" operator="equal">
      <formula>"Baja"</formula>
    </cfRule>
  </conditionalFormatting>
  <conditionalFormatting sqref="AP72">
    <cfRule type="cellIs" dxfId="17225" priority="18336" stopIfTrue="1" operator="equal">
      <formula>"Media"</formula>
    </cfRule>
  </conditionalFormatting>
  <conditionalFormatting sqref="AP72">
    <cfRule type="cellIs" dxfId="17224" priority="18334" stopIfTrue="1" operator="equal">
      <formula>"Muy Alta"</formula>
    </cfRule>
  </conditionalFormatting>
  <conditionalFormatting sqref="AP72">
    <cfRule type="cellIs" dxfId="17223" priority="18338" stopIfTrue="1" operator="equal">
      <formula>"Muy Baja"</formula>
    </cfRule>
  </conditionalFormatting>
  <conditionalFormatting sqref="AP73">
    <cfRule type="cellIs" dxfId="17222" priority="18321" stopIfTrue="1" operator="equal">
      <formula>"Alta"</formula>
    </cfRule>
  </conditionalFormatting>
  <conditionalFormatting sqref="AP73">
    <cfRule type="cellIs" dxfId="17221" priority="18323" stopIfTrue="1" operator="equal">
      <formula>"Baja"</formula>
    </cfRule>
  </conditionalFormatting>
  <conditionalFormatting sqref="AP73">
    <cfRule type="cellIs" dxfId="17220" priority="18322" stopIfTrue="1" operator="equal">
      <formula>"Media"</formula>
    </cfRule>
  </conditionalFormatting>
  <conditionalFormatting sqref="AP73">
    <cfRule type="cellIs" dxfId="17219" priority="18320" stopIfTrue="1" operator="equal">
      <formula>"Muy Alta"</formula>
    </cfRule>
  </conditionalFormatting>
  <conditionalFormatting sqref="AP73">
    <cfRule type="cellIs" dxfId="17218" priority="18324" stopIfTrue="1" operator="equal">
      <formula>"Muy Baja"</formula>
    </cfRule>
  </conditionalFormatting>
  <conditionalFormatting sqref="V88:V89">
    <cfRule type="cellIs" dxfId="17217" priority="17967" stopIfTrue="1" operator="equal">
      <formula>"Alta"</formula>
    </cfRule>
  </conditionalFormatting>
  <conditionalFormatting sqref="V88:V89">
    <cfRule type="cellIs" dxfId="17216" priority="17969" stopIfTrue="1" operator="equal">
      <formula>"Baja"</formula>
    </cfRule>
  </conditionalFormatting>
  <conditionalFormatting sqref="V88:V89">
    <cfRule type="cellIs" dxfId="17215" priority="17968" stopIfTrue="1" operator="equal">
      <formula>"Media"</formula>
    </cfRule>
  </conditionalFormatting>
  <conditionalFormatting sqref="V88:V89">
    <cfRule type="cellIs" dxfId="17214" priority="17966" stopIfTrue="1" operator="equal">
      <formula>"Muy Alta"</formula>
    </cfRule>
  </conditionalFormatting>
  <conditionalFormatting sqref="V88:V89">
    <cfRule type="cellIs" dxfId="17213" priority="17970" stopIfTrue="1" operator="equal">
      <formula>"Muy Baja"</formula>
    </cfRule>
  </conditionalFormatting>
  <conditionalFormatting sqref="AW88">
    <cfRule type="containsText" dxfId="17212" priority="17925" operator="containsText" text="VALORAR">
      <formula>NOT(ISERROR(SEARCH("VALORAR",AW88)))</formula>
    </cfRule>
    <cfRule type="containsText" dxfId="17211" priority="17926" operator="containsText" text="Extrema">
      <formula>NOT(ISERROR(SEARCH("Extrema",AW88)))</formula>
    </cfRule>
    <cfRule type="containsText" dxfId="17210" priority="17927" operator="containsText" text="Alta">
      <formula>NOT(ISERROR(SEARCH("Alta",AW88)))</formula>
    </cfRule>
    <cfRule type="containsText" dxfId="17209" priority="17928" operator="containsText" text="Moderada">
      <formula>NOT(ISERROR(SEARCH("Moderada",AW88)))</formula>
    </cfRule>
    <cfRule type="containsText" dxfId="17208" priority="17929" operator="containsText" text="Baja">
      <formula>NOT(ISERROR(SEARCH("Baja",AW88)))</formula>
    </cfRule>
  </conditionalFormatting>
  <conditionalFormatting sqref="AW88">
    <cfRule type="containsText" dxfId="17207" priority="17930" operator="containsText" text="VALORAR">
      <formula>NOT(ISERROR(SEARCH("VALORAR",AW88)))</formula>
    </cfRule>
    <cfRule type="containsText" dxfId="17206" priority="17931" operator="containsText" text="Extrema">
      <formula>NOT(ISERROR(SEARCH("Extrema",AW88)))</formula>
    </cfRule>
    <cfRule type="containsText" dxfId="17205" priority="17932" operator="containsText" text="Alta">
      <formula>NOT(ISERROR(SEARCH("Alta",AW88)))</formula>
    </cfRule>
    <cfRule type="containsText" dxfId="17204" priority="17933" operator="containsText" text="Moderada">
      <formula>NOT(ISERROR(SEARCH("Moderada",AW88)))</formula>
    </cfRule>
    <cfRule type="containsText" dxfId="17203" priority="17934" operator="containsText" text="Baja">
      <formula>NOT(ISERROR(SEARCH("Baja",AW88)))</formula>
    </cfRule>
  </conditionalFormatting>
  <conditionalFormatting sqref="AP88">
    <cfRule type="cellIs" dxfId="17202" priority="17917" stopIfTrue="1" operator="equal">
      <formula>"Alta"</formula>
    </cfRule>
  </conditionalFormatting>
  <conditionalFormatting sqref="AP88">
    <cfRule type="cellIs" dxfId="17201" priority="17919" stopIfTrue="1" operator="equal">
      <formula>"Baja"</formula>
    </cfRule>
  </conditionalFormatting>
  <conditionalFormatting sqref="AP88">
    <cfRule type="cellIs" dxfId="17200" priority="17918" stopIfTrue="1" operator="equal">
      <formula>"Media"</formula>
    </cfRule>
  </conditionalFormatting>
  <conditionalFormatting sqref="AP88">
    <cfRule type="cellIs" dxfId="17199" priority="17916" stopIfTrue="1" operator="equal">
      <formula>"Muy Alta"</formula>
    </cfRule>
  </conditionalFormatting>
  <conditionalFormatting sqref="AP88">
    <cfRule type="cellIs" dxfId="17198" priority="17920" stopIfTrue="1" operator="equal">
      <formula>"Muy Baja"</formula>
    </cfRule>
  </conditionalFormatting>
  <conditionalFormatting sqref="AP89">
    <cfRule type="cellIs" dxfId="17197" priority="17903" stopIfTrue="1" operator="equal">
      <formula>"Alta"</formula>
    </cfRule>
  </conditionalFormatting>
  <conditionalFormatting sqref="AP89">
    <cfRule type="cellIs" dxfId="17196" priority="17905" stopIfTrue="1" operator="equal">
      <formula>"Baja"</formula>
    </cfRule>
  </conditionalFormatting>
  <conditionalFormatting sqref="AP89">
    <cfRule type="cellIs" dxfId="17195" priority="17904" stopIfTrue="1" operator="equal">
      <formula>"Media"</formula>
    </cfRule>
  </conditionalFormatting>
  <conditionalFormatting sqref="AP89">
    <cfRule type="cellIs" dxfId="17194" priority="17902" stopIfTrue="1" operator="equal">
      <formula>"Muy Alta"</formula>
    </cfRule>
  </conditionalFormatting>
  <conditionalFormatting sqref="AP89">
    <cfRule type="cellIs" dxfId="17193" priority="17906" stopIfTrue="1" operator="equal">
      <formula>"Muy Baja"</formula>
    </cfRule>
  </conditionalFormatting>
  <conditionalFormatting sqref="AE90:AE91">
    <cfRule type="containsText" dxfId="17192" priority="17855" operator="containsText" text="VALORAR">
      <formula>NOT(ISERROR(SEARCH("VALORAR",AE90)))</formula>
    </cfRule>
    <cfRule type="containsText" dxfId="17191" priority="17856" operator="containsText" text="Extrema">
      <formula>NOT(ISERROR(SEARCH("Extrema",AE90)))</formula>
    </cfRule>
    <cfRule type="containsText" dxfId="17190" priority="17857" operator="containsText" text="Alta">
      <formula>NOT(ISERROR(SEARCH("Alta",AE90)))</formula>
    </cfRule>
    <cfRule type="containsText" dxfId="17189" priority="17858" operator="containsText" text="Moderada">
      <formula>NOT(ISERROR(SEARCH("Moderada",AE90)))</formula>
    </cfRule>
    <cfRule type="containsText" dxfId="17188" priority="17859" operator="containsText" text="Baja">
      <formula>NOT(ISERROR(SEARCH("Baja",AE90)))</formula>
    </cfRule>
  </conditionalFormatting>
  <conditionalFormatting sqref="AE90:AE91">
    <cfRule type="containsText" dxfId="17187" priority="17860" operator="containsText" text="VALORAR">
      <formula>NOT(ISERROR(SEARCH("VALORAR",AE90)))</formula>
    </cfRule>
    <cfRule type="containsText" dxfId="17186" priority="17861" operator="containsText" text="Extrema">
      <formula>NOT(ISERROR(SEARCH("Extrema",AE90)))</formula>
    </cfRule>
    <cfRule type="containsText" dxfId="17185" priority="17862" operator="containsText" text="Alta">
      <formula>NOT(ISERROR(SEARCH("Alta",AE90)))</formula>
    </cfRule>
    <cfRule type="containsText" dxfId="17184" priority="17863" operator="containsText" text="Moderada">
      <formula>NOT(ISERROR(SEARCH("Moderada",AE90)))</formula>
    </cfRule>
    <cfRule type="containsText" dxfId="17183" priority="17864" operator="containsText" text="Baja">
      <formula>NOT(ISERROR(SEARCH("Baja",AE90)))</formula>
    </cfRule>
  </conditionalFormatting>
  <conditionalFormatting sqref="V90:V91">
    <cfRule type="cellIs" dxfId="17182" priority="17871" stopIfTrue="1" operator="equal">
      <formula>"Alta"</formula>
    </cfRule>
  </conditionalFormatting>
  <conditionalFormatting sqref="V90:V91">
    <cfRule type="cellIs" dxfId="17181" priority="17873" stopIfTrue="1" operator="equal">
      <formula>"Baja"</formula>
    </cfRule>
  </conditionalFormatting>
  <conditionalFormatting sqref="V90:V91">
    <cfRule type="cellIs" dxfId="17180" priority="17872" stopIfTrue="1" operator="equal">
      <formula>"Media"</formula>
    </cfRule>
  </conditionalFormatting>
  <conditionalFormatting sqref="V90:V91">
    <cfRule type="cellIs" dxfId="17179" priority="17870" stopIfTrue="1" operator="equal">
      <formula>"Muy Alta"</formula>
    </cfRule>
  </conditionalFormatting>
  <conditionalFormatting sqref="V90:V91">
    <cfRule type="cellIs" dxfId="17178" priority="17874" stopIfTrue="1" operator="equal">
      <formula>"Muy Baja"</formula>
    </cfRule>
  </conditionalFormatting>
  <conditionalFormatting sqref="AP91">
    <cfRule type="cellIs" dxfId="17177" priority="17817" stopIfTrue="1" operator="equal">
      <formula>"Alta"</formula>
    </cfRule>
  </conditionalFormatting>
  <conditionalFormatting sqref="AP91">
    <cfRule type="cellIs" dxfId="17176" priority="17819" stopIfTrue="1" operator="equal">
      <formula>"Baja"</formula>
    </cfRule>
  </conditionalFormatting>
  <conditionalFormatting sqref="AP91">
    <cfRule type="cellIs" dxfId="17175" priority="17818" stopIfTrue="1" operator="equal">
      <formula>"Media"</formula>
    </cfRule>
  </conditionalFormatting>
  <conditionalFormatting sqref="AP91">
    <cfRule type="cellIs" dxfId="17174" priority="17816" stopIfTrue="1" operator="equal">
      <formula>"Muy Alta"</formula>
    </cfRule>
  </conditionalFormatting>
  <conditionalFormatting sqref="AP91">
    <cfRule type="cellIs" dxfId="17173" priority="17820" stopIfTrue="1" operator="equal">
      <formula>"Muy Baja"</formula>
    </cfRule>
  </conditionalFormatting>
  <conditionalFormatting sqref="AE100:AE101">
    <cfRule type="containsText" dxfId="17172" priority="17783" operator="containsText" text="VALORAR">
      <formula>NOT(ISERROR(SEARCH("VALORAR",AE100)))</formula>
    </cfRule>
    <cfRule type="containsText" dxfId="17171" priority="17784" operator="containsText" text="Extrema">
      <formula>NOT(ISERROR(SEARCH("Extrema",AE100)))</formula>
    </cfRule>
    <cfRule type="containsText" dxfId="17170" priority="17785" operator="containsText" text="Alta">
      <formula>NOT(ISERROR(SEARCH("Alta",AE100)))</formula>
    </cfRule>
    <cfRule type="containsText" dxfId="17169" priority="17786" operator="containsText" text="Moderada">
      <formula>NOT(ISERROR(SEARCH("Moderada",AE100)))</formula>
    </cfRule>
    <cfRule type="containsText" dxfId="17168" priority="17787" operator="containsText" text="Baja">
      <formula>NOT(ISERROR(SEARCH("Baja",AE100)))</formula>
    </cfRule>
  </conditionalFormatting>
  <conditionalFormatting sqref="AE100:AE101">
    <cfRule type="containsText" dxfId="17167" priority="17788" operator="containsText" text="VALORAR">
      <formula>NOT(ISERROR(SEARCH("VALORAR",AE100)))</formula>
    </cfRule>
    <cfRule type="containsText" dxfId="17166" priority="17789" operator="containsText" text="Extrema">
      <formula>NOT(ISERROR(SEARCH("Extrema",AE100)))</formula>
    </cfRule>
    <cfRule type="containsText" dxfId="17165" priority="17790" operator="containsText" text="Alta">
      <formula>NOT(ISERROR(SEARCH("Alta",AE100)))</formula>
    </cfRule>
    <cfRule type="containsText" dxfId="17164" priority="17791" operator="containsText" text="Moderada">
      <formula>NOT(ISERROR(SEARCH("Moderada",AE100)))</formula>
    </cfRule>
    <cfRule type="containsText" dxfId="17163" priority="17792" operator="containsText" text="Baja">
      <formula>NOT(ISERROR(SEARCH("Baja",AE100)))</formula>
    </cfRule>
  </conditionalFormatting>
  <conditionalFormatting sqref="AP105">
    <cfRule type="cellIs" dxfId="17162" priority="17721" stopIfTrue="1" operator="equal">
      <formula>"Alta"</formula>
    </cfRule>
  </conditionalFormatting>
  <conditionalFormatting sqref="AP105">
    <cfRule type="cellIs" dxfId="17161" priority="17723" stopIfTrue="1" operator="equal">
      <formula>"Baja"</formula>
    </cfRule>
  </conditionalFormatting>
  <conditionalFormatting sqref="AP105">
    <cfRule type="cellIs" dxfId="17160" priority="17722" stopIfTrue="1" operator="equal">
      <formula>"Media"</formula>
    </cfRule>
  </conditionalFormatting>
  <conditionalFormatting sqref="AP105">
    <cfRule type="cellIs" dxfId="17159" priority="17720" stopIfTrue="1" operator="equal">
      <formula>"Muy Alta"</formula>
    </cfRule>
  </conditionalFormatting>
  <conditionalFormatting sqref="AP105">
    <cfRule type="cellIs" dxfId="17158" priority="17724" stopIfTrue="1" operator="equal">
      <formula>"Muy Baja"</formula>
    </cfRule>
  </conditionalFormatting>
  <conditionalFormatting sqref="AP102">
    <cfRule type="cellIs" dxfId="17157" priority="17663" stopIfTrue="1" operator="equal">
      <formula>"Alta"</formula>
    </cfRule>
  </conditionalFormatting>
  <conditionalFormatting sqref="AP102">
    <cfRule type="cellIs" dxfId="17156" priority="17665" stopIfTrue="1" operator="equal">
      <formula>"Baja"</formula>
    </cfRule>
  </conditionalFormatting>
  <conditionalFormatting sqref="AP102">
    <cfRule type="cellIs" dxfId="17155" priority="17664" stopIfTrue="1" operator="equal">
      <formula>"Media"</formula>
    </cfRule>
  </conditionalFormatting>
  <conditionalFormatting sqref="AP102">
    <cfRule type="cellIs" dxfId="17154" priority="17662" stopIfTrue="1" operator="equal">
      <formula>"Muy Alta"</formula>
    </cfRule>
  </conditionalFormatting>
  <conditionalFormatting sqref="AP102">
    <cfRule type="cellIs" dxfId="17153" priority="17666" stopIfTrue="1" operator="equal">
      <formula>"Muy Baja"</formula>
    </cfRule>
  </conditionalFormatting>
  <conditionalFormatting sqref="V100:V101">
    <cfRule type="cellIs" dxfId="17152" priority="17799" stopIfTrue="1" operator="equal">
      <formula>"Alta"</formula>
    </cfRule>
  </conditionalFormatting>
  <conditionalFormatting sqref="V100:V101">
    <cfRule type="cellIs" dxfId="17151" priority="17801" stopIfTrue="1" operator="equal">
      <formula>"Baja"</formula>
    </cfRule>
  </conditionalFormatting>
  <conditionalFormatting sqref="V100:V101">
    <cfRule type="cellIs" dxfId="17150" priority="17800" stopIfTrue="1" operator="equal">
      <formula>"Media"</formula>
    </cfRule>
  </conditionalFormatting>
  <conditionalFormatting sqref="V100:V101">
    <cfRule type="cellIs" dxfId="17149" priority="17798" stopIfTrue="1" operator="equal">
      <formula>"Muy Alta"</formula>
    </cfRule>
  </conditionalFormatting>
  <conditionalFormatting sqref="V100:V101">
    <cfRule type="cellIs" dxfId="17148" priority="17802" stopIfTrue="1" operator="equal">
      <formula>"Muy Baja"</formula>
    </cfRule>
  </conditionalFormatting>
  <conditionalFormatting sqref="AW100">
    <cfRule type="containsText" dxfId="17147" priority="17757" operator="containsText" text="VALORAR">
      <formula>NOT(ISERROR(SEARCH("VALORAR",AW100)))</formula>
    </cfRule>
    <cfRule type="containsText" dxfId="17146" priority="17758" operator="containsText" text="Extrema">
      <formula>NOT(ISERROR(SEARCH("Extrema",AW100)))</formula>
    </cfRule>
    <cfRule type="containsText" dxfId="17145" priority="17759" operator="containsText" text="Alta">
      <formula>NOT(ISERROR(SEARCH("Alta",AW100)))</formula>
    </cfRule>
    <cfRule type="containsText" dxfId="17144" priority="17760" operator="containsText" text="Moderada">
      <formula>NOT(ISERROR(SEARCH("Moderada",AW100)))</formula>
    </cfRule>
    <cfRule type="containsText" dxfId="17143" priority="17761" operator="containsText" text="Baja">
      <formula>NOT(ISERROR(SEARCH("Baja",AW100)))</formula>
    </cfRule>
  </conditionalFormatting>
  <conditionalFormatting sqref="AW100">
    <cfRule type="containsText" dxfId="17142" priority="17762" operator="containsText" text="VALORAR">
      <formula>NOT(ISERROR(SEARCH("VALORAR",AW100)))</formula>
    </cfRule>
    <cfRule type="containsText" dxfId="17141" priority="17763" operator="containsText" text="Extrema">
      <formula>NOT(ISERROR(SEARCH("Extrema",AW100)))</formula>
    </cfRule>
    <cfRule type="containsText" dxfId="17140" priority="17764" operator="containsText" text="Alta">
      <formula>NOT(ISERROR(SEARCH("Alta",AW100)))</formula>
    </cfRule>
    <cfRule type="containsText" dxfId="17139" priority="17765" operator="containsText" text="Moderada">
      <formula>NOT(ISERROR(SEARCH("Moderada",AW100)))</formula>
    </cfRule>
    <cfRule type="containsText" dxfId="17138" priority="17766" operator="containsText" text="Baja">
      <formula>NOT(ISERROR(SEARCH("Baja",AW100)))</formula>
    </cfRule>
  </conditionalFormatting>
  <conditionalFormatting sqref="AP100">
    <cfRule type="cellIs" dxfId="17137" priority="17749" stopIfTrue="1" operator="equal">
      <formula>"Alta"</formula>
    </cfRule>
  </conditionalFormatting>
  <conditionalFormatting sqref="AP100">
    <cfRule type="cellIs" dxfId="17136" priority="17751" stopIfTrue="1" operator="equal">
      <formula>"Baja"</formula>
    </cfRule>
  </conditionalFormatting>
  <conditionalFormatting sqref="AP100">
    <cfRule type="cellIs" dxfId="17135" priority="17750" stopIfTrue="1" operator="equal">
      <formula>"Media"</formula>
    </cfRule>
  </conditionalFormatting>
  <conditionalFormatting sqref="AP100">
    <cfRule type="cellIs" dxfId="17134" priority="17748" stopIfTrue="1" operator="equal">
      <formula>"Muy Alta"</formula>
    </cfRule>
  </conditionalFormatting>
  <conditionalFormatting sqref="AP100">
    <cfRule type="cellIs" dxfId="17133" priority="17752" stopIfTrue="1" operator="equal">
      <formula>"Muy Baja"</formula>
    </cfRule>
  </conditionalFormatting>
  <conditionalFormatting sqref="AP101">
    <cfRule type="cellIs" dxfId="17132" priority="17735" stopIfTrue="1" operator="equal">
      <formula>"Alta"</formula>
    </cfRule>
  </conditionalFormatting>
  <conditionalFormatting sqref="AP101">
    <cfRule type="cellIs" dxfId="17131" priority="17737" stopIfTrue="1" operator="equal">
      <formula>"Baja"</formula>
    </cfRule>
  </conditionalFormatting>
  <conditionalFormatting sqref="AP101">
    <cfRule type="cellIs" dxfId="17130" priority="17736" stopIfTrue="1" operator="equal">
      <formula>"Media"</formula>
    </cfRule>
  </conditionalFormatting>
  <conditionalFormatting sqref="AP101">
    <cfRule type="cellIs" dxfId="17129" priority="17734" stopIfTrue="1" operator="equal">
      <formula>"Muy Alta"</formula>
    </cfRule>
  </conditionalFormatting>
  <conditionalFormatting sqref="AP101">
    <cfRule type="cellIs" dxfId="17128" priority="17738" stopIfTrue="1" operator="equal">
      <formula>"Muy Baja"</formula>
    </cfRule>
  </conditionalFormatting>
  <conditionalFormatting sqref="AE102:AE103">
    <cfRule type="containsText" dxfId="17127" priority="17687" operator="containsText" text="VALORAR">
      <formula>NOT(ISERROR(SEARCH("VALORAR",AE102)))</formula>
    </cfRule>
    <cfRule type="containsText" dxfId="17126" priority="17688" operator="containsText" text="Extrema">
      <formula>NOT(ISERROR(SEARCH("Extrema",AE102)))</formula>
    </cfRule>
    <cfRule type="containsText" dxfId="17125" priority="17689" operator="containsText" text="Alta">
      <formula>NOT(ISERROR(SEARCH("Alta",AE102)))</formula>
    </cfRule>
    <cfRule type="containsText" dxfId="17124" priority="17690" operator="containsText" text="Moderada">
      <formula>NOT(ISERROR(SEARCH("Moderada",AE102)))</formula>
    </cfRule>
    <cfRule type="containsText" dxfId="17123" priority="17691" operator="containsText" text="Baja">
      <formula>NOT(ISERROR(SEARCH("Baja",AE102)))</formula>
    </cfRule>
  </conditionalFormatting>
  <conditionalFormatting sqref="AE102:AE103">
    <cfRule type="containsText" dxfId="17122" priority="17692" operator="containsText" text="VALORAR">
      <formula>NOT(ISERROR(SEARCH("VALORAR",AE102)))</formula>
    </cfRule>
    <cfRule type="containsText" dxfId="17121" priority="17693" operator="containsText" text="Extrema">
      <formula>NOT(ISERROR(SEARCH("Extrema",AE102)))</formula>
    </cfRule>
    <cfRule type="containsText" dxfId="17120" priority="17694" operator="containsText" text="Alta">
      <formula>NOT(ISERROR(SEARCH("Alta",AE102)))</formula>
    </cfRule>
    <cfRule type="containsText" dxfId="17119" priority="17695" operator="containsText" text="Moderada">
      <formula>NOT(ISERROR(SEARCH("Moderada",AE102)))</formula>
    </cfRule>
    <cfRule type="containsText" dxfId="17118" priority="17696" operator="containsText" text="Baja">
      <formula>NOT(ISERROR(SEARCH("Baja",AE102)))</formula>
    </cfRule>
  </conditionalFormatting>
  <conditionalFormatting sqref="V102:V103">
    <cfRule type="cellIs" dxfId="17117" priority="17703" stopIfTrue="1" operator="equal">
      <formula>"Alta"</formula>
    </cfRule>
  </conditionalFormatting>
  <conditionalFormatting sqref="V102:V103">
    <cfRule type="cellIs" dxfId="17116" priority="17705" stopIfTrue="1" operator="equal">
      <formula>"Baja"</formula>
    </cfRule>
  </conditionalFormatting>
  <conditionalFormatting sqref="V102:V103">
    <cfRule type="cellIs" dxfId="17115" priority="17704" stopIfTrue="1" operator="equal">
      <formula>"Media"</formula>
    </cfRule>
  </conditionalFormatting>
  <conditionalFormatting sqref="V102:V103">
    <cfRule type="cellIs" dxfId="17114" priority="17702" stopIfTrue="1" operator="equal">
      <formula>"Muy Alta"</formula>
    </cfRule>
  </conditionalFormatting>
  <conditionalFormatting sqref="V102:V103">
    <cfRule type="cellIs" dxfId="17113" priority="17706" stopIfTrue="1" operator="equal">
      <formula>"Muy Baja"</formula>
    </cfRule>
  </conditionalFormatting>
  <conditionalFormatting sqref="AP103">
    <cfRule type="cellIs" dxfId="17112" priority="17649" stopIfTrue="1" operator="equal">
      <formula>"Alta"</formula>
    </cfRule>
  </conditionalFormatting>
  <conditionalFormatting sqref="AP103">
    <cfRule type="cellIs" dxfId="17111" priority="17651" stopIfTrue="1" operator="equal">
      <formula>"Baja"</formula>
    </cfRule>
  </conditionalFormatting>
  <conditionalFormatting sqref="AP103">
    <cfRule type="cellIs" dxfId="17110" priority="17650" stopIfTrue="1" operator="equal">
      <formula>"Media"</formula>
    </cfRule>
  </conditionalFormatting>
  <conditionalFormatting sqref="AP103">
    <cfRule type="cellIs" dxfId="17109" priority="17648" stopIfTrue="1" operator="equal">
      <formula>"Muy Alta"</formula>
    </cfRule>
  </conditionalFormatting>
  <conditionalFormatting sqref="AP103">
    <cfRule type="cellIs" dxfId="17108" priority="17652" stopIfTrue="1" operator="equal">
      <formula>"Muy Baja"</formula>
    </cfRule>
  </conditionalFormatting>
  <conditionalFormatting sqref="AE94:AE95">
    <cfRule type="containsText" dxfId="17107" priority="17615" operator="containsText" text="VALORAR">
      <formula>NOT(ISERROR(SEARCH("VALORAR",AE94)))</formula>
    </cfRule>
    <cfRule type="containsText" dxfId="17106" priority="17616" operator="containsText" text="Extrema">
      <formula>NOT(ISERROR(SEARCH("Extrema",AE94)))</formula>
    </cfRule>
    <cfRule type="containsText" dxfId="17105" priority="17617" operator="containsText" text="Alta">
      <formula>NOT(ISERROR(SEARCH("Alta",AE94)))</formula>
    </cfRule>
    <cfRule type="containsText" dxfId="17104" priority="17618" operator="containsText" text="Moderada">
      <formula>NOT(ISERROR(SEARCH("Moderada",AE94)))</formula>
    </cfRule>
    <cfRule type="containsText" dxfId="17103" priority="17619" operator="containsText" text="Baja">
      <formula>NOT(ISERROR(SEARCH("Baja",AE94)))</formula>
    </cfRule>
  </conditionalFormatting>
  <conditionalFormatting sqref="AE94:AE95">
    <cfRule type="containsText" dxfId="17102" priority="17620" operator="containsText" text="VALORAR">
      <formula>NOT(ISERROR(SEARCH("VALORAR",AE94)))</formula>
    </cfRule>
    <cfRule type="containsText" dxfId="17101" priority="17621" operator="containsText" text="Extrema">
      <formula>NOT(ISERROR(SEARCH("Extrema",AE94)))</formula>
    </cfRule>
    <cfRule type="containsText" dxfId="17100" priority="17622" operator="containsText" text="Alta">
      <formula>NOT(ISERROR(SEARCH("Alta",AE94)))</formula>
    </cfRule>
    <cfRule type="containsText" dxfId="17099" priority="17623" operator="containsText" text="Moderada">
      <formula>NOT(ISERROR(SEARCH("Moderada",AE94)))</formula>
    </cfRule>
    <cfRule type="containsText" dxfId="17098" priority="17624" operator="containsText" text="Baja">
      <formula>NOT(ISERROR(SEARCH("Baja",AE94)))</formula>
    </cfRule>
  </conditionalFormatting>
  <conditionalFormatting sqref="AP99">
    <cfRule type="cellIs" dxfId="17097" priority="17553" stopIfTrue="1" operator="equal">
      <formula>"Alta"</formula>
    </cfRule>
  </conditionalFormatting>
  <conditionalFormatting sqref="AP99">
    <cfRule type="cellIs" dxfId="17096" priority="17555" stopIfTrue="1" operator="equal">
      <formula>"Baja"</formula>
    </cfRule>
  </conditionalFormatting>
  <conditionalFormatting sqref="AP99">
    <cfRule type="cellIs" dxfId="17095" priority="17554" stopIfTrue="1" operator="equal">
      <formula>"Media"</formula>
    </cfRule>
  </conditionalFormatting>
  <conditionalFormatting sqref="AP99">
    <cfRule type="cellIs" dxfId="17094" priority="17552" stopIfTrue="1" operator="equal">
      <formula>"Muy Alta"</formula>
    </cfRule>
  </conditionalFormatting>
  <conditionalFormatting sqref="AP99">
    <cfRule type="cellIs" dxfId="17093" priority="17556" stopIfTrue="1" operator="equal">
      <formula>"Muy Baja"</formula>
    </cfRule>
  </conditionalFormatting>
  <conditionalFormatting sqref="AP96">
    <cfRule type="cellIs" dxfId="17092" priority="17495" stopIfTrue="1" operator="equal">
      <formula>"Alta"</formula>
    </cfRule>
  </conditionalFormatting>
  <conditionalFormatting sqref="AP96">
    <cfRule type="cellIs" dxfId="17091" priority="17497" stopIfTrue="1" operator="equal">
      <formula>"Baja"</formula>
    </cfRule>
  </conditionalFormatting>
  <conditionalFormatting sqref="AP96">
    <cfRule type="cellIs" dxfId="17090" priority="17496" stopIfTrue="1" operator="equal">
      <formula>"Media"</formula>
    </cfRule>
  </conditionalFormatting>
  <conditionalFormatting sqref="AP96">
    <cfRule type="cellIs" dxfId="17089" priority="17494" stopIfTrue="1" operator="equal">
      <formula>"Muy Alta"</formula>
    </cfRule>
  </conditionalFormatting>
  <conditionalFormatting sqref="AP96">
    <cfRule type="cellIs" dxfId="17088" priority="17498" stopIfTrue="1" operator="equal">
      <formula>"Muy Baja"</formula>
    </cfRule>
  </conditionalFormatting>
  <conditionalFormatting sqref="V94:V95">
    <cfRule type="cellIs" dxfId="17087" priority="17631" stopIfTrue="1" operator="equal">
      <formula>"Alta"</formula>
    </cfRule>
  </conditionalFormatting>
  <conditionalFormatting sqref="V94:V95">
    <cfRule type="cellIs" dxfId="17086" priority="17633" stopIfTrue="1" operator="equal">
      <formula>"Baja"</formula>
    </cfRule>
  </conditionalFormatting>
  <conditionalFormatting sqref="V94:V95">
    <cfRule type="cellIs" dxfId="17085" priority="17632" stopIfTrue="1" operator="equal">
      <formula>"Media"</formula>
    </cfRule>
  </conditionalFormatting>
  <conditionalFormatting sqref="V94:V95">
    <cfRule type="cellIs" dxfId="17084" priority="17630" stopIfTrue="1" operator="equal">
      <formula>"Muy Alta"</formula>
    </cfRule>
  </conditionalFormatting>
  <conditionalFormatting sqref="V94:V95">
    <cfRule type="cellIs" dxfId="17083" priority="17634" stopIfTrue="1" operator="equal">
      <formula>"Muy Baja"</formula>
    </cfRule>
  </conditionalFormatting>
  <conditionalFormatting sqref="AW94">
    <cfRule type="containsText" dxfId="17082" priority="17589" operator="containsText" text="VALORAR">
      <formula>NOT(ISERROR(SEARCH("VALORAR",AW94)))</formula>
    </cfRule>
    <cfRule type="containsText" dxfId="17081" priority="17590" operator="containsText" text="Extrema">
      <formula>NOT(ISERROR(SEARCH("Extrema",AW94)))</formula>
    </cfRule>
    <cfRule type="containsText" dxfId="17080" priority="17591" operator="containsText" text="Alta">
      <formula>NOT(ISERROR(SEARCH("Alta",AW94)))</formula>
    </cfRule>
    <cfRule type="containsText" dxfId="17079" priority="17592" operator="containsText" text="Moderada">
      <formula>NOT(ISERROR(SEARCH("Moderada",AW94)))</formula>
    </cfRule>
    <cfRule type="containsText" dxfId="17078" priority="17593" operator="containsText" text="Baja">
      <formula>NOT(ISERROR(SEARCH("Baja",AW94)))</formula>
    </cfRule>
  </conditionalFormatting>
  <conditionalFormatting sqref="AW94">
    <cfRule type="containsText" dxfId="17077" priority="17594" operator="containsText" text="VALORAR">
      <formula>NOT(ISERROR(SEARCH("VALORAR",AW94)))</formula>
    </cfRule>
    <cfRule type="containsText" dxfId="17076" priority="17595" operator="containsText" text="Extrema">
      <formula>NOT(ISERROR(SEARCH("Extrema",AW94)))</formula>
    </cfRule>
    <cfRule type="containsText" dxfId="17075" priority="17596" operator="containsText" text="Alta">
      <formula>NOT(ISERROR(SEARCH("Alta",AW94)))</formula>
    </cfRule>
    <cfRule type="containsText" dxfId="17074" priority="17597" operator="containsText" text="Moderada">
      <formula>NOT(ISERROR(SEARCH("Moderada",AW94)))</formula>
    </cfRule>
    <cfRule type="containsText" dxfId="17073" priority="17598" operator="containsText" text="Baja">
      <formula>NOT(ISERROR(SEARCH("Baja",AW94)))</formula>
    </cfRule>
  </conditionalFormatting>
  <conditionalFormatting sqref="AP94">
    <cfRule type="cellIs" dxfId="17072" priority="17581" stopIfTrue="1" operator="equal">
      <formula>"Alta"</formula>
    </cfRule>
  </conditionalFormatting>
  <conditionalFormatting sqref="AP94">
    <cfRule type="cellIs" dxfId="17071" priority="17583" stopIfTrue="1" operator="equal">
      <formula>"Baja"</formula>
    </cfRule>
  </conditionalFormatting>
  <conditionalFormatting sqref="AP94">
    <cfRule type="cellIs" dxfId="17070" priority="17582" stopIfTrue="1" operator="equal">
      <formula>"Media"</formula>
    </cfRule>
  </conditionalFormatting>
  <conditionalFormatting sqref="AP94">
    <cfRule type="cellIs" dxfId="17069" priority="17580" stopIfTrue="1" operator="equal">
      <formula>"Muy Alta"</formula>
    </cfRule>
  </conditionalFormatting>
  <conditionalFormatting sqref="AP94">
    <cfRule type="cellIs" dxfId="17068" priority="17584" stopIfTrue="1" operator="equal">
      <formula>"Muy Baja"</formula>
    </cfRule>
  </conditionalFormatting>
  <conditionalFormatting sqref="AP95">
    <cfRule type="cellIs" dxfId="17067" priority="17567" stopIfTrue="1" operator="equal">
      <formula>"Alta"</formula>
    </cfRule>
  </conditionalFormatting>
  <conditionalFormatting sqref="AP95">
    <cfRule type="cellIs" dxfId="17066" priority="17569" stopIfTrue="1" operator="equal">
      <formula>"Baja"</formula>
    </cfRule>
  </conditionalFormatting>
  <conditionalFormatting sqref="AP95">
    <cfRule type="cellIs" dxfId="17065" priority="17568" stopIfTrue="1" operator="equal">
      <formula>"Media"</formula>
    </cfRule>
  </conditionalFormatting>
  <conditionalFormatting sqref="AP95">
    <cfRule type="cellIs" dxfId="17064" priority="17566" stopIfTrue="1" operator="equal">
      <formula>"Muy Alta"</formula>
    </cfRule>
  </conditionalFormatting>
  <conditionalFormatting sqref="AP95">
    <cfRule type="cellIs" dxfId="17063" priority="17570" stopIfTrue="1" operator="equal">
      <formula>"Muy Baja"</formula>
    </cfRule>
  </conditionalFormatting>
  <conditionalFormatting sqref="AE96:AE97">
    <cfRule type="containsText" dxfId="17062" priority="17519" operator="containsText" text="VALORAR">
      <formula>NOT(ISERROR(SEARCH("VALORAR",AE96)))</formula>
    </cfRule>
    <cfRule type="containsText" dxfId="17061" priority="17520" operator="containsText" text="Extrema">
      <formula>NOT(ISERROR(SEARCH("Extrema",AE96)))</formula>
    </cfRule>
    <cfRule type="containsText" dxfId="17060" priority="17521" operator="containsText" text="Alta">
      <formula>NOT(ISERROR(SEARCH("Alta",AE96)))</formula>
    </cfRule>
    <cfRule type="containsText" dxfId="17059" priority="17522" operator="containsText" text="Moderada">
      <formula>NOT(ISERROR(SEARCH("Moderada",AE96)))</formula>
    </cfRule>
    <cfRule type="containsText" dxfId="17058" priority="17523" operator="containsText" text="Baja">
      <formula>NOT(ISERROR(SEARCH("Baja",AE96)))</formula>
    </cfRule>
  </conditionalFormatting>
  <conditionalFormatting sqref="AE96:AE97">
    <cfRule type="containsText" dxfId="17057" priority="17524" operator="containsText" text="VALORAR">
      <formula>NOT(ISERROR(SEARCH("VALORAR",AE96)))</formula>
    </cfRule>
    <cfRule type="containsText" dxfId="17056" priority="17525" operator="containsText" text="Extrema">
      <formula>NOT(ISERROR(SEARCH("Extrema",AE96)))</formula>
    </cfRule>
    <cfRule type="containsText" dxfId="17055" priority="17526" operator="containsText" text="Alta">
      <formula>NOT(ISERROR(SEARCH("Alta",AE96)))</formula>
    </cfRule>
    <cfRule type="containsText" dxfId="17054" priority="17527" operator="containsText" text="Moderada">
      <formula>NOT(ISERROR(SEARCH("Moderada",AE96)))</formula>
    </cfRule>
    <cfRule type="containsText" dxfId="17053" priority="17528" operator="containsText" text="Baja">
      <formula>NOT(ISERROR(SEARCH("Baja",AE96)))</formula>
    </cfRule>
  </conditionalFormatting>
  <conditionalFormatting sqref="V96:V97">
    <cfRule type="cellIs" dxfId="17052" priority="17535" stopIfTrue="1" operator="equal">
      <formula>"Alta"</formula>
    </cfRule>
  </conditionalFormatting>
  <conditionalFormatting sqref="V96:V97">
    <cfRule type="cellIs" dxfId="17051" priority="17537" stopIfTrue="1" operator="equal">
      <formula>"Baja"</formula>
    </cfRule>
  </conditionalFormatting>
  <conditionalFormatting sqref="V96:V97">
    <cfRule type="cellIs" dxfId="17050" priority="17536" stopIfTrue="1" operator="equal">
      <formula>"Media"</formula>
    </cfRule>
  </conditionalFormatting>
  <conditionalFormatting sqref="V96:V97">
    <cfRule type="cellIs" dxfId="17049" priority="17534" stopIfTrue="1" operator="equal">
      <formula>"Muy Alta"</formula>
    </cfRule>
  </conditionalFormatting>
  <conditionalFormatting sqref="V96:V97">
    <cfRule type="cellIs" dxfId="17048" priority="17538" stopIfTrue="1" operator="equal">
      <formula>"Muy Baja"</formula>
    </cfRule>
  </conditionalFormatting>
  <conditionalFormatting sqref="AP97">
    <cfRule type="cellIs" dxfId="17047" priority="17481" stopIfTrue="1" operator="equal">
      <formula>"Alta"</formula>
    </cfRule>
  </conditionalFormatting>
  <conditionalFormatting sqref="AP97">
    <cfRule type="cellIs" dxfId="17046" priority="17483" stopIfTrue="1" operator="equal">
      <formula>"Baja"</formula>
    </cfRule>
  </conditionalFormatting>
  <conditionalFormatting sqref="AP97">
    <cfRule type="cellIs" dxfId="17045" priority="17482" stopIfTrue="1" operator="equal">
      <formula>"Media"</formula>
    </cfRule>
  </conditionalFormatting>
  <conditionalFormatting sqref="AP97">
    <cfRule type="cellIs" dxfId="17044" priority="17480" stopIfTrue="1" operator="equal">
      <formula>"Muy Alta"</formula>
    </cfRule>
  </conditionalFormatting>
  <conditionalFormatting sqref="AP97">
    <cfRule type="cellIs" dxfId="17043" priority="17484" stopIfTrue="1" operator="equal">
      <formula>"Muy Baja"</formula>
    </cfRule>
  </conditionalFormatting>
  <conditionalFormatting sqref="AP14">
    <cfRule type="cellIs" dxfId="17042" priority="17267" stopIfTrue="1" operator="equal">
      <formula>"Alta"</formula>
    </cfRule>
  </conditionalFormatting>
  <conditionalFormatting sqref="AP14">
    <cfRule type="cellIs" dxfId="17041" priority="17269" stopIfTrue="1" operator="equal">
      <formula>"Baja"</formula>
    </cfRule>
  </conditionalFormatting>
  <conditionalFormatting sqref="AP14">
    <cfRule type="cellIs" dxfId="17040" priority="17268" stopIfTrue="1" operator="equal">
      <formula>"Media"</formula>
    </cfRule>
  </conditionalFormatting>
  <conditionalFormatting sqref="AP14">
    <cfRule type="cellIs" dxfId="17039" priority="17266" stopIfTrue="1" operator="equal">
      <formula>"Muy Alta"</formula>
    </cfRule>
  </conditionalFormatting>
  <conditionalFormatting sqref="AP14">
    <cfRule type="cellIs" dxfId="17038" priority="17270" stopIfTrue="1" operator="equal">
      <formula>"Muy Baja"</formula>
    </cfRule>
  </conditionalFormatting>
  <conditionalFormatting sqref="AE20">
    <cfRule type="containsText" dxfId="17037" priority="17233" operator="containsText" text="VALORAR">
      <formula>NOT(ISERROR(SEARCH("VALORAR",AE20)))</formula>
    </cfRule>
    <cfRule type="containsText" dxfId="17036" priority="17234" operator="containsText" text="Extrema">
      <formula>NOT(ISERROR(SEARCH("Extrema",AE20)))</formula>
    </cfRule>
    <cfRule type="containsText" dxfId="17035" priority="17235" operator="containsText" text="Alta">
      <formula>NOT(ISERROR(SEARCH("Alta",AE20)))</formula>
    </cfRule>
    <cfRule type="containsText" dxfId="17034" priority="17236" operator="containsText" text="Moderada">
      <formula>NOT(ISERROR(SEARCH("Moderada",AE20)))</formula>
    </cfRule>
    <cfRule type="containsText" dxfId="17033" priority="17237" operator="containsText" text="Baja">
      <formula>NOT(ISERROR(SEARCH("Baja",AE20)))</formula>
    </cfRule>
  </conditionalFormatting>
  <conditionalFormatting sqref="AE20">
    <cfRule type="containsText" dxfId="17032" priority="17238" operator="containsText" text="VALORAR">
      <formula>NOT(ISERROR(SEARCH("VALORAR",AE20)))</formula>
    </cfRule>
    <cfRule type="containsText" dxfId="17031" priority="17239" operator="containsText" text="Extrema">
      <formula>NOT(ISERROR(SEARCH("Extrema",AE20)))</formula>
    </cfRule>
    <cfRule type="containsText" dxfId="17030" priority="17240" operator="containsText" text="Alta">
      <formula>NOT(ISERROR(SEARCH("Alta",AE20)))</formula>
    </cfRule>
    <cfRule type="containsText" dxfId="17029" priority="17241" operator="containsText" text="Moderada">
      <formula>NOT(ISERROR(SEARCH("Moderada",AE20)))</formula>
    </cfRule>
    <cfRule type="containsText" dxfId="17028" priority="17242" operator="containsText" text="Baja">
      <formula>NOT(ISERROR(SEARCH("Baja",AE20)))</formula>
    </cfRule>
  </conditionalFormatting>
  <conditionalFormatting sqref="V20">
    <cfRule type="cellIs" dxfId="17027" priority="17249" stopIfTrue="1" operator="equal">
      <formula>"Alta"</formula>
    </cfRule>
  </conditionalFormatting>
  <conditionalFormatting sqref="V20">
    <cfRule type="cellIs" dxfId="17026" priority="17251" stopIfTrue="1" operator="equal">
      <formula>"Baja"</formula>
    </cfRule>
  </conditionalFormatting>
  <conditionalFormatting sqref="V20">
    <cfRule type="cellIs" dxfId="17025" priority="17250" stopIfTrue="1" operator="equal">
      <formula>"Media"</formula>
    </cfRule>
  </conditionalFormatting>
  <conditionalFormatting sqref="V20">
    <cfRule type="cellIs" dxfId="17024" priority="17248" stopIfTrue="1" operator="equal">
      <formula>"Muy Alta"</formula>
    </cfRule>
  </conditionalFormatting>
  <conditionalFormatting sqref="V20">
    <cfRule type="cellIs" dxfId="17023" priority="17252" stopIfTrue="1" operator="equal">
      <formula>"Muy Baja"</formula>
    </cfRule>
  </conditionalFormatting>
  <conditionalFormatting sqref="AP20">
    <cfRule type="cellIs" dxfId="17022" priority="17209" stopIfTrue="1" operator="equal">
      <formula>"Alta"</formula>
    </cfRule>
  </conditionalFormatting>
  <conditionalFormatting sqref="AP20">
    <cfRule type="cellIs" dxfId="17021" priority="17211" stopIfTrue="1" operator="equal">
      <formula>"Baja"</formula>
    </cfRule>
  </conditionalFormatting>
  <conditionalFormatting sqref="AP20">
    <cfRule type="cellIs" dxfId="17020" priority="17210" stopIfTrue="1" operator="equal">
      <formula>"Media"</formula>
    </cfRule>
  </conditionalFormatting>
  <conditionalFormatting sqref="AP20">
    <cfRule type="cellIs" dxfId="17019" priority="17208" stopIfTrue="1" operator="equal">
      <formula>"Muy Alta"</formula>
    </cfRule>
  </conditionalFormatting>
  <conditionalFormatting sqref="AP20">
    <cfRule type="cellIs" dxfId="17018" priority="17212" stopIfTrue="1" operator="equal">
      <formula>"Muy Baja"</formula>
    </cfRule>
  </conditionalFormatting>
  <conditionalFormatting sqref="AP26">
    <cfRule type="cellIs" dxfId="17017" priority="17151" stopIfTrue="1" operator="equal">
      <formula>"Alta"</formula>
    </cfRule>
  </conditionalFormatting>
  <conditionalFormatting sqref="AP26">
    <cfRule type="cellIs" dxfId="17016" priority="17153" stopIfTrue="1" operator="equal">
      <formula>"Baja"</formula>
    </cfRule>
  </conditionalFormatting>
  <conditionalFormatting sqref="AP26">
    <cfRule type="cellIs" dxfId="17015" priority="17152" stopIfTrue="1" operator="equal">
      <formula>"Media"</formula>
    </cfRule>
  </conditionalFormatting>
  <conditionalFormatting sqref="AP26">
    <cfRule type="cellIs" dxfId="17014" priority="17150" stopIfTrue="1" operator="equal">
      <formula>"Muy Alta"</formula>
    </cfRule>
  </conditionalFormatting>
  <conditionalFormatting sqref="AP26">
    <cfRule type="cellIs" dxfId="17013" priority="17154" stopIfTrue="1" operator="equal">
      <formula>"Muy Baja"</formula>
    </cfRule>
  </conditionalFormatting>
  <conditionalFormatting sqref="AE26">
    <cfRule type="containsText" dxfId="17012" priority="17175" operator="containsText" text="VALORAR">
      <formula>NOT(ISERROR(SEARCH("VALORAR",AE26)))</formula>
    </cfRule>
    <cfRule type="containsText" dxfId="17011" priority="17176" operator="containsText" text="Extrema">
      <formula>NOT(ISERROR(SEARCH("Extrema",AE26)))</formula>
    </cfRule>
    <cfRule type="containsText" dxfId="17010" priority="17177" operator="containsText" text="Alta">
      <formula>NOT(ISERROR(SEARCH("Alta",AE26)))</formula>
    </cfRule>
    <cfRule type="containsText" dxfId="17009" priority="17178" operator="containsText" text="Moderada">
      <formula>NOT(ISERROR(SEARCH("Moderada",AE26)))</formula>
    </cfRule>
    <cfRule type="containsText" dxfId="17008" priority="17179" operator="containsText" text="Baja">
      <formula>NOT(ISERROR(SEARCH("Baja",AE26)))</formula>
    </cfRule>
  </conditionalFormatting>
  <conditionalFormatting sqref="AE26">
    <cfRule type="containsText" dxfId="17007" priority="17180" operator="containsText" text="VALORAR">
      <formula>NOT(ISERROR(SEARCH("VALORAR",AE26)))</formula>
    </cfRule>
    <cfRule type="containsText" dxfId="17006" priority="17181" operator="containsText" text="Extrema">
      <formula>NOT(ISERROR(SEARCH("Extrema",AE26)))</formula>
    </cfRule>
    <cfRule type="containsText" dxfId="17005" priority="17182" operator="containsText" text="Alta">
      <formula>NOT(ISERROR(SEARCH("Alta",AE26)))</formula>
    </cfRule>
    <cfRule type="containsText" dxfId="17004" priority="17183" operator="containsText" text="Moderada">
      <formula>NOT(ISERROR(SEARCH("Moderada",AE26)))</formula>
    </cfRule>
    <cfRule type="containsText" dxfId="17003" priority="17184" operator="containsText" text="Baja">
      <formula>NOT(ISERROR(SEARCH("Baja",AE26)))</formula>
    </cfRule>
  </conditionalFormatting>
  <conditionalFormatting sqref="V26">
    <cfRule type="cellIs" dxfId="17002" priority="17191" stopIfTrue="1" operator="equal">
      <formula>"Alta"</formula>
    </cfRule>
  </conditionalFormatting>
  <conditionalFormatting sqref="V26">
    <cfRule type="cellIs" dxfId="17001" priority="17193" stopIfTrue="1" operator="equal">
      <formula>"Baja"</formula>
    </cfRule>
  </conditionalFormatting>
  <conditionalFormatting sqref="V26">
    <cfRule type="cellIs" dxfId="17000" priority="17192" stopIfTrue="1" operator="equal">
      <formula>"Media"</formula>
    </cfRule>
  </conditionalFormatting>
  <conditionalFormatting sqref="V26">
    <cfRule type="cellIs" dxfId="16999" priority="17190" stopIfTrue="1" operator="equal">
      <formula>"Muy Alta"</formula>
    </cfRule>
  </conditionalFormatting>
  <conditionalFormatting sqref="V26">
    <cfRule type="cellIs" dxfId="16998" priority="17194" stopIfTrue="1" operator="equal">
      <formula>"Muy Baja"</formula>
    </cfRule>
  </conditionalFormatting>
  <conditionalFormatting sqref="AE32">
    <cfRule type="containsText" dxfId="16997" priority="17117" operator="containsText" text="VALORAR">
      <formula>NOT(ISERROR(SEARCH("VALORAR",AE32)))</formula>
    </cfRule>
    <cfRule type="containsText" dxfId="16996" priority="17118" operator="containsText" text="Extrema">
      <formula>NOT(ISERROR(SEARCH("Extrema",AE32)))</formula>
    </cfRule>
    <cfRule type="containsText" dxfId="16995" priority="17119" operator="containsText" text="Alta">
      <formula>NOT(ISERROR(SEARCH("Alta",AE32)))</formula>
    </cfRule>
    <cfRule type="containsText" dxfId="16994" priority="17120" operator="containsText" text="Moderada">
      <formula>NOT(ISERROR(SEARCH("Moderada",AE32)))</formula>
    </cfRule>
    <cfRule type="containsText" dxfId="16993" priority="17121" operator="containsText" text="Baja">
      <formula>NOT(ISERROR(SEARCH("Baja",AE32)))</formula>
    </cfRule>
  </conditionalFormatting>
  <conditionalFormatting sqref="AE32">
    <cfRule type="containsText" dxfId="16992" priority="17122" operator="containsText" text="VALORAR">
      <formula>NOT(ISERROR(SEARCH("VALORAR",AE32)))</formula>
    </cfRule>
    <cfRule type="containsText" dxfId="16991" priority="17123" operator="containsText" text="Extrema">
      <formula>NOT(ISERROR(SEARCH("Extrema",AE32)))</formula>
    </cfRule>
    <cfRule type="containsText" dxfId="16990" priority="17124" operator="containsText" text="Alta">
      <formula>NOT(ISERROR(SEARCH("Alta",AE32)))</formula>
    </cfRule>
    <cfRule type="containsText" dxfId="16989" priority="17125" operator="containsText" text="Moderada">
      <formula>NOT(ISERROR(SEARCH("Moderada",AE32)))</formula>
    </cfRule>
    <cfRule type="containsText" dxfId="16988" priority="17126" operator="containsText" text="Baja">
      <formula>NOT(ISERROR(SEARCH("Baja",AE32)))</formula>
    </cfRule>
  </conditionalFormatting>
  <conditionalFormatting sqref="V32">
    <cfRule type="cellIs" dxfId="16987" priority="17133" stopIfTrue="1" operator="equal">
      <formula>"Alta"</formula>
    </cfRule>
  </conditionalFormatting>
  <conditionalFormatting sqref="V32">
    <cfRule type="cellIs" dxfId="16986" priority="17135" stopIfTrue="1" operator="equal">
      <formula>"Baja"</formula>
    </cfRule>
  </conditionalFormatting>
  <conditionalFormatting sqref="V32">
    <cfRule type="cellIs" dxfId="16985" priority="17134" stopIfTrue="1" operator="equal">
      <formula>"Media"</formula>
    </cfRule>
  </conditionalFormatting>
  <conditionalFormatting sqref="V32">
    <cfRule type="cellIs" dxfId="16984" priority="17132" stopIfTrue="1" operator="equal">
      <formula>"Muy Alta"</formula>
    </cfRule>
  </conditionalFormatting>
  <conditionalFormatting sqref="V32">
    <cfRule type="cellIs" dxfId="16983" priority="17136" stopIfTrue="1" operator="equal">
      <formula>"Muy Baja"</formula>
    </cfRule>
  </conditionalFormatting>
  <conditionalFormatting sqref="AP32">
    <cfRule type="cellIs" dxfId="16982" priority="17093" stopIfTrue="1" operator="equal">
      <formula>"Alta"</formula>
    </cfRule>
  </conditionalFormatting>
  <conditionalFormatting sqref="AP32">
    <cfRule type="cellIs" dxfId="16981" priority="17095" stopIfTrue="1" operator="equal">
      <formula>"Baja"</formula>
    </cfRule>
  </conditionalFormatting>
  <conditionalFormatting sqref="AP32">
    <cfRule type="cellIs" dxfId="16980" priority="17094" stopIfTrue="1" operator="equal">
      <formula>"Media"</formula>
    </cfRule>
  </conditionalFormatting>
  <conditionalFormatting sqref="AP32">
    <cfRule type="cellIs" dxfId="16979" priority="17092" stopIfTrue="1" operator="equal">
      <formula>"Muy Alta"</formula>
    </cfRule>
  </conditionalFormatting>
  <conditionalFormatting sqref="AP32">
    <cfRule type="cellIs" dxfId="16978" priority="17096" stopIfTrue="1" operator="equal">
      <formula>"Muy Baja"</formula>
    </cfRule>
  </conditionalFormatting>
  <conditionalFormatting sqref="AE38">
    <cfRule type="containsText" dxfId="16977" priority="17059" operator="containsText" text="VALORAR">
      <formula>NOT(ISERROR(SEARCH("VALORAR",AE38)))</formula>
    </cfRule>
    <cfRule type="containsText" dxfId="16976" priority="17060" operator="containsText" text="Extrema">
      <formula>NOT(ISERROR(SEARCH("Extrema",AE38)))</formula>
    </cfRule>
    <cfRule type="containsText" dxfId="16975" priority="17061" operator="containsText" text="Alta">
      <formula>NOT(ISERROR(SEARCH("Alta",AE38)))</formula>
    </cfRule>
    <cfRule type="containsText" dxfId="16974" priority="17062" operator="containsText" text="Moderada">
      <formula>NOT(ISERROR(SEARCH("Moderada",AE38)))</formula>
    </cfRule>
    <cfRule type="containsText" dxfId="16973" priority="17063" operator="containsText" text="Baja">
      <formula>NOT(ISERROR(SEARCH("Baja",AE38)))</formula>
    </cfRule>
  </conditionalFormatting>
  <conditionalFormatting sqref="AE38">
    <cfRule type="containsText" dxfId="16972" priority="17064" operator="containsText" text="VALORAR">
      <formula>NOT(ISERROR(SEARCH("VALORAR",AE38)))</formula>
    </cfRule>
    <cfRule type="containsText" dxfId="16971" priority="17065" operator="containsText" text="Extrema">
      <formula>NOT(ISERROR(SEARCH("Extrema",AE38)))</formula>
    </cfRule>
    <cfRule type="containsText" dxfId="16970" priority="17066" operator="containsText" text="Alta">
      <formula>NOT(ISERROR(SEARCH("Alta",AE38)))</formula>
    </cfRule>
    <cfRule type="containsText" dxfId="16969" priority="17067" operator="containsText" text="Moderada">
      <formula>NOT(ISERROR(SEARCH("Moderada",AE38)))</formula>
    </cfRule>
    <cfRule type="containsText" dxfId="16968" priority="17068" operator="containsText" text="Baja">
      <formula>NOT(ISERROR(SEARCH("Baja",AE38)))</formula>
    </cfRule>
  </conditionalFormatting>
  <conditionalFormatting sqref="V38">
    <cfRule type="cellIs" dxfId="16967" priority="17075" stopIfTrue="1" operator="equal">
      <formula>"Alta"</formula>
    </cfRule>
  </conditionalFormatting>
  <conditionalFormatting sqref="V38">
    <cfRule type="cellIs" dxfId="16966" priority="17077" stopIfTrue="1" operator="equal">
      <formula>"Baja"</formula>
    </cfRule>
  </conditionalFormatting>
  <conditionalFormatting sqref="V38">
    <cfRule type="cellIs" dxfId="16965" priority="17076" stopIfTrue="1" operator="equal">
      <formula>"Media"</formula>
    </cfRule>
  </conditionalFormatting>
  <conditionalFormatting sqref="V38">
    <cfRule type="cellIs" dxfId="16964" priority="17074" stopIfTrue="1" operator="equal">
      <formula>"Muy Alta"</formula>
    </cfRule>
  </conditionalFormatting>
  <conditionalFormatting sqref="V38">
    <cfRule type="cellIs" dxfId="16963" priority="17078" stopIfTrue="1" operator="equal">
      <formula>"Muy Baja"</formula>
    </cfRule>
  </conditionalFormatting>
  <conditionalFormatting sqref="AP38">
    <cfRule type="cellIs" dxfId="16962" priority="17051" stopIfTrue="1" operator="equal">
      <formula>"Alta"</formula>
    </cfRule>
  </conditionalFormatting>
  <conditionalFormatting sqref="AP38">
    <cfRule type="cellIs" dxfId="16961" priority="17053" stopIfTrue="1" operator="equal">
      <formula>"Baja"</formula>
    </cfRule>
  </conditionalFormatting>
  <conditionalFormatting sqref="AP38">
    <cfRule type="cellIs" dxfId="16960" priority="17052" stopIfTrue="1" operator="equal">
      <formula>"Media"</formula>
    </cfRule>
  </conditionalFormatting>
  <conditionalFormatting sqref="AP38">
    <cfRule type="cellIs" dxfId="16959" priority="17050" stopIfTrue="1" operator="equal">
      <formula>"Muy Alta"</formula>
    </cfRule>
  </conditionalFormatting>
  <conditionalFormatting sqref="AP38">
    <cfRule type="cellIs" dxfId="16958" priority="17054" stopIfTrue="1" operator="equal">
      <formula>"Muy Baja"</formula>
    </cfRule>
  </conditionalFormatting>
  <conditionalFormatting sqref="AE44">
    <cfRule type="containsText" dxfId="16957" priority="17001" operator="containsText" text="VALORAR">
      <formula>NOT(ISERROR(SEARCH("VALORAR",AE44)))</formula>
    </cfRule>
    <cfRule type="containsText" dxfId="16956" priority="17002" operator="containsText" text="Extrema">
      <formula>NOT(ISERROR(SEARCH("Extrema",AE44)))</formula>
    </cfRule>
    <cfRule type="containsText" dxfId="16955" priority="17003" operator="containsText" text="Alta">
      <formula>NOT(ISERROR(SEARCH("Alta",AE44)))</formula>
    </cfRule>
    <cfRule type="containsText" dxfId="16954" priority="17004" operator="containsText" text="Moderada">
      <formula>NOT(ISERROR(SEARCH("Moderada",AE44)))</formula>
    </cfRule>
    <cfRule type="containsText" dxfId="16953" priority="17005" operator="containsText" text="Baja">
      <formula>NOT(ISERROR(SEARCH("Baja",AE44)))</formula>
    </cfRule>
  </conditionalFormatting>
  <conditionalFormatting sqref="AE44">
    <cfRule type="containsText" dxfId="16952" priority="17006" operator="containsText" text="VALORAR">
      <formula>NOT(ISERROR(SEARCH("VALORAR",AE44)))</formula>
    </cfRule>
    <cfRule type="containsText" dxfId="16951" priority="17007" operator="containsText" text="Extrema">
      <formula>NOT(ISERROR(SEARCH("Extrema",AE44)))</formula>
    </cfRule>
    <cfRule type="containsText" dxfId="16950" priority="17008" operator="containsText" text="Alta">
      <formula>NOT(ISERROR(SEARCH("Alta",AE44)))</formula>
    </cfRule>
    <cfRule type="containsText" dxfId="16949" priority="17009" operator="containsText" text="Moderada">
      <formula>NOT(ISERROR(SEARCH("Moderada",AE44)))</formula>
    </cfRule>
    <cfRule type="containsText" dxfId="16948" priority="17010" operator="containsText" text="Baja">
      <formula>NOT(ISERROR(SEARCH("Baja",AE44)))</formula>
    </cfRule>
  </conditionalFormatting>
  <conditionalFormatting sqref="V44">
    <cfRule type="cellIs" dxfId="16947" priority="17017" stopIfTrue="1" operator="equal">
      <formula>"Alta"</formula>
    </cfRule>
  </conditionalFormatting>
  <conditionalFormatting sqref="V44">
    <cfRule type="cellIs" dxfId="16946" priority="17019" stopIfTrue="1" operator="equal">
      <formula>"Baja"</formula>
    </cfRule>
  </conditionalFormatting>
  <conditionalFormatting sqref="V44">
    <cfRule type="cellIs" dxfId="16945" priority="17018" stopIfTrue="1" operator="equal">
      <formula>"Media"</formula>
    </cfRule>
  </conditionalFormatting>
  <conditionalFormatting sqref="V44">
    <cfRule type="cellIs" dxfId="16944" priority="17016" stopIfTrue="1" operator="equal">
      <formula>"Muy Alta"</formula>
    </cfRule>
  </conditionalFormatting>
  <conditionalFormatting sqref="V44">
    <cfRule type="cellIs" dxfId="16943" priority="17020" stopIfTrue="1" operator="equal">
      <formula>"Muy Baja"</formula>
    </cfRule>
  </conditionalFormatting>
  <conditionalFormatting sqref="AP44">
    <cfRule type="cellIs" dxfId="16942" priority="16993" stopIfTrue="1" operator="equal">
      <formula>"Alta"</formula>
    </cfRule>
  </conditionalFormatting>
  <conditionalFormatting sqref="AP44">
    <cfRule type="cellIs" dxfId="16941" priority="16995" stopIfTrue="1" operator="equal">
      <formula>"Baja"</formula>
    </cfRule>
  </conditionalFormatting>
  <conditionalFormatting sqref="AP44">
    <cfRule type="cellIs" dxfId="16940" priority="16994" stopIfTrue="1" operator="equal">
      <formula>"Media"</formula>
    </cfRule>
  </conditionalFormatting>
  <conditionalFormatting sqref="AP44">
    <cfRule type="cellIs" dxfId="16939" priority="16992" stopIfTrue="1" operator="equal">
      <formula>"Muy Alta"</formula>
    </cfRule>
  </conditionalFormatting>
  <conditionalFormatting sqref="AP44">
    <cfRule type="cellIs" dxfId="16938" priority="16996" stopIfTrue="1" operator="equal">
      <formula>"Muy Baja"</formula>
    </cfRule>
  </conditionalFormatting>
  <conditionalFormatting sqref="AE50">
    <cfRule type="containsText" dxfId="16937" priority="16943" operator="containsText" text="VALORAR">
      <formula>NOT(ISERROR(SEARCH("VALORAR",AE50)))</formula>
    </cfRule>
    <cfRule type="containsText" dxfId="16936" priority="16944" operator="containsText" text="Extrema">
      <formula>NOT(ISERROR(SEARCH("Extrema",AE50)))</formula>
    </cfRule>
    <cfRule type="containsText" dxfId="16935" priority="16945" operator="containsText" text="Alta">
      <formula>NOT(ISERROR(SEARCH("Alta",AE50)))</formula>
    </cfRule>
    <cfRule type="containsText" dxfId="16934" priority="16946" operator="containsText" text="Moderada">
      <formula>NOT(ISERROR(SEARCH("Moderada",AE50)))</formula>
    </cfRule>
    <cfRule type="containsText" dxfId="16933" priority="16947" operator="containsText" text="Baja">
      <formula>NOT(ISERROR(SEARCH("Baja",AE50)))</formula>
    </cfRule>
  </conditionalFormatting>
  <conditionalFormatting sqref="AE50">
    <cfRule type="containsText" dxfId="16932" priority="16948" operator="containsText" text="VALORAR">
      <formula>NOT(ISERROR(SEARCH("VALORAR",AE50)))</formula>
    </cfRule>
    <cfRule type="containsText" dxfId="16931" priority="16949" operator="containsText" text="Extrema">
      <formula>NOT(ISERROR(SEARCH("Extrema",AE50)))</formula>
    </cfRule>
    <cfRule type="containsText" dxfId="16930" priority="16950" operator="containsText" text="Alta">
      <formula>NOT(ISERROR(SEARCH("Alta",AE50)))</formula>
    </cfRule>
    <cfRule type="containsText" dxfId="16929" priority="16951" operator="containsText" text="Moderada">
      <formula>NOT(ISERROR(SEARCH("Moderada",AE50)))</formula>
    </cfRule>
    <cfRule type="containsText" dxfId="16928" priority="16952" operator="containsText" text="Baja">
      <formula>NOT(ISERROR(SEARCH("Baja",AE50)))</formula>
    </cfRule>
  </conditionalFormatting>
  <conditionalFormatting sqref="V50">
    <cfRule type="cellIs" dxfId="16927" priority="16959" stopIfTrue="1" operator="equal">
      <formula>"Alta"</formula>
    </cfRule>
  </conditionalFormatting>
  <conditionalFormatting sqref="V50">
    <cfRule type="cellIs" dxfId="16926" priority="16961" stopIfTrue="1" operator="equal">
      <formula>"Baja"</formula>
    </cfRule>
  </conditionalFormatting>
  <conditionalFormatting sqref="V50">
    <cfRule type="cellIs" dxfId="16925" priority="16960" stopIfTrue="1" operator="equal">
      <formula>"Media"</formula>
    </cfRule>
  </conditionalFormatting>
  <conditionalFormatting sqref="V50">
    <cfRule type="cellIs" dxfId="16924" priority="16958" stopIfTrue="1" operator="equal">
      <formula>"Muy Alta"</formula>
    </cfRule>
  </conditionalFormatting>
  <conditionalFormatting sqref="V50">
    <cfRule type="cellIs" dxfId="16923" priority="16962" stopIfTrue="1" operator="equal">
      <formula>"Muy Baja"</formula>
    </cfRule>
  </conditionalFormatting>
  <conditionalFormatting sqref="AP50">
    <cfRule type="cellIs" dxfId="16922" priority="16935" stopIfTrue="1" operator="equal">
      <formula>"Alta"</formula>
    </cfRule>
  </conditionalFormatting>
  <conditionalFormatting sqref="AP50">
    <cfRule type="cellIs" dxfId="16921" priority="16937" stopIfTrue="1" operator="equal">
      <formula>"Baja"</formula>
    </cfRule>
  </conditionalFormatting>
  <conditionalFormatting sqref="AP50">
    <cfRule type="cellIs" dxfId="16920" priority="16936" stopIfTrue="1" operator="equal">
      <formula>"Media"</formula>
    </cfRule>
  </conditionalFormatting>
  <conditionalFormatting sqref="AP50">
    <cfRule type="cellIs" dxfId="16919" priority="16934" stopIfTrue="1" operator="equal">
      <formula>"Muy Alta"</formula>
    </cfRule>
  </conditionalFormatting>
  <conditionalFormatting sqref="AP50">
    <cfRule type="cellIs" dxfId="16918" priority="16938" stopIfTrue="1" operator="equal">
      <formula>"Muy Baja"</formula>
    </cfRule>
  </conditionalFormatting>
  <conditionalFormatting sqref="AE56">
    <cfRule type="containsText" dxfId="16917" priority="16885" operator="containsText" text="VALORAR">
      <formula>NOT(ISERROR(SEARCH("VALORAR",AE56)))</formula>
    </cfRule>
    <cfRule type="containsText" dxfId="16916" priority="16886" operator="containsText" text="Extrema">
      <formula>NOT(ISERROR(SEARCH("Extrema",AE56)))</formula>
    </cfRule>
    <cfRule type="containsText" dxfId="16915" priority="16887" operator="containsText" text="Alta">
      <formula>NOT(ISERROR(SEARCH("Alta",AE56)))</formula>
    </cfRule>
    <cfRule type="containsText" dxfId="16914" priority="16888" operator="containsText" text="Moderada">
      <formula>NOT(ISERROR(SEARCH("Moderada",AE56)))</formula>
    </cfRule>
    <cfRule type="containsText" dxfId="16913" priority="16889" operator="containsText" text="Baja">
      <formula>NOT(ISERROR(SEARCH("Baja",AE56)))</formula>
    </cfRule>
  </conditionalFormatting>
  <conditionalFormatting sqref="AE56">
    <cfRule type="containsText" dxfId="16912" priority="16890" operator="containsText" text="VALORAR">
      <formula>NOT(ISERROR(SEARCH("VALORAR",AE56)))</formula>
    </cfRule>
    <cfRule type="containsText" dxfId="16911" priority="16891" operator="containsText" text="Extrema">
      <formula>NOT(ISERROR(SEARCH("Extrema",AE56)))</formula>
    </cfRule>
    <cfRule type="containsText" dxfId="16910" priority="16892" operator="containsText" text="Alta">
      <formula>NOT(ISERROR(SEARCH("Alta",AE56)))</formula>
    </cfRule>
    <cfRule type="containsText" dxfId="16909" priority="16893" operator="containsText" text="Moderada">
      <formula>NOT(ISERROR(SEARCH("Moderada",AE56)))</formula>
    </cfRule>
    <cfRule type="containsText" dxfId="16908" priority="16894" operator="containsText" text="Baja">
      <formula>NOT(ISERROR(SEARCH("Baja",AE56)))</formula>
    </cfRule>
  </conditionalFormatting>
  <conditionalFormatting sqref="V56">
    <cfRule type="cellIs" dxfId="16907" priority="16901" stopIfTrue="1" operator="equal">
      <formula>"Alta"</formula>
    </cfRule>
  </conditionalFormatting>
  <conditionalFormatting sqref="V56">
    <cfRule type="cellIs" dxfId="16906" priority="16903" stopIfTrue="1" operator="equal">
      <formula>"Baja"</formula>
    </cfRule>
  </conditionalFormatting>
  <conditionalFormatting sqref="V56">
    <cfRule type="cellIs" dxfId="16905" priority="16902" stopIfTrue="1" operator="equal">
      <formula>"Media"</formula>
    </cfRule>
  </conditionalFormatting>
  <conditionalFormatting sqref="V56">
    <cfRule type="cellIs" dxfId="16904" priority="16900" stopIfTrue="1" operator="equal">
      <formula>"Muy Alta"</formula>
    </cfRule>
  </conditionalFormatting>
  <conditionalFormatting sqref="V56">
    <cfRule type="cellIs" dxfId="16903" priority="16904" stopIfTrue="1" operator="equal">
      <formula>"Muy Baja"</formula>
    </cfRule>
  </conditionalFormatting>
  <conditionalFormatting sqref="AP56">
    <cfRule type="cellIs" dxfId="16902" priority="16861" stopIfTrue="1" operator="equal">
      <formula>"Alta"</formula>
    </cfRule>
  </conditionalFormatting>
  <conditionalFormatting sqref="AP56">
    <cfRule type="cellIs" dxfId="16901" priority="16863" stopIfTrue="1" operator="equal">
      <formula>"Baja"</formula>
    </cfRule>
  </conditionalFormatting>
  <conditionalFormatting sqref="AP56">
    <cfRule type="cellIs" dxfId="16900" priority="16862" stopIfTrue="1" operator="equal">
      <formula>"Media"</formula>
    </cfRule>
  </conditionalFormatting>
  <conditionalFormatting sqref="AP56">
    <cfRule type="cellIs" dxfId="16899" priority="16860" stopIfTrue="1" operator="equal">
      <formula>"Muy Alta"</formula>
    </cfRule>
  </conditionalFormatting>
  <conditionalFormatting sqref="AP56">
    <cfRule type="cellIs" dxfId="16898" priority="16864" stopIfTrue="1" operator="equal">
      <formula>"Muy Baja"</formula>
    </cfRule>
  </conditionalFormatting>
  <conditionalFormatting sqref="AE62">
    <cfRule type="containsText" dxfId="16897" priority="16827" operator="containsText" text="VALORAR">
      <formula>NOT(ISERROR(SEARCH("VALORAR",AE62)))</formula>
    </cfRule>
    <cfRule type="containsText" dxfId="16896" priority="16828" operator="containsText" text="Extrema">
      <formula>NOT(ISERROR(SEARCH("Extrema",AE62)))</formula>
    </cfRule>
    <cfRule type="containsText" dxfId="16895" priority="16829" operator="containsText" text="Alta">
      <formula>NOT(ISERROR(SEARCH("Alta",AE62)))</formula>
    </cfRule>
    <cfRule type="containsText" dxfId="16894" priority="16830" operator="containsText" text="Moderada">
      <formula>NOT(ISERROR(SEARCH("Moderada",AE62)))</formula>
    </cfRule>
    <cfRule type="containsText" dxfId="16893" priority="16831" operator="containsText" text="Baja">
      <formula>NOT(ISERROR(SEARCH("Baja",AE62)))</formula>
    </cfRule>
  </conditionalFormatting>
  <conditionalFormatting sqref="AE62">
    <cfRule type="containsText" dxfId="16892" priority="16832" operator="containsText" text="VALORAR">
      <formula>NOT(ISERROR(SEARCH("VALORAR",AE62)))</formula>
    </cfRule>
    <cfRule type="containsText" dxfId="16891" priority="16833" operator="containsText" text="Extrema">
      <formula>NOT(ISERROR(SEARCH("Extrema",AE62)))</formula>
    </cfRule>
    <cfRule type="containsText" dxfId="16890" priority="16834" operator="containsText" text="Alta">
      <formula>NOT(ISERROR(SEARCH("Alta",AE62)))</formula>
    </cfRule>
    <cfRule type="containsText" dxfId="16889" priority="16835" operator="containsText" text="Moderada">
      <formula>NOT(ISERROR(SEARCH("Moderada",AE62)))</formula>
    </cfRule>
    <cfRule type="containsText" dxfId="16888" priority="16836" operator="containsText" text="Baja">
      <formula>NOT(ISERROR(SEARCH("Baja",AE62)))</formula>
    </cfRule>
  </conditionalFormatting>
  <conditionalFormatting sqref="V62">
    <cfRule type="cellIs" dxfId="16887" priority="16843" stopIfTrue="1" operator="equal">
      <formula>"Alta"</formula>
    </cfRule>
  </conditionalFormatting>
  <conditionalFormatting sqref="V62">
    <cfRule type="cellIs" dxfId="16886" priority="16845" stopIfTrue="1" operator="equal">
      <formula>"Baja"</formula>
    </cfRule>
  </conditionalFormatting>
  <conditionalFormatting sqref="V62">
    <cfRule type="cellIs" dxfId="16885" priority="16844" stopIfTrue="1" operator="equal">
      <formula>"Media"</formula>
    </cfRule>
  </conditionalFormatting>
  <conditionalFormatting sqref="V62">
    <cfRule type="cellIs" dxfId="16884" priority="16842" stopIfTrue="1" operator="equal">
      <formula>"Muy Alta"</formula>
    </cfRule>
  </conditionalFormatting>
  <conditionalFormatting sqref="V62">
    <cfRule type="cellIs" dxfId="16883" priority="16846" stopIfTrue="1" operator="equal">
      <formula>"Muy Baja"</formula>
    </cfRule>
  </conditionalFormatting>
  <conditionalFormatting sqref="AP62">
    <cfRule type="cellIs" dxfId="16882" priority="16819" stopIfTrue="1" operator="equal">
      <formula>"Alta"</formula>
    </cfRule>
  </conditionalFormatting>
  <conditionalFormatting sqref="AP62">
    <cfRule type="cellIs" dxfId="16881" priority="16821" stopIfTrue="1" operator="equal">
      <formula>"Baja"</formula>
    </cfRule>
  </conditionalFormatting>
  <conditionalFormatting sqref="AP62">
    <cfRule type="cellIs" dxfId="16880" priority="16820" stopIfTrue="1" operator="equal">
      <formula>"Media"</formula>
    </cfRule>
  </conditionalFormatting>
  <conditionalFormatting sqref="AP62">
    <cfRule type="cellIs" dxfId="16879" priority="16818" stopIfTrue="1" operator="equal">
      <formula>"Muy Alta"</formula>
    </cfRule>
  </conditionalFormatting>
  <conditionalFormatting sqref="AP62">
    <cfRule type="cellIs" dxfId="16878" priority="16822" stopIfTrue="1" operator="equal">
      <formula>"Muy Baja"</formula>
    </cfRule>
  </conditionalFormatting>
  <conditionalFormatting sqref="AE68">
    <cfRule type="containsText" dxfId="16877" priority="16769" operator="containsText" text="VALORAR">
      <formula>NOT(ISERROR(SEARCH("VALORAR",AE68)))</formula>
    </cfRule>
    <cfRule type="containsText" dxfId="16876" priority="16770" operator="containsText" text="Extrema">
      <formula>NOT(ISERROR(SEARCH("Extrema",AE68)))</formula>
    </cfRule>
    <cfRule type="containsText" dxfId="16875" priority="16771" operator="containsText" text="Alta">
      <formula>NOT(ISERROR(SEARCH("Alta",AE68)))</formula>
    </cfRule>
    <cfRule type="containsText" dxfId="16874" priority="16772" operator="containsText" text="Moderada">
      <formula>NOT(ISERROR(SEARCH("Moderada",AE68)))</formula>
    </cfRule>
    <cfRule type="containsText" dxfId="16873" priority="16773" operator="containsText" text="Baja">
      <formula>NOT(ISERROR(SEARCH("Baja",AE68)))</formula>
    </cfRule>
  </conditionalFormatting>
  <conditionalFormatting sqref="AE68">
    <cfRule type="containsText" dxfId="16872" priority="16774" operator="containsText" text="VALORAR">
      <formula>NOT(ISERROR(SEARCH("VALORAR",AE68)))</formula>
    </cfRule>
    <cfRule type="containsText" dxfId="16871" priority="16775" operator="containsText" text="Extrema">
      <formula>NOT(ISERROR(SEARCH("Extrema",AE68)))</formula>
    </cfRule>
    <cfRule type="containsText" dxfId="16870" priority="16776" operator="containsText" text="Alta">
      <formula>NOT(ISERROR(SEARCH("Alta",AE68)))</formula>
    </cfRule>
    <cfRule type="containsText" dxfId="16869" priority="16777" operator="containsText" text="Moderada">
      <formula>NOT(ISERROR(SEARCH("Moderada",AE68)))</formula>
    </cfRule>
    <cfRule type="containsText" dxfId="16868" priority="16778" operator="containsText" text="Baja">
      <formula>NOT(ISERROR(SEARCH("Baja",AE68)))</formula>
    </cfRule>
  </conditionalFormatting>
  <conditionalFormatting sqref="V68">
    <cfRule type="cellIs" dxfId="16867" priority="16785" stopIfTrue="1" operator="equal">
      <formula>"Alta"</formula>
    </cfRule>
  </conditionalFormatting>
  <conditionalFormatting sqref="V68">
    <cfRule type="cellIs" dxfId="16866" priority="16787" stopIfTrue="1" operator="equal">
      <formula>"Baja"</formula>
    </cfRule>
  </conditionalFormatting>
  <conditionalFormatting sqref="V68">
    <cfRule type="cellIs" dxfId="16865" priority="16786" stopIfTrue="1" operator="equal">
      <formula>"Media"</formula>
    </cfRule>
  </conditionalFormatting>
  <conditionalFormatting sqref="V68">
    <cfRule type="cellIs" dxfId="16864" priority="16784" stopIfTrue="1" operator="equal">
      <formula>"Muy Alta"</formula>
    </cfRule>
  </conditionalFormatting>
  <conditionalFormatting sqref="V68">
    <cfRule type="cellIs" dxfId="16863" priority="16788" stopIfTrue="1" operator="equal">
      <formula>"Muy Baja"</formula>
    </cfRule>
  </conditionalFormatting>
  <conditionalFormatting sqref="AP68">
    <cfRule type="cellIs" dxfId="16862" priority="16761" stopIfTrue="1" operator="equal">
      <formula>"Alta"</formula>
    </cfRule>
  </conditionalFormatting>
  <conditionalFormatting sqref="AP68">
    <cfRule type="cellIs" dxfId="16861" priority="16763" stopIfTrue="1" operator="equal">
      <formula>"Baja"</formula>
    </cfRule>
  </conditionalFormatting>
  <conditionalFormatting sqref="AP68">
    <cfRule type="cellIs" dxfId="16860" priority="16762" stopIfTrue="1" operator="equal">
      <formula>"Media"</formula>
    </cfRule>
  </conditionalFormatting>
  <conditionalFormatting sqref="AP68">
    <cfRule type="cellIs" dxfId="16859" priority="16760" stopIfTrue="1" operator="equal">
      <formula>"Muy Alta"</formula>
    </cfRule>
  </conditionalFormatting>
  <conditionalFormatting sqref="AP68">
    <cfRule type="cellIs" dxfId="16858" priority="16764" stopIfTrue="1" operator="equal">
      <formula>"Muy Baja"</formula>
    </cfRule>
  </conditionalFormatting>
  <conditionalFormatting sqref="AE74">
    <cfRule type="containsText" dxfId="16857" priority="16711" operator="containsText" text="VALORAR">
      <formula>NOT(ISERROR(SEARCH("VALORAR",AE74)))</formula>
    </cfRule>
    <cfRule type="containsText" dxfId="16856" priority="16712" operator="containsText" text="Extrema">
      <formula>NOT(ISERROR(SEARCH("Extrema",AE74)))</formula>
    </cfRule>
    <cfRule type="containsText" dxfId="16855" priority="16713" operator="containsText" text="Alta">
      <formula>NOT(ISERROR(SEARCH("Alta",AE74)))</formula>
    </cfRule>
    <cfRule type="containsText" dxfId="16854" priority="16714" operator="containsText" text="Moderada">
      <formula>NOT(ISERROR(SEARCH("Moderada",AE74)))</formula>
    </cfRule>
    <cfRule type="containsText" dxfId="16853" priority="16715" operator="containsText" text="Baja">
      <formula>NOT(ISERROR(SEARCH("Baja",AE74)))</formula>
    </cfRule>
  </conditionalFormatting>
  <conditionalFormatting sqref="AE74">
    <cfRule type="containsText" dxfId="16852" priority="16716" operator="containsText" text="VALORAR">
      <formula>NOT(ISERROR(SEARCH("VALORAR",AE74)))</formula>
    </cfRule>
    <cfRule type="containsText" dxfId="16851" priority="16717" operator="containsText" text="Extrema">
      <formula>NOT(ISERROR(SEARCH("Extrema",AE74)))</formula>
    </cfRule>
    <cfRule type="containsText" dxfId="16850" priority="16718" operator="containsText" text="Alta">
      <formula>NOT(ISERROR(SEARCH("Alta",AE74)))</formula>
    </cfRule>
    <cfRule type="containsText" dxfId="16849" priority="16719" operator="containsText" text="Moderada">
      <formula>NOT(ISERROR(SEARCH("Moderada",AE74)))</formula>
    </cfRule>
    <cfRule type="containsText" dxfId="16848" priority="16720" operator="containsText" text="Baja">
      <formula>NOT(ISERROR(SEARCH("Baja",AE74)))</formula>
    </cfRule>
  </conditionalFormatting>
  <conditionalFormatting sqref="V74">
    <cfRule type="cellIs" dxfId="16847" priority="16727" stopIfTrue="1" operator="equal">
      <formula>"Alta"</formula>
    </cfRule>
  </conditionalFormatting>
  <conditionalFormatting sqref="V74">
    <cfRule type="cellIs" dxfId="16846" priority="16729" stopIfTrue="1" operator="equal">
      <formula>"Baja"</formula>
    </cfRule>
  </conditionalFormatting>
  <conditionalFormatting sqref="V74">
    <cfRule type="cellIs" dxfId="16845" priority="16728" stopIfTrue="1" operator="equal">
      <formula>"Media"</formula>
    </cfRule>
  </conditionalFormatting>
  <conditionalFormatting sqref="V74">
    <cfRule type="cellIs" dxfId="16844" priority="16726" stopIfTrue="1" operator="equal">
      <formula>"Muy Alta"</formula>
    </cfRule>
  </conditionalFormatting>
  <conditionalFormatting sqref="V74">
    <cfRule type="cellIs" dxfId="16843" priority="16730" stopIfTrue="1" operator="equal">
      <formula>"Muy Baja"</formula>
    </cfRule>
  </conditionalFormatting>
  <conditionalFormatting sqref="AP74">
    <cfRule type="cellIs" dxfId="16842" priority="16703" stopIfTrue="1" operator="equal">
      <formula>"Alta"</formula>
    </cfRule>
  </conditionalFormatting>
  <conditionalFormatting sqref="AP74">
    <cfRule type="cellIs" dxfId="16841" priority="16705" stopIfTrue="1" operator="equal">
      <formula>"Baja"</formula>
    </cfRule>
  </conditionalFormatting>
  <conditionalFormatting sqref="AP74">
    <cfRule type="cellIs" dxfId="16840" priority="16704" stopIfTrue="1" operator="equal">
      <formula>"Media"</formula>
    </cfRule>
  </conditionalFormatting>
  <conditionalFormatting sqref="AP74">
    <cfRule type="cellIs" dxfId="16839" priority="16702" stopIfTrue="1" operator="equal">
      <formula>"Muy Alta"</formula>
    </cfRule>
  </conditionalFormatting>
  <conditionalFormatting sqref="AP74">
    <cfRule type="cellIs" dxfId="16838" priority="16706" stopIfTrue="1" operator="equal">
      <formula>"Muy Baja"</formula>
    </cfRule>
  </conditionalFormatting>
  <conditionalFormatting sqref="AE80">
    <cfRule type="containsText" dxfId="16837" priority="16653" operator="containsText" text="VALORAR">
      <formula>NOT(ISERROR(SEARCH("VALORAR",AE80)))</formula>
    </cfRule>
    <cfRule type="containsText" dxfId="16836" priority="16654" operator="containsText" text="Extrema">
      <formula>NOT(ISERROR(SEARCH("Extrema",AE80)))</formula>
    </cfRule>
    <cfRule type="containsText" dxfId="16835" priority="16655" operator="containsText" text="Alta">
      <formula>NOT(ISERROR(SEARCH("Alta",AE80)))</formula>
    </cfRule>
    <cfRule type="containsText" dxfId="16834" priority="16656" operator="containsText" text="Moderada">
      <formula>NOT(ISERROR(SEARCH("Moderada",AE80)))</formula>
    </cfRule>
    <cfRule type="containsText" dxfId="16833" priority="16657" operator="containsText" text="Baja">
      <formula>NOT(ISERROR(SEARCH("Baja",AE80)))</formula>
    </cfRule>
  </conditionalFormatting>
  <conditionalFormatting sqref="AE80">
    <cfRule type="containsText" dxfId="16832" priority="16658" operator="containsText" text="VALORAR">
      <formula>NOT(ISERROR(SEARCH("VALORAR",AE80)))</formula>
    </cfRule>
    <cfRule type="containsText" dxfId="16831" priority="16659" operator="containsText" text="Extrema">
      <formula>NOT(ISERROR(SEARCH("Extrema",AE80)))</formula>
    </cfRule>
    <cfRule type="containsText" dxfId="16830" priority="16660" operator="containsText" text="Alta">
      <formula>NOT(ISERROR(SEARCH("Alta",AE80)))</formula>
    </cfRule>
    <cfRule type="containsText" dxfId="16829" priority="16661" operator="containsText" text="Moderada">
      <formula>NOT(ISERROR(SEARCH("Moderada",AE80)))</formula>
    </cfRule>
    <cfRule type="containsText" dxfId="16828" priority="16662" operator="containsText" text="Baja">
      <formula>NOT(ISERROR(SEARCH("Baja",AE80)))</formula>
    </cfRule>
  </conditionalFormatting>
  <conditionalFormatting sqref="V80">
    <cfRule type="cellIs" dxfId="16827" priority="16669" stopIfTrue="1" operator="equal">
      <formula>"Alta"</formula>
    </cfRule>
  </conditionalFormatting>
  <conditionalFormatting sqref="V80">
    <cfRule type="cellIs" dxfId="16826" priority="16671" stopIfTrue="1" operator="equal">
      <formula>"Baja"</formula>
    </cfRule>
  </conditionalFormatting>
  <conditionalFormatting sqref="V80">
    <cfRule type="cellIs" dxfId="16825" priority="16670" stopIfTrue="1" operator="equal">
      <formula>"Media"</formula>
    </cfRule>
  </conditionalFormatting>
  <conditionalFormatting sqref="V80">
    <cfRule type="cellIs" dxfId="16824" priority="16668" stopIfTrue="1" operator="equal">
      <formula>"Muy Alta"</formula>
    </cfRule>
  </conditionalFormatting>
  <conditionalFormatting sqref="V80">
    <cfRule type="cellIs" dxfId="16823" priority="16672" stopIfTrue="1" operator="equal">
      <formula>"Muy Baja"</formula>
    </cfRule>
  </conditionalFormatting>
  <conditionalFormatting sqref="AP80">
    <cfRule type="cellIs" dxfId="16822" priority="16629" stopIfTrue="1" operator="equal">
      <formula>"Alta"</formula>
    </cfRule>
  </conditionalFormatting>
  <conditionalFormatting sqref="AP80">
    <cfRule type="cellIs" dxfId="16821" priority="16631" stopIfTrue="1" operator="equal">
      <formula>"Baja"</formula>
    </cfRule>
  </conditionalFormatting>
  <conditionalFormatting sqref="AP80">
    <cfRule type="cellIs" dxfId="16820" priority="16630" stopIfTrue="1" operator="equal">
      <formula>"Media"</formula>
    </cfRule>
  </conditionalFormatting>
  <conditionalFormatting sqref="AP80">
    <cfRule type="cellIs" dxfId="16819" priority="16628" stopIfTrue="1" operator="equal">
      <formula>"Muy Alta"</formula>
    </cfRule>
  </conditionalFormatting>
  <conditionalFormatting sqref="AP80">
    <cfRule type="cellIs" dxfId="16818" priority="16632" stopIfTrue="1" operator="equal">
      <formula>"Muy Baja"</formula>
    </cfRule>
  </conditionalFormatting>
  <conditionalFormatting sqref="AE86">
    <cfRule type="containsText" dxfId="16817" priority="16595" operator="containsText" text="VALORAR">
      <formula>NOT(ISERROR(SEARCH("VALORAR",AE86)))</formula>
    </cfRule>
    <cfRule type="containsText" dxfId="16816" priority="16596" operator="containsText" text="Extrema">
      <formula>NOT(ISERROR(SEARCH("Extrema",AE86)))</formula>
    </cfRule>
    <cfRule type="containsText" dxfId="16815" priority="16597" operator="containsText" text="Alta">
      <formula>NOT(ISERROR(SEARCH("Alta",AE86)))</formula>
    </cfRule>
    <cfRule type="containsText" dxfId="16814" priority="16598" operator="containsText" text="Moderada">
      <formula>NOT(ISERROR(SEARCH("Moderada",AE86)))</formula>
    </cfRule>
    <cfRule type="containsText" dxfId="16813" priority="16599" operator="containsText" text="Baja">
      <formula>NOT(ISERROR(SEARCH("Baja",AE86)))</formula>
    </cfRule>
  </conditionalFormatting>
  <conditionalFormatting sqref="AE86">
    <cfRule type="containsText" dxfId="16812" priority="16600" operator="containsText" text="VALORAR">
      <formula>NOT(ISERROR(SEARCH("VALORAR",AE86)))</formula>
    </cfRule>
    <cfRule type="containsText" dxfId="16811" priority="16601" operator="containsText" text="Extrema">
      <formula>NOT(ISERROR(SEARCH("Extrema",AE86)))</formula>
    </cfRule>
    <cfRule type="containsText" dxfId="16810" priority="16602" operator="containsText" text="Alta">
      <formula>NOT(ISERROR(SEARCH("Alta",AE86)))</formula>
    </cfRule>
    <cfRule type="containsText" dxfId="16809" priority="16603" operator="containsText" text="Moderada">
      <formula>NOT(ISERROR(SEARCH("Moderada",AE86)))</formula>
    </cfRule>
    <cfRule type="containsText" dxfId="16808" priority="16604" operator="containsText" text="Baja">
      <formula>NOT(ISERROR(SEARCH("Baja",AE86)))</formula>
    </cfRule>
  </conditionalFormatting>
  <conditionalFormatting sqref="V86">
    <cfRule type="cellIs" dxfId="16807" priority="16611" stopIfTrue="1" operator="equal">
      <formula>"Alta"</formula>
    </cfRule>
  </conditionalFormatting>
  <conditionalFormatting sqref="V86">
    <cfRule type="cellIs" dxfId="16806" priority="16613" stopIfTrue="1" operator="equal">
      <formula>"Baja"</formula>
    </cfRule>
  </conditionalFormatting>
  <conditionalFormatting sqref="V86">
    <cfRule type="cellIs" dxfId="16805" priority="16612" stopIfTrue="1" operator="equal">
      <formula>"Media"</formula>
    </cfRule>
  </conditionalFormatting>
  <conditionalFormatting sqref="V86">
    <cfRule type="cellIs" dxfId="16804" priority="16610" stopIfTrue="1" operator="equal">
      <formula>"Muy Alta"</formula>
    </cfRule>
  </conditionalFormatting>
  <conditionalFormatting sqref="V86">
    <cfRule type="cellIs" dxfId="16803" priority="16614" stopIfTrue="1" operator="equal">
      <formula>"Muy Baja"</formula>
    </cfRule>
  </conditionalFormatting>
  <conditionalFormatting sqref="AP86">
    <cfRule type="cellIs" dxfId="16802" priority="16571" stopIfTrue="1" operator="equal">
      <formula>"Alta"</formula>
    </cfRule>
  </conditionalFormatting>
  <conditionalFormatting sqref="AP86">
    <cfRule type="cellIs" dxfId="16801" priority="16573" stopIfTrue="1" operator="equal">
      <formula>"Baja"</formula>
    </cfRule>
  </conditionalFormatting>
  <conditionalFormatting sqref="AP86">
    <cfRule type="cellIs" dxfId="16800" priority="16572" stopIfTrue="1" operator="equal">
      <formula>"Media"</formula>
    </cfRule>
  </conditionalFormatting>
  <conditionalFormatting sqref="AP86">
    <cfRule type="cellIs" dxfId="16799" priority="16570" stopIfTrue="1" operator="equal">
      <formula>"Muy Alta"</formula>
    </cfRule>
  </conditionalFormatting>
  <conditionalFormatting sqref="AP86">
    <cfRule type="cellIs" dxfId="16798" priority="16574" stopIfTrue="1" operator="equal">
      <formula>"Muy Baja"</formula>
    </cfRule>
  </conditionalFormatting>
  <conditionalFormatting sqref="AE92">
    <cfRule type="containsText" dxfId="16797" priority="16537" operator="containsText" text="VALORAR">
      <formula>NOT(ISERROR(SEARCH("VALORAR",AE92)))</formula>
    </cfRule>
    <cfRule type="containsText" dxfId="16796" priority="16538" operator="containsText" text="Extrema">
      <formula>NOT(ISERROR(SEARCH("Extrema",AE92)))</formula>
    </cfRule>
    <cfRule type="containsText" dxfId="16795" priority="16539" operator="containsText" text="Alta">
      <formula>NOT(ISERROR(SEARCH("Alta",AE92)))</formula>
    </cfRule>
    <cfRule type="containsText" dxfId="16794" priority="16540" operator="containsText" text="Moderada">
      <formula>NOT(ISERROR(SEARCH("Moderada",AE92)))</formula>
    </cfRule>
    <cfRule type="containsText" dxfId="16793" priority="16541" operator="containsText" text="Baja">
      <formula>NOT(ISERROR(SEARCH("Baja",AE92)))</formula>
    </cfRule>
  </conditionalFormatting>
  <conditionalFormatting sqref="AE92">
    <cfRule type="containsText" dxfId="16792" priority="16542" operator="containsText" text="VALORAR">
      <formula>NOT(ISERROR(SEARCH("VALORAR",AE92)))</formula>
    </cfRule>
    <cfRule type="containsText" dxfId="16791" priority="16543" operator="containsText" text="Extrema">
      <formula>NOT(ISERROR(SEARCH("Extrema",AE92)))</formula>
    </cfRule>
    <cfRule type="containsText" dxfId="16790" priority="16544" operator="containsText" text="Alta">
      <formula>NOT(ISERROR(SEARCH("Alta",AE92)))</formula>
    </cfRule>
    <cfRule type="containsText" dxfId="16789" priority="16545" operator="containsText" text="Moderada">
      <formula>NOT(ISERROR(SEARCH("Moderada",AE92)))</formula>
    </cfRule>
    <cfRule type="containsText" dxfId="16788" priority="16546" operator="containsText" text="Baja">
      <formula>NOT(ISERROR(SEARCH("Baja",AE92)))</formula>
    </cfRule>
  </conditionalFormatting>
  <conditionalFormatting sqref="V92">
    <cfRule type="cellIs" dxfId="16787" priority="16553" stopIfTrue="1" operator="equal">
      <formula>"Alta"</formula>
    </cfRule>
  </conditionalFormatting>
  <conditionalFormatting sqref="V92">
    <cfRule type="cellIs" dxfId="16786" priority="16555" stopIfTrue="1" operator="equal">
      <formula>"Baja"</formula>
    </cfRule>
  </conditionalFormatting>
  <conditionalFormatting sqref="V92">
    <cfRule type="cellIs" dxfId="16785" priority="16554" stopIfTrue="1" operator="equal">
      <formula>"Media"</formula>
    </cfRule>
  </conditionalFormatting>
  <conditionalFormatting sqref="V92">
    <cfRule type="cellIs" dxfId="16784" priority="16552" stopIfTrue="1" operator="equal">
      <formula>"Muy Alta"</formula>
    </cfRule>
  </conditionalFormatting>
  <conditionalFormatting sqref="V92">
    <cfRule type="cellIs" dxfId="16783" priority="16556" stopIfTrue="1" operator="equal">
      <formula>"Muy Baja"</formula>
    </cfRule>
  </conditionalFormatting>
  <conditionalFormatting sqref="AP92">
    <cfRule type="cellIs" dxfId="16782" priority="16513" stopIfTrue="1" operator="equal">
      <formula>"Alta"</formula>
    </cfRule>
  </conditionalFormatting>
  <conditionalFormatting sqref="AP92">
    <cfRule type="cellIs" dxfId="16781" priority="16515" stopIfTrue="1" operator="equal">
      <formula>"Baja"</formula>
    </cfRule>
  </conditionalFormatting>
  <conditionalFormatting sqref="AP92">
    <cfRule type="cellIs" dxfId="16780" priority="16514" stopIfTrue="1" operator="equal">
      <formula>"Media"</formula>
    </cfRule>
  </conditionalFormatting>
  <conditionalFormatting sqref="AP92">
    <cfRule type="cellIs" dxfId="16779" priority="16512" stopIfTrue="1" operator="equal">
      <formula>"Muy Alta"</formula>
    </cfRule>
  </conditionalFormatting>
  <conditionalFormatting sqref="AP92">
    <cfRule type="cellIs" dxfId="16778" priority="16516" stopIfTrue="1" operator="equal">
      <formula>"Muy Baja"</formula>
    </cfRule>
  </conditionalFormatting>
  <conditionalFormatting sqref="AE98">
    <cfRule type="containsText" dxfId="16777" priority="16479" operator="containsText" text="VALORAR">
      <formula>NOT(ISERROR(SEARCH("VALORAR",AE98)))</formula>
    </cfRule>
    <cfRule type="containsText" dxfId="16776" priority="16480" operator="containsText" text="Extrema">
      <formula>NOT(ISERROR(SEARCH("Extrema",AE98)))</formula>
    </cfRule>
    <cfRule type="containsText" dxfId="16775" priority="16481" operator="containsText" text="Alta">
      <formula>NOT(ISERROR(SEARCH("Alta",AE98)))</formula>
    </cfRule>
    <cfRule type="containsText" dxfId="16774" priority="16482" operator="containsText" text="Moderada">
      <formula>NOT(ISERROR(SEARCH("Moderada",AE98)))</formula>
    </cfRule>
    <cfRule type="containsText" dxfId="16773" priority="16483" operator="containsText" text="Baja">
      <formula>NOT(ISERROR(SEARCH("Baja",AE98)))</formula>
    </cfRule>
  </conditionalFormatting>
  <conditionalFormatting sqref="AE98">
    <cfRule type="containsText" dxfId="16772" priority="16484" operator="containsText" text="VALORAR">
      <formula>NOT(ISERROR(SEARCH("VALORAR",AE98)))</formula>
    </cfRule>
    <cfRule type="containsText" dxfId="16771" priority="16485" operator="containsText" text="Extrema">
      <formula>NOT(ISERROR(SEARCH("Extrema",AE98)))</formula>
    </cfRule>
    <cfRule type="containsText" dxfId="16770" priority="16486" operator="containsText" text="Alta">
      <formula>NOT(ISERROR(SEARCH("Alta",AE98)))</formula>
    </cfRule>
    <cfRule type="containsText" dxfId="16769" priority="16487" operator="containsText" text="Moderada">
      <formula>NOT(ISERROR(SEARCH("Moderada",AE98)))</formula>
    </cfRule>
    <cfRule type="containsText" dxfId="16768" priority="16488" operator="containsText" text="Baja">
      <formula>NOT(ISERROR(SEARCH("Baja",AE98)))</formula>
    </cfRule>
  </conditionalFormatting>
  <conditionalFormatting sqref="V98">
    <cfRule type="cellIs" dxfId="16767" priority="16495" stopIfTrue="1" operator="equal">
      <formula>"Alta"</formula>
    </cfRule>
  </conditionalFormatting>
  <conditionalFormatting sqref="V98">
    <cfRule type="cellIs" dxfId="16766" priority="16497" stopIfTrue="1" operator="equal">
      <formula>"Baja"</formula>
    </cfRule>
  </conditionalFormatting>
  <conditionalFormatting sqref="V98">
    <cfRule type="cellIs" dxfId="16765" priority="16496" stopIfTrue="1" operator="equal">
      <formula>"Media"</formula>
    </cfRule>
  </conditionalFormatting>
  <conditionalFormatting sqref="V98">
    <cfRule type="cellIs" dxfId="16764" priority="16494" stopIfTrue="1" operator="equal">
      <formula>"Muy Alta"</formula>
    </cfRule>
  </conditionalFormatting>
  <conditionalFormatting sqref="V98">
    <cfRule type="cellIs" dxfId="16763" priority="16498" stopIfTrue="1" operator="equal">
      <formula>"Muy Baja"</formula>
    </cfRule>
  </conditionalFormatting>
  <conditionalFormatting sqref="AP98">
    <cfRule type="cellIs" dxfId="16762" priority="16455" stopIfTrue="1" operator="equal">
      <formula>"Alta"</formula>
    </cfRule>
  </conditionalFormatting>
  <conditionalFormatting sqref="AP98">
    <cfRule type="cellIs" dxfId="16761" priority="16457" stopIfTrue="1" operator="equal">
      <formula>"Baja"</formula>
    </cfRule>
  </conditionalFormatting>
  <conditionalFormatting sqref="AP98">
    <cfRule type="cellIs" dxfId="16760" priority="16456" stopIfTrue="1" operator="equal">
      <formula>"Media"</formula>
    </cfRule>
  </conditionalFormatting>
  <conditionalFormatting sqref="AP98">
    <cfRule type="cellIs" dxfId="16759" priority="16454" stopIfTrue="1" operator="equal">
      <formula>"Muy Alta"</formula>
    </cfRule>
  </conditionalFormatting>
  <conditionalFormatting sqref="AP98">
    <cfRule type="cellIs" dxfId="16758" priority="16458" stopIfTrue="1" operator="equal">
      <formula>"Muy Baja"</formula>
    </cfRule>
  </conditionalFormatting>
  <conditionalFormatting sqref="AE104">
    <cfRule type="containsText" dxfId="16757" priority="16421" operator="containsText" text="VALORAR">
      <formula>NOT(ISERROR(SEARCH("VALORAR",AE104)))</formula>
    </cfRule>
    <cfRule type="containsText" dxfId="16756" priority="16422" operator="containsText" text="Extrema">
      <formula>NOT(ISERROR(SEARCH("Extrema",AE104)))</formula>
    </cfRule>
    <cfRule type="containsText" dxfId="16755" priority="16423" operator="containsText" text="Alta">
      <formula>NOT(ISERROR(SEARCH("Alta",AE104)))</formula>
    </cfRule>
    <cfRule type="containsText" dxfId="16754" priority="16424" operator="containsText" text="Moderada">
      <formula>NOT(ISERROR(SEARCH("Moderada",AE104)))</formula>
    </cfRule>
    <cfRule type="containsText" dxfId="16753" priority="16425" operator="containsText" text="Baja">
      <formula>NOT(ISERROR(SEARCH("Baja",AE104)))</formula>
    </cfRule>
  </conditionalFormatting>
  <conditionalFormatting sqref="AE104">
    <cfRule type="containsText" dxfId="16752" priority="16426" operator="containsText" text="VALORAR">
      <formula>NOT(ISERROR(SEARCH("VALORAR",AE104)))</formula>
    </cfRule>
    <cfRule type="containsText" dxfId="16751" priority="16427" operator="containsText" text="Extrema">
      <formula>NOT(ISERROR(SEARCH("Extrema",AE104)))</formula>
    </cfRule>
    <cfRule type="containsText" dxfId="16750" priority="16428" operator="containsText" text="Alta">
      <formula>NOT(ISERROR(SEARCH("Alta",AE104)))</formula>
    </cfRule>
    <cfRule type="containsText" dxfId="16749" priority="16429" operator="containsText" text="Moderada">
      <formula>NOT(ISERROR(SEARCH("Moderada",AE104)))</formula>
    </cfRule>
    <cfRule type="containsText" dxfId="16748" priority="16430" operator="containsText" text="Baja">
      <formula>NOT(ISERROR(SEARCH("Baja",AE104)))</formula>
    </cfRule>
  </conditionalFormatting>
  <conditionalFormatting sqref="V104">
    <cfRule type="cellIs" dxfId="16747" priority="16437" stopIfTrue="1" operator="equal">
      <formula>"Alta"</formula>
    </cfRule>
  </conditionalFormatting>
  <conditionalFormatting sqref="V104">
    <cfRule type="cellIs" dxfId="16746" priority="16439" stopIfTrue="1" operator="equal">
      <formula>"Baja"</formula>
    </cfRule>
  </conditionalFormatting>
  <conditionalFormatting sqref="V104">
    <cfRule type="cellIs" dxfId="16745" priority="16438" stopIfTrue="1" operator="equal">
      <formula>"Media"</formula>
    </cfRule>
  </conditionalFormatting>
  <conditionalFormatting sqref="V104">
    <cfRule type="cellIs" dxfId="16744" priority="16436" stopIfTrue="1" operator="equal">
      <formula>"Muy Alta"</formula>
    </cfRule>
  </conditionalFormatting>
  <conditionalFormatting sqref="V104">
    <cfRule type="cellIs" dxfId="16743" priority="16440" stopIfTrue="1" operator="equal">
      <formula>"Muy Baja"</formula>
    </cfRule>
  </conditionalFormatting>
  <conditionalFormatting sqref="AP104">
    <cfRule type="cellIs" dxfId="16742" priority="16397" stopIfTrue="1" operator="equal">
      <formula>"Alta"</formula>
    </cfRule>
  </conditionalFormatting>
  <conditionalFormatting sqref="AP104">
    <cfRule type="cellIs" dxfId="16741" priority="16399" stopIfTrue="1" operator="equal">
      <formula>"Baja"</formula>
    </cfRule>
  </conditionalFormatting>
  <conditionalFormatting sqref="AP104">
    <cfRule type="cellIs" dxfId="16740" priority="16398" stopIfTrue="1" operator="equal">
      <formula>"Media"</formula>
    </cfRule>
  </conditionalFormatting>
  <conditionalFormatting sqref="AP104">
    <cfRule type="cellIs" dxfId="16739" priority="16396" stopIfTrue="1" operator="equal">
      <formula>"Muy Alta"</formula>
    </cfRule>
  </conditionalFormatting>
  <conditionalFormatting sqref="AP104">
    <cfRule type="cellIs" dxfId="16738" priority="16400" stopIfTrue="1" operator="equal">
      <formula>"Muy Baja"</formula>
    </cfRule>
  </conditionalFormatting>
  <conditionalFormatting sqref="AE112:AE113">
    <cfRule type="containsText" dxfId="16737" priority="16251" operator="containsText" text="VALORAR">
      <formula>NOT(ISERROR(SEARCH("VALORAR",AE112)))</formula>
    </cfRule>
    <cfRule type="containsText" dxfId="16736" priority="16252" operator="containsText" text="Extrema">
      <formula>NOT(ISERROR(SEARCH("Extrema",AE112)))</formula>
    </cfRule>
    <cfRule type="containsText" dxfId="16735" priority="16253" operator="containsText" text="Alta">
      <formula>NOT(ISERROR(SEARCH("Alta",AE112)))</formula>
    </cfRule>
    <cfRule type="containsText" dxfId="16734" priority="16254" operator="containsText" text="Moderada">
      <formula>NOT(ISERROR(SEARCH("Moderada",AE112)))</formula>
    </cfRule>
    <cfRule type="containsText" dxfId="16733" priority="16255" operator="containsText" text="Baja">
      <formula>NOT(ISERROR(SEARCH("Baja",AE112)))</formula>
    </cfRule>
  </conditionalFormatting>
  <conditionalFormatting sqref="AE112:AE113">
    <cfRule type="containsText" dxfId="16732" priority="16256" operator="containsText" text="VALORAR">
      <formula>NOT(ISERROR(SEARCH("VALORAR",AE112)))</formula>
    </cfRule>
    <cfRule type="containsText" dxfId="16731" priority="16257" operator="containsText" text="Extrema">
      <formula>NOT(ISERROR(SEARCH("Extrema",AE112)))</formula>
    </cfRule>
    <cfRule type="containsText" dxfId="16730" priority="16258" operator="containsText" text="Alta">
      <formula>NOT(ISERROR(SEARCH("Alta",AE112)))</formula>
    </cfRule>
    <cfRule type="containsText" dxfId="16729" priority="16259" operator="containsText" text="Moderada">
      <formula>NOT(ISERROR(SEARCH("Moderada",AE112)))</formula>
    </cfRule>
    <cfRule type="containsText" dxfId="16728" priority="16260" operator="containsText" text="Baja">
      <formula>NOT(ISERROR(SEARCH("Baja",AE112)))</formula>
    </cfRule>
  </conditionalFormatting>
  <conditionalFormatting sqref="AP117">
    <cfRule type="cellIs" dxfId="16727" priority="16205" stopIfTrue="1" operator="equal">
      <formula>"Alta"</formula>
    </cfRule>
  </conditionalFormatting>
  <conditionalFormatting sqref="AP117">
    <cfRule type="cellIs" dxfId="16726" priority="16207" stopIfTrue="1" operator="equal">
      <formula>"Baja"</formula>
    </cfRule>
  </conditionalFormatting>
  <conditionalFormatting sqref="AP117">
    <cfRule type="cellIs" dxfId="16725" priority="16206" stopIfTrue="1" operator="equal">
      <formula>"Media"</formula>
    </cfRule>
  </conditionalFormatting>
  <conditionalFormatting sqref="AP117">
    <cfRule type="cellIs" dxfId="16724" priority="16204" stopIfTrue="1" operator="equal">
      <formula>"Muy Alta"</formula>
    </cfRule>
  </conditionalFormatting>
  <conditionalFormatting sqref="AP117">
    <cfRule type="cellIs" dxfId="16723" priority="16208" stopIfTrue="1" operator="equal">
      <formula>"Muy Baja"</formula>
    </cfRule>
  </conditionalFormatting>
  <conditionalFormatting sqref="AP114">
    <cfRule type="cellIs" dxfId="16722" priority="16163" stopIfTrue="1" operator="equal">
      <formula>"Alta"</formula>
    </cfRule>
  </conditionalFormatting>
  <conditionalFormatting sqref="AP114">
    <cfRule type="cellIs" dxfId="16721" priority="16165" stopIfTrue="1" operator="equal">
      <formula>"Baja"</formula>
    </cfRule>
  </conditionalFormatting>
  <conditionalFormatting sqref="AP114">
    <cfRule type="cellIs" dxfId="16720" priority="16164" stopIfTrue="1" operator="equal">
      <formula>"Media"</formula>
    </cfRule>
  </conditionalFormatting>
  <conditionalFormatting sqref="AP114">
    <cfRule type="cellIs" dxfId="16719" priority="16162" stopIfTrue="1" operator="equal">
      <formula>"Muy Alta"</formula>
    </cfRule>
  </conditionalFormatting>
  <conditionalFormatting sqref="AP114">
    <cfRule type="cellIs" dxfId="16718" priority="16166" stopIfTrue="1" operator="equal">
      <formula>"Muy Baja"</formula>
    </cfRule>
  </conditionalFormatting>
  <conditionalFormatting sqref="V112:V113">
    <cfRule type="cellIs" dxfId="16717" priority="16267" stopIfTrue="1" operator="equal">
      <formula>"Alta"</formula>
    </cfRule>
  </conditionalFormatting>
  <conditionalFormatting sqref="V112:V113">
    <cfRule type="cellIs" dxfId="16716" priority="16269" stopIfTrue="1" operator="equal">
      <formula>"Baja"</formula>
    </cfRule>
  </conditionalFormatting>
  <conditionalFormatting sqref="V112:V113">
    <cfRule type="cellIs" dxfId="16715" priority="16268" stopIfTrue="1" operator="equal">
      <formula>"Media"</formula>
    </cfRule>
  </conditionalFormatting>
  <conditionalFormatting sqref="V112:V113">
    <cfRule type="cellIs" dxfId="16714" priority="16266" stopIfTrue="1" operator="equal">
      <formula>"Muy Alta"</formula>
    </cfRule>
  </conditionalFormatting>
  <conditionalFormatting sqref="V112:V113">
    <cfRule type="cellIs" dxfId="16713" priority="16270" stopIfTrue="1" operator="equal">
      <formula>"Muy Baja"</formula>
    </cfRule>
  </conditionalFormatting>
  <conditionalFormatting sqref="AW112">
    <cfRule type="containsText" dxfId="16712" priority="16241" operator="containsText" text="VALORAR">
      <formula>NOT(ISERROR(SEARCH("VALORAR",AW112)))</formula>
    </cfRule>
    <cfRule type="containsText" dxfId="16711" priority="16242" operator="containsText" text="Extrema">
      <formula>NOT(ISERROR(SEARCH("Extrema",AW112)))</formula>
    </cfRule>
    <cfRule type="containsText" dxfId="16710" priority="16243" operator="containsText" text="Alta">
      <formula>NOT(ISERROR(SEARCH("Alta",AW112)))</formula>
    </cfRule>
    <cfRule type="containsText" dxfId="16709" priority="16244" operator="containsText" text="Moderada">
      <formula>NOT(ISERROR(SEARCH("Moderada",AW112)))</formula>
    </cfRule>
    <cfRule type="containsText" dxfId="16708" priority="16245" operator="containsText" text="Baja">
      <formula>NOT(ISERROR(SEARCH("Baja",AW112)))</formula>
    </cfRule>
  </conditionalFormatting>
  <conditionalFormatting sqref="AW112">
    <cfRule type="containsText" dxfId="16707" priority="16246" operator="containsText" text="VALORAR">
      <formula>NOT(ISERROR(SEARCH("VALORAR",AW112)))</formula>
    </cfRule>
    <cfRule type="containsText" dxfId="16706" priority="16247" operator="containsText" text="Extrema">
      <formula>NOT(ISERROR(SEARCH("Extrema",AW112)))</formula>
    </cfRule>
    <cfRule type="containsText" dxfId="16705" priority="16248" operator="containsText" text="Alta">
      <formula>NOT(ISERROR(SEARCH("Alta",AW112)))</formula>
    </cfRule>
    <cfRule type="containsText" dxfId="16704" priority="16249" operator="containsText" text="Moderada">
      <formula>NOT(ISERROR(SEARCH("Moderada",AW112)))</formula>
    </cfRule>
    <cfRule type="containsText" dxfId="16703" priority="16250" operator="containsText" text="Baja">
      <formula>NOT(ISERROR(SEARCH("Baja",AW112)))</formula>
    </cfRule>
  </conditionalFormatting>
  <conditionalFormatting sqref="AP112">
    <cfRule type="cellIs" dxfId="16702" priority="16233" stopIfTrue="1" operator="equal">
      <formula>"Alta"</formula>
    </cfRule>
  </conditionalFormatting>
  <conditionalFormatting sqref="AP112">
    <cfRule type="cellIs" dxfId="16701" priority="16235" stopIfTrue="1" operator="equal">
      <formula>"Baja"</formula>
    </cfRule>
  </conditionalFormatting>
  <conditionalFormatting sqref="AP112">
    <cfRule type="cellIs" dxfId="16700" priority="16234" stopIfTrue="1" operator="equal">
      <formula>"Media"</formula>
    </cfRule>
  </conditionalFormatting>
  <conditionalFormatting sqref="AP112">
    <cfRule type="cellIs" dxfId="16699" priority="16232" stopIfTrue="1" operator="equal">
      <formula>"Muy Alta"</formula>
    </cfRule>
  </conditionalFormatting>
  <conditionalFormatting sqref="AP112">
    <cfRule type="cellIs" dxfId="16698" priority="16236" stopIfTrue="1" operator="equal">
      <formula>"Muy Baja"</formula>
    </cfRule>
  </conditionalFormatting>
  <conditionalFormatting sqref="AP113">
    <cfRule type="cellIs" dxfId="16697" priority="16219" stopIfTrue="1" operator="equal">
      <formula>"Alta"</formula>
    </cfRule>
  </conditionalFormatting>
  <conditionalFormatting sqref="AP113">
    <cfRule type="cellIs" dxfId="16696" priority="16221" stopIfTrue="1" operator="equal">
      <formula>"Baja"</formula>
    </cfRule>
  </conditionalFormatting>
  <conditionalFormatting sqref="AP113">
    <cfRule type="cellIs" dxfId="16695" priority="16220" stopIfTrue="1" operator="equal">
      <formula>"Media"</formula>
    </cfRule>
  </conditionalFormatting>
  <conditionalFormatting sqref="AP113">
    <cfRule type="cellIs" dxfId="16694" priority="16218" stopIfTrue="1" operator="equal">
      <formula>"Muy Alta"</formula>
    </cfRule>
  </conditionalFormatting>
  <conditionalFormatting sqref="AP113">
    <cfRule type="cellIs" dxfId="16693" priority="16222" stopIfTrue="1" operator="equal">
      <formula>"Muy Baja"</formula>
    </cfRule>
  </conditionalFormatting>
  <conditionalFormatting sqref="AE114:AE115">
    <cfRule type="containsText" dxfId="16692" priority="16171" operator="containsText" text="VALORAR">
      <formula>NOT(ISERROR(SEARCH("VALORAR",AE114)))</formula>
    </cfRule>
    <cfRule type="containsText" dxfId="16691" priority="16172" operator="containsText" text="Extrema">
      <formula>NOT(ISERROR(SEARCH("Extrema",AE114)))</formula>
    </cfRule>
    <cfRule type="containsText" dxfId="16690" priority="16173" operator="containsText" text="Alta">
      <formula>NOT(ISERROR(SEARCH("Alta",AE114)))</formula>
    </cfRule>
    <cfRule type="containsText" dxfId="16689" priority="16174" operator="containsText" text="Moderada">
      <formula>NOT(ISERROR(SEARCH("Moderada",AE114)))</formula>
    </cfRule>
    <cfRule type="containsText" dxfId="16688" priority="16175" operator="containsText" text="Baja">
      <formula>NOT(ISERROR(SEARCH("Baja",AE114)))</formula>
    </cfRule>
  </conditionalFormatting>
  <conditionalFormatting sqref="AE114:AE115">
    <cfRule type="containsText" dxfId="16687" priority="16176" operator="containsText" text="VALORAR">
      <formula>NOT(ISERROR(SEARCH("VALORAR",AE114)))</formula>
    </cfRule>
    <cfRule type="containsText" dxfId="16686" priority="16177" operator="containsText" text="Extrema">
      <formula>NOT(ISERROR(SEARCH("Extrema",AE114)))</formula>
    </cfRule>
    <cfRule type="containsText" dxfId="16685" priority="16178" operator="containsText" text="Alta">
      <formula>NOT(ISERROR(SEARCH("Alta",AE114)))</formula>
    </cfRule>
    <cfRule type="containsText" dxfId="16684" priority="16179" operator="containsText" text="Moderada">
      <formula>NOT(ISERROR(SEARCH("Moderada",AE114)))</formula>
    </cfRule>
    <cfRule type="containsText" dxfId="16683" priority="16180" operator="containsText" text="Baja">
      <formula>NOT(ISERROR(SEARCH("Baja",AE114)))</formula>
    </cfRule>
  </conditionalFormatting>
  <conditionalFormatting sqref="V114:V115">
    <cfRule type="cellIs" dxfId="16682" priority="16187" stopIfTrue="1" operator="equal">
      <formula>"Alta"</formula>
    </cfRule>
  </conditionalFormatting>
  <conditionalFormatting sqref="V114:V115">
    <cfRule type="cellIs" dxfId="16681" priority="16189" stopIfTrue="1" operator="equal">
      <formula>"Baja"</formula>
    </cfRule>
  </conditionalFormatting>
  <conditionalFormatting sqref="V114:V115">
    <cfRule type="cellIs" dxfId="16680" priority="16188" stopIfTrue="1" operator="equal">
      <formula>"Media"</formula>
    </cfRule>
  </conditionalFormatting>
  <conditionalFormatting sqref="V114:V115">
    <cfRule type="cellIs" dxfId="16679" priority="16186" stopIfTrue="1" operator="equal">
      <formula>"Muy Alta"</formula>
    </cfRule>
  </conditionalFormatting>
  <conditionalFormatting sqref="V114:V115">
    <cfRule type="cellIs" dxfId="16678" priority="16190" stopIfTrue="1" operator="equal">
      <formula>"Muy Baja"</formula>
    </cfRule>
  </conditionalFormatting>
  <conditionalFormatting sqref="AP115">
    <cfRule type="cellIs" dxfId="16677" priority="16149" stopIfTrue="1" operator="equal">
      <formula>"Alta"</formula>
    </cfRule>
  </conditionalFormatting>
  <conditionalFormatting sqref="AP115">
    <cfRule type="cellIs" dxfId="16676" priority="16151" stopIfTrue="1" operator="equal">
      <formula>"Baja"</formula>
    </cfRule>
  </conditionalFormatting>
  <conditionalFormatting sqref="AP115">
    <cfRule type="cellIs" dxfId="16675" priority="16150" stopIfTrue="1" operator="equal">
      <formula>"Media"</formula>
    </cfRule>
  </conditionalFormatting>
  <conditionalFormatting sqref="AP115">
    <cfRule type="cellIs" dxfId="16674" priority="16148" stopIfTrue="1" operator="equal">
      <formula>"Muy Alta"</formula>
    </cfRule>
  </conditionalFormatting>
  <conditionalFormatting sqref="AP115">
    <cfRule type="cellIs" dxfId="16673" priority="16152" stopIfTrue="1" operator="equal">
      <formula>"Muy Baja"</formula>
    </cfRule>
  </conditionalFormatting>
  <conditionalFormatting sqref="AE116">
    <cfRule type="containsText" dxfId="16672" priority="16115" operator="containsText" text="VALORAR">
      <formula>NOT(ISERROR(SEARCH("VALORAR",AE116)))</formula>
    </cfRule>
    <cfRule type="containsText" dxfId="16671" priority="16116" operator="containsText" text="Extrema">
      <formula>NOT(ISERROR(SEARCH("Extrema",AE116)))</formula>
    </cfRule>
    <cfRule type="containsText" dxfId="16670" priority="16117" operator="containsText" text="Alta">
      <formula>NOT(ISERROR(SEARCH("Alta",AE116)))</formula>
    </cfRule>
    <cfRule type="containsText" dxfId="16669" priority="16118" operator="containsText" text="Moderada">
      <formula>NOT(ISERROR(SEARCH("Moderada",AE116)))</formula>
    </cfRule>
    <cfRule type="containsText" dxfId="16668" priority="16119" operator="containsText" text="Baja">
      <formula>NOT(ISERROR(SEARCH("Baja",AE116)))</formula>
    </cfRule>
  </conditionalFormatting>
  <conditionalFormatting sqref="AE116">
    <cfRule type="containsText" dxfId="16667" priority="16120" operator="containsText" text="VALORAR">
      <formula>NOT(ISERROR(SEARCH("VALORAR",AE116)))</formula>
    </cfRule>
    <cfRule type="containsText" dxfId="16666" priority="16121" operator="containsText" text="Extrema">
      <formula>NOT(ISERROR(SEARCH("Extrema",AE116)))</formula>
    </cfRule>
    <cfRule type="containsText" dxfId="16665" priority="16122" operator="containsText" text="Alta">
      <formula>NOT(ISERROR(SEARCH("Alta",AE116)))</formula>
    </cfRule>
    <cfRule type="containsText" dxfId="16664" priority="16123" operator="containsText" text="Moderada">
      <formula>NOT(ISERROR(SEARCH("Moderada",AE116)))</formula>
    </cfRule>
    <cfRule type="containsText" dxfId="16663" priority="16124" operator="containsText" text="Baja">
      <formula>NOT(ISERROR(SEARCH("Baja",AE116)))</formula>
    </cfRule>
  </conditionalFormatting>
  <conditionalFormatting sqref="V116">
    <cfRule type="cellIs" dxfId="16662" priority="16131" stopIfTrue="1" operator="equal">
      <formula>"Alta"</formula>
    </cfRule>
  </conditionalFormatting>
  <conditionalFormatting sqref="V116">
    <cfRule type="cellIs" dxfId="16661" priority="16133" stopIfTrue="1" operator="equal">
      <formula>"Baja"</formula>
    </cfRule>
  </conditionalFormatting>
  <conditionalFormatting sqref="V116">
    <cfRule type="cellIs" dxfId="16660" priority="16132" stopIfTrue="1" operator="equal">
      <formula>"Media"</formula>
    </cfRule>
  </conditionalFormatting>
  <conditionalFormatting sqref="V116">
    <cfRule type="cellIs" dxfId="16659" priority="16130" stopIfTrue="1" operator="equal">
      <formula>"Muy Alta"</formula>
    </cfRule>
  </conditionalFormatting>
  <conditionalFormatting sqref="V116">
    <cfRule type="cellIs" dxfId="16658" priority="16134" stopIfTrue="1" operator="equal">
      <formula>"Muy Baja"</formula>
    </cfRule>
  </conditionalFormatting>
  <conditionalFormatting sqref="AP116">
    <cfRule type="cellIs" dxfId="16657" priority="16107" stopIfTrue="1" operator="equal">
      <formula>"Alta"</formula>
    </cfRule>
  </conditionalFormatting>
  <conditionalFormatting sqref="AP116">
    <cfRule type="cellIs" dxfId="16656" priority="16109" stopIfTrue="1" operator="equal">
      <formula>"Baja"</formula>
    </cfRule>
  </conditionalFormatting>
  <conditionalFormatting sqref="AP116">
    <cfRule type="cellIs" dxfId="16655" priority="16108" stopIfTrue="1" operator="equal">
      <formula>"Media"</formula>
    </cfRule>
  </conditionalFormatting>
  <conditionalFormatting sqref="AP116">
    <cfRule type="cellIs" dxfId="16654" priority="16106" stopIfTrue="1" operator="equal">
      <formula>"Muy Alta"</formula>
    </cfRule>
  </conditionalFormatting>
  <conditionalFormatting sqref="AP116">
    <cfRule type="cellIs" dxfId="16653" priority="16110" stopIfTrue="1" operator="equal">
      <formula>"Muy Baja"</formula>
    </cfRule>
  </conditionalFormatting>
  <conditionalFormatting sqref="AE106:AE107">
    <cfRule type="containsText" dxfId="16652" priority="16059" operator="containsText" text="VALORAR">
      <formula>NOT(ISERROR(SEARCH("VALORAR",AE106)))</formula>
    </cfRule>
    <cfRule type="containsText" dxfId="16651" priority="16060" operator="containsText" text="Extrema">
      <formula>NOT(ISERROR(SEARCH("Extrema",AE106)))</formula>
    </cfRule>
    <cfRule type="containsText" dxfId="16650" priority="16061" operator="containsText" text="Alta">
      <formula>NOT(ISERROR(SEARCH("Alta",AE106)))</formula>
    </cfRule>
    <cfRule type="containsText" dxfId="16649" priority="16062" operator="containsText" text="Moderada">
      <formula>NOT(ISERROR(SEARCH("Moderada",AE106)))</formula>
    </cfRule>
    <cfRule type="containsText" dxfId="16648" priority="16063" operator="containsText" text="Baja">
      <formula>NOT(ISERROR(SEARCH("Baja",AE106)))</formula>
    </cfRule>
  </conditionalFormatting>
  <conditionalFormatting sqref="AE106:AE107">
    <cfRule type="containsText" dxfId="16647" priority="16064" operator="containsText" text="VALORAR">
      <formula>NOT(ISERROR(SEARCH("VALORAR",AE106)))</formula>
    </cfRule>
    <cfRule type="containsText" dxfId="16646" priority="16065" operator="containsText" text="Extrema">
      <formula>NOT(ISERROR(SEARCH("Extrema",AE106)))</formula>
    </cfRule>
    <cfRule type="containsText" dxfId="16645" priority="16066" operator="containsText" text="Alta">
      <formula>NOT(ISERROR(SEARCH("Alta",AE106)))</formula>
    </cfRule>
    <cfRule type="containsText" dxfId="16644" priority="16067" operator="containsText" text="Moderada">
      <formula>NOT(ISERROR(SEARCH("Moderada",AE106)))</formula>
    </cfRule>
    <cfRule type="containsText" dxfId="16643" priority="16068" operator="containsText" text="Baja">
      <formula>NOT(ISERROR(SEARCH("Baja",AE106)))</formula>
    </cfRule>
  </conditionalFormatting>
  <conditionalFormatting sqref="AP111">
    <cfRule type="cellIs" dxfId="16642" priority="16013" stopIfTrue="1" operator="equal">
      <formula>"Alta"</formula>
    </cfRule>
  </conditionalFormatting>
  <conditionalFormatting sqref="AP111">
    <cfRule type="cellIs" dxfId="16641" priority="16015" stopIfTrue="1" operator="equal">
      <formula>"Baja"</formula>
    </cfRule>
  </conditionalFormatting>
  <conditionalFormatting sqref="AP111">
    <cfRule type="cellIs" dxfId="16640" priority="16014" stopIfTrue="1" operator="equal">
      <formula>"Media"</formula>
    </cfRule>
  </conditionalFormatting>
  <conditionalFormatting sqref="AP111">
    <cfRule type="cellIs" dxfId="16639" priority="16012" stopIfTrue="1" operator="equal">
      <formula>"Muy Alta"</formula>
    </cfRule>
  </conditionalFormatting>
  <conditionalFormatting sqref="AP111">
    <cfRule type="cellIs" dxfId="16638" priority="16016" stopIfTrue="1" operator="equal">
      <formula>"Muy Baja"</formula>
    </cfRule>
  </conditionalFormatting>
  <conditionalFormatting sqref="AP108">
    <cfRule type="cellIs" dxfId="16637" priority="15971" stopIfTrue="1" operator="equal">
      <formula>"Alta"</formula>
    </cfRule>
  </conditionalFormatting>
  <conditionalFormatting sqref="AP108">
    <cfRule type="cellIs" dxfId="16636" priority="15973" stopIfTrue="1" operator="equal">
      <formula>"Baja"</formula>
    </cfRule>
  </conditionalFormatting>
  <conditionalFormatting sqref="AP108">
    <cfRule type="cellIs" dxfId="16635" priority="15972" stopIfTrue="1" operator="equal">
      <formula>"Media"</formula>
    </cfRule>
  </conditionalFormatting>
  <conditionalFormatting sqref="AP108">
    <cfRule type="cellIs" dxfId="16634" priority="15970" stopIfTrue="1" operator="equal">
      <formula>"Muy Alta"</formula>
    </cfRule>
  </conditionalFormatting>
  <conditionalFormatting sqref="AP108">
    <cfRule type="cellIs" dxfId="16633" priority="15974" stopIfTrue="1" operator="equal">
      <formula>"Muy Baja"</formula>
    </cfRule>
  </conditionalFormatting>
  <conditionalFormatting sqref="V106:V107">
    <cfRule type="cellIs" dxfId="16632" priority="16075" stopIfTrue="1" operator="equal">
      <formula>"Alta"</formula>
    </cfRule>
  </conditionalFormatting>
  <conditionalFormatting sqref="V106:V107">
    <cfRule type="cellIs" dxfId="16631" priority="16077" stopIfTrue="1" operator="equal">
      <formula>"Baja"</formula>
    </cfRule>
  </conditionalFormatting>
  <conditionalFormatting sqref="V106:V107">
    <cfRule type="cellIs" dxfId="16630" priority="16076" stopIfTrue="1" operator="equal">
      <formula>"Media"</formula>
    </cfRule>
  </conditionalFormatting>
  <conditionalFormatting sqref="V106:V107">
    <cfRule type="cellIs" dxfId="16629" priority="16074" stopIfTrue="1" operator="equal">
      <formula>"Muy Alta"</formula>
    </cfRule>
  </conditionalFormatting>
  <conditionalFormatting sqref="V106:V107">
    <cfRule type="cellIs" dxfId="16628" priority="16078" stopIfTrue="1" operator="equal">
      <formula>"Muy Baja"</formula>
    </cfRule>
  </conditionalFormatting>
  <conditionalFormatting sqref="AW106">
    <cfRule type="containsText" dxfId="16627" priority="16049" operator="containsText" text="VALORAR">
      <formula>NOT(ISERROR(SEARCH("VALORAR",AW106)))</formula>
    </cfRule>
    <cfRule type="containsText" dxfId="16626" priority="16050" operator="containsText" text="Extrema">
      <formula>NOT(ISERROR(SEARCH("Extrema",AW106)))</formula>
    </cfRule>
    <cfRule type="containsText" dxfId="16625" priority="16051" operator="containsText" text="Alta">
      <formula>NOT(ISERROR(SEARCH("Alta",AW106)))</formula>
    </cfRule>
    <cfRule type="containsText" dxfId="16624" priority="16052" operator="containsText" text="Moderada">
      <formula>NOT(ISERROR(SEARCH("Moderada",AW106)))</formula>
    </cfRule>
    <cfRule type="containsText" dxfId="16623" priority="16053" operator="containsText" text="Baja">
      <formula>NOT(ISERROR(SEARCH("Baja",AW106)))</formula>
    </cfRule>
  </conditionalFormatting>
  <conditionalFormatting sqref="AW106">
    <cfRule type="containsText" dxfId="16622" priority="16054" operator="containsText" text="VALORAR">
      <formula>NOT(ISERROR(SEARCH("VALORAR",AW106)))</formula>
    </cfRule>
    <cfRule type="containsText" dxfId="16621" priority="16055" operator="containsText" text="Extrema">
      <formula>NOT(ISERROR(SEARCH("Extrema",AW106)))</formula>
    </cfRule>
    <cfRule type="containsText" dxfId="16620" priority="16056" operator="containsText" text="Alta">
      <formula>NOT(ISERROR(SEARCH("Alta",AW106)))</formula>
    </cfRule>
    <cfRule type="containsText" dxfId="16619" priority="16057" operator="containsText" text="Moderada">
      <formula>NOT(ISERROR(SEARCH("Moderada",AW106)))</formula>
    </cfRule>
    <cfRule type="containsText" dxfId="16618" priority="16058" operator="containsText" text="Baja">
      <formula>NOT(ISERROR(SEARCH("Baja",AW106)))</formula>
    </cfRule>
  </conditionalFormatting>
  <conditionalFormatting sqref="AP106">
    <cfRule type="cellIs" dxfId="16617" priority="16041" stopIfTrue="1" operator="equal">
      <formula>"Alta"</formula>
    </cfRule>
  </conditionalFormatting>
  <conditionalFormatting sqref="AP106">
    <cfRule type="cellIs" dxfId="16616" priority="16043" stopIfTrue="1" operator="equal">
      <formula>"Baja"</formula>
    </cfRule>
  </conditionalFormatting>
  <conditionalFormatting sqref="AP106">
    <cfRule type="cellIs" dxfId="16615" priority="16042" stopIfTrue="1" operator="equal">
      <formula>"Media"</formula>
    </cfRule>
  </conditionalFormatting>
  <conditionalFormatting sqref="AP106">
    <cfRule type="cellIs" dxfId="16614" priority="16040" stopIfTrue="1" operator="equal">
      <formula>"Muy Alta"</formula>
    </cfRule>
  </conditionalFormatting>
  <conditionalFormatting sqref="AP106">
    <cfRule type="cellIs" dxfId="16613" priority="16044" stopIfTrue="1" operator="equal">
      <formula>"Muy Baja"</formula>
    </cfRule>
  </conditionalFormatting>
  <conditionalFormatting sqref="AP107">
    <cfRule type="cellIs" dxfId="16612" priority="16027" stopIfTrue="1" operator="equal">
      <formula>"Alta"</formula>
    </cfRule>
  </conditionalFormatting>
  <conditionalFormatting sqref="AP107">
    <cfRule type="cellIs" dxfId="16611" priority="16029" stopIfTrue="1" operator="equal">
      <formula>"Baja"</formula>
    </cfRule>
  </conditionalFormatting>
  <conditionalFormatting sqref="AP107">
    <cfRule type="cellIs" dxfId="16610" priority="16028" stopIfTrue="1" operator="equal">
      <formula>"Media"</formula>
    </cfRule>
  </conditionalFormatting>
  <conditionalFormatting sqref="AP107">
    <cfRule type="cellIs" dxfId="16609" priority="16026" stopIfTrue="1" operator="equal">
      <formula>"Muy Alta"</formula>
    </cfRule>
  </conditionalFormatting>
  <conditionalFormatting sqref="AP107">
    <cfRule type="cellIs" dxfId="16608" priority="16030" stopIfTrue="1" operator="equal">
      <formula>"Muy Baja"</formula>
    </cfRule>
  </conditionalFormatting>
  <conditionalFormatting sqref="AE108:AE109">
    <cfRule type="containsText" dxfId="16607" priority="15979" operator="containsText" text="VALORAR">
      <formula>NOT(ISERROR(SEARCH("VALORAR",AE108)))</formula>
    </cfRule>
    <cfRule type="containsText" dxfId="16606" priority="15980" operator="containsText" text="Extrema">
      <formula>NOT(ISERROR(SEARCH("Extrema",AE108)))</formula>
    </cfRule>
    <cfRule type="containsText" dxfId="16605" priority="15981" operator="containsText" text="Alta">
      <formula>NOT(ISERROR(SEARCH("Alta",AE108)))</formula>
    </cfRule>
    <cfRule type="containsText" dxfId="16604" priority="15982" operator="containsText" text="Moderada">
      <formula>NOT(ISERROR(SEARCH("Moderada",AE108)))</formula>
    </cfRule>
    <cfRule type="containsText" dxfId="16603" priority="15983" operator="containsText" text="Baja">
      <formula>NOT(ISERROR(SEARCH("Baja",AE108)))</formula>
    </cfRule>
  </conditionalFormatting>
  <conditionalFormatting sqref="AE108:AE109">
    <cfRule type="containsText" dxfId="16602" priority="15984" operator="containsText" text="VALORAR">
      <formula>NOT(ISERROR(SEARCH("VALORAR",AE108)))</formula>
    </cfRule>
    <cfRule type="containsText" dxfId="16601" priority="15985" operator="containsText" text="Extrema">
      <formula>NOT(ISERROR(SEARCH("Extrema",AE108)))</formula>
    </cfRule>
    <cfRule type="containsText" dxfId="16600" priority="15986" operator="containsText" text="Alta">
      <formula>NOT(ISERROR(SEARCH("Alta",AE108)))</formula>
    </cfRule>
    <cfRule type="containsText" dxfId="16599" priority="15987" operator="containsText" text="Moderada">
      <formula>NOT(ISERROR(SEARCH("Moderada",AE108)))</formula>
    </cfRule>
    <cfRule type="containsText" dxfId="16598" priority="15988" operator="containsText" text="Baja">
      <formula>NOT(ISERROR(SEARCH("Baja",AE108)))</formula>
    </cfRule>
  </conditionalFormatting>
  <conditionalFormatting sqref="V108:V109">
    <cfRule type="cellIs" dxfId="16597" priority="15995" stopIfTrue="1" operator="equal">
      <formula>"Alta"</formula>
    </cfRule>
  </conditionalFormatting>
  <conditionalFormatting sqref="V108:V109">
    <cfRule type="cellIs" dxfId="16596" priority="15997" stopIfTrue="1" operator="equal">
      <formula>"Baja"</formula>
    </cfRule>
  </conditionalFormatting>
  <conditionalFormatting sqref="V108:V109">
    <cfRule type="cellIs" dxfId="16595" priority="15996" stopIfTrue="1" operator="equal">
      <formula>"Media"</formula>
    </cfRule>
  </conditionalFormatting>
  <conditionalFormatting sqref="V108:V109">
    <cfRule type="cellIs" dxfId="16594" priority="15994" stopIfTrue="1" operator="equal">
      <formula>"Muy Alta"</formula>
    </cfRule>
  </conditionalFormatting>
  <conditionalFormatting sqref="V108:V109">
    <cfRule type="cellIs" dxfId="16593" priority="15998" stopIfTrue="1" operator="equal">
      <formula>"Muy Baja"</formula>
    </cfRule>
  </conditionalFormatting>
  <conditionalFormatting sqref="AP109">
    <cfRule type="cellIs" dxfId="16592" priority="15957" stopIfTrue="1" operator="equal">
      <formula>"Alta"</formula>
    </cfRule>
  </conditionalFormatting>
  <conditionalFormatting sqref="AP109">
    <cfRule type="cellIs" dxfId="16591" priority="15959" stopIfTrue="1" operator="equal">
      <formula>"Baja"</formula>
    </cfRule>
  </conditionalFormatting>
  <conditionalFormatting sqref="AP109">
    <cfRule type="cellIs" dxfId="16590" priority="15958" stopIfTrue="1" operator="equal">
      <formula>"Media"</formula>
    </cfRule>
  </conditionalFormatting>
  <conditionalFormatting sqref="AP109">
    <cfRule type="cellIs" dxfId="16589" priority="15956" stopIfTrue="1" operator="equal">
      <formula>"Muy Alta"</formula>
    </cfRule>
  </conditionalFormatting>
  <conditionalFormatting sqref="AP109">
    <cfRule type="cellIs" dxfId="16588" priority="15960" stopIfTrue="1" operator="equal">
      <formula>"Muy Baja"</formula>
    </cfRule>
  </conditionalFormatting>
  <conditionalFormatting sqref="AE110">
    <cfRule type="containsText" dxfId="16587" priority="15923" operator="containsText" text="VALORAR">
      <formula>NOT(ISERROR(SEARCH("VALORAR",AE110)))</formula>
    </cfRule>
    <cfRule type="containsText" dxfId="16586" priority="15924" operator="containsText" text="Extrema">
      <formula>NOT(ISERROR(SEARCH("Extrema",AE110)))</formula>
    </cfRule>
    <cfRule type="containsText" dxfId="16585" priority="15925" operator="containsText" text="Alta">
      <formula>NOT(ISERROR(SEARCH("Alta",AE110)))</formula>
    </cfRule>
    <cfRule type="containsText" dxfId="16584" priority="15926" operator="containsText" text="Moderada">
      <formula>NOT(ISERROR(SEARCH("Moderada",AE110)))</formula>
    </cfRule>
    <cfRule type="containsText" dxfId="16583" priority="15927" operator="containsText" text="Baja">
      <formula>NOT(ISERROR(SEARCH("Baja",AE110)))</formula>
    </cfRule>
  </conditionalFormatting>
  <conditionalFormatting sqref="AE110">
    <cfRule type="containsText" dxfId="16582" priority="15928" operator="containsText" text="VALORAR">
      <formula>NOT(ISERROR(SEARCH("VALORAR",AE110)))</formula>
    </cfRule>
    <cfRule type="containsText" dxfId="16581" priority="15929" operator="containsText" text="Extrema">
      <formula>NOT(ISERROR(SEARCH("Extrema",AE110)))</formula>
    </cfRule>
    <cfRule type="containsText" dxfId="16580" priority="15930" operator="containsText" text="Alta">
      <formula>NOT(ISERROR(SEARCH("Alta",AE110)))</formula>
    </cfRule>
    <cfRule type="containsText" dxfId="16579" priority="15931" operator="containsText" text="Moderada">
      <formula>NOT(ISERROR(SEARCH("Moderada",AE110)))</formula>
    </cfRule>
    <cfRule type="containsText" dxfId="16578" priority="15932" operator="containsText" text="Baja">
      <formula>NOT(ISERROR(SEARCH("Baja",AE110)))</formula>
    </cfRule>
  </conditionalFormatting>
  <conditionalFormatting sqref="V110">
    <cfRule type="cellIs" dxfId="16577" priority="15939" stopIfTrue="1" operator="equal">
      <formula>"Alta"</formula>
    </cfRule>
  </conditionalFormatting>
  <conditionalFormatting sqref="V110">
    <cfRule type="cellIs" dxfId="16576" priority="15941" stopIfTrue="1" operator="equal">
      <formula>"Baja"</formula>
    </cfRule>
  </conditionalFormatting>
  <conditionalFormatting sqref="V110">
    <cfRule type="cellIs" dxfId="16575" priority="15940" stopIfTrue="1" operator="equal">
      <formula>"Media"</formula>
    </cfRule>
  </conditionalFormatting>
  <conditionalFormatting sqref="V110">
    <cfRule type="cellIs" dxfId="16574" priority="15938" stopIfTrue="1" operator="equal">
      <formula>"Muy Alta"</formula>
    </cfRule>
  </conditionalFormatting>
  <conditionalFormatting sqref="V110">
    <cfRule type="cellIs" dxfId="16573" priority="15942" stopIfTrue="1" operator="equal">
      <formula>"Muy Baja"</formula>
    </cfRule>
  </conditionalFormatting>
  <conditionalFormatting sqref="AP110">
    <cfRule type="cellIs" dxfId="16572" priority="15915" stopIfTrue="1" operator="equal">
      <formula>"Alta"</formula>
    </cfRule>
  </conditionalFormatting>
  <conditionalFormatting sqref="AP110">
    <cfRule type="cellIs" dxfId="16571" priority="15917" stopIfTrue="1" operator="equal">
      <formula>"Baja"</formula>
    </cfRule>
  </conditionalFormatting>
  <conditionalFormatting sqref="AP110">
    <cfRule type="cellIs" dxfId="16570" priority="15916" stopIfTrue="1" operator="equal">
      <formula>"Media"</formula>
    </cfRule>
  </conditionalFormatting>
  <conditionalFormatting sqref="AP110">
    <cfRule type="cellIs" dxfId="16569" priority="15914" stopIfTrue="1" operator="equal">
      <formula>"Muy Alta"</formula>
    </cfRule>
  </conditionalFormatting>
  <conditionalFormatting sqref="AP110">
    <cfRule type="cellIs" dxfId="16568" priority="15918" stopIfTrue="1" operator="equal">
      <formula>"Muy Baja"</formula>
    </cfRule>
  </conditionalFormatting>
  <conditionalFormatting sqref="AE118:AE119">
    <cfRule type="containsText" dxfId="16567" priority="15867" operator="containsText" text="VALORAR">
      <formula>NOT(ISERROR(SEARCH("VALORAR",AE118)))</formula>
    </cfRule>
    <cfRule type="containsText" dxfId="16566" priority="15868" operator="containsText" text="Extrema">
      <formula>NOT(ISERROR(SEARCH("Extrema",AE118)))</formula>
    </cfRule>
    <cfRule type="containsText" dxfId="16565" priority="15869" operator="containsText" text="Alta">
      <formula>NOT(ISERROR(SEARCH("Alta",AE118)))</formula>
    </cfRule>
    <cfRule type="containsText" dxfId="16564" priority="15870" operator="containsText" text="Moderada">
      <formula>NOT(ISERROR(SEARCH("Moderada",AE118)))</formula>
    </cfRule>
    <cfRule type="containsText" dxfId="16563" priority="15871" operator="containsText" text="Baja">
      <formula>NOT(ISERROR(SEARCH("Baja",AE118)))</formula>
    </cfRule>
  </conditionalFormatting>
  <conditionalFormatting sqref="AE118:AE119">
    <cfRule type="containsText" dxfId="16562" priority="15872" operator="containsText" text="VALORAR">
      <formula>NOT(ISERROR(SEARCH("VALORAR",AE118)))</formula>
    </cfRule>
    <cfRule type="containsText" dxfId="16561" priority="15873" operator="containsText" text="Extrema">
      <formula>NOT(ISERROR(SEARCH("Extrema",AE118)))</formula>
    </cfRule>
    <cfRule type="containsText" dxfId="16560" priority="15874" operator="containsText" text="Alta">
      <formula>NOT(ISERROR(SEARCH("Alta",AE118)))</formula>
    </cfRule>
    <cfRule type="containsText" dxfId="16559" priority="15875" operator="containsText" text="Moderada">
      <formula>NOT(ISERROR(SEARCH("Moderada",AE118)))</formula>
    </cfRule>
    <cfRule type="containsText" dxfId="16558" priority="15876" operator="containsText" text="Baja">
      <formula>NOT(ISERROR(SEARCH("Baja",AE118)))</formula>
    </cfRule>
  </conditionalFormatting>
  <conditionalFormatting sqref="AP123">
    <cfRule type="cellIs" dxfId="16557" priority="15821" stopIfTrue="1" operator="equal">
      <formula>"Alta"</formula>
    </cfRule>
  </conditionalFormatting>
  <conditionalFormatting sqref="AP123">
    <cfRule type="cellIs" dxfId="16556" priority="15823" stopIfTrue="1" operator="equal">
      <formula>"Baja"</formula>
    </cfRule>
  </conditionalFormatting>
  <conditionalFormatting sqref="AP123">
    <cfRule type="cellIs" dxfId="16555" priority="15822" stopIfTrue="1" operator="equal">
      <formula>"Media"</formula>
    </cfRule>
  </conditionalFormatting>
  <conditionalFormatting sqref="AP123">
    <cfRule type="cellIs" dxfId="16554" priority="15820" stopIfTrue="1" operator="equal">
      <formula>"Muy Alta"</formula>
    </cfRule>
  </conditionalFormatting>
  <conditionalFormatting sqref="AP123">
    <cfRule type="cellIs" dxfId="16553" priority="15824" stopIfTrue="1" operator="equal">
      <formula>"Muy Baja"</formula>
    </cfRule>
  </conditionalFormatting>
  <conditionalFormatting sqref="AP120">
    <cfRule type="cellIs" dxfId="16552" priority="15779" stopIfTrue="1" operator="equal">
      <formula>"Alta"</formula>
    </cfRule>
  </conditionalFormatting>
  <conditionalFormatting sqref="AP120">
    <cfRule type="cellIs" dxfId="16551" priority="15781" stopIfTrue="1" operator="equal">
      <formula>"Baja"</formula>
    </cfRule>
  </conditionalFormatting>
  <conditionalFormatting sqref="AP120">
    <cfRule type="cellIs" dxfId="16550" priority="15780" stopIfTrue="1" operator="equal">
      <formula>"Media"</formula>
    </cfRule>
  </conditionalFormatting>
  <conditionalFormatting sqref="AP120">
    <cfRule type="cellIs" dxfId="16549" priority="15778" stopIfTrue="1" operator="equal">
      <formula>"Muy Alta"</formula>
    </cfRule>
  </conditionalFormatting>
  <conditionalFormatting sqref="AP120">
    <cfRule type="cellIs" dxfId="16548" priority="15782" stopIfTrue="1" operator="equal">
      <formula>"Muy Baja"</formula>
    </cfRule>
  </conditionalFormatting>
  <conditionalFormatting sqref="V118:V119">
    <cfRule type="cellIs" dxfId="16547" priority="15883" stopIfTrue="1" operator="equal">
      <formula>"Alta"</formula>
    </cfRule>
  </conditionalFormatting>
  <conditionalFormatting sqref="V118:V119">
    <cfRule type="cellIs" dxfId="16546" priority="15885" stopIfTrue="1" operator="equal">
      <formula>"Baja"</formula>
    </cfRule>
  </conditionalFormatting>
  <conditionalFormatting sqref="V118:V119">
    <cfRule type="cellIs" dxfId="16545" priority="15884" stopIfTrue="1" operator="equal">
      <formula>"Media"</formula>
    </cfRule>
  </conditionalFormatting>
  <conditionalFormatting sqref="V118:V119">
    <cfRule type="cellIs" dxfId="16544" priority="15882" stopIfTrue="1" operator="equal">
      <formula>"Muy Alta"</formula>
    </cfRule>
  </conditionalFormatting>
  <conditionalFormatting sqref="V118:V119">
    <cfRule type="cellIs" dxfId="16543" priority="15886" stopIfTrue="1" operator="equal">
      <formula>"Muy Baja"</formula>
    </cfRule>
  </conditionalFormatting>
  <conditionalFormatting sqref="AW118">
    <cfRule type="containsText" dxfId="16542" priority="15857" operator="containsText" text="VALORAR">
      <formula>NOT(ISERROR(SEARCH("VALORAR",AW118)))</formula>
    </cfRule>
    <cfRule type="containsText" dxfId="16541" priority="15858" operator="containsText" text="Extrema">
      <formula>NOT(ISERROR(SEARCH("Extrema",AW118)))</formula>
    </cfRule>
    <cfRule type="containsText" dxfId="16540" priority="15859" operator="containsText" text="Alta">
      <formula>NOT(ISERROR(SEARCH("Alta",AW118)))</formula>
    </cfRule>
    <cfRule type="containsText" dxfId="16539" priority="15860" operator="containsText" text="Moderada">
      <formula>NOT(ISERROR(SEARCH("Moderada",AW118)))</formula>
    </cfRule>
    <cfRule type="containsText" dxfId="16538" priority="15861" operator="containsText" text="Baja">
      <formula>NOT(ISERROR(SEARCH("Baja",AW118)))</formula>
    </cfRule>
  </conditionalFormatting>
  <conditionalFormatting sqref="AW118">
    <cfRule type="containsText" dxfId="16537" priority="15862" operator="containsText" text="VALORAR">
      <formula>NOT(ISERROR(SEARCH("VALORAR",AW118)))</formula>
    </cfRule>
    <cfRule type="containsText" dxfId="16536" priority="15863" operator="containsText" text="Extrema">
      <formula>NOT(ISERROR(SEARCH("Extrema",AW118)))</formula>
    </cfRule>
    <cfRule type="containsText" dxfId="16535" priority="15864" operator="containsText" text="Alta">
      <formula>NOT(ISERROR(SEARCH("Alta",AW118)))</formula>
    </cfRule>
    <cfRule type="containsText" dxfId="16534" priority="15865" operator="containsText" text="Moderada">
      <formula>NOT(ISERROR(SEARCH("Moderada",AW118)))</formula>
    </cfRule>
    <cfRule type="containsText" dxfId="16533" priority="15866" operator="containsText" text="Baja">
      <formula>NOT(ISERROR(SEARCH("Baja",AW118)))</formula>
    </cfRule>
  </conditionalFormatting>
  <conditionalFormatting sqref="AP118">
    <cfRule type="cellIs" dxfId="16532" priority="15849" stopIfTrue="1" operator="equal">
      <formula>"Alta"</formula>
    </cfRule>
  </conditionalFormatting>
  <conditionalFormatting sqref="AP118">
    <cfRule type="cellIs" dxfId="16531" priority="15851" stopIfTrue="1" operator="equal">
      <formula>"Baja"</formula>
    </cfRule>
  </conditionalFormatting>
  <conditionalFormatting sqref="AP118">
    <cfRule type="cellIs" dxfId="16530" priority="15850" stopIfTrue="1" operator="equal">
      <formula>"Media"</formula>
    </cfRule>
  </conditionalFormatting>
  <conditionalFormatting sqref="AP118">
    <cfRule type="cellIs" dxfId="16529" priority="15848" stopIfTrue="1" operator="equal">
      <formula>"Muy Alta"</formula>
    </cfRule>
  </conditionalFormatting>
  <conditionalFormatting sqref="AP118">
    <cfRule type="cellIs" dxfId="16528" priority="15852" stopIfTrue="1" operator="equal">
      <formula>"Muy Baja"</formula>
    </cfRule>
  </conditionalFormatting>
  <conditionalFormatting sqref="AP119">
    <cfRule type="cellIs" dxfId="16527" priority="15835" stopIfTrue="1" operator="equal">
      <formula>"Alta"</formula>
    </cfRule>
  </conditionalFormatting>
  <conditionalFormatting sqref="AP119">
    <cfRule type="cellIs" dxfId="16526" priority="15837" stopIfTrue="1" operator="equal">
      <formula>"Baja"</formula>
    </cfRule>
  </conditionalFormatting>
  <conditionalFormatting sqref="AP119">
    <cfRule type="cellIs" dxfId="16525" priority="15836" stopIfTrue="1" operator="equal">
      <formula>"Media"</formula>
    </cfRule>
  </conditionalFormatting>
  <conditionalFormatting sqref="AP119">
    <cfRule type="cellIs" dxfId="16524" priority="15834" stopIfTrue="1" operator="equal">
      <formula>"Muy Alta"</formula>
    </cfRule>
  </conditionalFormatting>
  <conditionalFormatting sqref="AP119">
    <cfRule type="cellIs" dxfId="16523" priority="15838" stopIfTrue="1" operator="equal">
      <formula>"Muy Baja"</formula>
    </cfRule>
  </conditionalFormatting>
  <conditionalFormatting sqref="AE120:AE121">
    <cfRule type="containsText" dxfId="16522" priority="15787" operator="containsText" text="VALORAR">
      <formula>NOT(ISERROR(SEARCH("VALORAR",AE120)))</formula>
    </cfRule>
    <cfRule type="containsText" dxfId="16521" priority="15788" operator="containsText" text="Extrema">
      <formula>NOT(ISERROR(SEARCH("Extrema",AE120)))</formula>
    </cfRule>
    <cfRule type="containsText" dxfId="16520" priority="15789" operator="containsText" text="Alta">
      <formula>NOT(ISERROR(SEARCH("Alta",AE120)))</formula>
    </cfRule>
    <cfRule type="containsText" dxfId="16519" priority="15790" operator="containsText" text="Moderada">
      <formula>NOT(ISERROR(SEARCH("Moderada",AE120)))</formula>
    </cfRule>
    <cfRule type="containsText" dxfId="16518" priority="15791" operator="containsText" text="Baja">
      <formula>NOT(ISERROR(SEARCH("Baja",AE120)))</formula>
    </cfRule>
  </conditionalFormatting>
  <conditionalFormatting sqref="AE120:AE121">
    <cfRule type="containsText" dxfId="16517" priority="15792" operator="containsText" text="VALORAR">
      <formula>NOT(ISERROR(SEARCH("VALORAR",AE120)))</formula>
    </cfRule>
    <cfRule type="containsText" dxfId="16516" priority="15793" operator="containsText" text="Extrema">
      <formula>NOT(ISERROR(SEARCH("Extrema",AE120)))</formula>
    </cfRule>
    <cfRule type="containsText" dxfId="16515" priority="15794" operator="containsText" text="Alta">
      <formula>NOT(ISERROR(SEARCH("Alta",AE120)))</formula>
    </cfRule>
    <cfRule type="containsText" dxfId="16514" priority="15795" operator="containsText" text="Moderada">
      <formula>NOT(ISERROR(SEARCH("Moderada",AE120)))</formula>
    </cfRule>
    <cfRule type="containsText" dxfId="16513" priority="15796" operator="containsText" text="Baja">
      <formula>NOT(ISERROR(SEARCH("Baja",AE120)))</formula>
    </cfRule>
  </conditionalFormatting>
  <conditionalFormatting sqref="V120:V121">
    <cfRule type="cellIs" dxfId="16512" priority="15803" stopIfTrue="1" operator="equal">
      <formula>"Alta"</formula>
    </cfRule>
  </conditionalFormatting>
  <conditionalFormatting sqref="V120:V121">
    <cfRule type="cellIs" dxfId="16511" priority="15805" stopIfTrue="1" operator="equal">
      <formula>"Baja"</formula>
    </cfRule>
  </conditionalFormatting>
  <conditionalFormatting sqref="V120:V121">
    <cfRule type="cellIs" dxfId="16510" priority="15804" stopIfTrue="1" operator="equal">
      <formula>"Media"</formula>
    </cfRule>
  </conditionalFormatting>
  <conditionalFormatting sqref="V120:V121">
    <cfRule type="cellIs" dxfId="16509" priority="15802" stopIfTrue="1" operator="equal">
      <formula>"Muy Alta"</formula>
    </cfRule>
  </conditionalFormatting>
  <conditionalFormatting sqref="V120:V121">
    <cfRule type="cellIs" dxfId="16508" priority="15806" stopIfTrue="1" operator="equal">
      <formula>"Muy Baja"</formula>
    </cfRule>
  </conditionalFormatting>
  <conditionalFormatting sqref="AP121">
    <cfRule type="cellIs" dxfId="16507" priority="15765" stopIfTrue="1" operator="equal">
      <formula>"Alta"</formula>
    </cfRule>
  </conditionalFormatting>
  <conditionalFormatting sqref="AP121">
    <cfRule type="cellIs" dxfId="16506" priority="15767" stopIfTrue="1" operator="equal">
      <formula>"Baja"</formula>
    </cfRule>
  </conditionalFormatting>
  <conditionalFormatting sqref="AP121">
    <cfRule type="cellIs" dxfId="16505" priority="15766" stopIfTrue="1" operator="equal">
      <formula>"Media"</formula>
    </cfRule>
  </conditionalFormatting>
  <conditionalFormatting sqref="AP121">
    <cfRule type="cellIs" dxfId="16504" priority="15764" stopIfTrue="1" operator="equal">
      <formula>"Muy Alta"</formula>
    </cfRule>
  </conditionalFormatting>
  <conditionalFormatting sqref="AP121">
    <cfRule type="cellIs" dxfId="16503" priority="15768" stopIfTrue="1" operator="equal">
      <formula>"Muy Baja"</formula>
    </cfRule>
  </conditionalFormatting>
  <conditionalFormatting sqref="AE122">
    <cfRule type="containsText" dxfId="16502" priority="15731" operator="containsText" text="VALORAR">
      <formula>NOT(ISERROR(SEARCH("VALORAR",AE122)))</formula>
    </cfRule>
    <cfRule type="containsText" dxfId="16501" priority="15732" operator="containsText" text="Extrema">
      <formula>NOT(ISERROR(SEARCH("Extrema",AE122)))</formula>
    </cfRule>
    <cfRule type="containsText" dxfId="16500" priority="15733" operator="containsText" text="Alta">
      <formula>NOT(ISERROR(SEARCH("Alta",AE122)))</formula>
    </cfRule>
    <cfRule type="containsText" dxfId="16499" priority="15734" operator="containsText" text="Moderada">
      <formula>NOT(ISERROR(SEARCH("Moderada",AE122)))</formula>
    </cfRule>
    <cfRule type="containsText" dxfId="16498" priority="15735" operator="containsText" text="Baja">
      <formula>NOT(ISERROR(SEARCH("Baja",AE122)))</formula>
    </cfRule>
  </conditionalFormatting>
  <conditionalFormatting sqref="AE122">
    <cfRule type="containsText" dxfId="16497" priority="15736" operator="containsText" text="VALORAR">
      <formula>NOT(ISERROR(SEARCH("VALORAR",AE122)))</formula>
    </cfRule>
    <cfRule type="containsText" dxfId="16496" priority="15737" operator="containsText" text="Extrema">
      <formula>NOT(ISERROR(SEARCH("Extrema",AE122)))</formula>
    </cfRule>
    <cfRule type="containsText" dxfId="16495" priority="15738" operator="containsText" text="Alta">
      <formula>NOT(ISERROR(SEARCH("Alta",AE122)))</formula>
    </cfRule>
    <cfRule type="containsText" dxfId="16494" priority="15739" operator="containsText" text="Moderada">
      <formula>NOT(ISERROR(SEARCH("Moderada",AE122)))</formula>
    </cfRule>
    <cfRule type="containsText" dxfId="16493" priority="15740" operator="containsText" text="Baja">
      <formula>NOT(ISERROR(SEARCH("Baja",AE122)))</formula>
    </cfRule>
  </conditionalFormatting>
  <conditionalFormatting sqref="V122">
    <cfRule type="cellIs" dxfId="16492" priority="15747" stopIfTrue="1" operator="equal">
      <formula>"Alta"</formula>
    </cfRule>
  </conditionalFormatting>
  <conditionalFormatting sqref="V122">
    <cfRule type="cellIs" dxfId="16491" priority="15749" stopIfTrue="1" operator="equal">
      <formula>"Baja"</formula>
    </cfRule>
  </conditionalFormatting>
  <conditionalFormatting sqref="V122">
    <cfRule type="cellIs" dxfId="16490" priority="15748" stopIfTrue="1" operator="equal">
      <formula>"Media"</formula>
    </cfRule>
  </conditionalFormatting>
  <conditionalFormatting sqref="V122">
    <cfRule type="cellIs" dxfId="16489" priority="15746" stopIfTrue="1" operator="equal">
      <formula>"Muy Alta"</formula>
    </cfRule>
  </conditionalFormatting>
  <conditionalFormatting sqref="V122">
    <cfRule type="cellIs" dxfId="16488" priority="15750" stopIfTrue="1" operator="equal">
      <formula>"Muy Baja"</formula>
    </cfRule>
  </conditionalFormatting>
  <conditionalFormatting sqref="AP122">
    <cfRule type="cellIs" dxfId="16487" priority="15723" stopIfTrue="1" operator="equal">
      <formula>"Alta"</formula>
    </cfRule>
  </conditionalFormatting>
  <conditionalFormatting sqref="AP122">
    <cfRule type="cellIs" dxfId="16486" priority="15725" stopIfTrue="1" operator="equal">
      <formula>"Baja"</formula>
    </cfRule>
  </conditionalFormatting>
  <conditionalFormatting sqref="AP122">
    <cfRule type="cellIs" dxfId="16485" priority="15724" stopIfTrue="1" operator="equal">
      <formula>"Media"</formula>
    </cfRule>
  </conditionalFormatting>
  <conditionalFormatting sqref="AP122">
    <cfRule type="cellIs" dxfId="16484" priority="15722" stopIfTrue="1" operator="equal">
      <formula>"Muy Alta"</formula>
    </cfRule>
  </conditionalFormatting>
  <conditionalFormatting sqref="AP122">
    <cfRule type="cellIs" dxfId="16483" priority="15726" stopIfTrue="1" operator="equal">
      <formula>"Muy Baja"</formula>
    </cfRule>
  </conditionalFormatting>
  <conditionalFormatting sqref="AE124:AE125">
    <cfRule type="containsText" dxfId="16482" priority="15675" operator="containsText" text="VALORAR">
      <formula>NOT(ISERROR(SEARCH("VALORAR",AE124)))</formula>
    </cfRule>
    <cfRule type="containsText" dxfId="16481" priority="15676" operator="containsText" text="Extrema">
      <formula>NOT(ISERROR(SEARCH("Extrema",AE124)))</formula>
    </cfRule>
    <cfRule type="containsText" dxfId="16480" priority="15677" operator="containsText" text="Alta">
      <formula>NOT(ISERROR(SEARCH("Alta",AE124)))</formula>
    </cfRule>
    <cfRule type="containsText" dxfId="16479" priority="15678" operator="containsText" text="Moderada">
      <formula>NOT(ISERROR(SEARCH("Moderada",AE124)))</formula>
    </cfRule>
    <cfRule type="containsText" dxfId="16478" priority="15679" operator="containsText" text="Baja">
      <formula>NOT(ISERROR(SEARCH("Baja",AE124)))</formula>
    </cfRule>
  </conditionalFormatting>
  <conditionalFormatting sqref="AE124:AE125">
    <cfRule type="containsText" dxfId="16477" priority="15680" operator="containsText" text="VALORAR">
      <formula>NOT(ISERROR(SEARCH("VALORAR",AE124)))</formula>
    </cfRule>
    <cfRule type="containsText" dxfId="16476" priority="15681" operator="containsText" text="Extrema">
      <formula>NOT(ISERROR(SEARCH("Extrema",AE124)))</formula>
    </cfRule>
    <cfRule type="containsText" dxfId="16475" priority="15682" operator="containsText" text="Alta">
      <formula>NOT(ISERROR(SEARCH("Alta",AE124)))</formula>
    </cfRule>
    <cfRule type="containsText" dxfId="16474" priority="15683" operator="containsText" text="Moderada">
      <formula>NOT(ISERROR(SEARCH("Moderada",AE124)))</formula>
    </cfRule>
    <cfRule type="containsText" dxfId="16473" priority="15684" operator="containsText" text="Baja">
      <formula>NOT(ISERROR(SEARCH("Baja",AE124)))</formula>
    </cfRule>
  </conditionalFormatting>
  <conditionalFormatting sqref="AP129">
    <cfRule type="cellIs" dxfId="16472" priority="15629" stopIfTrue="1" operator="equal">
      <formula>"Alta"</formula>
    </cfRule>
  </conditionalFormatting>
  <conditionalFormatting sqref="AP129">
    <cfRule type="cellIs" dxfId="16471" priority="15631" stopIfTrue="1" operator="equal">
      <formula>"Baja"</formula>
    </cfRule>
  </conditionalFormatting>
  <conditionalFormatting sqref="AP129">
    <cfRule type="cellIs" dxfId="16470" priority="15630" stopIfTrue="1" operator="equal">
      <formula>"Media"</formula>
    </cfRule>
  </conditionalFormatting>
  <conditionalFormatting sqref="AP129">
    <cfRule type="cellIs" dxfId="16469" priority="15628" stopIfTrue="1" operator="equal">
      <formula>"Muy Alta"</formula>
    </cfRule>
  </conditionalFormatting>
  <conditionalFormatting sqref="AP129">
    <cfRule type="cellIs" dxfId="16468" priority="15632" stopIfTrue="1" operator="equal">
      <formula>"Muy Baja"</formula>
    </cfRule>
  </conditionalFormatting>
  <conditionalFormatting sqref="AP126">
    <cfRule type="cellIs" dxfId="16467" priority="15587" stopIfTrue="1" operator="equal">
      <formula>"Alta"</formula>
    </cfRule>
  </conditionalFormatting>
  <conditionalFormatting sqref="AP126">
    <cfRule type="cellIs" dxfId="16466" priority="15589" stopIfTrue="1" operator="equal">
      <formula>"Baja"</formula>
    </cfRule>
  </conditionalFormatting>
  <conditionalFormatting sqref="AP126">
    <cfRule type="cellIs" dxfId="16465" priority="15588" stopIfTrue="1" operator="equal">
      <formula>"Media"</formula>
    </cfRule>
  </conditionalFormatting>
  <conditionalFormatting sqref="AP126">
    <cfRule type="cellIs" dxfId="16464" priority="15586" stopIfTrue="1" operator="equal">
      <formula>"Muy Alta"</formula>
    </cfRule>
  </conditionalFormatting>
  <conditionalFormatting sqref="AP126">
    <cfRule type="cellIs" dxfId="16463" priority="15590" stopIfTrue="1" operator="equal">
      <formula>"Muy Baja"</formula>
    </cfRule>
  </conditionalFormatting>
  <conditionalFormatting sqref="V124:V125">
    <cfRule type="cellIs" dxfId="16462" priority="15691" stopIfTrue="1" operator="equal">
      <formula>"Alta"</formula>
    </cfRule>
  </conditionalFormatting>
  <conditionalFormatting sqref="V124:V125">
    <cfRule type="cellIs" dxfId="16461" priority="15693" stopIfTrue="1" operator="equal">
      <formula>"Baja"</formula>
    </cfRule>
  </conditionalFormatting>
  <conditionalFormatting sqref="V124:V125">
    <cfRule type="cellIs" dxfId="16460" priority="15692" stopIfTrue="1" operator="equal">
      <formula>"Media"</formula>
    </cfRule>
  </conditionalFormatting>
  <conditionalFormatting sqref="V124:V125">
    <cfRule type="cellIs" dxfId="16459" priority="15690" stopIfTrue="1" operator="equal">
      <formula>"Muy Alta"</formula>
    </cfRule>
  </conditionalFormatting>
  <conditionalFormatting sqref="V124:V125">
    <cfRule type="cellIs" dxfId="16458" priority="15694" stopIfTrue="1" operator="equal">
      <formula>"Muy Baja"</formula>
    </cfRule>
  </conditionalFormatting>
  <conditionalFormatting sqref="AW124">
    <cfRule type="containsText" dxfId="16457" priority="15665" operator="containsText" text="VALORAR">
      <formula>NOT(ISERROR(SEARCH("VALORAR",AW124)))</formula>
    </cfRule>
    <cfRule type="containsText" dxfId="16456" priority="15666" operator="containsText" text="Extrema">
      <formula>NOT(ISERROR(SEARCH("Extrema",AW124)))</formula>
    </cfRule>
    <cfRule type="containsText" dxfId="16455" priority="15667" operator="containsText" text="Alta">
      <formula>NOT(ISERROR(SEARCH("Alta",AW124)))</formula>
    </cfRule>
    <cfRule type="containsText" dxfId="16454" priority="15668" operator="containsText" text="Moderada">
      <formula>NOT(ISERROR(SEARCH("Moderada",AW124)))</formula>
    </cfRule>
    <cfRule type="containsText" dxfId="16453" priority="15669" operator="containsText" text="Baja">
      <formula>NOT(ISERROR(SEARCH("Baja",AW124)))</formula>
    </cfRule>
  </conditionalFormatting>
  <conditionalFormatting sqref="AW124">
    <cfRule type="containsText" dxfId="16452" priority="15670" operator="containsText" text="VALORAR">
      <formula>NOT(ISERROR(SEARCH("VALORAR",AW124)))</formula>
    </cfRule>
    <cfRule type="containsText" dxfId="16451" priority="15671" operator="containsText" text="Extrema">
      <formula>NOT(ISERROR(SEARCH("Extrema",AW124)))</formula>
    </cfRule>
    <cfRule type="containsText" dxfId="16450" priority="15672" operator="containsText" text="Alta">
      <formula>NOT(ISERROR(SEARCH("Alta",AW124)))</formula>
    </cfRule>
    <cfRule type="containsText" dxfId="16449" priority="15673" operator="containsText" text="Moderada">
      <formula>NOT(ISERROR(SEARCH("Moderada",AW124)))</formula>
    </cfRule>
    <cfRule type="containsText" dxfId="16448" priority="15674" operator="containsText" text="Baja">
      <formula>NOT(ISERROR(SEARCH("Baja",AW124)))</formula>
    </cfRule>
  </conditionalFormatting>
  <conditionalFormatting sqref="AP124">
    <cfRule type="cellIs" dxfId="16447" priority="15657" stopIfTrue="1" operator="equal">
      <formula>"Alta"</formula>
    </cfRule>
  </conditionalFormatting>
  <conditionalFormatting sqref="AP124">
    <cfRule type="cellIs" dxfId="16446" priority="15659" stopIfTrue="1" operator="equal">
      <formula>"Baja"</formula>
    </cfRule>
  </conditionalFormatting>
  <conditionalFormatting sqref="AP124">
    <cfRule type="cellIs" dxfId="16445" priority="15658" stopIfTrue="1" operator="equal">
      <formula>"Media"</formula>
    </cfRule>
  </conditionalFormatting>
  <conditionalFormatting sqref="AP124">
    <cfRule type="cellIs" dxfId="16444" priority="15656" stopIfTrue="1" operator="equal">
      <formula>"Muy Alta"</formula>
    </cfRule>
  </conditionalFormatting>
  <conditionalFormatting sqref="AP124">
    <cfRule type="cellIs" dxfId="16443" priority="15660" stopIfTrue="1" operator="equal">
      <formula>"Muy Baja"</formula>
    </cfRule>
  </conditionalFormatting>
  <conditionalFormatting sqref="AP125">
    <cfRule type="cellIs" dxfId="16442" priority="15643" stopIfTrue="1" operator="equal">
      <formula>"Alta"</formula>
    </cfRule>
  </conditionalFormatting>
  <conditionalFormatting sqref="AP125">
    <cfRule type="cellIs" dxfId="16441" priority="15645" stopIfTrue="1" operator="equal">
      <formula>"Baja"</formula>
    </cfRule>
  </conditionalFormatting>
  <conditionalFormatting sqref="AP125">
    <cfRule type="cellIs" dxfId="16440" priority="15644" stopIfTrue="1" operator="equal">
      <formula>"Media"</formula>
    </cfRule>
  </conditionalFormatting>
  <conditionalFormatting sqref="AP125">
    <cfRule type="cellIs" dxfId="16439" priority="15642" stopIfTrue="1" operator="equal">
      <formula>"Muy Alta"</formula>
    </cfRule>
  </conditionalFormatting>
  <conditionalFormatting sqref="AP125">
    <cfRule type="cellIs" dxfId="16438" priority="15646" stopIfTrue="1" operator="equal">
      <formula>"Muy Baja"</formula>
    </cfRule>
  </conditionalFormatting>
  <conditionalFormatting sqref="AE126:AE127">
    <cfRule type="containsText" dxfId="16437" priority="15595" operator="containsText" text="VALORAR">
      <formula>NOT(ISERROR(SEARCH("VALORAR",AE126)))</formula>
    </cfRule>
    <cfRule type="containsText" dxfId="16436" priority="15596" operator="containsText" text="Extrema">
      <formula>NOT(ISERROR(SEARCH("Extrema",AE126)))</formula>
    </cfRule>
    <cfRule type="containsText" dxfId="16435" priority="15597" operator="containsText" text="Alta">
      <formula>NOT(ISERROR(SEARCH("Alta",AE126)))</formula>
    </cfRule>
    <cfRule type="containsText" dxfId="16434" priority="15598" operator="containsText" text="Moderada">
      <formula>NOT(ISERROR(SEARCH("Moderada",AE126)))</formula>
    </cfRule>
    <cfRule type="containsText" dxfId="16433" priority="15599" operator="containsText" text="Baja">
      <formula>NOT(ISERROR(SEARCH("Baja",AE126)))</formula>
    </cfRule>
  </conditionalFormatting>
  <conditionalFormatting sqref="AE126:AE127">
    <cfRule type="containsText" dxfId="16432" priority="15600" operator="containsText" text="VALORAR">
      <formula>NOT(ISERROR(SEARCH("VALORAR",AE126)))</formula>
    </cfRule>
    <cfRule type="containsText" dxfId="16431" priority="15601" operator="containsText" text="Extrema">
      <formula>NOT(ISERROR(SEARCH("Extrema",AE126)))</formula>
    </cfRule>
    <cfRule type="containsText" dxfId="16430" priority="15602" operator="containsText" text="Alta">
      <formula>NOT(ISERROR(SEARCH("Alta",AE126)))</formula>
    </cfRule>
    <cfRule type="containsText" dxfId="16429" priority="15603" operator="containsText" text="Moderada">
      <formula>NOT(ISERROR(SEARCH("Moderada",AE126)))</formula>
    </cfRule>
    <cfRule type="containsText" dxfId="16428" priority="15604" operator="containsText" text="Baja">
      <formula>NOT(ISERROR(SEARCH("Baja",AE126)))</formula>
    </cfRule>
  </conditionalFormatting>
  <conditionalFormatting sqref="V126:V127">
    <cfRule type="cellIs" dxfId="16427" priority="15611" stopIfTrue="1" operator="equal">
      <formula>"Alta"</formula>
    </cfRule>
  </conditionalFormatting>
  <conditionalFormatting sqref="V126:V127">
    <cfRule type="cellIs" dxfId="16426" priority="15613" stopIfTrue="1" operator="equal">
      <formula>"Baja"</formula>
    </cfRule>
  </conditionalFormatting>
  <conditionalFormatting sqref="V126:V127">
    <cfRule type="cellIs" dxfId="16425" priority="15612" stopIfTrue="1" operator="equal">
      <formula>"Media"</formula>
    </cfRule>
  </conditionalFormatting>
  <conditionalFormatting sqref="V126:V127">
    <cfRule type="cellIs" dxfId="16424" priority="15610" stopIfTrue="1" operator="equal">
      <formula>"Muy Alta"</formula>
    </cfRule>
  </conditionalFormatting>
  <conditionalFormatting sqref="V126:V127">
    <cfRule type="cellIs" dxfId="16423" priority="15614" stopIfTrue="1" operator="equal">
      <formula>"Muy Baja"</formula>
    </cfRule>
  </conditionalFormatting>
  <conditionalFormatting sqref="AP127">
    <cfRule type="cellIs" dxfId="16422" priority="15573" stopIfTrue="1" operator="equal">
      <formula>"Alta"</formula>
    </cfRule>
  </conditionalFormatting>
  <conditionalFormatting sqref="AP127">
    <cfRule type="cellIs" dxfId="16421" priority="15575" stopIfTrue="1" operator="equal">
      <formula>"Baja"</formula>
    </cfRule>
  </conditionalFormatting>
  <conditionalFormatting sqref="AP127">
    <cfRule type="cellIs" dxfId="16420" priority="15574" stopIfTrue="1" operator="equal">
      <formula>"Media"</formula>
    </cfRule>
  </conditionalFormatting>
  <conditionalFormatting sqref="AP127">
    <cfRule type="cellIs" dxfId="16419" priority="15572" stopIfTrue="1" operator="equal">
      <formula>"Muy Alta"</formula>
    </cfRule>
  </conditionalFormatting>
  <conditionalFormatting sqref="AP127">
    <cfRule type="cellIs" dxfId="16418" priority="15576" stopIfTrue="1" operator="equal">
      <formula>"Muy Baja"</formula>
    </cfRule>
  </conditionalFormatting>
  <conditionalFormatting sqref="AE128">
    <cfRule type="containsText" dxfId="16417" priority="15539" operator="containsText" text="VALORAR">
      <formula>NOT(ISERROR(SEARCH("VALORAR",AE128)))</formula>
    </cfRule>
    <cfRule type="containsText" dxfId="16416" priority="15540" operator="containsText" text="Extrema">
      <formula>NOT(ISERROR(SEARCH("Extrema",AE128)))</formula>
    </cfRule>
    <cfRule type="containsText" dxfId="16415" priority="15541" operator="containsText" text="Alta">
      <formula>NOT(ISERROR(SEARCH("Alta",AE128)))</formula>
    </cfRule>
    <cfRule type="containsText" dxfId="16414" priority="15542" operator="containsText" text="Moderada">
      <formula>NOT(ISERROR(SEARCH("Moderada",AE128)))</formula>
    </cfRule>
    <cfRule type="containsText" dxfId="16413" priority="15543" operator="containsText" text="Baja">
      <formula>NOT(ISERROR(SEARCH("Baja",AE128)))</formula>
    </cfRule>
  </conditionalFormatting>
  <conditionalFormatting sqref="AE128">
    <cfRule type="containsText" dxfId="16412" priority="15544" operator="containsText" text="VALORAR">
      <formula>NOT(ISERROR(SEARCH("VALORAR",AE128)))</formula>
    </cfRule>
    <cfRule type="containsText" dxfId="16411" priority="15545" operator="containsText" text="Extrema">
      <formula>NOT(ISERROR(SEARCH("Extrema",AE128)))</formula>
    </cfRule>
    <cfRule type="containsText" dxfId="16410" priority="15546" operator="containsText" text="Alta">
      <formula>NOT(ISERROR(SEARCH("Alta",AE128)))</formula>
    </cfRule>
    <cfRule type="containsText" dxfId="16409" priority="15547" operator="containsText" text="Moderada">
      <formula>NOT(ISERROR(SEARCH("Moderada",AE128)))</formula>
    </cfRule>
    <cfRule type="containsText" dxfId="16408" priority="15548" operator="containsText" text="Baja">
      <formula>NOT(ISERROR(SEARCH("Baja",AE128)))</formula>
    </cfRule>
  </conditionalFormatting>
  <conditionalFormatting sqref="V128">
    <cfRule type="cellIs" dxfId="16407" priority="15555" stopIfTrue="1" operator="equal">
      <formula>"Alta"</formula>
    </cfRule>
  </conditionalFormatting>
  <conditionalFormatting sqref="V128">
    <cfRule type="cellIs" dxfId="16406" priority="15557" stopIfTrue="1" operator="equal">
      <formula>"Baja"</formula>
    </cfRule>
  </conditionalFormatting>
  <conditionalFormatting sqref="V128">
    <cfRule type="cellIs" dxfId="16405" priority="15556" stopIfTrue="1" operator="equal">
      <formula>"Media"</formula>
    </cfRule>
  </conditionalFormatting>
  <conditionalFormatting sqref="V128">
    <cfRule type="cellIs" dxfId="16404" priority="15554" stopIfTrue="1" operator="equal">
      <formula>"Muy Alta"</formula>
    </cfRule>
  </conditionalFormatting>
  <conditionalFormatting sqref="V128">
    <cfRule type="cellIs" dxfId="16403" priority="15558" stopIfTrue="1" operator="equal">
      <formula>"Muy Baja"</formula>
    </cfRule>
  </conditionalFormatting>
  <conditionalFormatting sqref="AP128">
    <cfRule type="cellIs" dxfId="16402" priority="15531" stopIfTrue="1" operator="equal">
      <formula>"Alta"</formula>
    </cfRule>
  </conditionalFormatting>
  <conditionalFormatting sqref="AP128">
    <cfRule type="cellIs" dxfId="16401" priority="15533" stopIfTrue="1" operator="equal">
      <formula>"Baja"</formula>
    </cfRule>
  </conditionalFormatting>
  <conditionalFormatting sqref="AP128">
    <cfRule type="cellIs" dxfId="16400" priority="15532" stopIfTrue="1" operator="equal">
      <formula>"Media"</formula>
    </cfRule>
  </conditionalFormatting>
  <conditionalFormatting sqref="AP128">
    <cfRule type="cellIs" dxfId="16399" priority="15530" stopIfTrue="1" operator="equal">
      <formula>"Muy Alta"</formula>
    </cfRule>
  </conditionalFormatting>
  <conditionalFormatting sqref="AP128">
    <cfRule type="cellIs" dxfId="16398" priority="15534" stopIfTrue="1" operator="equal">
      <formula>"Muy Baja"</formula>
    </cfRule>
  </conditionalFormatting>
  <conditionalFormatting sqref="AE142:AE143">
    <cfRule type="containsText" dxfId="16397" priority="15347" operator="containsText" text="VALORAR">
      <formula>NOT(ISERROR(SEARCH("VALORAR",AE142)))</formula>
    </cfRule>
    <cfRule type="containsText" dxfId="16396" priority="15348" operator="containsText" text="Extrema">
      <formula>NOT(ISERROR(SEARCH("Extrema",AE142)))</formula>
    </cfRule>
    <cfRule type="containsText" dxfId="16395" priority="15349" operator="containsText" text="Alta">
      <formula>NOT(ISERROR(SEARCH("Alta",AE142)))</formula>
    </cfRule>
    <cfRule type="containsText" dxfId="16394" priority="15350" operator="containsText" text="Moderada">
      <formula>NOT(ISERROR(SEARCH("Moderada",AE142)))</formula>
    </cfRule>
    <cfRule type="containsText" dxfId="16393" priority="15351" operator="containsText" text="Baja">
      <formula>NOT(ISERROR(SEARCH("Baja",AE142)))</formula>
    </cfRule>
  </conditionalFormatting>
  <conditionalFormatting sqref="AE142:AE143">
    <cfRule type="containsText" dxfId="16392" priority="15352" operator="containsText" text="VALORAR">
      <formula>NOT(ISERROR(SEARCH("VALORAR",AE142)))</formula>
    </cfRule>
    <cfRule type="containsText" dxfId="16391" priority="15353" operator="containsText" text="Extrema">
      <formula>NOT(ISERROR(SEARCH("Extrema",AE142)))</formula>
    </cfRule>
    <cfRule type="containsText" dxfId="16390" priority="15354" operator="containsText" text="Alta">
      <formula>NOT(ISERROR(SEARCH("Alta",AE142)))</formula>
    </cfRule>
    <cfRule type="containsText" dxfId="16389" priority="15355" operator="containsText" text="Moderada">
      <formula>NOT(ISERROR(SEARCH("Moderada",AE142)))</formula>
    </cfRule>
    <cfRule type="containsText" dxfId="16388" priority="15356" operator="containsText" text="Baja">
      <formula>NOT(ISERROR(SEARCH("Baja",AE142)))</formula>
    </cfRule>
  </conditionalFormatting>
  <conditionalFormatting sqref="AP147">
    <cfRule type="cellIs" dxfId="16387" priority="15301" stopIfTrue="1" operator="equal">
      <formula>"Alta"</formula>
    </cfRule>
  </conditionalFormatting>
  <conditionalFormatting sqref="AP147">
    <cfRule type="cellIs" dxfId="16386" priority="15303" stopIfTrue="1" operator="equal">
      <formula>"Baja"</formula>
    </cfRule>
  </conditionalFormatting>
  <conditionalFormatting sqref="AP147">
    <cfRule type="cellIs" dxfId="16385" priority="15302" stopIfTrue="1" operator="equal">
      <formula>"Media"</formula>
    </cfRule>
  </conditionalFormatting>
  <conditionalFormatting sqref="AP147">
    <cfRule type="cellIs" dxfId="16384" priority="15300" stopIfTrue="1" operator="equal">
      <formula>"Muy Alta"</formula>
    </cfRule>
  </conditionalFormatting>
  <conditionalFormatting sqref="AP147">
    <cfRule type="cellIs" dxfId="16383" priority="15304" stopIfTrue="1" operator="equal">
      <formula>"Muy Baja"</formula>
    </cfRule>
  </conditionalFormatting>
  <conditionalFormatting sqref="AP144">
    <cfRule type="cellIs" dxfId="16382" priority="15259" stopIfTrue="1" operator="equal">
      <formula>"Alta"</formula>
    </cfRule>
  </conditionalFormatting>
  <conditionalFormatting sqref="AP144">
    <cfRule type="cellIs" dxfId="16381" priority="15261" stopIfTrue="1" operator="equal">
      <formula>"Baja"</formula>
    </cfRule>
  </conditionalFormatting>
  <conditionalFormatting sqref="AP144">
    <cfRule type="cellIs" dxfId="16380" priority="15260" stopIfTrue="1" operator="equal">
      <formula>"Media"</formula>
    </cfRule>
  </conditionalFormatting>
  <conditionalFormatting sqref="AP144">
    <cfRule type="cellIs" dxfId="16379" priority="15258" stopIfTrue="1" operator="equal">
      <formula>"Muy Alta"</formula>
    </cfRule>
  </conditionalFormatting>
  <conditionalFormatting sqref="AP144">
    <cfRule type="cellIs" dxfId="16378" priority="15262" stopIfTrue="1" operator="equal">
      <formula>"Muy Baja"</formula>
    </cfRule>
  </conditionalFormatting>
  <conditionalFormatting sqref="V142:V143">
    <cfRule type="cellIs" dxfId="16377" priority="15363" stopIfTrue="1" operator="equal">
      <formula>"Alta"</formula>
    </cfRule>
  </conditionalFormatting>
  <conditionalFormatting sqref="V142:V143">
    <cfRule type="cellIs" dxfId="16376" priority="15365" stopIfTrue="1" operator="equal">
      <formula>"Baja"</formula>
    </cfRule>
  </conditionalFormatting>
  <conditionalFormatting sqref="V142:V143">
    <cfRule type="cellIs" dxfId="16375" priority="15364" stopIfTrue="1" operator="equal">
      <formula>"Media"</formula>
    </cfRule>
  </conditionalFormatting>
  <conditionalFormatting sqref="V142:V143">
    <cfRule type="cellIs" dxfId="16374" priority="15362" stopIfTrue="1" operator="equal">
      <formula>"Muy Alta"</formula>
    </cfRule>
  </conditionalFormatting>
  <conditionalFormatting sqref="V142:V143">
    <cfRule type="cellIs" dxfId="16373" priority="15366" stopIfTrue="1" operator="equal">
      <formula>"Muy Baja"</formula>
    </cfRule>
  </conditionalFormatting>
  <conditionalFormatting sqref="AE148:AE149">
    <cfRule type="containsText" dxfId="16372" priority="15211" operator="containsText" text="VALORAR">
      <formula>NOT(ISERROR(SEARCH("VALORAR",AE148)))</formula>
    </cfRule>
    <cfRule type="containsText" dxfId="16371" priority="15212" operator="containsText" text="Extrema">
      <formula>NOT(ISERROR(SEARCH("Extrema",AE148)))</formula>
    </cfRule>
    <cfRule type="containsText" dxfId="16370" priority="15213" operator="containsText" text="Alta">
      <formula>NOT(ISERROR(SEARCH("Alta",AE148)))</formula>
    </cfRule>
    <cfRule type="containsText" dxfId="16369" priority="15214" operator="containsText" text="Moderada">
      <formula>NOT(ISERROR(SEARCH("Moderada",AE148)))</formula>
    </cfRule>
    <cfRule type="containsText" dxfId="16368" priority="15215" operator="containsText" text="Baja">
      <formula>NOT(ISERROR(SEARCH("Baja",AE148)))</formula>
    </cfRule>
  </conditionalFormatting>
  <conditionalFormatting sqref="AE148:AE149">
    <cfRule type="containsText" dxfId="16367" priority="15216" operator="containsText" text="VALORAR">
      <formula>NOT(ISERROR(SEARCH("VALORAR",AE148)))</formula>
    </cfRule>
    <cfRule type="containsText" dxfId="16366" priority="15217" operator="containsText" text="Extrema">
      <formula>NOT(ISERROR(SEARCH("Extrema",AE148)))</formula>
    </cfRule>
    <cfRule type="containsText" dxfId="16365" priority="15218" operator="containsText" text="Alta">
      <formula>NOT(ISERROR(SEARCH("Alta",AE148)))</formula>
    </cfRule>
    <cfRule type="containsText" dxfId="16364" priority="15219" operator="containsText" text="Moderada">
      <formula>NOT(ISERROR(SEARCH("Moderada",AE148)))</formula>
    </cfRule>
    <cfRule type="containsText" dxfId="16363" priority="15220" operator="containsText" text="Baja">
      <formula>NOT(ISERROR(SEARCH("Baja",AE148)))</formula>
    </cfRule>
  </conditionalFormatting>
  <conditionalFormatting sqref="AW142">
    <cfRule type="containsText" dxfId="16362" priority="15337" operator="containsText" text="VALORAR">
      <formula>NOT(ISERROR(SEARCH("VALORAR",AW142)))</formula>
    </cfRule>
    <cfRule type="containsText" dxfId="16361" priority="15338" operator="containsText" text="Extrema">
      <formula>NOT(ISERROR(SEARCH("Extrema",AW142)))</formula>
    </cfRule>
    <cfRule type="containsText" dxfId="16360" priority="15339" operator="containsText" text="Alta">
      <formula>NOT(ISERROR(SEARCH("Alta",AW142)))</formula>
    </cfRule>
    <cfRule type="containsText" dxfId="16359" priority="15340" operator="containsText" text="Moderada">
      <formula>NOT(ISERROR(SEARCH("Moderada",AW142)))</formula>
    </cfRule>
    <cfRule type="containsText" dxfId="16358" priority="15341" operator="containsText" text="Baja">
      <formula>NOT(ISERROR(SEARCH("Baja",AW142)))</formula>
    </cfRule>
  </conditionalFormatting>
  <conditionalFormatting sqref="AW142">
    <cfRule type="containsText" dxfId="16357" priority="15342" operator="containsText" text="VALORAR">
      <formula>NOT(ISERROR(SEARCH("VALORAR",AW142)))</formula>
    </cfRule>
    <cfRule type="containsText" dxfId="16356" priority="15343" operator="containsText" text="Extrema">
      <formula>NOT(ISERROR(SEARCH("Extrema",AW142)))</formula>
    </cfRule>
    <cfRule type="containsText" dxfId="16355" priority="15344" operator="containsText" text="Alta">
      <formula>NOT(ISERROR(SEARCH("Alta",AW142)))</formula>
    </cfRule>
    <cfRule type="containsText" dxfId="16354" priority="15345" operator="containsText" text="Moderada">
      <formula>NOT(ISERROR(SEARCH("Moderada",AW142)))</formula>
    </cfRule>
    <cfRule type="containsText" dxfId="16353" priority="15346" operator="containsText" text="Baja">
      <formula>NOT(ISERROR(SEARCH("Baja",AW142)))</formula>
    </cfRule>
  </conditionalFormatting>
  <conditionalFormatting sqref="AP142">
    <cfRule type="cellIs" dxfId="16352" priority="15329" stopIfTrue="1" operator="equal">
      <formula>"Alta"</formula>
    </cfRule>
  </conditionalFormatting>
  <conditionalFormatting sqref="AP142">
    <cfRule type="cellIs" dxfId="16351" priority="15331" stopIfTrue="1" operator="equal">
      <formula>"Baja"</formula>
    </cfRule>
  </conditionalFormatting>
  <conditionalFormatting sqref="AP142">
    <cfRule type="cellIs" dxfId="16350" priority="15330" stopIfTrue="1" operator="equal">
      <formula>"Media"</formula>
    </cfRule>
  </conditionalFormatting>
  <conditionalFormatting sqref="AP142">
    <cfRule type="cellIs" dxfId="16349" priority="15328" stopIfTrue="1" operator="equal">
      <formula>"Muy Alta"</formula>
    </cfRule>
  </conditionalFormatting>
  <conditionalFormatting sqref="AP142">
    <cfRule type="cellIs" dxfId="16348" priority="15332" stopIfTrue="1" operator="equal">
      <formula>"Muy Baja"</formula>
    </cfRule>
  </conditionalFormatting>
  <conditionalFormatting sqref="AP143">
    <cfRule type="cellIs" dxfId="16347" priority="15315" stopIfTrue="1" operator="equal">
      <formula>"Alta"</formula>
    </cfRule>
  </conditionalFormatting>
  <conditionalFormatting sqref="AP143">
    <cfRule type="cellIs" dxfId="16346" priority="15317" stopIfTrue="1" operator="equal">
      <formula>"Baja"</formula>
    </cfRule>
  </conditionalFormatting>
  <conditionalFormatting sqref="AP143">
    <cfRule type="cellIs" dxfId="16345" priority="15316" stopIfTrue="1" operator="equal">
      <formula>"Media"</formula>
    </cfRule>
  </conditionalFormatting>
  <conditionalFormatting sqref="AP143">
    <cfRule type="cellIs" dxfId="16344" priority="15314" stopIfTrue="1" operator="equal">
      <formula>"Muy Alta"</formula>
    </cfRule>
  </conditionalFormatting>
  <conditionalFormatting sqref="AP143">
    <cfRule type="cellIs" dxfId="16343" priority="15318" stopIfTrue="1" operator="equal">
      <formula>"Muy Baja"</formula>
    </cfRule>
  </conditionalFormatting>
  <conditionalFormatting sqref="AP153">
    <cfRule type="cellIs" dxfId="16342" priority="15165" stopIfTrue="1" operator="equal">
      <formula>"Alta"</formula>
    </cfRule>
  </conditionalFormatting>
  <conditionalFormatting sqref="AP153">
    <cfRule type="cellIs" dxfId="16341" priority="15167" stopIfTrue="1" operator="equal">
      <formula>"Baja"</formula>
    </cfRule>
  </conditionalFormatting>
  <conditionalFormatting sqref="AP153">
    <cfRule type="cellIs" dxfId="16340" priority="15166" stopIfTrue="1" operator="equal">
      <formula>"Media"</formula>
    </cfRule>
  </conditionalFormatting>
  <conditionalFormatting sqref="AP153">
    <cfRule type="cellIs" dxfId="16339" priority="15164" stopIfTrue="1" operator="equal">
      <formula>"Muy Alta"</formula>
    </cfRule>
  </conditionalFormatting>
  <conditionalFormatting sqref="AP153">
    <cfRule type="cellIs" dxfId="16338" priority="15168" stopIfTrue="1" operator="equal">
      <formula>"Muy Baja"</formula>
    </cfRule>
  </conditionalFormatting>
  <conditionalFormatting sqref="AE144:AE145">
    <cfRule type="containsText" dxfId="16337" priority="15267" operator="containsText" text="VALORAR">
      <formula>NOT(ISERROR(SEARCH("VALORAR",AE144)))</formula>
    </cfRule>
    <cfRule type="containsText" dxfId="16336" priority="15268" operator="containsText" text="Extrema">
      <formula>NOT(ISERROR(SEARCH("Extrema",AE144)))</formula>
    </cfRule>
    <cfRule type="containsText" dxfId="16335" priority="15269" operator="containsText" text="Alta">
      <formula>NOT(ISERROR(SEARCH("Alta",AE144)))</formula>
    </cfRule>
    <cfRule type="containsText" dxfId="16334" priority="15270" operator="containsText" text="Moderada">
      <formula>NOT(ISERROR(SEARCH("Moderada",AE144)))</formula>
    </cfRule>
    <cfRule type="containsText" dxfId="16333" priority="15271" operator="containsText" text="Baja">
      <formula>NOT(ISERROR(SEARCH("Baja",AE144)))</formula>
    </cfRule>
  </conditionalFormatting>
  <conditionalFormatting sqref="AE144:AE145">
    <cfRule type="containsText" dxfId="16332" priority="15272" operator="containsText" text="VALORAR">
      <formula>NOT(ISERROR(SEARCH("VALORAR",AE144)))</formula>
    </cfRule>
    <cfRule type="containsText" dxfId="16331" priority="15273" operator="containsText" text="Extrema">
      <formula>NOT(ISERROR(SEARCH("Extrema",AE144)))</formula>
    </cfRule>
    <cfRule type="containsText" dxfId="16330" priority="15274" operator="containsText" text="Alta">
      <formula>NOT(ISERROR(SEARCH("Alta",AE144)))</formula>
    </cfRule>
    <cfRule type="containsText" dxfId="16329" priority="15275" operator="containsText" text="Moderada">
      <formula>NOT(ISERROR(SEARCH("Moderada",AE144)))</formula>
    </cfRule>
    <cfRule type="containsText" dxfId="16328" priority="15276" operator="containsText" text="Baja">
      <formula>NOT(ISERROR(SEARCH("Baja",AE144)))</formula>
    </cfRule>
  </conditionalFormatting>
  <conditionalFormatting sqref="V144:V145">
    <cfRule type="cellIs" dxfId="16327" priority="15283" stopIfTrue="1" operator="equal">
      <formula>"Alta"</formula>
    </cfRule>
  </conditionalFormatting>
  <conditionalFormatting sqref="V144:V145">
    <cfRule type="cellIs" dxfId="16326" priority="15285" stopIfTrue="1" operator="equal">
      <formula>"Baja"</formula>
    </cfRule>
  </conditionalFormatting>
  <conditionalFormatting sqref="V144:V145">
    <cfRule type="cellIs" dxfId="16325" priority="15284" stopIfTrue="1" operator="equal">
      <formula>"Media"</formula>
    </cfRule>
  </conditionalFormatting>
  <conditionalFormatting sqref="V144:V145">
    <cfRule type="cellIs" dxfId="16324" priority="15282" stopIfTrue="1" operator="equal">
      <formula>"Muy Alta"</formula>
    </cfRule>
  </conditionalFormatting>
  <conditionalFormatting sqref="V144:V145">
    <cfRule type="cellIs" dxfId="16323" priority="15286" stopIfTrue="1" operator="equal">
      <formula>"Muy Baja"</formula>
    </cfRule>
  </conditionalFormatting>
  <conditionalFormatting sqref="AP150">
    <cfRule type="cellIs" dxfId="16322" priority="15123" stopIfTrue="1" operator="equal">
      <formula>"Alta"</formula>
    </cfRule>
  </conditionalFormatting>
  <conditionalFormatting sqref="AP150">
    <cfRule type="cellIs" dxfId="16321" priority="15125" stopIfTrue="1" operator="equal">
      <formula>"Baja"</formula>
    </cfRule>
  </conditionalFormatting>
  <conditionalFormatting sqref="AP150">
    <cfRule type="cellIs" dxfId="16320" priority="15124" stopIfTrue="1" operator="equal">
      <formula>"Media"</formula>
    </cfRule>
  </conditionalFormatting>
  <conditionalFormatting sqref="AP150">
    <cfRule type="cellIs" dxfId="16319" priority="15122" stopIfTrue="1" operator="equal">
      <formula>"Muy Alta"</formula>
    </cfRule>
  </conditionalFormatting>
  <conditionalFormatting sqref="AP150">
    <cfRule type="cellIs" dxfId="16318" priority="15126" stopIfTrue="1" operator="equal">
      <formula>"Muy Baja"</formula>
    </cfRule>
  </conditionalFormatting>
  <conditionalFormatting sqref="AP145">
    <cfRule type="cellIs" dxfId="16317" priority="15245" stopIfTrue="1" operator="equal">
      <formula>"Alta"</formula>
    </cfRule>
  </conditionalFormatting>
  <conditionalFormatting sqref="AP145">
    <cfRule type="cellIs" dxfId="16316" priority="15247" stopIfTrue="1" operator="equal">
      <formula>"Baja"</formula>
    </cfRule>
  </conditionalFormatting>
  <conditionalFormatting sqref="AP145">
    <cfRule type="cellIs" dxfId="16315" priority="15246" stopIfTrue="1" operator="equal">
      <formula>"Media"</formula>
    </cfRule>
  </conditionalFormatting>
  <conditionalFormatting sqref="AP145">
    <cfRule type="cellIs" dxfId="16314" priority="15244" stopIfTrue="1" operator="equal">
      <formula>"Muy Alta"</formula>
    </cfRule>
  </conditionalFormatting>
  <conditionalFormatting sqref="AP145">
    <cfRule type="cellIs" dxfId="16313" priority="15248" stopIfTrue="1" operator="equal">
      <formula>"Muy Baja"</formula>
    </cfRule>
  </conditionalFormatting>
  <conditionalFormatting sqref="V148:V149">
    <cfRule type="cellIs" dxfId="16312" priority="15227" stopIfTrue="1" operator="equal">
      <formula>"Alta"</formula>
    </cfRule>
  </conditionalFormatting>
  <conditionalFormatting sqref="V148:V149">
    <cfRule type="cellIs" dxfId="16311" priority="15229" stopIfTrue="1" operator="equal">
      <formula>"Baja"</formula>
    </cfRule>
  </conditionalFormatting>
  <conditionalFormatting sqref="V148:V149">
    <cfRule type="cellIs" dxfId="16310" priority="15228" stopIfTrue="1" operator="equal">
      <formula>"Media"</formula>
    </cfRule>
  </conditionalFormatting>
  <conditionalFormatting sqref="V148:V149">
    <cfRule type="cellIs" dxfId="16309" priority="15226" stopIfTrue="1" operator="equal">
      <formula>"Muy Alta"</formula>
    </cfRule>
  </conditionalFormatting>
  <conditionalFormatting sqref="V148:V149">
    <cfRule type="cellIs" dxfId="16308" priority="15230" stopIfTrue="1" operator="equal">
      <formula>"Muy Baja"</formula>
    </cfRule>
  </conditionalFormatting>
  <conditionalFormatting sqref="AE154:AE155">
    <cfRule type="containsText" dxfId="16307" priority="15075" operator="containsText" text="VALORAR">
      <formula>NOT(ISERROR(SEARCH("VALORAR",AE154)))</formula>
    </cfRule>
    <cfRule type="containsText" dxfId="16306" priority="15076" operator="containsText" text="Extrema">
      <formula>NOT(ISERROR(SEARCH("Extrema",AE154)))</formula>
    </cfRule>
    <cfRule type="containsText" dxfId="16305" priority="15077" operator="containsText" text="Alta">
      <formula>NOT(ISERROR(SEARCH("Alta",AE154)))</formula>
    </cfRule>
    <cfRule type="containsText" dxfId="16304" priority="15078" operator="containsText" text="Moderada">
      <formula>NOT(ISERROR(SEARCH("Moderada",AE154)))</formula>
    </cfRule>
    <cfRule type="containsText" dxfId="16303" priority="15079" operator="containsText" text="Baja">
      <formula>NOT(ISERROR(SEARCH("Baja",AE154)))</formula>
    </cfRule>
  </conditionalFormatting>
  <conditionalFormatting sqref="AE154:AE155">
    <cfRule type="containsText" dxfId="16302" priority="15080" operator="containsText" text="VALORAR">
      <formula>NOT(ISERROR(SEARCH("VALORAR",AE154)))</formula>
    </cfRule>
    <cfRule type="containsText" dxfId="16301" priority="15081" operator="containsText" text="Extrema">
      <formula>NOT(ISERROR(SEARCH("Extrema",AE154)))</formula>
    </cfRule>
    <cfRule type="containsText" dxfId="16300" priority="15082" operator="containsText" text="Alta">
      <formula>NOT(ISERROR(SEARCH("Alta",AE154)))</formula>
    </cfRule>
    <cfRule type="containsText" dxfId="16299" priority="15083" operator="containsText" text="Moderada">
      <formula>NOT(ISERROR(SEARCH("Moderada",AE154)))</formula>
    </cfRule>
    <cfRule type="containsText" dxfId="16298" priority="15084" operator="containsText" text="Baja">
      <formula>NOT(ISERROR(SEARCH("Baja",AE154)))</formula>
    </cfRule>
  </conditionalFormatting>
  <conditionalFormatting sqref="AW148">
    <cfRule type="containsText" dxfId="16297" priority="15201" operator="containsText" text="VALORAR">
      <formula>NOT(ISERROR(SEARCH("VALORAR",AW148)))</formula>
    </cfRule>
    <cfRule type="containsText" dxfId="16296" priority="15202" operator="containsText" text="Extrema">
      <formula>NOT(ISERROR(SEARCH("Extrema",AW148)))</formula>
    </cfRule>
    <cfRule type="containsText" dxfId="16295" priority="15203" operator="containsText" text="Alta">
      <formula>NOT(ISERROR(SEARCH("Alta",AW148)))</formula>
    </cfRule>
    <cfRule type="containsText" dxfId="16294" priority="15204" operator="containsText" text="Moderada">
      <formula>NOT(ISERROR(SEARCH("Moderada",AW148)))</formula>
    </cfRule>
    <cfRule type="containsText" dxfId="16293" priority="15205" operator="containsText" text="Baja">
      <formula>NOT(ISERROR(SEARCH("Baja",AW148)))</formula>
    </cfRule>
  </conditionalFormatting>
  <conditionalFormatting sqref="AW148">
    <cfRule type="containsText" dxfId="16292" priority="15206" operator="containsText" text="VALORAR">
      <formula>NOT(ISERROR(SEARCH("VALORAR",AW148)))</formula>
    </cfRule>
    <cfRule type="containsText" dxfId="16291" priority="15207" operator="containsText" text="Extrema">
      <formula>NOT(ISERROR(SEARCH("Extrema",AW148)))</formula>
    </cfRule>
    <cfRule type="containsText" dxfId="16290" priority="15208" operator="containsText" text="Alta">
      <formula>NOT(ISERROR(SEARCH("Alta",AW148)))</formula>
    </cfRule>
    <cfRule type="containsText" dxfId="16289" priority="15209" operator="containsText" text="Moderada">
      <formula>NOT(ISERROR(SEARCH("Moderada",AW148)))</formula>
    </cfRule>
    <cfRule type="containsText" dxfId="16288" priority="15210" operator="containsText" text="Baja">
      <formula>NOT(ISERROR(SEARCH("Baja",AW148)))</formula>
    </cfRule>
  </conditionalFormatting>
  <conditionalFormatting sqref="AP148">
    <cfRule type="cellIs" dxfId="16287" priority="15193" stopIfTrue="1" operator="equal">
      <formula>"Alta"</formula>
    </cfRule>
  </conditionalFormatting>
  <conditionalFormatting sqref="AP148">
    <cfRule type="cellIs" dxfId="16286" priority="15195" stopIfTrue="1" operator="equal">
      <formula>"Baja"</formula>
    </cfRule>
  </conditionalFormatting>
  <conditionalFormatting sqref="AP148">
    <cfRule type="cellIs" dxfId="16285" priority="15194" stopIfTrue="1" operator="equal">
      <formula>"Media"</formula>
    </cfRule>
  </conditionalFormatting>
  <conditionalFormatting sqref="AP148">
    <cfRule type="cellIs" dxfId="16284" priority="15192" stopIfTrue="1" operator="equal">
      <formula>"Muy Alta"</formula>
    </cfRule>
  </conditionalFormatting>
  <conditionalFormatting sqref="AP148">
    <cfRule type="cellIs" dxfId="16283" priority="15196" stopIfTrue="1" operator="equal">
      <formula>"Muy Baja"</formula>
    </cfRule>
  </conditionalFormatting>
  <conditionalFormatting sqref="AP149">
    <cfRule type="cellIs" dxfId="16282" priority="15179" stopIfTrue="1" operator="equal">
      <formula>"Alta"</formula>
    </cfRule>
  </conditionalFormatting>
  <conditionalFormatting sqref="AP149">
    <cfRule type="cellIs" dxfId="16281" priority="15181" stopIfTrue="1" operator="equal">
      <formula>"Baja"</formula>
    </cfRule>
  </conditionalFormatting>
  <conditionalFormatting sqref="AP149">
    <cfRule type="cellIs" dxfId="16280" priority="15180" stopIfTrue="1" operator="equal">
      <formula>"Media"</formula>
    </cfRule>
  </conditionalFormatting>
  <conditionalFormatting sqref="AP149">
    <cfRule type="cellIs" dxfId="16279" priority="15178" stopIfTrue="1" operator="equal">
      <formula>"Muy Alta"</formula>
    </cfRule>
  </conditionalFormatting>
  <conditionalFormatting sqref="AP149">
    <cfRule type="cellIs" dxfId="16278" priority="15182" stopIfTrue="1" operator="equal">
      <formula>"Muy Baja"</formula>
    </cfRule>
  </conditionalFormatting>
  <conditionalFormatting sqref="AP159">
    <cfRule type="cellIs" dxfId="16277" priority="15029" stopIfTrue="1" operator="equal">
      <formula>"Alta"</formula>
    </cfRule>
  </conditionalFormatting>
  <conditionalFormatting sqref="AP159">
    <cfRule type="cellIs" dxfId="16276" priority="15031" stopIfTrue="1" operator="equal">
      <formula>"Baja"</formula>
    </cfRule>
  </conditionalFormatting>
  <conditionalFormatting sqref="AP159">
    <cfRule type="cellIs" dxfId="16275" priority="15030" stopIfTrue="1" operator="equal">
      <formula>"Media"</formula>
    </cfRule>
  </conditionalFormatting>
  <conditionalFormatting sqref="AP159">
    <cfRule type="cellIs" dxfId="16274" priority="15028" stopIfTrue="1" operator="equal">
      <formula>"Muy Alta"</formula>
    </cfRule>
  </conditionalFormatting>
  <conditionalFormatting sqref="AP159">
    <cfRule type="cellIs" dxfId="16273" priority="15032" stopIfTrue="1" operator="equal">
      <formula>"Muy Baja"</formula>
    </cfRule>
  </conditionalFormatting>
  <conditionalFormatting sqref="AE150:AE151">
    <cfRule type="containsText" dxfId="16272" priority="15131" operator="containsText" text="VALORAR">
      <formula>NOT(ISERROR(SEARCH("VALORAR",AE150)))</formula>
    </cfRule>
    <cfRule type="containsText" dxfId="16271" priority="15132" operator="containsText" text="Extrema">
      <formula>NOT(ISERROR(SEARCH("Extrema",AE150)))</formula>
    </cfRule>
    <cfRule type="containsText" dxfId="16270" priority="15133" operator="containsText" text="Alta">
      <formula>NOT(ISERROR(SEARCH("Alta",AE150)))</formula>
    </cfRule>
    <cfRule type="containsText" dxfId="16269" priority="15134" operator="containsText" text="Moderada">
      <formula>NOT(ISERROR(SEARCH("Moderada",AE150)))</formula>
    </cfRule>
    <cfRule type="containsText" dxfId="16268" priority="15135" operator="containsText" text="Baja">
      <formula>NOT(ISERROR(SEARCH("Baja",AE150)))</formula>
    </cfRule>
  </conditionalFormatting>
  <conditionalFormatting sqref="AE150:AE151">
    <cfRule type="containsText" dxfId="16267" priority="15136" operator="containsText" text="VALORAR">
      <formula>NOT(ISERROR(SEARCH("VALORAR",AE150)))</formula>
    </cfRule>
    <cfRule type="containsText" dxfId="16266" priority="15137" operator="containsText" text="Extrema">
      <formula>NOT(ISERROR(SEARCH("Extrema",AE150)))</formula>
    </cfRule>
    <cfRule type="containsText" dxfId="16265" priority="15138" operator="containsText" text="Alta">
      <formula>NOT(ISERROR(SEARCH("Alta",AE150)))</formula>
    </cfRule>
    <cfRule type="containsText" dxfId="16264" priority="15139" operator="containsText" text="Moderada">
      <formula>NOT(ISERROR(SEARCH("Moderada",AE150)))</formula>
    </cfRule>
    <cfRule type="containsText" dxfId="16263" priority="15140" operator="containsText" text="Baja">
      <formula>NOT(ISERROR(SEARCH("Baja",AE150)))</formula>
    </cfRule>
  </conditionalFormatting>
  <conditionalFormatting sqref="V150:V151">
    <cfRule type="cellIs" dxfId="16262" priority="15147" stopIfTrue="1" operator="equal">
      <formula>"Alta"</formula>
    </cfRule>
  </conditionalFormatting>
  <conditionalFormatting sqref="V150:V151">
    <cfRule type="cellIs" dxfId="16261" priority="15149" stopIfTrue="1" operator="equal">
      <formula>"Baja"</formula>
    </cfRule>
  </conditionalFormatting>
  <conditionalFormatting sqref="V150:V151">
    <cfRule type="cellIs" dxfId="16260" priority="15148" stopIfTrue="1" operator="equal">
      <formula>"Media"</formula>
    </cfRule>
  </conditionalFormatting>
  <conditionalFormatting sqref="V150:V151">
    <cfRule type="cellIs" dxfId="16259" priority="15146" stopIfTrue="1" operator="equal">
      <formula>"Muy Alta"</formula>
    </cfRule>
  </conditionalFormatting>
  <conditionalFormatting sqref="V150:V151">
    <cfRule type="cellIs" dxfId="16258" priority="15150" stopIfTrue="1" operator="equal">
      <formula>"Muy Baja"</formula>
    </cfRule>
  </conditionalFormatting>
  <conditionalFormatting sqref="AP156">
    <cfRule type="cellIs" dxfId="16257" priority="14987" stopIfTrue="1" operator="equal">
      <formula>"Alta"</formula>
    </cfRule>
  </conditionalFormatting>
  <conditionalFormatting sqref="AP156">
    <cfRule type="cellIs" dxfId="16256" priority="14989" stopIfTrue="1" operator="equal">
      <formula>"Baja"</formula>
    </cfRule>
  </conditionalFormatting>
  <conditionalFormatting sqref="AP156">
    <cfRule type="cellIs" dxfId="16255" priority="14988" stopIfTrue="1" operator="equal">
      <formula>"Media"</formula>
    </cfRule>
  </conditionalFormatting>
  <conditionalFormatting sqref="AP156">
    <cfRule type="cellIs" dxfId="16254" priority="14986" stopIfTrue="1" operator="equal">
      <formula>"Muy Alta"</formula>
    </cfRule>
  </conditionalFormatting>
  <conditionalFormatting sqref="AP156">
    <cfRule type="cellIs" dxfId="16253" priority="14990" stopIfTrue="1" operator="equal">
      <formula>"Muy Baja"</formula>
    </cfRule>
  </conditionalFormatting>
  <conditionalFormatting sqref="AP151">
    <cfRule type="cellIs" dxfId="16252" priority="15109" stopIfTrue="1" operator="equal">
      <formula>"Alta"</formula>
    </cfRule>
  </conditionalFormatting>
  <conditionalFormatting sqref="AP151">
    <cfRule type="cellIs" dxfId="16251" priority="15111" stopIfTrue="1" operator="equal">
      <formula>"Baja"</formula>
    </cfRule>
  </conditionalFormatting>
  <conditionalFormatting sqref="AP151">
    <cfRule type="cellIs" dxfId="16250" priority="15110" stopIfTrue="1" operator="equal">
      <formula>"Media"</formula>
    </cfRule>
  </conditionalFormatting>
  <conditionalFormatting sqref="AP151">
    <cfRule type="cellIs" dxfId="16249" priority="15108" stopIfTrue="1" operator="equal">
      <formula>"Muy Alta"</formula>
    </cfRule>
  </conditionalFormatting>
  <conditionalFormatting sqref="AP151">
    <cfRule type="cellIs" dxfId="16248" priority="15112" stopIfTrue="1" operator="equal">
      <formula>"Muy Baja"</formula>
    </cfRule>
  </conditionalFormatting>
  <conditionalFormatting sqref="V136:V137">
    <cfRule type="cellIs" dxfId="16247" priority="15499" stopIfTrue="1" operator="equal">
      <formula>"Alta"</formula>
    </cfRule>
  </conditionalFormatting>
  <conditionalFormatting sqref="V136:V137">
    <cfRule type="cellIs" dxfId="16246" priority="15501" stopIfTrue="1" operator="equal">
      <formula>"Baja"</formula>
    </cfRule>
  </conditionalFormatting>
  <conditionalFormatting sqref="V136:V137">
    <cfRule type="cellIs" dxfId="16245" priority="15500" stopIfTrue="1" operator="equal">
      <formula>"Media"</formula>
    </cfRule>
  </conditionalFormatting>
  <conditionalFormatting sqref="V136:V137">
    <cfRule type="cellIs" dxfId="16244" priority="15498" stopIfTrue="1" operator="equal">
      <formula>"Muy Alta"</formula>
    </cfRule>
  </conditionalFormatting>
  <conditionalFormatting sqref="V136:V137">
    <cfRule type="cellIs" dxfId="16243" priority="15502" stopIfTrue="1" operator="equal">
      <formula>"Muy Baja"</formula>
    </cfRule>
  </conditionalFormatting>
  <conditionalFormatting sqref="AE136:AE137">
    <cfRule type="containsText" dxfId="16242" priority="15483" operator="containsText" text="VALORAR">
      <formula>NOT(ISERROR(SEARCH("VALORAR",AE136)))</formula>
    </cfRule>
    <cfRule type="containsText" dxfId="16241" priority="15484" operator="containsText" text="Extrema">
      <formula>NOT(ISERROR(SEARCH("Extrema",AE136)))</formula>
    </cfRule>
    <cfRule type="containsText" dxfId="16240" priority="15485" operator="containsText" text="Alta">
      <formula>NOT(ISERROR(SEARCH("Alta",AE136)))</formula>
    </cfRule>
    <cfRule type="containsText" dxfId="16239" priority="15486" operator="containsText" text="Moderada">
      <formula>NOT(ISERROR(SEARCH("Moderada",AE136)))</formula>
    </cfRule>
    <cfRule type="containsText" dxfId="16238" priority="15487" operator="containsText" text="Baja">
      <formula>NOT(ISERROR(SEARCH("Baja",AE136)))</formula>
    </cfRule>
  </conditionalFormatting>
  <conditionalFormatting sqref="AE136:AE137">
    <cfRule type="containsText" dxfId="16237" priority="15488" operator="containsText" text="VALORAR">
      <formula>NOT(ISERROR(SEARCH("VALORAR",AE136)))</formula>
    </cfRule>
    <cfRule type="containsText" dxfId="16236" priority="15489" operator="containsText" text="Extrema">
      <formula>NOT(ISERROR(SEARCH("Extrema",AE136)))</formula>
    </cfRule>
    <cfRule type="containsText" dxfId="16235" priority="15490" operator="containsText" text="Alta">
      <formula>NOT(ISERROR(SEARCH("Alta",AE136)))</formula>
    </cfRule>
    <cfRule type="containsText" dxfId="16234" priority="15491" operator="containsText" text="Moderada">
      <formula>NOT(ISERROR(SEARCH("Moderada",AE136)))</formula>
    </cfRule>
    <cfRule type="containsText" dxfId="16233" priority="15492" operator="containsText" text="Baja">
      <formula>NOT(ISERROR(SEARCH("Baja",AE136)))</formula>
    </cfRule>
  </conditionalFormatting>
  <conditionalFormatting sqref="AW136">
    <cfRule type="containsText" dxfId="16232" priority="15473" operator="containsText" text="VALORAR">
      <formula>NOT(ISERROR(SEARCH("VALORAR",AW136)))</formula>
    </cfRule>
    <cfRule type="containsText" dxfId="16231" priority="15474" operator="containsText" text="Extrema">
      <formula>NOT(ISERROR(SEARCH("Extrema",AW136)))</formula>
    </cfRule>
    <cfRule type="containsText" dxfId="16230" priority="15475" operator="containsText" text="Alta">
      <formula>NOT(ISERROR(SEARCH("Alta",AW136)))</formula>
    </cfRule>
    <cfRule type="containsText" dxfId="16229" priority="15476" operator="containsText" text="Moderada">
      <formula>NOT(ISERROR(SEARCH("Moderada",AW136)))</formula>
    </cfRule>
    <cfRule type="containsText" dxfId="16228" priority="15477" operator="containsText" text="Baja">
      <formula>NOT(ISERROR(SEARCH("Baja",AW136)))</formula>
    </cfRule>
  </conditionalFormatting>
  <conditionalFormatting sqref="AW136">
    <cfRule type="containsText" dxfId="16227" priority="15478" operator="containsText" text="VALORAR">
      <formula>NOT(ISERROR(SEARCH("VALORAR",AW136)))</formula>
    </cfRule>
    <cfRule type="containsText" dxfId="16226" priority="15479" operator="containsText" text="Extrema">
      <formula>NOT(ISERROR(SEARCH("Extrema",AW136)))</formula>
    </cfRule>
    <cfRule type="containsText" dxfId="16225" priority="15480" operator="containsText" text="Alta">
      <formula>NOT(ISERROR(SEARCH("Alta",AW136)))</formula>
    </cfRule>
    <cfRule type="containsText" dxfId="16224" priority="15481" operator="containsText" text="Moderada">
      <formula>NOT(ISERROR(SEARCH("Moderada",AW136)))</formula>
    </cfRule>
    <cfRule type="containsText" dxfId="16223" priority="15482" operator="containsText" text="Baja">
      <formula>NOT(ISERROR(SEARCH("Baja",AW136)))</formula>
    </cfRule>
  </conditionalFormatting>
  <conditionalFormatting sqref="AP136">
    <cfRule type="cellIs" dxfId="16222" priority="15465" stopIfTrue="1" operator="equal">
      <formula>"Alta"</formula>
    </cfRule>
  </conditionalFormatting>
  <conditionalFormatting sqref="AP136">
    <cfRule type="cellIs" dxfId="16221" priority="15467" stopIfTrue="1" operator="equal">
      <formula>"Baja"</formula>
    </cfRule>
  </conditionalFormatting>
  <conditionalFormatting sqref="AP136">
    <cfRule type="cellIs" dxfId="16220" priority="15466" stopIfTrue="1" operator="equal">
      <formula>"Media"</formula>
    </cfRule>
  </conditionalFormatting>
  <conditionalFormatting sqref="AP136">
    <cfRule type="cellIs" dxfId="16219" priority="15464" stopIfTrue="1" operator="equal">
      <formula>"Muy Alta"</formula>
    </cfRule>
  </conditionalFormatting>
  <conditionalFormatting sqref="AP136">
    <cfRule type="cellIs" dxfId="16218" priority="15468" stopIfTrue="1" operator="equal">
      <formula>"Muy Baja"</formula>
    </cfRule>
  </conditionalFormatting>
  <conditionalFormatting sqref="AP137">
    <cfRule type="cellIs" dxfId="16217" priority="15451" stopIfTrue="1" operator="equal">
      <formula>"Alta"</formula>
    </cfRule>
  </conditionalFormatting>
  <conditionalFormatting sqref="AP137">
    <cfRule type="cellIs" dxfId="16216" priority="15453" stopIfTrue="1" operator="equal">
      <formula>"Baja"</formula>
    </cfRule>
  </conditionalFormatting>
  <conditionalFormatting sqref="AP137">
    <cfRule type="cellIs" dxfId="16215" priority="15452" stopIfTrue="1" operator="equal">
      <formula>"Media"</formula>
    </cfRule>
  </conditionalFormatting>
  <conditionalFormatting sqref="AP137">
    <cfRule type="cellIs" dxfId="16214" priority="15450" stopIfTrue="1" operator="equal">
      <formula>"Muy Alta"</formula>
    </cfRule>
  </conditionalFormatting>
  <conditionalFormatting sqref="AP137">
    <cfRule type="cellIs" dxfId="16213" priority="15454" stopIfTrue="1" operator="equal">
      <formula>"Muy Baja"</formula>
    </cfRule>
  </conditionalFormatting>
  <conditionalFormatting sqref="AP141">
    <cfRule type="cellIs" dxfId="16212" priority="15437" stopIfTrue="1" operator="equal">
      <formula>"Alta"</formula>
    </cfRule>
  </conditionalFormatting>
  <conditionalFormatting sqref="AP141">
    <cfRule type="cellIs" dxfId="16211" priority="15439" stopIfTrue="1" operator="equal">
      <formula>"Baja"</formula>
    </cfRule>
  </conditionalFormatting>
  <conditionalFormatting sqref="AP141">
    <cfRule type="cellIs" dxfId="16210" priority="15438" stopIfTrue="1" operator="equal">
      <formula>"Media"</formula>
    </cfRule>
  </conditionalFormatting>
  <conditionalFormatting sqref="AP141">
    <cfRule type="cellIs" dxfId="16209" priority="15436" stopIfTrue="1" operator="equal">
      <formula>"Muy Alta"</formula>
    </cfRule>
  </conditionalFormatting>
  <conditionalFormatting sqref="AP141">
    <cfRule type="cellIs" dxfId="16208" priority="15440" stopIfTrue="1" operator="equal">
      <formula>"Muy Baja"</formula>
    </cfRule>
  </conditionalFormatting>
  <conditionalFormatting sqref="AE138:AE139">
    <cfRule type="containsText" dxfId="16207" priority="15403" operator="containsText" text="VALORAR">
      <formula>NOT(ISERROR(SEARCH("VALORAR",AE138)))</formula>
    </cfRule>
    <cfRule type="containsText" dxfId="16206" priority="15404" operator="containsText" text="Extrema">
      <formula>NOT(ISERROR(SEARCH("Extrema",AE138)))</formula>
    </cfRule>
    <cfRule type="containsText" dxfId="16205" priority="15405" operator="containsText" text="Alta">
      <formula>NOT(ISERROR(SEARCH("Alta",AE138)))</formula>
    </cfRule>
    <cfRule type="containsText" dxfId="16204" priority="15406" operator="containsText" text="Moderada">
      <formula>NOT(ISERROR(SEARCH("Moderada",AE138)))</formula>
    </cfRule>
    <cfRule type="containsText" dxfId="16203" priority="15407" operator="containsText" text="Baja">
      <formula>NOT(ISERROR(SEARCH("Baja",AE138)))</formula>
    </cfRule>
  </conditionalFormatting>
  <conditionalFormatting sqref="AE138:AE139">
    <cfRule type="containsText" dxfId="16202" priority="15408" operator="containsText" text="VALORAR">
      <formula>NOT(ISERROR(SEARCH("VALORAR",AE138)))</formula>
    </cfRule>
    <cfRule type="containsText" dxfId="16201" priority="15409" operator="containsText" text="Extrema">
      <formula>NOT(ISERROR(SEARCH("Extrema",AE138)))</formula>
    </cfRule>
    <cfRule type="containsText" dxfId="16200" priority="15410" operator="containsText" text="Alta">
      <formula>NOT(ISERROR(SEARCH("Alta",AE138)))</formula>
    </cfRule>
    <cfRule type="containsText" dxfId="16199" priority="15411" operator="containsText" text="Moderada">
      <formula>NOT(ISERROR(SEARCH("Moderada",AE138)))</formula>
    </cfRule>
    <cfRule type="containsText" dxfId="16198" priority="15412" operator="containsText" text="Baja">
      <formula>NOT(ISERROR(SEARCH("Baja",AE138)))</formula>
    </cfRule>
  </conditionalFormatting>
  <conditionalFormatting sqref="V138:V139">
    <cfRule type="cellIs" dxfId="16197" priority="15419" stopIfTrue="1" operator="equal">
      <formula>"Alta"</formula>
    </cfRule>
  </conditionalFormatting>
  <conditionalFormatting sqref="V138:V139">
    <cfRule type="cellIs" dxfId="16196" priority="15421" stopIfTrue="1" operator="equal">
      <formula>"Baja"</formula>
    </cfRule>
  </conditionalFormatting>
  <conditionalFormatting sqref="V138:V139">
    <cfRule type="cellIs" dxfId="16195" priority="15420" stopIfTrue="1" operator="equal">
      <formula>"Media"</formula>
    </cfRule>
  </conditionalFormatting>
  <conditionalFormatting sqref="V138:V139">
    <cfRule type="cellIs" dxfId="16194" priority="15418" stopIfTrue="1" operator="equal">
      <formula>"Muy Alta"</formula>
    </cfRule>
  </conditionalFormatting>
  <conditionalFormatting sqref="V138:V139">
    <cfRule type="cellIs" dxfId="16193" priority="15422" stopIfTrue="1" operator="equal">
      <formula>"Muy Baja"</formula>
    </cfRule>
  </conditionalFormatting>
  <conditionalFormatting sqref="AP138">
    <cfRule type="cellIs" dxfId="16192" priority="15395" stopIfTrue="1" operator="equal">
      <formula>"Alta"</formula>
    </cfRule>
  </conditionalFormatting>
  <conditionalFormatting sqref="AP138">
    <cfRule type="cellIs" dxfId="16191" priority="15397" stopIfTrue="1" operator="equal">
      <formula>"Baja"</formula>
    </cfRule>
  </conditionalFormatting>
  <conditionalFormatting sqref="AP138">
    <cfRule type="cellIs" dxfId="16190" priority="15396" stopIfTrue="1" operator="equal">
      <formula>"Media"</formula>
    </cfRule>
  </conditionalFormatting>
  <conditionalFormatting sqref="AP138">
    <cfRule type="cellIs" dxfId="16189" priority="15394" stopIfTrue="1" operator="equal">
      <formula>"Muy Alta"</formula>
    </cfRule>
  </conditionalFormatting>
  <conditionalFormatting sqref="AP138">
    <cfRule type="cellIs" dxfId="16188" priority="15398" stopIfTrue="1" operator="equal">
      <formula>"Muy Baja"</formula>
    </cfRule>
  </conditionalFormatting>
  <conditionalFormatting sqref="AP139">
    <cfRule type="cellIs" dxfId="16187" priority="15381" stopIfTrue="1" operator="equal">
      <formula>"Alta"</formula>
    </cfRule>
  </conditionalFormatting>
  <conditionalFormatting sqref="AP139">
    <cfRule type="cellIs" dxfId="16186" priority="15383" stopIfTrue="1" operator="equal">
      <formula>"Baja"</formula>
    </cfRule>
  </conditionalFormatting>
  <conditionalFormatting sqref="AP139">
    <cfRule type="cellIs" dxfId="16185" priority="15382" stopIfTrue="1" operator="equal">
      <formula>"Media"</formula>
    </cfRule>
  </conditionalFormatting>
  <conditionalFormatting sqref="AP139">
    <cfRule type="cellIs" dxfId="16184" priority="15380" stopIfTrue="1" operator="equal">
      <formula>"Muy Alta"</formula>
    </cfRule>
  </conditionalFormatting>
  <conditionalFormatting sqref="AP139">
    <cfRule type="cellIs" dxfId="16183" priority="15384" stopIfTrue="1" operator="equal">
      <formula>"Muy Baja"</formula>
    </cfRule>
  </conditionalFormatting>
  <conditionalFormatting sqref="V154:V155">
    <cfRule type="cellIs" dxfId="16182" priority="15091" stopIfTrue="1" operator="equal">
      <formula>"Alta"</formula>
    </cfRule>
  </conditionalFormatting>
  <conditionalFormatting sqref="V154:V155">
    <cfRule type="cellIs" dxfId="16181" priority="15093" stopIfTrue="1" operator="equal">
      <formula>"Baja"</formula>
    </cfRule>
  </conditionalFormatting>
  <conditionalFormatting sqref="V154:V155">
    <cfRule type="cellIs" dxfId="16180" priority="15092" stopIfTrue="1" operator="equal">
      <formula>"Media"</formula>
    </cfRule>
  </conditionalFormatting>
  <conditionalFormatting sqref="V154:V155">
    <cfRule type="cellIs" dxfId="16179" priority="15090" stopIfTrue="1" operator="equal">
      <formula>"Muy Alta"</formula>
    </cfRule>
  </conditionalFormatting>
  <conditionalFormatting sqref="V154:V155">
    <cfRule type="cellIs" dxfId="16178" priority="15094" stopIfTrue="1" operator="equal">
      <formula>"Muy Baja"</formula>
    </cfRule>
  </conditionalFormatting>
  <conditionalFormatting sqref="AW154">
    <cfRule type="containsText" dxfId="16177" priority="15065" operator="containsText" text="VALORAR">
      <formula>NOT(ISERROR(SEARCH("VALORAR",AW154)))</formula>
    </cfRule>
    <cfRule type="containsText" dxfId="16176" priority="15066" operator="containsText" text="Extrema">
      <formula>NOT(ISERROR(SEARCH("Extrema",AW154)))</formula>
    </cfRule>
    <cfRule type="containsText" dxfId="16175" priority="15067" operator="containsText" text="Alta">
      <formula>NOT(ISERROR(SEARCH("Alta",AW154)))</formula>
    </cfRule>
    <cfRule type="containsText" dxfId="16174" priority="15068" operator="containsText" text="Moderada">
      <formula>NOT(ISERROR(SEARCH("Moderada",AW154)))</formula>
    </cfRule>
    <cfRule type="containsText" dxfId="16173" priority="15069" operator="containsText" text="Baja">
      <formula>NOT(ISERROR(SEARCH("Baja",AW154)))</formula>
    </cfRule>
  </conditionalFormatting>
  <conditionalFormatting sqref="AW154">
    <cfRule type="containsText" dxfId="16172" priority="15070" operator="containsText" text="VALORAR">
      <formula>NOT(ISERROR(SEARCH("VALORAR",AW154)))</formula>
    </cfRule>
    <cfRule type="containsText" dxfId="16171" priority="15071" operator="containsText" text="Extrema">
      <formula>NOT(ISERROR(SEARCH("Extrema",AW154)))</formula>
    </cfRule>
    <cfRule type="containsText" dxfId="16170" priority="15072" operator="containsText" text="Alta">
      <formula>NOT(ISERROR(SEARCH("Alta",AW154)))</formula>
    </cfRule>
    <cfRule type="containsText" dxfId="16169" priority="15073" operator="containsText" text="Moderada">
      <formula>NOT(ISERROR(SEARCH("Moderada",AW154)))</formula>
    </cfRule>
    <cfRule type="containsText" dxfId="16168" priority="15074" operator="containsText" text="Baja">
      <formula>NOT(ISERROR(SEARCH("Baja",AW154)))</formula>
    </cfRule>
  </conditionalFormatting>
  <conditionalFormatting sqref="AP154">
    <cfRule type="cellIs" dxfId="16167" priority="15057" stopIfTrue="1" operator="equal">
      <formula>"Alta"</formula>
    </cfRule>
  </conditionalFormatting>
  <conditionalFormatting sqref="AP154">
    <cfRule type="cellIs" dxfId="16166" priority="15059" stopIfTrue="1" operator="equal">
      <formula>"Baja"</formula>
    </cfRule>
  </conditionalFormatting>
  <conditionalFormatting sqref="AP154">
    <cfRule type="cellIs" dxfId="16165" priority="15058" stopIfTrue="1" operator="equal">
      <formula>"Media"</formula>
    </cfRule>
  </conditionalFormatting>
  <conditionalFormatting sqref="AP154">
    <cfRule type="cellIs" dxfId="16164" priority="15056" stopIfTrue="1" operator="equal">
      <formula>"Muy Alta"</formula>
    </cfRule>
  </conditionalFormatting>
  <conditionalFormatting sqref="AP154">
    <cfRule type="cellIs" dxfId="16163" priority="15060" stopIfTrue="1" operator="equal">
      <formula>"Muy Baja"</formula>
    </cfRule>
  </conditionalFormatting>
  <conditionalFormatting sqref="AP155">
    <cfRule type="cellIs" dxfId="16162" priority="15043" stopIfTrue="1" operator="equal">
      <formula>"Alta"</formula>
    </cfRule>
  </conditionalFormatting>
  <conditionalFormatting sqref="AP155">
    <cfRule type="cellIs" dxfId="16161" priority="15045" stopIfTrue="1" operator="equal">
      <formula>"Baja"</formula>
    </cfRule>
  </conditionalFormatting>
  <conditionalFormatting sqref="AP155">
    <cfRule type="cellIs" dxfId="16160" priority="15044" stopIfTrue="1" operator="equal">
      <formula>"Media"</formula>
    </cfRule>
  </conditionalFormatting>
  <conditionalFormatting sqref="AP155">
    <cfRule type="cellIs" dxfId="16159" priority="15042" stopIfTrue="1" operator="equal">
      <formula>"Muy Alta"</formula>
    </cfRule>
  </conditionalFormatting>
  <conditionalFormatting sqref="AP155">
    <cfRule type="cellIs" dxfId="16158" priority="15046" stopIfTrue="1" operator="equal">
      <formula>"Muy Baja"</formula>
    </cfRule>
  </conditionalFormatting>
  <conditionalFormatting sqref="AE156:AE157">
    <cfRule type="containsText" dxfId="16157" priority="14995" operator="containsText" text="VALORAR">
      <formula>NOT(ISERROR(SEARCH("VALORAR",AE156)))</formula>
    </cfRule>
    <cfRule type="containsText" dxfId="16156" priority="14996" operator="containsText" text="Extrema">
      <formula>NOT(ISERROR(SEARCH("Extrema",AE156)))</formula>
    </cfRule>
    <cfRule type="containsText" dxfId="16155" priority="14997" operator="containsText" text="Alta">
      <formula>NOT(ISERROR(SEARCH("Alta",AE156)))</formula>
    </cfRule>
    <cfRule type="containsText" dxfId="16154" priority="14998" operator="containsText" text="Moderada">
      <formula>NOT(ISERROR(SEARCH("Moderada",AE156)))</formula>
    </cfRule>
    <cfRule type="containsText" dxfId="16153" priority="14999" operator="containsText" text="Baja">
      <formula>NOT(ISERROR(SEARCH("Baja",AE156)))</formula>
    </cfRule>
  </conditionalFormatting>
  <conditionalFormatting sqref="AE156:AE157">
    <cfRule type="containsText" dxfId="16152" priority="15000" operator="containsText" text="VALORAR">
      <formula>NOT(ISERROR(SEARCH("VALORAR",AE156)))</formula>
    </cfRule>
    <cfRule type="containsText" dxfId="16151" priority="15001" operator="containsText" text="Extrema">
      <formula>NOT(ISERROR(SEARCH("Extrema",AE156)))</formula>
    </cfRule>
    <cfRule type="containsText" dxfId="16150" priority="15002" operator="containsText" text="Alta">
      <formula>NOT(ISERROR(SEARCH("Alta",AE156)))</formula>
    </cfRule>
    <cfRule type="containsText" dxfId="16149" priority="15003" operator="containsText" text="Moderada">
      <formula>NOT(ISERROR(SEARCH("Moderada",AE156)))</formula>
    </cfRule>
    <cfRule type="containsText" dxfId="16148" priority="15004" operator="containsText" text="Baja">
      <formula>NOT(ISERROR(SEARCH("Baja",AE156)))</formula>
    </cfRule>
  </conditionalFormatting>
  <conditionalFormatting sqref="V156:V157">
    <cfRule type="cellIs" dxfId="16147" priority="15011" stopIfTrue="1" operator="equal">
      <formula>"Alta"</formula>
    </cfRule>
  </conditionalFormatting>
  <conditionalFormatting sqref="V156:V157">
    <cfRule type="cellIs" dxfId="16146" priority="15013" stopIfTrue="1" operator="equal">
      <formula>"Baja"</formula>
    </cfRule>
  </conditionalFormatting>
  <conditionalFormatting sqref="V156:V157">
    <cfRule type="cellIs" dxfId="16145" priority="15012" stopIfTrue="1" operator="equal">
      <formula>"Media"</formula>
    </cfRule>
  </conditionalFormatting>
  <conditionalFormatting sqref="V156:V157">
    <cfRule type="cellIs" dxfId="16144" priority="15010" stopIfTrue="1" operator="equal">
      <formula>"Muy Alta"</formula>
    </cfRule>
  </conditionalFormatting>
  <conditionalFormatting sqref="V156:V157">
    <cfRule type="cellIs" dxfId="16143" priority="15014" stopIfTrue="1" operator="equal">
      <formula>"Muy Baja"</formula>
    </cfRule>
  </conditionalFormatting>
  <conditionalFormatting sqref="AP157">
    <cfRule type="cellIs" dxfId="16142" priority="14973" stopIfTrue="1" operator="equal">
      <formula>"Alta"</formula>
    </cfRule>
  </conditionalFormatting>
  <conditionalFormatting sqref="AP157">
    <cfRule type="cellIs" dxfId="16141" priority="14975" stopIfTrue="1" operator="equal">
      <formula>"Baja"</formula>
    </cfRule>
  </conditionalFormatting>
  <conditionalFormatting sqref="AP157">
    <cfRule type="cellIs" dxfId="16140" priority="14974" stopIfTrue="1" operator="equal">
      <formula>"Media"</formula>
    </cfRule>
  </conditionalFormatting>
  <conditionalFormatting sqref="AP157">
    <cfRule type="cellIs" dxfId="16139" priority="14972" stopIfTrue="1" operator="equal">
      <formula>"Muy Alta"</formula>
    </cfRule>
  </conditionalFormatting>
  <conditionalFormatting sqref="AP157">
    <cfRule type="cellIs" dxfId="16138" priority="14976" stopIfTrue="1" operator="equal">
      <formula>"Muy Baja"</formula>
    </cfRule>
  </conditionalFormatting>
  <conditionalFormatting sqref="AE166:AE167">
    <cfRule type="containsText" dxfId="16137" priority="14939" operator="containsText" text="VALORAR">
      <formula>NOT(ISERROR(SEARCH("VALORAR",AE166)))</formula>
    </cfRule>
    <cfRule type="containsText" dxfId="16136" priority="14940" operator="containsText" text="Extrema">
      <formula>NOT(ISERROR(SEARCH("Extrema",AE166)))</formula>
    </cfRule>
    <cfRule type="containsText" dxfId="16135" priority="14941" operator="containsText" text="Alta">
      <formula>NOT(ISERROR(SEARCH("Alta",AE166)))</formula>
    </cfRule>
    <cfRule type="containsText" dxfId="16134" priority="14942" operator="containsText" text="Moderada">
      <formula>NOT(ISERROR(SEARCH("Moderada",AE166)))</formula>
    </cfRule>
    <cfRule type="containsText" dxfId="16133" priority="14943" operator="containsText" text="Baja">
      <formula>NOT(ISERROR(SEARCH("Baja",AE166)))</formula>
    </cfRule>
  </conditionalFormatting>
  <conditionalFormatting sqref="AE166:AE167">
    <cfRule type="containsText" dxfId="16132" priority="14944" operator="containsText" text="VALORAR">
      <formula>NOT(ISERROR(SEARCH("VALORAR",AE166)))</formula>
    </cfRule>
    <cfRule type="containsText" dxfId="16131" priority="14945" operator="containsText" text="Extrema">
      <formula>NOT(ISERROR(SEARCH("Extrema",AE166)))</formula>
    </cfRule>
    <cfRule type="containsText" dxfId="16130" priority="14946" operator="containsText" text="Alta">
      <formula>NOT(ISERROR(SEARCH("Alta",AE166)))</formula>
    </cfRule>
    <cfRule type="containsText" dxfId="16129" priority="14947" operator="containsText" text="Moderada">
      <formula>NOT(ISERROR(SEARCH("Moderada",AE166)))</formula>
    </cfRule>
    <cfRule type="containsText" dxfId="16128" priority="14948" operator="containsText" text="Baja">
      <formula>NOT(ISERROR(SEARCH("Baja",AE166)))</formula>
    </cfRule>
  </conditionalFormatting>
  <conditionalFormatting sqref="AP171">
    <cfRule type="cellIs" dxfId="16127" priority="14893" stopIfTrue="1" operator="equal">
      <formula>"Alta"</formula>
    </cfRule>
  </conditionalFormatting>
  <conditionalFormatting sqref="AP171">
    <cfRule type="cellIs" dxfId="16126" priority="14895" stopIfTrue="1" operator="equal">
      <formula>"Baja"</formula>
    </cfRule>
  </conditionalFormatting>
  <conditionalFormatting sqref="AP171">
    <cfRule type="cellIs" dxfId="16125" priority="14894" stopIfTrue="1" operator="equal">
      <formula>"Media"</formula>
    </cfRule>
  </conditionalFormatting>
  <conditionalFormatting sqref="AP171">
    <cfRule type="cellIs" dxfId="16124" priority="14892" stopIfTrue="1" operator="equal">
      <formula>"Muy Alta"</formula>
    </cfRule>
  </conditionalFormatting>
  <conditionalFormatting sqref="AP171">
    <cfRule type="cellIs" dxfId="16123" priority="14896" stopIfTrue="1" operator="equal">
      <formula>"Muy Baja"</formula>
    </cfRule>
  </conditionalFormatting>
  <conditionalFormatting sqref="AP168">
    <cfRule type="cellIs" dxfId="16122" priority="14851" stopIfTrue="1" operator="equal">
      <formula>"Alta"</formula>
    </cfRule>
  </conditionalFormatting>
  <conditionalFormatting sqref="AP168">
    <cfRule type="cellIs" dxfId="16121" priority="14853" stopIfTrue="1" operator="equal">
      <formula>"Baja"</formula>
    </cfRule>
  </conditionalFormatting>
  <conditionalFormatting sqref="AP168">
    <cfRule type="cellIs" dxfId="16120" priority="14852" stopIfTrue="1" operator="equal">
      <formula>"Media"</formula>
    </cfRule>
  </conditionalFormatting>
  <conditionalFormatting sqref="AP168">
    <cfRule type="cellIs" dxfId="16119" priority="14850" stopIfTrue="1" operator="equal">
      <formula>"Muy Alta"</formula>
    </cfRule>
  </conditionalFormatting>
  <conditionalFormatting sqref="AP168">
    <cfRule type="cellIs" dxfId="16118" priority="14854" stopIfTrue="1" operator="equal">
      <formula>"Muy Baja"</formula>
    </cfRule>
  </conditionalFormatting>
  <conditionalFormatting sqref="V166:V167">
    <cfRule type="cellIs" dxfId="16117" priority="14955" stopIfTrue="1" operator="equal">
      <formula>"Alta"</formula>
    </cfRule>
  </conditionalFormatting>
  <conditionalFormatting sqref="V166:V167">
    <cfRule type="cellIs" dxfId="16116" priority="14957" stopIfTrue="1" operator="equal">
      <formula>"Baja"</formula>
    </cfRule>
  </conditionalFormatting>
  <conditionalFormatting sqref="V166:V167">
    <cfRule type="cellIs" dxfId="16115" priority="14956" stopIfTrue="1" operator="equal">
      <formula>"Media"</formula>
    </cfRule>
  </conditionalFormatting>
  <conditionalFormatting sqref="V166:V167">
    <cfRule type="cellIs" dxfId="16114" priority="14954" stopIfTrue="1" operator="equal">
      <formula>"Muy Alta"</formula>
    </cfRule>
  </conditionalFormatting>
  <conditionalFormatting sqref="V166:V167">
    <cfRule type="cellIs" dxfId="16113" priority="14958" stopIfTrue="1" operator="equal">
      <formula>"Muy Baja"</formula>
    </cfRule>
  </conditionalFormatting>
  <conditionalFormatting sqref="AW166">
    <cfRule type="containsText" dxfId="16112" priority="14929" operator="containsText" text="VALORAR">
      <formula>NOT(ISERROR(SEARCH("VALORAR",AW166)))</formula>
    </cfRule>
    <cfRule type="containsText" dxfId="16111" priority="14930" operator="containsText" text="Extrema">
      <formula>NOT(ISERROR(SEARCH("Extrema",AW166)))</formula>
    </cfRule>
    <cfRule type="containsText" dxfId="16110" priority="14931" operator="containsText" text="Alta">
      <formula>NOT(ISERROR(SEARCH("Alta",AW166)))</formula>
    </cfRule>
    <cfRule type="containsText" dxfId="16109" priority="14932" operator="containsText" text="Moderada">
      <formula>NOT(ISERROR(SEARCH("Moderada",AW166)))</formula>
    </cfRule>
    <cfRule type="containsText" dxfId="16108" priority="14933" operator="containsText" text="Baja">
      <formula>NOT(ISERROR(SEARCH("Baja",AW166)))</formula>
    </cfRule>
  </conditionalFormatting>
  <conditionalFormatting sqref="AW166">
    <cfRule type="containsText" dxfId="16107" priority="14934" operator="containsText" text="VALORAR">
      <formula>NOT(ISERROR(SEARCH("VALORAR",AW166)))</formula>
    </cfRule>
    <cfRule type="containsText" dxfId="16106" priority="14935" operator="containsText" text="Extrema">
      <formula>NOT(ISERROR(SEARCH("Extrema",AW166)))</formula>
    </cfRule>
    <cfRule type="containsText" dxfId="16105" priority="14936" operator="containsText" text="Alta">
      <formula>NOT(ISERROR(SEARCH("Alta",AW166)))</formula>
    </cfRule>
    <cfRule type="containsText" dxfId="16104" priority="14937" operator="containsText" text="Moderada">
      <formula>NOT(ISERROR(SEARCH("Moderada",AW166)))</formula>
    </cfRule>
    <cfRule type="containsText" dxfId="16103" priority="14938" operator="containsText" text="Baja">
      <formula>NOT(ISERROR(SEARCH("Baja",AW166)))</formula>
    </cfRule>
  </conditionalFormatting>
  <conditionalFormatting sqref="AP166">
    <cfRule type="cellIs" dxfId="16102" priority="14921" stopIfTrue="1" operator="equal">
      <formula>"Alta"</formula>
    </cfRule>
  </conditionalFormatting>
  <conditionalFormatting sqref="AP166">
    <cfRule type="cellIs" dxfId="16101" priority="14923" stopIfTrue="1" operator="equal">
      <formula>"Baja"</formula>
    </cfRule>
  </conditionalFormatting>
  <conditionalFormatting sqref="AP166">
    <cfRule type="cellIs" dxfId="16100" priority="14922" stopIfTrue="1" operator="equal">
      <formula>"Media"</formula>
    </cfRule>
  </conditionalFormatting>
  <conditionalFormatting sqref="AP166">
    <cfRule type="cellIs" dxfId="16099" priority="14920" stopIfTrue="1" operator="equal">
      <formula>"Muy Alta"</formula>
    </cfRule>
  </conditionalFormatting>
  <conditionalFormatting sqref="AP166">
    <cfRule type="cellIs" dxfId="16098" priority="14924" stopIfTrue="1" operator="equal">
      <formula>"Muy Baja"</formula>
    </cfRule>
  </conditionalFormatting>
  <conditionalFormatting sqref="AP167">
    <cfRule type="cellIs" dxfId="16097" priority="14907" stopIfTrue="1" operator="equal">
      <formula>"Alta"</formula>
    </cfRule>
  </conditionalFormatting>
  <conditionalFormatting sqref="AP167">
    <cfRule type="cellIs" dxfId="16096" priority="14909" stopIfTrue="1" operator="equal">
      <formula>"Baja"</formula>
    </cfRule>
  </conditionalFormatting>
  <conditionalFormatting sqref="AP167">
    <cfRule type="cellIs" dxfId="16095" priority="14908" stopIfTrue="1" operator="equal">
      <formula>"Media"</formula>
    </cfRule>
  </conditionalFormatting>
  <conditionalFormatting sqref="AP167">
    <cfRule type="cellIs" dxfId="16094" priority="14906" stopIfTrue="1" operator="equal">
      <formula>"Muy Alta"</formula>
    </cfRule>
  </conditionalFormatting>
  <conditionalFormatting sqref="AP167">
    <cfRule type="cellIs" dxfId="16093" priority="14910" stopIfTrue="1" operator="equal">
      <formula>"Muy Baja"</formula>
    </cfRule>
  </conditionalFormatting>
  <conditionalFormatting sqref="AE168:AE169">
    <cfRule type="containsText" dxfId="16092" priority="14859" operator="containsText" text="VALORAR">
      <formula>NOT(ISERROR(SEARCH("VALORAR",AE168)))</formula>
    </cfRule>
    <cfRule type="containsText" dxfId="16091" priority="14860" operator="containsText" text="Extrema">
      <formula>NOT(ISERROR(SEARCH("Extrema",AE168)))</formula>
    </cfRule>
    <cfRule type="containsText" dxfId="16090" priority="14861" operator="containsText" text="Alta">
      <formula>NOT(ISERROR(SEARCH("Alta",AE168)))</formula>
    </cfRule>
    <cfRule type="containsText" dxfId="16089" priority="14862" operator="containsText" text="Moderada">
      <formula>NOT(ISERROR(SEARCH("Moderada",AE168)))</formula>
    </cfRule>
    <cfRule type="containsText" dxfId="16088" priority="14863" operator="containsText" text="Baja">
      <formula>NOT(ISERROR(SEARCH("Baja",AE168)))</formula>
    </cfRule>
  </conditionalFormatting>
  <conditionalFormatting sqref="AE168:AE169">
    <cfRule type="containsText" dxfId="16087" priority="14864" operator="containsText" text="VALORAR">
      <formula>NOT(ISERROR(SEARCH("VALORAR",AE168)))</formula>
    </cfRule>
    <cfRule type="containsText" dxfId="16086" priority="14865" operator="containsText" text="Extrema">
      <formula>NOT(ISERROR(SEARCH("Extrema",AE168)))</formula>
    </cfRule>
    <cfRule type="containsText" dxfId="16085" priority="14866" operator="containsText" text="Alta">
      <formula>NOT(ISERROR(SEARCH("Alta",AE168)))</formula>
    </cfRule>
    <cfRule type="containsText" dxfId="16084" priority="14867" operator="containsText" text="Moderada">
      <formula>NOT(ISERROR(SEARCH("Moderada",AE168)))</formula>
    </cfRule>
    <cfRule type="containsText" dxfId="16083" priority="14868" operator="containsText" text="Baja">
      <formula>NOT(ISERROR(SEARCH("Baja",AE168)))</formula>
    </cfRule>
  </conditionalFormatting>
  <conditionalFormatting sqref="V168:V169">
    <cfRule type="cellIs" dxfId="16082" priority="14875" stopIfTrue="1" operator="equal">
      <formula>"Alta"</formula>
    </cfRule>
  </conditionalFormatting>
  <conditionalFormatting sqref="V168:V169">
    <cfRule type="cellIs" dxfId="16081" priority="14877" stopIfTrue="1" operator="equal">
      <formula>"Baja"</formula>
    </cfRule>
  </conditionalFormatting>
  <conditionalFormatting sqref="V168:V169">
    <cfRule type="cellIs" dxfId="16080" priority="14876" stopIfTrue="1" operator="equal">
      <formula>"Media"</formula>
    </cfRule>
  </conditionalFormatting>
  <conditionalFormatting sqref="V168:V169">
    <cfRule type="cellIs" dxfId="16079" priority="14874" stopIfTrue="1" operator="equal">
      <formula>"Muy Alta"</formula>
    </cfRule>
  </conditionalFormatting>
  <conditionalFormatting sqref="V168:V169">
    <cfRule type="cellIs" dxfId="16078" priority="14878" stopIfTrue="1" operator="equal">
      <formula>"Muy Baja"</formula>
    </cfRule>
  </conditionalFormatting>
  <conditionalFormatting sqref="AP169">
    <cfRule type="cellIs" dxfId="16077" priority="14837" stopIfTrue="1" operator="equal">
      <formula>"Alta"</formula>
    </cfRule>
  </conditionalFormatting>
  <conditionalFormatting sqref="AP169">
    <cfRule type="cellIs" dxfId="16076" priority="14839" stopIfTrue="1" operator="equal">
      <formula>"Baja"</formula>
    </cfRule>
  </conditionalFormatting>
  <conditionalFormatting sqref="AP169">
    <cfRule type="cellIs" dxfId="16075" priority="14838" stopIfTrue="1" operator="equal">
      <formula>"Media"</formula>
    </cfRule>
  </conditionalFormatting>
  <conditionalFormatting sqref="AP169">
    <cfRule type="cellIs" dxfId="16074" priority="14836" stopIfTrue="1" operator="equal">
      <formula>"Muy Alta"</formula>
    </cfRule>
  </conditionalFormatting>
  <conditionalFormatting sqref="AP169">
    <cfRule type="cellIs" dxfId="16073" priority="14840" stopIfTrue="1" operator="equal">
      <formula>"Muy Baja"</formula>
    </cfRule>
  </conditionalFormatting>
  <conditionalFormatting sqref="AE160:AE161">
    <cfRule type="containsText" dxfId="16072" priority="14803" operator="containsText" text="VALORAR">
      <formula>NOT(ISERROR(SEARCH("VALORAR",AE160)))</formula>
    </cfRule>
    <cfRule type="containsText" dxfId="16071" priority="14804" operator="containsText" text="Extrema">
      <formula>NOT(ISERROR(SEARCH("Extrema",AE160)))</formula>
    </cfRule>
    <cfRule type="containsText" dxfId="16070" priority="14805" operator="containsText" text="Alta">
      <formula>NOT(ISERROR(SEARCH("Alta",AE160)))</formula>
    </cfRule>
    <cfRule type="containsText" dxfId="16069" priority="14806" operator="containsText" text="Moderada">
      <formula>NOT(ISERROR(SEARCH("Moderada",AE160)))</formula>
    </cfRule>
    <cfRule type="containsText" dxfId="16068" priority="14807" operator="containsText" text="Baja">
      <formula>NOT(ISERROR(SEARCH("Baja",AE160)))</formula>
    </cfRule>
  </conditionalFormatting>
  <conditionalFormatting sqref="AE160:AE161">
    <cfRule type="containsText" dxfId="16067" priority="14808" operator="containsText" text="VALORAR">
      <formula>NOT(ISERROR(SEARCH("VALORAR",AE160)))</formula>
    </cfRule>
    <cfRule type="containsText" dxfId="16066" priority="14809" operator="containsText" text="Extrema">
      <formula>NOT(ISERROR(SEARCH("Extrema",AE160)))</formula>
    </cfRule>
    <cfRule type="containsText" dxfId="16065" priority="14810" operator="containsText" text="Alta">
      <formula>NOT(ISERROR(SEARCH("Alta",AE160)))</formula>
    </cfRule>
    <cfRule type="containsText" dxfId="16064" priority="14811" operator="containsText" text="Moderada">
      <formula>NOT(ISERROR(SEARCH("Moderada",AE160)))</formula>
    </cfRule>
    <cfRule type="containsText" dxfId="16063" priority="14812" operator="containsText" text="Baja">
      <formula>NOT(ISERROR(SEARCH("Baja",AE160)))</formula>
    </cfRule>
  </conditionalFormatting>
  <conditionalFormatting sqref="AP165">
    <cfRule type="cellIs" dxfId="16062" priority="14757" stopIfTrue="1" operator="equal">
      <formula>"Alta"</formula>
    </cfRule>
  </conditionalFormatting>
  <conditionalFormatting sqref="AP165">
    <cfRule type="cellIs" dxfId="16061" priority="14759" stopIfTrue="1" operator="equal">
      <formula>"Baja"</formula>
    </cfRule>
  </conditionalFormatting>
  <conditionalFormatting sqref="AP165">
    <cfRule type="cellIs" dxfId="16060" priority="14758" stopIfTrue="1" operator="equal">
      <formula>"Media"</formula>
    </cfRule>
  </conditionalFormatting>
  <conditionalFormatting sqref="AP165">
    <cfRule type="cellIs" dxfId="16059" priority="14756" stopIfTrue="1" operator="equal">
      <formula>"Muy Alta"</formula>
    </cfRule>
  </conditionalFormatting>
  <conditionalFormatting sqref="AP165">
    <cfRule type="cellIs" dxfId="16058" priority="14760" stopIfTrue="1" operator="equal">
      <formula>"Muy Baja"</formula>
    </cfRule>
  </conditionalFormatting>
  <conditionalFormatting sqref="AP162">
    <cfRule type="cellIs" dxfId="16057" priority="14715" stopIfTrue="1" operator="equal">
      <formula>"Alta"</formula>
    </cfRule>
  </conditionalFormatting>
  <conditionalFormatting sqref="AP162">
    <cfRule type="cellIs" dxfId="16056" priority="14717" stopIfTrue="1" operator="equal">
      <formula>"Baja"</formula>
    </cfRule>
  </conditionalFormatting>
  <conditionalFormatting sqref="AP162">
    <cfRule type="cellIs" dxfId="16055" priority="14716" stopIfTrue="1" operator="equal">
      <formula>"Media"</formula>
    </cfRule>
  </conditionalFormatting>
  <conditionalFormatting sqref="AP162">
    <cfRule type="cellIs" dxfId="16054" priority="14714" stopIfTrue="1" operator="equal">
      <formula>"Muy Alta"</formula>
    </cfRule>
  </conditionalFormatting>
  <conditionalFormatting sqref="AP162">
    <cfRule type="cellIs" dxfId="16053" priority="14718" stopIfTrue="1" operator="equal">
      <formula>"Muy Baja"</formula>
    </cfRule>
  </conditionalFormatting>
  <conditionalFormatting sqref="V160:V161">
    <cfRule type="cellIs" dxfId="16052" priority="14819" stopIfTrue="1" operator="equal">
      <formula>"Alta"</formula>
    </cfRule>
  </conditionalFormatting>
  <conditionalFormatting sqref="V160:V161">
    <cfRule type="cellIs" dxfId="16051" priority="14821" stopIfTrue="1" operator="equal">
      <formula>"Baja"</formula>
    </cfRule>
  </conditionalFormatting>
  <conditionalFormatting sqref="V160:V161">
    <cfRule type="cellIs" dxfId="16050" priority="14820" stopIfTrue="1" operator="equal">
      <formula>"Media"</formula>
    </cfRule>
  </conditionalFormatting>
  <conditionalFormatting sqref="V160:V161">
    <cfRule type="cellIs" dxfId="16049" priority="14818" stopIfTrue="1" operator="equal">
      <formula>"Muy Alta"</formula>
    </cfRule>
  </conditionalFormatting>
  <conditionalFormatting sqref="V160:V161">
    <cfRule type="cellIs" dxfId="16048" priority="14822" stopIfTrue="1" operator="equal">
      <formula>"Muy Baja"</formula>
    </cfRule>
  </conditionalFormatting>
  <conditionalFormatting sqref="AW160">
    <cfRule type="containsText" dxfId="16047" priority="14793" operator="containsText" text="VALORAR">
      <formula>NOT(ISERROR(SEARCH("VALORAR",AW160)))</formula>
    </cfRule>
    <cfRule type="containsText" dxfId="16046" priority="14794" operator="containsText" text="Extrema">
      <formula>NOT(ISERROR(SEARCH("Extrema",AW160)))</formula>
    </cfRule>
    <cfRule type="containsText" dxfId="16045" priority="14795" operator="containsText" text="Alta">
      <formula>NOT(ISERROR(SEARCH("Alta",AW160)))</formula>
    </cfRule>
    <cfRule type="containsText" dxfId="16044" priority="14796" operator="containsText" text="Moderada">
      <formula>NOT(ISERROR(SEARCH("Moderada",AW160)))</formula>
    </cfRule>
    <cfRule type="containsText" dxfId="16043" priority="14797" operator="containsText" text="Baja">
      <formula>NOT(ISERROR(SEARCH("Baja",AW160)))</formula>
    </cfRule>
  </conditionalFormatting>
  <conditionalFormatting sqref="AW160">
    <cfRule type="containsText" dxfId="16042" priority="14798" operator="containsText" text="VALORAR">
      <formula>NOT(ISERROR(SEARCH("VALORAR",AW160)))</formula>
    </cfRule>
    <cfRule type="containsText" dxfId="16041" priority="14799" operator="containsText" text="Extrema">
      <formula>NOT(ISERROR(SEARCH("Extrema",AW160)))</formula>
    </cfRule>
    <cfRule type="containsText" dxfId="16040" priority="14800" operator="containsText" text="Alta">
      <formula>NOT(ISERROR(SEARCH("Alta",AW160)))</formula>
    </cfRule>
    <cfRule type="containsText" dxfId="16039" priority="14801" operator="containsText" text="Moderada">
      <formula>NOT(ISERROR(SEARCH("Moderada",AW160)))</formula>
    </cfRule>
    <cfRule type="containsText" dxfId="16038" priority="14802" operator="containsText" text="Baja">
      <formula>NOT(ISERROR(SEARCH("Baja",AW160)))</formula>
    </cfRule>
  </conditionalFormatting>
  <conditionalFormatting sqref="AP160">
    <cfRule type="cellIs" dxfId="16037" priority="14785" stopIfTrue="1" operator="equal">
      <formula>"Alta"</formula>
    </cfRule>
  </conditionalFormatting>
  <conditionalFormatting sqref="AP160">
    <cfRule type="cellIs" dxfId="16036" priority="14787" stopIfTrue="1" operator="equal">
      <formula>"Baja"</formula>
    </cfRule>
  </conditionalFormatting>
  <conditionalFormatting sqref="AP160">
    <cfRule type="cellIs" dxfId="16035" priority="14786" stopIfTrue="1" operator="equal">
      <formula>"Media"</formula>
    </cfRule>
  </conditionalFormatting>
  <conditionalFormatting sqref="AP160">
    <cfRule type="cellIs" dxfId="16034" priority="14784" stopIfTrue="1" operator="equal">
      <formula>"Muy Alta"</formula>
    </cfRule>
  </conditionalFormatting>
  <conditionalFormatting sqref="AP160">
    <cfRule type="cellIs" dxfId="16033" priority="14788" stopIfTrue="1" operator="equal">
      <formula>"Muy Baja"</formula>
    </cfRule>
  </conditionalFormatting>
  <conditionalFormatting sqref="AP161">
    <cfRule type="cellIs" dxfId="16032" priority="14771" stopIfTrue="1" operator="equal">
      <formula>"Alta"</formula>
    </cfRule>
  </conditionalFormatting>
  <conditionalFormatting sqref="AP161">
    <cfRule type="cellIs" dxfId="16031" priority="14773" stopIfTrue="1" operator="equal">
      <formula>"Baja"</formula>
    </cfRule>
  </conditionalFormatting>
  <conditionalFormatting sqref="AP161">
    <cfRule type="cellIs" dxfId="16030" priority="14772" stopIfTrue="1" operator="equal">
      <formula>"Media"</formula>
    </cfRule>
  </conditionalFormatting>
  <conditionalFormatting sqref="AP161">
    <cfRule type="cellIs" dxfId="16029" priority="14770" stopIfTrue="1" operator="equal">
      <formula>"Muy Alta"</formula>
    </cfRule>
  </conditionalFormatting>
  <conditionalFormatting sqref="AP161">
    <cfRule type="cellIs" dxfId="16028" priority="14774" stopIfTrue="1" operator="equal">
      <formula>"Muy Baja"</formula>
    </cfRule>
  </conditionalFormatting>
  <conditionalFormatting sqref="AE162:AE163">
    <cfRule type="containsText" dxfId="16027" priority="14723" operator="containsText" text="VALORAR">
      <formula>NOT(ISERROR(SEARCH("VALORAR",AE162)))</formula>
    </cfRule>
    <cfRule type="containsText" dxfId="16026" priority="14724" operator="containsText" text="Extrema">
      <formula>NOT(ISERROR(SEARCH("Extrema",AE162)))</formula>
    </cfRule>
    <cfRule type="containsText" dxfId="16025" priority="14725" operator="containsText" text="Alta">
      <formula>NOT(ISERROR(SEARCH("Alta",AE162)))</formula>
    </cfRule>
    <cfRule type="containsText" dxfId="16024" priority="14726" operator="containsText" text="Moderada">
      <formula>NOT(ISERROR(SEARCH("Moderada",AE162)))</formula>
    </cfRule>
    <cfRule type="containsText" dxfId="16023" priority="14727" operator="containsText" text="Baja">
      <formula>NOT(ISERROR(SEARCH("Baja",AE162)))</formula>
    </cfRule>
  </conditionalFormatting>
  <conditionalFormatting sqref="AE162:AE163">
    <cfRule type="containsText" dxfId="16022" priority="14728" operator="containsText" text="VALORAR">
      <formula>NOT(ISERROR(SEARCH("VALORAR",AE162)))</formula>
    </cfRule>
    <cfRule type="containsText" dxfId="16021" priority="14729" operator="containsText" text="Extrema">
      <formula>NOT(ISERROR(SEARCH("Extrema",AE162)))</formula>
    </cfRule>
    <cfRule type="containsText" dxfId="16020" priority="14730" operator="containsText" text="Alta">
      <formula>NOT(ISERROR(SEARCH("Alta",AE162)))</formula>
    </cfRule>
    <cfRule type="containsText" dxfId="16019" priority="14731" operator="containsText" text="Moderada">
      <formula>NOT(ISERROR(SEARCH("Moderada",AE162)))</formula>
    </cfRule>
    <cfRule type="containsText" dxfId="16018" priority="14732" operator="containsText" text="Baja">
      <formula>NOT(ISERROR(SEARCH("Baja",AE162)))</formula>
    </cfRule>
  </conditionalFormatting>
  <conditionalFormatting sqref="V162:V163">
    <cfRule type="cellIs" dxfId="16017" priority="14739" stopIfTrue="1" operator="equal">
      <formula>"Alta"</formula>
    </cfRule>
  </conditionalFormatting>
  <conditionalFormatting sqref="V162:V163">
    <cfRule type="cellIs" dxfId="16016" priority="14741" stopIfTrue="1" operator="equal">
      <formula>"Baja"</formula>
    </cfRule>
  </conditionalFormatting>
  <conditionalFormatting sqref="V162:V163">
    <cfRule type="cellIs" dxfId="16015" priority="14740" stopIfTrue="1" operator="equal">
      <formula>"Media"</formula>
    </cfRule>
  </conditionalFormatting>
  <conditionalFormatting sqref="V162:V163">
    <cfRule type="cellIs" dxfId="16014" priority="14738" stopIfTrue="1" operator="equal">
      <formula>"Muy Alta"</formula>
    </cfRule>
  </conditionalFormatting>
  <conditionalFormatting sqref="V162:V163">
    <cfRule type="cellIs" dxfId="16013" priority="14742" stopIfTrue="1" operator="equal">
      <formula>"Muy Baja"</formula>
    </cfRule>
  </conditionalFormatting>
  <conditionalFormatting sqref="AP163">
    <cfRule type="cellIs" dxfId="16012" priority="14701" stopIfTrue="1" operator="equal">
      <formula>"Alta"</formula>
    </cfRule>
  </conditionalFormatting>
  <conditionalFormatting sqref="AP163">
    <cfRule type="cellIs" dxfId="16011" priority="14703" stopIfTrue="1" operator="equal">
      <formula>"Baja"</formula>
    </cfRule>
  </conditionalFormatting>
  <conditionalFormatting sqref="AP163">
    <cfRule type="cellIs" dxfId="16010" priority="14702" stopIfTrue="1" operator="equal">
      <formula>"Media"</formula>
    </cfRule>
  </conditionalFormatting>
  <conditionalFormatting sqref="AP163">
    <cfRule type="cellIs" dxfId="16009" priority="14700" stopIfTrue="1" operator="equal">
      <formula>"Muy Alta"</formula>
    </cfRule>
  </conditionalFormatting>
  <conditionalFormatting sqref="AP163">
    <cfRule type="cellIs" dxfId="16008" priority="14704" stopIfTrue="1" operator="equal">
      <formula>"Muy Baja"</formula>
    </cfRule>
  </conditionalFormatting>
  <conditionalFormatting sqref="AE140">
    <cfRule type="containsText" dxfId="16007" priority="14667" operator="containsText" text="VALORAR">
      <formula>NOT(ISERROR(SEARCH("VALORAR",AE140)))</formula>
    </cfRule>
    <cfRule type="containsText" dxfId="16006" priority="14668" operator="containsText" text="Extrema">
      <formula>NOT(ISERROR(SEARCH("Extrema",AE140)))</formula>
    </cfRule>
    <cfRule type="containsText" dxfId="16005" priority="14669" operator="containsText" text="Alta">
      <formula>NOT(ISERROR(SEARCH("Alta",AE140)))</formula>
    </cfRule>
    <cfRule type="containsText" dxfId="16004" priority="14670" operator="containsText" text="Moderada">
      <formula>NOT(ISERROR(SEARCH("Moderada",AE140)))</formula>
    </cfRule>
    <cfRule type="containsText" dxfId="16003" priority="14671" operator="containsText" text="Baja">
      <formula>NOT(ISERROR(SEARCH("Baja",AE140)))</formula>
    </cfRule>
  </conditionalFormatting>
  <conditionalFormatting sqref="AE140">
    <cfRule type="containsText" dxfId="16002" priority="14672" operator="containsText" text="VALORAR">
      <formula>NOT(ISERROR(SEARCH("VALORAR",AE140)))</formula>
    </cfRule>
    <cfRule type="containsText" dxfId="16001" priority="14673" operator="containsText" text="Extrema">
      <formula>NOT(ISERROR(SEARCH("Extrema",AE140)))</formula>
    </cfRule>
    <cfRule type="containsText" dxfId="16000" priority="14674" operator="containsText" text="Alta">
      <formula>NOT(ISERROR(SEARCH("Alta",AE140)))</formula>
    </cfRule>
    <cfRule type="containsText" dxfId="15999" priority="14675" operator="containsText" text="Moderada">
      <formula>NOT(ISERROR(SEARCH("Moderada",AE140)))</formula>
    </cfRule>
    <cfRule type="containsText" dxfId="15998" priority="14676" operator="containsText" text="Baja">
      <formula>NOT(ISERROR(SEARCH("Baja",AE140)))</formula>
    </cfRule>
  </conditionalFormatting>
  <conditionalFormatting sqref="V140">
    <cfRule type="cellIs" dxfId="15997" priority="14683" stopIfTrue="1" operator="equal">
      <formula>"Alta"</formula>
    </cfRule>
  </conditionalFormatting>
  <conditionalFormatting sqref="V140">
    <cfRule type="cellIs" dxfId="15996" priority="14685" stopIfTrue="1" operator="equal">
      <formula>"Baja"</formula>
    </cfRule>
  </conditionalFormatting>
  <conditionalFormatting sqref="V140">
    <cfRule type="cellIs" dxfId="15995" priority="14684" stopIfTrue="1" operator="equal">
      <formula>"Media"</formula>
    </cfRule>
  </conditionalFormatting>
  <conditionalFormatting sqref="V140">
    <cfRule type="cellIs" dxfId="15994" priority="14682" stopIfTrue="1" operator="equal">
      <formula>"Muy Alta"</formula>
    </cfRule>
  </conditionalFormatting>
  <conditionalFormatting sqref="V140">
    <cfRule type="cellIs" dxfId="15993" priority="14686" stopIfTrue="1" operator="equal">
      <formula>"Muy Baja"</formula>
    </cfRule>
  </conditionalFormatting>
  <conditionalFormatting sqref="AP140">
    <cfRule type="cellIs" dxfId="15992" priority="14659" stopIfTrue="1" operator="equal">
      <formula>"Alta"</formula>
    </cfRule>
  </conditionalFormatting>
  <conditionalFormatting sqref="AP140">
    <cfRule type="cellIs" dxfId="15991" priority="14661" stopIfTrue="1" operator="equal">
      <formula>"Baja"</formula>
    </cfRule>
  </conditionalFormatting>
  <conditionalFormatting sqref="AP140">
    <cfRule type="cellIs" dxfId="15990" priority="14660" stopIfTrue="1" operator="equal">
      <formula>"Media"</formula>
    </cfRule>
  </conditionalFormatting>
  <conditionalFormatting sqref="AP140">
    <cfRule type="cellIs" dxfId="15989" priority="14658" stopIfTrue="1" operator="equal">
      <formula>"Muy Alta"</formula>
    </cfRule>
  </conditionalFormatting>
  <conditionalFormatting sqref="AP140">
    <cfRule type="cellIs" dxfId="15988" priority="14662" stopIfTrue="1" operator="equal">
      <formula>"Muy Baja"</formula>
    </cfRule>
  </conditionalFormatting>
  <conditionalFormatting sqref="AE146">
    <cfRule type="containsText" dxfId="15987" priority="14625" operator="containsText" text="VALORAR">
      <formula>NOT(ISERROR(SEARCH("VALORAR",AE146)))</formula>
    </cfRule>
    <cfRule type="containsText" dxfId="15986" priority="14626" operator="containsText" text="Extrema">
      <formula>NOT(ISERROR(SEARCH("Extrema",AE146)))</formula>
    </cfRule>
    <cfRule type="containsText" dxfId="15985" priority="14627" operator="containsText" text="Alta">
      <formula>NOT(ISERROR(SEARCH("Alta",AE146)))</formula>
    </cfRule>
    <cfRule type="containsText" dxfId="15984" priority="14628" operator="containsText" text="Moderada">
      <formula>NOT(ISERROR(SEARCH("Moderada",AE146)))</formula>
    </cfRule>
    <cfRule type="containsText" dxfId="15983" priority="14629" operator="containsText" text="Baja">
      <formula>NOT(ISERROR(SEARCH("Baja",AE146)))</formula>
    </cfRule>
  </conditionalFormatting>
  <conditionalFormatting sqref="AE146">
    <cfRule type="containsText" dxfId="15982" priority="14630" operator="containsText" text="VALORAR">
      <formula>NOT(ISERROR(SEARCH("VALORAR",AE146)))</formula>
    </cfRule>
    <cfRule type="containsText" dxfId="15981" priority="14631" operator="containsText" text="Extrema">
      <formula>NOT(ISERROR(SEARCH("Extrema",AE146)))</formula>
    </cfRule>
    <cfRule type="containsText" dxfId="15980" priority="14632" operator="containsText" text="Alta">
      <formula>NOT(ISERROR(SEARCH("Alta",AE146)))</formula>
    </cfRule>
    <cfRule type="containsText" dxfId="15979" priority="14633" operator="containsText" text="Moderada">
      <formula>NOT(ISERROR(SEARCH("Moderada",AE146)))</formula>
    </cfRule>
    <cfRule type="containsText" dxfId="15978" priority="14634" operator="containsText" text="Baja">
      <formula>NOT(ISERROR(SEARCH("Baja",AE146)))</formula>
    </cfRule>
  </conditionalFormatting>
  <conditionalFormatting sqref="V146">
    <cfRule type="cellIs" dxfId="15977" priority="14641" stopIfTrue="1" operator="equal">
      <formula>"Alta"</formula>
    </cfRule>
  </conditionalFormatting>
  <conditionalFormatting sqref="V146">
    <cfRule type="cellIs" dxfId="15976" priority="14643" stopIfTrue="1" operator="equal">
      <formula>"Baja"</formula>
    </cfRule>
  </conditionalFormatting>
  <conditionalFormatting sqref="V146">
    <cfRule type="cellIs" dxfId="15975" priority="14642" stopIfTrue="1" operator="equal">
      <formula>"Media"</formula>
    </cfRule>
  </conditionalFormatting>
  <conditionalFormatting sqref="V146">
    <cfRule type="cellIs" dxfId="15974" priority="14640" stopIfTrue="1" operator="equal">
      <formula>"Muy Alta"</formula>
    </cfRule>
  </conditionalFormatting>
  <conditionalFormatting sqref="V146">
    <cfRule type="cellIs" dxfId="15973" priority="14644" stopIfTrue="1" operator="equal">
      <formula>"Muy Baja"</formula>
    </cfRule>
  </conditionalFormatting>
  <conditionalFormatting sqref="AP146">
    <cfRule type="cellIs" dxfId="15972" priority="14617" stopIfTrue="1" operator="equal">
      <formula>"Alta"</formula>
    </cfRule>
  </conditionalFormatting>
  <conditionalFormatting sqref="AP146">
    <cfRule type="cellIs" dxfId="15971" priority="14619" stopIfTrue="1" operator="equal">
      <formula>"Baja"</formula>
    </cfRule>
  </conditionalFormatting>
  <conditionalFormatting sqref="AP146">
    <cfRule type="cellIs" dxfId="15970" priority="14618" stopIfTrue="1" operator="equal">
      <formula>"Media"</formula>
    </cfRule>
  </conditionalFormatting>
  <conditionalFormatting sqref="AP146">
    <cfRule type="cellIs" dxfId="15969" priority="14616" stopIfTrue="1" operator="equal">
      <formula>"Muy Alta"</formula>
    </cfRule>
  </conditionalFormatting>
  <conditionalFormatting sqref="AP146">
    <cfRule type="cellIs" dxfId="15968" priority="14620" stopIfTrue="1" operator="equal">
      <formula>"Muy Baja"</formula>
    </cfRule>
  </conditionalFormatting>
  <conditionalFormatting sqref="AE152">
    <cfRule type="containsText" dxfId="15967" priority="14583" operator="containsText" text="VALORAR">
      <formula>NOT(ISERROR(SEARCH("VALORAR",AE152)))</formula>
    </cfRule>
    <cfRule type="containsText" dxfId="15966" priority="14584" operator="containsText" text="Extrema">
      <formula>NOT(ISERROR(SEARCH("Extrema",AE152)))</formula>
    </cfRule>
    <cfRule type="containsText" dxfId="15965" priority="14585" operator="containsText" text="Alta">
      <formula>NOT(ISERROR(SEARCH("Alta",AE152)))</formula>
    </cfRule>
    <cfRule type="containsText" dxfId="15964" priority="14586" operator="containsText" text="Moderada">
      <formula>NOT(ISERROR(SEARCH("Moderada",AE152)))</formula>
    </cfRule>
    <cfRule type="containsText" dxfId="15963" priority="14587" operator="containsText" text="Baja">
      <formula>NOT(ISERROR(SEARCH("Baja",AE152)))</formula>
    </cfRule>
  </conditionalFormatting>
  <conditionalFormatting sqref="AE152">
    <cfRule type="containsText" dxfId="15962" priority="14588" operator="containsText" text="VALORAR">
      <formula>NOT(ISERROR(SEARCH("VALORAR",AE152)))</formula>
    </cfRule>
    <cfRule type="containsText" dxfId="15961" priority="14589" operator="containsText" text="Extrema">
      <formula>NOT(ISERROR(SEARCH("Extrema",AE152)))</formula>
    </cfRule>
    <cfRule type="containsText" dxfId="15960" priority="14590" operator="containsText" text="Alta">
      <formula>NOT(ISERROR(SEARCH("Alta",AE152)))</formula>
    </cfRule>
    <cfRule type="containsText" dxfId="15959" priority="14591" operator="containsText" text="Moderada">
      <formula>NOT(ISERROR(SEARCH("Moderada",AE152)))</formula>
    </cfRule>
    <cfRule type="containsText" dxfId="15958" priority="14592" operator="containsText" text="Baja">
      <formula>NOT(ISERROR(SEARCH("Baja",AE152)))</formula>
    </cfRule>
  </conditionalFormatting>
  <conditionalFormatting sqref="V152">
    <cfRule type="cellIs" dxfId="15957" priority="14599" stopIfTrue="1" operator="equal">
      <formula>"Alta"</formula>
    </cfRule>
  </conditionalFormatting>
  <conditionalFormatting sqref="V152">
    <cfRule type="cellIs" dxfId="15956" priority="14601" stopIfTrue="1" operator="equal">
      <formula>"Baja"</formula>
    </cfRule>
  </conditionalFormatting>
  <conditionalFormatting sqref="V152">
    <cfRule type="cellIs" dxfId="15955" priority="14600" stopIfTrue="1" operator="equal">
      <formula>"Media"</formula>
    </cfRule>
  </conditionalFormatting>
  <conditionalFormatting sqref="V152">
    <cfRule type="cellIs" dxfId="15954" priority="14598" stopIfTrue="1" operator="equal">
      <formula>"Muy Alta"</formula>
    </cfRule>
  </conditionalFormatting>
  <conditionalFormatting sqref="V152">
    <cfRule type="cellIs" dxfId="15953" priority="14602" stopIfTrue="1" operator="equal">
      <formula>"Muy Baja"</formula>
    </cfRule>
  </conditionalFormatting>
  <conditionalFormatting sqref="AP152">
    <cfRule type="cellIs" dxfId="15952" priority="14575" stopIfTrue="1" operator="equal">
      <formula>"Alta"</formula>
    </cfRule>
  </conditionalFormatting>
  <conditionalFormatting sqref="AP152">
    <cfRule type="cellIs" dxfId="15951" priority="14577" stopIfTrue="1" operator="equal">
      <formula>"Baja"</formula>
    </cfRule>
  </conditionalFormatting>
  <conditionalFormatting sqref="AP152">
    <cfRule type="cellIs" dxfId="15950" priority="14576" stopIfTrue="1" operator="equal">
      <formula>"Media"</formula>
    </cfRule>
  </conditionalFormatting>
  <conditionalFormatting sqref="AP152">
    <cfRule type="cellIs" dxfId="15949" priority="14574" stopIfTrue="1" operator="equal">
      <formula>"Muy Alta"</formula>
    </cfRule>
  </conditionalFormatting>
  <conditionalFormatting sqref="AP152">
    <cfRule type="cellIs" dxfId="15948" priority="14578" stopIfTrue="1" operator="equal">
      <formula>"Muy Baja"</formula>
    </cfRule>
  </conditionalFormatting>
  <conditionalFormatting sqref="AE158">
    <cfRule type="containsText" dxfId="15947" priority="14541" operator="containsText" text="VALORAR">
      <formula>NOT(ISERROR(SEARCH("VALORAR",AE158)))</formula>
    </cfRule>
    <cfRule type="containsText" dxfId="15946" priority="14542" operator="containsText" text="Extrema">
      <formula>NOT(ISERROR(SEARCH("Extrema",AE158)))</formula>
    </cfRule>
    <cfRule type="containsText" dxfId="15945" priority="14543" operator="containsText" text="Alta">
      <formula>NOT(ISERROR(SEARCH("Alta",AE158)))</formula>
    </cfRule>
    <cfRule type="containsText" dxfId="15944" priority="14544" operator="containsText" text="Moderada">
      <formula>NOT(ISERROR(SEARCH("Moderada",AE158)))</formula>
    </cfRule>
    <cfRule type="containsText" dxfId="15943" priority="14545" operator="containsText" text="Baja">
      <formula>NOT(ISERROR(SEARCH("Baja",AE158)))</formula>
    </cfRule>
  </conditionalFormatting>
  <conditionalFormatting sqref="AE158">
    <cfRule type="containsText" dxfId="15942" priority="14546" operator="containsText" text="VALORAR">
      <formula>NOT(ISERROR(SEARCH("VALORAR",AE158)))</formula>
    </cfRule>
    <cfRule type="containsText" dxfId="15941" priority="14547" operator="containsText" text="Extrema">
      <formula>NOT(ISERROR(SEARCH("Extrema",AE158)))</formula>
    </cfRule>
    <cfRule type="containsText" dxfId="15940" priority="14548" operator="containsText" text="Alta">
      <formula>NOT(ISERROR(SEARCH("Alta",AE158)))</formula>
    </cfRule>
    <cfRule type="containsText" dxfId="15939" priority="14549" operator="containsText" text="Moderada">
      <formula>NOT(ISERROR(SEARCH("Moderada",AE158)))</formula>
    </cfRule>
    <cfRule type="containsText" dxfId="15938" priority="14550" operator="containsText" text="Baja">
      <formula>NOT(ISERROR(SEARCH("Baja",AE158)))</formula>
    </cfRule>
  </conditionalFormatting>
  <conditionalFormatting sqref="V158">
    <cfRule type="cellIs" dxfId="15937" priority="14557" stopIfTrue="1" operator="equal">
      <formula>"Alta"</formula>
    </cfRule>
  </conditionalFormatting>
  <conditionalFormatting sqref="V158">
    <cfRule type="cellIs" dxfId="15936" priority="14559" stopIfTrue="1" operator="equal">
      <formula>"Baja"</formula>
    </cfRule>
  </conditionalFormatting>
  <conditionalFormatting sqref="V158">
    <cfRule type="cellIs" dxfId="15935" priority="14558" stopIfTrue="1" operator="equal">
      <formula>"Media"</formula>
    </cfRule>
  </conditionalFormatting>
  <conditionalFormatting sqref="V158">
    <cfRule type="cellIs" dxfId="15934" priority="14556" stopIfTrue="1" operator="equal">
      <formula>"Muy Alta"</formula>
    </cfRule>
  </conditionalFormatting>
  <conditionalFormatting sqref="V158">
    <cfRule type="cellIs" dxfId="15933" priority="14560" stopIfTrue="1" operator="equal">
      <formula>"Muy Baja"</formula>
    </cfRule>
  </conditionalFormatting>
  <conditionalFormatting sqref="AP158">
    <cfRule type="cellIs" dxfId="15932" priority="14533" stopIfTrue="1" operator="equal">
      <formula>"Alta"</formula>
    </cfRule>
  </conditionalFormatting>
  <conditionalFormatting sqref="AP158">
    <cfRule type="cellIs" dxfId="15931" priority="14535" stopIfTrue="1" operator="equal">
      <formula>"Baja"</formula>
    </cfRule>
  </conditionalFormatting>
  <conditionalFormatting sqref="AP158">
    <cfRule type="cellIs" dxfId="15930" priority="14534" stopIfTrue="1" operator="equal">
      <formula>"Media"</formula>
    </cfRule>
  </conditionalFormatting>
  <conditionalFormatting sqref="AP158">
    <cfRule type="cellIs" dxfId="15929" priority="14532" stopIfTrue="1" operator="equal">
      <formula>"Muy Alta"</formula>
    </cfRule>
  </conditionalFormatting>
  <conditionalFormatting sqref="AP158">
    <cfRule type="cellIs" dxfId="15928" priority="14536" stopIfTrue="1" operator="equal">
      <formula>"Muy Baja"</formula>
    </cfRule>
  </conditionalFormatting>
  <conditionalFormatting sqref="AE164">
    <cfRule type="containsText" dxfId="15927" priority="14499" operator="containsText" text="VALORAR">
      <formula>NOT(ISERROR(SEARCH("VALORAR",AE164)))</formula>
    </cfRule>
    <cfRule type="containsText" dxfId="15926" priority="14500" operator="containsText" text="Extrema">
      <formula>NOT(ISERROR(SEARCH("Extrema",AE164)))</formula>
    </cfRule>
    <cfRule type="containsText" dxfId="15925" priority="14501" operator="containsText" text="Alta">
      <formula>NOT(ISERROR(SEARCH("Alta",AE164)))</formula>
    </cfRule>
    <cfRule type="containsText" dxfId="15924" priority="14502" operator="containsText" text="Moderada">
      <formula>NOT(ISERROR(SEARCH("Moderada",AE164)))</formula>
    </cfRule>
    <cfRule type="containsText" dxfId="15923" priority="14503" operator="containsText" text="Baja">
      <formula>NOT(ISERROR(SEARCH("Baja",AE164)))</formula>
    </cfRule>
  </conditionalFormatting>
  <conditionalFormatting sqref="AE164">
    <cfRule type="containsText" dxfId="15922" priority="14504" operator="containsText" text="VALORAR">
      <formula>NOT(ISERROR(SEARCH("VALORAR",AE164)))</formula>
    </cfRule>
    <cfRule type="containsText" dxfId="15921" priority="14505" operator="containsText" text="Extrema">
      <formula>NOT(ISERROR(SEARCH("Extrema",AE164)))</formula>
    </cfRule>
    <cfRule type="containsText" dxfId="15920" priority="14506" operator="containsText" text="Alta">
      <formula>NOT(ISERROR(SEARCH("Alta",AE164)))</formula>
    </cfRule>
    <cfRule type="containsText" dxfId="15919" priority="14507" operator="containsText" text="Moderada">
      <formula>NOT(ISERROR(SEARCH("Moderada",AE164)))</formula>
    </cfRule>
    <cfRule type="containsText" dxfId="15918" priority="14508" operator="containsText" text="Baja">
      <formula>NOT(ISERROR(SEARCH("Baja",AE164)))</formula>
    </cfRule>
  </conditionalFormatting>
  <conditionalFormatting sqref="V164">
    <cfRule type="cellIs" dxfId="15917" priority="14515" stopIfTrue="1" operator="equal">
      <formula>"Alta"</formula>
    </cfRule>
  </conditionalFormatting>
  <conditionalFormatting sqref="V164">
    <cfRule type="cellIs" dxfId="15916" priority="14517" stopIfTrue="1" operator="equal">
      <formula>"Baja"</formula>
    </cfRule>
  </conditionalFormatting>
  <conditionalFormatting sqref="V164">
    <cfRule type="cellIs" dxfId="15915" priority="14516" stopIfTrue="1" operator="equal">
      <formula>"Media"</formula>
    </cfRule>
  </conditionalFormatting>
  <conditionalFormatting sqref="V164">
    <cfRule type="cellIs" dxfId="15914" priority="14514" stopIfTrue="1" operator="equal">
      <formula>"Muy Alta"</formula>
    </cfRule>
  </conditionalFormatting>
  <conditionalFormatting sqref="V164">
    <cfRule type="cellIs" dxfId="15913" priority="14518" stopIfTrue="1" operator="equal">
      <formula>"Muy Baja"</formula>
    </cfRule>
  </conditionalFormatting>
  <conditionalFormatting sqref="AP164">
    <cfRule type="cellIs" dxfId="15912" priority="14491" stopIfTrue="1" operator="equal">
      <formula>"Alta"</formula>
    </cfRule>
  </conditionalFormatting>
  <conditionalFormatting sqref="AP164">
    <cfRule type="cellIs" dxfId="15911" priority="14493" stopIfTrue="1" operator="equal">
      <formula>"Baja"</formula>
    </cfRule>
  </conditionalFormatting>
  <conditionalFormatting sqref="AP164">
    <cfRule type="cellIs" dxfId="15910" priority="14492" stopIfTrue="1" operator="equal">
      <formula>"Media"</formula>
    </cfRule>
  </conditionalFormatting>
  <conditionalFormatting sqref="AP164">
    <cfRule type="cellIs" dxfId="15909" priority="14490" stopIfTrue="1" operator="equal">
      <formula>"Muy Alta"</formula>
    </cfRule>
  </conditionalFormatting>
  <conditionalFormatting sqref="AP164">
    <cfRule type="cellIs" dxfId="15908" priority="14494" stopIfTrue="1" operator="equal">
      <formula>"Muy Baja"</formula>
    </cfRule>
  </conditionalFormatting>
  <conditionalFormatting sqref="AE170">
    <cfRule type="containsText" dxfId="15907" priority="14457" operator="containsText" text="VALORAR">
      <formula>NOT(ISERROR(SEARCH("VALORAR",AE170)))</formula>
    </cfRule>
    <cfRule type="containsText" dxfId="15906" priority="14458" operator="containsText" text="Extrema">
      <formula>NOT(ISERROR(SEARCH("Extrema",AE170)))</formula>
    </cfRule>
    <cfRule type="containsText" dxfId="15905" priority="14459" operator="containsText" text="Alta">
      <formula>NOT(ISERROR(SEARCH("Alta",AE170)))</formula>
    </cfRule>
    <cfRule type="containsText" dxfId="15904" priority="14460" operator="containsText" text="Moderada">
      <formula>NOT(ISERROR(SEARCH("Moderada",AE170)))</formula>
    </cfRule>
    <cfRule type="containsText" dxfId="15903" priority="14461" operator="containsText" text="Baja">
      <formula>NOT(ISERROR(SEARCH("Baja",AE170)))</formula>
    </cfRule>
  </conditionalFormatting>
  <conditionalFormatting sqref="AE170">
    <cfRule type="containsText" dxfId="15902" priority="14462" operator="containsText" text="VALORAR">
      <formula>NOT(ISERROR(SEARCH("VALORAR",AE170)))</formula>
    </cfRule>
    <cfRule type="containsText" dxfId="15901" priority="14463" operator="containsText" text="Extrema">
      <formula>NOT(ISERROR(SEARCH("Extrema",AE170)))</formula>
    </cfRule>
    <cfRule type="containsText" dxfId="15900" priority="14464" operator="containsText" text="Alta">
      <formula>NOT(ISERROR(SEARCH("Alta",AE170)))</formula>
    </cfRule>
    <cfRule type="containsText" dxfId="15899" priority="14465" operator="containsText" text="Moderada">
      <formula>NOT(ISERROR(SEARCH("Moderada",AE170)))</formula>
    </cfRule>
    <cfRule type="containsText" dxfId="15898" priority="14466" operator="containsText" text="Baja">
      <formula>NOT(ISERROR(SEARCH("Baja",AE170)))</formula>
    </cfRule>
  </conditionalFormatting>
  <conditionalFormatting sqref="V170">
    <cfRule type="cellIs" dxfId="15897" priority="14473" stopIfTrue="1" operator="equal">
      <formula>"Alta"</formula>
    </cfRule>
  </conditionalFormatting>
  <conditionalFormatting sqref="V170">
    <cfRule type="cellIs" dxfId="15896" priority="14475" stopIfTrue="1" operator="equal">
      <formula>"Baja"</formula>
    </cfRule>
  </conditionalFormatting>
  <conditionalFormatting sqref="V170">
    <cfRule type="cellIs" dxfId="15895" priority="14474" stopIfTrue="1" operator="equal">
      <formula>"Media"</formula>
    </cfRule>
  </conditionalFormatting>
  <conditionalFormatting sqref="V170">
    <cfRule type="cellIs" dxfId="15894" priority="14472" stopIfTrue="1" operator="equal">
      <formula>"Muy Alta"</formula>
    </cfRule>
  </conditionalFormatting>
  <conditionalFormatting sqref="V170">
    <cfRule type="cellIs" dxfId="15893" priority="14476" stopIfTrue="1" operator="equal">
      <formula>"Muy Baja"</formula>
    </cfRule>
  </conditionalFormatting>
  <conditionalFormatting sqref="AP170">
    <cfRule type="cellIs" dxfId="15892" priority="14449" stopIfTrue="1" operator="equal">
      <formula>"Alta"</formula>
    </cfRule>
  </conditionalFormatting>
  <conditionalFormatting sqref="AP170">
    <cfRule type="cellIs" dxfId="15891" priority="14451" stopIfTrue="1" operator="equal">
      <formula>"Baja"</formula>
    </cfRule>
  </conditionalFormatting>
  <conditionalFormatting sqref="AP170">
    <cfRule type="cellIs" dxfId="15890" priority="14450" stopIfTrue="1" operator="equal">
      <formula>"Media"</formula>
    </cfRule>
  </conditionalFormatting>
  <conditionalFormatting sqref="AP170">
    <cfRule type="cellIs" dxfId="15889" priority="14448" stopIfTrue="1" operator="equal">
      <formula>"Muy Alta"</formula>
    </cfRule>
  </conditionalFormatting>
  <conditionalFormatting sqref="AP170">
    <cfRule type="cellIs" dxfId="15888" priority="14452" stopIfTrue="1" operator="equal">
      <formula>"Muy Baja"</formula>
    </cfRule>
  </conditionalFormatting>
  <conditionalFormatting sqref="AE178:AE179">
    <cfRule type="containsText" dxfId="15887" priority="14387" operator="containsText" text="VALORAR">
      <formula>NOT(ISERROR(SEARCH("VALORAR",AE178)))</formula>
    </cfRule>
    <cfRule type="containsText" dxfId="15886" priority="14388" operator="containsText" text="Extrema">
      <formula>NOT(ISERROR(SEARCH("Extrema",AE178)))</formula>
    </cfRule>
    <cfRule type="containsText" dxfId="15885" priority="14389" operator="containsText" text="Alta">
      <formula>NOT(ISERROR(SEARCH("Alta",AE178)))</formula>
    </cfRule>
    <cfRule type="containsText" dxfId="15884" priority="14390" operator="containsText" text="Moderada">
      <formula>NOT(ISERROR(SEARCH("Moderada",AE178)))</formula>
    </cfRule>
    <cfRule type="containsText" dxfId="15883" priority="14391" operator="containsText" text="Baja">
      <formula>NOT(ISERROR(SEARCH("Baja",AE178)))</formula>
    </cfRule>
  </conditionalFormatting>
  <conditionalFormatting sqref="AE178:AE179">
    <cfRule type="containsText" dxfId="15882" priority="14392" operator="containsText" text="VALORAR">
      <formula>NOT(ISERROR(SEARCH("VALORAR",AE178)))</formula>
    </cfRule>
    <cfRule type="containsText" dxfId="15881" priority="14393" operator="containsText" text="Extrema">
      <formula>NOT(ISERROR(SEARCH("Extrema",AE178)))</formula>
    </cfRule>
    <cfRule type="containsText" dxfId="15880" priority="14394" operator="containsText" text="Alta">
      <formula>NOT(ISERROR(SEARCH("Alta",AE178)))</formula>
    </cfRule>
    <cfRule type="containsText" dxfId="15879" priority="14395" operator="containsText" text="Moderada">
      <formula>NOT(ISERROR(SEARCH("Moderada",AE178)))</formula>
    </cfRule>
    <cfRule type="containsText" dxfId="15878" priority="14396" operator="containsText" text="Baja">
      <formula>NOT(ISERROR(SEARCH("Baja",AE178)))</formula>
    </cfRule>
  </conditionalFormatting>
  <conditionalFormatting sqref="AP183">
    <cfRule type="cellIs" dxfId="15877" priority="14341" stopIfTrue="1" operator="equal">
      <formula>"Alta"</formula>
    </cfRule>
  </conditionalFormatting>
  <conditionalFormatting sqref="AP183">
    <cfRule type="cellIs" dxfId="15876" priority="14343" stopIfTrue="1" operator="equal">
      <formula>"Baja"</formula>
    </cfRule>
  </conditionalFormatting>
  <conditionalFormatting sqref="AP183">
    <cfRule type="cellIs" dxfId="15875" priority="14342" stopIfTrue="1" operator="equal">
      <formula>"Media"</formula>
    </cfRule>
  </conditionalFormatting>
  <conditionalFormatting sqref="AP183">
    <cfRule type="cellIs" dxfId="15874" priority="14340" stopIfTrue="1" operator="equal">
      <formula>"Muy Alta"</formula>
    </cfRule>
  </conditionalFormatting>
  <conditionalFormatting sqref="AP183">
    <cfRule type="cellIs" dxfId="15873" priority="14344" stopIfTrue="1" operator="equal">
      <formula>"Muy Baja"</formula>
    </cfRule>
  </conditionalFormatting>
  <conditionalFormatting sqref="AP180">
    <cfRule type="cellIs" dxfId="15872" priority="14299" stopIfTrue="1" operator="equal">
      <formula>"Alta"</formula>
    </cfRule>
  </conditionalFormatting>
  <conditionalFormatting sqref="AP180">
    <cfRule type="cellIs" dxfId="15871" priority="14301" stopIfTrue="1" operator="equal">
      <formula>"Baja"</formula>
    </cfRule>
  </conditionalFormatting>
  <conditionalFormatting sqref="AP180">
    <cfRule type="cellIs" dxfId="15870" priority="14300" stopIfTrue="1" operator="equal">
      <formula>"Media"</formula>
    </cfRule>
  </conditionalFormatting>
  <conditionalFormatting sqref="AP180">
    <cfRule type="cellIs" dxfId="15869" priority="14298" stopIfTrue="1" operator="equal">
      <formula>"Muy Alta"</formula>
    </cfRule>
  </conditionalFormatting>
  <conditionalFormatting sqref="AP180">
    <cfRule type="cellIs" dxfId="15868" priority="14302" stopIfTrue="1" operator="equal">
      <formula>"Muy Baja"</formula>
    </cfRule>
  </conditionalFormatting>
  <conditionalFormatting sqref="V178:V179">
    <cfRule type="cellIs" dxfId="15867" priority="14403" stopIfTrue="1" operator="equal">
      <formula>"Alta"</formula>
    </cfRule>
  </conditionalFormatting>
  <conditionalFormatting sqref="V178:V179">
    <cfRule type="cellIs" dxfId="15866" priority="14405" stopIfTrue="1" operator="equal">
      <formula>"Baja"</formula>
    </cfRule>
  </conditionalFormatting>
  <conditionalFormatting sqref="V178:V179">
    <cfRule type="cellIs" dxfId="15865" priority="14404" stopIfTrue="1" operator="equal">
      <formula>"Media"</formula>
    </cfRule>
  </conditionalFormatting>
  <conditionalFormatting sqref="V178:V179">
    <cfRule type="cellIs" dxfId="15864" priority="14402" stopIfTrue="1" operator="equal">
      <formula>"Muy Alta"</formula>
    </cfRule>
  </conditionalFormatting>
  <conditionalFormatting sqref="V178:V179">
    <cfRule type="cellIs" dxfId="15863" priority="14406" stopIfTrue="1" operator="equal">
      <formula>"Muy Baja"</formula>
    </cfRule>
  </conditionalFormatting>
  <conditionalFormatting sqref="AW178">
    <cfRule type="containsText" dxfId="15862" priority="14377" operator="containsText" text="VALORAR">
      <formula>NOT(ISERROR(SEARCH("VALORAR",AW178)))</formula>
    </cfRule>
    <cfRule type="containsText" dxfId="15861" priority="14378" operator="containsText" text="Extrema">
      <formula>NOT(ISERROR(SEARCH("Extrema",AW178)))</formula>
    </cfRule>
    <cfRule type="containsText" dxfId="15860" priority="14379" operator="containsText" text="Alta">
      <formula>NOT(ISERROR(SEARCH("Alta",AW178)))</formula>
    </cfRule>
    <cfRule type="containsText" dxfId="15859" priority="14380" operator="containsText" text="Moderada">
      <formula>NOT(ISERROR(SEARCH("Moderada",AW178)))</formula>
    </cfRule>
    <cfRule type="containsText" dxfId="15858" priority="14381" operator="containsText" text="Baja">
      <formula>NOT(ISERROR(SEARCH("Baja",AW178)))</formula>
    </cfRule>
  </conditionalFormatting>
  <conditionalFormatting sqref="AW178">
    <cfRule type="containsText" dxfId="15857" priority="14382" operator="containsText" text="VALORAR">
      <formula>NOT(ISERROR(SEARCH("VALORAR",AW178)))</formula>
    </cfRule>
    <cfRule type="containsText" dxfId="15856" priority="14383" operator="containsText" text="Extrema">
      <formula>NOT(ISERROR(SEARCH("Extrema",AW178)))</formula>
    </cfRule>
    <cfRule type="containsText" dxfId="15855" priority="14384" operator="containsText" text="Alta">
      <formula>NOT(ISERROR(SEARCH("Alta",AW178)))</formula>
    </cfRule>
    <cfRule type="containsText" dxfId="15854" priority="14385" operator="containsText" text="Moderada">
      <formula>NOT(ISERROR(SEARCH("Moderada",AW178)))</formula>
    </cfRule>
    <cfRule type="containsText" dxfId="15853" priority="14386" operator="containsText" text="Baja">
      <formula>NOT(ISERROR(SEARCH("Baja",AW178)))</formula>
    </cfRule>
  </conditionalFormatting>
  <conditionalFormatting sqref="AP178">
    <cfRule type="cellIs" dxfId="15852" priority="14369" stopIfTrue="1" operator="equal">
      <formula>"Alta"</formula>
    </cfRule>
  </conditionalFormatting>
  <conditionalFormatting sqref="AP178">
    <cfRule type="cellIs" dxfId="15851" priority="14371" stopIfTrue="1" operator="equal">
      <formula>"Baja"</formula>
    </cfRule>
  </conditionalFormatting>
  <conditionalFormatting sqref="AP178">
    <cfRule type="cellIs" dxfId="15850" priority="14370" stopIfTrue="1" operator="equal">
      <formula>"Media"</formula>
    </cfRule>
  </conditionalFormatting>
  <conditionalFormatting sqref="AP178">
    <cfRule type="cellIs" dxfId="15849" priority="14368" stopIfTrue="1" operator="equal">
      <formula>"Muy Alta"</formula>
    </cfRule>
  </conditionalFormatting>
  <conditionalFormatting sqref="AP178">
    <cfRule type="cellIs" dxfId="15848" priority="14372" stopIfTrue="1" operator="equal">
      <formula>"Muy Baja"</formula>
    </cfRule>
  </conditionalFormatting>
  <conditionalFormatting sqref="AP179">
    <cfRule type="cellIs" dxfId="15847" priority="14355" stopIfTrue="1" operator="equal">
      <formula>"Alta"</formula>
    </cfRule>
  </conditionalFormatting>
  <conditionalFormatting sqref="AP179">
    <cfRule type="cellIs" dxfId="15846" priority="14357" stopIfTrue="1" operator="equal">
      <formula>"Baja"</formula>
    </cfRule>
  </conditionalFormatting>
  <conditionalFormatting sqref="AP179">
    <cfRule type="cellIs" dxfId="15845" priority="14356" stopIfTrue="1" operator="equal">
      <formula>"Media"</formula>
    </cfRule>
  </conditionalFormatting>
  <conditionalFormatting sqref="AP179">
    <cfRule type="cellIs" dxfId="15844" priority="14354" stopIfTrue="1" operator="equal">
      <formula>"Muy Alta"</formula>
    </cfRule>
  </conditionalFormatting>
  <conditionalFormatting sqref="AP179">
    <cfRule type="cellIs" dxfId="15843" priority="14358" stopIfTrue="1" operator="equal">
      <formula>"Muy Baja"</formula>
    </cfRule>
  </conditionalFormatting>
  <conditionalFormatting sqref="AE180:AE181">
    <cfRule type="containsText" dxfId="15842" priority="14307" operator="containsText" text="VALORAR">
      <formula>NOT(ISERROR(SEARCH("VALORAR",AE180)))</formula>
    </cfRule>
    <cfRule type="containsText" dxfId="15841" priority="14308" operator="containsText" text="Extrema">
      <formula>NOT(ISERROR(SEARCH("Extrema",AE180)))</formula>
    </cfRule>
    <cfRule type="containsText" dxfId="15840" priority="14309" operator="containsText" text="Alta">
      <formula>NOT(ISERROR(SEARCH("Alta",AE180)))</formula>
    </cfRule>
    <cfRule type="containsText" dxfId="15839" priority="14310" operator="containsText" text="Moderada">
      <formula>NOT(ISERROR(SEARCH("Moderada",AE180)))</formula>
    </cfRule>
    <cfRule type="containsText" dxfId="15838" priority="14311" operator="containsText" text="Baja">
      <formula>NOT(ISERROR(SEARCH("Baja",AE180)))</formula>
    </cfRule>
  </conditionalFormatting>
  <conditionalFormatting sqref="AE180:AE181">
    <cfRule type="containsText" dxfId="15837" priority="14312" operator="containsText" text="VALORAR">
      <formula>NOT(ISERROR(SEARCH("VALORAR",AE180)))</formula>
    </cfRule>
    <cfRule type="containsText" dxfId="15836" priority="14313" operator="containsText" text="Extrema">
      <formula>NOT(ISERROR(SEARCH("Extrema",AE180)))</formula>
    </cfRule>
    <cfRule type="containsText" dxfId="15835" priority="14314" operator="containsText" text="Alta">
      <formula>NOT(ISERROR(SEARCH("Alta",AE180)))</formula>
    </cfRule>
    <cfRule type="containsText" dxfId="15834" priority="14315" operator="containsText" text="Moderada">
      <formula>NOT(ISERROR(SEARCH("Moderada",AE180)))</formula>
    </cfRule>
    <cfRule type="containsText" dxfId="15833" priority="14316" operator="containsText" text="Baja">
      <formula>NOT(ISERROR(SEARCH("Baja",AE180)))</formula>
    </cfRule>
  </conditionalFormatting>
  <conditionalFormatting sqref="V180:V181">
    <cfRule type="cellIs" dxfId="15832" priority="14323" stopIfTrue="1" operator="equal">
      <formula>"Alta"</formula>
    </cfRule>
  </conditionalFormatting>
  <conditionalFormatting sqref="V180:V181">
    <cfRule type="cellIs" dxfId="15831" priority="14325" stopIfTrue="1" operator="equal">
      <formula>"Baja"</formula>
    </cfRule>
  </conditionalFormatting>
  <conditionalFormatting sqref="V180:V181">
    <cfRule type="cellIs" dxfId="15830" priority="14324" stopIfTrue="1" operator="equal">
      <formula>"Media"</formula>
    </cfRule>
  </conditionalFormatting>
  <conditionalFormatting sqref="V180:V181">
    <cfRule type="cellIs" dxfId="15829" priority="14322" stopIfTrue="1" operator="equal">
      <formula>"Muy Alta"</formula>
    </cfRule>
  </conditionalFormatting>
  <conditionalFormatting sqref="V180:V181">
    <cfRule type="cellIs" dxfId="15828" priority="14326" stopIfTrue="1" operator="equal">
      <formula>"Muy Baja"</formula>
    </cfRule>
  </conditionalFormatting>
  <conditionalFormatting sqref="AP181">
    <cfRule type="cellIs" dxfId="15827" priority="14285" stopIfTrue="1" operator="equal">
      <formula>"Alta"</formula>
    </cfRule>
  </conditionalFormatting>
  <conditionalFormatting sqref="AP181">
    <cfRule type="cellIs" dxfId="15826" priority="14287" stopIfTrue="1" operator="equal">
      <formula>"Baja"</formula>
    </cfRule>
  </conditionalFormatting>
  <conditionalFormatting sqref="AP181">
    <cfRule type="cellIs" dxfId="15825" priority="14286" stopIfTrue="1" operator="equal">
      <formula>"Media"</formula>
    </cfRule>
  </conditionalFormatting>
  <conditionalFormatting sqref="AP181">
    <cfRule type="cellIs" dxfId="15824" priority="14284" stopIfTrue="1" operator="equal">
      <formula>"Muy Alta"</formula>
    </cfRule>
  </conditionalFormatting>
  <conditionalFormatting sqref="AP181">
    <cfRule type="cellIs" dxfId="15823" priority="14288" stopIfTrue="1" operator="equal">
      <formula>"Muy Baja"</formula>
    </cfRule>
  </conditionalFormatting>
  <conditionalFormatting sqref="AE182">
    <cfRule type="containsText" dxfId="15822" priority="14251" operator="containsText" text="VALORAR">
      <formula>NOT(ISERROR(SEARCH("VALORAR",AE182)))</formula>
    </cfRule>
    <cfRule type="containsText" dxfId="15821" priority="14252" operator="containsText" text="Extrema">
      <formula>NOT(ISERROR(SEARCH("Extrema",AE182)))</formula>
    </cfRule>
    <cfRule type="containsText" dxfId="15820" priority="14253" operator="containsText" text="Alta">
      <formula>NOT(ISERROR(SEARCH("Alta",AE182)))</formula>
    </cfRule>
    <cfRule type="containsText" dxfId="15819" priority="14254" operator="containsText" text="Moderada">
      <formula>NOT(ISERROR(SEARCH("Moderada",AE182)))</formula>
    </cfRule>
    <cfRule type="containsText" dxfId="15818" priority="14255" operator="containsText" text="Baja">
      <formula>NOT(ISERROR(SEARCH("Baja",AE182)))</formula>
    </cfRule>
  </conditionalFormatting>
  <conditionalFormatting sqref="AE182">
    <cfRule type="containsText" dxfId="15817" priority="14256" operator="containsText" text="VALORAR">
      <formula>NOT(ISERROR(SEARCH("VALORAR",AE182)))</formula>
    </cfRule>
    <cfRule type="containsText" dxfId="15816" priority="14257" operator="containsText" text="Extrema">
      <formula>NOT(ISERROR(SEARCH("Extrema",AE182)))</formula>
    </cfRule>
    <cfRule type="containsText" dxfId="15815" priority="14258" operator="containsText" text="Alta">
      <formula>NOT(ISERROR(SEARCH("Alta",AE182)))</formula>
    </cfRule>
    <cfRule type="containsText" dxfId="15814" priority="14259" operator="containsText" text="Moderada">
      <formula>NOT(ISERROR(SEARCH("Moderada",AE182)))</formula>
    </cfRule>
    <cfRule type="containsText" dxfId="15813" priority="14260" operator="containsText" text="Baja">
      <formula>NOT(ISERROR(SEARCH("Baja",AE182)))</formula>
    </cfRule>
  </conditionalFormatting>
  <conditionalFormatting sqref="V182">
    <cfRule type="cellIs" dxfId="15812" priority="14267" stopIfTrue="1" operator="equal">
      <formula>"Alta"</formula>
    </cfRule>
  </conditionalFormatting>
  <conditionalFormatting sqref="V182">
    <cfRule type="cellIs" dxfId="15811" priority="14269" stopIfTrue="1" operator="equal">
      <formula>"Baja"</formula>
    </cfRule>
  </conditionalFormatting>
  <conditionalFormatting sqref="V182">
    <cfRule type="cellIs" dxfId="15810" priority="14268" stopIfTrue="1" operator="equal">
      <formula>"Media"</formula>
    </cfRule>
  </conditionalFormatting>
  <conditionalFormatting sqref="V182">
    <cfRule type="cellIs" dxfId="15809" priority="14266" stopIfTrue="1" operator="equal">
      <formula>"Muy Alta"</formula>
    </cfRule>
  </conditionalFormatting>
  <conditionalFormatting sqref="V182">
    <cfRule type="cellIs" dxfId="15808" priority="14270" stopIfTrue="1" operator="equal">
      <formula>"Muy Baja"</formula>
    </cfRule>
  </conditionalFormatting>
  <conditionalFormatting sqref="AP182">
    <cfRule type="cellIs" dxfId="15807" priority="14243" stopIfTrue="1" operator="equal">
      <formula>"Alta"</formula>
    </cfRule>
  </conditionalFormatting>
  <conditionalFormatting sqref="AP182">
    <cfRule type="cellIs" dxfId="15806" priority="14245" stopIfTrue="1" operator="equal">
      <formula>"Baja"</formula>
    </cfRule>
  </conditionalFormatting>
  <conditionalFormatting sqref="AP182">
    <cfRule type="cellIs" dxfId="15805" priority="14244" stopIfTrue="1" operator="equal">
      <formula>"Media"</formula>
    </cfRule>
  </conditionalFormatting>
  <conditionalFormatting sqref="AP182">
    <cfRule type="cellIs" dxfId="15804" priority="14242" stopIfTrue="1" operator="equal">
      <formula>"Muy Alta"</formula>
    </cfRule>
  </conditionalFormatting>
  <conditionalFormatting sqref="AP182">
    <cfRule type="cellIs" dxfId="15803" priority="14246" stopIfTrue="1" operator="equal">
      <formula>"Muy Baja"</formula>
    </cfRule>
  </conditionalFormatting>
  <conditionalFormatting sqref="AE172:AE173">
    <cfRule type="containsText" dxfId="15802" priority="14195" operator="containsText" text="VALORAR">
      <formula>NOT(ISERROR(SEARCH("VALORAR",AE172)))</formula>
    </cfRule>
    <cfRule type="containsText" dxfId="15801" priority="14196" operator="containsText" text="Extrema">
      <formula>NOT(ISERROR(SEARCH("Extrema",AE172)))</formula>
    </cfRule>
    <cfRule type="containsText" dxfId="15800" priority="14197" operator="containsText" text="Alta">
      <formula>NOT(ISERROR(SEARCH("Alta",AE172)))</formula>
    </cfRule>
    <cfRule type="containsText" dxfId="15799" priority="14198" operator="containsText" text="Moderada">
      <formula>NOT(ISERROR(SEARCH("Moderada",AE172)))</formula>
    </cfRule>
    <cfRule type="containsText" dxfId="15798" priority="14199" operator="containsText" text="Baja">
      <formula>NOT(ISERROR(SEARCH("Baja",AE172)))</formula>
    </cfRule>
  </conditionalFormatting>
  <conditionalFormatting sqref="AE172:AE173">
    <cfRule type="containsText" dxfId="15797" priority="14200" operator="containsText" text="VALORAR">
      <formula>NOT(ISERROR(SEARCH("VALORAR",AE172)))</formula>
    </cfRule>
    <cfRule type="containsText" dxfId="15796" priority="14201" operator="containsText" text="Extrema">
      <formula>NOT(ISERROR(SEARCH("Extrema",AE172)))</formula>
    </cfRule>
    <cfRule type="containsText" dxfId="15795" priority="14202" operator="containsText" text="Alta">
      <formula>NOT(ISERROR(SEARCH("Alta",AE172)))</formula>
    </cfRule>
    <cfRule type="containsText" dxfId="15794" priority="14203" operator="containsText" text="Moderada">
      <formula>NOT(ISERROR(SEARCH("Moderada",AE172)))</formula>
    </cfRule>
    <cfRule type="containsText" dxfId="15793" priority="14204" operator="containsText" text="Baja">
      <formula>NOT(ISERROR(SEARCH("Baja",AE172)))</formula>
    </cfRule>
  </conditionalFormatting>
  <conditionalFormatting sqref="AP177">
    <cfRule type="cellIs" dxfId="15792" priority="14149" stopIfTrue="1" operator="equal">
      <formula>"Alta"</formula>
    </cfRule>
  </conditionalFormatting>
  <conditionalFormatting sqref="AP177">
    <cfRule type="cellIs" dxfId="15791" priority="14151" stopIfTrue="1" operator="equal">
      <formula>"Baja"</formula>
    </cfRule>
  </conditionalFormatting>
  <conditionalFormatting sqref="AP177">
    <cfRule type="cellIs" dxfId="15790" priority="14150" stopIfTrue="1" operator="equal">
      <formula>"Media"</formula>
    </cfRule>
  </conditionalFormatting>
  <conditionalFormatting sqref="AP177">
    <cfRule type="cellIs" dxfId="15789" priority="14148" stopIfTrue="1" operator="equal">
      <formula>"Muy Alta"</formula>
    </cfRule>
  </conditionalFormatting>
  <conditionalFormatting sqref="AP177">
    <cfRule type="cellIs" dxfId="15788" priority="14152" stopIfTrue="1" operator="equal">
      <formula>"Muy Baja"</formula>
    </cfRule>
  </conditionalFormatting>
  <conditionalFormatting sqref="AP174">
    <cfRule type="cellIs" dxfId="15787" priority="14107" stopIfTrue="1" operator="equal">
      <formula>"Alta"</formula>
    </cfRule>
  </conditionalFormatting>
  <conditionalFormatting sqref="AP174">
    <cfRule type="cellIs" dxfId="15786" priority="14109" stopIfTrue="1" operator="equal">
      <formula>"Baja"</formula>
    </cfRule>
  </conditionalFormatting>
  <conditionalFormatting sqref="AP174">
    <cfRule type="cellIs" dxfId="15785" priority="14108" stopIfTrue="1" operator="equal">
      <formula>"Media"</formula>
    </cfRule>
  </conditionalFormatting>
  <conditionalFormatting sqref="AP174">
    <cfRule type="cellIs" dxfId="15784" priority="14106" stopIfTrue="1" operator="equal">
      <formula>"Muy Alta"</formula>
    </cfRule>
  </conditionalFormatting>
  <conditionalFormatting sqref="AP174">
    <cfRule type="cellIs" dxfId="15783" priority="14110" stopIfTrue="1" operator="equal">
      <formula>"Muy Baja"</formula>
    </cfRule>
  </conditionalFormatting>
  <conditionalFormatting sqref="V172:V173">
    <cfRule type="cellIs" dxfId="15782" priority="14211" stopIfTrue="1" operator="equal">
      <formula>"Alta"</formula>
    </cfRule>
  </conditionalFormatting>
  <conditionalFormatting sqref="V172:V173">
    <cfRule type="cellIs" dxfId="15781" priority="14213" stopIfTrue="1" operator="equal">
      <formula>"Baja"</formula>
    </cfRule>
  </conditionalFormatting>
  <conditionalFormatting sqref="V172:V173">
    <cfRule type="cellIs" dxfId="15780" priority="14212" stopIfTrue="1" operator="equal">
      <formula>"Media"</formula>
    </cfRule>
  </conditionalFormatting>
  <conditionalFormatting sqref="V172:V173">
    <cfRule type="cellIs" dxfId="15779" priority="14210" stopIfTrue="1" operator="equal">
      <formula>"Muy Alta"</formula>
    </cfRule>
  </conditionalFormatting>
  <conditionalFormatting sqref="V172:V173">
    <cfRule type="cellIs" dxfId="15778" priority="14214" stopIfTrue="1" operator="equal">
      <formula>"Muy Baja"</formula>
    </cfRule>
  </conditionalFormatting>
  <conditionalFormatting sqref="AW172">
    <cfRule type="containsText" dxfId="15777" priority="14185" operator="containsText" text="VALORAR">
      <formula>NOT(ISERROR(SEARCH("VALORAR",AW172)))</formula>
    </cfRule>
    <cfRule type="containsText" dxfId="15776" priority="14186" operator="containsText" text="Extrema">
      <formula>NOT(ISERROR(SEARCH("Extrema",AW172)))</formula>
    </cfRule>
    <cfRule type="containsText" dxfId="15775" priority="14187" operator="containsText" text="Alta">
      <formula>NOT(ISERROR(SEARCH("Alta",AW172)))</formula>
    </cfRule>
    <cfRule type="containsText" dxfId="15774" priority="14188" operator="containsText" text="Moderada">
      <formula>NOT(ISERROR(SEARCH("Moderada",AW172)))</formula>
    </cfRule>
    <cfRule type="containsText" dxfId="15773" priority="14189" operator="containsText" text="Baja">
      <formula>NOT(ISERROR(SEARCH("Baja",AW172)))</formula>
    </cfRule>
  </conditionalFormatting>
  <conditionalFormatting sqref="AW172">
    <cfRule type="containsText" dxfId="15772" priority="14190" operator="containsText" text="VALORAR">
      <formula>NOT(ISERROR(SEARCH("VALORAR",AW172)))</formula>
    </cfRule>
    <cfRule type="containsText" dxfId="15771" priority="14191" operator="containsText" text="Extrema">
      <formula>NOT(ISERROR(SEARCH("Extrema",AW172)))</formula>
    </cfRule>
    <cfRule type="containsText" dxfId="15770" priority="14192" operator="containsText" text="Alta">
      <formula>NOT(ISERROR(SEARCH("Alta",AW172)))</formula>
    </cfRule>
    <cfRule type="containsText" dxfId="15769" priority="14193" operator="containsText" text="Moderada">
      <formula>NOT(ISERROR(SEARCH("Moderada",AW172)))</formula>
    </cfRule>
    <cfRule type="containsText" dxfId="15768" priority="14194" operator="containsText" text="Baja">
      <formula>NOT(ISERROR(SEARCH("Baja",AW172)))</formula>
    </cfRule>
  </conditionalFormatting>
  <conditionalFormatting sqref="AP172">
    <cfRule type="cellIs" dxfId="15767" priority="14177" stopIfTrue="1" operator="equal">
      <formula>"Alta"</formula>
    </cfRule>
  </conditionalFormatting>
  <conditionalFormatting sqref="AP172">
    <cfRule type="cellIs" dxfId="15766" priority="14179" stopIfTrue="1" operator="equal">
      <formula>"Baja"</formula>
    </cfRule>
  </conditionalFormatting>
  <conditionalFormatting sqref="AP172">
    <cfRule type="cellIs" dxfId="15765" priority="14178" stopIfTrue="1" operator="equal">
      <formula>"Media"</formula>
    </cfRule>
  </conditionalFormatting>
  <conditionalFormatting sqref="AP172">
    <cfRule type="cellIs" dxfId="15764" priority="14176" stopIfTrue="1" operator="equal">
      <formula>"Muy Alta"</formula>
    </cfRule>
  </conditionalFormatting>
  <conditionalFormatting sqref="AP172">
    <cfRule type="cellIs" dxfId="15763" priority="14180" stopIfTrue="1" operator="equal">
      <formula>"Muy Baja"</formula>
    </cfRule>
  </conditionalFormatting>
  <conditionalFormatting sqref="AP173">
    <cfRule type="cellIs" dxfId="15762" priority="14163" stopIfTrue="1" operator="equal">
      <formula>"Alta"</formula>
    </cfRule>
  </conditionalFormatting>
  <conditionalFormatting sqref="AP173">
    <cfRule type="cellIs" dxfId="15761" priority="14165" stopIfTrue="1" operator="equal">
      <formula>"Baja"</formula>
    </cfRule>
  </conditionalFormatting>
  <conditionalFormatting sqref="AP173">
    <cfRule type="cellIs" dxfId="15760" priority="14164" stopIfTrue="1" operator="equal">
      <formula>"Media"</formula>
    </cfRule>
  </conditionalFormatting>
  <conditionalFormatting sqref="AP173">
    <cfRule type="cellIs" dxfId="15759" priority="14162" stopIfTrue="1" operator="equal">
      <formula>"Muy Alta"</formula>
    </cfRule>
  </conditionalFormatting>
  <conditionalFormatting sqref="AP173">
    <cfRule type="cellIs" dxfId="15758" priority="14166" stopIfTrue="1" operator="equal">
      <formula>"Muy Baja"</formula>
    </cfRule>
  </conditionalFormatting>
  <conditionalFormatting sqref="AE174:AE175">
    <cfRule type="containsText" dxfId="15757" priority="14115" operator="containsText" text="VALORAR">
      <formula>NOT(ISERROR(SEARCH("VALORAR",AE174)))</formula>
    </cfRule>
    <cfRule type="containsText" dxfId="15756" priority="14116" operator="containsText" text="Extrema">
      <formula>NOT(ISERROR(SEARCH("Extrema",AE174)))</formula>
    </cfRule>
    <cfRule type="containsText" dxfId="15755" priority="14117" operator="containsText" text="Alta">
      <formula>NOT(ISERROR(SEARCH("Alta",AE174)))</formula>
    </cfRule>
    <cfRule type="containsText" dxfId="15754" priority="14118" operator="containsText" text="Moderada">
      <formula>NOT(ISERROR(SEARCH("Moderada",AE174)))</formula>
    </cfRule>
    <cfRule type="containsText" dxfId="15753" priority="14119" operator="containsText" text="Baja">
      <formula>NOT(ISERROR(SEARCH("Baja",AE174)))</formula>
    </cfRule>
  </conditionalFormatting>
  <conditionalFormatting sqref="AE174:AE175">
    <cfRule type="containsText" dxfId="15752" priority="14120" operator="containsText" text="VALORAR">
      <formula>NOT(ISERROR(SEARCH("VALORAR",AE174)))</formula>
    </cfRule>
    <cfRule type="containsText" dxfId="15751" priority="14121" operator="containsText" text="Extrema">
      <formula>NOT(ISERROR(SEARCH("Extrema",AE174)))</formula>
    </cfRule>
    <cfRule type="containsText" dxfId="15750" priority="14122" operator="containsText" text="Alta">
      <formula>NOT(ISERROR(SEARCH("Alta",AE174)))</formula>
    </cfRule>
    <cfRule type="containsText" dxfId="15749" priority="14123" operator="containsText" text="Moderada">
      <formula>NOT(ISERROR(SEARCH("Moderada",AE174)))</formula>
    </cfRule>
    <cfRule type="containsText" dxfId="15748" priority="14124" operator="containsText" text="Baja">
      <formula>NOT(ISERROR(SEARCH("Baja",AE174)))</formula>
    </cfRule>
  </conditionalFormatting>
  <conditionalFormatting sqref="V174:V175">
    <cfRule type="cellIs" dxfId="15747" priority="14131" stopIfTrue="1" operator="equal">
      <formula>"Alta"</formula>
    </cfRule>
  </conditionalFormatting>
  <conditionalFormatting sqref="V174:V175">
    <cfRule type="cellIs" dxfId="15746" priority="14133" stopIfTrue="1" operator="equal">
      <formula>"Baja"</formula>
    </cfRule>
  </conditionalFormatting>
  <conditionalFormatting sqref="V174:V175">
    <cfRule type="cellIs" dxfId="15745" priority="14132" stopIfTrue="1" operator="equal">
      <formula>"Media"</formula>
    </cfRule>
  </conditionalFormatting>
  <conditionalFormatting sqref="V174:V175">
    <cfRule type="cellIs" dxfId="15744" priority="14130" stopIfTrue="1" operator="equal">
      <formula>"Muy Alta"</formula>
    </cfRule>
  </conditionalFormatting>
  <conditionalFormatting sqref="V174:V175">
    <cfRule type="cellIs" dxfId="15743" priority="14134" stopIfTrue="1" operator="equal">
      <formula>"Muy Baja"</formula>
    </cfRule>
  </conditionalFormatting>
  <conditionalFormatting sqref="AP175">
    <cfRule type="cellIs" dxfId="15742" priority="14093" stopIfTrue="1" operator="equal">
      <formula>"Alta"</formula>
    </cfRule>
  </conditionalFormatting>
  <conditionalFormatting sqref="AP175">
    <cfRule type="cellIs" dxfId="15741" priority="14095" stopIfTrue="1" operator="equal">
      <formula>"Baja"</formula>
    </cfRule>
  </conditionalFormatting>
  <conditionalFormatting sqref="AP175">
    <cfRule type="cellIs" dxfId="15740" priority="14094" stopIfTrue="1" operator="equal">
      <formula>"Media"</formula>
    </cfRule>
  </conditionalFormatting>
  <conditionalFormatting sqref="AP175">
    <cfRule type="cellIs" dxfId="15739" priority="14092" stopIfTrue="1" operator="equal">
      <formula>"Muy Alta"</formula>
    </cfRule>
  </conditionalFormatting>
  <conditionalFormatting sqref="AP175">
    <cfRule type="cellIs" dxfId="15738" priority="14096" stopIfTrue="1" operator="equal">
      <formula>"Muy Baja"</formula>
    </cfRule>
  </conditionalFormatting>
  <conditionalFormatting sqref="AE176">
    <cfRule type="containsText" dxfId="15737" priority="14059" operator="containsText" text="VALORAR">
      <formula>NOT(ISERROR(SEARCH("VALORAR",AE176)))</formula>
    </cfRule>
    <cfRule type="containsText" dxfId="15736" priority="14060" operator="containsText" text="Extrema">
      <formula>NOT(ISERROR(SEARCH("Extrema",AE176)))</formula>
    </cfRule>
    <cfRule type="containsText" dxfId="15735" priority="14061" operator="containsText" text="Alta">
      <formula>NOT(ISERROR(SEARCH("Alta",AE176)))</formula>
    </cfRule>
    <cfRule type="containsText" dxfId="15734" priority="14062" operator="containsText" text="Moderada">
      <formula>NOT(ISERROR(SEARCH("Moderada",AE176)))</formula>
    </cfRule>
    <cfRule type="containsText" dxfId="15733" priority="14063" operator="containsText" text="Baja">
      <formula>NOT(ISERROR(SEARCH("Baja",AE176)))</formula>
    </cfRule>
  </conditionalFormatting>
  <conditionalFormatting sqref="AE176">
    <cfRule type="containsText" dxfId="15732" priority="14064" operator="containsText" text="VALORAR">
      <formula>NOT(ISERROR(SEARCH("VALORAR",AE176)))</formula>
    </cfRule>
    <cfRule type="containsText" dxfId="15731" priority="14065" operator="containsText" text="Extrema">
      <formula>NOT(ISERROR(SEARCH("Extrema",AE176)))</formula>
    </cfRule>
    <cfRule type="containsText" dxfId="15730" priority="14066" operator="containsText" text="Alta">
      <formula>NOT(ISERROR(SEARCH("Alta",AE176)))</formula>
    </cfRule>
    <cfRule type="containsText" dxfId="15729" priority="14067" operator="containsText" text="Moderada">
      <formula>NOT(ISERROR(SEARCH("Moderada",AE176)))</formula>
    </cfRule>
    <cfRule type="containsText" dxfId="15728" priority="14068" operator="containsText" text="Baja">
      <formula>NOT(ISERROR(SEARCH("Baja",AE176)))</formula>
    </cfRule>
  </conditionalFormatting>
  <conditionalFormatting sqref="V176">
    <cfRule type="cellIs" dxfId="15727" priority="14075" stopIfTrue="1" operator="equal">
      <formula>"Alta"</formula>
    </cfRule>
  </conditionalFormatting>
  <conditionalFormatting sqref="V176">
    <cfRule type="cellIs" dxfId="15726" priority="14077" stopIfTrue="1" operator="equal">
      <formula>"Baja"</formula>
    </cfRule>
  </conditionalFormatting>
  <conditionalFormatting sqref="V176">
    <cfRule type="cellIs" dxfId="15725" priority="14076" stopIfTrue="1" operator="equal">
      <formula>"Media"</formula>
    </cfRule>
  </conditionalFormatting>
  <conditionalFormatting sqref="V176">
    <cfRule type="cellIs" dxfId="15724" priority="14074" stopIfTrue="1" operator="equal">
      <formula>"Muy Alta"</formula>
    </cfRule>
  </conditionalFormatting>
  <conditionalFormatting sqref="V176">
    <cfRule type="cellIs" dxfId="15723" priority="14078" stopIfTrue="1" operator="equal">
      <formula>"Muy Baja"</formula>
    </cfRule>
  </conditionalFormatting>
  <conditionalFormatting sqref="AP176">
    <cfRule type="cellIs" dxfId="15722" priority="14051" stopIfTrue="1" operator="equal">
      <formula>"Alta"</formula>
    </cfRule>
  </conditionalFormatting>
  <conditionalFormatting sqref="AP176">
    <cfRule type="cellIs" dxfId="15721" priority="14053" stopIfTrue="1" operator="equal">
      <formula>"Baja"</formula>
    </cfRule>
  </conditionalFormatting>
  <conditionalFormatting sqref="AP176">
    <cfRule type="cellIs" dxfId="15720" priority="14052" stopIfTrue="1" operator="equal">
      <formula>"Media"</formula>
    </cfRule>
  </conditionalFormatting>
  <conditionalFormatting sqref="AP176">
    <cfRule type="cellIs" dxfId="15719" priority="14050" stopIfTrue="1" operator="equal">
      <formula>"Muy Alta"</formula>
    </cfRule>
  </conditionalFormatting>
  <conditionalFormatting sqref="AP176">
    <cfRule type="cellIs" dxfId="15718" priority="14054" stopIfTrue="1" operator="equal">
      <formula>"Muy Baja"</formula>
    </cfRule>
  </conditionalFormatting>
  <conditionalFormatting sqref="AE184:AE185">
    <cfRule type="containsText" dxfId="15717" priority="14003" operator="containsText" text="VALORAR">
      <formula>NOT(ISERROR(SEARCH("VALORAR",AE184)))</formula>
    </cfRule>
    <cfRule type="containsText" dxfId="15716" priority="14004" operator="containsText" text="Extrema">
      <formula>NOT(ISERROR(SEARCH("Extrema",AE184)))</formula>
    </cfRule>
    <cfRule type="containsText" dxfId="15715" priority="14005" operator="containsText" text="Alta">
      <formula>NOT(ISERROR(SEARCH("Alta",AE184)))</formula>
    </cfRule>
    <cfRule type="containsText" dxfId="15714" priority="14006" operator="containsText" text="Moderada">
      <formula>NOT(ISERROR(SEARCH("Moderada",AE184)))</formula>
    </cfRule>
    <cfRule type="containsText" dxfId="15713" priority="14007" operator="containsText" text="Baja">
      <formula>NOT(ISERROR(SEARCH("Baja",AE184)))</formula>
    </cfRule>
  </conditionalFormatting>
  <conditionalFormatting sqref="AE184:AE185">
    <cfRule type="containsText" dxfId="15712" priority="14008" operator="containsText" text="VALORAR">
      <formula>NOT(ISERROR(SEARCH("VALORAR",AE184)))</formula>
    </cfRule>
    <cfRule type="containsText" dxfId="15711" priority="14009" operator="containsText" text="Extrema">
      <formula>NOT(ISERROR(SEARCH("Extrema",AE184)))</formula>
    </cfRule>
    <cfRule type="containsText" dxfId="15710" priority="14010" operator="containsText" text="Alta">
      <formula>NOT(ISERROR(SEARCH("Alta",AE184)))</formula>
    </cfRule>
    <cfRule type="containsText" dxfId="15709" priority="14011" operator="containsText" text="Moderada">
      <formula>NOT(ISERROR(SEARCH("Moderada",AE184)))</formula>
    </cfRule>
    <cfRule type="containsText" dxfId="15708" priority="14012" operator="containsText" text="Baja">
      <formula>NOT(ISERROR(SEARCH("Baja",AE184)))</formula>
    </cfRule>
  </conditionalFormatting>
  <conditionalFormatting sqref="AP189">
    <cfRule type="cellIs" dxfId="15707" priority="13957" stopIfTrue="1" operator="equal">
      <formula>"Alta"</formula>
    </cfRule>
  </conditionalFormatting>
  <conditionalFormatting sqref="AP189">
    <cfRule type="cellIs" dxfId="15706" priority="13959" stopIfTrue="1" operator="equal">
      <formula>"Baja"</formula>
    </cfRule>
  </conditionalFormatting>
  <conditionalFormatting sqref="AP189">
    <cfRule type="cellIs" dxfId="15705" priority="13958" stopIfTrue="1" operator="equal">
      <formula>"Media"</formula>
    </cfRule>
  </conditionalFormatting>
  <conditionalFormatting sqref="AP189">
    <cfRule type="cellIs" dxfId="15704" priority="13956" stopIfTrue="1" operator="equal">
      <formula>"Muy Alta"</formula>
    </cfRule>
  </conditionalFormatting>
  <conditionalFormatting sqref="AP189">
    <cfRule type="cellIs" dxfId="15703" priority="13960" stopIfTrue="1" operator="equal">
      <formula>"Muy Baja"</formula>
    </cfRule>
  </conditionalFormatting>
  <conditionalFormatting sqref="AP186">
    <cfRule type="cellIs" dxfId="15702" priority="13915" stopIfTrue="1" operator="equal">
      <formula>"Alta"</formula>
    </cfRule>
  </conditionalFormatting>
  <conditionalFormatting sqref="AP186">
    <cfRule type="cellIs" dxfId="15701" priority="13917" stopIfTrue="1" operator="equal">
      <formula>"Baja"</formula>
    </cfRule>
  </conditionalFormatting>
  <conditionalFormatting sqref="AP186">
    <cfRule type="cellIs" dxfId="15700" priority="13916" stopIfTrue="1" operator="equal">
      <formula>"Media"</formula>
    </cfRule>
  </conditionalFormatting>
  <conditionalFormatting sqref="AP186">
    <cfRule type="cellIs" dxfId="15699" priority="13914" stopIfTrue="1" operator="equal">
      <formula>"Muy Alta"</formula>
    </cfRule>
  </conditionalFormatting>
  <conditionalFormatting sqref="AP186">
    <cfRule type="cellIs" dxfId="15698" priority="13918" stopIfTrue="1" operator="equal">
      <formula>"Muy Baja"</formula>
    </cfRule>
  </conditionalFormatting>
  <conditionalFormatting sqref="V184:V185">
    <cfRule type="cellIs" dxfId="15697" priority="14019" stopIfTrue="1" operator="equal">
      <formula>"Alta"</formula>
    </cfRule>
  </conditionalFormatting>
  <conditionalFormatting sqref="V184:V185">
    <cfRule type="cellIs" dxfId="15696" priority="14021" stopIfTrue="1" operator="equal">
      <formula>"Baja"</formula>
    </cfRule>
  </conditionalFormatting>
  <conditionalFormatting sqref="V184:V185">
    <cfRule type="cellIs" dxfId="15695" priority="14020" stopIfTrue="1" operator="equal">
      <formula>"Media"</formula>
    </cfRule>
  </conditionalFormatting>
  <conditionalFormatting sqref="V184:V185">
    <cfRule type="cellIs" dxfId="15694" priority="14018" stopIfTrue="1" operator="equal">
      <formula>"Muy Alta"</formula>
    </cfRule>
  </conditionalFormatting>
  <conditionalFormatting sqref="V184:V185">
    <cfRule type="cellIs" dxfId="15693" priority="14022" stopIfTrue="1" operator="equal">
      <formula>"Muy Baja"</formula>
    </cfRule>
  </conditionalFormatting>
  <conditionalFormatting sqref="AW184">
    <cfRule type="containsText" dxfId="15692" priority="13993" operator="containsText" text="VALORAR">
      <formula>NOT(ISERROR(SEARCH("VALORAR",AW184)))</formula>
    </cfRule>
    <cfRule type="containsText" dxfId="15691" priority="13994" operator="containsText" text="Extrema">
      <formula>NOT(ISERROR(SEARCH("Extrema",AW184)))</formula>
    </cfRule>
    <cfRule type="containsText" dxfId="15690" priority="13995" operator="containsText" text="Alta">
      <formula>NOT(ISERROR(SEARCH("Alta",AW184)))</formula>
    </cfRule>
    <cfRule type="containsText" dxfId="15689" priority="13996" operator="containsText" text="Moderada">
      <formula>NOT(ISERROR(SEARCH("Moderada",AW184)))</formula>
    </cfRule>
    <cfRule type="containsText" dxfId="15688" priority="13997" operator="containsText" text="Baja">
      <formula>NOT(ISERROR(SEARCH("Baja",AW184)))</formula>
    </cfRule>
  </conditionalFormatting>
  <conditionalFormatting sqref="AW184">
    <cfRule type="containsText" dxfId="15687" priority="13998" operator="containsText" text="VALORAR">
      <formula>NOT(ISERROR(SEARCH("VALORAR",AW184)))</formula>
    </cfRule>
    <cfRule type="containsText" dxfId="15686" priority="13999" operator="containsText" text="Extrema">
      <formula>NOT(ISERROR(SEARCH("Extrema",AW184)))</formula>
    </cfRule>
    <cfRule type="containsText" dxfId="15685" priority="14000" operator="containsText" text="Alta">
      <formula>NOT(ISERROR(SEARCH("Alta",AW184)))</formula>
    </cfRule>
    <cfRule type="containsText" dxfId="15684" priority="14001" operator="containsText" text="Moderada">
      <formula>NOT(ISERROR(SEARCH("Moderada",AW184)))</formula>
    </cfRule>
    <cfRule type="containsText" dxfId="15683" priority="14002" operator="containsText" text="Baja">
      <formula>NOT(ISERROR(SEARCH("Baja",AW184)))</formula>
    </cfRule>
  </conditionalFormatting>
  <conditionalFormatting sqref="AP184">
    <cfRule type="cellIs" dxfId="15682" priority="13985" stopIfTrue="1" operator="equal">
      <formula>"Alta"</formula>
    </cfRule>
  </conditionalFormatting>
  <conditionalFormatting sqref="AP184">
    <cfRule type="cellIs" dxfId="15681" priority="13987" stopIfTrue="1" operator="equal">
      <formula>"Baja"</formula>
    </cfRule>
  </conditionalFormatting>
  <conditionalFormatting sqref="AP184">
    <cfRule type="cellIs" dxfId="15680" priority="13986" stopIfTrue="1" operator="equal">
      <formula>"Media"</formula>
    </cfRule>
  </conditionalFormatting>
  <conditionalFormatting sqref="AP184">
    <cfRule type="cellIs" dxfId="15679" priority="13984" stopIfTrue="1" operator="equal">
      <formula>"Muy Alta"</formula>
    </cfRule>
  </conditionalFormatting>
  <conditionalFormatting sqref="AP184">
    <cfRule type="cellIs" dxfId="15678" priority="13988" stopIfTrue="1" operator="equal">
      <formula>"Muy Baja"</formula>
    </cfRule>
  </conditionalFormatting>
  <conditionalFormatting sqref="AP185">
    <cfRule type="cellIs" dxfId="15677" priority="13971" stopIfTrue="1" operator="equal">
      <formula>"Alta"</formula>
    </cfRule>
  </conditionalFormatting>
  <conditionalFormatting sqref="AP185">
    <cfRule type="cellIs" dxfId="15676" priority="13973" stopIfTrue="1" operator="equal">
      <formula>"Baja"</formula>
    </cfRule>
  </conditionalFormatting>
  <conditionalFormatting sqref="AP185">
    <cfRule type="cellIs" dxfId="15675" priority="13972" stopIfTrue="1" operator="equal">
      <formula>"Media"</formula>
    </cfRule>
  </conditionalFormatting>
  <conditionalFormatting sqref="AP185">
    <cfRule type="cellIs" dxfId="15674" priority="13970" stopIfTrue="1" operator="equal">
      <formula>"Muy Alta"</formula>
    </cfRule>
  </conditionalFormatting>
  <conditionalFormatting sqref="AP185">
    <cfRule type="cellIs" dxfId="15673" priority="13974" stopIfTrue="1" operator="equal">
      <formula>"Muy Baja"</formula>
    </cfRule>
  </conditionalFormatting>
  <conditionalFormatting sqref="AE186:AE187">
    <cfRule type="containsText" dxfId="15672" priority="13923" operator="containsText" text="VALORAR">
      <formula>NOT(ISERROR(SEARCH("VALORAR",AE186)))</formula>
    </cfRule>
    <cfRule type="containsText" dxfId="15671" priority="13924" operator="containsText" text="Extrema">
      <formula>NOT(ISERROR(SEARCH("Extrema",AE186)))</formula>
    </cfRule>
    <cfRule type="containsText" dxfId="15670" priority="13925" operator="containsText" text="Alta">
      <formula>NOT(ISERROR(SEARCH("Alta",AE186)))</formula>
    </cfRule>
    <cfRule type="containsText" dxfId="15669" priority="13926" operator="containsText" text="Moderada">
      <formula>NOT(ISERROR(SEARCH("Moderada",AE186)))</formula>
    </cfRule>
    <cfRule type="containsText" dxfId="15668" priority="13927" operator="containsText" text="Baja">
      <formula>NOT(ISERROR(SEARCH("Baja",AE186)))</formula>
    </cfRule>
  </conditionalFormatting>
  <conditionalFormatting sqref="AE186:AE187">
    <cfRule type="containsText" dxfId="15667" priority="13928" operator="containsText" text="VALORAR">
      <formula>NOT(ISERROR(SEARCH("VALORAR",AE186)))</formula>
    </cfRule>
    <cfRule type="containsText" dxfId="15666" priority="13929" operator="containsText" text="Extrema">
      <formula>NOT(ISERROR(SEARCH("Extrema",AE186)))</formula>
    </cfRule>
    <cfRule type="containsText" dxfId="15665" priority="13930" operator="containsText" text="Alta">
      <formula>NOT(ISERROR(SEARCH("Alta",AE186)))</formula>
    </cfRule>
    <cfRule type="containsText" dxfId="15664" priority="13931" operator="containsText" text="Moderada">
      <formula>NOT(ISERROR(SEARCH("Moderada",AE186)))</formula>
    </cfRule>
    <cfRule type="containsText" dxfId="15663" priority="13932" operator="containsText" text="Baja">
      <formula>NOT(ISERROR(SEARCH("Baja",AE186)))</formula>
    </cfRule>
  </conditionalFormatting>
  <conditionalFormatting sqref="V186:V187">
    <cfRule type="cellIs" dxfId="15662" priority="13939" stopIfTrue="1" operator="equal">
      <formula>"Alta"</formula>
    </cfRule>
  </conditionalFormatting>
  <conditionalFormatting sqref="V186:V187">
    <cfRule type="cellIs" dxfId="15661" priority="13941" stopIfTrue="1" operator="equal">
      <formula>"Baja"</formula>
    </cfRule>
  </conditionalFormatting>
  <conditionalFormatting sqref="V186:V187">
    <cfRule type="cellIs" dxfId="15660" priority="13940" stopIfTrue="1" operator="equal">
      <formula>"Media"</formula>
    </cfRule>
  </conditionalFormatting>
  <conditionalFormatting sqref="V186:V187">
    <cfRule type="cellIs" dxfId="15659" priority="13938" stopIfTrue="1" operator="equal">
      <formula>"Muy Alta"</formula>
    </cfRule>
  </conditionalFormatting>
  <conditionalFormatting sqref="V186:V187">
    <cfRule type="cellIs" dxfId="15658" priority="13942" stopIfTrue="1" operator="equal">
      <formula>"Muy Baja"</formula>
    </cfRule>
  </conditionalFormatting>
  <conditionalFormatting sqref="AP187">
    <cfRule type="cellIs" dxfId="15657" priority="13901" stopIfTrue="1" operator="equal">
      <formula>"Alta"</formula>
    </cfRule>
  </conditionalFormatting>
  <conditionalFormatting sqref="AP187">
    <cfRule type="cellIs" dxfId="15656" priority="13903" stopIfTrue="1" operator="equal">
      <formula>"Baja"</formula>
    </cfRule>
  </conditionalFormatting>
  <conditionalFormatting sqref="AP187">
    <cfRule type="cellIs" dxfId="15655" priority="13902" stopIfTrue="1" operator="equal">
      <formula>"Media"</formula>
    </cfRule>
  </conditionalFormatting>
  <conditionalFormatting sqref="AP187">
    <cfRule type="cellIs" dxfId="15654" priority="13900" stopIfTrue="1" operator="equal">
      <formula>"Muy Alta"</formula>
    </cfRule>
  </conditionalFormatting>
  <conditionalFormatting sqref="AP187">
    <cfRule type="cellIs" dxfId="15653" priority="13904" stopIfTrue="1" operator="equal">
      <formula>"Muy Baja"</formula>
    </cfRule>
  </conditionalFormatting>
  <conditionalFormatting sqref="AE188">
    <cfRule type="containsText" dxfId="15652" priority="13867" operator="containsText" text="VALORAR">
      <formula>NOT(ISERROR(SEARCH("VALORAR",AE188)))</formula>
    </cfRule>
    <cfRule type="containsText" dxfId="15651" priority="13868" operator="containsText" text="Extrema">
      <formula>NOT(ISERROR(SEARCH("Extrema",AE188)))</formula>
    </cfRule>
    <cfRule type="containsText" dxfId="15650" priority="13869" operator="containsText" text="Alta">
      <formula>NOT(ISERROR(SEARCH("Alta",AE188)))</formula>
    </cfRule>
    <cfRule type="containsText" dxfId="15649" priority="13870" operator="containsText" text="Moderada">
      <formula>NOT(ISERROR(SEARCH("Moderada",AE188)))</formula>
    </cfRule>
    <cfRule type="containsText" dxfId="15648" priority="13871" operator="containsText" text="Baja">
      <formula>NOT(ISERROR(SEARCH("Baja",AE188)))</formula>
    </cfRule>
  </conditionalFormatting>
  <conditionalFormatting sqref="AE188">
    <cfRule type="containsText" dxfId="15647" priority="13872" operator="containsText" text="VALORAR">
      <formula>NOT(ISERROR(SEARCH("VALORAR",AE188)))</formula>
    </cfRule>
    <cfRule type="containsText" dxfId="15646" priority="13873" operator="containsText" text="Extrema">
      <formula>NOT(ISERROR(SEARCH("Extrema",AE188)))</formula>
    </cfRule>
    <cfRule type="containsText" dxfId="15645" priority="13874" operator="containsText" text="Alta">
      <formula>NOT(ISERROR(SEARCH("Alta",AE188)))</formula>
    </cfRule>
    <cfRule type="containsText" dxfId="15644" priority="13875" operator="containsText" text="Moderada">
      <formula>NOT(ISERROR(SEARCH("Moderada",AE188)))</formula>
    </cfRule>
    <cfRule type="containsText" dxfId="15643" priority="13876" operator="containsText" text="Baja">
      <formula>NOT(ISERROR(SEARCH("Baja",AE188)))</formula>
    </cfRule>
  </conditionalFormatting>
  <conditionalFormatting sqref="V188">
    <cfRule type="cellIs" dxfId="15642" priority="13883" stopIfTrue="1" operator="equal">
      <formula>"Alta"</formula>
    </cfRule>
  </conditionalFormatting>
  <conditionalFormatting sqref="V188">
    <cfRule type="cellIs" dxfId="15641" priority="13885" stopIfTrue="1" operator="equal">
      <formula>"Baja"</formula>
    </cfRule>
  </conditionalFormatting>
  <conditionalFormatting sqref="V188">
    <cfRule type="cellIs" dxfId="15640" priority="13884" stopIfTrue="1" operator="equal">
      <formula>"Media"</formula>
    </cfRule>
  </conditionalFormatting>
  <conditionalFormatting sqref="V188">
    <cfRule type="cellIs" dxfId="15639" priority="13882" stopIfTrue="1" operator="equal">
      <formula>"Muy Alta"</formula>
    </cfRule>
  </conditionalFormatting>
  <conditionalFormatting sqref="V188">
    <cfRule type="cellIs" dxfId="15638" priority="13886" stopIfTrue="1" operator="equal">
      <formula>"Muy Baja"</formula>
    </cfRule>
  </conditionalFormatting>
  <conditionalFormatting sqref="AP188">
    <cfRule type="cellIs" dxfId="15637" priority="13859" stopIfTrue="1" operator="equal">
      <formula>"Alta"</formula>
    </cfRule>
  </conditionalFormatting>
  <conditionalFormatting sqref="AP188">
    <cfRule type="cellIs" dxfId="15636" priority="13861" stopIfTrue="1" operator="equal">
      <formula>"Baja"</formula>
    </cfRule>
  </conditionalFormatting>
  <conditionalFormatting sqref="AP188">
    <cfRule type="cellIs" dxfId="15635" priority="13860" stopIfTrue="1" operator="equal">
      <formula>"Media"</formula>
    </cfRule>
  </conditionalFormatting>
  <conditionalFormatting sqref="AP188">
    <cfRule type="cellIs" dxfId="15634" priority="13858" stopIfTrue="1" operator="equal">
      <formula>"Muy Alta"</formula>
    </cfRule>
  </conditionalFormatting>
  <conditionalFormatting sqref="AP188">
    <cfRule type="cellIs" dxfId="15633" priority="13862" stopIfTrue="1" operator="equal">
      <formula>"Muy Baja"</formula>
    </cfRule>
  </conditionalFormatting>
  <conditionalFormatting sqref="AE190:AE191">
    <cfRule type="containsText" dxfId="15632" priority="13811" operator="containsText" text="VALORAR">
      <formula>NOT(ISERROR(SEARCH("VALORAR",AE190)))</formula>
    </cfRule>
    <cfRule type="containsText" dxfId="15631" priority="13812" operator="containsText" text="Extrema">
      <formula>NOT(ISERROR(SEARCH("Extrema",AE190)))</formula>
    </cfRule>
    <cfRule type="containsText" dxfId="15630" priority="13813" operator="containsText" text="Alta">
      <formula>NOT(ISERROR(SEARCH("Alta",AE190)))</formula>
    </cfRule>
    <cfRule type="containsText" dxfId="15629" priority="13814" operator="containsText" text="Moderada">
      <formula>NOT(ISERROR(SEARCH("Moderada",AE190)))</formula>
    </cfRule>
    <cfRule type="containsText" dxfId="15628" priority="13815" operator="containsText" text="Baja">
      <formula>NOT(ISERROR(SEARCH("Baja",AE190)))</formula>
    </cfRule>
  </conditionalFormatting>
  <conditionalFormatting sqref="AE190:AE191">
    <cfRule type="containsText" dxfId="15627" priority="13816" operator="containsText" text="VALORAR">
      <formula>NOT(ISERROR(SEARCH("VALORAR",AE190)))</formula>
    </cfRule>
    <cfRule type="containsText" dxfId="15626" priority="13817" operator="containsText" text="Extrema">
      <formula>NOT(ISERROR(SEARCH("Extrema",AE190)))</formula>
    </cfRule>
    <cfRule type="containsText" dxfId="15625" priority="13818" operator="containsText" text="Alta">
      <formula>NOT(ISERROR(SEARCH("Alta",AE190)))</formula>
    </cfRule>
    <cfRule type="containsText" dxfId="15624" priority="13819" operator="containsText" text="Moderada">
      <formula>NOT(ISERROR(SEARCH("Moderada",AE190)))</formula>
    </cfRule>
    <cfRule type="containsText" dxfId="15623" priority="13820" operator="containsText" text="Baja">
      <formula>NOT(ISERROR(SEARCH("Baja",AE190)))</formula>
    </cfRule>
  </conditionalFormatting>
  <conditionalFormatting sqref="AP195">
    <cfRule type="cellIs" dxfId="15622" priority="13765" stopIfTrue="1" operator="equal">
      <formula>"Alta"</formula>
    </cfRule>
  </conditionalFormatting>
  <conditionalFormatting sqref="AP195">
    <cfRule type="cellIs" dxfId="15621" priority="13767" stopIfTrue="1" operator="equal">
      <formula>"Baja"</formula>
    </cfRule>
  </conditionalFormatting>
  <conditionalFormatting sqref="AP195">
    <cfRule type="cellIs" dxfId="15620" priority="13766" stopIfTrue="1" operator="equal">
      <formula>"Media"</formula>
    </cfRule>
  </conditionalFormatting>
  <conditionalFormatting sqref="AP195">
    <cfRule type="cellIs" dxfId="15619" priority="13764" stopIfTrue="1" operator="equal">
      <formula>"Muy Alta"</formula>
    </cfRule>
  </conditionalFormatting>
  <conditionalFormatting sqref="AP195">
    <cfRule type="cellIs" dxfId="15618" priority="13768" stopIfTrue="1" operator="equal">
      <formula>"Muy Baja"</formula>
    </cfRule>
  </conditionalFormatting>
  <conditionalFormatting sqref="AP192">
    <cfRule type="cellIs" dxfId="15617" priority="13723" stopIfTrue="1" operator="equal">
      <formula>"Alta"</formula>
    </cfRule>
  </conditionalFormatting>
  <conditionalFormatting sqref="AP192">
    <cfRule type="cellIs" dxfId="15616" priority="13725" stopIfTrue="1" operator="equal">
      <formula>"Baja"</formula>
    </cfRule>
  </conditionalFormatting>
  <conditionalFormatting sqref="AP192">
    <cfRule type="cellIs" dxfId="15615" priority="13724" stopIfTrue="1" operator="equal">
      <formula>"Media"</formula>
    </cfRule>
  </conditionalFormatting>
  <conditionalFormatting sqref="AP192">
    <cfRule type="cellIs" dxfId="15614" priority="13722" stopIfTrue="1" operator="equal">
      <formula>"Muy Alta"</formula>
    </cfRule>
  </conditionalFormatting>
  <conditionalFormatting sqref="AP192">
    <cfRule type="cellIs" dxfId="15613" priority="13726" stopIfTrue="1" operator="equal">
      <formula>"Muy Baja"</formula>
    </cfRule>
  </conditionalFormatting>
  <conditionalFormatting sqref="V190:V191">
    <cfRule type="cellIs" dxfId="15612" priority="13827" stopIfTrue="1" operator="equal">
      <formula>"Alta"</formula>
    </cfRule>
  </conditionalFormatting>
  <conditionalFormatting sqref="V190:V191">
    <cfRule type="cellIs" dxfId="15611" priority="13829" stopIfTrue="1" operator="equal">
      <formula>"Baja"</formula>
    </cfRule>
  </conditionalFormatting>
  <conditionalFormatting sqref="V190:V191">
    <cfRule type="cellIs" dxfId="15610" priority="13828" stopIfTrue="1" operator="equal">
      <formula>"Media"</formula>
    </cfRule>
  </conditionalFormatting>
  <conditionalFormatting sqref="V190:V191">
    <cfRule type="cellIs" dxfId="15609" priority="13826" stopIfTrue="1" operator="equal">
      <formula>"Muy Alta"</formula>
    </cfRule>
  </conditionalFormatting>
  <conditionalFormatting sqref="V190:V191">
    <cfRule type="cellIs" dxfId="15608" priority="13830" stopIfTrue="1" operator="equal">
      <formula>"Muy Baja"</formula>
    </cfRule>
  </conditionalFormatting>
  <conditionalFormatting sqref="AW190">
    <cfRule type="containsText" dxfId="15607" priority="13801" operator="containsText" text="VALORAR">
      <formula>NOT(ISERROR(SEARCH("VALORAR",AW190)))</formula>
    </cfRule>
    <cfRule type="containsText" dxfId="15606" priority="13802" operator="containsText" text="Extrema">
      <formula>NOT(ISERROR(SEARCH("Extrema",AW190)))</formula>
    </cfRule>
    <cfRule type="containsText" dxfId="15605" priority="13803" operator="containsText" text="Alta">
      <formula>NOT(ISERROR(SEARCH("Alta",AW190)))</formula>
    </cfRule>
    <cfRule type="containsText" dxfId="15604" priority="13804" operator="containsText" text="Moderada">
      <formula>NOT(ISERROR(SEARCH("Moderada",AW190)))</formula>
    </cfRule>
    <cfRule type="containsText" dxfId="15603" priority="13805" operator="containsText" text="Baja">
      <formula>NOT(ISERROR(SEARCH("Baja",AW190)))</formula>
    </cfRule>
  </conditionalFormatting>
  <conditionalFormatting sqref="AW190">
    <cfRule type="containsText" dxfId="15602" priority="13806" operator="containsText" text="VALORAR">
      <formula>NOT(ISERROR(SEARCH("VALORAR",AW190)))</formula>
    </cfRule>
    <cfRule type="containsText" dxfId="15601" priority="13807" operator="containsText" text="Extrema">
      <formula>NOT(ISERROR(SEARCH("Extrema",AW190)))</formula>
    </cfRule>
    <cfRule type="containsText" dxfId="15600" priority="13808" operator="containsText" text="Alta">
      <formula>NOT(ISERROR(SEARCH("Alta",AW190)))</formula>
    </cfRule>
    <cfRule type="containsText" dxfId="15599" priority="13809" operator="containsText" text="Moderada">
      <formula>NOT(ISERROR(SEARCH("Moderada",AW190)))</formula>
    </cfRule>
    <cfRule type="containsText" dxfId="15598" priority="13810" operator="containsText" text="Baja">
      <formula>NOT(ISERROR(SEARCH("Baja",AW190)))</formula>
    </cfRule>
  </conditionalFormatting>
  <conditionalFormatting sqref="AP190">
    <cfRule type="cellIs" dxfId="15597" priority="13793" stopIfTrue="1" operator="equal">
      <formula>"Alta"</formula>
    </cfRule>
  </conditionalFormatting>
  <conditionalFormatting sqref="AP190">
    <cfRule type="cellIs" dxfId="15596" priority="13795" stopIfTrue="1" operator="equal">
      <formula>"Baja"</formula>
    </cfRule>
  </conditionalFormatting>
  <conditionalFormatting sqref="AP190">
    <cfRule type="cellIs" dxfId="15595" priority="13794" stopIfTrue="1" operator="equal">
      <formula>"Media"</formula>
    </cfRule>
  </conditionalFormatting>
  <conditionalFormatting sqref="AP190">
    <cfRule type="cellIs" dxfId="15594" priority="13792" stopIfTrue="1" operator="equal">
      <formula>"Muy Alta"</formula>
    </cfRule>
  </conditionalFormatting>
  <conditionalFormatting sqref="AP190">
    <cfRule type="cellIs" dxfId="15593" priority="13796" stopIfTrue="1" operator="equal">
      <formula>"Muy Baja"</formula>
    </cfRule>
  </conditionalFormatting>
  <conditionalFormatting sqref="AP191">
    <cfRule type="cellIs" dxfId="15592" priority="13779" stopIfTrue="1" operator="equal">
      <formula>"Alta"</formula>
    </cfRule>
  </conditionalFormatting>
  <conditionalFormatting sqref="AP191">
    <cfRule type="cellIs" dxfId="15591" priority="13781" stopIfTrue="1" operator="equal">
      <formula>"Baja"</formula>
    </cfRule>
  </conditionalFormatting>
  <conditionalFormatting sqref="AP191">
    <cfRule type="cellIs" dxfId="15590" priority="13780" stopIfTrue="1" operator="equal">
      <formula>"Media"</formula>
    </cfRule>
  </conditionalFormatting>
  <conditionalFormatting sqref="AP191">
    <cfRule type="cellIs" dxfId="15589" priority="13778" stopIfTrue="1" operator="equal">
      <formula>"Muy Alta"</formula>
    </cfRule>
  </conditionalFormatting>
  <conditionalFormatting sqref="AP191">
    <cfRule type="cellIs" dxfId="15588" priority="13782" stopIfTrue="1" operator="equal">
      <formula>"Muy Baja"</formula>
    </cfRule>
  </conditionalFormatting>
  <conditionalFormatting sqref="AE192:AE193">
    <cfRule type="containsText" dxfId="15587" priority="13731" operator="containsText" text="VALORAR">
      <formula>NOT(ISERROR(SEARCH("VALORAR",AE192)))</formula>
    </cfRule>
    <cfRule type="containsText" dxfId="15586" priority="13732" operator="containsText" text="Extrema">
      <formula>NOT(ISERROR(SEARCH("Extrema",AE192)))</formula>
    </cfRule>
    <cfRule type="containsText" dxfId="15585" priority="13733" operator="containsText" text="Alta">
      <formula>NOT(ISERROR(SEARCH("Alta",AE192)))</formula>
    </cfRule>
    <cfRule type="containsText" dxfId="15584" priority="13734" operator="containsText" text="Moderada">
      <formula>NOT(ISERROR(SEARCH("Moderada",AE192)))</formula>
    </cfRule>
    <cfRule type="containsText" dxfId="15583" priority="13735" operator="containsText" text="Baja">
      <formula>NOT(ISERROR(SEARCH("Baja",AE192)))</formula>
    </cfRule>
  </conditionalFormatting>
  <conditionalFormatting sqref="AE192:AE193">
    <cfRule type="containsText" dxfId="15582" priority="13736" operator="containsText" text="VALORAR">
      <formula>NOT(ISERROR(SEARCH("VALORAR",AE192)))</formula>
    </cfRule>
    <cfRule type="containsText" dxfId="15581" priority="13737" operator="containsText" text="Extrema">
      <formula>NOT(ISERROR(SEARCH("Extrema",AE192)))</formula>
    </cfRule>
    <cfRule type="containsText" dxfId="15580" priority="13738" operator="containsText" text="Alta">
      <formula>NOT(ISERROR(SEARCH("Alta",AE192)))</formula>
    </cfRule>
    <cfRule type="containsText" dxfId="15579" priority="13739" operator="containsText" text="Moderada">
      <formula>NOT(ISERROR(SEARCH("Moderada",AE192)))</formula>
    </cfRule>
    <cfRule type="containsText" dxfId="15578" priority="13740" operator="containsText" text="Baja">
      <formula>NOT(ISERROR(SEARCH("Baja",AE192)))</formula>
    </cfRule>
  </conditionalFormatting>
  <conditionalFormatting sqref="V192:V193">
    <cfRule type="cellIs" dxfId="15577" priority="13747" stopIfTrue="1" operator="equal">
      <formula>"Alta"</formula>
    </cfRule>
  </conditionalFormatting>
  <conditionalFormatting sqref="V192:V193">
    <cfRule type="cellIs" dxfId="15576" priority="13749" stopIfTrue="1" operator="equal">
      <formula>"Baja"</formula>
    </cfRule>
  </conditionalFormatting>
  <conditionalFormatting sqref="V192:V193">
    <cfRule type="cellIs" dxfId="15575" priority="13748" stopIfTrue="1" operator="equal">
      <formula>"Media"</formula>
    </cfRule>
  </conditionalFormatting>
  <conditionalFormatting sqref="V192:V193">
    <cfRule type="cellIs" dxfId="15574" priority="13746" stopIfTrue="1" operator="equal">
      <formula>"Muy Alta"</formula>
    </cfRule>
  </conditionalFormatting>
  <conditionalFormatting sqref="V192:V193">
    <cfRule type="cellIs" dxfId="15573" priority="13750" stopIfTrue="1" operator="equal">
      <formula>"Muy Baja"</formula>
    </cfRule>
  </conditionalFormatting>
  <conditionalFormatting sqref="AP193">
    <cfRule type="cellIs" dxfId="15572" priority="13709" stopIfTrue="1" operator="equal">
      <formula>"Alta"</formula>
    </cfRule>
  </conditionalFormatting>
  <conditionalFormatting sqref="AP193">
    <cfRule type="cellIs" dxfId="15571" priority="13711" stopIfTrue="1" operator="equal">
      <formula>"Baja"</formula>
    </cfRule>
  </conditionalFormatting>
  <conditionalFormatting sqref="AP193">
    <cfRule type="cellIs" dxfId="15570" priority="13710" stopIfTrue="1" operator="equal">
      <formula>"Media"</formula>
    </cfRule>
  </conditionalFormatting>
  <conditionalFormatting sqref="AP193">
    <cfRule type="cellIs" dxfId="15569" priority="13708" stopIfTrue="1" operator="equal">
      <formula>"Muy Alta"</formula>
    </cfRule>
  </conditionalFormatting>
  <conditionalFormatting sqref="AP193">
    <cfRule type="cellIs" dxfId="15568" priority="13712" stopIfTrue="1" operator="equal">
      <formula>"Muy Baja"</formula>
    </cfRule>
  </conditionalFormatting>
  <conditionalFormatting sqref="AE194">
    <cfRule type="containsText" dxfId="15567" priority="13675" operator="containsText" text="VALORAR">
      <formula>NOT(ISERROR(SEARCH("VALORAR",AE194)))</formula>
    </cfRule>
    <cfRule type="containsText" dxfId="15566" priority="13676" operator="containsText" text="Extrema">
      <formula>NOT(ISERROR(SEARCH("Extrema",AE194)))</formula>
    </cfRule>
    <cfRule type="containsText" dxfId="15565" priority="13677" operator="containsText" text="Alta">
      <formula>NOT(ISERROR(SEARCH("Alta",AE194)))</formula>
    </cfRule>
    <cfRule type="containsText" dxfId="15564" priority="13678" operator="containsText" text="Moderada">
      <formula>NOT(ISERROR(SEARCH("Moderada",AE194)))</formula>
    </cfRule>
    <cfRule type="containsText" dxfId="15563" priority="13679" operator="containsText" text="Baja">
      <formula>NOT(ISERROR(SEARCH("Baja",AE194)))</formula>
    </cfRule>
  </conditionalFormatting>
  <conditionalFormatting sqref="AE194">
    <cfRule type="containsText" dxfId="15562" priority="13680" operator="containsText" text="VALORAR">
      <formula>NOT(ISERROR(SEARCH("VALORAR",AE194)))</formula>
    </cfRule>
    <cfRule type="containsText" dxfId="15561" priority="13681" operator="containsText" text="Extrema">
      <formula>NOT(ISERROR(SEARCH("Extrema",AE194)))</formula>
    </cfRule>
    <cfRule type="containsText" dxfId="15560" priority="13682" operator="containsText" text="Alta">
      <formula>NOT(ISERROR(SEARCH("Alta",AE194)))</formula>
    </cfRule>
    <cfRule type="containsText" dxfId="15559" priority="13683" operator="containsText" text="Moderada">
      <formula>NOT(ISERROR(SEARCH("Moderada",AE194)))</formula>
    </cfRule>
    <cfRule type="containsText" dxfId="15558" priority="13684" operator="containsText" text="Baja">
      <formula>NOT(ISERROR(SEARCH("Baja",AE194)))</formula>
    </cfRule>
  </conditionalFormatting>
  <conditionalFormatting sqref="V194">
    <cfRule type="cellIs" dxfId="15557" priority="13691" stopIfTrue="1" operator="equal">
      <formula>"Alta"</formula>
    </cfRule>
  </conditionalFormatting>
  <conditionalFormatting sqref="V194">
    <cfRule type="cellIs" dxfId="15556" priority="13693" stopIfTrue="1" operator="equal">
      <formula>"Baja"</formula>
    </cfRule>
  </conditionalFormatting>
  <conditionalFormatting sqref="V194">
    <cfRule type="cellIs" dxfId="15555" priority="13692" stopIfTrue="1" operator="equal">
      <formula>"Media"</formula>
    </cfRule>
  </conditionalFormatting>
  <conditionalFormatting sqref="V194">
    <cfRule type="cellIs" dxfId="15554" priority="13690" stopIfTrue="1" operator="equal">
      <formula>"Muy Alta"</formula>
    </cfRule>
  </conditionalFormatting>
  <conditionalFormatting sqref="V194">
    <cfRule type="cellIs" dxfId="15553" priority="13694" stopIfTrue="1" operator="equal">
      <formula>"Muy Baja"</formula>
    </cfRule>
  </conditionalFormatting>
  <conditionalFormatting sqref="AP194">
    <cfRule type="cellIs" dxfId="15552" priority="13667" stopIfTrue="1" operator="equal">
      <formula>"Alta"</formula>
    </cfRule>
  </conditionalFormatting>
  <conditionalFormatting sqref="AP194">
    <cfRule type="cellIs" dxfId="15551" priority="13669" stopIfTrue="1" operator="equal">
      <formula>"Baja"</formula>
    </cfRule>
  </conditionalFormatting>
  <conditionalFormatting sqref="AP194">
    <cfRule type="cellIs" dxfId="15550" priority="13668" stopIfTrue="1" operator="equal">
      <formula>"Media"</formula>
    </cfRule>
  </conditionalFormatting>
  <conditionalFormatting sqref="AP194">
    <cfRule type="cellIs" dxfId="15549" priority="13666" stopIfTrue="1" operator="equal">
      <formula>"Muy Alta"</formula>
    </cfRule>
  </conditionalFormatting>
  <conditionalFormatting sqref="AP194">
    <cfRule type="cellIs" dxfId="15548" priority="13670" stopIfTrue="1" operator="equal">
      <formula>"Muy Baja"</formula>
    </cfRule>
  </conditionalFormatting>
  <conditionalFormatting sqref="AE202:AE203">
    <cfRule type="containsText" dxfId="15547" priority="13483" operator="containsText" text="VALORAR">
      <formula>NOT(ISERROR(SEARCH("VALORAR",AE202)))</formula>
    </cfRule>
    <cfRule type="containsText" dxfId="15546" priority="13484" operator="containsText" text="Extrema">
      <formula>NOT(ISERROR(SEARCH("Extrema",AE202)))</formula>
    </cfRule>
    <cfRule type="containsText" dxfId="15545" priority="13485" operator="containsText" text="Alta">
      <formula>NOT(ISERROR(SEARCH("Alta",AE202)))</formula>
    </cfRule>
    <cfRule type="containsText" dxfId="15544" priority="13486" operator="containsText" text="Moderada">
      <formula>NOT(ISERROR(SEARCH("Moderada",AE202)))</formula>
    </cfRule>
    <cfRule type="containsText" dxfId="15543" priority="13487" operator="containsText" text="Baja">
      <formula>NOT(ISERROR(SEARCH("Baja",AE202)))</formula>
    </cfRule>
  </conditionalFormatting>
  <conditionalFormatting sqref="AE202:AE203">
    <cfRule type="containsText" dxfId="15542" priority="13488" operator="containsText" text="VALORAR">
      <formula>NOT(ISERROR(SEARCH("VALORAR",AE202)))</formula>
    </cfRule>
    <cfRule type="containsText" dxfId="15541" priority="13489" operator="containsText" text="Extrema">
      <formula>NOT(ISERROR(SEARCH("Extrema",AE202)))</formula>
    </cfRule>
    <cfRule type="containsText" dxfId="15540" priority="13490" operator="containsText" text="Alta">
      <formula>NOT(ISERROR(SEARCH("Alta",AE202)))</formula>
    </cfRule>
    <cfRule type="containsText" dxfId="15539" priority="13491" operator="containsText" text="Moderada">
      <formula>NOT(ISERROR(SEARCH("Moderada",AE202)))</formula>
    </cfRule>
    <cfRule type="containsText" dxfId="15538" priority="13492" operator="containsText" text="Baja">
      <formula>NOT(ISERROR(SEARCH("Baja",AE202)))</formula>
    </cfRule>
  </conditionalFormatting>
  <conditionalFormatting sqref="AP207">
    <cfRule type="cellIs" dxfId="15537" priority="13437" stopIfTrue="1" operator="equal">
      <formula>"Alta"</formula>
    </cfRule>
  </conditionalFormatting>
  <conditionalFormatting sqref="AP207">
    <cfRule type="cellIs" dxfId="15536" priority="13439" stopIfTrue="1" operator="equal">
      <formula>"Baja"</formula>
    </cfRule>
  </conditionalFormatting>
  <conditionalFormatting sqref="AP207">
    <cfRule type="cellIs" dxfId="15535" priority="13438" stopIfTrue="1" operator="equal">
      <formula>"Media"</formula>
    </cfRule>
  </conditionalFormatting>
  <conditionalFormatting sqref="AP207">
    <cfRule type="cellIs" dxfId="15534" priority="13436" stopIfTrue="1" operator="equal">
      <formula>"Muy Alta"</formula>
    </cfRule>
  </conditionalFormatting>
  <conditionalFormatting sqref="AP207">
    <cfRule type="cellIs" dxfId="15533" priority="13440" stopIfTrue="1" operator="equal">
      <formula>"Muy Baja"</formula>
    </cfRule>
  </conditionalFormatting>
  <conditionalFormatting sqref="AP204">
    <cfRule type="cellIs" dxfId="15532" priority="13395" stopIfTrue="1" operator="equal">
      <formula>"Alta"</formula>
    </cfRule>
  </conditionalFormatting>
  <conditionalFormatting sqref="AP204">
    <cfRule type="cellIs" dxfId="15531" priority="13397" stopIfTrue="1" operator="equal">
      <formula>"Baja"</formula>
    </cfRule>
  </conditionalFormatting>
  <conditionalFormatting sqref="AP204">
    <cfRule type="cellIs" dxfId="15530" priority="13396" stopIfTrue="1" operator="equal">
      <formula>"Media"</formula>
    </cfRule>
  </conditionalFormatting>
  <conditionalFormatting sqref="AP204">
    <cfRule type="cellIs" dxfId="15529" priority="13394" stopIfTrue="1" operator="equal">
      <formula>"Muy Alta"</formula>
    </cfRule>
  </conditionalFormatting>
  <conditionalFormatting sqref="AP204">
    <cfRule type="cellIs" dxfId="15528" priority="13398" stopIfTrue="1" operator="equal">
      <formula>"Muy Baja"</formula>
    </cfRule>
  </conditionalFormatting>
  <conditionalFormatting sqref="V202:V203">
    <cfRule type="cellIs" dxfId="15527" priority="13499" stopIfTrue="1" operator="equal">
      <formula>"Alta"</formula>
    </cfRule>
  </conditionalFormatting>
  <conditionalFormatting sqref="V202:V203">
    <cfRule type="cellIs" dxfId="15526" priority="13501" stopIfTrue="1" operator="equal">
      <formula>"Baja"</formula>
    </cfRule>
  </conditionalFormatting>
  <conditionalFormatting sqref="V202:V203">
    <cfRule type="cellIs" dxfId="15525" priority="13500" stopIfTrue="1" operator="equal">
      <formula>"Media"</formula>
    </cfRule>
  </conditionalFormatting>
  <conditionalFormatting sqref="V202:V203">
    <cfRule type="cellIs" dxfId="15524" priority="13498" stopIfTrue="1" operator="equal">
      <formula>"Muy Alta"</formula>
    </cfRule>
  </conditionalFormatting>
  <conditionalFormatting sqref="V202:V203">
    <cfRule type="cellIs" dxfId="15523" priority="13502" stopIfTrue="1" operator="equal">
      <formula>"Muy Baja"</formula>
    </cfRule>
  </conditionalFormatting>
  <conditionalFormatting sqref="AE208:AE209">
    <cfRule type="containsText" dxfId="15522" priority="13347" operator="containsText" text="VALORAR">
      <formula>NOT(ISERROR(SEARCH("VALORAR",AE208)))</formula>
    </cfRule>
    <cfRule type="containsText" dxfId="15521" priority="13348" operator="containsText" text="Extrema">
      <formula>NOT(ISERROR(SEARCH("Extrema",AE208)))</formula>
    </cfRule>
    <cfRule type="containsText" dxfId="15520" priority="13349" operator="containsText" text="Alta">
      <formula>NOT(ISERROR(SEARCH("Alta",AE208)))</formula>
    </cfRule>
    <cfRule type="containsText" dxfId="15519" priority="13350" operator="containsText" text="Moderada">
      <formula>NOT(ISERROR(SEARCH("Moderada",AE208)))</formula>
    </cfRule>
    <cfRule type="containsText" dxfId="15518" priority="13351" operator="containsText" text="Baja">
      <formula>NOT(ISERROR(SEARCH("Baja",AE208)))</formula>
    </cfRule>
  </conditionalFormatting>
  <conditionalFormatting sqref="AE208:AE209">
    <cfRule type="containsText" dxfId="15517" priority="13352" operator="containsText" text="VALORAR">
      <formula>NOT(ISERROR(SEARCH("VALORAR",AE208)))</formula>
    </cfRule>
    <cfRule type="containsText" dxfId="15516" priority="13353" operator="containsText" text="Extrema">
      <formula>NOT(ISERROR(SEARCH("Extrema",AE208)))</formula>
    </cfRule>
    <cfRule type="containsText" dxfId="15515" priority="13354" operator="containsText" text="Alta">
      <formula>NOT(ISERROR(SEARCH("Alta",AE208)))</formula>
    </cfRule>
    <cfRule type="containsText" dxfId="15514" priority="13355" operator="containsText" text="Moderada">
      <formula>NOT(ISERROR(SEARCH("Moderada",AE208)))</formula>
    </cfRule>
    <cfRule type="containsText" dxfId="15513" priority="13356" operator="containsText" text="Baja">
      <formula>NOT(ISERROR(SEARCH("Baja",AE208)))</formula>
    </cfRule>
  </conditionalFormatting>
  <conditionalFormatting sqref="AW202">
    <cfRule type="containsText" dxfId="15512" priority="13473" operator="containsText" text="VALORAR">
      <formula>NOT(ISERROR(SEARCH("VALORAR",AW202)))</formula>
    </cfRule>
    <cfRule type="containsText" dxfId="15511" priority="13474" operator="containsText" text="Extrema">
      <formula>NOT(ISERROR(SEARCH("Extrema",AW202)))</formula>
    </cfRule>
    <cfRule type="containsText" dxfId="15510" priority="13475" operator="containsText" text="Alta">
      <formula>NOT(ISERROR(SEARCH("Alta",AW202)))</formula>
    </cfRule>
    <cfRule type="containsText" dxfId="15509" priority="13476" operator="containsText" text="Moderada">
      <formula>NOT(ISERROR(SEARCH("Moderada",AW202)))</formula>
    </cfRule>
    <cfRule type="containsText" dxfId="15508" priority="13477" operator="containsText" text="Baja">
      <formula>NOT(ISERROR(SEARCH("Baja",AW202)))</formula>
    </cfRule>
  </conditionalFormatting>
  <conditionalFormatting sqref="AW202">
    <cfRule type="containsText" dxfId="15507" priority="13478" operator="containsText" text="VALORAR">
      <formula>NOT(ISERROR(SEARCH("VALORAR",AW202)))</formula>
    </cfRule>
    <cfRule type="containsText" dxfId="15506" priority="13479" operator="containsText" text="Extrema">
      <formula>NOT(ISERROR(SEARCH("Extrema",AW202)))</formula>
    </cfRule>
    <cfRule type="containsText" dxfId="15505" priority="13480" operator="containsText" text="Alta">
      <formula>NOT(ISERROR(SEARCH("Alta",AW202)))</formula>
    </cfRule>
    <cfRule type="containsText" dxfId="15504" priority="13481" operator="containsText" text="Moderada">
      <formula>NOT(ISERROR(SEARCH("Moderada",AW202)))</formula>
    </cfRule>
    <cfRule type="containsText" dxfId="15503" priority="13482" operator="containsText" text="Baja">
      <formula>NOT(ISERROR(SEARCH("Baja",AW202)))</formula>
    </cfRule>
  </conditionalFormatting>
  <conditionalFormatting sqref="AP202">
    <cfRule type="cellIs" dxfId="15502" priority="13465" stopIfTrue="1" operator="equal">
      <formula>"Alta"</formula>
    </cfRule>
  </conditionalFormatting>
  <conditionalFormatting sqref="AP202">
    <cfRule type="cellIs" dxfId="15501" priority="13467" stopIfTrue="1" operator="equal">
      <formula>"Baja"</formula>
    </cfRule>
  </conditionalFormatting>
  <conditionalFormatting sqref="AP202">
    <cfRule type="cellIs" dxfId="15500" priority="13466" stopIfTrue="1" operator="equal">
      <formula>"Media"</formula>
    </cfRule>
  </conditionalFormatting>
  <conditionalFormatting sqref="AP202">
    <cfRule type="cellIs" dxfId="15499" priority="13464" stopIfTrue="1" operator="equal">
      <formula>"Muy Alta"</formula>
    </cfRule>
  </conditionalFormatting>
  <conditionalFormatting sqref="AP202">
    <cfRule type="cellIs" dxfId="15498" priority="13468" stopIfTrue="1" operator="equal">
      <formula>"Muy Baja"</formula>
    </cfRule>
  </conditionalFormatting>
  <conditionalFormatting sqref="AP203">
    <cfRule type="cellIs" dxfId="15497" priority="13451" stopIfTrue="1" operator="equal">
      <formula>"Alta"</formula>
    </cfRule>
  </conditionalFormatting>
  <conditionalFormatting sqref="AP203">
    <cfRule type="cellIs" dxfId="15496" priority="13453" stopIfTrue="1" operator="equal">
      <formula>"Baja"</formula>
    </cfRule>
  </conditionalFormatting>
  <conditionalFormatting sqref="AP203">
    <cfRule type="cellIs" dxfId="15495" priority="13452" stopIfTrue="1" operator="equal">
      <formula>"Media"</formula>
    </cfRule>
  </conditionalFormatting>
  <conditionalFormatting sqref="AP203">
    <cfRule type="cellIs" dxfId="15494" priority="13450" stopIfTrue="1" operator="equal">
      <formula>"Muy Alta"</formula>
    </cfRule>
  </conditionalFormatting>
  <conditionalFormatting sqref="AP203">
    <cfRule type="cellIs" dxfId="15493" priority="13454" stopIfTrue="1" operator="equal">
      <formula>"Muy Baja"</formula>
    </cfRule>
  </conditionalFormatting>
  <conditionalFormatting sqref="AP213">
    <cfRule type="cellIs" dxfId="15492" priority="13301" stopIfTrue="1" operator="equal">
      <formula>"Alta"</formula>
    </cfRule>
  </conditionalFormatting>
  <conditionalFormatting sqref="AP213">
    <cfRule type="cellIs" dxfId="15491" priority="13303" stopIfTrue="1" operator="equal">
      <formula>"Baja"</formula>
    </cfRule>
  </conditionalFormatting>
  <conditionalFormatting sqref="AP213">
    <cfRule type="cellIs" dxfId="15490" priority="13302" stopIfTrue="1" operator="equal">
      <formula>"Media"</formula>
    </cfRule>
  </conditionalFormatting>
  <conditionalFormatting sqref="AP213">
    <cfRule type="cellIs" dxfId="15489" priority="13300" stopIfTrue="1" operator="equal">
      <formula>"Muy Alta"</formula>
    </cfRule>
  </conditionalFormatting>
  <conditionalFormatting sqref="AP213">
    <cfRule type="cellIs" dxfId="15488" priority="13304" stopIfTrue="1" operator="equal">
      <formula>"Muy Baja"</formula>
    </cfRule>
  </conditionalFormatting>
  <conditionalFormatting sqref="AE204:AE205">
    <cfRule type="containsText" dxfId="15487" priority="13403" operator="containsText" text="VALORAR">
      <formula>NOT(ISERROR(SEARCH("VALORAR",AE204)))</formula>
    </cfRule>
    <cfRule type="containsText" dxfId="15486" priority="13404" operator="containsText" text="Extrema">
      <formula>NOT(ISERROR(SEARCH("Extrema",AE204)))</formula>
    </cfRule>
    <cfRule type="containsText" dxfId="15485" priority="13405" operator="containsText" text="Alta">
      <formula>NOT(ISERROR(SEARCH("Alta",AE204)))</formula>
    </cfRule>
    <cfRule type="containsText" dxfId="15484" priority="13406" operator="containsText" text="Moderada">
      <formula>NOT(ISERROR(SEARCH("Moderada",AE204)))</formula>
    </cfRule>
    <cfRule type="containsText" dxfId="15483" priority="13407" operator="containsText" text="Baja">
      <formula>NOT(ISERROR(SEARCH("Baja",AE204)))</formula>
    </cfRule>
  </conditionalFormatting>
  <conditionalFormatting sqref="AE204:AE205">
    <cfRule type="containsText" dxfId="15482" priority="13408" operator="containsText" text="VALORAR">
      <formula>NOT(ISERROR(SEARCH("VALORAR",AE204)))</formula>
    </cfRule>
    <cfRule type="containsText" dxfId="15481" priority="13409" operator="containsText" text="Extrema">
      <formula>NOT(ISERROR(SEARCH("Extrema",AE204)))</formula>
    </cfRule>
    <cfRule type="containsText" dxfId="15480" priority="13410" operator="containsText" text="Alta">
      <formula>NOT(ISERROR(SEARCH("Alta",AE204)))</formula>
    </cfRule>
    <cfRule type="containsText" dxfId="15479" priority="13411" operator="containsText" text="Moderada">
      <formula>NOT(ISERROR(SEARCH("Moderada",AE204)))</formula>
    </cfRule>
    <cfRule type="containsText" dxfId="15478" priority="13412" operator="containsText" text="Baja">
      <formula>NOT(ISERROR(SEARCH("Baja",AE204)))</formula>
    </cfRule>
  </conditionalFormatting>
  <conditionalFormatting sqref="V204:V205">
    <cfRule type="cellIs" dxfId="15477" priority="13419" stopIfTrue="1" operator="equal">
      <formula>"Alta"</formula>
    </cfRule>
  </conditionalFormatting>
  <conditionalFormatting sqref="V204:V205">
    <cfRule type="cellIs" dxfId="15476" priority="13421" stopIfTrue="1" operator="equal">
      <formula>"Baja"</formula>
    </cfRule>
  </conditionalFormatting>
  <conditionalFormatting sqref="V204:V205">
    <cfRule type="cellIs" dxfId="15475" priority="13420" stopIfTrue="1" operator="equal">
      <formula>"Media"</formula>
    </cfRule>
  </conditionalFormatting>
  <conditionalFormatting sqref="V204:V205">
    <cfRule type="cellIs" dxfId="15474" priority="13418" stopIfTrue="1" operator="equal">
      <formula>"Muy Alta"</formula>
    </cfRule>
  </conditionalFormatting>
  <conditionalFormatting sqref="V204:V205">
    <cfRule type="cellIs" dxfId="15473" priority="13422" stopIfTrue="1" operator="equal">
      <formula>"Muy Baja"</formula>
    </cfRule>
  </conditionalFormatting>
  <conditionalFormatting sqref="AP210">
    <cfRule type="cellIs" dxfId="15472" priority="13259" stopIfTrue="1" operator="equal">
      <formula>"Alta"</formula>
    </cfRule>
  </conditionalFormatting>
  <conditionalFormatting sqref="AP210">
    <cfRule type="cellIs" dxfId="15471" priority="13261" stopIfTrue="1" operator="equal">
      <formula>"Baja"</formula>
    </cfRule>
  </conditionalFormatting>
  <conditionalFormatting sqref="AP210">
    <cfRule type="cellIs" dxfId="15470" priority="13260" stopIfTrue="1" operator="equal">
      <formula>"Media"</formula>
    </cfRule>
  </conditionalFormatting>
  <conditionalFormatting sqref="AP210">
    <cfRule type="cellIs" dxfId="15469" priority="13258" stopIfTrue="1" operator="equal">
      <formula>"Muy Alta"</formula>
    </cfRule>
  </conditionalFormatting>
  <conditionalFormatting sqref="AP210">
    <cfRule type="cellIs" dxfId="15468" priority="13262" stopIfTrue="1" operator="equal">
      <formula>"Muy Baja"</formula>
    </cfRule>
  </conditionalFormatting>
  <conditionalFormatting sqref="AP205">
    <cfRule type="cellIs" dxfId="15467" priority="13381" stopIfTrue="1" operator="equal">
      <formula>"Alta"</formula>
    </cfRule>
  </conditionalFormatting>
  <conditionalFormatting sqref="AP205">
    <cfRule type="cellIs" dxfId="15466" priority="13383" stopIfTrue="1" operator="equal">
      <formula>"Baja"</formula>
    </cfRule>
  </conditionalFormatting>
  <conditionalFormatting sqref="AP205">
    <cfRule type="cellIs" dxfId="15465" priority="13382" stopIfTrue="1" operator="equal">
      <formula>"Media"</formula>
    </cfRule>
  </conditionalFormatting>
  <conditionalFormatting sqref="AP205">
    <cfRule type="cellIs" dxfId="15464" priority="13380" stopIfTrue="1" operator="equal">
      <formula>"Muy Alta"</formula>
    </cfRule>
  </conditionalFormatting>
  <conditionalFormatting sqref="AP205">
    <cfRule type="cellIs" dxfId="15463" priority="13384" stopIfTrue="1" operator="equal">
      <formula>"Muy Baja"</formula>
    </cfRule>
  </conditionalFormatting>
  <conditionalFormatting sqref="V208:V209">
    <cfRule type="cellIs" dxfId="15462" priority="13363" stopIfTrue="1" operator="equal">
      <formula>"Alta"</formula>
    </cfRule>
  </conditionalFormatting>
  <conditionalFormatting sqref="V208:V209">
    <cfRule type="cellIs" dxfId="15461" priority="13365" stopIfTrue="1" operator="equal">
      <formula>"Baja"</formula>
    </cfRule>
  </conditionalFormatting>
  <conditionalFormatting sqref="V208:V209">
    <cfRule type="cellIs" dxfId="15460" priority="13364" stopIfTrue="1" operator="equal">
      <formula>"Media"</formula>
    </cfRule>
  </conditionalFormatting>
  <conditionalFormatting sqref="V208:V209">
    <cfRule type="cellIs" dxfId="15459" priority="13362" stopIfTrue="1" operator="equal">
      <formula>"Muy Alta"</formula>
    </cfRule>
  </conditionalFormatting>
  <conditionalFormatting sqref="V208:V209">
    <cfRule type="cellIs" dxfId="15458" priority="13366" stopIfTrue="1" operator="equal">
      <formula>"Muy Baja"</formula>
    </cfRule>
  </conditionalFormatting>
  <conditionalFormatting sqref="AE214:AE215">
    <cfRule type="containsText" dxfId="15457" priority="13211" operator="containsText" text="VALORAR">
      <formula>NOT(ISERROR(SEARCH("VALORAR",AE214)))</formula>
    </cfRule>
    <cfRule type="containsText" dxfId="15456" priority="13212" operator="containsText" text="Extrema">
      <formula>NOT(ISERROR(SEARCH("Extrema",AE214)))</formula>
    </cfRule>
    <cfRule type="containsText" dxfId="15455" priority="13213" operator="containsText" text="Alta">
      <formula>NOT(ISERROR(SEARCH("Alta",AE214)))</formula>
    </cfRule>
    <cfRule type="containsText" dxfId="15454" priority="13214" operator="containsText" text="Moderada">
      <formula>NOT(ISERROR(SEARCH("Moderada",AE214)))</formula>
    </cfRule>
    <cfRule type="containsText" dxfId="15453" priority="13215" operator="containsText" text="Baja">
      <formula>NOT(ISERROR(SEARCH("Baja",AE214)))</formula>
    </cfRule>
  </conditionalFormatting>
  <conditionalFormatting sqref="AE214:AE215">
    <cfRule type="containsText" dxfId="15452" priority="13216" operator="containsText" text="VALORAR">
      <formula>NOT(ISERROR(SEARCH("VALORAR",AE214)))</formula>
    </cfRule>
    <cfRule type="containsText" dxfId="15451" priority="13217" operator="containsText" text="Extrema">
      <formula>NOT(ISERROR(SEARCH("Extrema",AE214)))</formula>
    </cfRule>
    <cfRule type="containsText" dxfId="15450" priority="13218" operator="containsText" text="Alta">
      <formula>NOT(ISERROR(SEARCH("Alta",AE214)))</formula>
    </cfRule>
    <cfRule type="containsText" dxfId="15449" priority="13219" operator="containsText" text="Moderada">
      <formula>NOT(ISERROR(SEARCH("Moderada",AE214)))</formula>
    </cfRule>
    <cfRule type="containsText" dxfId="15448" priority="13220" operator="containsText" text="Baja">
      <formula>NOT(ISERROR(SEARCH("Baja",AE214)))</formula>
    </cfRule>
  </conditionalFormatting>
  <conditionalFormatting sqref="AW208">
    <cfRule type="containsText" dxfId="15447" priority="13337" operator="containsText" text="VALORAR">
      <formula>NOT(ISERROR(SEARCH("VALORAR",AW208)))</formula>
    </cfRule>
    <cfRule type="containsText" dxfId="15446" priority="13338" operator="containsText" text="Extrema">
      <formula>NOT(ISERROR(SEARCH("Extrema",AW208)))</formula>
    </cfRule>
    <cfRule type="containsText" dxfId="15445" priority="13339" operator="containsText" text="Alta">
      <formula>NOT(ISERROR(SEARCH("Alta",AW208)))</formula>
    </cfRule>
    <cfRule type="containsText" dxfId="15444" priority="13340" operator="containsText" text="Moderada">
      <formula>NOT(ISERROR(SEARCH("Moderada",AW208)))</formula>
    </cfRule>
    <cfRule type="containsText" dxfId="15443" priority="13341" operator="containsText" text="Baja">
      <formula>NOT(ISERROR(SEARCH("Baja",AW208)))</formula>
    </cfRule>
  </conditionalFormatting>
  <conditionalFormatting sqref="AW208">
    <cfRule type="containsText" dxfId="15442" priority="13342" operator="containsText" text="VALORAR">
      <formula>NOT(ISERROR(SEARCH("VALORAR",AW208)))</formula>
    </cfRule>
    <cfRule type="containsText" dxfId="15441" priority="13343" operator="containsText" text="Extrema">
      <formula>NOT(ISERROR(SEARCH("Extrema",AW208)))</formula>
    </cfRule>
    <cfRule type="containsText" dxfId="15440" priority="13344" operator="containsText" text="Alta">
      <formula>NOT(ISERROR(SEARCH("Alta",AW208)))</formula>
    </cfRule>
    <cfRule type="containsText" dxfId="15439" priority="13345" operator="containsText" text="Moderada">
      <formula>NOT(ISERROR(SEARCH("Moderada",AW208)))</formula>
    </cfRule>
    <cfRule type="containsText" dxfId="15438" priority="13346" operator="containsText" text="Baja">
      <formula>NOT(ISERROR(SEARCH("Baja",AW208)))</formula>
    </cfRule>
  </conditionalFormatting>
  <conditionalFormatting sqref="AP208">
    <cfRule type="cellIs" dxfId="15437" priority="13329" stopIfTrue="1" operator="equal">
      <formula>"Alta"</formula>
    </cfRule>
  </conditionalFormatting>
  <conditionalFormatting sqref="AP208">
    <cfRule type="cellIs" dxfId="15436" priority="13331" stopIfTrue="1" operator="equal">
      <formula>"Baja"</formula>
    </cfRule>
  </conditionalFormatting>
  <conditionalFormatting sqref="AP208">
    <cfRule type="cellIs" dxfId="15435" priority="13330" stopIfTrue="1" operator="equal">
      <formula>"Media"</formula>
    </cfRule>
  </conditionalFormatting>
  <conditionalFormatting sqref="AP208">
    <cfRule type="cellIs" dxfId="15434" priority="13328" stopIfTrue="1" operator="equal">
      <formula>"Muy Alta"</formula>
    </cfRule>
  </conditionalFormatting>
  <conditionalFormatting sqref="AP208">
    <cfRule type="cellIs" dxfId="15433" priority="13332" stopIfTrue="1" operator="equal">
      <formula>"Muy Baja"</formula>
    </cfRule>
  </conditionalFormatting>
  <conditionalFormatting sqref="AP209">
    <cfRule type="cellIs" dxfId="15432" priority="13315" stopIfTrue="1" operator="equal">
      <formula>"Alta"</formula>
    </cfRule>
  </conditionalFormatting>
  <conditionalFormatting sqref="AP209">
    <cfRule type="cellIs" dxfId="15431" priority="13317" stopIfTrue="1" operator="equal">
      <formula>"Baja"</formula>
    </cfRule>
  </conditionalFormatting>
  <conditionalFormatting sqref="AP209">
    <cfRule type="cellIs" dxfId="15430" priority="13316" stopIfTrue="1" operator="equal">
      <formula>"Media"</formula>
    </cfRule>
  </conditionalFormatting>
  <conditionalFormatting sqref="AP209">
    <cfRule type="cellIs" dxfId="15429" priority="13314" stopIfTrue="1" operator="equal">
      <formula>"Muy Alta"</formula>
    </cfRule>
  </conditionalFormatting>
  <conditionalFormatting sqref="AP209">
    <cfRule type="cellIs" dxfId="15428" priority="13318" stopIfTrue="1" operator="equal">
      <formula>"Muy Baja"</formula>
    </cfRule>
  </conditionalFormatting>
  <conditionalFormatting sqref="AP219">
    <cfRule type="cellIs" dxfId="15427" priority="13165" stopIfTrue="1" operator="equal">
      <formula>"Alta"</formula>
    </cfRule>
  </conditionalFormatting>
  <conditionalFormatting sqref="AP219">
    <cfRule type="cellIs" dxfId="15426" priority="13167" stopIfTrue="1" operator="equal">
      <formula>"Baja"</formula>
    </cfRule>
  </conditionalFormatting>
  <conditionalFormatting sqref="AP219">
    <cfRule type="cellIs" dxfId="15425" priority="13166" stopIfTrue="1" operator="equal">
      <formula>"Media"</formula>
    </cfRule>
  </conditionalFormatting>
  <conditionalFormatting sqref="AP219">
    <cfRule type="cellIs" dxfId="15424" priority="13164" stopIfTrue="1" operator="equal">
      <formula>"Muy Alta"</formula>
    </cfRule>
  </conditionalFormatting>
  <conditionalFormatting sqref="AP219">
    <cfRule type="cellIs" dxfId="15423" priority="13168" stopIfTrue="1" operator="equal">
      <formula>"Muy Baja"</formula>
    </cfRule>
  </conditionalFormatting>
  <conditionalFormatting sqref="AE210:AE211">
    <cfRule type="containsText" dxfId="15422" priority="13267" operator="containsText" text="VALORAR">
      <formula>NOT(ISERROR(SEARCH("VALORAR",AE210)))</formula>
    </cfRule>
    <cfRule type="containsText" dxfId="15421" priority="13268" operator="containsText" text="Extrema">
      <formula>NOT(ISERROR(SEARCH("Extrema",AE210)))</formula>
    </cfRule>
    <cfRule type="containsText" dxfId="15420" priority="13269" operator="containsText" text="Alta">
      <formula>NOT(ISERROR(SEARCH("Alta",AE210)))</formula>
    </cfRule>
    <cfRule type="containsText" dxfId="15419" priority="13270" operator="containsText" text="Moderada">
      <formula>NOT(ISERROR(SEARCH("Moderada",AE210)))</formula>
    </cfRule>
    <cfRule type="containsText" dxfId="15418" priority="13271" operator="containsText" text="Baja">
      <formula>NOT(ISERROR(SEARCH("Baja",AE210)))</formula>
    </cfRule>
  </conditionalFormatting>
  <conditionalFormatting sqref="AE210:AE211">
    <cfRule type="containsText" dxfId="15417" priority="13272" operator="containsText" text="VALORAR">
      <formula>NOT(ISERROR(SEARCH("VALORAR",AE210)))</formula>
    </cfRule>
    <cfRule type="containsText" dxfId="15416" priority="13273" operator="containsText" text="Extrema">
      <formula>NOT(ISERROR(SEARCH("Extrema",AE210)))</formula>
    </cfRule>
    <cfRule type="containsText" dxfId="15415" priority="13274" operator="containsText" text="Alta">
      <formula>NOT(ISERROR(SEARCH("Alta",AE210)))</formula>
    </cfRule>
    <cfRule type="containsText" dxfId="15414" priority="13275" operator="containsText" text="Moderada">
      <formula>NOT(ISERROR(SEARCH("Moderada",AE210)))</formula>
    </cfRule>
    <cfRule type="containsText" dxfId="15413" priority="13276" operator="containsText" text="Baja">
      <formula>NOT(ISERROR(SEARCH("Baja",AE210)))</formula>
    </cfRule>
  </conditionalFormatting>
  <conditionalFormatting sqref="V210:V211">
    <cfRule type="cellIs" dxfId="15412" priority="13283" stopIfTrue="1" operator="equal">
      <formula>"Alta"</formula>
    </cfRule>
  </conditionalFormatting>
  <conditionalFormatting sqref="V210:V211">
    <cfRule type="cellIs" dxfId="15411" priority="13285" stopIfTrue="1" operator="equal">
      <formula>"Baja"</formula>
    </cfRule>
  </conditionalFormatting>
  <conditionalFormatting sqref="V210:V211">
    <cfRule type="cellIs" dxfId="15410" priority="13284" stopIfTrue="1" operator="equal">
      <formula>"Media"</formula>
    </cfRule>
  </conditionalFormatting>
  <conditionalFormatting sqref="V210:V211">
    <cfRule type="cellIs" dxfId="15409" priority="13282" stopIfTrue="1" operator="equal">
      <formula>"Muy Alta"</formula>
    </cfRule>
  </conditionalFormatting>
  <conditionalFormatting sqref="V210:V211">
    <cfRule type="cellIs" dxfId="15408" priority="13286" stopIfTrue="1" operator="equal">
      <formula>"Muy Baja"</formula>
    </cfRule>
  </conditionalFormatting>
  <conditionalFormatting sqref="AP216">
    <cfRule type="cellIs" dxfId="15407" priority="13123" stopIfTrue="1" operator="equal">
      <formula>"Alta"</formula>
    </cfRule>
  </conditionalFormatting>
  <conditionalFormatting sqref="AP216">
    <cfRule type="cellIs" dxfId="15406" priority="13125" stopIfTrue="1" operator="equal">
      <formula>"Baja"</formula>
    </cfRule>
  </conditionalFormatting>
  <conditionalFormatting sqref="AP216">
    <cfRule type="cellIs" dxfId="15405" priority="13124" stopIfTrue="1" operator="equal">
      <formula>"Media"</formula>
    </cfRule>
  </conditionalFormatting>
  <conditionalFormatting sqref="AP216">
    <cfRule type="cellIs" dxfId="15404" priority="13122" stopIfTrue="1" operator="equal">
      <formula>"Muy Alta"</formula>
    </cfRule>
  </conditionalFormatting>
  <conditionalFormatting sqref="AP216">
    <cfRule type="cellIs" dxfId="15403" priority="13126" stopIfTrue="1" operator="equal">
      <formula>"Muy Baja"</formula>
    </cfRule>
  </conditionalFormatting>
  <conditionalFormatting sqref="AP211">
    <cfRule type="cellIs" dxfId="15402" priority="13245" stopIfTrue="1" operator="equal">
      <formula>"Alta"</formula>
    </cfRule>
  </conditionalFormatting>
  <conditionalFormatting sqref="AP211">
    <cfRule type="cellIs" dxfId="15401" priority="13247" stopIfTrue="1" operator="equal">
      <formula>"Baja"</formula>
    </cfRule>
  </conditionalFormatting>
  <conditionalFormatting sqref="AP211">
    <cfRule type="cellIs" dxfId="15400" priority="13246" stopIfTrue="1" operator="equal">
      <formula>"Media"</formula>
    </cfRule>
  </conditionalFormatting>
  <conditionalFormatting sqref="AP211">
    <cfRule type="cellIs" dxfId="15399" priority="13244" stopIfTrue="1" operator="equal">
      <formula>"Muy Alta"</formula>
    </cfRule>
  </conditionalFormatting>
  <conditionalFormatting sqref="AP211">
    <cfRule type="cellIs" dxfId="15398" priority="13248" stopIfTrue="1" operator="equal">
      <formula>"Muy Baja"</formula>
    </cfRule>
  </conditionalFormatting>
  <conditionalFormatting sqref="V196:V197">
    <cfRule type="cellIs" dxfId="15397" priority="13635" stopIfTrue="1" operator="equal">
      <formula>"Alta"</formula>
    </cfRule>
  </conditionalFormatting>
  <conditionalFormatting sqref="V196:V197">
    <cfRule type="cellIs" dxfId="15396" priority="13637" stopIfTrue="1" operator="equal">
      <formula>"Baja"</formula>
    </cfRule>
  </conditionalFormatting>
  <conditionalFormatting sqref="V196:V197">
    <cfRule type="cellIs" dxfId="15395" priority="13636" stopIfTrue="1" operator="equal">
      <formula>"Media"</formula>
    </cfRule>
  </conditionalFormatting>
  <conditionalFormatting sqref="V196:V197">
    <cfRule type="cellIs" dxfId="15394" priority="13634" stopIfTrue="1" operator="equal">
      <formula>"Muy Alta"</formula>
    </cfRule>
  </conditionalFormatting>
  <conditionalFormatting sqref="V196:V197">
    <cfRule type="cellIs" dxfId="15393" priority="13638" stopIfTrue="1" operator="equal">
      <formula>"Muy Baja"</formula>
    </cfRule>
  </conditionalFormatting>
  <conditionalFormatting sqref="AE196:AE197">
    <cfRule type="containsText" dxfId="15392" priority="13619" operator="containsText" text="VALORAR">
      <formula>NOT(ISERROR(SEARCH("VALORAR",AE196)))</formula>
    </cfRule>
    <cfRule type="containsText" dxfId="15391" priority="13620" operator="containsText" text="Extrema">
      <formula>NOT(ISERROR(SEARCH("Extrema",AE196)))</formula>
    </cfRule>
    <cfRule type="containsText" dxfId="15390" priority="13621" operator="containsText" text="Alta">
      <formula>NOT(ISERROR(SEARCH("Alta",AE196)))</formula>
    </cfRule>
    <cfRule type="containsText" dxfId="15389" priority="13622" operator="containsText" text="Moderada">
      <formula>NOT(ISERROR(SEARCH("Moderada",AE196)))</formula>
    </cfRule>
    <cfRule type="containsText" dxfId="15388" priority="13623" operator="containsText" text="Baja">
      <formula>NOT(ISERROR(SEARCH("Baja",AE196)))</formula>
    </cfRule>
  </conditionalFormatting>
  <conditionalFormatting sqref="AE196:AE197">
    <cfRule type="containsText" dxfId="15387" priority="13624" operator="containsText" text="VALORAR">
      <formula>NOT(ISERROR(SEARCH("VALORAR",AE196)))</formula>
    </cfRule>
    <cfRule type="containsText" dxfId="15386" priority="13625" operator="containsText" text="Extrema">
      <formula>NOT(ISERROR(SEARCH("Extrema",AE196)))</formula>
    </cfRule>
    <cfRule type="containsText" dxfId="15385" priority="13626" operator="containsText" text="Alta">
      <formula>NOT(ISERROR(SEARCH("Alta",AE196)))</formula>
    </cfRule>
    <cfRule type="containsText" dxfId="15384" priority="13627" operator="containsText" text="Moderada">
      <formula>NOT(ISERROR(SEARCH("Moderada",AE196)))</formula>
    </cfRule>
    <cfRule type="containsText" dxfId="15383" priority="13628" operator="containsText" text="Baja">
      <formula>NOT(ISERROR(SEARCH("Baja",AE196)))</formula>
    </cfRule>
  </conditionalFormatting>
  <conditionalFormatting sqref="AW196">
    <cfRule type="containsText" dxfId="15382" priority="13609" operator="containsText" text="VALORAR">
      <formula>NOT(ISERROR(SEARCH("VALORAR",AW196)))</formula>
    </cfRule>
    <cfRule type="containsText" dxfId="15381" priority="13610" operator="containsText" text="Extrema">
      <formula>NOT(ISERROR(SEARCH("Extrema",AW196)))</formula>
    </cfRule>
    <cfRule type="containsText" dxfId="15380" priority="13611" operator="containsText" text="Alta">
      <formula>NOT(ISERROR(SEARCH("Alta",AW196)))</formula>
    </cfRule>
    <cfRule type="containsText" dxfId="15379" priority="13612" operator="containsText" text="Moderada">
      <formula>NOT(ISERROR(SEARCH("Moderada",AW196)))</formula>
    </cfRule>
    <cfRule type="containsText" dxfId="15378" priority="13613" operator="containsText" text="Baja">
      <formula>NOT(ISERROR(SEARCH("Baja",AW196)))</formula>
    </cfRule>
  </conditionalFormatting>
  <conditionalFormatting sqref="AW196">
    <cfRule type="containsText" dxfId="15377" priority="13614" operator="containsText" text="VALORAR">
      <formula>NOT(ISERROR(SEARCH("VALORAR",AW196)))</formula>
    </cfRule>
    <cfRule type="containsText" dxfId="15376" priority="13615" operator="containsText" text="Extrema">
      <formula>NOT(ISERROR(SEARCH("Extrema",AW196)))</formula>
    </cfRule>
    <cfRule type="containsText" dxfId="15375" priority="13616" operator="containsText" text="Alta">
      <formula>NOT(ISERROR(SEARCH("Alta",AW196)))</formula>
    </cfRule>
    <cfRule type="containsText" dxfId="15374" priority="13617" operator="containsText" text="Moderada">
      <formula>NOT(ISERROR(SEARCH("Moderada",AW196)))</formula>
    </cfRule>
    <cfRule type="containsText" dxfId="15373" priority="13618" operator="containsText" text="Baja">
      <formula>NOT(ISERROR(SEARCH("Baja",AW196)))</formula>
    </cfRule>
  </conditionalFormatting>
  <conditionalFormatting sqref="AP196">
    <cfRule type="cellIs" dxfId="15372" priority="13601" stopIfTrue="1" operator="equal">
      <formula>"Alta"</formula>
    </cfRule>
  </conditionalFormatting>
  <conditionalFormatting sqref="AP196">
    <cfRule type="cellIs" dxfId="15371" priority="13603" stopIfTrue="1" operator="equal">
      <formula>"Baja"</formula>
    </cfRule>
  </conditionalFormatting>
  <conditionalFormatting sqref="AP196">
    <cfRule type="cellIs" dxfId="15370" priority="13602" stopIfTrue="1" operator="equal">
      <formula>"Media"</formula>
    </cfRule>
  </conditionalFormatting>
  <conditionalFormatting sqref="AP196">
    <cfRule type="cellIs" dxfId="15369" priority="13600" stopIfTrue="1" operator="equal">
      <formula>"Muy Alta"</formula>
    </cfRule>
  </conditionalFormatting>
  <conditionalFormatting sqref="AP196">
    <cfRule type="cellIs" dxfId="15368" priority="13604" stopIfTrue="1" operator="equal">
      <formula>"Muy Baja"</formula>
    </cfRule>
  </conditionalFormatting>
  <conditionalFormatting sqref="AP197">
    <cfRule type="cellIs" dxfId="15367" priority="13587" stopIfTrue="1" operator="equal">
      <formula>"Alta"</formula>
    </cfRule>
  </conditionalFormatting>
  <conditionalFormatting sqref="AP197">
    <cfRule type="cellIs" dxfId="15366" priority="13589" stopIfTrue="1" operator="equal">
      <formula>"Baja"</formula>
    </cfRule>
  </conditionalFormatting>
  <conditionalFormatting sqref="AP197">
    <cfRule type="cellIs" dxfId="15365" priority="13588" stopIfTrue="1" operator="equal">
      <formula>"Media"</formula>
    </cfRule>
  </conditionalFormatting>
  <conditionalFormatting sqref="AP197">
    <cfRule type="cellIs" dxfId="15364" priority="13586" stopIfTrue="1" operator="equal">
      <formula>"Muy Alta"</formula>
    </cfRule>
  </conditionalFormatting>
  <conditionalFormatting sqref="AP197">
    <cfRule type="cellIs" dxfId="15363" priority="13590" stopIfTrue="1" operator="equal">
      <formula>"Muy Baja"</formula>
    </cfRule>
  </conditionalFormatting>
  <conditionalFormatting sqref="AP201">
    <cfRule type="cellIs" dxfId="15362" priority="13573" stopIfTrue="1" operator="equal">
      <formula>"Alta"</formula>
    </cfRule>
  </conditionalFormatting>
  <conditionalFormatting sqref="AP201">
    <cfRule type="cellIs" dxfId="15361" priority="13575" stopIfTrue="1" operator="equal">
      <formula>"Baja"</formula>
    </cfRule>
  </conditionalFormatting>
  <conditionalFormatting sqref="AP201">
    <cfRule type="cellIs" dxfId="15360" priority="13574" stopIfTrue="1" operator="equal">
      <formula>"Media"</formula>
    </cfRule>
  </conditionalFormatting>
  <conditionalFormatting sqref="AP201">
    <cfRule type="cellIs" dxfId="15359" priority="13572" stopIfTrue="1" operator="equal">
      <formula>"Muy Alta"</formula>
    </cfRule>
  </conditionalFormatting>
  <conditionalFormatting sqref="AP201">
    <cfRule type="cellIs" dxfId="15358" priority="13576" stopIfTrue="1" operator="equal">
      <formula>"Muy Baja"</formula>
    </cfRule>
  </conditionalFormatting>
  <conditionalFormatting sqref="AE198:AE199">
    <cfRule type="containsText" dxfId="15357" priority="13539" operator="containsText" text="VALORAR">
      <formula>NOT(ISERROR(SEARCH("VALORAR",AE198)))</formula>
    </cfRule>
    <cfRule type="containsText" dxfId="15356" priority="13540" operator="containsText" text="Extrema">
      <formula>NOT(ISERROR(SEARCH("Extrema",AE198)))</formula>
    </cfRule>
    <cfRule type="containsText" dxfId="15355" priority="13541" operator="containsText" text="Alta">
      <formula>NOT(ISERROR(SEARCH("Alta",AE198)))</formula>
    </cfRule>
    <cfRule type="containsText" dxfId="15354" priority="13542" operator="containsText" text="Moderada">
      <formula>NOT(ISERROR(SEARCH("Moderada",AE198)))</formula>
    </cfRule>
    <cfRule type="containsText" dxfId="15353" priority="13543" operator="containsText" text="Baja">
      <formula>NOT(ISERROR(SEARCH("Baja",AE198)))</formula>
    </cfRule>
  </conditionalFormatting>
  <conditionalFormatting sqref="AE198:AE199">
    <cfRule type="containsText" dxfId="15352" priority="13544" operator="containsText" text="VALORAR">
      <formula>NOT(ISERROR(SEARCH("VALORAR",AE198)))</formula>
    </cfRule>
    <cfRule type="containsText" dxfId="15351" priority="13545" operator="containsText" text="Extrema">
      <formula>NOT(ISERROR(SEARCH("Extrema",AE198)))</formula>
    </cfRule>
    <cfRule type="containsText" dxfId="15350" priority="13546" operator="containsText" text="Alta">
      <formula>NOT(ISERROR(SEARCH("Alta",AE198)))</formula>
    </cfRule>
    <cfRule type="containsText" dxfId="15349" priority="13547" operator="containsText" text="Moderada">
      <formula>NOT(ISERROR(SEARCH("Moderada",AE198)))</formula>
    </cfRule>
    <cfRule type="containsText" dxfId="15348" priority="13548" operator="containsText" text="Baja">
      <formula>NOT(ISERROR(SEARCH("Baja",AE198)))</formula>
    </cfRule>
  </conditionalFormatting>
  <conditionalFormatting sqref="V198:V199">
    <cfRule type="cellIs" dxfId="15347" priority="13555" stopIfTrue="1" operator="equal">
      <formula>"Alta"</formula>
    </cfRule>
  </conditionalFormatting>
  <conditionalFormatting sqref="V198:V199">
    <cfRule type="cellIs" dxfId="15346" priority="13557" stopIfTrue="1" operator="equal">
      <formula>"Baja"</formula>
    </cfRule>
  </conditionalFormatting>
  <conditionalFormatting sqref="V198:V199">
    <cfRule type="cellIs" dxfId="15345" priority="13556" stopIfTrue="1" operator="equal">
      <formula>"Media"</formula>
    </cfRule>
  </conditionalFormatting>
  <conditionalFormatting sqref="V198:V199">
    <cfRule type="cellIs" dxfId="15344" priority="13554" stopIfTrue="1" operator="equal">
      <formula>"Muy Alta"</formula>
    </cfRule>
  </conditionalFormatting>
  <conditionalFormatting sqref="V198:V199">
    <cfRule type="cellIs" dxfId="15343" priority="13558" stopIfTrue="1" operator="equal">
      <formula>"Muy Baja"</formula>
    </cfRule>
  </conditionalFormatting>
  <conditionalFormatting sqref="AP198">
    <cfRule type="cellIs" dxfId="15342" priority="13531" stopIfTrue="1" operator="equal">
      <formula>"Alta"</formula>
    </cfRule>
  </conditionalFormatting>
  <conditionalFormatting sqref="AP198">
    <cfRule type="cellIs" dxfId="15341" priority="13533" stopIfTrue="1" operator="equal">
      <formula>"Baja"</formula>
    </cfRule>
  </conditionalFormatting>
  <conditionalFormatting sqref="AP198">
    <cfRule type="cellIs" dxfId="15340" priority="13532" stopIfTrue="1" operator="equal">
      <formula>"Media"</formula>
    </cfRule>
  </conditionalFormatting>
  <conditionalFormatting sqref="AP198">
    <cfRule type="cellIs" dxfId="15339" priority="13530" stopIfTrue="1" operator="equal">
      <formula>"Muy Alta"</formula>
    </cfRule>
  </conditionalFormatting>
  <conditionalFormatting sqref="AP198">
    <cfRule type="cellIs" dxfId="15338" priority="13534" stopIfTrue="1" operator="equal">
      <formula>"Muy Baja"</formula>
    </cfRule>
  </conditionalFormatting>
  <conditionalFormatting sqref="AP199">
    <cfRule type="cellIs" dxfId="15337" priority="13517" stopIfTrue="1" operator="equal">
      <formula>"Alta"</formula>
    </cfRule>
  </conditionalFormatting>
  <conditionalFormatting sqref="AP199">
    <cfRule type="cellIs" dxfId="15336" priority="13519" stopIfTrue="1" operator="equal">
      <formula>"Baja"</formula>
    </cfRule>
  </conditionalFormatting>
  <conditionalFormatting sqref="AP199">
    <cfRule type="cellIs" dxfId="15335" priority="13518" stopIfTrue="1" operator="equal">
      <formula>"Media"</formula>
    </cfRule>
  </conditionalFormatting>
  <conditionalFormatting sqref="AP199">
    <cfRule type="cellIs" dxfId="15334" priority="13516" stopIfTrue="1" operator="equal">
      <formula>"Muy Alta"</formula>
    </cfRule>
  </conditionalFormatting>
  <conditionalFormatting sqref="AP199">
    <cfRule type="cellIs" dxfId="15333" priority="13520" stopIfTrue="1" operator="equal">
      <formula>"Muy Baja"</formula>
    </cfRule>
  </conditionalFormatting>
  <conditionalFormatting sqref="V214:V215">
    <cfRule type="cellIs" dxfId="15332" priority="13227" stopIfTrue="1" operator="equal">
      <formula>"Alta"</formula>
    </cfRule>
  </conditionalFormatting>
  <conditionalFormatting sqref="V214:V215">
    <cfRule type="cellIs" dxfId="15331" priority="13229" stopIfTrue="1" operator="equal">
      <formula>"Baja"</formula>
    </cfRule>
  </conditionalFormatting>
  <conditionalFormatting sqref="V214:V215">
    <cfRule type="cellIs" dxfId="15330" priority="13228" stopIfTrue="1" operator="equal">
      <formula>"Media"</formula>
    </cfRule>
  </conditionalFormatting>
  <conditionalFormatting sqref="V214:V215">
    <cfRule type="cellIs" dxfId="15329" priority="13226" stopIfTrue="1" operator="equal">
      <formula>"Muy Alta"</formula>
    </cfRule>
  </conditionalFormatting>
  <conditionalFormatting sqref="V214:V215">
    <cfRule type="cellIs" dxfId="15328" priority="13230" stopIfTrue="1" operator="equal">
      <formula>"Muy Baja"</formula>
    </cfRule>
  </conditionalFormatting>
  <conditionalFormatting sqref="AW214">
    <cfRule type="containsText" dxfId="15327" priority="13201" operator="containsText" text="VALORAR">
      <formula>NOT(ISERROR(SEARCH("VALORAR",AW214)))</formula>
    </cfRule>
    <cfRule type="containsText" dxfId="15326" priority="13202" operator="containsText" text="Extrema">
      <formula>NOT(ISERROR(SEARCH("Extrema",AW214)))</formula>
    </cfRule>
    <cfRule type="containsText" dxfId="15325" priority="13203" operator="containsText" text="Alta">
      <formula>NOT(ISERROR(SEARCH("Alta",AW214)))</formula>
    </cfRule>
    <cfRule type="containsText" dxfId="15324" priority="13204" operator="containsText" text="Moderada">
      <formula>NOT(ISERROR(SEARCH("Moderada",AW214)))</formula>
    </cfRule>
    <cfRule type="containsText" dxfId="15323" priority="13205" operator="containsText" text="Baja">
      <formula>NOT(ISERROR(SEARCH("Baja",AW214)))</formula>
    </cfRule>
  </conditionalFormatting>
  <conditionalFormatting sqref="AW214">
    <cfRule type="containsText" dxfId="15322" priority="13206" operator="containsText" text="VALORAR">
      <formula>NOT(ISERROR(SEARCH("VALORAR",AW214)))</formula>
    </cfRule>
    <cfRule type="containsText" dxfId="15321" priority="13207" operator="containsText" text="Extrema">
      <formula>NOT(ISERROR(SEARCH("Extrema",AW214)))</formula>
    </cfRule>
    <cfRule type="containsText" dxfId="15320" priority="13208" operator="containsText" text="Alta">
      <formula>NOT(ISERROR(SEARCH("Alta",AW214)))</formula>
    </cfRule>
    <cfRule type="containsText" dxfId="15319" priority="13209" operator="containsText" text="Moderada">
      <formula>NOT(ISERROR(SEARCH("Moderada",AW214)))</formula>
    </cfRule>
    <cfRule type="containsText" dxfId="15318" priority="13210" operator="containsText" text="Baja">
      <formula>NOT(ISERROR(SEARCH("Baja",AW214)))</formula>
    </cfRule>
  </conditionalFormatting>
  <conditionalFormatting sqref="AP214">
    <cfRule type="cellIs" dxfId="15317" priority="13193" stopIfTrue="1" operator="equal">
      <formula>"Alta"</formula>
    </cfRule>
  </conditionalFormatting>
  <conditionalFormatting sqref="AP214">
    <cfRule type="cellIs" dxfId="15316" priority="13195" stopIfTrue="1" operator="equal">
      <formula>"Baja"</formula>
    </cfRule>
  </conditionalFormatting>
  <conditionalFormatting sqref="AP214">
    <cfRule type="cellIs" dxfId="15315" priority="13194" stopIfTrue="1" operator="equal">
      <formula>"Media"</formula>
    </cfRule>
  </conditionalFormatting>
  <conditionalFormatting sqref="AP214">
    <cfRule type="cellIs" dxfId="15314" priority="13192" stopIfTrue="1" operator="equal">
      <formula>"Muy Alta"</formula>
    </cfRule>
  </conditionalFormatting>
  <conditionalFormatting sqref="AP214">
    <cfRule type="cellIs" dxfId="15313" priority="13196" stopIfTrue="1" operator="equal">
      <formula>"Muy Baja"</formula>
    </cfRule>
  </conditionalFormatting>
  <conditionalFormatting sqref="AP215">
    <cfRule type="cellIs" dxfId="15312" priority="13179" stopIfTrue="1" operator="equal">
      <formula>"Alta"</formula>
    </cfRule>
  </conditionalFormatting>
  <conditionalFormatting sqref="AP215">
    <cfRule type="cellIs" dxfId="15311" priority="13181" stopIfTrue="1" operator="equal">
      <formula>"Baja"</formula>
    </cfRule>
  </conditionalFormatting>
  <conditionalFormatting sqref="AP215">
    <cfRule type="cellIs" dxfId="15310" priority="13180" stopIfTrue="1" operator="equal">
      <formula>"Media"</formula>
    </cfRule>
  </conditionalFormatting>
  <conditionalFormatting sqref="AP215">
    <cfRule type="cellIs" dxfId="15309" priority="13178" stopIfTrue="1" operator="equal">
      <formula>"Muy Alta"</formula>
    </cfRule>
  </conditionalFormatting>
  <conditionalFormatting sqref="AP215">
    <cfRule type="cellIs" dxfId="15308" priority="13182" stopIfTrue="1" operator="equal">
      <formula>"Muy Baja"</formula>
    </cfRule>
  </conditionalFormatting>
  <conditionalFormatting sqref="AE216:AE217">
    <cfRule type="containsText" dxfId="15307" priority="13131" operator="containsText" text="VALORAR">
      <formula>NOT(ISERROR(SEARCH("VALORAR",AE216)))</formula>
    </cfRule>
    <cfRule type="containsText" dxfId="15306" priority="13132" operator="containsText" text="Extrema">
      <formula>NOT(ISERROR(SEARCH("Extrema",AE216)))</formula>
    </cfRule>
    <cfRule type="containsText" dxfId="15305" priority="13133" operator="containsText" text="Alta">
      <formula>NOT(ISERROR(SEARCH("Alta",AE216)))</formula>
    </cfRule>
    <cfRule type="containsText" dxfId="15304" priority="13134" operator="containsText" text="Moderada">
      <formula>NOT(ISERROR(SEARCH("Moderada",AE216)))</formula>
    </cfRule>
    <cfRule type="containsText" dxfId="15303" priority="13135" operator="containsText" text="Baja">
      <formula>NOT(ISERROR(SEARCH("Baja",AE216)))</formula>
    </cfRule>
  </conditionalFormatting>
  <conditionalFormatting sqref="AE216:AE217">
    <cfRule type="containsText" dxfId="15302" priority="13136" operator="containsText" text="VALORAR">
      <formula>NOT(ISERROR(SEARCH("VALORAR",AE216)))</formula>
    </cfRule>
    <cfRule type="containsText" dxfId="15301" priority="13137" operator="containsText" text="Extrema">
      <formula>NOT(ISERROR(SEARCH("Extrema",AE216)))</formula>
    </cfRule>
    <cfRule type="containsText" dxfId="15300" priority="13138" operator="containsText" text="Alta">
      <formula>NOT(ISERROR(SEARCH("Alta",AE216)))</formula>
    </cfRule>
    <cfRule type="containsText" dxfId="15299" priority="13139" operator="containsText" text="Moderada">
      <formula>NOT(ISERROR(SEARCH("Moderada",AE216)))</formula>
    </cfRule>
    <cfRule type="containsText" dxfId="15298" priority="13140" operator="containsText" text="Baja">
      <formula>NOT(ISERROR(SEARCH("Baja",AE216)))</formula>
    </cfRule>
  </conditionalFormatting>
  <conditionalFormatting sqref="V216:V217">
    <cfRule type="cellIs" dxfId="15297" priority="13147" stopIfTrue="1" operator="equal">
      <formula>"Alta"</formula>
    </cfRule>
  </conditionalFormatting>
  <conditionalFormatting sqref="V216:V217">
    <cfRule type="cellIs" dxfId="15296" priority="13149" stopIfTrue="1" operator="equal">
      <formula>"Baja"</formula>
    </cfRule>
  </conditionalFormatting>
  <conditionalFormatting sqref="V216:V217">
    <cfRule type="cellIs" dxfId="15295" priority="13148" stopIfTrue="1" operator="equal">
      <formula>"Media"</formula>
    </cfRule>
  </conditionalFormatting>
  <conditionalFormatting sqref="V216:V217">
    <cfRule type="cellIs" dxfId="15294" priority="13146" stopIfTrue="1" operator="equal">
      <formula>"Muy Alta"</formula>
    </cfRule>
  </conditionalFormatting>
  <conditionalFormatting sqref="V216:V217">
    <cfRule type="cellIs" dxfId="15293" priority="13150" stopIfTrue="1" operator="equal">
      <formula>"Muy Baja"</formula>
    </cfRule>
  </conditionalFormatting>
  <conditionalFormatting sqref="AP217">
    <cfRule type="cellIs" dxfId="15292" priority="13109" stopIfTrue="1" operator="equal">
      <formula>"Alta"</formula>
    </cfRule>
  </conditionalFormatting>
  <conditionalFormatting sqref="AP217">
    <cfRule type="cellIs" dxfId="15291" priority="13111" stopIfTrue="1" operator="equal">
      <formula>"Baja"</formula>
    </cfRule>
  </conditionalFormatting>
  <conditionalFormatting sqref="AP217">
    <cfRule type="cellIs" dxfId="15290" priority="13110" stopIfTrue="1" operator="equal">
      <formula>"Media"</formula>
    </cfRule>
  </conditionalFormatting>
  <conditionalFormatting sqref="AP217">
    <cfRule type="cellIs" dxfId="15289" priority="13108" stopIfTrue="1" operator="equal">
      <formula>"Muy Alta"</formula>
    </cfRule>
  </conditionalFormatting>
  <conditionalFormatting sqref="AP217">
    <cfRule type="cellIs" dxfId="15288" priority="13112" stopIfTrue="1" operator="equal">
      <formula>"Muy Baja"</formula>
    </cfRule>
  </conditionalFormatting>
  <conditionalFormatting sqref="AE226:AE227">
    <cfRule type="containsText" dxfId="15287" priority="13075" operator="containsText" text="VALORAR">
      <formula>NOT(ISERROR(SEARCH("VALORAR",AE226)))</formula>
    </cfRule>
    <cfRule type="containsText" dxfId="15286" priority="13076" operator="containsText" text="Extrema">
      <formula>NOT(ISERROR(SEARCH("Extrema",AE226)))</formula>
    </cfRule>
    <cfRule type="containsText" dxfId="15285" priority="13077" operator="containsText" text="Alta">
      <formula>NOT(ISERROR(SEARCH("Alta",AE226)))</formula>
    </cfRule>
    <cfRule type="containsText" dxfId="15284" priority="13078" operator="containsText" text="Moderada">
      <formula>NOT(ISERROR(SEARCH("Moderada",AE226)))</formula>
    </cfRule>
    <cfRule type="containsText" dxfId="15283" priority="13079" operator="containsText" text="Baja">
      <formula>NOT(ISERROR(SEARCH("Baja",AE226)))</formula>
    </cfRule>
  </conditionalFormatting>
  <conditionalFormatting sqref="AE226:AE227">
    <cfRule type="containsText" dxfId="15282" priority="13080" operator="containsText" text="VALORAR">
      <formula>NOT(ISERROR(SEARCH("VALORAR",AE226)))</formula>
    </cfRule>
    <cfRule type="containsText" dxfId="15281" priority="13081" operator="containsText" text="Extrema">
      <formula>NOT(ISERROR(SEARCH("Extrema",AE226)))</formula>
    </cfRule>
    <cfRule type="containsText" dxfId="15280" priority="13082" operator="containsText" text="Alta">
      <formula>NOT(ISERROR(SEARCH("Alta",AE226)))</formula>
    </cfRule>
    <cfRule type="containsText" dxfId="15279" priority="13083" operator="containsText" text="Moderada">
      <formula>NOT(ISERROR(SEARCH("Moderada",AE226)))</formula>
    </cfRule>
    <cfRule type="containsText" dxfId="15278" priority="13084" operator="containsText" text="Baja">
      <formula>NOT(ISERROR(SEARCH("Baja",AE226)))</formula>
    </cfRule>
  </conditionalFormatting>
  <conditionalFormatting sqref="AP231">
    <cfRule type="cellIs" dxfId="15277" priority="13029" stopIfTrue="1" operator="equal">
      <formula>"Alta"</formula>
    </cfRule>
  </conditionalFormatting>
  <conditionalFormatting sqref="AP231">
    <cfRule type="cellIs" dxfId="15276" priority="13031" stopIfTrue="1" operator="equal">
      <formula>"Baja"</formula>
    </cfRule>
  </conditionalFormatting>
  <conditionalFormatting sqref="AP231">
    <cfRule type="cellIs" dxfId="15275" priority="13030" stopIfTrue="1" operator="equal">
      <formula>"Media"</formula>
    </cfRule>
  </conditionalFormatting>
  <conditionalFormatting sqref="AP231">
    <cfRule type="cellIs" dxfId="15274" priority="13028" stopIfTrue="1" operator="equal">
      <formula>"Muy Alta"</formula>
    </cfRule>
  </conditionalFormatting>
  <conditionalFormatting sqref="AP231">
    <cfRule type="cellIs" dxfId="15273" priority="13032" stopIfTrue="1" operator="equal">
      <formula>"Muy Baja"</formula>
    </cfRule>
  </conditionalFormatting>
  <conditionalFormatting sqref="AP228">
    <cfRule type="cellIs" dxfId="15272" priority="12987" stopIfTrue="1" operator="equal">
      <formula>"Alta"</formula>
    </cfRule>
  </conditionalFormatting>
  <conditionalFormatting sqref="AP228">
    <cfRule type="cellIs" dxfId="15271" priority="12989" stopIfTrue="1" operator="equal">
      <formula>"Baja"</formula>
    </cfRule>
  </conditionalFormatting>
  <conditionalFormatting sqref="AP228">
    <cfRule type="cellIs" dxfId="15270" priority="12988" stopIfTrue="1" operator="equal">
      <formula>"Media"</formula>
    </cfRule>
  </conditionalFormatting>
  <conditionalFormatting sqref="AP228">
    <cfRule type="cellIs" dxfId="15269" priority="12986" stopIfTrue="1" operator="equal">
      <formula>"Muy Alta"</formula>
    </cfRule>
  </conditionalFormatting>
  <conditionalFormatting sqref="AP228">
    <cfRule type="cellIs" dxfId="15268" priority="12990" stopIfTrue="1" operator="equal">
      <formula>"Muy Baja"</formula>
    </cfRule>
  </conditionalFormatting>
  <conditionalFormatting sqref="V226:V227">
    <cfRule type="cellIs" dxfId="15267" priority="13091" stopIfTrue="1" operator="equal">
      <formula>"Alta"</formula>
    </cfRule>
  </conditionalFormatting>
  <conditionalFormatting sqref="V226:V227">
    <cfRule type="cellIs" dxfId="15266" priority="13093" stopIfTrue="1" operator="equal">
      <formula>"Baja"</formula>
    </cfRule>
  </conditionalFormatting>
  <conditionalFormatting sqref="V226:V227">
    <cfRule type="cellIs" dxfId="15265" priority="13092" stopIfTrue="1" operator="equal">
      <formula>"Media"</formula>
    </cfRule>
  </conditionalFormatting>
  <conditionalFormatting sqref="V226:V227">
    <cfRule type="cellIs" dxfId="15264" priority="13090" stopIfTrue="1" operator="equal">
      <formula>"Muy Alta"</formula>
    </cfRule>
  </conditionalFormatting>
  <conditionalFormatting sqref="V226:V227">
    <cfRule type="cellIs" dxfId="15263" priority="13094" stopIfTrue="1" operator="equal">
      <formula>"Muy Baja"</formula>
    </cfRule>
  </conditionalFormatting>
  <conditionalFormatting sqref="AW226">
    <cfRule type="containsText" dxfId="15262" priority="13065" operator="containsText" text="VALORAR">
      <formula>NOT(ISERROR(SEARCH("VALORAR",AW226)))</formula>
    </cfRule>
    <cfRule type="containsText" dxfId="15261" priority="13066" operator="containsText" text="Extrema">
      <formula>NOT(ISERROR(SEARCH("Extrema",AW226)))</formula>
    </cfRule>
    <cfRule type="containsText" dxfId="15260" priority="13067" operator="containsText" text="Alta">
      <formula>NOT(ISERROR(SEARCH("Alta",AW226)))</formula>
    </cfRule>
    <cfRule type="containsText" dxfId="15259" priority="13068" operator="containsText" text="Moderada">
      <formula>NOT(ISERROR(SEARCH("Moderada",AW226)))</formula>
    </cfRule>
    <cfRule type="containsText" dxfId="15258" priority="13069" operator="containsText" text="Baja">
      <formula>NOT(ISERROR(SEARCH("Baja",AW226)))</formula>
    </cfRule>
  </conditionalFormatting>
  <conditionalFormatting sqref="AW226">
    <cfRule type="containsText" dxfId="15257" priority="13070" operator="containsText" text="VALORAR">
      <formula>NOT(ISERROR(SEARCH("VALORAR",AW226)))</formula>
    </cfRule>
    <cfRule type="containsText" dxfId="15256" priority="13071" operator="containsText" text="Extrema">
      <formula>NOT(ISERROR(SEARCH("Extrema",AW226)))</formula>
    </cfRule>
    <cfRule type="containsText" dxfId="15255" priority="13072" operator="containsText" text="Alta">
      <formula>NOT(ISERROR(SEARCH("Alta",AW226)))</formula>
    </cfRule>
    <cfRule type="containsText" dxfId="15254" priority="13073" operator="containsText" text="Moderada">
      <formula>NOT(ISERROR(SEARCH("Moderada",AW226)))</formula>
    </cfRule>
    <cfRule type="containsText" dxfId="15253" priority="13074" operator="containsText" text="Baja">
      <formula>NOT(ISERROR(SEARCH("Baja",AW226)))</formula>
    </cfRule>
  </conditionalFormatting>
  <conditionalFormatting sqref="AP226">
    <cfRule type="cellIs" dxfId="15252" priority="13057" stopIfTrue="1" operator="equal">
      <formula>"Alta"</formula>
    </cfRule>
  </conditionalFormatting>
  <conditionalFormatting sqref="AP226">
    <cfRule type="cellIs" dxfId="15251" priority="13059" stopIfTrue="1" operator="equal">
      <formula>"Baja"</formula>
    </cfRule>
  </conditionalFormatting>
  <conditionalFormatting sqref="AP226">
    <cfRule type="cellIs" dxfId="15250" priority="13058" stopIfTrue="1" operator="equal">
      <formula>"Media"</formula>
    </cfRule>
  </conditionalFormatting>
  <conditionalFormatting sqref="AP226">
    <cfRule type="cellIs" dxfId="15249" priority="13056" stopIfTrue="1" operator="equal">
      <formula>"Muy Alta"</formula>
    </cfRule>
  </conditionalFormatting>
  <conditionalFormatting sqref="AP226">
    <cfRule type="cellIs" dxfId="15248" priority="13060" stopIfTrue="1" operator="equal">
      <formula>"Muy Baja"</formula>
    </cfRule>
  </conditionalFormatting>
  <conditionalFormatting sqref="AP227">
    <cfRule type="cellIs" dxfId="15247" priority="13043" stopIfTrue="1" operator="equal">
      <formula>"Alta"</formula>
    </cfRule>
  </conditionalFormatting>
  <conditionalFormatting sqref="AP227">
    <cfRule type="cellIs" dxfId="15246" priority="13045" stopIfTrue="1" operator="equal">
      <formula>"Baja"</formula>
    </cfRule>
  </conditionalFormatting>
  <conditionalFormatting sqref="AP227">
    <cfRule type="cellIs" dxfId="15245" priority="13044" stopIfTrue="1" operator="equal">
      <formula>"Media"</formula>
    </cfRule>
  </conditionalFormatting>
  <conditionalFormatting sqref="AP227">
    <cfRule type="cellIs" dxfId="15244" priority="13042" stopIfTrue="1" operator="equal">
      <formula>"Muy Alta"</formula>
    </cfRule>
  </conditionalFormatting>
  <conditionalFormatting sqref="AP227">
    <cfRule type="cellIs" dxfId="15243" priority="13046" stopIfTrue="1" operator="equal">
      <formula>"Muy Baja"</formula>
    </cfRule>
  </conditionalFormatting>
  <conditionalFormatting sqref="AE228:AE229">
    <cfRule type="containsText" dxfId="15242" priority="12995" operator="containsText" text="VALORAR">
      <formula>NOT(ISERROR(SEARCH("VALORAR",AE228)))</formula>
    </cfRule>
    <cfRule type="containsText" dxfId="15241" priority="12996" operator="containsText" text="Extrema">
      <formula>NOT(ISERROR(SEARCH("Extrema",AE228)))</formula>
    </cfRule>
    <cfRule type="containsText" dxfId="15240" priority="12997" operator="containsText" text="Alta">
      <formula>NOT(ISERROR(SEARCH("Alta",AE228)))</formula>
    </cfRule>
    <cfRule type="containsText" dxfId="15239" priority="12998" operator="containsText" text="Moderada">
      <formula>NOT(ISERROR(SEARCH("Moderada",AE228)))</formula>
    </cfRule>
    <cfRule type="containsText" dxfId="15238" priority="12999" operator="containsText" text="Baja">
      <formula>NOT(ISERROR(SEARCH("Baja",AE228)))</formula>
    </cfRule>
  </conditionalFormatting>
  <conditionalFormatting sqref="AE228:AE229">
    <cfRule type="containsText" dxfId="15237" priority="13000" operator="containsText" text="VALORAR">
      <formula>NOT(ISERROR(SEARCH("VALORAR",AE228)))</formula>
    </cfRule>
    <cfRule type="containsText" dxfId="15236" priority="13001" operator="containsText" text="Extrema">
      <formula>NOT(ISERROR(SEARCH("Extrema",AE228)))</formula>
    </cfRule>
    <cfRule type="containsText" dxfId="15235" priority="13002" operator="containsText" text="Alta">
      <formula>NOT(ISERROR(SEARCH("Alta",AE228)))</formula>
    </cfRule>
    <cfRule type="containsText" dxfId="15234" priority="13003" operator="containsText" text="Moderada">
      <formula>NOT(ISERROR(SEARCH("Moderada",AE228)))</formula>
    </cfRule>
    <cfRule type="containsText" dxfId="15233" priority="13004" operator="containsText" text="Baja">
      <formula>NOT(ISERROR(SEARCH("Baja",AE228)))</formula>
    </cfRule>
  </conditionalFormatting>
  <conditionalFormatting sqref="V228:V229">
    <cfRule type="cellIs" dxfId="15232" priority="13011" stopIfTrue="1" operator="equal">
      <formula>"Alta"</formula>
    </cfRule>
  </conditionalFormatting>
  <conditionalFormatting sqref="V228:V229">
    <cfRule type="cellIs" dxfId="15231" priority="13013" stopIfTrue="1" operator="equal">
      <formula>"Baja"</formula>
    </cfRule>
  </conditionalFormatting>
  <conditionalFormatting sqref="V228:V229">
    <cfRule type="cellIs" dxfId="15230" priority="13012" stopIfTrue="1" operator="equal">
      <formula>"Media"</formula>
    </cfRule>
  </conditionalFormatting>
  <conditionalFormatting sqref="V228:V229">
    <cfRule type="cellIs" dxfId="15229" priority="13010" stopIfTrue="1" operator="equal">
      <formula>"Muy Alta"</formula>
    </cfRule>
  </conditionalFormatting>
  <conditionalFormatting sqref="V228:V229">
    <cfRule type="cellIs" dxfId="15228" priority="13014" stopIfTrue="1" operator="equal">
      <formula>"Muy Baja"</formula>
    </cfRule>
  </conditionalFormatting>
  <conditionalFormatting sqref="AP229">
    <cfRule type="cellIs" dxfId="15227" priority="12973" stopIfTrue="1" operator="equal">
      <formula>"Alta"</formula>
    </cfRule>
  </conditionalFormatting>
  <conditionalFormatting sqref="AP229">
    <cfRule type="cellIs" dxfId="15226" priority="12975" stopIfTrue="1" operator="equal">
      <formula>"Baja"</formula>
    </cfRule>
  </conditionalFormatting>
  <conditionalFormatting sqref="AP229">
    <cfRule type="cellIs" dxfId="15225" priority="12974" stopIfTrue="1" operator="equal">
      <formula>"Media"</formula>
    </cfRule>
  </conditionalFormatting>
  <conditionalFormatting sqref="AP229">
    <cfRule type="cellIs" dxfId="15224" priority="12972" stopIfTrue="1" operator="equal">
      <formula>"Muy Alta"</formula>
    </cfRule>
  </conditionalFormatting>
  <conditionalFormatting sqref="AP229">
    <cfRule type="cellIs" dxfId="15223" priority="12976" stopIfTrue="1" operator="equal">
      <formula>"Muy Baja"</formula>
    </cfRule>
  </conditionalFormatting>
  <conditionalFormatting sqref="AE220:AE221">
    <cfRule type="containsText" dxfId="15222" priority="12939" operator="containsText" text="VALORAR">
      <formula>NOT(ISERROR(SEARCH("VALORAR",AE220)))</formula>
    </cfRule>
    <cfRule type="containsText" dxfId="15221" priority="12940" operator="containsText" text="Extrema">
      <formula>NOT(ISERROR(SEARCH("Extrema",AE220)))</formula>
    </cfRule>
    <cfRule type="containsText" dxfId="15220" priority="12941" operator="containsText" text="Alta">
      <formula>NOT(ISERROR(SEARCH("Alta",AE220)))</formula>
    </cfRule>
    <cfRule type="containsText" dxfId="15219" priority="12942" operator="containsText" text="Moderada">
      <formula>NOT(ISERROR(SEARCH("Moderada",AE220)))</formula>
    </cfRule>
    <cfRule type="containsText" dxfId="15218" priority="12943" operator="containsText" text="Baja">
      <formula>NOT(ISERROR(SEARCH("Baja",AE220)))</formula>
    </cfRule>
  </conditionalFormatting>
  <conditionalFormatting sqref="AE220:AE221">
    <cfRule type="containsText" dxfId="15217" priority="12944" operator="containsText" text="VALORAR">
      <formula>NOT(ISERROR(SEARCH("VALORAR",AE220)))</formula>
    </cfRule>
    <cfRule type="containsText" dxfId="15216" priority="12945" operator="containsText" text="Extrema">
      <formula>NOT(ISERROR(SEARCH("Extrema",AE220)))</formula>
    </cfRule>
    <cfRule type="containsText" dxfId="15215" priority="12946" operator="containsText" text="Alta">
      <formula>NOT(ISERROR(SEARCH("Alta",AE220)))</formula>
    </cfRule>
    <cfRule type="containsText" dxfId="15214" priority="12947" operator="containsText" text="Moderada">
      <formula>NOT(ISERROR(SEARCH("Moderada",AE220)))</formula>
    </cfRule>
    <cfRule type="containsText" dxfId="15213" priority="12948" operator="containsText" text="Baja">
      <formula>NOT(ISERROR(SEARCH("Baja",AE220)))</formula>
    </cfRule>
  </conditionalFormatting>
  <conditionalFormatting sqref="AP225">
    <cfRule type="cellIs" dxfId="15212" priority="12893" stopIfTrue="1" operator="equal">
      <formula>"Alta"</formula>
    </cfRule>
  </conditionalFormatting>
  <conditionalFormatting sqref="AP225">
    <cfRule type="cellIs" dxfId="15211" priority="12895" stopIfTrue="1" operator="equal">
      <formula>"Baja"</formula>
    </cfRule>
  </conditionalFormatting>
  <conditionalFormatting sqref="AP225">
    <cfRule type="cellIs" dxfId="15210" priority="12894" stopIfTrue="1" operator="equal">
      <formula>"Media"</formula>
    </cfRule>
  </conditionalFormatting>
  <conditionalFormatting sqref="AP225">
    <cfRule type="cellIs" dxfId="15209" priority="12892" stopIfTrue="1" operator="equal">
      <formula>"Muy Alta"</formula>
    </cfRule>
  </conditionalFormatting>
  <conditionalFormatting sqref="AP225">
    <cfRule type="cellIs" dxfId="15208" priority="12896" stopIfTrue="1" operator="equal">
      <formula>"Muy Baja"</formula>
    </cfRule>
  </conditionalFormatting>
  <conditionalFormatting sqref="AP222">
    <cfRule type="cellIs" dxfId="15207" priority="12851" stopIfTrue="1" operator="equal">
      <formula>"Alta"</formula>
    </cfRule>
  </conditionalFormatting>
  <conditionalFormatting sqref="AP222">
    <cfRule type="cellIs" dxfId="15206" priority="12853" stopIfTrue="1" operator="equal">
      <formula>"Baja"</formula>
    </cfRule>
  </conditionalFormatting>
  <conditionalFormatting sqref="AP222">
    <cfRule type="cellIs" dxfId="15205" priority="12852" stopIfTrue="1" operator="equal">
      <formula>"Media"</formula>
    </cfRule>
  </conditionalFormatting>
  <conditionalFormatting sqref="AP222">
    <cfRule type="cellIs" dxfId="15204" priority="12850" stopIfTrue="1" operator="equal">
      <formula>"Muy Alta"</formula>
    </cfRule>
  </conditionalFormatting>
  <conditionalFormatting sqref="AP222">
    <cfRule type="cellIs" dxfId="15203" priority="12854" stopIfTrue="1" operator="equal">
      <formula>"Muy Baja"</formula>
    </cfRule>
  </conditionalFormatting>
  <conditionalFormatting sqref="V220:V221">
    <cfRule type="cellIs" dxfId="15202" priority="12955" stopIfTrue="1" operator="equal">
      <formula>"Alta"</formula>
    </cfRule>
  </conditionalFormatting>
  <conditionalFormatting sqref="V220:V221">
    <cfRule type="cellIs" dxfId="15201" priority="12957" stopIfTrue="1" operator="equal">
      <formula>"Baja"</formula>
    </cfRule>
  </conditionalFormatting>
  <conditionalFormatting sqref="V220:V221">
    <cfRule type="cellIs" dxfId="15200" priority="12956" stopIfTrue="1" operator="equal">
      <formula>"Media"</formula>
    </cfRule>
  </conditionalFormatting>
  <conditionalFormatting sqref="V220:V221">
    <cfRule type="cellIs" dxfId="15199" priority="12954" stopIfTrue="1" operator="equal">
      <formula>"Muy Alta"</formula>
    </cfRule>
  </conditionalFormatting>
  <conditionalFormatting sqref="V220:V221">
    <cfRule type="cellIs" dxfId="15198" priority="12958" stopIfTrue="1" operator="equal">
      <formula>"Muy Baja"</formula>
    </cfRule>
  </conditionalFormatting>
  <conditionalFormatting sqref="AW220">
    <cfRule type="containsText" dxfId="15197" priority="12929" operator="containsText" text="VALORAR">
      <formula>NOT(ISERROR(SEARCH("VALORAR",AW220)))</formula>
    </cfRule>
    <cfRule type="containsText" dxfId="15196" priority="12930" operator="containsText" text="Extrema">
      <formula>NOT(ISERROR(SEARCH("Extrema",AW220)))</formula>
    </cfRule>
    <cfRule type="containsText" dxfId="15195" priority="12931" operator="containsText" text="Alta">
      <formula>NOT(ISERROR(SEARCH("Alta",AW220)))</formula>
    </cfRule>
    <cfRule type="containsText" dxfId="15194" priority="12932" operator="containsText" text="Moderada">
      <formula>NOT(ISERROR(SEARCH("Moderada",AW220)))</formula>
    </cfRule>
    <cfRule type="containsText" dxfId="15193" priority="12933" operator="containsText" text="Baja">
      <formula>NOT(ISERROR(SEARCH("Baja",AW220)))</formula>
    </cfRule>
  </conditionalFormatting>
  <conditionalFormatting sqref="AW220">
    <cfRule type="containsText" dxfId="15192" priority="12934" operator="containsText" text="VALORAR">
      <formula>NOT(ISERROR(SEARCH("VALORAR",AW220)))</formula>
    </cfRule>
    <cfRule type="containsText" dxfId="15191" priority="12935" operator="containsText" text="Extrema">
      <formula>NOT(ISERROR(SEARCH("Extrema",AW220)))</formula>
    </cfRule>
    <cfRule type="containsText" dxfId="15190" priority="12936" operator="containsText" text="Alta">
      <formula>NOT(ISERROR(SEARCH("Alta",AW220)))</formula>
    </cfRule>
    <cfRule type="containsText" dxfId="15189" priority="12937" operator="containsText" text="Moderada">
      <formula>NOT(ISERROR(SEARCH("Moderada",AW220)))</formula>
    </cfRule>
    <cfRule type="containsText" dxfId="15188" priority="12938" operator="containsText" text="Baja">
      <formula>NOT(ISERROR(SEARCH("Baja",AW220)))</formula>
    </cfRule>
  </conditionalFormatting>
  <conditionalFormatting sqref="AP220">
    <cfRule type="cellIs" dxfId="15187" priority="12921" stopIfTrue="1" operator="equal">
      <formula>"Alta"</formula>
    </cfRule>
  </conditionalFormatting>
  <conditionalFormatting sqref="AP220">
    <cfRule type="cellIs" dxfId="15186" priority="12923" stopIfTrue="1" operator="equal">
      <formula>"Baja"</formula>
    </cfRule>
  </conditionalFormatting>
  <conditionalFormatting sqref="AP220">
    <cfRule type="cellIs" dxfId="15185" priority="12922" stopIfTrue="1" operator="equal">
      <formula>"Media"</formula>
    </cfRule>
  </conditionalFormatting>
  <conditionalFormatting sqref="AP220">
    <cfRule type="cellIs" dxfId="15184" priority="12920" stopIfTrue="1" operator="equal">
      <formula>"Muy Alta"</formula>
    </cfRule>
  </conditionalFormatting>
  <conditionalFormatting sqref="AP220">
    <cfRule type="cellIs" dxfId="15183" priority="12924" stopIfTrue="1" operator="equal">
      <formula>"Muy Baja"</formula>
    </cfRule>
  </conditionalFormatting>
  <conditionalFormatting sqref="AP221">
    <cfRule type="cellIs" dxfId="15182" priority="12907" stopIfTrue="1" operator="equal">
      <formula>"Alta"</formula>
    </cfRule>
  </conditionalFormatting>
  <conditionalFormatting sqref="AP221">
    <cfRule type="cellIs" dxfId="15181" priority="12909" stopIfTrue="1" operator="equal">
      <formula>"Baja"</formula>
    </cfRule>
  </conditionalFormatting>
  <conditionalFormatting sqref="AP221">
    <cfRule type="cellIs" dxfId="15180" priority="12908" stopIfTrue="1" operator="equal">
      <formula>"Media"</formula>
    </cfRule>
  </conditionalFormatting>
  <conditionalFormatting sqref="AP221">
    <cfRule type="cellIs" dxfId="15179" priority="12906" stopIfTrue="1" operator="equal">
      <formula>"Muy Alta"</formula>
    </cfRule>
  </conditionalFormatting>
  <conditionalFormatting sqref="AP221">
    <cfRule type="cellIs" dxfId="15178" priority="12910" stopIfTrue="1" operator="equal">
      <formula>"Muy Baja"</formula>
    </cfRule>
  </conditionalFormatting>
  <conditionalFormatting sqref="AE222:AE223">
    <cfRule type="containsText" dxfId="15177" priority="12859" operator="containsText" text="VALORAR">
      <formula>NOT(ISERROR(SEARCH("VALORAR",AE222)))</formula>
    </cfRule>
    <cfRule type="containsText" dxfId="15176" priority="12860" operator="containsText" text="Extrema">
      <formula>NOT(ISERROR(SEARCH("Extrema",AE222)))</formula>
    </cfRule>
    <cfRule type="containsText" dxfId="15175" priority="12861" operator="containsText" text="Alta">
      <formula>NOT(ISERROR(SEARCH("Alta",AE222)))</formula>
    </cfRule>
    <cfRule type="containsText" dxfId="15174" priority="12862" operator="containsText" text="Moderada">
      <formula>NOT(ISERROR(SEARCH("Moderada",AE222)))</formula>
    </cfRule>
    <cfRule type="containsText" dxfId="15173" priority="12863" operator="containsText" text="Baja">
      <formula>NOT(ISERROR(SEARCH("Baja",AE222)))</formula>
    </cfRule>
  </conditionalFormatting>
  <conditionalFormatting sqref="AE222:AE223">
    <cfRule type="containsText" dxfId="15172" priority="12864" operator="containsText" text="VALORAR">
      <formula>NOT(ISERROR(SEARCH("VALORAR",AE222)))</formula>
    </cfRule>
    <cfRule type="containsText" dxfId="15171" priority="12865" operator="containsText" text="Extrema">
      <formula>NOT(ISERROR(SEARCH("Extrema",AE222)))</formula>
    </cfRule>
    <cfRule type="containsText" dxfId="15170" priority="12866" operator="containsText" text="Alta">
      <formula>NOT(ISERROR(SEARCH("Alta",AE222)))</formula>
    </cfRule>
    <cfRule type="containsText" dxfId="15169" priority="12867" operator="containsText" text="Moderada">
      <formula>NOT(ISERROR(SEARCH("Moderada",AE222)))</formula>
    </cfRule>
    <cfRule type="containsText" dxfId="15168" priority="12868" operator="containsText" text="Baja">
      <formula>NOT(ISERROR(SEARCH("Baja",AE222)))</formula>
    </cfRule>
  </conditionalFormatting>
  <conditionalFormatting sqref="V222:V223">
    <cfRule type="cellIs" dxfId="15167" priority="12875" stopIfTrue="1" operator="equal">
      <formula>"Alta"</formula>
    </cfRule>
  </conditionalFormatting>
  <conditionalFormatting sqref="V222:V223">
    <cfRule type="cellIs" dxfId="15166" priority="12877" stopIfTrue="1" operator="equal">
      <formula>"Baja"</formula>
    </cfRule>
  </conditionalFormatting>
  <conditionalFormatting sqref="V222:V223">
    <cfRule type="cellIs" dxfId="15165" priority="12876" stopIfTrue="1" operator="equal">
      <formula>"Media"</formula>
    </cfRule>
  </conditionalFormatting>
  <conditionalFormatting sqref="V222:V223">
    <cfRule type="cellIs" dxfId="15164" priority="12874" stopIfTrue="1" operator="equal">
      <formula>"Muy Alta"</formula>
    </cfRule>
  </conditionalFormatting>
  <conditionalFormatting sqref="V222:V223">
    <cfRule type="cellIs" dxfId="15163" priority="12878" stopIfTrue="1" operator="equal">
      <formula>"Muy Baja"</formula>
    </cfRule>
  </conditionalFormatting>
  <conditionalFormatting sqref="AP223">
    <cfRule type="cellIs" dxfId="15162" priority="12837" stopIfTrue="1" operator="equal">
      <formula>"Alta"</formula>
    </cfRule>
  </conditionalFormatting>
  <conditionalFormatting sqref="AP223">
    <cfRule type="cellIs" dxfId="15161" priority="12839" stopIfTrue="1" operator="equal">
      <formula>"Baja"</formula>
    </cfRule>
  </conditionalFormatting>
  <conditionalFormatting sqref="AP223">
    <cfRule type="cellIs" dxfId="15160" priority="12838" stopIfTrue="1" operator="equal">
      <formula>"Media"</formula>
    </cfRule>
  </conditionalFormatting>
  <conditionalFormatting sqref="AP223">
    <cfRule type="cellIs" dxfId="15159" priority="12836" stopIfTrue="1" operator="equal">
      <formula>"Muy Alta"</formula>
    </cfRule>
  </conditionalFormatting>
  <conditionalFormatting sqref="AP223">
    <cfRule type="cellIs" dxfId="15158" priority="12840" stopIfTrue="1" operator="equal">
      <formula>"Muy Baja"</formula>
    </cfRule>
  </conditionalFormatting>
  <conditionalFormatting sqref="AE200">
    <cfRule type="containsText" dxfId="15157" priority="12803" operator="containsText" text="VALORAR">
      <formula>NOT(ISERROR(SEARCH("VALORAR",AE200)))</formula>
    </cfRule>
    <cfRule type="containsText" dxfId="15156" priority="12804" operator="containsText" text="Extrema">
      <formula>NOT(ISERROR(SEARCH("Extrema",AE200)))</formula>
    </cfRule>
    <cfRule type="containsText" dxfId="15155" priority="12805" operator="containsText" text="Alta">
      <formula>NOT(ISERROR(SEARCH("Alta",AE200)))</formula>
    </cfRule>
    <cfRule type="containsText" dxfId="15154" priority="12806" operator="containsText" text="Moderada">
      <formula>NOT(ISERROR(SEARCH("Moderada",AE200)))</formula>
    </cfRule>
    <cfRule type="containsText" dxfId="15153" priority="12807" operator="containsText" text="Baja">
      <formula>NOT(ISERROR(SEARCH("Baja",AE200)))</formula>
    </cfRule>
  </conditionalFormatting>
  <conditionalFormatting sqref="AE200">
    <cfRule type="containsText" dxfId="15152" priority="12808" operator="containsText" text="VALORAR">
      <formula>NOT(ISERROR(SEARCH("VALORAR",AE200)))</formula>
    </cfRule>
    <cfRule type="containsText" dxfId="15151" priority="12809" operator="containsText" text="Extrema">
      <formula>NOT(ISERROR(SEARCH("Extrema",AE200)))</formula>
    </cfRule>
    <cfRule type="containsText" dxfId="15150" priority="12810" operator="containsText" text="Alta">
      <formula>NOT(ISERROR(SEARCH("Alta",AE200)))</formula>
    </cfRule>
    <cfRule type="containsText" dxfId="15149" priority="12811" operator="containsText" text="Moderada">
      <formula>NOT(ISERROR(SEARCH("Moderada",AE200)))</formula>
    </cfRule>
    <cfRule type="containsText" dxfId="15148" priority="12812" operator="containsText" text="Baja">
      <formula>NOT(ISERROR(SEARCH("Baja",AE200)))</formula>
    </cfRule>
  </conditionalFormatting>
  <conditionalFormatting sqref="V200">
    <cfRule type="cellIs" dxfId="15147" priority="12819" stopIfTrue="1" operator="equal">
      <formula>"Alta"</formula>
    </cfRule>
  </conditionalFormatting>
  <conditionalFormatting sqref="V200">
    <cfRule type="cellIs" dxfId="15146" priority="12821" stopIfTrue="1" operator="equal">
      <formula>"Baja"</formula>
    </cfRule>
  </conditionalFormatting>
  <conditionalFormatting sqref="V200">
    <cfRule type="cellIs" dxfId="15145" priority="12820" stopIfTrue="1" operator="equal">
      <formula>"Media"</formula>
    </cfRule>
  </conditionalFormatting>
  <conditionalFormatting sqref="V200">
    <cfRule type="cellIs" dxfId="15144" priority="12818" stopIfTrue="1" operator="equal">
      <formula>"Muy Alta"</formula>
    </cfRule>
  </conditionalFormatting>
  <conditionalFormatting sqref="V200">
    <cfRule type="cellIs" dxfId="15143" priority="12822" stopIfTrue="1" operator="equal">
      <formula>"Muy Baja"</formula>
    </cfRule>
  </conditionalFormatting>
  <conditionalFormatting sqref="AP200">
    <cfRule type="cellIs" dxfId="15142" priority="12795" stopIfTrue="1" operator="equal">
      <formula>"Alta"</formula>
    </cfRule>
  </conditionalFormatting>
  <conditionalFormatting sqref="AP200">
    <cfRule type="cellIs" dxfId="15141" priority="12797" stopIfTrue="1" operator="equal">
      <formula>"Baja"</formula>
    </cfRule>
  </conditionalFormatting>
  <conditionalFormatting sqref="AP200">
    <cfRule type="cellIs" dxfId="15140" priority="12796" stopIfTrue="1" operator="equal">
      <formula>"Media"</formula>
    </cfRule>
  </conditionalFormatting>
  <conditionalFormatting sqref="AP200">
    <cfRule type="cellIs" dxfId="15139" priority="12794" stopIfTrue="1" operator="equal">
      <formula>"Muy Alta"</formula>
    </cfRule>
  </conditionalFormatting>
  <conditionalFormatting sqref="AP200">
    <cfRule type="cellIs" dxfId="15138" priority="12798" stopIfTrue="1" operator="equal">
      <formula>"Muy Baja"</formula>
    </cfRule>
  </conditionalFormatting>
  <conditionalFormatting sqref="AE206">
    <cfRule type="containsText" dxfId="15137" priority="12761" operator="containsText" text="VALORAR">
      <formula>NOT(ISERROR(SEARCH("VALORAR",AE206)))</formula>
    </cfRule>
    <cfRule type="containsText" dxfId="15136" priority="12762" operator="containsText" text="Extrema">
      <formula>NOT(ISERROR(SEARCH("Extrema",AE206)))</formula>
    </cfRule>
    <cfRule type="containsText" dxfId="15135" priority="12763" operator="containsText" text="Alta">
      <formula>NOT(ISERROR(SEARCH("Alta",AE206)))</formula>
    </cfRule>
    <cfRule type="containsText" dxfId="15134" priority="12764" operator="containsText" text="Moderada">
      <formula>NOT(ISERROR(SEARCH("Moderada",AE206)))</formula>
    </cfRule>
    <cfRule type="containsText" dxfId="15133" priority="12765" operator="containsText" text="Baja">
      <formula>NOT(ISERROR(SEARCH("Baja",AE206)))</formula>
    </cfRule>
  </conditionalFormatting>
  <conditionalFormatting sqref="AE206">
    <cfRule type="containsText" dxfId="15132" priority="12766" operator="containsText" text="VALORAR">
      <formula>NOT(ISERROR(SEARCH("VALORAR",AE206)))</formula>
    </cfRule>
    <cfRule type="containsText" dxfId="15131" priority="12767" operator="containsText" text="Extrema">
      <formula>NOT(ISERROR(SEARCH("Extrema",AE206)))</formula>
    </cfRule>
    <cfRule type="containsText" dxfId="15130" priority="12768" operator="containsText" text="Alta">
      <formula>NOT(ISERROR(SEARCH("Alta",AE206)))</formula>
    </cfRule>
    <cfRule type="containsText" dxfId="15129" priority="12769" operator="containsText" text="Moderada">
      <formula>NOT(ISERROR(SEARCH("Moderada",AE206)))</formula>
    </cfRule>
    <cfRule type="containsText" dxfId="15128" priority="12770" operator="containsText" text="Baja">
      <formula>NOT(ISERROR(SEARCH("Baja",AE206)))</formula>
    </cfRule>
  </conditionalFormatting>
  <conditionalFormatting sqref="V206">
    <cfRule type="cellIs" dxfId="15127" priority="12777" stopIfTrue="1" operator="equal">
      <formula>"Alta"</formula>
    </cfRule>
  </conditionalFormatting>
  <conditionalFormatting sqref="V206">
    <cfRule type="cellIs" dxfId="15126" priority="12779" stopIfTrue="1" operator="equal">
      <formula>"Baja"</formula>
    </cfRule>
  </conditionalFormatting>
  <conditionalFormatting sqref="V206">
    <cfRule type="cellIs" dxfId="15125" priority="12778" stopIfTrue="1" operator="equal">
      <formula>"Media"</formula>
    </cfRule>
  </conditionalFormatting>
  <conditionalFormatting sqref="V206">
    <cfRule type="cellIs" dxfId="15124" priority="12776" stopIfTrue="1" operator="equal">
      <formula>"Muy Alta"</formula>
    </cfRule>
  </conditionalFormatting>
  <conditionalFormatting sqref="V206">
    <cfRule type="cellIs" dxfId="15123" priority="12780" stopIfTrue="1" operator="equal">
      <formula>"Muy Baja"</formula>
    </cfRule>
  </conditionalFormatting>
  <conditionalFormatting sqref="AP206">
    <cfRule type="cellIs" dxfId="15122" priority="12753" stopIfTrue="1" operator="equal">
      <formula>"Alta"</formula>
    </cfRule>
  </conditionalFormatting>
  <conditionalFormatting sqref="AP206">
    <cfRule type="cellIs" dxfId="15121" priority="12755" stopIfTrue="1" operator="equal">
      <formula>"Baja"</formula>
    </cfRule>
  </conditionalFormatting>
  <conditionalFormatting sqref="AP206">
    <cfRule type="cellIs" dxfId="15120" priority="12754" stopIfTrue="1" operator="equal">
      <formula>"Media"</formula>
    </cfRule>
  </conditionalFormatting>
  <conditionalFormatting sqref="AP206">
    <cfRule type="cellIs" dxfId="15119" priority="12752" stopIfTrue="1" operator="equal">
      <formula>"Muy Alta"</formula>
    </cfRule>
  </conditionalFormatting>
  <conditionalFormatting sqref="AP206">
    <cfRule type="cellIs" dxfId="15118" priority="12756" stopIfTrue="1" operator="equal">
      <formula>"Muy Baja"</formula>
    </cfRule>
  </conditionalFormatting>
  <conditionalFormatting sqref="AE212">
    <cfRule type="containsText" dxfId="15117" priority="12719" operator="containsText" text="VALORAR">
      <formula>NOT(ISERROR(SEARCH("VALORAR",AE212)))</formula>
    </cfRule>
    <cfRule type="containsText" dxfId="15116" priority="12720" operator="containsText" text="Extrema">
      <formula>NOT(ISERROR(SEARCH("Extrema",AE212)))</formula>
    </cfRule>
    <cfRule type="containsText" dxfId="15115" priority="12721" operator="containsText" text="Alta">
      <formula>NOT(ISERROR(SEARCH("Alta",AE212)))</formula>
    </cfRule>
    <cfRule type="containsText" dxfId="15114" priority="12722" operator="containsText" text="Moderada">
      <formula>NOT(ISERROR(SEARCH("Moderada",AE212)))</formula>
    </cfRule>
    <cfRule type="containsText" dxfId="15113" priority="12723" operator="containsText" text="Baja">
      <formula>NOT(ISERROR(SEARCH("Baja",AE212)))</formula>
    </cfRule>
  </conditionalFormatting>
  <conditionalFormatting sqref="AE212">
    <cfRule type="containsText" dxfId="15112" priority="12724" operator="containsText" text="VALORAR">
      <formula>NOT(ISERROR(SEARCH("VALORAR",AE212)))</formula>
    </cfRule>
    <cfRule type="containsText" dxfId="15111" priority="12725" operator="containsText" text="Extrema">
      <formula>NOT(ISERROR(SEARCH("Extrema",AE212)))</formula>
    </cfRule>
    <cfRule type="containsText" dxfId="15110" priority="12726" operator="containsText" text="Alta">
      <formula>NOT(ISERROR(SEARCH("Alta",AE212)))</formula>
    </cfRule>
    <cfRule type="containsText" dxfId="15109" priority="12727" operator="containsText" text="Moderada">
      <formula>NOT(ISERROR(SEARCH("Moderada",AE212)))</formula>
    </cfRule>
    <cfRule type="containsText" dxfId="15108" priority="12728" operator="containsText" text="Baja">
      <formula>NOT(ISERROR(SEARCH("Baja",AE212)))</formula>
    </cfRule>
  </conditionalFormatting>
  <conditionalFormatting sqref="V212">
    <cfRule type="cellIs" dxfId="15107" priority="12735" stopIfTrue="1" operator="equal">
      <formula>"Alta"</formula>
    </cfRule>
  </conditionalFormatting>
  <conditionalFormatting sqref="V212">
    <cfRule type="cellIs" dxfId="15106" priority="12737" stopIfTrue="1" operator="equal">
      <formula>"Baja"</formula>
    </cfRule>
  </conditionalFormatting>
  <conditionalFormatting sqref="V212">
    <cfRule type="cellIs" dxfId="15105" priority="12736" stopIfTrue="1" operator="equal">
      <formula>"Media"</formula>
    </cfRule>
  </conditionalFormatting>
  <conditionalFormatting sqref="V212">
    <cfRule type="cellIs" dxfId="15104" priority="12734" stopIfTrue="1" operator="equal">
      <formula>"Muy Alta"</formula>
    </cfRule>
  </conditionalFormatting>
  <conditionalFormatting sqref="V212">
    <cfRule type="cellIs" dxfId="15103" priority="12738" stopIfTrue="1" operator="equal">
      <formula>"Muy Baja"</formula>
    </cfRule>
  </conditionalFormatting>
  <conditionalFormatting sqref="AP212">
    <cfRule type="cellIs" dxfId="15102" priority="12711" stopIfTrue="1" operator="equal">
      <formula>"Alta"</formula>
    </cfRule>
  </conditionalFormatting>
  <conditionalFormatting sqref="AP212">
    <cfRule type="cellIs" dxfId="15101" priority="12713" stopIfTrue="1" operator="equal">
      <formula>"Baja"</formula>
    </cfRule>
  </conditionalFormatting>
  <conditionalFormatting sqref="AP212">
    <cfRule type="cellIs" dxfId="15100" priority="12712" stopIfTrue="1" operator="equal">
      <formula>"Media"</formula>
    </cfRule>
  </conditionalFormatting>
  <conditionalFormatting sqref="AP212">
    <cfRule type="cellIs" dxfId="15099" priority="12710" stopIfTrue="1" operator="equal">
      <formula>"Muy Alta"</formula>
    </cfRule>
  </conditionalFormatting>
  <conditionalFormatting sqref="AP212">
    <cfRule type="cellIs" dxfId="15098" priority="12714" stopIfTrue="1" operator="equal">
      <formula>"Muy Baja"</formula>
    </cfRule>
  </conditionalFormatting>
  <conditionalFormatting sqref="AE218">
    <cfRule type="containsText" dxfId="15097" priority="12677" operator="containsText" text="VALORAR">
      <formula>NOT(ISERROR(SEARCH("VALORAR",AE218)))</formula>
    </cfRule>
    <cfRule type="containsText" dxfId="15096" priority="12678" operator="containsText" text="Extrema">
      <formula>NOT(ISERROR(SEARCH("Extrema",AE218)))</formula>
    </cfRule>
    <cfRule type="containsText" dxfId="15095" priority="12679" operator="containsText" text="Alta">
      <formula>NOT(ISERROR(SEARCH("Alta",AE218)))</formula>
    </cfRule>
    <cfRule type="containsText" dxfId="15094" priority="12680" operator="containsText" text="Moderada">
      <formula>NOT(ISERROR(SEARCH("Moderada",AE218)))</formula>
    </cfRule>
    <cfRule type="containsText" dxfId="15093" priority="12681" operator="containsText" text="Baja">
      <formula>NOT(ISERROR(SEARCH("Baja",AE218)))</formula>
    </cfRule>
  </conditionalFormatting>
  <conditionalFormatting sqref="AE218">
    <cfRule type="containsText" dxfId="15092" priority="12682" operator="containsText" text="VALORAR">
      <formula>NOT(ISERROR(SEARCH("VALORAR",AE218)))</formula>
    </cfRule>
    <cfRule type="containsText" dxfId="15091" priority="12683" operator="containsText" text="Extrema">
      <formula>NOT(ISERROR(SEARCH("Extrema",AE218)))</formula>
    </cfRule>
    <cfRule type="containsText" dxfId="15090" priority="12684" operator="containsText" text="Alta">
      <formula>NOT(ISERROR(SEARCH("Alta",AE218)))</formula>
    </cfRule>
    <cfRule type="containsText" dxfId="15089" priority="12685" operator="containsText" text="Moderada">
      <formula>NOT(ISERROR(SEARCH("Moderada",AE218)))</formula>
    </cfRule>
    <cfRule type="containsText" dxfId="15088" priority="12686" operator="containsText" text="Baja">
      <formula>NOT(ISERROR(SEARCH("Baja",AE218)))</formula>
    </cfRule>
  </conditionalFormatting>
  <conditionalFormatting sqref="V218">
    <cfRule type="cellIs" dxfId="15087" priority="12693" stopIfTrue="1" operator="equal">
      <formula>"Alta"</formula>
    </cfRule>
  </conditionalFormatting>
  <conditionalFormatting sqref="V218">
    <cfRule type="cellIs" dxfId="15086" priority="12695" stopIfTrue="1" operator="equal">
      <formula>"Baja"</formula>
    </cfRule>
  </conditionalFormatting>
  <conditionalFormatting sqref="V218">
    <cfRule type="cellIs" dxfId="15085" priority="12694" stopIfTrue="1" operator="equal">
      <formula>"Media"</formula>
    </cfRule>
  </conditionalFormatting>
  <conditionalFormatting sqref="V218">
    <cfRule type="cellIs" dxfId="15084" priority="12692" stopIfTrue="1" operator="equal">
      <formula>"Muy Alta"</formula>
    </cfRule>
  </conditionalFormatting>
  <conditionalFormatting sqref="V218">
    <cfRule type="cellIs" dxfId="15083" priority="12696" stopIfTrue="1" operator="equal">
      <formula>"Muy Baja"</formula>
    </cfRule>
  </conditionalFormatting>
  <conditionalFormatting sqref="AP218">
    <cfRule type="cellIs" dxfId="15082" priority="12669" stopIfTrue="1" operator="equal">
      <formula>"Alta"</formula>
    </cfRule>
  </conditionalFormatting>
  <conditionalFormatting sqref="AP218">
    <cfRule type="cellIs" dxfId="15081" priority="12671" stopIfTrue="1" operator="equal">
      <formula>"Baja"</formula>
    </cfRule>
  </conditionalFormatting>
  <conditionalFormatting sqref="AP218">
    <cfRule type="cellIs" dxfId="15080" priority="12670" stopIfTrue="1" operator="equal">
      <formula>"Media"</formula>
    </cfRule>
  </conditionalFormatting>
  <conditionalFormatting sqref="AP218">
    <cfRule type="cellIs" dxfId="15079" priority="12668" stopIfTrue="1" operator="equal">
      <formula>"Muy Alta"</formula>
    </cfRule>
  </conditionalFormatting>
  <conditionalFormatting sqref="AP218">
    <cfRule type="cellIs" dxfId="15078" priority="12672" stopIfTrue="1" operator="equal">
      <formula>"Muy Baja"</formula>
    </cfRule>
  </conditionalFormatting>
  <conditionalFormatting sqref="AE224">
    <cfRule type="containsText" dxfId="15077" priority="12635" operator="containsText" text="VALORAR">
      <formula>NOT(ISERROR(SEARCH("VALORAR",AE224)))</formula>
    </cfRule>
    <cfRule type="containsText" dxfId="15076" priority="12636" operator="containsText" text="Extrema">
      <formula>NOT(ISERROR(SEARCH("Extrema",AE224)))</formula>
    </cfRule>
    <cfRule type="containsText" dxfId="15075" priority="12637" operator="containsText" text="Alta">
      <formula>NOT(ISERROR(SEARCH("Alta",AE224)))</formula>
    </cfRule>
    <cfRule type="containsText" dxfId="15074" priority="12638" operator="containsText" text="Moderada">
      <formula>NOT(ISERROR(SEARCH("Moderada",AE224)))</formula>
    </cfRule>
    <cfRule type="containsText" dxfId="15073" priority="12639" operator="containsText" text="Baja">
      <formula>NOT(ISERROR(SEARCH("Baja",AE224)))</formula>
    </cfRule>
  </conditionalFormatting>
  <conditionalFormatting sqref="AE224">
    <cfRule type="containsText" dxfId="15072" priority="12640" operator="containsText" text="VALORAR">
      <formula>NOT(ISERROR(SEARCH("VALORAR",AE224)))</formula>
    </cfRule>
    <cfRule type="containsText" dxfId="15071" priority="12641" operator="containsText" text="Extrema">
      <formula>NOT(ISERROR(SEARCH("Extrema",AE224)))</formula>
    </cfRule>
    <cfRule type="containsText" dxfId="15070" priority="12642" operator="containsText" text="Alta">
      <formula>NOT(ISERROR(SEARCH("Alta",AE224)))</formula>
    </cfRule>
    <cfRule type="containsText" dxfId="15069" priority="12643" operator="containsText" text="Moderada">
      <formula>NOT(ISERROR(SEARCH("Moderada",AE224)))</formula>
    </cfRule>
    <cfRule type="containsText" dxfId="15068" priority="12644" operator="containsText" text="Baja">
      <formula>NOT(ISERROR(SEARCH("Baja",AE224)))</formula>
    </cfRule>
  </conditionalFormatting>
  <conditionalFormatting sqref="V224">
    <cfRule type="cellIs" dxfId="15067" priority="12651" stopIfTrue="1" operator="equal">
      <formula>"Alta"</formula>
    </cfRule>
  </conditionalFormatting>
  <conditionalFormatting sqref="V224">
    <cfRule type="cellIs" dxfId="15066" priority="12653" stopIfTrue="1" operator="equal">
      <formula>"Baja"</formula>
    </cfRule>
  </conditionalFormatting>
  <conditionalFormatting sqref="V224">
    <cfRule type="cellIs" dxfId="15065" priority="12652" stopIfTrue="1" operator="equal">
      <formula>"Media"</formula>
    </cfRule>
  </conditionalFormatting>
  <conditionalFormatting sqref="V224">
    <cfRule type="cellIs" dxfId="15064" priority="12650" stopIfTrue="1" operator="equal">
      <formula>"Muy Alta"</formula>
    </cfRule>
  </conditionalFormatting>
  <conditionalFormatting sqref="V224">
    <cfRule type="cellIs" dxfId="15063" priority="12654" stopIfTrue="1" operator="equal">
      <formula>"Muy Baja"</formula>
    </cfRule>
  </conditionalFormatting>
  <conditionalFormatting sqref="AP224">
    <cfRule type="cellIs" dxfId="15062" priority="12627" stopIfTrue="1" operator="equal">
      <formula>"Alta"</formula>
    </cfRule>
  </conditionalFormatting>
  <conditionalFormatting sqref="AP224">
    <cfRule type="cellIs" dxfId="15061" priority="12629" stopIfTrue="1" operator="equal">
      <formula>"Baja"</formula>
    </cfRule>
  </conditionalFormatting>
  <conditionalFormatting sqref="AP224">
    <cfRule type="cellIs" dxfId="15060" priority="12628" stopIfTrue="1" operator="equal">
      <formula>"Media"</formula>
    </cfRule>
  </conditionalFormatting>
  <conditionalFormatting sqref="AP224">
    <cfRule type="cellIs" dxfId="15059" priority="12626" stopIfTrue="1" operator="equal">
      <formula>"Muy Alta"</formula>
    </cfRule>
  </conditionalFormatting>
  <conditionalFormatting sqref="AP224">
    <cfRule type="cellIs" dxfId="15058" priority="12630" stopIfTrue="1" operator="equal">
      <formula>"Muy Baja"</formula>
    </cfRule>
  </conditionalFormatting>
  <conditionalFormatting sqref="AE230">
    <cfRule type="containsText" dxfId="15057" priority="12593" operator="containsText" text="VALORAR">
      <formula>NOT(ISERROR(SEARCH("VALORAR",AE230)))</formula>
    </cfRule>
    <cfRule type="containsText" dxfId="15056" priority="12594" operator="containsText" text="Extrema">
      <formula>NOT(ISERROR(SEARCH("Extrema",AE230)))</formula>
    </cfRule>
    <cfRule type="containsText" dxfId="15055" priority="12595" operator="containsText" text="Alta">
      <formula>NOT(ISERROR(SEARCH("Alta",AE230)))</formula>
    </cfRule>
    <cfRule type="containsText" dxfId="15054" priority="12596" operator="containsText" text="Moderada">
      <formula>NOT(ISERROR(SEARCH("Moderada",AE230)))</formula>
    </cfRule>
    <cfRule type="containsText" dxfId="15053" priority="12597" operator="containsText" text="Baja">
      <formula>NOT(ISERROR(SEARCH("Baja",AE230)))</formula>
    </cfRule>
  </conditionalFormatting>
  <conditionalFormatting sqref="AE230">
    <cfRule type="containsText" dxfId="15052" priority="12598" operator="containsText" text="VALORAR">
      <formula>NOT(ISERROR(SEARCH("VALORAR",AE230)))</formula>
    </cfRule>
    <cfRule type="containsText" dxfId="15051" priority="12599" operator="containsText" text="Extrema">
      <formula>NOT(ISERROR(SEARCH("Extrema",AE230)))</formula>
    </cfRule>
    <cfRule type="containsText" dxfId="15050" priority="12600" operator="containsText" text="Alta">
      <formula>NOT(ISERROR(SEARCH("Alta",AE230)))</formula>
    </cfRule>
    <cfRule type="containsText" dxfId="15049" priority="12601" operator="containsText" text="Moderada">
      <formula>NOT(ISERROR(SEARCH("Moderada",AE230)))</formula>
    </cfRule>
    <cfRule type="containsText" dxfId="15048" priority="12602" operator="containsText" text="Baja">
      <formula>NOT(ISERROR(SEARCH("Baja",AE230)))</formula>
    </cfRule>
  </conditionalFormatting>
  <conditionalFormatting sqref="V230">
    <cfRule type="cellIs" dxfId="15047" priority="12609" stopIfTrue="1" operator="equal">
      <formula>"Alta"</formula>
    </cfRule>
  </conditionalFormatting>
  <conditionalFormatting sqref="V230">
    <cfRule type="cellIs" dxfId="15046" priority="12611" stopIfTrue="1" operator="equal">
      <formula>"Baja"</formula>
    </cfRule>
  </conditionalFormatting>
  <conditionalFormatting sqref="V230">
    <cfRule type="cellIs" dxfId="15045" priority="12610" stopIfTrue="1" operator="equal">
      <formula>"Media"</formula>
    </cfRule>
  </conditionalFormatting>
  <conditionalFormatting sqref="V230">
    <cfRule type="cellIs" dxfId="15044" priority="12608" stopIfTrue="1" operator="equal">
      <formula>"Muy Alta"</formula>
    </cfRule>
  </conditionalFormatting>
  <conditionalFormatting sqref="V230">
    <cfRule type="cellIs" dxfId="15043" priority="12612" stopIfTrue="1" operator="equal">
      <formula>"Muy Baja"</formula>
    </cfRule>
  </conditionalFormatting>
  <conditionalFormatting sqref="AP230">
    <cfRule type="cellIs" dxfId="15042" priority="12585" stopIfTrue="1" operator="equal">
      <formula>"Alta"</formula>
    </cfRule>
  </conditionalFormatting>
  <conditionalFormatting sqref="AP230">
    <cfRule type="cellIs" dxfId="15041" priority="12587" stopIfTrue="1" operator="equal">
      <formula>"Baja"</formula>
    </cfRule>
  </conditionalFormatting>
  <conditionalFormatting sqref="AP230">
    <cfRule type="cellIs" dxfId="15040" priority="12586" stopIfTrue="1" operator="equal">
      <formula>"Media"</formula>
    </cfRule>
  </conditionalFormatting>
  <conditionalFormatting sqref="AP230">
    <cfRule type="cellIs" dxfId="15039" priority="12584" stopIfTrue="1" operator="equal">
      <formula>"Muy Alta"</formula>
    </cfRule>
  </conditionalFormatting>
  <conditionalFormatting sqref="AP230">
    <cfRule type="cellIs" dxfId="15038" priority="12588" stopIfTrue="1" operator="equal">
      <formula>"Muy Baja"</formula>
    </cfRule>
  </conditionalFormatting>
  <conditionalFormatting sqref="AE238:AE239">
    <cfRule type="containsText" dxfId="15037" priority="12523" operator="containsText" text="VALORAR">
      <formula>NOT(ISERROR(SEARCH("VALORAR",AE238)))</formula>
    </cfRule>
    <cfRule type="containsText" dxfId="15036" priority="12524" operator="containsText" text="Extrema">
      <formula>NOT(ISERROR(SEARCH("Extrema",AE238)))</formula>
    </cfRule>
    <cfRule type="containsText" dxfId="15035" priority="12525" operator="containsText" text="Alta">
      <formula>NOT(ISERROR(SEARCH("Alta",AE238)))</formula>
    </cfRule>
    <cfRule type="containsText" dxfId="15034" priority="12526" operator="containsText" text="Moderada">
      <formula>NOT(ISERROR(SEARCH("Moderada",AE238)))</formula>
    </cfRule>
    <cfRule type="containsText" dxfId="15033" priority="12527" operator="containsText" text="Baja">
      <formula>NOT(ISERROR(SEARCH("Baja",AE238)))</formula>
    </cfRule>
  </conditionalFormatting>
  <conditionalFormatting sqref="AE238:AE239">
    <cfRule type="containsText" dxfId="15032" priority="12528" operator="containsText" text="VALORAR">
      <formula>NOT(ISERROR(SEARCH("VALORAR",AE238)))</formula>
    </cfRule>
    <cfRule type="containsText" dxfId="15031" priority="12529" operator="containsText" text="Extrema">
      <formula>NOT(ISERROR(SEARCH("Extrema",AE238)))</formula>
    </cfRule>
    <cfRule type="containsText" dxfId="15030" priority="12530" operator="containsText" text="Alta">
      <formula>NOT(ISERROR(SEARCH("Alta",AE238)))</formula>
    </cfRule>
    <cfRule type="containsText" dxfId="15029" priority="12531" operator="containsText" text="Moderada">
      <formula>NOT(ISERROR(SEARCH("Moderada",AE238)))</formula>
    </cfRule>
    <cfRule type="containsText" dxfId="15028" priority="12532" operator="containsText" text="Baja">
      <formula>NOT(ISERROR(SEARCH("Baja",AE238)))</formula>
    </cfRule>
  </conditionalFormatting>
  <conditionalFormatting sqref="AP243">
    <cfRule type="cellIs" dxfId="15027" priority="12477" stopIfTrue="1" operator="equal">
      <formula>"Alta"</formula>
    </cfRule>
  </conditionalFormatting>
  <conditionalFormatting sqref="AP243">
    <cfRule type="cellIs" dxfId="15026" priority="12479" stopIfTrue="1" operator="equal">
      <formula>"Baja"</formula>
    </cfRule>
  </conditionalFormatting>
  <conditionalFormatting sqref="AP243">
    <cfRule type="cellIs" dxfId="15025" priority="12478" stopIfTrue="1" operator="equal">
      <formula>"Media"</formula>
    </cfRule>
  </conditionalFormatting>
  <conditionalFormatting sqref="AP243">
    <cfRule type="cellIs" dxfId="15024" priority="12476" stopIfTrue="1" operator="equal">
      <formula>"Muy Alta"</formula>
    </cfRule>
  </conditionalFormatting>
  <conditionalFormatting sqref="AP243">
    <cfRule type="cellIs" dxfId="15023" priority="12480" stopIfTrue="1" operator="equal">
      <formula>"Muy Baja"</formula>
    </cfRule>
  </conditionalFormatting>
  <conditionalFormatting sqref="AP240">
    <cfRule type="cellIs" dxfId="15022" priority="12435" stopIfTrue="1" operator="equal">
      <formula>"Alta"</formula>
    </cfRule>
  </conditionalFormatting>
  <conditionalFormatting sqref="AP240">
    <cfRule type="cellIs" dxfId="15021" priority="12437" stopIfTrue="1" operator="equal">
      <formula>"Baja"</formula>
    </cfRule>
  </conditionalFormatting>
  <conditionalFormatting sqref="AP240">
    <cfRule type="cellIs" dxfId="15020" priority="12436" stopIfTrue="1" operator="equal">
      <formula>"Media"</formula>
    </cfRule>
  </conditionalFormatting>
  <conditionalFormatting sqref="AP240">
    <cfRule type="cellIs" dxfId="15019" priority="12434" stopIfTrue="1" operator="equal">
      <formula>"Muy Alta"</formula>
    </cfRule>
  </conditionalFormatting>
  <conditionalFormatting sqref="AP240">
    <cfRule type="cellIs" dxfId="15018" priority="12438" stopIfTrue="1" operator="equal">
      <formula>"Muy Baja"</formula>
    </cfRule>
  </conditionalFormatting>
  <conditionalFormatting sqref="V238:V239">
    <cfRule type="cellIs" dxfId="15017" priority="12539" stopIfTrue="1" operator="equal">
      <formula>"Alta"</formula>
    </cfRule>
  </conditionalFormatting>
  <conditionalFormatting sqref="V238:V239">
    <cfRule type="cellIs" dxfId="15016" priority="12541" stopIfTrue="1" operator="equal">
      <formula>"Baja"</formula>
    </cfRule>
  </conditionalFormatting>
  <conditionalFormatting sqref="V238:V239">
    <cfRule type="cellIs" dxfId="15015" priority="12540" stopIfTrue="1" operator="equal">
      <formula>"Media"</formula>
    </cfRule>
  </conditionalFormatting>
  <conditionalFormatting sqref="V238:V239">
    <cfRule type="cellIs" dxfId="15014" priority="12538" stopIfTrue="1" operator="equal">
      <formula>"Muy Alta"</formula>
    </cfRule>
  </conditionalFormatting>
  <conditionalFormatting sqref="V238:V239">
    <cfRule type="cellIs" dxfId="15013" priority="12542" stopIfTrue="1" operator="equal">
      <formula>"Muy Baja"</formula>
    </cfRule>
  </conditionalFormatting>
  <conditionalFormatting sqref="AW238">
    <cfRule type="containsText" dxfId="15012" priority="12513" operator="containsText" text="VALORAR">
      <formula>NOT(ISERROR(SEARCH("VALORAR",AW238)))</formula>
    </cfRule>
    <cfRule type="containsText" dxfId="15011" priority="12514" operator="containsText" text="Extrema">
      <formula>NOT(ISERROR(SEARCH("Extrema",AW238)))</formula>
    </cfRule>
    <cfRule type="containsText" dxfId="15010" priority="12515" operator="containsText" text="Alta">
      <formula>NOT(ISERROR(SEARCH("Alta",AW238)))</formula>
    </cfRule>
    <cfRule type="containsText" dxfId="15009" priority="12516" operator="containsText" text="Moderada">
      <formula>NOT(ISERROR(SEARCH("Moderada",AW238)))</formula>
    </cfRule>
    <cfRule type="containsText" dxfId="15008" priority="12517" operator="containsText" text="Baja">
      <formula>NOT(ISERROR(SEARCH("Baja",AW238)))</formula>
    </cfRule>
  </conditionalFormatting>
  <conditionalFormatting sqref="AW238">
    <cfRule type="containsText" dxfId="15007" priority="12518" operator="containsText" text="VALORAR">
      <formula>NOT(ISERROR(SEARCH("VALORAR",AW238)))</formula>
    </cfRule>
    <cfRule type="containsText" dxfId="15006" priority="12519" operator="containsText" text="Extrema">
      <formula>NOT(ISERROR(SEARCH("Extrema",AW238)))</formula>
    </cfRule>
    <cfRule type="containsText" dxfId="15005" priority="12520" operator="containsText" text="Alta">
      <formula>NOT(ISERROR(SEARCH("Alta",AW238)))</formula>
    </cfRule>
    <cfRule type="containsText" dxfId="15004" priority="12521" operator="containsText" text="Moderada">
      <formula>NOT(ISERROR(SEARCH("Moderada",AW238)))</formula>
    </cfRule>
    <cfRule type="containsText" dxfId="15003" priority="12522" operator="containsText" text="Baja">
      <formula>NOT(ISERROR(SEARCH("Baja",AW238)))</formula>
    </cfRule>
  </conditionalFormatting>
  <conditionalFormatting sqref="AP238">
    <cfRule type="cellIs" dxfId="15002" priority="12505" stopIfTrue="1" operator="equal">
      <formula>"Alta"</formula>
    </cfRule>
  </conditionalFormatting>
  <conditionalFormatting sqref="AP238">
    <cfRule type="cellIs" dxfId="15001" priority="12507" stopIfTrue="1" operator="equal">
      <formula>"Baja"</formula>
    </cfRule>
  </conditionalFormatting>
  <conditionalFormatting sqref="AP238">
    <cfRule type="cellIs" dxfId="15000" priority="12506" stopIfTrue="1" operator="equal">
      <formula>"Media"</formula>
    </cfRule>
  </conditionalFormatting>
  <conditionalFormatting sqref="AP238">
    <cfRule type="cellIs" dxfId="14999" priority="12504" stopIfTrue="1" operator="equal">
      <formula>"Muy Alta"</formula>
    </cfRule>
  </conditionalFormatting>
  <conditionalFormatting sqref="AP238">
    <cfRule type="cellIs" dxfId="14998" priority="12508" stopIfTrue="1" operator="equal">
      <formula>"Muy Baja"</formula>
    </cfRule>
  </conditionalFormatting>
  <conditionalFormatting sqref="AP239">
    <cfRule type="cellIs" dxfId="14997" priority="12491" stopIfTrue="1" operator="equal">
      <formula>"Alta"</formula>
    </cfRule>
  </conditionalFormatting>
  <conditionalFormatting sqref="AP239">
    <cfRule type="cellIs" dxfId="14996" priority="12493" stopIfTrue="1" operator="equal">
      <formula>"Baja"</formula>
    </cfRule>
  </conditionalFormatting>
  <conditionalFormatting sqref="AP239">
    <cfRule type="cellIs" dxfId="14995" priority="12492" stopIfTrue="1" operator="equal">
      <formula>"Media"</formula>
    </cfRule>
  </conditionalFormatting>
  <conditionalFormatting sqref="AP239">
    <cfRule type="cellIs" dxfId="14994" priority="12490" stopIfTrue="1" operator="equal">
      <formula>"Muy Alta"</formula>
    </cfRule>
  </conditionalFormatting>
  <conditionalFormatting sqref="AP239">
    <cfRule type="cellIs" dxfId="14993" priority="12494" stopIfTrue="1" operator="equal">
      <formula>"Muy Baja"</formula>
    </cfRule>
  </conditionalFormatting>
  <conditionalFormatting sqref="AE240:AE241">
    <cfRule type="containsText" dxfId="14992" priority="12443" operator="containsText" text="VALORAR">
      <formula>NOT(ISERROR(SEARCH("VALORAR",AE240)))</formula>
    </cfRule>
    <cfRule type="containsText" dxfId="14991" priority="12444" operator="containsText" text="Extrema">
      <formula>NOT(ISERROR(SEARCH("Extrema",AE240)))</formula>
    </cfRule>
    <cfRule type="containsText" dxfId="14990" priority="12445" operator="containsText" text="Alta">
      <formula>NOT(ISERROR(SEARCH("Alta",AE240)))</formula>
    </cfRule>
    <cfRule type="containsText" dxfId="14989" priority="12446" operator="containsText" text="Moderada">
      <formula>NOT(ISERROR(SEARCH("Moderada",AE240)))</formula>
    </cfRule>
    <cfRule type="containsText" dxfId="14988" priority="12447" operator="containsText" text="Baja">
      <formula>NOT(ISERROR(SEARCH("Baja",AE240)))</formula>
    </cfRule>
  </conditionalFormatting>
  <conditionalFormatting sqref="AE240:AE241">
    <cfRule type="containsText" dxfId="14987" priority="12448" operator="containsText" text="VALORAR">
      <formula>NOT(ISERROR(SEARCH("VALORAR",AE240)))</formula>
    </cfRule>
    <cfRule type="containsText" dxfId="14986" priority="12449" operator="containsText" text="Extrema">
      <formula>NOT(ISERROR(SEARCH("Extrema",AE240)))</formula>
    </cfRule>
    <cfRule type="containsText" dxfId="14985" priority="12450" operator="containsText" text="Alta">
      <formula>NOT(ISERROR(SEARCH("Alta",AE240)))</formula>
    </cfRule>
    <cfRule type="containsText" dxfId="14984" priority="12451" operator="containsText" text="Moderada">
      <formula>NOT(ISERROR(SEARCH("Moderada",AE240)))</formula>
    </cfRule>
    <cfRule type="containsText" dxfId="14983" priority="12452" operator="containsText" text="Baja">
      <formula>NOT(ISERROR(SEARCH("Baja",AE240)))</formula>
    </cfRule>
  </conditionalFormatting>
  <conditionalFormatting sqref="V240:V241">
    <cfRule type="cellIs" dxfId="14982" priority="12459" stopIfTrue="1" operator="equal">
      <formula>"Alta"</formula>
    </cfRule>
  </conditionalFormatting>
  <conditionalFormatting sqref="V240:V241">
    <cfRule type="cellIs" dxfId="14981" priority="12461" stopIfTrue="1" operator="equal">
      <formula>"Baja"</formula>
    </cfRule>
  </conditionalFormatting>
  <conditionalFormatting sqref="V240:V241">
    <cfRule type="cellIs" dxfId="14980" priority="12460" stopIfTrue="1" operator="equal">
      <formula>"Media"</formula>
    </cfRule>
  </conditionalFormatting>
  <conditionalFormatting sqref="V240:V241">
    <cfRule type="cellIs" dxfId="14979" priority="12458" stopIfTrue="1" operator="equal">
      <formula>"Muy Alta"</formula>
    </cfRule>
  </conditionalFormatting>
  <conditionalFormatting sqref="V240:V241">
    <cfRule type="cellIs" dxfId="14978" priority="12462" stopIfTrue="1" operator="equal">
      <formula>"Muy Baja"</formula>
    </cfRule>
  </conditionalFormatting>
  <conditionalFormatting sqref="AP241">
    <cfRule type="cellIs" dxfId="14977" priority="12421" stopIfTrue="1" operator="equal">
      <formula>"Alta"</formula>
    </cfRule>
  </conditionalFormatting>
  <conditionalFormatting sqref="AP241">
    <cfRule type="cellIs" dxfId="14976" priority="12423" stopIfTrue="1" operator="equal">
      <formula>"Baja"</formula>
    </cfRule>
  </conditionalFormatting>
  <conditionalFormatting sqref="AP241">
    <cfRule type="cellIs" dxfId="14975" priority="12422" stopIfTrue="1" operator="equal">
      <formula>"Media"</formula>
    </cfRule>
  </conditionalFormatting>
  <conditionalFormatting sqref="AP241">
    <cfRule type="cellIs" dxfId="14974" priority="12420" stopIfTrue="1" operator="equal">
      <formula>"Muy Alta"</formula>
    </cfRule>
  </conditionalFormatting>
  <conditionalFormatting sqref="AP241">
    <cfRule type="cellIs" dxfId="14973" priority="12424" stopIfTrue="1" operator="equal">
      <formula>"Muy Baja"</formula>
    </cfRule>
  </conditionalFormatting>
  <conditionalFormatting sqref="AE242">
    <cfRule type="containsText" dxfId="14972" priority="12387" operator="containsText" text="VALORAR">
      <formula>NOT(ISERROR(SEARCH("VALORAR",AE242)))</formula>
    </cfRule>
    <cfRule type="containsText" dxfId="14971" priority="12388" operator="containsText" text="Extrema">
      <formula>NOT(ISERROR(SEARCH("Extrema",AE242)))</formula>
    </cfRule>
    <cfRule type="containsText" dxfId="14970" priority="12389" operator="containsText" text="Alta">
      <formula>NOT(ISERROR(SEARCH("Alta",AE242)))</formula>
    </cfRule>
    <cfRule type="containsText" dxfId="14969" priority="12390" operator="containsText" text="Moderada">
      <formula>NOT(ISERROR(SEARCH("Moderada",AE242)))</formula>
    </cfRule>
    <cfRule type="containsText" dxfId="14968" priority="12391" operator="containsText" text="Baja">
      <formula>NOT(ISERROR(SEARCH("Baja",AE242)))</formula>
    </cfRule>
  </conditionalFormatting>
  <conditionalFormatting sqref="AE242">
    <cfRule type="containsText" dxfId="14967" priority="12392" operator="containsText" text="VALORAR">
      <formula>NOT(ISERROR(SEARCH("VALORAR",AE242)))</formula>
    </cfRule>
    <cfRule type="containsText" dxfId="14966" priority="12393" operator="containsText" text="Extrema">
      <formula>NOT(ISERROR(SEARCH("Extrema",AE242)))</formula>
    </cfRule>
    <cfRule type="containsText" dxfId="14965" priority="12394" operator="containsText" text="Alta">
      <formula>NOT(ISERROR(SEARCH("Alta",AE242)))</formula>
    </cfRule>
    <cfRule type="containsText" dxfId="14964" priority="12395" operator="containsText" text="Moderada">
      <formula>NOT(ISERROR(SEARCH("Moderada",AE242)))</formula>
    </cfRule>
    <cfRule type="containsText" dxfId="14963" priority="12396" operator="containsText" text="Baja">
      <formula>NOT(ISERROR(SEARCH("Baja",AE242)))</formula>
    </cfRule>
  </conditionalFormatting>
  <conditionalFormatting sqref="V242">
    <cfRule type="cellIs" dxfId="14962" priority="12403" stopIfTrue="1" operator="equal">
      <formula>"Alta"</formula>
    </cfRule>
  </conditionalFormatting>
  <conditionalFormatting sqref="V242">
    <cfRule type="cellIs" dxfId="14961" priority="12405" stopIfTrue="1" operator="equal">
      <formula>"Baja"</formula>
    </cfRule>
  </conditionalFormatting>
  <conditionalFormatting sqref="V242">
    <cfRule type="cellIs" dxfId="14960" priority="12404" stopIfTrue="1" operator="equal">
      <formula>"Media"</formula>
    </cfRule>
  </conditionalFormatting>
  <conditionalFormatting sqref="V242">
    <cfRule type="cellIs" dxfId="14959" priority="12402" stopIfTrue="1" operator="equal">
      <formula>"Muy Alta"</formula>
    </cfRule>
  </conditionalFormatting>
  <conditionalFormatting sqref="V242">
    <cfRule type="cellIs" dxfId="14958" priority="12406" stopIfTrue="1" operator="equal">
      <formula>"Muy Baja"</formula>
    </cfRule>
  </conditionalFormatting>
  <conditionalFormatting sqref="AP242">
    <cfRule type="cellIs" dxfId="14957" priority="12379" stopIfTrue="1" operator="equal">
      <formula>"Alta"</formula>
    </cfRule>
  </conditionalFormatting>
  <conditionalFormatting sqref="AP242">
    <cfRule type="cellIs" dxfId="14956" priority="12381" stopIfTrue="1" operator="equal">
      <formula>"Baja"</formula>
    </cfRule>
  </conditionalFormatting>
  <conditionalFormatting sqref="AP242">
    <cfRule type="cellIs" dxfId="14955" priority="12380" stopIfTrue="1" operator="equal">
      <formula>"Media"</formula>
    </cfRule>
  </conditionalFormatting>
  <conditionalFormatting sqref="AP242">
    <cfRule type="cellIs" dxfId="14954" priority="12378" stopIfTrue="1" operator="equal">
      <formula>"Muy Alta"</formula>
    </cfRule>
  </conditionalFormatting>
  <conditionalFormatting sqref="AP242">
    <cfRule type="cellIs" dxfId="14953" priority="12382" stopIfTrue="1" operator="equal">
      <formula>"Muy Baja"</formula>
    </cfRule>
  </conditionalFormatting>
  <conditionalFormatting sqref="AE232:AE233">
    <cfRule type="containsText" dxfId="14952" priority="12331" operator="containsText" text="VALORAR">
      <formula>NOT(ISERROR(SEARCH("VALORAR",AE232)))</formula>
    </cfRule>
    <cfRule type="containsText" dxfId="14951" priority="12332" operator="containsText" text="Extrema">
      <formula>NOT(ISERROR(SEARCH("Extrema",AE232)))</formula>
    </cfRule>
    <cfRule type="containsText" dxfId="14950" priority="12333" operator="containsText" text="Alta">
      <formula>NOT(ISERROR(SEARCH("Alta",AE232)))</formula>
    </cfRule>
    <cfRule type="containsText" dxfId="14949" priority="12334" operator="containsText" text="Moderada">
      <formula>NOT(ISERROR(SEARCH("Moderada",AE232)))</formula>
    </cfRule>
    <cfRule type="containsText" dxfId="14948" priority="12335" operator="containsText" text="Baja">
      <formula>NOT(ISERROR(SEARCH("Baja",AE232)))</formula>
    </cfRule>
  </conditionalFormatting>
  <conditionalFormatting sqref="AE232:AE233">
    <cfRule type="containsText" dxfId="14947" priority="12336" operator="containsText" text="VALORAR">
      <formula>NOT(ISERROR(SEARCH("VALORAR",AE232)))</formula>
    </cfRule>
    <cfRule type="containsText" dxfId="14946" priority="12337" operator="containsText" text="Extrema">
      <formula>NOT(ISERROR(SEARCH("Extrema",AE232)))</formula>
    </cfRule>
    <cfRule type="containsText" dxfId="14945" priority="12338" operator="containsText" text="Alta">
      <formula>NOT(ISERROR(SEARCH("Alta",AE232)))</formula>
    </cfRule>
    <cfRule type="containsText" dxfId="14944" priority="12339" operator="containsText" text="Moderada">
      <formula>NOT(ISERROR(SEARCH("Moderada",AE232)))</formula>
    </cfRule>
    <cfRule type="containsText" dxfId="14943" priority="12340" operator="containsText" text="Baja">
      <formula>NOT(ISERROR(SEARCH("Baja",AE232)))</formula>
    </cfRule>
  </conditionalFormatting>
  <conditionalFormatting sqref="AP237">
    <cfRule type="cellIs" dxfId="14942" priority="12285" stopIfTrue="1" operator="equal">
      <formula>"Alta"</formula>
    </cfRule>
  </conditionalFormatting>
  <conditionalFormatting sqref="AP237">
    <cfRule type="cellIs" dxfId="14941" priority="12287" stopIfTrue="1" operator="equal">
      <formula>"Baja"</formula>
    </cfRule>
  </conditionalFormatting>
  <conditionalFormatting sqref="AP237">
    <cfRule type="cellIs" dxfId="14940" priority="12286" stopIfTrue="1" operator="equal">
      <formula>"Media"</formula>
    </cfRule>
  </conditionalFormatting>
  <conditionalFormatting sqref="AP237">
    <cfRule type="cellIs" dxfId="14939" priority="12284" stopIfTrue="1" operator="equal">
      <formula>"Muy Alta"</formula>
    </cfRule>
  </conditionalFormatting>
  <conditionalFormatting sqref="AP237">
    <cfRule type="cellIs" dxfId="14938" priority="12288" stopIfTrue="1" operator="equal">
      <formula>"Muy Baja"</formula>
    </cfRule>
  </conditionalFormatting>
  <conditionalFormatting sqref="AP234">
    <cfRule type="cellIs" dxfId="14937" priority="12243" stopIfTrue="1" operator="equal">
      <formula>"Alta"</formula>
    </cfRule>
  </conditionalFormatting>
  <conditionalFormatting sqref="AP234">
    <cfRule type="cellIs" dxfId="14936" priority="12245" stopIfTrue="1" operator="equal">
      <formula>"Baja"</formula>
    </cfRule>
  </conditionalFormatting>
  <conditionalFormatting sqref="AP234">
    <cfRule type="cellIs" dxfId="14935" priority="12244" stopIfTrue="1" operator="equal">
      <formula>"Media"</formula>
    </cfRule>
  </conditionalFormatting>
  <conditionalFormatting sqref="AP234">
    <cfRule type="cellIs" dxfId="14934" priority="12242" stopIfTrue="1" operator="equal">
      <formula>"Muy Alta"</formula>
    </cfRule>
  </conditionalFormatting>
  <conditionalFormatting sqref="AP234">
    <cfRule type="cellIs" dxfId="14933" priority="12246" stopIfTrue="1" operator="equal">
      <formula>"Muy Baja"</formula>
    </cfRule>
  </conditionalFormatting>
  <conditionalFormatting sqref="V232:V233">
    <cfRule type="cellIs" dxfId="14932" priority="12347" stopIfTrue="1" operator="equal">
      <formula>"Alta"</formula>
    </cfRule>
  </conditionalFormatting>
  <conditionalFormatting sqref="V232:V233">
    <cfRule type="cellIs" dxfId="14931" priority="12349" stopIfTrue="1" operator="equal">
      <formula>"Baja"</formula>
    </cfRule>
  </conditionalFormatting>
  <conditionalFormatting sqref="V232:V233">
    <cfRule type="cellIs" dxfId="14930" priority="12348" stopIfTrue="1" operator="equal">
      <formula>"Media"</formula>
    </cfRule>
  </conditionalFormatting>
  <conditionalFormatting sqref="V232:V233">
    <cfRule type="cellIs" dxfId="14929" priority="12346" stopIfTrue="1" operator="equal">
      <formula>"Muy Alta"</formula>
    </cfRule>
  </conditionalFormatting>
  <conditionalFormatting sqref="V232:V233">
    <cfRule type="cellIs" dxfId="14928" priority="12350" stopIfTrue="1" operator="equal">
      <formula>"Muy Baja"</formula>
    </cfRule>
  </conditionalFormatting>
  <conditionalFormatting sqref="AW232">
    <cfRule type="containsText" dxfId="14927" priority="12321" operator="containsText" text="VALORAR">
      <formula>NOT(ISERROR(SEARCH("VALORAR",AW232)))</formula>
    </cfRule>
    <cfRule type="containsText" dxfId="14926" priority="12322" operator="containsText" text="Extrema">
      <formula>NOT(ISERROR(SEARCH("Extrema",AW232)))</formula>
    </cfRule>
    <cfRule type="containsText" dxfId="14925" priority="12323" operator="containsText" text="Alta">
      <formula>NOT(ISERROR(SEARCH("Alta",AW232)))</formula>
    </cfRule>
    <cfRule type="containsText" dxfId="14924" priority="12324" operator="containsText" text="Moderada">
      <formula>NOT(ISERROR(SEARCH("Moderada",AW232)))</formula>
    </cfRule>
    <cfRule type="containsText" dxfId="14923" priority="12325" operator="containsText" text="Baja">
      <formula>NOT(ISERROR(SEARCH("Baja",AW232)))</formula>
    </cfRule>
  </conditionalFormatting>
  <conditionalFormatting sqref="AW232">
    <cfRule type="containsText" dxfId="14922" priority="12326" operator="containsText" text="VALORAR">
      <formula>NOT(ISERROR(SEARCH("VALORAR",AW232)))</formula>
    </cfRule>
    <cfRule type="containsText" dxfId="14921" priority="12327" operator="containsText" text="Extrema">
      <formula>NOT(ISERROR(SEARCH("Extrema",AW232)))</formula>
    </cfRule>
    <cfRule type="containsText" dxfId="14920" priority="12328" operator="containsText" text="Alta">
      <formula>NOT(ISERROR(SEARCH("Alta",AW232)))</formula>
    </cfRule>
    <cfRule type="containsText" dxfId="14919" priority="12329" operator="containsText" text="Moderada">
      <formula>NOT(ISERROR(SEARCH("Moderada",AW232)))</formula>
    </cfRule>
    <cfRule type="containsText" dxfId="14918" priority="12330" operator="containsText" text="Baja">
      <formula>NOT(ISERROR(SEARCH("Baja",AW232)))</formula>
    </cfRule>
  </conditionalFormatting>
  <conditionalFormatting sqref="AP232">
    <cfRule type="cellIs" dxfId="14917" priority="12313" stopIfTrue="1" operator="equal">
      <formula>"Alta"</formula>
    </cfRule>
  </conditionalFormatting>
  <conditionalFormatting sqref="AP232">
    <cfRule type="cellIs" dxfId="14916" priority="12315" stopIfTrue="1" operator="equal">
      <formula>"Baja"</formula>
    </cfRule>
  </conditionalFormatting>
  <conditionalFormatting sqref="AP232">
    <cfRule type="cellIs" dxfId="14915" priority="12314" stopIfTrue="1" operator="equal">
      <formula>"Media"</formula>
    </cfRule>
  </conditionalFormatting>
  <conditionalFormatting sqref="AP232">
    <cfRule type="cellIs" dxfId="14914" priority="12312" stopIfTrue="1" operator="equal">
      <formula>"Muy Alta"</formula>
    </cfRule>
  </conditionalFormatting>
  <conditionalFormatting sqref="AP232">
    <cfRule type="cellIs" dxfId="14913" priority="12316" stopIfTrue="1" operator="equal">
      <formula>"Muy Baja"</formula>
    </cfRule>
  </conditionalFormatting>
  <conditionalFormatting sqref="AP233">
    <cfRule type="cellIs" dxfId="14912" priority="12299" stopIfTrue="1" operator="equal">
      <formula>"Alta"</formula>
    </cfRule>
  </conditionalFormatting>
  <conditionalFormatting sqref="AP233">
    <cfRule type="cellIs" dxfId="14911" priority="12301" stopIfTrue="1" operator="equal">
      <formula>"Baja"</formula>
    </cfRule>
  </conditionalFormatting>
  <conditionalFormatting sqref="AP233">
    <cfRule type="cellIs" dxfId="14910" priority="12300" stopIfTrue="1" operator="equal">
      <formula>"Media"</formula>
    </cfRule>
  </conditionalFormatting>
  <conditionalFormatting sqref="AP233">
    <cfRule type="cellIs" dxfId="14909" priority="12298" stopIfTrue="1" operator="equal">
      <formula>"Muy Alta"</formula>
    </cfRule>
  </conditionalFormatting>
  <conditionalFormatting sqref="AP233">
    <cfRule type="cellIs" dxfId="14908" priority="12302" stopIfTrue="1" operator="equal">
      <formula>"Muy Baja"</formula>
    </cfRule>
  </conditionalFormatting>
  <conditionalFormatting sqref="AE234:AE235">
    <cfRule type="containsText" dxfId="14907" priority="12251" operator="containsText" text="VALORAR">
      <formula>NOT(ISERROR(SEARCH("VALORAR",AE234)))</formula>
    </cfRule>
    <cfRule type="containsText" dxfId="14906" priority="12252" operator="containsText" text="Extrema">
      <formula>NOT(ISERROR(SEARCH("Extrema",AE234)))</formula>
    </cfRule>
    <cfRule type="containsText" dxfId="14905" priority="12253" operator="containsText" text="Alta">
      <formula>NOT(ISERROR(SEARCH("Alta",AE234)))</formula>
    </cfRule>
    <cfRule type="containsText" dxfId="14904" priority="12254" operator="containsText" text="Moderada">
      <formula>NOT(ISERROR(SEARCH("Moderada",AE234)))</formula>
    </cfRule>
    <cfRule type="containsText" dxfId="14903" priority="12255" operator="containsText" text="Baja">
      <formula>NOT(ISERROR(SEARCH("Baja",AE234)))</formula>
    </cfRule>
  </conditionalFormatting>
  <conditionalFormatting sqref="AE234:AE235">
    <cfRule type="containsText" dxfId="14902" priority="12256" operator="containsText" text="VALORAR">
      <formula>NOT(ISERROR(SEARCH("VALORAR",AE234)))</formula>
    </cfRule>
    <cfRule type="containsText" dxfId="14901" priority="12257" operator="containsText" text="Extrema">
      <formula>NOT(ISERROR(SEARCH("Extrema",AE234)))</formula>
    </cfRule>
    <cfRule type="containsText" dxfId="14900" priority="12258" operator="containsText" text="Alta">
      <formula>NOT(ISERROR(SEARCH("Alta",AE234)))</formula>
    </cfRule>
    <cfRule type="containsText" dxfId="14899" priority="12259" operator="containsText" text="Moderada">
      <formula>NOT(ISERROR(SEARCH("Moderada",AE234)))</formula>
    </cfRule>
    <cfRule type="containsText" dxfId="14898" priority="12260" operator="containsText" text="Baja">
      <formula>NOT(ISERROR(SEARCH("Baja",AE234)))</formula>
    </cfRule>
  </conditionalFormatting>
  <conditionalFormatting sqref="V234:V235">
    <cfRule type="cellIs" dxfId="14897" priority="12267" stopIfTrue="1" operator="equal">
      <formula>"Alta"</formula>
    </cfRule>
  </conditionalFormatting>
  <conditionalFormatting sqref="V234:V235">
    <cfRule type="cellIs" dxfId="14896" priority="12269" stopIfTrue="1" operator="equal">
      <formula>"Baja"</formula>
    </cfRule>
  </conditionalFormatting>
  <conditionalFormatting sqref="V234:V235">
    <cfRule type="cellIs" dxfId="14895" priority="12268" stopIfTrue="1" operator="equal">
      <formula>"Media"</formula>
    </cfRule>
  </conditionalFormatting>
  <conditionalFormatting sqref="V234:V235">
    <cfRule type="cellIs" dxfId="14894" priority="12266" stopIfTrue="1" operator="equal">
      <formula>"Muy Alta"</formula>
    </cfRule>
  </conditionalFormatting>
  <conditionalFormatting sqref="V234:V235">
    <cfRule type="cellIs" dxfId="14893" priority="12270" stopIfTrue="1" operator="equal">
      <formula>"Muy Baja"</formula>
    </cfRule>
  </conditionalFormatting>
  <conditionalFormatting sqref="AP235">
    <cfRule type="cellIs" dxfId="14892" priority="12229" stopIfTrue="1" operator="equal">
      <formula>"Alta"</formula>
    </cfRule>
  </conditionalFormatting>
  <conditionalFormatting sqref="AP235">
    <cfRule type="cellIs" dxfId="14891" priority="12231" stopIfTrue="1" operator="equal">
      <formula>"Baja"</formula>
    </cfRule>
  </conditionalFormatting>
  <conditionalFormatting sqref="AP235">
    <cfRule type="cellIs" dxfId="14890" priority="12230" stopIfTrue="1" operator="equal">
      <formula>"Media"</formula>
    </cfRule>
  </conditionalFormatting>
  <conditionalFormatting sqref="AP235">
    <cfRule type="cellIs" dxfId="14889" priority="12228" stopIfTrue="1" operator="equal">
      <formula>"Muy Alta"</formula>
    </cfRule>
  </conditionalFormatting>
  <conditionalFormatting sqref="AP235">
    <cfRule type="cellIs" dxfId="14888" priority="12232" stopIfTrue="1" operator="equal">
      <formula>"Muy Baja"</formula>
    </cfRule>
  </conditionalFormatting>
  <conditionalFormatting sqref="AE236">
    <cfRule type="containsText" dxfId="14887" priority="12195" operator="containsText" text="VALORAR">
      <formula>NOT(ISERROR(SEARCH("VALORAR",AE236)))</formula>
    </cfRule>
    <cfRule type="containsText" dxfId="14886" priority="12196" operator="containsText" text="Extrema">
      <formula>NOT(ISERROR(SEARCH("Extrema",AE236)))</formula>
    </cfRule>
    <cfRule type="containsText" dxfId="14885" priority="12197" operator="containsText" text="Alta">
      <formula>NOT(ISERROR(SEARCH("Alta",AE236)))</formula>
    </cfRule>
    <cfRule type="containsText" dxfId="14884" priority="12198" operator="containsText" text="Moderada">
      <formula>NOT(ISERROR(SEARCH("Moderada",AE236)))</formula>
    </cfRule>
    <cfRule type="containsText" dxfId="14883" priority="12199" operator="containsText" text="Baja">
      <formula>NOT(ISERROR(SEARCH("Baja",AE236)))</formula>
    </cfRule>
  </conditionalFormatting>
  <conditionalFormatting sqref="AE236">
    <cfRule type="containsText" dxfId="14882" priority="12200" operator="containsText" text="VALORAR">
      <formula>NOT(ISERROR(SEARCH("VALORAR",AE236)))</formula>
    </cfRule>
    <cfRule type="containsText" dxfId="14881" priority="12201" operator="containsText" text="Extrema">
      <formula>NOT(ISERROR(SEARCH("Extrema",AE236)))</formula>
    </cfRule>
    <cfRule type="containsText" dxfId="14880" priority="12202" operator="containsText" text="Alta">
      <formula>NOT(ISERROR(SEARCH("Alta",AE236)))</formula>
    </cfRule>
    <cfRule type="containsText" dxfId="14879" priority="12203" operator="containsText" text="Moderada">
      <formula>NOT(ISERROR(SEARCH("Moderada",AE236)))</formula>
    </cfRule>
    <cfRule type="containsText" dxfId="14878" priority="12204" operator="containsText" text="Baja">
      <formula>NOT(ISERROR(SEARCH("Baja",AE236)))</formula>
    </cfRule>
  </conditionalFormatting>
  <conditionalFormatting sqref="V236">
    <cfRule type="cellIs" dxfId="14877" priority="12211" stopIfTrue="1" operator="equal">
      <formula>"Alta"</formula>
    </cfRule>
  </conditionalFormatting>
  <conditionalFormatting sqref="V236">
    <cfRule type="cellIs" dxfId="14876" priority="12213" stopIfTrue="1" operator="equal">
      <formula>"Baja"</formula>
    </cfRule>
  </conditionalFormatting>
  <conditionalFormatting sqref="V236">
    <cfRule type="cellIs" dxfId="14875" priority="12212" stopIfTrue="1" operator="equal">
      <formula>"Media"</formula>
    </cfRule>
  </conditionalFormatting>
  <conditionalFormatting sqref="V236">
    <cfRule type="cellIs" dxfId="14874" priority="12210" stopIfTrue="1" operator="equal">
      <formula>"Muy Alta"</formula>
    </cfRule>
  </conditionalFormatting>
  <conditionalFormatting sqref="V236">
    <cfRule type="cellIs" dxfId="14873" priority="12214" stopIfTrue="1" operator="equal">
      <formula>"Muy Baja"</formula>
    </cfRule>
  </conditionalFormatting>
  <conditionalFormatting sqref="AP236">
    <cfRule type="cellIs" dxfId="14872" priority="12187" stopIfTrue="1" operator="equal">
      <formula>"Alta"</formula>
    </cfRule>
  </conditionalFormatting>
  <conditionalFormatting sqref="AP236">
    <cfRule type="cellIs" dxfId="14871" priority="12189" stopIfTrue="1" operator="equal">
      <formula>"Baja"</formula>
    </cfRule>
  </conditionalFormatting>
  <conditionalFormatting sqref="AP236">
    <cfRule type="cellIs" dxfId="14870" priority="12188" stopIfTrue="1" operator="equal">
      <formula>"Media"</formula>
    </cfRule>
  </conditionalFormatting>
  <conditionalFormatting sqref="AP236">
    <cfRule type="cellIs" dxfId="14869" priority="12186" stopIfTrue="1" operator="equal">
      <formula>"Muy Alta"</formula>
    </cfRule>
  </conditionalFormatting>
  <conditionalFormatting sqref="AP236">
    <cfRule type="cellIs" dxfId="14868" priority="12190" stopIfTrue="1" operator="equal">
      <formula>"Muy Baja"</formula>
    </cfRule>
  </conditionalFormatting>
  <conditionalFormatting sqref="AE244:AE245">
    <cfRule type="containsText" dxfId="14867" priority="12139" operator="containsText" text="VALORAR">
      <formula>NOT(ISERROR(SEARCH("VALORAR",AE244)))</formula>
    </cfRule>
    <cfRule type="containsText" dxfId="14866" priority="12140" operator="containsText" text="Extrema">
      <formula>NOT(ISERROR(SEARCH("Extrema",AE244)))</formula>
    </cfRule>
    <cfRule type="containsText" dxfId="14865" priority="12141" operator="containsText" text="Alta">
      <formula>NOT(ISERROR(SEARCH("Alta",AE244)))</formula>
    </cfRule>
    <cfRule type="containsText" dxfId="14864" priority="12142" operator="containsText" text="Moderada">
      <formula>NOT(ISERROR(SEARCH("Moderada",AE244)))</formula>
    </cfRule>
    <cfRule type="containsText" dxfId="14863" priority="12143" operator="containsText" text="Baja">
      <formula>NOT(ISERROR(SEARCH("Baja",AE244)))</formula>
    </cfRule>
  </conditionalFormatting>
  <conditionalFormatting sqref="AE244:AE245">
    <cfRule type="containsText" dxfId="14862" priority="12144" operator="containsText" text="VALORAR">
      <formula>NOT(ISERROR(SEARCH("VALORAR",AE244)))</formula>
    </cfRule>
    <cfRule type="containsText" dxfId="14861" priority="12145" operator="containsText" text="Extrema">
      <formula>NOT(ISERROR(SEARCH("Extrema",AE244)))</formula>
    </cfRule>
    <cfRule type="containsText" dxfId="14860" priority="12146" operator="containsText" text="Alta">
      <formula>NOT(ISERROR(SEARCH("Alta",AE244)))</formula>
    </cfRule>
    <cfRule type="containsText" dxfId="14859" priority="12147" operator="containsText" text="Moderada">
      <formula>NOT(ISERROR(SEARCH("Moderada",AE244)))</formula>
    </cfRule>
    <cfRule type="containsText" dxfId="14858" priority="12148" operator="containsText" text="Baja">
      <formula>NOT(ISERROR(SEARCH("Baja",AE244)))</formula>
    </cfRule>
  </conditionalFormatting>
  <conditionalFormatting sqref="AP249">
    <cfRule type="cellIs" dxfId="14857" priority="12093" stopIfTrue="1" operator="equal">
      <formula>"Alta"</formula>
    </cfRule>
  </conditionalFormatting>
  <conditionalFormatting sqref="AP249">
    <cfRule type="cellIs" dxfId="14856" priority="12095" stopIfTrue="1" operator="equal">
      <formula>"Baja"</formula>
    </cfRule>
  </conditionalFormatting>
  <conditionalFormatting sqref="AP249">
    <cfRule type="cellIs" dxfId="14855" priority="12094" stopIfTrue="1" operator="equal">
      <formula>"Media"</formula>
    </cfRule>
  </conditionalFormatting>
  <conditionalFormatting sqref="AP249">
    <cfRule type="cellIs" dxfId="14854" priority="12092" stopIfTrue="1" operator="equal">
      <formula>"Muy Alta"</formula>
    </cfRule>
  </conditionalFormatting>
  <conditionalFormatting sqref="AP249">
    <cfRule type="cellIs" dxfId="14853" priority="12096" stopIfTrue="1" operator="equal">
      <formula>"Muy Baja"</formula>
    </cfRule>
  </conditionalFormatting>
  <conditionalFormatting sqref="AP246">
    <cfRule type="cellIs" dxfId="14852" priority="12051" stopIfTrue="1" operator="equal">
      <formula>"Alta"</formula>
    </cfRule>
  </conditionalFormatting>
  <conditionalFormatting sqref="AP246">
    <cfRule type="cellIs" dxfId="14851" priority="12053" stopIfTrue="1" operator="equal">
      <formula>"Baja"</formula>
    </cfRule>
  </conditionalFormatting>
  <conditionalFormatting sqref="AP246">
    <cfRule type="cellIs" dxfId="14850" priority="12052" stopIfTrue="1" operator="equal">
      <formula>"Media"</formula>
    </cfRule>
  </conditionalFormatting>
  <conditionalFormatting sqref="AP246">
    <cfRule type="cellIs" dxfId="14849" priority="12050" stopIfTrue="1" operator="equal">
      <formula>"Muy Alta"</formula>
    </cfRule>
  </conditionalFormatting>
  <conditionalFormatting sqref="AP246">
    <cfRule type="cellIs" dxfId="14848" priority="12054" stopIfTrue="1" operator="equal">
      <formula>"Muy Baja"</formula>
    </cfRule>
  </conditionalFormatting>
  <conditionalFormatting sqref="V244:V245">
    <cfRule type="cellIs" dxfId="14847" priority="12155" stopIfTrue="1" operator="equal">
      <formula>"Alta"</formula>
    </cfRule>
  </conditionalFormatting>
  <conditionalFormatting sqref="V244:V245">
    <cfRule type="cellIs" dxfId="14846" priority="12157" stopIfTrue="1" operator="equal">
      <formula>"Baja"</formula>
    </cfRule>
  </conditionalFormatting>
  <conditionalFormatting sqref="V244:V245">
    <cfRule type="cellIs" dxfId="14845" priority="12156" stopIfTrue="1" operator="equal">
      <formula>"Media"</formula>
    </cfRule>
  </conditionalFormatting>
  <conditionalFormatting sqref="V244:V245">
    <cfRule type="cellIs" dxfId="14844" priority="12154" stopIfTrue="1" operator="equal">
      <formula>"Muy Alta"</formula>
    </cfRule>
  </conditionalFormatting>
  <conditionalFormatting sqref="V244:V245">
    <cfRule type="cellIs" dxfId="14843" priority="12158" stopIfTrue="1" operator="equal">
      <formula>"Muy Baja"</formula>
    </cfRule>
  </conditionalFormatting>
  <conditionalFormatting sqref="AW244">
    <cfRule type="containsText" dxfId="14842" priority="12129" operator="containsText" text="VALORAR">
      <formula>NOT(ISERROR(SEARCH("VALORAR",AW244)))</formula>
    </cfRule>
    <cfRule type="containsText" dxfId="14841" priority="12130" operator="containsText" text="Extrema">
      <formula>NOT(ISERROR(SEARCH("Extrema",AW244)))</formula>
    </cfRule>
    <cfRule type="containsText" dxfId="14840" priority="12131" operator="containsText" text="Alta">
      <formula>NOT(ISERROR(SEARCH("Alta",AW244)))</formula>
    </cfRule>
    <cfRule type="containsText" dxfId="14839" priority="12132" operator="containsText" text="Moderada">
      <formula>NOT(ISERROR(SEARCH("Moderada",AW244)))</formula>
    </cfRule>
    <cfRule type="containsText" dxfId="14838" priority="12133" operator="containsText" text="Baja">
      <formula>NOT(ISERROR(SEARCH("Baja",AW244)))</formula>
    </cfRule>
  </conditionalFormatting>
  <conditionalFormatting sqref="AW244">
    <cfRule type="containsText" dxfId="14837" priority="12134" operator="containsText" text="VALORAR">
      <formula>NOT(ISERROR(SEARCH("VALORAR",AW244)))</formula>
    </cfRule>
    <cfRule type="containsText" dxfId="14836" priority="12135" operator="containsText" text="Extrema">
      <formula>NOT(ISERROR(SEARCH("Extrema",AW244)))</formula>
    </cfRule>
    <cfRule type="containsText" dxfId="14835" priority="12136" operator="containsText" text="Alta">
      <formula>NOT(ISERROR(SEARCH("Alta",AW244)))</formula>
    </cfRule>
    <cfRule type="containsText" dxfId="14834" priority="12137" operator="containsText" text="Moderada">
      <formula>NOT(ISERROR(SEARCH("Moderada",AW244)))</formula>
    </cfRule>
    <cfRule type="containsText" dxfId="14833" priority="12138" operator="containsText" text="Baja">
      <formula>NOT(ISERROR(SEARCH("Baja",AW244)))</formula>
    </cfRule>
  </conditionalFormatting>
  <conditionalFormatting sqref="AP244">
    <cfRule type="cellIs" dxfId="14832" priority="12121" stopIfTrue="1" operator="equal">
      <formula>"Alta"</formula>
    </cfRule>
  </conditionalFormatting>
  <conditionalFormatting sqref="AP244">
    <cfRule type="cellIs" dxfId="14831" priority="12123" stopIfTrue="1" operator="equal">
      <formula>"Baja"</formula>
    </cfRule>
  </conditionalFormatting>
  <conditionalFormatting sqref="AP244">
    <cfRule type="cellIs" dxfId="14830" priority="12122" stopIfTrue="1" operator="equal">
      <formula>"Media"</formula>
    </cfRule>
  </conditionalFormatting>
  <conditionalFormatting sqref="AP244">
    <cfRule type="cellIs" dxfId="14829" priority="12120" stopIfTrue="1" operator="equal">
      <formula>"Muy Alta"</formula>
    </cfRule>
  </conditionalFormatting>
  <conditionalFormatting sqref="AP244">
    <cfRule type="cellIs" dxfId="14828" priority="12124" stopIfTrue="1" operator="equal">
      <formula>"Muy Baja"</formula>
    </cfRule>
  </conditionalFormatting>
  <conditionalFormatting sqref="AP245">
    <cfRule type="cellIs" dxfId="14827" priority="12107" stopIfTrue="1" operator="equal">
      <formula>"Alta"</formula>
    </cfRule>
  </conditionalFormatting>
  <conditionalFormatting sqref="AP245">
    <cfRule type="cellIs" dxfId="14826" priority="12109" stopIfTrue="1" operator="equal">
      <formula>"Baja"</formula>
    </cfRule>
  </conditionalFormatting>
  <conditionalFormatting sqref="AP245">
    <cfRule type="cellIs" dxfId="14825" priority="12108" stopIfTrue="1" operator="equal">
      <formula>"Media"</formula>
    </cfRule>
  </conditionalFormatting>
  <conditionalFormatting sqref="AP245">
    <cfRule type="cellIs" dxfId="14824" priority="12106" stopIfTrue="1" operator="equal">
      <formula>"Muy Alta"</formula>
    </cfRule>
  </conditionalFormatting>
  <conditionalFormatting sqref="AP245">
    <cfRule type="cellIs" dxfId="14823" priority="12110" stopIfTrue="1" operator="equal">
      <formula>"Muy Baja"</formula>
    </cfRule>
  </conditionalFormatting>
  <conditionalFormatting sqref="AE246:AE247">
    <cfRule type="containsText" dxfId="14822" priority="12059" operator="containsText" text="VALORAR">
      <formula>NOT(ISERROR(SEARCH("VALORAR",AE246)))</formula>
    </cfRule>
    <cfRule type="containsText" dxfId="14821" priority="12060" operator="containsText" text="Extrema">
      <formula>NOT(ISERROR(SEARCH("Extrema",AE246)))</formula>
    </cfRule>
    <cfRule type="containsText" dxfId="14820" priority="12061" operator="containsText" text="Alta">
      <formula>NOT(ISERROR(SEARCH("Alta",AE246)))</formula>
    </cfRule>
    <cfRule type="containsText" dxfId="14819" priority="12062" operator="containsText" text="Moderada">
      <formula>NOT(ISERROR(SEARCH("Moderada",AE246)))</formula>
    </cfRule>
    <cfRule type="containsText" dxfId="14818" priority="12063" operator="containsText" text="Baja">
      <formula>NOT(ISERROR(SEARCH("Baja",AE246)))</formula>
    </cfRule>
  </conditionalFormatting>
  <conditionalFormatting sqref="AE246:AE247">
    <cfRule type="containsText" dxfId="14817" priority="12064" operator="containsText" text="VALORAR">
      <formula>NOT(ISERROR(SEARCH("VALORAR",AE246)))</formula>
    </cfRule>
    <cfRule type="containsText" dxfId="14816" priority="12065" operator="containsText" text="Extrema">
      <formula>NOT(ISERROR(SEARCH("Extrema",AE246)))</formula>
    </cfRule>
    <cfRule type="containsText" dxfId="14815" priority="12066" operator="containsText" text="Alta">
      <formula>NOT(ISERROR(SEARCH("Alta",AE246)))</formula>
    </cfRule>
    <cfRule type="containsText" dxfId="14814" priority="12067" operator="containsText" text="Moderada">
      <formula>NOT(ISERROR(SEARCH("Moderada",AE246)))</formula>
    </cfRule>
    <cfRule type="containsText" dxfId="14813" priority="12068" operator="containsText" text="Baja">
      <formula>NOT(ISERROR(SEARCH("Baja",AE246)))</formula>
    </cfRule>
  </conditionalFormatting>
  <conditionalFormatting sqref="V246:V247">
    <cfRule type="cellIs" dxfId="14812" priority="12075" stopIfTrue="1" operator="equal">
      <formula>"Alta"</formula>
    </cfRule>
  </conditionalFormatting>
  <conditionalFormatting sqref="V246:V247">
    <cfRule type="cellIs" dxfId="14811" priority="12077" stopIfTrue="1" operator="equal">
      <formula>"Baja"</formula>
    </cfRule>
  </conditionalFormatting>
  <conditionalFormatting sqref="V246:V247">
    <cfRule type="cellIs" dxfId="14810" priority="12076" stopIfTrue="1" operator="equal">
      <formula>"Media"</formula>
    </cfRule>
  </conditionalFormatting>
  <conditionalFormatting sqref="V246:V247">
    <cfRule type="cellIs" dxfId="14809" priority="12074" stopIfTrue="1" operator="equal">
      <formula>"Muy Alta"</formula>
    </cfRule>
  </conditionalFormatting>
  <conditionalFormatting sqref="V246:V247">
    <cfRule type="cellIs" dxfId="14808" priority="12078" stopIfTrue="1" operator="equal">
      <formula>"Muy Baja"</formula>
    </cfRule>
  </conditionalFormatting>
  <conditionalFormatting sqref="AP247">
    <cfRule type="cellIs" dxfId="14807" priority="12037" stopIfTrue="1" operator="equal">
      <formula>"Alta"</formula>
    </cfRule>
  </conditionalFormatting>
  <conditionalFormatting sqref="AP247">
    <cfRule type="cellIs" dxfId="14806" priority="12039" stopIfTrue="1" operator="equal">
      <formula>"Baja"</formula>
    </cfRule>
  </conditionalFormatting>
  <conditionalFormatting sqref="AP247">
    <cfRule type="cellIs" dxfId="14805" priority="12038" stopIfTrue="1" operator="equal">
      <formula>"Media"</formula>
    </cfRule>
  </conditionalFormatting>
  <conditionalFormatting sqref="AP247">
    <cfRule type="cellIs" dxfId="14804" priority="12036" stopIfTrue="1" operator="equal">
      <formula>"Muy Alta"</formula>
    </cfRule>
  </conditionalFormatting>
  <conditionalFormatting sqref="AP247">
    <cfRule type="cellIs" dxfId="14803" priority="12040" stopIfTrue="1" operator="equal">
      <formula>"Muy Baja"</formula>
    </cfRule>
  </conditionalFormatting>
  <conditionalFormatting sqref="AE248">
    <cfRule type="containsText" dxfId="14802" priority="12003" operator="containsText" text="VALORAR">
      <formula>NOT(ISERROR(SEARCH("VALORAR",AE248)))</formula>
    </cfRule>
    <cfRule type="containsText" dxfId="14801" priority="12004" operator="containsText" text="Extrema">
      <formula>NOT(ISERROR(SEARCH("Extrema",AE248)))</formula>
    </cfRule>
    <cfRule type="containsText" dxfId="14800" priority="12005" operator="containsText" text="Alta">
      <formula>NOT(ISERROR(SEARCH("Alta",AE248)))</formula>
    </cfRule>
    <cfRule type="containsText" dxfId="14799" priority="12006" operator="containsText" text="Moderada">
      <formula>NOT(ISERROR(SEARCH("Moderada",AE248)))</formula>
    </cfRule>
    <cfRule type="containsText" dxfId="14798" priority="12007" operator="containsText" text="Baja">
      <formula>NOT(ISERROR(SEARCH("Baja",AE248)))</formula>
    </cfRule>
  </conditionalFormatting>
  <conditionalFormatting sqref="AE248">
    <cfRule type="containsText" dxfId="14797" priority="12008" operator="containsText" text="VALORAR">
      <formula>NOT(ISERROR(SEARCH("VALORAR",AE248)))</formula>
    </cfRule>
    <cfRule type="containsText" dxfId="14796" priority="12009" operator="containsText" text="Extrema">
      <formula>NOT(ISERROR(SEARCH("Extrema",AE248)))</formula>
    </cfRule>
    <cfRule type="containsText" dxfId="14795" priority="12010" operator="containsText" text="Alta">
      <formula>NOT(ISERROR(SEARCH("Alta",AE248)))</formula>
    </cfRule>
    <cfRule type="containsText" dxfId="14794" priority="12011" operator="containsText" text="Moderada">
      <formula>NOT(ISERROR(SEARCH("Moderada",AE248)))</formula>
    </cfRule>
    <cfRule type="containsText" dxfId="14793" priority="12012" operator="containsText" text="Baja">
      <formula>NOT(ISERROR(SEARCH("Baja",AE248)))</formula>
    </cfRule>
  </conditionalFormatting>
  <conditionalFormatting sqref="V248">
    <cfRule type="cellIs" dxfId="14792" priority="12019" stopIfTrue="1" operator="equal">
      <formula>"Alta"</formula>
    </cfRule>
  </conditionalFormatting>
  <conditionalFormatting sqref="V248">
    <cfRule type="cellIs" dxfId="14791" priority="12021" stopIfTrue="1" operator="equal">
      <formula>"Baja"</formula>
    </cfRule>
  </conditionalFormatting>
  <conditionalFormatting sqref="V248">
    <cfRule type="cellIs" dxfId="14790" priority="12020" stopIfTrue="1" operator="equal">
      <formula>"Media"</formula>
    </cfRule>
  </conditionalFormatting>
  <conditionalFormatting sqref="V248">
    <cfRule type="cellIs" dxfId="14789" priority="12018" stopIfTrue="1" operator="equal">
      <formula>"Muy Alta"</formula>
    </cfRule>
  </conditionalFormatting>
  <conditionalFormatting sqref="V248">
    <cfRule type="cellIs" dxfId="14788" priority="12022" stopIfTrue="1" operator="equal">
      <formula>"Muy Baja"</formula>
    </cfRule>
  </conditionalFormatting>
  <conditionalFormatting sqref="AP248">
    <cfRule type="cellIs" dxfId="14787" priority="11995" stopIfTrue="1" operator="equal">
      <formula>"Alta"</formula>
    </cfRule>
  </conditionalFormatting>
  <conditionalFormatting sqref="AP248">
    <cfRule type="cellIs" dxfId="14786" priority="11997" stopIfTrue="1" operator="equal">
      <formula>"Baja"</formula>
    </cfRule>
  </conditionalFormatting>
  <conditionalFormatting sqref="AP248">
    <cfRule type="cellIs" dxfId="14785" priority="11996" stopIfTrue="1" operator="equal">
      <formula>"Media"</formula>
    </cfRule>
  </conditionalFormatting>
  <conditionalFormatting sqref="AP248">
    <cfRule type="cellIs" dxfId="14784" priority="11994" stopIfTrue="1" operator="equal">
      <formula>"Muy Alta"</formula>
    </cfRule>
  </conditionalFormatting>
  <conditionalFormatting sqref="AP248">
    <cfRule type="cellIs" dxfId="14783" priority="11998" stopIfTrue="1" operator="equal">
      <formula>"Muy Baja"</formula>
    </cfRule>
  </conditionalFormatting>
  <conditionalFormatting sqref="AE250:AE251">
    <cfRule type="containsText" dxfId="14782" priority="11947" operator="containsText" text="VALORAR">
      <formula>NOT(ISERROR(SEARCH("VALORAR",AE250)))</formula>
    </cfRule>
    <cfRule type="containsText" dxfId="14781" priority="11948" operator="containsText" text="Extrema">
      <formula>NOT(ISERROR(SEARCH("Extrema",AE250)))</formula>
    </cfRule>
    <cfRule type="containsText" dxfId="14780" priority="11949" operator="containsText" text="Alta">
      <formula>NOT(ISERROR(SEARCH("Alta",AE250)))</formula>
    </cfRule>
    <cfRule type="containsText" dxfId="14779" priority="11950" operator="containsText" text="Moderada">
      <formula>NOT(ISERROR(SEARCH("Moderada",AE250)))</formula>
    </cfRule>
    <cfRule type="containsText" dxfId="14778" priority="11951" operator="containsText" text="Baja">
      <formula>NOT(ISERROR(SEARCH("Baja",AE250)))</formula>
    </cfRule>
  </conditionalFormatting>
  <conditionalFormatting sqref="AE250:AE251">
    <cfRule type="containsText" dxfId="14777" priority="11952" operator="containsText" text="VALORAR">
      <formula>NOT(ISERROR(SEARCH("VALORAR",AE250)))</formula>
    </cfRule>
    <cfRule type="containsText" dxfId="14776" priority="11953" operator="containsText" text="Extrema">
      <formula>NOT(ISERROR(SEARCH("Extrema",AE250)))</formula>
    </cfRule>
    <cfRule type="containsText" dxfId="14775" priority="11954" operator="containsText" text="Alta">
      <formula>NOT(ISERROR(SEARCH("Alta",AE250)))</formula>
    </cfRule>
    <cfRule type="containsText" dxfId="14774" priority="11955" operator="containsText" text="Moderada">
      <formula>NOT(ISERROR(SEARCH("Moderada",AE250)))</formula>
    </cfRule>
    <cfRule type="containsText" dxfId="14773" priority="11956" operator="containsText" text="Baja">
      <formula>NOT(ISERROR(SEARCH("Baja",AE250)))</formula>
    </cfRule>
  </conditionalFormatting>
  <conditionalFormatting sqref="AP255">
    <cfRule type="cellIs" dxfId="14772" priority="11901" stopIfTrue="1" operator="equal">
      <formula>"Alta"</formula>
    </cfRule>
  </conditionalFormatting>
  <conditionalFormatting sqref="AP255">
    <cfRule type="cellIs" dxfId="14771" priority="11903" stopIfTrue="1" operator="equal">
      <formula>"Baja"</formula>
    </cfRule>
  </conditionalFormatting>
  <conditionalFormatting sqref="AP255">
    <cfRule type="cellIs" dxfId="14770" priority="11902" stopIfTrue="1" operator="equal">
      <formula>"Media"</formula>
    </cfRule>
  </conditionalFormatting>
  <conditionalFormatting sqref="AP255">
    <cfRule type="cellIs" dxfId="14769" priority="11900" stopIfTrue="1" operator="equal">
      <formula>"Muy Alta"</formula>
    </cfRule>
  </conditionalFormatting>
  <conditionalFormatting sqref="AP255">
    <cfRule type="cellIs" dxfId="14768" priority="11904" stopIfTrue="1" operator="equal">
      <formula>"Muy Baja"</formula>
    </cfRule>
  </conditionalFormatting>
  <conditionalFormatting sqref="AP252">
    <cfRule type="cellIs" dxfId="14767" priority="11859" stopIfTrue="1" operator="equal">
      <formula>"Alta"</formula>
    </cfRule>
  </conditionalFormatting>
  <conditionalFormatting sqref="AP252">
    <cfRule type="cellIs" dxfId="14766" priority="11861" stopIfTrue="1" operator="equal">
      <formula>"Baja"</formula>
    </cfRule>
  </conditionalFormatting>
  <conditionalFormatting sqref="AP252">
    <cfRule type="cellIs" dxfId="14765" priority="11860" stopIfTrue="1" operator="equal">
      <formula>"Media"</formula>
    </cfRule>
  </conditionalFormatting>
  <conditionalFormatting sqref="AP252">
    <cfRule type="cellIs" dxfId="14764" priority="11858" stopIfTrue="1" operator="equal">
      <formula>"Muy Alta"</formula>
    </cfRule>
  </conditionalFormatting>
  <conditionalFormatting sqref="AP252">
    <cfRule type="cellIs" dxfId="14763" priority="11862" stopIfTrue="1" operator="equal">
      <formula>"Muy Baja"</formula>
    </cfRule>
  </conditionalFormatting>
  <conditionalFormatting sqref="V250:V251">
    <cfRule type="cellIs" dxfId="14762" priority="11963" stopIfTrue="1" operator="equal">
      <formula>"Alta"</formula>
    </cfRule>
  </conditionalFormatting>
  <conditionalFormatting sqref="V250:V251">
    <cfRule type="cellIs" dxfId="14761" priority="11965" stopIfTrue="1" operator="equal">
      <formula>"Baja"</formula>
    </cfRule>
  </conditionalFormatting>
  <conditionalFormatting sqref="V250:V251">
    <cfRule type="cellIs" dxfId="14760" priority="11964" stopIfTrue="1" operator="equal">
      <formula>"Media"</formula>
    </cfRule>
  </conditionalFormatting>
  <conditionalFormatting sqref="V250:V251">
    <cfRule type="cellIs" dxfId="14759" priority="11962" stopIfTrue="1" operator="equal">
      <formula>"Muy Alta"</formula>
    </cfRule>
  </conditionalFormatting>
  <conditionalFormatting sqref="V250:V251">
    <cfRule type="cellIs" dxfId="14758" priority="11966" stopIfTrue="1" operator="equal">
      <formula>"Muy Baja"</formula>
    </cfRule>
  </conditionalFormatting>
  <conditionalFormatting sqref="AW250">
    <cfRule type="containsText" dxfId="14757" priority="11937" operator="containsText" text="VALORAR">
      <formula>NOT(ISERROR(SEARCH("VALORAR",AW250)))</formula>
    </cfRule>
    <cfRule type="containsText" dxfId="14756" priority="11938" operator="containsText" text="Extrema">
      <formula>NOT(ISERROR(SEARCH("Extrema",AW250)))</formula>
    </cfRule>
    <cfRule type="containsText" dxfId="14755" priority="11939" operator="containsText" text="Alta">
      <formula>NOT(ISERROR(SEARCH("Alta",AW250)))</formula>
    </cfRule>
    <cfRule type="containsText" dxfId="14754" priority="11940" operator="containsText" text="Moderada">
      <formula>NOT(ISERROR(SEARCH("Moderada",AW250)))</formula>
    </cfRule>
    <cfRule type="containsText" dxfId="14753" priority="11941" operator="containsText" text="Baja">
      <formula>NOT(ISERROR(SEARCH("Baja",AW250)))</formula>
    </cfRule>
  </conditionalFormatting>
  <conditionalFormatting sqref="AW250">
    <cfRule type="containsText" dxfId="14752" priority="11942" operator="containsText" text="VALORAR">
      <formula>NOT(ISERROR(SEARCH("VALORAR",AW250)))</formula>
    </cfRule>
    <cfRule type="containsText" dxfId="14751" priority="11943" operator="containsText" text="Extrema">
      <formula>NOT(ISERROR(SEARCH("Extrema",AW250)))</formula>
    </cfRule>
    <cfRule type="containsText" dxfId="14750" priority="11944" operator="containsText" text="Alta">
      <formula>NOT(ISERROR(SEARCH("Alta",AW250)))</formula>
    </cfRule>
    <cfRule type="containsText" dxfId="14749" priority="11945" operator="containsText" text="Moderada">
      <formula>NOT(ISERROR(SEARCH("Moderada",AW250)))</formula>
    </cfRule>
    <cfRule type="containsText" dxfId="14748" priority="11946" operator="containsText" text="Baja">
      <formula>NOT(ISERROR(SEARCH("Baja",AW250)))</formula>
    </cfRule>
  </conditionalFormatting>
  <conditionalFormatting sqref="AP250">
    <cfRule type="cellIs" dxfId="14747" priority="11929" stopIfTrue="1" operator="equal">
      <formula>"Alta"</formula>
    </cfRule>
  </conditionalFormatting>
  <conditionalFormatting sqref="AP250">
    <cfRule type="cellIs" dxfId="14746" priority="11931" stopIfTrue="1" operator="equal">
      <formula>"Baja"</formula>
    </cfRule>
  </conditionalFormatting>
  <conditionalFormatting sqref="AP250">
    <cfRule type="cellIs" dxfId="14745" priority="11930" stopIfTrue="1" operator="equal">
      <formula>"Media"</formula>
    </cfRule>
  </conditionalFormatting>
  <conditionalFormatting sqref="AP250">
    <cfRule type="cellIs" dxfId="14744" priority="11928" stopIfTrue="1" operator="equal">
      <formula>"Muy Alta"</formula>
    </cfRule>
  </conditionalFormatting>
  <conditionalFormatting sqref="AP250">
    <cfRule type="cellIs" dxfId="14743" priority="11932" stopIfTrue="1" operator="equal">
      <formula>"Muy Baja"</formula>
    </cfRule>
  </conditionalFormatting>
  <conditionalFormatting sqref="AP251">
    <cfRule type="cellIs" dxfId="14742" priority="11915" stopIfTrue="1" operator="equal">
      <formula>"Alta"</formula>
    </cfRule>
  </conditionalFormatting>
  <conditionalFormatting sqref="AP251">
    <cfRule type="cellIs" dxfId="14741" priority="11917" stopIfTrue="1" operator="equal">
      <formula>"Baja"</formula>
    </cfRule>
  </conditionalFormatting>
  <conditionalFormatting sqref="AP251">
    <cfRule type="cellIs" dxfId="14740" priority="11916" stopIfTrue="1" operator="equal">
      <formula>"Media"</formula>
    </cfRule>
  </conditionalFormatting>
  <conditionalFormatting sqref="AP251">
    <cfRule type="cellIs" dxfId="14739" priority="11914" stopIfTrue="1" operator="equal">
      <formula>"Muy Alta"</formula>
    </cfRule>
  </conditionalFormatting>
  <conditionalFormatting sqref="AP251">
    <cfRule type="cellIs" dxfId="14738" priority="11918" stopIfTrue="1" operator="equal">
      <formula>"Muy Baja"</formula>
    </cfRule>
  </conditionalFormatting>
  <conditionalFormatting sqref="AE252:AE253">
    <cfRule type="containsText" dxfId="14737" priority="11867" operator="containsText" text="VALORAR">
      <formula>NOT(ISERROR(SEARCH("VALORAR",AE252)))</formula>
    </cfRule>
    <cfRule type="containsText" dxfId="14736" priority="11868" operator="containsText" text="Extrema">
      <formula>NOT(ISERROR(SEARCH("Extrema",AE252)))</formula>
    </cfRule>
    <cfRule type="containsText" dxfId="14735" priority="11869" operator="containsText" text="Alta">
      <formula>NOT(ISERROR(SEARCH("Alta",AE252)))</formula>
    </cfRule>
    <cfRule type="containsText" dxfId="14734" priority="11870" operator="containsText" text="Moderada">
      <formula>NOT(ISERROR(SEARCH("Moderada",AE252)))</formula>
    </cfRule>
    <cfRule type="containsText" dxfId="14733" priority="11871" operator="containsText" text="Baja">
      <formula>NOT(ISERROR(SEARCH("Baja",AE252)))</formula>
    </cfRule>
  </conditionalFormatting>
  <conditionalFormatting sqref="AE252:AE253">
    <cfRule type="containsText" dxfId="14732" priority="11872" operator="containsText" text="VALORAR">
      <formula>NOT(ISERROR(SEARCH("VALORAR",AE252)))</formula>
    </cfRule>
    <cfRule type="containsText" dxfId="14731" priority="11873" operator="containsText" text="Extrema">
      <formula>NOT(ISERROR(SEARCH("Extrema",AE252)))</formula>
    </cfRule>
    <cfRule type="containsText" dxfId="14730" priority="11874" operator="containsText" text="Alta">
      <formula>NOT(ISERROR(SEARCH("Alta",AE252)))</formula>
    </cfRule>
    <cfRule type="containsText" dxfId="14729" priority="11875" operator="containsText" text="Moderada">
      <formula>NOT(ISERROR(SEARCH("Moderada",AE252)))</formula>
    </cfRule>
    <cfRule type="containsText" dxfId="14728" priority="11876" operator="containsText" text="Baja">
      <formula>NOT(ISERROR(SEARCH("Baja",AE252)))</formula>
    </cfRule>
  </conditionalFormatting>
  <conditionalFormatting sqref="V252:V253">
    <cfRule type="cellIs" dxfId="14727" priority="11883" stopIfTrue="1" operator="equal">
      <formula>"Alta"</formula>
    </cfRule>
  </conditionalFormatting>
  <conditionalFormatting sqref="V252:V253">
    <cfRule type="cellIs" dxfId="14726" priority="11885" stopIfTrue="1" operator="equal">
      <formula>"Baja"</formula>
    </cfRule>
  </conditionalFormatting>
  <conditionalFormatting sqref="V252:V253">
    <cfRule type="cellIs" dxfId="14725" priority="11884" stopIfTrue="1" operator="equal">
      <formula>"Media"</formula>
    </cfRule>
  </conditionalFormatting>
  <conditionalFormatting sqref="V252:V253">
    <cfRule type="cellIs" dxfId="14724" priority="11882" stopIfTrue="1" operator="equal">
      <formula>"Muy Alta"</formula>
    </cfRule>
  </conditionalFormatting>
  <conditionalFormatting sqref="V252:V253">
    <cfRule type="cellIs" dxfId="14723" priority="11886" stopIfTrue="1" operator="equal">
      <formula>"Muy Baja"</formula>
    </cfRule>
  </conditionalFormatting>
  <conditionalFormatting sqref="AP253">
    <cfRule type="cellIs" dxfId="14722" priority="11845" stopIfTrue="1" operator="equal">
      <formula>"Alta"</formula>
    </cfRule>
  </conditionalFormatting>
  <conditionalFormatting sqref="AP253">
    <cfRule type="cellIs" dxfId="14721" priority="11847" stopIfTrue="1" operator="equal">
      <formula>"Baja"</formula>
    </cfRule>
  </conditionalFormatting>
  <conditionalFormatting sqref="AP253">
    <cfRule type="cellIs" dxfId="14720" priority="11846" stopIfTrue="1" operator="equal">
      <formula>"Media"</formula>
    </cfRule>
  </conditionalFormatting>
  <conditionalFormatting sqref="AP253">
    <cfRule type="cellIs" dxfId="14719" priority="11844" stopIfTrue="1" operator="equal">
      <formula>"Muy Alta"</formula>
    </cfRule>
  </conditionalFormatting>
  <conditionalFormatting sqref="AP253">
    <cfRule type="cellIs" dxfId="14718" priority="11848" stopIfTrue="1" operator="equal">
      <formula>"Muy Baja"</formula>
    </cfRule>
  </conditionalFormatting>
  <conditionalFormatting sqref="AE254">
    <cfRule type="containsText" dxfId="14717" priority="11811" operator="containsText" text="VALORAR">
      <formula>NOT(ISERROR(SEARCH("VALORAR",AE254)))</formula>
    </cfRule>
    <cfRule type="containsText" dxfId="14716" priority="11812" operator="containsText" text="Extrema">
      <formula>NOT(ISERROR(SEARCH("Extrema",AE254)))</formula>
    </cfRule>
    <cfRule type="containsText" dxfId="14715" priority="11813" operator="containsText" text="Alta">
      <formula>NOT(ISERROR(SEARCH("Alta",AE254)))</formula>
    </cfRule>
    <cfRule type="containsText" dxfId="14714" priority="11814" operator="containsText" text="Moderada">
      <formula>NOT(ISERROR(SEARCH("Moderada",AE254)))</formula>
    </cfRule>
    <cfRule type="containsText" dxfId="14713" priority="11815" operator="containsText" text="Baja">
      <formula>NOT(ISERROR(SEARCH("Baja",AE254)))</formula>
    </cfRule>
  </conditionalFormatting>
  <conditionalFormatting sqref="AE254">
    <cfRule type="containsText" dxfId="14712" priority="11816" operator="containsText" text="VALORAR">
      <formula>NOT(ISERROR(SEARCH("VALORAR",AE254)))</formula>
    </cfRule>
    <cfRule type="containsText" dxfId="14711" priority="11817" operator="containsText" text="Extrema">
      <formula>NOT(ISERROR(SEARCH("Extrema",AE254)))</formula>
    </cfRule>
    <cfRule type="containsText" dxfId="14710" priority="11818" operator="containsText" text="Alta">
      <formula>NOT(ISERROR(SEARCH("Alta",AE254)))</formula>
    </cfRule>
    <cfRule type="containsText" dxfId="14709" priority="11819" operator="containsText" text="Moderada">
      <formula>NOT(ISERROR(SEARCH("Moderada",AE254)))</formula>
    </cfRule>
    <cfRule type="containsText" dxfId="14708" priority="11820" operator="containsText" text="Baja">
      <formula>NOT(ISERROR(SEARCH("Baja",AE254)))</formula>
    </cfRule>
  </conditionalFormatting>
  <conditionalFormatting sqref="V254">
    <cfRule type="cellIs" dxfId="14707" priority="11827" stopIfTrue="1" operator="equal">
      <formula>"Alta"</formula>
    </cfRule>
  </conditionalFormatting>
  <conditionalFormatting sqref="V254">
    <cfRule type="cellIs" dxfId="14706" priority="11829" stopIfTrue="1" operator="equal">
      <formula>"Baja"</formula>
    </cfRule>
  </conditionalFormatting>
  <conditionalFormatting sqref="V254">
    <cfRule type="cellIs" dxfId="14705" priority="11828" stopIfTrue="1" operator="equal">
      <formula>"Media"</formula>
    </cfRule>
  </conditionalFormatting>
  <conditionalFormatting sqref="V254">
    <cfRule type="cellIs" dxfId="14704" priority="11826" stopIfTrue="1" operator="equal">
      <formula>"Muy Alta"</formula>
    </cfRule>
  </conditionalFormatting>
  <conditionalFormatting sqref="V254">
    <cfRule type="cellIs" dxfId="14703" priority="11830" stopIfTrue="1" operator="equal">
      <formula>"Muy Baja"</formula>
    </cfRule>
  </conditionalFormatting>
  <conditionalFormatting sqref="AP254">
    <cfRule type="cellIs" dxfId="14702" priority="11803" stopIfTrue="1" operator="equal">
      <formula>"Alta"</formula>
    </cfRule>
  </conditionalFormatting>
  <conditionalFormatting sqref="AP254">
    <cfRule type="cellIs" dxfId="14701" priority="11805" stopIfTrue="1" operator="equal">
      <formula>"Baja"</formula>
    </cfRule>
  </conditionalFormatting>
  <conditionalFormatting sqref="AP254">
    <cfRule type="cellIs" dxfId="14700" priority="11804" stopIfTrue="1" operator="equal">
      <formula>"Media"</formula>
    </cfRule>
  </conditionalFormatting>
  <conditionalFormatting sqref="AP254">
    <cfRule type="cellIs" dxfId="14699" priority="11802" stopIfTrue="1" operator="equal">
      <formula>"Muy Alta"</formula>
    </cfRule>
  </conditionalFormatting>
  <conditionalFormatting sqref="AP254">
    <cfRule type="cellIs" dxfId="14698" priority="11806" stopIfTrue="1" operator="equal">
      <formula>"Muy Baja"</formula>
    </cfRule>
  </conditionalFormatting>
  <conditionalFormatting sqref="AE262:AE263">
    <cfRule type="containsText" dxfId="14697" priority="11619" operator="containsText" text="VALORAR">
      <formula>NOT(ISERROR(SEARCH("VALORAR",AE262)))</formula>
    </cfRule>
    <cfRule type="containsText" dxfId="14696" priority="11620" operator="containsText" text="Extrema">
      <formula>NOT(ISERROR(SEARCH("Extrema",AE262)))</formula>
    </cfRule>
    <cfRule type="containsText" dxfId="14695" priority="11621" operator="containsText" text="Alta">
      <formula>NOT(ISERROR(SEARCH("Alta",AE262)))</formula>
    </cfRule>
    <cfRule type="containsText" dxfId="14694" priority="11622" operator="containsText" text="Moderada">
      <formula>NOT(ISERROR(SEARCH("Moderada",AE262)))</formula>
    </cfRule>
    <cfRule type="containsText" dxfId="14693" priority="11623" operator="containsText" text="Baja">
      <formula>NOT(ISERROR(SEARCH("Baja",AE262)))</formula>
    </cfRule>
  </conditionalFormatting>
  <conditionalFormatting sqref="AE262:AE263">
    <cfRule type="containsText" dxfId="14692" priority="11624" operator="containsText" text="VALORAR">
      <formula>NOT(ISERROR(SEARCH("VALORAR",AE262)))</formula>
    </cfRule>
    <cfRule type="containsText" dxfId="14691" priority="11625" operator="containsText" text="Extrema">
      <formula>NOT(ISERROR(SEARCH("Extrema",AE262)))</formula>
    </cfRule>
    <cfRule type="containsText" dxfId="14690" priority="11626" operator="containsText" text="Alta">
      <formula>NOT(ISERROR(SEARCH("Alta",AE262)))</formula>
    </cfRule>
    <cfRule type="containsText" dxfId="14689" priority="11627" operator="containsText" text="Moderada">
      <formula>NOT(ISERROR(SEARCH("Moderada",AE262)))</formula>
    </cfRule>
    <cfRule type="containsText" dxfId="14688" priority="11628" operator="containsText" text="Baja">
      <formula>NOT(ISERROR(SEARCH("Baja",AE262)))</formula>
    </cfRule>
  </conditionalFormatting>
  <conditionalFormatting sqref="AP267">
    <cfRule type="cellIs" dxfId="14687" priority="11573" stopIfTrue="1" operator="equal">
      <formula>"Alta"</formula>
    </cfRule>
  </conditionalFormatting>
  <conditionalFormatting sqref="AP267">
    <cfRule type="cellIs" dxfId="14686" priority="11575" stopIfTrue="1" operator="equal">
      <formula>"Baja"</formula>
    </cfRule>
  </conditionalFormatting>
  <conditionalFormatting sqref="AP267">
    <cfRule type="cellIs" dxfId="14685" priority="11574" stopIfTrue="1" operator="equal">
      <formula>"Media"</formula>
    </cfRule>
  </conditionalFormatting>
  <conditionalFormatting sqref="AP267">
    <cfRule type="cellIs" dxfId="14684" priority="11572" stopIfTrue="1" operator="equal">
      <formula>"Muy Alta"</formula>
    </cfRule>
  </conditionalFormatting>
  <conditionalFormatting sqref="AP267">
    <cfRule type="cellIs" dxfId="14683" priority="11576" stopIfTrue="1" operator="equal">
      <formula>"Muy Baja"</formula>
    </cfRule>
  </conditionalFormatting>
  <conditionalFormatting sqref="AP264">
    <cfRule type="cellIs" dxfId="14682" priority="11531" stopIfTrue="1" operator="equal">
      <formula>"Alta"</formula>
    </cfRule>
  </conditionalFormatting>
  <conditionalFormatting sqref="AP264">
    <cfRule type="cellIs" dxfId="14681" priority="11533" stopIfTrue="1" operator="equal">
      <formula>"Baja"</formula>
    </cfRule>
  </conditionalFormatting>
  <conditionalFormatting sqref="AP264">
    <cfRule type="cellIs" dxfId="14680" priority="11532" stopIfTrue="1" operator="equal">
      <formula>"Media"</formula>
    </cfRule>
  </conditionalFormatting>
  <conditionalFormatting sqref="AP264">
    <cfRule type="cellIs" dxfId="14679" priority="11530" stopIfTrue="1" operator="equal">
      <formula>"Muy Alta"</formula>
    </cfRule>
  </conditionalFormatting>
  <conditionalFormatting sqref="AP264">
    <cfRule type="cellIs" dxfId="14678" priority="11534" stopIfTrue="1" operator="equal">
      <formula>"Muy Baja"</formula>
    </cfRule>
  </conditionalFormatting>
  <conditionalFormatting sqref="V262:V263">
    <cfRule type="cellIs" dxfId="14677" priority="11635" stopIfTrue="1" operator="equal">
      <formula>"Alta"</formula>
    </cfRule>
  </conditionalFormatting>
  <conditionalFormatting sqref="V262:V263">
    <cfRule type="cellIs" dxfId="14676" priority="11637" stopIfTrue="1" operator="equal">
      <formula>"Baja"</formula>
    </cfRule>
  </conditionalFormatting>
  <conditionalFormatting sqref="V262:V263">
    <cfRule type="cellIs" dxfId="14675" priority="11636" stopIfTrue="1" operator="equal">
      <formula>"Media"</formula>
    </cfRule>
  </conditionalFormatting>
  <conditionalFormatting sqref="V262:V263">
    <cfRule type="cellIs" dxfId="14674" priority="11634" stopIfTrue="1" operator="equal">
      <formula>"Muy Alta"</formula>
    </cfRule>
  </conditionalFormatting>
  <conditionalFormatting sqref="V262:V263">
    <cfRule type="cellIs" dxfId="14673" priority="11638" stopIfTrue="1" operator="equal">
      <formula>"Muy Baja"</formula>
    </cfRule>
  </conditionalFormatting>
  <conditionalFormatting sqref="AE268:AE269">
    <cfRule type="containsText" dxfId="14672" priority="11483" operator="containsText" text="VALORAR">
      <formula>NOT(ISERROR(SEARCH("VALORAR",AE268)))</formula>
    </cfRule>
    <cfRule type="containsText" dxfId="14671" priority="11484" operator="containsText" text="Extrema">
      <formula>NOT(ISERROR(SEARCH("Extrema",AE268)))</formula>
    </cfRule>
    <cfRule type="containsText" dxfId="14670" priority="11485" operator="containsText" text="Alta">
      <formula>NOT(ISERROR(SEARCH("Alta",AE268)))</formula>
    </cfRule>
    <cfRule type="containsText" dxfId="14669" priority="11486" operator="containsText" text="Moderada">
      <formula>NOT(ISERROR(SEARCH("Moderada",AE268)))</formula>
    </cfRule>
    <cfRule type="containsText" dxfId="14668" priority="11487" operator="containsText" text="Baja">
      <formula>NOT(ISERROR(SEARCH("Baja",AE268)))</formula>
    </cfRule>
  </conditionalFormatting>
  <conditionalFormatting sqref="AE268:AE269">
    <cfRule type="containsText" dxfId="14667" priority="11488" operator="containsText" text="VALORAR">
      <formula>NOT(ISERROR(SEARCH("VALORAR",AE268)))</formula>
    </cfRule>
    <cfRule type="containsText" dxfId="14666" priority="11489" operator="containsText" text="Extrema">
      <formula>NOT(ISERROR(SEARCH("Extrema",AE268)))</formula>
    </cfRule>
    <cfRule type="containsText" dxfId="14665" priority="11490" operator="containsText" text="Alta">
      <formula>NOT(ISERROR(SEARCH("Alta",AE268)))</formula>
    </cfRule>
    <cfRule type="containsText" dxfId="14664" priority="11491" operator="containsText" text="Moderada">
      <formula>NOT(ISERROR(SEARCH("Moderada",AE268)))</formula>
    </cfRule>
    <cfRule type="containsText" dxfId="14663" priority="11492" operator="containsText" text="Baja">
      <formula>NOT(ISERROR(SEARCH("Baja",AE268)))</formula>
    </cfRule>
  </conditionalFormatting>
  <conditionalFormatting sqref="AW262">
    <cfRule type="containsText" dxfId="14662" priority="11609" operator="containsText" text="VALORAR">
      <formula>NOT(ISERROR(SEARCH("VALORAR",AW262)))</formula>
    </cfRule>
    <cfRule type="containsText" dxfId="14661" priority="11610" operator="containsText" text="Extrema">
      <formula>NOT(ISERROR(SEARCH("Extrema",AW262)))</formula>
    </cfRule>
    <cfRule type="containsText" dxfId="14660" priority="11611" operator="containsText" text="Alta">
      <formula>NOT(ISERROR(SEARCH("Alta",AW262)))</formula>
    </cfRule>
    <cfRule type="containsText" dxfId="14659" priority="11612" operator="containsText" text="Moderada">
      <formula>NOT(ISERROR(SEARCH("Moderada",AW262)))</formula>
    </cfRule>
    <cfRule type="containsText" dxfId="14658" priority="11613" operator="containsText" text="Baja">
      <formula>NOT(ISERROR(SEARCH("Baja",AW262)))</formula>
    </cfRule>
  </conditionalFormatting>
  <conditionalFormatting sqref="AW262">
    <cfRule type="containsText" dxfId="14657" priority="11614" operator="containsText" text="VALORAR">
      <formula>NOT(ISERROR(SEARCH("VALORAR",AW262)))</formula>
    </cfRule>
    <cfRule type="containsText" dxfId="14656" priority="11615" operator="containsText" text="Extrema">
      <formula>NOT(ISERROR(SEARCH("Extrema",AW262)))</formula>
    </cfRule>
    <cfRule type="containsText" dxfId="14655" priority="11616" operator="containsText" text="Alta">
      <formula>NOT(ISERROR(SEARCH("Alta",AW262)))</formula>
    </cfRule>
    <cfRule type="containsText" dxfId="14654" priority="11617" operator="containsText" text="Moderada">
      <formula>NOT(ISERROR(SEARCH("Moderada",AW262)))</formula>
    </cfRule>
    <cfRule type="containsText" dxfId="14653" priority="11618" operator="containsText" text="Baja">
      <formula>NOT(ISERROR(SEARCH("Baja",AW262)))</formula>
    </cfRule>
  </conditionalFormatting>
  <conditionalFormatting sqref="AP262">
    <cfRule type="cellIs" dxfId="14652" priority="11601" stopIfTrue="1" operator="equal">
      <formula>"Alta"</formula>
    </cfRule>
  </conditionalFormatting>
  <conditionalFormatting sqref="AP262">
    <cfRule type="cellIs" dxfId="14651" priority="11603" stopIfTrue="1" operator="equal">
      <formula>"Baja"</formula>
    </cfRule>
  </conditionalFormatting>
  <conditionalFormatting sqref="AP262">
    <cfRule type="cellIs" dxfId="14650" priority="11602" stopIfTrue="1" operator="equal">
      <formula>"Media"</formula>
    </cfRule>
  </conditionalFormatting>
  <conditionalFormatting sqref="AP262">
    <cfRule type="cellIs" dxfId="14649" priority="11600" stopIfTrue="1" operator="equal">
      <formula>"Muy Alta"</formula>
    </cfRule>
  </conditionalFormatting>
  <conditionalFormatting sqref="AP262">
    <cfRule type="cellIs" dxfId="14648" priority="11604" stopIfTrue="1" operator="equal">
      <formula>"Muy Baja"</formula>
    </cfRule>
  </conditionalFormatting>
  <conditionalFormatting sqref="AP263">
    <cfRule type="cellIs" dxfId="14647" priority="11587" stopIfTrue="1" operator="equal">
      <formula>"Alta"</formula>
    </cfRule>
  </conditionalFormatting>
  <conditionalFormatting sqref="AP263">
    <cfRule type="cellIs" dxfId="14646" priority="11589" stopIfTrue="1" operator="equal">
      <formula>"Baja"</formula>
    </cfRule>
  </conditionalFormatting>
  <conditionalFormatting sqref="AP263">
    <cfRule type="cellIs" dxfId="14645" priority="11588" stopIfTrue="1" operator="equal">
      <formula>"Media"</formula>
    </cfRule>
  </conditionalFormatting>
  <conditionalFormatting sqref="AP263">
    <cfRule type="cellIs" dxfId="14644" priority="11586" stopIfTrue="1" operator="equal">
      <formula>"Muy Alta"</formula>
    </cfRule>
  </conditionalFormatting>
  <conditionalFormatting sqref="AP263">
    <cfRule type="cellIs" dxfId="14643" priority="11590" stopIfTrue="1" operator="equal">
      <formula>"Muy Baja"</formula>
    </cfRule>
  </conditionalFormatting>
  <conditionalFormatting sqref="AP273">
    <cfRule type="cellIs" dxfId="14642" priority="11437" stopIfTrue="1" operator="equal">
      <formula>"Alta"</formula>
    </cfRule>
  </conditionalFormatting>
  <conditionalFormatting sqref="AP273">
    <cfRule type="cellIs" dxfId="14641" priority="11439" stopIfTrue="1" operator="equal">
      <formula>"Baja"</formula>
    </cfRule>
  </conditionalFormatting>
  <conditionalFormatting sqref="AP273">
    <cfRule type="cellIs" dxfId="14640" priority="11438" stopIfTrue="1" operator="equal">
      <formula>"Media"</formula>
    </cfRule>
  </conditionalFormatting>
  <conditionalFormatting sqref="AP273">
    <cfRule type="cellIs" dxfId="14639" priority="11436" stopIfTrue="1" operator="equal">
      <formula>"Muy Alta"</formula>
    </cfRule>
  </conditionalFormatting>
  <conditionalFormatting sqref="AP273">
    <cfRule type="cellIs" dxfId="14638" priority="11440" stopIfTrue="1" operator="equal">
      <formula>"Muy Baja"</formula>
    </cfRule>
  </conditionalFormatting>
  <conditionalFormatting sqref="AE264:AE265">
    <cfRule type="containsText" dxfId="14637" priority="11539" operator="containsText" text="VALORAR">
      <formula>NOT(ISERROR(SEARCH("VALORAR",AE264)))</formula>
    </cfRule>
    <cfRule type="containsText" dxfId="14636" priority="11540" operator="containsText" text="Extrema">
      <formula>NOT(ISERROR(SEARCH("Extrema",AE264)))</formula>
    </cfRule>
    <cfRule type="containsText" dxfId="14635" priority="11541" operator="containsText" text="Alta">
      <formula>NOT(ISERROR(SEARCH("Alta",AE264)))</formula>
    </cfRule>
    <cfRule type="containsText" dxfId="14634" priority="11542" operator="containsText" text="Moderada">
      <formula>NOT(ISERROR(SEARCH("Moderada",AE264)))</formula>
    </cfRule>
    <cfRule type="containsText" dxfId="14633" priority="11543" operator="containsText" text="Baja">
      <formula>NOT(ISERROR(SEARCH("Baja",AE264)))</formula>
    </cfRule>
  </conditionalFormatting>
  <conditionalFormatting sqref="AE264:AE265">
    <cfRule type="containsText" dxfId="14632" priority="11544" operator="containsText" text="VALORAR">
      <formula>NOT(ISERROR(SEARCH("VALORAR",AE264)))</formula>
    </cfRule>
    <cfRule type="containsText" dxfId="14631" priority="11545" operator="containsText" text="Extrema">
      <formula>NOT(ISERROR(SEARCH("Extrema",AE264)))</formula>
    </cfRule>
    <cfRule type="containsText" dxfId="14630" priority="11546" operator="containsText" text="Alta">
      <formula>NOT(ISERROR(SEARCH("Alta",AE264)))</formula>
    </cfRule>
    <cfRule type="containsText" dxfId="14629" priority="11547" operator="containsText" text="Moderada">
      <formula>NOT(ISERROR(SEARCH("Moderada",AE264)))</formula>
    </cfRule>
    <cfRule type="containsText" dxfId="14628" priority="11548" operator="containsText" text="Baja">
      <formula>NOT(ISERROR(SEARCH("Baja",AE264)))</formula>
    </cfRule>
  </conditionalFormatting>
  <conditionalFormatting sqref="V264:V265">
    <cfRule type="cellIs" dxfId="14627" priority="11555" stopIfTrue="1" operator="equal">
      <formula>"Alta"</formula>
    </cfRule>
  </conditionalFormatting>
  <conditionalFormatting sqref="V264:V265">
    <cfRule type="cellIs" dxfId="14626" priority="11557" stopIfTrue="1" operator="equal">
      <formula>"Baja"</formula>
    </cfRule>
  </conditionalFormatting>
  <conditionalFormatting sqref="V264:V265">
    <cfRule type="cellIs" dxfId="14625" priority="11556" stopIfTrue="1" operator="equal">
      <formula>"Media"</formula>
    </cfRule>
  </conditionalFormatting>
  <conditionalFormatting sqref="V264:V265">
    <cfRule type="cellIs" dxfId="14624" priority="11554" stopIfTrue="1" operator="equal">
      <formula>"Muy Alta"</formula>
    </cfRule>
  </conditionalFormatting>
  <conditionalFormatting sqref="V264:V265">
    <cfRule type="cellIs" dxfId="14623" priority="11558" stopIfTrue="1" operator="equal">
      <formula>"Muy Baja"</formula>
    </cfRule>
  </conditionalFormatting>
  <conditionalFormatting sqref="AP270">
    <cfRule type="cellIs" dxfId="14622" priority="11395" stopIfTrue="1" operator="equal">
      <formula>"Alta"</formula>
    </cfRule>
  </conditionalFormatting>
  <conditionalFormatting sqref="AP270">
    <cfRule type="cellIs" dxfId="14621" priority="11397" stopIfTrue="1" operator="equal">
      <formula>"Baja"</formula>
    </cfRule>
  </conditionalFormatting>
  <conditionalFormatting sqref="AP270">
    <cfRule type="cellIs" dxfId="14620" priority="11396" stopIfTrue="1" operator="equal">
      <formula>"Media"</formula>
    </cfRule>
  </conditionalFormatting>
  <conditionalFormatting sqref="AP270">
    <cfRule type="cellIs" dxfId="14619" priority="11394" stopIfTrue="1" operator="equal">
      <formula>"Muy Alta"</formula>
    </cfRule>
  </conditionalFormatting>
  <conditionalFormatting sqref="AP270">
    <cfRule type="cellIs" dxfId="14618" priority="11398" stopIfTrue="1" operator="equal">
      <formula>"Muy Baja"</formula>
    </cfRule>
  </conditionalFormatting>
  <conditionalFormatting sqref="AP265">
    <cfRule type="cellIs" dxfId="14617" priority="11517" stopIfTrue="1" operator="equal">
      <formula>"Alta"</formula>
    </cfRule>
  </conditionalFormatting>
  <conditionalFormatting sqref="AP265">
    <cfRule type="cellIs" dxfId="14616" priority="11519" stopIfTrue="1" operator="equal">
      <formula>"Baja"</formula>
    </cfRule>
  </conditionalFormatting>
  <conditionalFormatting sqref="AP265">
    <cfRule type="cellIs" dxfId="14615" priority="11518" stopIfTrue="1" operator="equal">
      <formula>"Media"</formula>
    </cfRule>
  </conditionalFormatting>
  <conditionalFormatting sqref="AP265">
    <cfRule type="cellIs" dxfId="14614" priority="11516" stopIfTrue="1" operator="equal">
      <formula>"Muy Alta"</formula>
    </cfRule>
  </conditionalFormatting>
  <conditionalFormatting sqref="AP265">
    <cfRule type="cellIs" dxfId="14613" priority="11520" stopIfTrue="1" operator="equal">
      <formula>"Muy Baja"</formula>
    </cfRule>
  </conditionalFormatting>
  <conditionalFormatting sqref="V268:V269">
    <cfRule type="cellIs" dxfId="14612" priority="11499" stopIfTrue="1" operator="equal">
      <formula>"Alta"</formula>
    </cfRule>
  </conditionalFormatting>
  <conditionalFormatting sqref="V268:V269">
    <cfRule type="cellIs" dxfId="14611" priority="11501" stopIfTrue="1" operator="equal">
      <formula>"Baja"</formula>
    </cfRule>
  </conditionalFormatting>
  <conditionalFormatting sqref="V268:V269">
    <cfRule type="cellIs" dxfId="14610" priority="11500" stopIfTrue="1" operator="equal">
      <formula>"Media"</formula>
    </cfRule>
  </conditionalFormatting>
  <conditionalFormatting sqref="V268:V269">
    <cfRule type="cellIs" dxfId="14609" priority="11498" stopIfTrue="1" operator="equal">
      <formula>"Muy Alta"</formula>
    </cfRule>
  </conditionalFormatting>
  <conditionalFormatting sqref="V268:V269">
    <cfRule type="cellIs" dxfId="14608" priority="11502" stopIfTrue="1" operator="equal">
      <formula>"Muy Baja"</formula>
    </cfRule>
  </conditionalFormatting>
  <conditionalFormatting sqref="AE274:AE275">
    <cfRule type="containsText" dxfId="14607" priority="11347" operator="containsText" text="VALORAR">
      <formula>NOT(ISERROR(SEARCH("VALORAR",AE274)))</formula>
    </cfRule>
    <cfRule type="containsText" dxfId="14606" priority="11348" operator="containsText" text="Extrema">
      <formula>NOT(ISERROR(SEARCH("Extrema",AE274)))</formula>
    </cfRule>
    <cfRule type="containsText" dxfId="14605" priority="11349" operator="containsText" text="Alta">
      <formula>NOT(ISERROR(SEARCH("Alta",AE274)))</formula>
    </cfRule>
    <cfRule type="containsText" dxfId="14604" priority="11350" operator="containsText" text="Moderada">
      <formula>NOT(ISERROR(SEARCH("Moderada",AE274)))</formula>
    </cfRule>
    <cfRule type="containsText" dxfId="14603" priority="11351" operator="containsText" text="Baja">
      <formula>NOT(ISERROR(SEARCH("Baja",AE274)))</formula>
    </cfRule>
  </conditionalFormatting>
  <conditionalFormatting sqref="AE274:AE275">
    <cfRule type="containsText" dxfId="14602" priority="11352" operator="containsText" text="VALORAR">
      <formula>NOT(ISERROR(SEARCH("VALORAR",AE274)))</formula>
    </cfRule>
    <cfRule type="containsText" dxfId="14601" priority="11353" operator="containsText" text="Extrema">
      <formula>NOT(ISERROR(SEARCH("Extrema",AE274)))</formula>
    </cfRule>
    <cfRule type="containsText" dxfId="14600" priority="11354" operator="containsText" text="Alta">
      <formula>NOT(ISERROR(SEARCH("Alta",AE274)))</formula>
    </cfRule>
    <cfRule type="containsText" dxfId="14599" priority="11355" operator="containsText" text="Moderada">
      <formula>NOT(ISERROR(SEARCH("Moderada",AE274)))</formula>
    </cfRule>
    <cfRule type="containsText" dxfId="14598" priority="11356" operator="containsText" text="Baja">
      <formula>NOT(ISERROR(SEARCH("Baja",AE274)))</formula>
    </cfRule>
  </conditionalFormatting>
  <conditionalFormatting sqref="AW268">
    <cfRule type="containsText" dxfId="14597" priority="11473" operator="containsText" text="VALORAR">
      <formula>NOT(ISERROR(SEARCH("VALORAR",AW268)))</formula>
    </cfRule>
    <cfRule type="containsText" dxfId="14596" priority="11474" operator="containsText" text="Extrema">
      <formula>NOT(ISERROR(SEARCH("Extrema",AW268)))</formula>
    </cfRule>
    <cfRule type="containsText" dxfId="14595" priority="11475" operator="containsText" text="Alta">
      <formula>NOT(ISERROR(SEARCH("Alta",AW268)))</formula>
    </cfRule>
    <cfRule type="containsText" dxfId="14594" priority="11476" operator="containsText" text="Moderada">
      <formula>NOT(ISERROR(SEARCH("Moderada",AW268)))</formula>
    </cfRule>
    <cfRule type="containsText" dxfId="14593" priority="11477" operator="containsText" text="Baja">
      <formula>NOT(ISERROR(SEARCH("Baja",AW268)))</formula>
    </cfRule>
  </conditionalFormatting>
  <conditionalFormatting sqref="AW268">
    <cfRule type="containsText" dxfId="14592" priority="11478" operator="containsText" text="VALORAR">
      <formula>NOT(ISERROR(SEARCH("VALORAR",AW268)))</formula>
    </cfRule>
    <cfRule type="containsText" dxfId="14591" priority="11479" operator="containsText" text="Extrema">
      <formula>NOT(ISERROR(SEARCH("Extrema",AW268)))</formula>
    </cfRule>
    <cfRule type="containsText" dxfId="14590" priority="11480" operator="containsText" text="Alta">
      <formula>NOT(ISERROR(SEARCH("Alta",AW268)))</formula>
    </cfRule>
    <cfRule type="containsText" dxfId="14589" priority="11481" operator="containsText" text="Moderada">
      <formula>NOT(ISERROR(SEARCH("Moderada",AW268)))</formula>
    </cfRule>
    <cfRule type="containsText" dxfId="14588" priority="11482" operator="containsText" text="Baja">
      <formula>NOT(ISERROR(SEARCH("Baja",AW268)))</formula>
    </cfRule>
  </conditionalFormatting>
  <conditionalFormatting sqref="AP268">
    <cfRule type="cellIs" dxfId="14587" priority="11465" stopIfTrue="1" operator="equal">
      <formula>"Alta"</formula>
    </cfRule>
  </conditionalFormatting>
  <conditionalFormatting sqref="AP268">
    <cfRule type="cellIs" dxfId="14586" priority="11467" stopIfTrue="1" operator="equal">
      <formula>"Baja"</formula>
    </cfRule>
  </conditionalFormatting>
  <conditionalFormatting sqref="AP268">
    <cfRule type="cellIs" dxfId="14585" priority="11466" stopIfTrue="1" operator="equal">
      <formula>"Media"</formula>
    </cfRule>
  </conditionalFormatting>
  <conditionalFormatting sqref="AP268">
    <cfRule type="cellIs" dxfId="14584" priority="11464" stopIfTrue="1" operator="equal">
      <formula>"Muy Alta"</formula>
    </cfRule>
  </conditionalFormatting>
  <conditionalFormatting sqref="AP268">
    <cfRule type="cellIs" dxfId="14583" priority="11468" stopIfTrue="1" operator="equal">
      <formula>"Muy Baja"</formula>
    </cfRule>
  </conditionalFormatting>
  <conditionalFormatting sqref="AP269">
    <cfRule type="cellIs" dxfId="14582" priority="11451" stopIfTrue="1" operator="equal">
      <formula>"Alta"</formula>
    </cfRule>
  </conditionalFormatting>
  <conditionalFormatting sqref="AP269">
    <cfRule type="cellIs" dxfId="14581" priority="11453" stopIfTrue="1" operator="equal">
      <formula>"Baja"</formula>
    </cfRule>
  </conditionalFormatting>
  <conditionalFormatting sqref="AP269">
    <cfRule type="cellIs" dxfId="14580" priority="11452" stopIfTrue="1" operator="equal">
      <formula>"Media"</formula>
    </cfRule>
  </conditionalFormatting>
  <conditionalFormatting sqref="AP269">
    <cfRule type="cellIs" dxfId="14579" priority="11450" stopIfTrue="1" operator="equal">
      <formula>"Muy Alta"</formula>
    </cfRule>
  </conditionalFormatting>
  <conditionalFormatting sqref="AP269">
    <cfRule type="cellIs" dxfId="14578" priority="11454" stopIfTrue="1" operator="equal">
      <formula>"Muy Baja"</formula>
    </cfRule>
  </conditionalFormatting>
  <conditionalFormatting sqref="AP279">
    <cfRule type="cellIs" dxfId="14577" priority="11301" stopIfTrue="1" operator="equal">
      <formula>"Alta"</formula>
    </cfRule>
  </conditionalFormatting>
  <conditionalFormatting sqref="AP279">
    <cfRule type="cellIs" dxfId="14576" priority="11303" stopIfTrue="1" operator="equal">
      <formula>"Baja"</formula>
    </cfRule>
  </conditionalFormatting>
  <conditionalFormatting sqref="AP279">
    <cfRule type="cellIs" dxfId="14575" priority="11302" stopIfTrue="1" operator="equal">
      <formula>"Media"</formula>
    </cfRule>
  </conditionalFormatting>
  <conditionalFormatting sqref="AP279">
    <cfRule type="cellIs" dxfId="14574" priority="11300" stopIfTrue="1" operator="equal">
      <formula>"Muy Alta"</formula>
    </cfRule>
  </conditionalFormatting>
  <conditionalFormatting sqref="AP279">
    <cfRule type="cellIs" dxfId="14573" priority="11304" stopIfTrue="1" operator="equal">
      <formula>"Muy Baja"</formula>
    </cfRule>
  </conditionalFormatting>
  <conditionalFormatting sqref="AE270:AE271">
    <cfRule type="containsText" dxfId="14572" priority="11403" operator="containsText" text="VALORAR">
      <formula>NOT(ISERROR(SEARCH("VALORAR",AE270)))</formula>
    </cfRule>
    <cfRule type="containsText" dxfId="14571" priority="11404" operator="containsText" text="Extrema">
      <formula>NOT(ISERROR(SEARCH("Extrema",AE270)))</formula>
    </cfRule>
    <cfRule type="containsText" dxfId="14570" priority="11405" operator="containsText" text="Alta">
      <formula>NOT(ISERROR(SEARCH("Alta",AE270)))</formula>
    </cfRule>
    <cfRule type="containsText" dxfId="14569" priority="11406" operator="containsText" text="Moderada">
      <formula>NOT(ISERROR(SEARCH("Moderada",AE270)))</formula>
    </cfRule>
    <cfRule type="containsText" dxfId="14568" priority="11407" operator="containsText" text="Baja">
      <formula>NOT(ISERROR(SEARCH("Baja",AE270)))</formula>
    </cfRule>
  </conditionalFormatting>
  <conditionalFormatting sqref="AE270:AE271">
    <cfRule type="containsText" dxfId="14567" priority="11408" operator="containsText" text="VALORAR">
      <formula>NOT(ISERROR(SEARCH("VALORAR",AE270)))</formula>
    </cfRule>
    <cfRule type="containsText" dxfId="14566" priority="11409" operator="containsText" text="Extrema">
      <formula>NOT(ISERROR(SEARCH("Extrema",AE270)))</formula>
    </cfRule>
    <cfRule type="containsText" dxfId="14565" priority="11410" operator="containsText" text="Alta">
      <formula>NOT(ISERROR(SEARCH("Alta",AE270)))</formula>
    </cfRule>
    <cfRule type="containsText" dxfId="14564" priority="11411" operator="containsText" text="Moderada">
      <formula>NOT(ISERROR(SEARCH("Moderada",AE270)))</formula>
    </cfRule>
    <cfRule type="containsText" dxfId="14563" priority="11412" operator="containsText" text="Baja">
      <formula>NOT(ISERROR(SEARCH("Baja",AE270)))</formula>
    </cfRule>
  </conditionalFormatting>
  <conditionalFormatting sqref="V270:V271">
    <cfRule type="cellIs" dxfId="14562" priority="11419" stopIfTrue="1" operator="equal">
      <formula>"Alta"</formula>
    </cfRule>
  </conditionalFormatting>
  <conditionalFormatting sqref="V270:V271">
    <cfRule type="cellIs" dxfId="14561" priority="11421" stopIfTrue="1" operator="equal">
      <formula>"Baja"</formula>
    </cfRule>
  </conditionalFormatting>
  <conditionalFormatting sqref="V270:V271">
    <cfRule type="cellIs" dxfId="14560" priority="11420" stopIfTrue="1" operator="equal">
      <formula>"Media"</formula>
    </cfRule>
  </conditionalFormatting>
  <conditionalFormatting sqref="V270:V271">
    <cfRule type="cellIs" dxfId="14559" priority="11418" stopIfTrue="1" operator="equal">
      <formula>"Muy Alta"</formula>
    </cfRule>
  </conditionalFormatting>
  <conditionalFormatting sqref="V270:V271">
    <cfRule type="cellIs" dxfId="14558" priority="11422" stopIfTrue="1" operator="equal">
      <formula>"Muy Baja"</formula>
    </cfRule>
  </conditionalFormatting>
  <conditionalFormatting sqref="AP276">
    <cfRule type="cellIs" dxfId="14557" priority="11259" stopIfTrue="1" operator="equal">
      <formula>"Alta"</formula>
    </cfRule>
  </conditionalFormatting>
  <conditionalFormatting sqref="AP276">
    <cfRule type="cellIs" dxfId="14556" priority="11261" stopIfTrue="1" operator="equal">
      <formula>"Baja"</formula>
    </cfRule>
  </conditionalFormatting>
  <conditionalFormatting sqref="AP276">
    <cfRule type="cellIs" dxfId="14555" priority="11260" stopIfTrue="1" operator="equal">
      <formula>"Media"</formula>
    </cfRule>
  </conditionalFormatting>
  <conditionalFormatting sqref="AP276">
    <cfRule type="cellIs" dxfId="14554" priority="11258" stopIfTrue="1" operator="equal">
      <formula>"Muy Alta"</formula>
    </cfRule>
  </conditionalFormatting>
  <conditionalFormatting sqref="AP276">
    <cfRule type="cellIs" dxfId="14553" priority="11262" stopIfTrue="1" operator="equal">
      <formula>"Muy Baja"</formula>
    </cfRule>
  </conditionalFormatting>
  <conditionalFormatting sqref="AP271">
    <cfRule type="cellIs" dxfId="14552" priority="11381" stopIfTrue="1" operator="equal">
      <formula>"Alta"</formula>
    </cfRule>
  </conditionalFormatting>
  <conditionalFormatting sqref="AP271">
    <cfRule type="cellIs" dxfId="14551" priority="11383" stopIfTrue="1" operator="equal">
      <formula>"Baja"</formula>
    </cfRule>
  </conditionalFormatting>
  <conditionalFormatting sqref="AP271">
    <cfRule type="cellIs" dxfId="14550" priority="11382" stopIfTrue="1" operator="equal">
      <formula>"Media"</formula>
    </cfRule>
  </conditionalFormatting>
  <conditionalFormatting sqref="AP271">
    <cfRule type="cellIs" dxfId="14549" priority="11380" stopIfTrue="1" operator="equal">
      <formula>"Muy Alta"</formula>
    </cfRule>
  </conditionalFormatting>
  <conditionalFormatting sqref="AP271">
    <cfRule type="cellIs" dxfId="14548" priority="11384" stopIfTrue="1" operator="equal">
      <formula>"Muy Baja"</formula>
    </cfRule>
  </conditionalFormatting>
  <conditionalFormatting sqref="V256:V257">
    <cfRule type="cellIs" dxfId="14547" priority="11771" stopIfTrue="1" operator="equal">
      <formula>"Alta"</formula>
    </cfRule>
  </conditionalFormatting>
  <conditionalFormatting sqref="V256:V257">
    <cfRule type="cellIs" dxfId="14546" priority="11773" stopIfTrue="1" operator="equal">
      <formula>"Baja"</formula>
    </cfRule>
  </conditionalFormatting>
  <conditionalFormatting sqref="V256:V257">
    <cfRule type="cellIs" dxfId="14545" priority="11772" stopIfTrue="1" operator="equal">
      <formula>"Media"</formula>
    </cfRule>
  </conditionalFormatting>
  <conditionalFormatting sqref="V256:V257">
    <cfRule type="cellIs" dxfId="14544" priority="11770" stopIfTrue="1" operator="equal">
      <formula>"Muy Alta"</formula>
    </cfRule>
  </conditionalFormatting>
  <conditionalFormatting sqref="V256:V257">
    <cfRule type="cellIs" dxfId="14543" priority="11774" stopIfTrue="1" operator="equal">
      <formula>"Muy Baja"</formula>
    </cfRule>
  </conditionalFormatting>
  <conditionalFormatting sqref="AE256:AE257">
    <cfRule type="containsText" dxfId="14542" priority="11755" operator="containsText" text="VALORAR">
      <formula>NOT(ISERROR(SEARCH("VALORAR",AE256)))</formula>
    </cfRule>
    <cfRule type="containsText" dxfId="14541" priority="11756" operator="containsText" text="Extrema">
      <formula>NOT(ISERROR(SEARCH("Extrema",AE256)))</formula>
    </cfRule>
    <cfRule type="containsText" dxfId="14540" priority="11757" operator="containsText" text="Alta">
      <formula>NOT(ISERROR(SEARCH("Alta",AE256)))</formula>
    </cfRule>
    <cfRule type="containsText" dxfId="14539" priority="11758" operator="containsText" text="Moderada">
      <formula>NOT(ISERROR(SEARCH("Moderada",AE256)))</formula>
    </cfRule>
    <cfRule type="containsText" dxfId="14538" priority="11759" operator="containsText" text="Baja">
      <formula>NOT(ISERROR(SEARCH("Baja",AE256)))</formula>
    </cfRule>
  </conditionalFormatting>
  <conditionalFormatting sqref="AE256:AE257">
    <cfRule type="containsText" dxfId="14537" priority="11760" operator="containsText" text="VALORAR">
      <formula>NOT(ISERROR(SEARCH("VALORAR",AE256)))</formula>
    </cfRule>
    <cfRule type="containsText" dxfId="14536" priority="11761" operator="containsText" text="Extrema">
      <formula>NOT(ISERROR(SEARCH("Extrema",AE256)))</formula>
    </cfRule>
    <cfRule type="containsText" dxfId="14535" priority="11762" operator="containsText" text="Alta">
      <formula>NOT(ISERROR(SEARCH("Alta",AE256)))</formula>
    </cfRule>
    <cfRule type="containsText" dxfId="14534" priority="11763" operator="containsText" text="Moderada">
      <formula>NOT(ISERROR(SEARCH("Moderada",AE256)))</formula>
    </cfRule>
    <cfRule type="containsText" dxfId="14533" priority="11764" operator="containsText" text="Baja">
      <formula>NOT(ISERROR(SEARCH("Baja",AE256)))</formula>
    </cfRule>
  </conditionalFormatting>
  <conditionalFormatting sqref="AW256">
    <cfRule type="containsText" dxfId="14532" priority="11745" operator="containsText" text="VALORAR">
      <formula>NOT(ISERROR(SEARCH("VALORAR",AW256)))</formula>
    </cfRule>
    <cfRule type="containsText" dxfId="14531" priority="11746" operator="containsText" text="Extrema">
      <formula>NOT(ISERROR(SEARCH("Extrema",AW256)))</formula>
    </cfRule>
    <cfRule type="containsText" dxfId="14530" priority="11747" operator="containsText" text="Alta">
      <formula>NOT(ISERROR(SEARCH("Alta",AW256)))</formula>
    </cfRule>
    <cfRule type="containsText" dxfId="14529" priority="11748" operator="containsText" text="Moderada">
      <formula>NOT(ISERROR(SEARCH("Moderada",AW256)))</formula>
    </cfRule>
    <cfRule type="containsText" dxfId="14528" priority="11749" operator="containsText" text="Baja">
      <formula>NOT(ISERROR(SEARCH("Baja",AW256)))</formula>
    </cfRule>
  </conditionalFormatting>
  <conditionalFormatting sqref="AW256">
    <cfRule type="containsText" dxfId="14527" priority="11750" operator="containsText" text="VALORAR">
      <formula>NOT(ISERROR(SEARCH("VALORAR",AW256)))</formula>
    </cfRule>
    <cfRule type="containsText" dxfId="14526" priority="11751" operator="containsText" text="Extrema">
      <formula>NOT(ISERROR(SEARCH("Extrema",AW256)))</formula>
    </cfRule>
    <cfRule type="containsText" dxfId="14525" priority="11752" operator="containsText" text="Alta">
      <formula>NOT(ISERROR(SEARCH("Alta",AW256)))</formula>
    </cfRule>
    <cfRule type="containsText" dxfId="14524" priority="11753" operator="containsText" text="Moderada">
      <formula>NOT(ISERROR(SEARCH("Moderada",AW256)))</formula>
    </cfRule>
    <cfRule type="containsText" dxfId="14523" priority="11754" operator="containsText" text="Baja">
      <formula>NOT(ISERROR(SEARCH("Baja",AW256)))</formula>
    </cfRule>
  </conditionalFormatting>
  <conditionalFormatting sqref="AP256">
    <cfRule type="cellIs" dxfId="14522" priority="11737" stopIfTrue="1" operator="equal">
      <formula>"Alta"</formula>
    </cfRule>
  </conditionalFormatting>
  <conditionalFormatting sqref="AP256">
    <cfRule type="cellIs" dxfId="14521" priority="11739" stopIfTrue="1" operator="equal">
      <formula>"Baja"</formula>
    </cfRule>
  </conditionalFormatting>
  <conditionalFormatting sqref="AP256">
    <cfRule type="cellIs" dxfId="14520" priority="11738" stopIfTrue="1" operator="equal">
      <formula>"Media"</formula>
    </cfRule>
  </conditionalFormatting>
  <conditionalFormatting sqref="AP256">
    <cfRule type="cellIs" dxfId="14519" priority="11736" stopIfTrue="1" operator="equal">
      <formula>"Muy Alta"</formula>
    </cfRule>
  </conditionalFormatting>
  <conditionalFormatting sqref="AP256">
    <cfRule type="cellIs" dxfId="14518" priority="11740" stopIfTrue="1" operator="equal">
      <formula>"Muy Baja"</formula>
    </cfRule>
  </conditionalFormatting>
  <conditionalFormatting sqref="AP257">
    <cfRule type="cellIs" dxfId="14517" priority="11723" stopIfTrue="1" operator="equal">
      <formula>"Alta"</formula>
    </cfRule>
  </conditionalFormatting>
  <conditionalFormatting sqref="AP257">
    <cfRule type="cellIs" dxfId="14516" priority="11725" stopIfTrue="1" operator="equal">
      <formula>"Baja"</formula>
    </cfRule>
  </conditionalFormatting>
  <conditionalFormatting sqref="AP257">
    <cfRule type="cellIs" dxfId="14515" priority="11724" stopIfTrue="1" operator="equal">
      <formula>"Media"</formula>
    </cfRule>
  </conditionalFormatting>
  <conditionalFormatting sqref="AP257">
    <cfRule type="cellIs" dxfId="14514" priority="11722" stopIfTrue="1" operator="equal">
      <formula>"Muy Alta"</formula>
    </cfRule>
  </conditionalFormatting>
  <conditionalFormatting sqref="AP257">
    <cfRule type="cellIs" dxfId="14513" priority="11726" stopIfTrue="1" operator="equal">
      <formula>"Muy Baja"</formula>
    </cfRule>
  </conditionalFormatting>
  <conditionalFormatting sqref="AP261">
    <cfRule type="cellIs" dxfId="14512" priority="11709" stopIfTrue="1" operator="equal">
      <formula>"Alta"</formula>
    </cfRule>
  </conditionalFormatting>
  <conditionalFormatting sqref="AP261">
    <cfRule type="cellIs" dxfId="14511" priority="11711" stopIfTrue="1" operator="equal">
      <formula>"Baja"</formula>
    </cfRule>
  </conditionalFormatting>
  <conditionalFormatting sqref="AP261">
    <cfRule type="cellIs" dxfId="14510" priority="11710" stopIfTrue="1" operator="equal">
      <formula>"Media"</formula>
    </cfRule>
  </conditionalFormatting>
  <conditionalFormatting sqref="AP261">
    <cfRule type="cellIs" dxfId="14509" priority="11708" stopIfTrue="1" operator="equal">
      <formula>"Muy Alta"</formula>
    </cfRule>
  </conditionalFormatting>
  <conditionalFormatting sqref="AP261">
    <cfRule type="cellIs" dxfId="14508" priority="11712" stopIfTrue="1" operator="equal">
      <formula>"Muy Baja"</formula>
    </cfRule>
  </conditionalFormatting>
  <conditionalFormatting sqref="AE258:AE259">
    <cfRule type="containsText" dxfId="14507" priority="11675" operator="containsText" text="VALORAR">
      <formula>NOT(ISERROR(SEARCH("VALORAR",AE258)))</formula>
    </cfRule>
    <cfRule type="containsText" dxfId="14506" priority="11676" operator="containsText" text="Extrema">
      <formula>NOT(ISERROR(SEARCH("Extrema",AE258)))</formula>
    </cfRule>
    <cfRule type="containsText" dxfId="14505" priority="11677" operator="containsText" text="Alta">
      <formula>NOT(ISERROR(SEARCH("Alta",AE258)))</formula>
    </cfRule>
    <cfRule type="containsText" dxfId="14504" priority="11678" operator="containsText" text="Moderada">
      <formula>NOT(ISERROR(SEARCH("Moderada",AE258)))</formula>
    </cfRule>
    <cfRule type="containsText" dxfId="14503" priority="11679" operator="containsText" text="Baja">
      <formula>NOT(ISERROR(SEARCH("Baja",AE258)))</formula>
    </cfRule>
  </conditionalFormatting>
  <conditionalFormatting sqref="AE258:AE259">
    <cfRule type="containsText" dxfId="14502" priority="11680" operator="containsText" text="VALORAR">
      <formula>NOT(ISERROR(SEARCH("VALORAR",AE258)))</formula>
    </cfRule>
    <cfRule type="containsText" dxfId="14501" priority="11681" operator="containsText" text="Extrema">
      <formula>NOT(ISERROR(SEARCH("Extrema",AE258)))</formula>
    </cfRule>
    <cfRule type="containsText" dxfId="14500" priority="11682" operator="containsText" text="Alta">
      <formula>NOT(ISERROR(SEARCH("Alta",AE258)))</formula>
    </cfRule>
    <cfRule type="containsText" dxfId="14499" priority="11683" operator="containsText" text="Moderada">
      <formula>NOT(ISERROR(SEARCH("Moderada",AE258)))</formula>
    </cfRule>
    <cfRule type="containsText" dxfId="14498" priority="11684" operator="containsText" text="Baja">
      <formula>NOT(ISERROR(SEARCH("Baja",AE258)))</formula>
    </cfRule>
  </conditionalFormatting>
  <conditionalFormatting sqref="V258:V259">
    <cfRule type="cellIs" dxfId="14497" priority="11691" stopIfTrue="1" operator="equal">
      <formula>"Alta"</formula>
    </cfRule>
  </conditionalFormatting>
  <conditionalFormatting sqref="V258:V259">
    <cfRule type="cellIs" dxfId="14496" priority="11693" stopIfTrue="1" operator="equal">
      <formula>"Baja"</formula>
    </cfRule>
  </conditionalFormatting>
  <conditionalFormatting sqref="V258:V259">
    <cfRule type="cellIs" dxfId="14495" priority="11692" stopIfTrue="1" operator="equal">
      <formula>"Media"</formula>
    </cfRule>
  </conditionalFormatting>
  <conditionalFormatting sqref="V258:V259">
    <cfRule type="cellIs" dxfId="14494" priority="11690" stopIfTrue="1" operator="equal">
      <formula>"Muy Alta"</formula>
    </cfRule>
  </conditionalFormatting>
  <conditionalFormatting sqref="V258:V259">
    <cfRule type="cellIs" dxfId="14493" priority="11694" stopIfTrue="1" operator="equal">
      <formula>"Muy Baja"</formula>
    </cfRule>
  </conditionalFormatting>
  <conditionalFormatting sqref="AP258">
    <cfRule type="cellIs" dxfId="14492" priority="11667" stopIfTrue="1" operator="equal">
      <formula>"Alta"</formula>
    </cfRule>
  </conditionalFormatting>
  <conditionalFormatting sqref="AP258">
    <cfRule type="cellIs" dxfId="14491" priority="11669" stopIfTrue="1" operator="equal">
      <formula>"Baja"</formula>
    </cfRule>
  </conditionalFormatting>
  <conditionalFormatting sqref="AP258">
    <cfRule type="cellIs" dxfId="14490" priority="11668" stopIfTrue="1" operator="equal">
      <formula>"Media"</formula>
    </cfRule>
  </conditionalFormatting>
  <conditionalFormatting sqref="AP258">
    <cfRule type="cellIs" dxfId="14489" priority="11666" stopIfTrue="1" operator="equal">
      <formula>"Muy Alta"</formula>
    </cfRule>
  </conditionalFormatting>
  <conditionalFormatting sqref="AP258">
    <cfRule type="cellIs" dxfId="14488" priority="11670" stopIfTrue="1" operator="equal">
      <formula>"Muy Baja"</formula>
    </cfRule>
  </conditionalFormatting>
  <conditionalFormatting sqref="AP259">
    <cfRule type="cellIs" dxfId="14487" priority="11653" stopIfTrue="1" operator="equal">
      <formula>"Alta"</formula>
    </cfRule>
  </conditionalFormatting>
  <conditionalFormatting sqref="AP259">
    <cfRule type="cellIs" dxfId="14486" priority="11655" stopIfTrue="1" operator="equal">
      <formula>"Baja"</formula>
    </cfRule>
  </conditionalFormatting>
  <conditionalFormatting sqref="AP259">
    <cfRule type="cellIs" dxfId="14485" priority="11654" stopIfTrue="1" operator="equal">
      <formula>"Media"</formula>
    </cfRule>
  </conditionalFormatting>
  <conditionalFormatting sqref="AP259">
    <cfRule type="cellIs" dxfId="14484" priority="11652" stopIfTrue="1" operator="equal">
      <formula>"Muy Alta"</formula>
    </cfRule>
  </conditionalFormatting>
  <conditionalFormatting sqref="AP259">
    <cfRule type="cellIs" dxfId="14483" priority="11656" stopIfTrue="1" operator="equal">
      <formula>"Muy Baja"</formula>
    </cfRule>
  </conditionalFormatting>
  <conditionalFormatting sqref="V274:V275">
    <cfRule type="cellIs" dxfId="14482" priority="11363" stopIfTrue="1" operator="equal">
      <formula>"Alta"</formula>
    </cfRule>
  </conditionalFormatting>
  <conditionalFormatting sqref="V274:V275">
    <cfRule type="cellIs" dxfId="14481" priority="11365" stopIfTrue="1" operator="equal">
      <formula>"Baja"</formula>
    </cfRule>
  </conditionalFormatting>
  <conditionalFormatting sqref="V274:V275">
    <cfRule type="cellIs" dxfId="14480" priority="11364" stopIfTrue="1" operator="equal">
      <formula>"Media"</formula>
    </cfRule>
  </conditionalFormatting>
  <conditionalFormatting sqref="V274:V275">
    <cfRule type="cellIs" dxfId="14479" priority="11362" stopIfTrue="1" operator="equal">
      <formula>"Muy Alta"</formula>
    </cfRule>
  </conditionalFormatting>
  <conditionalFormatting sqref="V274:V275">
    <cfRule type="cellIs" dxfId="14478" priority="11366" stopIfTrue="1" operator="equal">
      <formula>"Muy Baja"</formula>
    </cfRule>
  </conditionalFormatting>
  <conditionalFormatting sqref="AW274">
    <cfRule type="containsText" dxfId="14477" priority="11337" operator="containsText" text="VALORAR">
      <formula>NOT(ISERROR(SEARCH("VALORAR",AW274)))</formula>
    </cfRule>
    <cfRule type="containsText" dxfId="14476" priority="11338" operator="containsText" text="Extrema">
      <formula>NOT(ISERROR(SEARCH("Extrema",AW274)))</formula>
    </cfRule>
    <cfRule type="containsText" dxfId="14475" priority="11339" operator="containsText" text="Alta">
      <formula>NOT(ISERROR(SEARCH("Alta",AW274)))</formula>
    </cfRule>
    <cfRule type="containsText" dxfId="14474" priority="11340" operator="containsText" text="Moderada">
      <formula>NOT(ISERROR(SEARCH("Moderada",AW274)))</formula>
    </cfRule>
    <cfRule type="containsText" dxfId="14473" priority="11341" operator="containsText" text="Baja">
      <formula>NOT(ISERROR(SEARCH("Baja",AW274)))</formula>
    </cfRule>
  </conditionalFormatting>
  <conditionalFormatting sqref="AW274">
    <cfRule type="containsText" dxfId="14472" priority="11342" operator="containsText" text="VALORAR">
      <formula>NOT(ISERROR(SEARCH("VALORAR",AW274)))</formula>
    </cfRule>
    <cfRule type="containsText" dxfId="14471" priority="11343" operator="containsText" text="Extrema">
      <formula>NOT(ISERROR(SEARCH("Extrema",AW274)))</formula>
    </cfRule>
    <cfRule type="containsText" dxfId="14470" priority="11344" operator="containsText" text="Alta">
      <formula>NOT(ISERROR(SEARCH("Alta",AW274)))</formula>
    </cfRule>
    <cfRule type="containsText" dxfId="14469" priority="11345" operator="containsText" text="Moderada">
      <formula>NOT(ISERROR(SEARCH("Moderada",AW274)))</formula>
    </cfRule>
    <cfRule type="containsText" dxfId="14468" priority="11346" operator="containsText" text="Baja">
      <formula>NOT(ISERROR(SEARCH("Baja",AW274)))</formula>
    </cfRule>
  </conditionalFormatting>
  <conditionalFormatting sqref="AP274">
    <cfRule type="cellIs" dxfId="14467" priority="11329" stopIfTrue="1" operator="equal">
      <formula>"Alta"</formula>
    </cfRule>
  </conditionalFormatting>
  <conditionalFormatting sqref="AP274">
    <cfRule type="cellIs" dxfId="14466" priority="11331" stopIfTrue="1" operator="equal">
      <formula>"Baja"</formula>
    </cfRule>
  </conditionalFormatting>
  <conditionalFormatting sqref="AP274">
    <cfRule type="cellIs" dxfId="14465" priority="11330" stopIfTrue="1" operator="equal">
      <formula>"Media"</formula>
    </cfRule>
  </conditionalFormatting>
  <conditionalFormatting sqref="AP274">
    <cfRule type="cellIs" dxfId="14464" priority="11328" stopIfTrue="1" operator="equal">
      <formula>"Muy Alta"</formula>
    </cfRule>
  </conditionalFormatting>
  <conditionalFormatting sqref="AP274">
    <cfRule type="cellIs" dxfId="14463" priority="11332" stopIfTrue="1" operator="equal">
      <formula>"Muy Baja"</formula>
    </cfRule>
  </conditionalFormatting>
  <conditionalFormatting sqref="AP275">
    <cfRule type="cellIs" dxfId="14462" priority="11315" stopIfTrue="1" operator="equal">
      <formula>"Alta"</formula>
    </cfRule>
  </conditionalFormatting>
  <conditionalFormatting sqref="AP275">
    <cfRule type="cellIs" dxfId="14461" priority="11317" stopIfTrue="1" operator="equal">
      <formula>"Baja"</formula>
    </cfRule>
  </conditionalFormatting>
  <conditionalFormatting sqref="AP275">
    <cfRule type="cellIs" dxfId="14460" priority="11316" stopIfTrue="1" operator="equal">
      <formula>"Media"</formula>
    </cfRule>
  </conditionalFormatting>
  <conditionalFormatting sqref="AP275">
    <cfRule type="cellIs" dxfId="14459" priority="11314" stopIfTrue="1" operator="equal">
      <formula>"Muy Alta"</formula>
    </cfRule>
  </conditionalFormatting>
  <conditionalFormatting sqref="AP275">
    <cfRule type="cellIs" dxfId="14458" priority="11318" stopIfTrue="1" operator="equal">
      <formula>"Muy Baja"</formula>
    </cfRule>
  </conditionalFormatting>
  <conditionalFormatting sqref="AE276:AE277">
    <cfRule type="containsText" dxfId="14457" priority="11267" operator="containsText" text="VALORAR">
      <formula>NOT(ISERROR(SEARCH("VALORAR",AE276)))</formula>
    </cfRule>
    <cfRule type="containsText" dxfId="14456" priority="11268" operator="containsText" text="Extrema">
      <formula>NOT(ISERROR(SEARCH("Extrema",AE276)))</formula>
    </cfRule>
    <cfRule type="containsText" dxfId="14455" priority="11269" operator="containsText" text="Alta">
      <formula>NOT(ISERROR(SEARCH("Alta",AE276)))</formula>
    </cfRule>
    <cfRule type="containsText" dxfId="14454" priority="11270" operator="containsText" text="Moderada">
      <formula>NOT(ISERROR(SEARCH("Moderada",AE276)))</formula>
    </cfRule>
    <cfRule type="containsText" dxfId="14453" priority="11271" operator="containsText" text="Baja">
      <formula>NOT(ISERROR(SEARCH("Baja",AE276)))</formula>
    </cfRule>
  </conditionalFormatting>
  <conditionalFormatting sqref="AE276:AE277">
    <cfRule type="containsText" dxfId="14452" priority="11272" operator="containsText" text="VALORAR">
      <formula>NOT(ISERROR(SEARCH("VALORAR",AE276)))</formula>
    </cfRule>
    <cfRule type="containsText" dxfId="14451" priority="11273" operator="containsText" text="Extrema">
      <formula>NOT(ISERROR(SEARCH("Extrema",AE276)))</formula>
    </cfRule>
    <cfRule type="containsText" dxfId="14450" priority="11274" operator="containsText" text="Alta">
      <formula>NOT(ISERROR(SEARCH("Alta",AE276)))</formula>
    </cfRule>
    <cfRule type="containsText" dxfId="14449" priority="11275" operator="containsText" text="Moderada">
      <formula>NOT(ISERROR(SEARCH("Moderada",AE276)))</formula>
    </cfRule>
    <cfRule type="containsText" dxfId="14448" priority="11276" operator="containsText" text="Baja">
      <formula>NOT(ISERROR(SEARCH("Baja",AE276)))</formula>
    </cfRule>
  </conditionalFormatting>
  <conditionalFormatting sqref="V276:V277">
    <cfRule type="cellIs" dxfId="14447" priority="11283" stopIfTrue="1" operator="equal">
      <formula>"Alta"</formula>
    </cfRule>
  </conditionalFormatting>
  <conditionalFormatting sqref="V276:V277">
    <cfRule type="cellIs" dxfId="14446" priority="11285" stopIfTrue="1" operator="equal">
      <formula>"Baja"</formula>
    </cfRule>
  </conditionalFormatting>
  <conditionalFormatting sqref="V276:V277">
    <cfRule type="cellIs" dxfId="14445" priority="11284" stopIfTrue="1" operator="equal">
      <formula>"Media"</formula>
    </cfRule>
  </conditionalFormatting>
  <conditionalFormatting sqref="V276:V277">
    <cfRule type="cellIs" dxfId="14444" priority="11282" stopIfTrue="1" operator="equal">
      <formula>"Muy Alta"</formula>
    </cfRule>
  </conditionalFormatting>
  <conditionalFormatting sqref="V276:V277">
    <cfRule type="cellIs" dxfId="14443" priority="11286" stopIfTrue="1" operator="equal">
      <formula>"Muy Baja"</formula>
    </cfRule>
  </conditionalFormatting>
  <conditionalFormatting sqref="AP277">
    <cfRule type="cellIs" dxfId="14442" priority="11245" stopIfTrue="1" operator="equal">
      <formula>"Alta"</formula>
    </cfRule>
  </conditionalFormatting>
  <conditionalFormatting sqref="AP277">
    <cfRule type="cellIs" dxfId="14441" priority="11247" stopIfTrue="1" operator="equal">
      <formula>"Baja"</formula>
    </cfRule>
  </conditionalFormatting>
  <conditionalFormatting sqref="AP277">
    <cfRule type="cellIs" dxfId="14440" priority="11246" stopIfTrue="1" operator="equal">
      <formula>"Media"</formula>
    </cfRule>
  </conditionalFormatting>
  <conditionalFormatting sqref="AP277">
    <cfRule type="cellIs" dxfId="14439" priority="11244" stopIfTrue="1" operator="equal">
      <formula>"Muy Alta"</formula>
    </cfRule>
  </conditionalFormatting>
  <conditionalFormatting sqref="AP277">
    <cfRule type="cellIs" dxfId="14438" priority="11248" stopIfTrue="1" operator="equal">
      <formula>"Muy Baja"</formula>
    </cfRule>
  </conditionalFormatting>
  <conditionalFormatting sqref="AE286:AE287">
    <cfRule type="containsText" dxfId="14437" priority="11211" operator="containsText" text="VALORAR">
      <formula>NOT(ISERROR(SEARCH("VALORAR",AE286)))</formula>
    </cfRule>
    <cfRule type="containsText" dxfId="14436" priority="11212" operator="containsText" text="Extrema">
      <formula>NOT(ISERROR(SEARCH("Extrema",AE286)))</formula>
    </cfRule>
    <cfRule type="containsText" dxfId="14435" priority="11213" operator="containsText" text="Alta">
      <formula>NOT(ISERROR(SEARCH("Alta",AE286)))</formula>
    </cfRule>
    <cfRule type="containsText" dxfId="14434" priority="11214" operator="containsText" text="Moderada">
      <formula>NOT(ISERROR(SEARCH("Moderada",AE286)))</formula>
    </cfRule>
    <cfRule type="containsText" dxfId="14433" priority="11215" operator="containsText" text="Baja">
      <formula>NOT(ISERROR(SEARCH("Baja",AE286)))</formula>
    </cfRule>
  </conditionalFormatting>
  <conditionalFormatting sqref="AE286:AE287">
    <cfRule type="containsText" dxfId="14432" priority="11216" operator="containsText" text="VALORAR">
      <formula>NOT(ISERROR(SEARCH("VALORAR",AE286)))</formula>
    </cfRule>
    <cfRule type="containsText" dxfId="14431" priority="11217" operator="containsText" text="Extrema">
      <formula>NOT(ISERROR(SEARCH("Extrema",AE286)))</formula>
    </cfRule>
    <cfRule type="containsText" dxfId="14430" priority="11218" operator="containsText" text="Alta">
      <formula>NOT(ISERROR(SEARCH("Alta",AE286)))</formula>
    </cfRule>
    <cfRule type="containsText" dxfId="14429" priority="11219" operator="containsText" text="Moderada">
      <formula>NOT(ISERROR(SEARCH("Moderada",AE286)))</formula>
    </cfRule>
    <cfRule type="containsText" dxfId="14428" priority="11220" operator="containsText" text="Baja">
      <formula>NOT(ISERROR(SEARCH("Baja",AE286)))</formula>
    </cfRule>
  </conditionalFormatting>
  <conditionalFormatting sqref="AP291">
    <cfRule type="cellIs" dxfId="14427" priority="11165" stopIfTrue="1" operator="equal">
      <formula>"Alta"</formula>
    </cfRule>
  </conditionalFormatting>
  <conditionalFormatting sqref="AP291">
    <cfRule type="cellIs" dxfId="14426" priority="11167" stopIfTrue="1" operator="equal">
      <formula>"Baja"</formula>
    </cfRule>
  </conditionalFormatting>
  <conditionalFormatting sqref="AP291">
    <cfRule type="cellIs" dxfId="14425" priority="11166" stopIfTrue="1" operator="equal">
      <formula>"Media"</formula>
    </cfRule>
  </conditionalFormatting>
  <conditionalFormatting sqref="AP291">
    <cfRule type="cellIs" dxfId="14424" priority="11164" stopIfTrue="1" operator="equal">
      <formula>"Muy Alta"</formula>
    </cfRule>
  </conditionalFormatting>
  <conditionalFormatting sqref="AP291">
    <cfRule type="cellIs" dxfId="14423" priority="11168" stopIfTrue="1" operator="equal">
      <formula>"Muy Baja"</formula>
    </cfRule>
  </conditionalFormatting>
  <conditionalFormatting sqref="AP288">
    <cfRule type="cellIs" dxfId="14422" priority="11123" stopIfTrue="1" operator="equal">
      <formula>"Alta"</formula>
    </cfRule>
  </conditionalFormatting>
  <conditionalFormatting sqref="AP288">
    <cfRule type="cellIs" dxfId="14421" priority="11125" stopIfTrue="1" operator="equal">
      <formula>"Baja"</formula>
    </cfRule>
  </conditionalFormatting>
  <conditionalFormatting sqref="AP288">
    <cfRule type="cellIs" dxfId="14420" priority="11124" stopIfTrue="1" operator="equal">
      <formula>"Media"</formula>
    </cfRule>
  </conditionalFormatting>
  <conditionalFormatting sqref="AP288">
    <cfRule type="cellIs" dxfId="14419" priority="11122" stopIfTrue="1" operator="equal">
      <formula>"Muy Alta"</formula>
    </cfRule>
  </conditionalFormatting>
  <conditionalFormatting sqref="AP288">
    <cfRule type="cellIs" dxfId="14418" priority="11126" stopIfTrue="1" operator="equal">
      <formula>"Muy Baja"</formula>
    </cfRule>
  </conditionalFormatting>
  <conditionalFormatting sqref="V286:V287">
    <cfRule type="cellIs" dxfId="14417" priority="11227" stopIfTrue="1" operator="equal">
      <formula>"Alta"</formula>
    </cfRule>
  </conditionalFormatting>
  <conditionalFormatting sqref="V286:V287">
    <cfRule type="cellIs" dxfId="14416" priority="11229" stopIfTrue="1" operator="equal">
      <formula>"Baja"</formula>
    </cfRule>
  </conditionalFormatting>
  <conditionalFormatting sqref="V286:V287">
    <cfRule type="cellIs" dxfId="14415" priority="11228" stopIfTrue="1" operator="equal">
      <formula>"Media"</formula>
    </cfRule>
  </conditionalFormatting>
  <conditionalFormatting sqref="V286:V287">
    <cfRule type="cellIs" dxfId="14414" priority="11226" stopIfTrue="1" operator="equal">
      <formula>"Muy Alta"</formula>
    </cfRule>
  </conditionalFormatting>
  <conditionalFormatting sqref="V286:V287">
    <cfRule type="cellIs" dxfId="14413" priority="11230" stopIfTrue="1" operator="equal">
      <formula>"Muy Baja"</formula>
    </cfRule>
  </conditionalFormatting>
  <conditionalFormatting sqref="AW286">
    <cfRule type="containsText" dxfId="14412" priority="11201" operator="containsText" text="VALORAR">
      <formula>NOT(ISERROR(SEARCH("VALORAR",AW286)))</formula>
    </cfRule>
    <cfRule type="containsText" dxfId="14411" priority="11202" operator="containsText" text="Extrema">
      <formula>NOT(ISERROR(SEARCH("Extrema",AW286)))</formula>
    </cfRule>
    <cfRule type="containsText" dxfId="14410" priority="11203" operator="containsText" text="Alta">
      <formula>NOT(ISERROR(SEARCH("Alta",AW286)))</formula>
    </cfRule>
    <cfRule type="containsText" dxfId="14409" priority="11204" operator="containsText" text="Moderada">
      <formula>NOT(ISERROR(SEARCH("Moderada",AW286)))</formula>
    </cfRule>
    <cfRule type="containsText" dxfId="14408" priority="11205" operator="containsText" text="Baja">
      <formula>NOT(ISERROR(SEARCH("Baja",AW286)))</formula>
    </cfRule>
  </conditionalFormatting>
  <conditionalFormatting sqref="AW286">
    <cfRule type="containsText" dxfId="14407" priority="11206" operator="containsText" text="VALORAR">
      <formula>NOT(ISERROR(SEARCH("VALORAR",AW286)))</formula>
    </cfRule>
    <cfRule type="containsText" dxfId="14406" priority="11207" operator="containsText" text="Extrema">
      <formula>NOT(ISERROR(SEARCH("Extrema",AW286)))</formula>
    </cfRule>
    <cfRule type="containsText" dxfId="14405" priority="11208" operator="containsText" text="Alta">
      <formula>NOT(ISERROR(SEARCH("Alta",AW286)))</formula>
    </cfRule>
    <cfRule type="containsText" dxfId="14404" priority="11209" operator="containsText" text="Moderada">
      <formula>NOT(ISERROR(SEARCH("Moderada",AW286)))</formula>
    </cfRule>
    <cfRule type="containsText" dxfId="14403" priority="11210" operator="containsText" text="Baja">
      <formula>NOT(ISERROR(SEARCH("Baja",AW286)))</formula>
    </cfRule>
  </conditionalFormatting>
  <conditionalFormatting sqref="AP286">
    <cfRule type="cellIs" dxfId="14402" priority="11193" stopIfTrue="1" operator="equal">
      <formula>"Alta"</formula>
    </cfRule>
  </conditionalFormatting>
  <conditionalFormatting sqref="AP286">
    <cfRule type="cellIs" dxfId="14401" priority="11195" stopIfTrue="1" operator="equal">
      <formula>"Baja"</formula>
    </cfRule>
  </conditionalFormatting>
  <conditionalFormatting sqref="AP286">
    <cfRule type="cellIs" dxfId="14400" priority="11194" stopIfTrue="1" operator="equal">
      <formula>"Media"</formula>
    </cfRule>
  </conditionalFormatting>
  <conditionalFormatting sqref="AP286">
    <cfRule type="cellIs" dxfId="14399" priority="11192" stopIfTrue="1" operator="equal">
      <formula>"Muy Alta"</formula>
    </cfRule>
  </conditionalFormatting>
  <conditionalFormatting sqref="AP286">
    <cfRule type="cellIs" dxfId="14398" priority="11196" stopIfTrue="1" operator="equal">
      <formula>"Muy Baja"</formula>
    </cfRule>
  </conditionalFormatting>
  <conditionalFormatting sqref="AP287">
    <cfRule type="cellIs" dxfId="14397" priority="11179" stopIfTrue="1" operator="equal">
      <formula>"Alta"</formula>
    </cfRule>
  </conditionalFormatting>
  <conditionalFormatting sqref="AP287">
    <cfRule type="cellIs" dxfId="14396" priority="11181" stopIfTrue="1" operator="equal">
      <formula>"Baja"</formula>
    </cfRule>
  </conditionalFormatting>
  <conditionalFormatting sqref="AP287">
    <cfRule type="cellIs" dxfId="14395" priority="11180" stopIfTrue="1" operator="equal">
      <formula>"Media"</formula>
    </cfRule>
  </conditionalFormatting>
  <conditionalFormatting sqref="AP287">
    <cfRule type="cellIs" dxfId="14394" priority="11178" stopIfTrue="1" operator="equal">
      <formula>"Muy Alta"</formula>
    </cfRule>
  </conditionalFormatting>
  <conditionalFormatting sqref="AP287">
    <cfRule type="cellIs" dxfId="14393" priority="11182" stopIfTrue="1" operator="equal">
      <formula>"Muy Baja"</formula>
    </cfRule>
  </conditionalFormatting>
  <conditionalFormatting sqref="AE288:AE289">
    <cfRule type="containsText" dxfId="14392" priority="11131" operator="containsText" text="VALORAR">
      <formula>NOT(ISERROR(SEARCH("VALORAR",AE288)))</formula>
    </cfRule>
    <cfRule type="containsText" dxfId="14391" priority="11132" operator="containsText" text="Extrema">
      <formula>NOT(ISERROR(SEARCH("Extrema",AE288)))</formula>
    </cfRule>
    <cfRule type="containsText" dxfId="14390" priority="11133" operator="containsText" text="Alta">
      <formula>NOT(ISERROR(SEARCH("Alta",AE288)))</formula>
    </cfRule>
    <cfRule type="containsText" dxfId="14389" priority="11134" operator="containsText" text="Moderada">
      <formula>NOT(ISERROR(SEARCH("Moderada",AE288)))</formula>
    </cfRule>
    <cfRule type="containsText" dxfId="14388" priority="11135" operator="containsText" text="Baja">
      <formula>NOT(ISERROR(SEARCH("Baja",AE288)))</formula>
    </cfRule>
  </conditionalFormatting>
  <conditionalFormatting sqref="AE288:AE289">
    <cfRule type="containsText" dxfId="14387" priority="11136" operator="containsText" text="VALORAR">
      <formula>NOT(ISERROR(SEARCH("VALORAR",AE288)))</formula>
    </cfRule>
    <cfRule type="containsText" dxfId="14386" priority="11137" operator="containsText" text="Extrema">
      <formula>NOT(ISERROR(SEARCH("Extrema",AE288)))</formula>
    </cfRule>
    <cfRule type="containsText" dxfId="14385" priority="11138" operator="containsText" text="Alta">
      <formula>NOT(ISERROR(SEARCH("Alta",AE288)))</formula>
    </cfRule>
    <cfRule type="containsText" dxfId="14384" priority="11139" operator="containsText" text="Moderada">
      <formula>NOT(ISERROR(SEARCH("Moderada",AE288)))</formula>
    </cfRule>
    <cfRule type="containsText" dxfId="14383" priority="11140" operator="containsText" text="Baja">
      <formula>NOT(ISERROR(SEARCH("Baja",AE288)))</formula>
    </cfRule>
  </conditionalFormatting>
  <conditionalFormatting sqref="V288:V289">
    <cfRule type="cellIs" dxfId="14382" priority="11147" stopIfTrue="1" operator="equal">
      <formula>"Alta"</formula>
    </cfRule>
  </conditionalFormatting>
  <conditionalFormatting sqref="V288:V289">
    <cfRule type="cellIs" dxfId="14381" priority="11149" stopIfTrue="1" operator="equal">
      <formula>"Baja"</formula>
    </cfRule>
  </conditionalFormatting>
  <conditionalFormatting sqref="V288:V289">
    <cfRule type="cellIs" dxfId="14380" priority="11148" stopIfTrue="1" operator="equal">
      <formula>"Media"</formula>
    </cfRule>
  </conditionalFormatting>
  <conditionalFormatting sqref="V288:V289">
    <cfRule type="cellIs" dxfId="14379" priority="11146" stopIfTrue="1" operator="equal">
      <formula>"Muy Alta"</formula>
    </cfRule>
  </conditionalFormatting>
  <conditionalFormatting sqref="V288:V289">
    <cfRule type="cellIs" dxfId="14378" priority="11150" stopIfTrue="1" operator="equal">
      <formula>"Muy Baja"</formula>
    </cfRule>
  </conditionalFormatting>
  <conditionalFormatting sqref="AP289">
    <cfRule type="cellIs" dxfId="14377" priority="11109" stopIfTrue="1" operator="equal">
      <formula>"Alta"</formula>
    </cfRule>
  </conditionalFormatting>
  <conditionalFormatting sqref="AP289">
    <cfRule type="cellIs" dxfId="14376" priority="11111" stopIfTrue="1" operator="equal">
      <formula>"Baja"</formula>
    </cfRule>
  </conditionalFormatting>
  <conditionalFormatting sqref="AP289">
    <cfRule type="cellIs" dxfId="14375" priority="11110" stopIfTrue="1" operator="equal">
      <formula>"Media"</formula>
    </cfRule>
  </conditionalFormatting>
  <conditionalFormatting sqref="AP289">
    <cfRule type="cellIs" dxfId="14374" priority="11108" stopIfTrue="1" operator="equal">
      <formula>"Muy Alta"</formula>
    </cfRule>
  </conditionalFormatting>
  <conditionalFormatting sqref="AP289">
    <cfRule type="cellIs" dxfId="14373" priority="11112" stopIfTrue="1" operator="equal">
      <formula>"Muy Baja"</formula>
    </cfRule>
  </conditionalFormatting>
  <conditionalFormatting sqref="AE280:AE281">
    <cfRule type="containsText" dxfId="14372" priority="11075" operator="containsText" text="VALORAR">
      <formula>NOT(ISERROR(SEARCH("VALORAR",AE280)))</formula>
    </cfRule>
    <cfRule type="containsText" dxfId="14371" priority="11076" operator="containsText" text="Extrema">
      <formula>NOT(ISERROR(SEARCH("Extrema",AE280)))</formula>
    </cfRule>
    <cfRule type="containsText" dxfId="14370" priority="11077" operator="containsText" text="Alta">
      <formula>NOT(ISERROR(SEARCH("Alta",AE280)))</formula>
    </cfRule>
    <cfRule type="containsText" dxfId="14369" priority="11078" operator="containsText" text="Moderada">
      <formula>NOT(ISERROR(SEARCH("Moderada",AE280)))</formula>
    </cfRule>
    <cfRule type="containsText" dxfId="14368" priority="11079" operator="containsText" text="Baja">
      <formula>NOT(ISERROR(SEARCH("Baja",AE280)))</formula>
    </cfRule>
  </conditionalFormatting>
  <conditionalFormatting sqref="AE280:AE281">
    <cfRule type="containsText" dxfId="14367" priority="11080" operator="containsText" text="VALORAR">
      <formula>NOT(ISERROR(SEARCH("VALORAR",AE280)))</formula>
    </cfRule>
    <cfRule type="containsText" dxfId="14366" priority="11081" operator="containsText" text="Extrema">
      <formula>NOT(ISERROR(SEARCH("Extrema",AE280)))</formula>
    </cfRule>
    <cfRule type="containsText" dxfId="14365" priority="11082" operator="containsText" text="Alta">
      <formula>NOT(ISERROR(SEARCH("Alta",AE280)))</formula>
    </cfRule>
    <cfRule type="containsText" dxfId="14364" priority="11083" operator="containsText" text="Moderada">
      <formula>NOT(ISERROR(SEARCH("Moderada",AE280)))</formula>
    </cfRule>
    <cfRule type="containsText" dxfId="14363" priority="11084" operator="containsText" text="Baja">
      <formula>NOT(ISERROR(SEARCH("Baja",AE280)))</formula>
    </cfRule>
  </conditionalFormatting>
  <conditionalFormatting sqref="AP285">
    <cfRule type="cellIs" dxfId="14362" priority="11029" stopIfTrue="1" operator="equal">
      <formula>"Alta"</formula>
    </cfRule>
  </conditionalFormatting>
  <conditionalFormatting sqref="AP285">
    <cfRule type="cellIs" dxfId="14361" priority="11031" stopIfTrue="1" operator="equal">
      <formula>"Baja"</formula>
    </cfRule>
  </conditionalFormatting>
  <conditionalFormatting sqref="AP285">
    <cfRule type="cellIs" dxfId="14360" priority="11030" stopIfTrue="1" operator="equal">
      <formula>"Media"</formula>
    </cfRule>
  </conditionalFormatting>
  <conditionalFormatting sqref="AP285">
    <cfRule type="cellIs" dxfId="14359" priority="11028" stopIfTrue="1" operator="equal">
      <formula>"Muy Alta"</formula>
    </cfRule>
  </conditionalFormatting>
  <conditionalFormatting sqref="AP285">
    <cfRule type="cellIs" dxfId="14358" priority="11032" stopIfTrue="1" operator="equal">
      <formula>"Muy Baja"</formula>
    </cfRule>
  </conditionalFormatting>
  <conditionalFormatting sqref="AP282">
    <cfRule type="cellIs" dxfId="14357" priority="10987" stopIfTrue="1" operator="equal">
      <formula>"Alta"</formula>
    </cfRule>
  </conditionalFormatting>
  <conditionalFormatting sqref="AP282">
    <cfRule type="cellIs" dxfId="14356" priority="10989" stopIfTrue="1" operator="equal">
      <formula>"Baja"</formula>
    </cfRule>
  </conditionalFormatting>
  <conditionalFormatting sqref="AP282">
    <cfRule type="cellIs" dxfId="14355" priority="10988" stopIfTrue="1" operator="equal">
      <formula>"Media"</formula>
    </cfRule>
  </conditionalFormatting>
  <conditionalFormatting sqref="AP282">
    <cfRule type="cellIs" dxfId="14354" priority="10986" stopIfTrue="1" operator="equal">
      <formula>"Muy Alta"</formula>
    </cfRule>
  </conditionalFormatting>
  <conditionalFormatting sqref="AP282">
    <cfRule type="cellIs" dxfId="14353" priority="10990" stopIfTrue="1" operator="equal">
      <formula>"Muy Baja"</formula>
    </cfRule>
  </conditionalFormatting>
  <conditionalFormatting sqref="V280:V281">
    <cfRule type="cellIs" dxfId="14352" priority="11091" stopIfTrue="1" operator="equal">
      <formula>"Alta"</formula>
    </cfRule>
  </conditionalFormatting>
  <conditionalFormatting sqref="V280:V281">
    <cfRule type="cellIs" dxfId="14351" priority="11093" stopIfTrue="1" operator="equal">
      <formula>"Baja"</formula>
    </cfRule>
  </conditionalFormatting>
  <conditionalFormatting sqref="V280:V281">
    <cfRule type="cellIs" dxfId="14350" priority="11092" stopIfTrue="1" operator="equal">
      <formula>"Media"</formula>
    </cfRule>
  </conditionalFormatting>
  <conditionalFormatting sqref="V280:V281">
    <cfRule type="cellIs" dxfId="14349" priority="11090" stopIfTrue="1" operator="equal">
      <formula>"Muy Alta"</formula>
    </cfRule>
  </conditionalFormatting>
  <conditionalFormatting sqref="V280:V281">
    <cfRule type="cellIs" dxfId="14348" priority="11094" stopIfTrue="1" operator="equal">
      <formula>"Muy Baja"</formula>
    </cfRule>
  </conditionalFormatting>
  <conditionalFormatting sqref="AW280">
    <cfRule type="containsText" dxfId="14347" priority="11065" operator="containsText" text="VALORAR">
      <formula>NOT(ISERROR(SEARCH("VALORAR",AW280)))</formula>
    </cfRule>
    <cfRule type="containsText" dxfId="14346" priority="11066" operator="containsText" text="Extrema">
      <formula>NOT(ISERROR(SEARCH("Extrema",AW280)))</formula>
    </cfRule>
    <cfRule type="containsText" dxfId="14345" priority="11067" operator="containsText" text="Alta">
      <formula>NOT(ISERROR(SEARCH("Alta",AW280)))</formula>
    </cfRule>
    <cfRule type="containsText" dxfId="14344" priority="11068" operator="containsText" text="Moderada">
      <formula>NOT(ISERROR(SEARCH("Moderada",AW280)))</formula>
    </cfRule>
    <cfRule type="containsText" dxfId="14343" priority="11069" operator="containsText" text="Baja">
      <formula>NOT(ISERROR(SEARCH("Baja",AW280)))</formula>
    </cfRule>
  </conditionalFormatting>
  <conditionalFormatting sqref="AW280">
    <cfRule type="containsText" dxfId="14342" priority="11070" operator="containsText" text="VALORAR">
      <formula>NOT(ISERROR(SEARCH("VALORAR",AW280)))</formula>
    </cfRule>
    <cfRule type="containsText" dxfId="14341" priority="11071" operator="containsText" text="Extrema">
      <formula>NOT(ISERROR(SEARCH("Extrema",AW280)))</formula>
    </cfRule>
    <cfRule type="containsText" dxfId="14340" priority="11072" operator="containsText" text="Alta">
      <formula>NOT(ISERROR(SEARCH("Alta",AW280)))</formula>
    </cfRule>
    <cfRule type="containsText" dxfId="14339" priority="11073" operator="containsText" text="Moderada">
      <formula>NOT(ISERROR(SEARCH("Moderada",AW280)))</formula>
    </cfRule>
    <cfRule type="containsText" dxfId="14338" priority="11074" operator="containsText" text="Baja">
      <formula>NOT(ISERROR(SEARCH("Baja",AW280)))</formula>
    </cfRule>
  </conditionalFormatting>
  <conditionalFormatting sqref="AP280">
    <cfRule type="cellIs" dxfId="14337" priority="11057" stopIfTrue="1" operator="equal">
      <formula>"Alta"</formula>
    </cfRule>
  </conditionalFormatting>
  <conditionalFormatting sqref="AP280">
    <cfRule type="cellIs" dxfId="14336" priority="11059" stopIfTrue="1" operator="equal">
      <formula>"Baja"</formula>
    </cfRule>
  </conditionalFormatting>
  <conditionalFormatting sqref="AP280">
    <cfRule type="cellIs" dxfId="14335" priority="11058" stopIfTrue="1" operator="equal">
      <formula>"Media"</formula>
    </cfRule>
  </conditionalFormatting>
  <conditionalFormatting sqref="AP280">
    <cfRule type="cellIs" dxfId="14334" priority="11056" stopIfTrue="1" operator="equal">
      <formula>"Muy Alta"</formula>
    </cfRule>
  </conditionalFormatting>
  <conditionalFormatting sqref="AP280">
    <cfRule type="cellIs" dxfId="14333" priority="11060" stopIfTrue="1" operator="equal">
      <formula>"Muy Baja"</formula>
    </cfRule>
  </conditionalFormatting>
  <conditionalFormatting sqref="AP281">
    <cfRule type="cellIs" dxfId="14332" priority="11043" stopIfTrue="1" operator="equal">
      <formula>"Alta"</formula>
    </cfRule>
  </conditionalFormatting>
  <conditionalFormatting sqref="AP281">
    <cfRule type="cellIs" dxfId="14331" priority="11045" stopIfTrue="1" operator="equal">
      <formula>"Baja"</formula>
    </cfRule>
  </conditionalFormatting>
  <conditionalFormatting sqref="AP281">
    <cfRule type="cellIs" dxfId="14330" priority="11044" stopIfTrue="1" operator="equal">
      <formula>"Media"</formula>
    </cfRule>
  </conditionalFormatting>
  <conditionalFormatting sqref="AP281">
    <cfRule type="cellIs" dxfId="14329" priority="11042" stopIfTrue="1" operator="equal">
      <formula>"Muy Alta"</formula>
    </cfRule>
  </conditionalFormatting>
  <conditionalFormatting sqref="AP281">
    <cfRule type="cellIs" dxfId="14328" priority="11046" stopIfTrue="1" operator="equal">
      <formula>"Muy Baja"</formula>
    </cfRule>
  </conditionalFormatting>
  <conditionalFormatting sqref="AE282:AE283">
    <cfRule type="containsText" dxfId="14327" priority="10995" operator="containsText" text="VALORAR">
      <formula>NOT(ISERROR(SEARCH("VALORAR",AE282)))</formula>
    </cfRule>
    <cfRule type="containsText" dxfId="14326" priority="10996" operator="containsText" text="Extrema">
      <formula>NOT(ISERROR(SEARCH("Extrema",AE282)))</formula>
    </cfRule>
    <cfRule type="containsText" dxfId="14325" priority="10997" operator="containsText" text="Alta">
      <formula>NOT(ISERROR(SEARCH("Alta",AE282)))</formula>
    </cfRule>
    <cfRule type="containsText" dxfId="14324" priority="10998" operator="containsText" text="Moderada">
      <formula>NOT(ISERROR(SEARCH("Moderada",AE282)))</formula>
    </cfRule>
    <cfRule type="containsText" dxfId="14323" priority="10999" operator="containsText" text="Baja">
      <formula>NOT(ISERROR(SEARCH("Baja",AE282)))</formula>
    </cfRule>
  </conditionalFormatting>
  <conditionalFormatting sqref="AE282:AE283">
    <cfRule type="containsText" dxfId="14322" priority="11000" operator="containsText" text="VALORAR">
      <formula>NOT(ISERROR(SEARCH("VALORAR",AE282)))</formula>
    </cfRule>
    <cfRule type="containsText" dxfId="14321" priority="11001" operator="containsText" text="Extrema">
      <formula>NOT(ISERROR(SEARCH("Extrema",AE282)))</formula>
    </cfRule>
    <cfRule type="containsText" dxfId="14320" priority="11002" operator="containsText" text="Alta">
      <formula>NOT(ISERROR(SEARCH("Alta",AE282)))</formula>
    </cfRule>
    <cfRule type="containsText" dxfId="14319" priority="11003" operator="containsText" text="Moderada">
      <formula>NOT(ISERROR(SEARCH("Moderada",AE282)))</formula>
    </cfRule>
    <cfRule type="containsText" dxfId="14318" priority="11004" operator="containsText" text="Baja">
      <formula>NOT(ISERROR(SEARCH("Baja",AE282)))</formula>
    </cfRule>
  </conditionalFormatting>
  <conditionalFormatting sqref="V282:V283">
    <cfRule type="cellIs" dxfId="14317" priority="11011" stopIfTrue="1" operator="equal">
      <formula>"Alta"</formula>
    </cfRule>
  </conditionalFormatting>
  <conditionalFormatting sqref="V282:V283">
    <cfRule type="cellIs" dxfId="14316" priority="11013" stopIfTrue="1" operator="equal">
      <formula>"Baja"</formula>
    </cfRule>
  </conditionalFormatting>
  <conditionalFormatting sqref="V282:V283">
    <cfRule type="cellIs" dxfId="14315" priority="11012" stopIfTrue="1" operator="equal">
      <formula>"Media"</formula>
    </cfRule>
  </conditionalFormatting>
  <conditionalFormatting sqref="V282:V283">
    <cfRule type="cellIs" dxfId="14314" priority="11010" stopIfTrue="1" operator="equal">
      <formula>"Muy Alta"</formula>
    </cfRule>
  </conditionalFormatting>
  <conditionalFormatting sqref="V282:V283">
    <cfRule type="cellIs" dxfId="14313" priority="11014" stopIfTrue="1" operator="equal">
      <formula>"Muy Baja"</formula>
    </cfRule>
  </conditionalFormatting>
  <conditionalFormatting sqref="AP283">
    <cfRule type="cellIs" dxfId="14312" priority="10973" stopIfTrue="1" operator="equal">
      <formula>"Alta"</formula>
    </cfRule>
  </conditionalFormatting>
  <conditionalFormatting sqref="AP283">
    <cfRule type="cellIs" dxfId="14311" priority="10975" stopIfTrue="1" operator="equal">
      <formula>"Baja"</formula>
    </cfRule>
  </conditionalFormatting>
  <conditionalFormatting sqref="AP283">
    <cfRule type="cellIs" dxfId="14310" priority="10974" stopIfTrue="1" operator="equal">
      <formula>"Media"</formula>
    </cfRule>
  </conditionalFormatting>
  <conditionalFormatting sqref="AP283">
    <cfRule type="cellIs" dxfId="14309" priority="10972" stopIfTrue="1" operator="equal">
      <formula>"Muy Alta"</formula>
    </cfRule>
  </conditionalFormatting>
  <conditionalFormatting sqref="AP283">
    <cfRule type="cellIs" dxfId="14308" priority="10976" stopIfTrue="1" operator="equal">
      <formula>"Muy Baja"</formula>
    </cfRule>
  </conditionalFormatting>
  <conditionalFormatting sqref="AE260">
    <cfRule type="containsText" dxfId="14307" priority="10939" operator="containsText" text="VALORAR">
      <formula>NOT(ISERROR(SEARCH("VALORAR",AE260)))</formula>
    </cfRule>
    <cfRule type="containsText" dxfId="14306" priority="10940" operator="containsText" text="Extrema">
      <formula>NOT(ISERROR(SEARCH("Extrema",AE260)))</formula>
    </cfRule>
    <cfRule type="containsText" dxfId="14305" priority="10941" operator="containsText" text="Alta">
      <formula>NOT(ISERROR(SEARCH("Alta",AE260)))</formula>
    </cfRule>
    <cfRule type="containsText" dxfId="14304" priority="10942" operator="containsText" text="Moderada">
      <formula>NOT(ISERROR(SEARCH("Moderada",AE260)))</formula>
    </cfRule>
    <cfRule type="containsText" dxfId="14303" priority="10943" operator="containsText" text="Baja">
      <formula>NOT(ISERROR(SEARCH("Baja",AE260)))</formula>
    </cfRule>
  </conditionalFormatting>
  <conditionalFormatting sqref="AE260">
    <cfRule type="containsText" dxfId="14302" priority="10944" operator="containsText" text="VALORAR">
      <formula>NOT(ISERROR(SEARCH("VALORAR",AE260)))</formula>
    </cfRule>
    <cfRule type="containsText" dxfId="14301" priority="10945" operator="containsText" text="Extrema">
      <formula>NOT(ISERROR(SEARCH("Extrema",AE260)))</formula>
    </cfRule>
    <cfRule type="containsText" dxfId="14300" priority="10946" operator="containsText" text="Alta">
      <formula>NOT(ISERROR(SEARCH("Alta",AE260)))</formula>
    </cfRule>
    <cfRule type="containsText" dxfId="14299" priority="10947" operator="containsText" text="Moderada">
      <formula>NOT(ISERROR(SEARCH("Moderada",AE260)))</formula>
    </cfRule>
    <cfRule type="containsText" dxfId="14298" priority="10948" operator="containsText" text="Baja">
      <formula>NOT(ISERROR(SEARCH("Baja",AE260)))</formula>
    </cfRule>
  </conditionalFormatting>
  <conditionalFormatting sqref="V260">
    <cfRule type="cellIs" dxfId="14297" priority="10955" stopIfTrue="1" operator="equal">
      <formula>"Alta"</formula>
    </cfRule>
  </conditionalFormatting>
  <conditionalFormatting sqref="V260">
    <cfRule type="cellIs" dxfId="14296" priority="10957" stopIfTrue="1" operator="equal">
      <formula>"Baja"</formula>
    </cfRule>
  </conditionalFormatting>
  <conditionalFormatting sqref="V260">
    <cfRule type="cellIs" dxfId="14295" priority="10956" stopIfTrue="1" operator="equal">
      <formula>"Media"</formula>
    </cfRule>
  </conditionalFormatting>
  <conditionalFormatting sqref="V260">
    <cfRule type="cellIs" dxfId="14294" priority="10954" stopIfTrue="1" operator="equal">
      <formula>"Muy Alta"</formula>
    </cfRule>
  </conditionalFormatting>
  <conditionalFormatting sqref="V260">
    <cfRule type="cellIs" dxfId="14293" priority="10958" stopIfTrue="1" operator="equal">
      <formula>"Muy Baja"</formula>
    </cfRule>
  </conditionalFormatting>
  <conditionalFormatting sqref="AP260">
    <cfRule type="cellIs" dxfId="14292" priority="10931" stopIfTrue="1" operator="equal">
      <formula>"Alta"</formula>
    </cfRule>
  </conditionalFormatting>
  <conditionalFormatting sqref="AP260">
    <cfRule type="cellIs" dxfId="14291" priority="10933" stopIfTrue="1" operator="equal">
      <formula>"Baja"</formula>
    </cfRule>
  </conditionalFormatting>
  <conditionalFormatting sqref="AP260">
    <cfRule type="cellIs" dxfId="14290" priority="10932" stopIfTrue="1" operator="equal">
      <formula>"Media"</formula>
    </cfRule>
  </conditionalFormatting>
  <conditionalFormatting sqref="AP260">
    <cfRule type="cellIs" dxfId="14289" priority="10930" stopIfTrue="1" operator="equal">
      <formula>"Muy Alta"</formula>
    </cfRule>
  </conditionalFormatting>
  <conditionalFormatting sqref="AP260">
    <cfRule type="cellIs" dxfId="14288" priority="10934" stopIfTrue="1" operator="equal">
      <formula>"Muy Baja"</formula>
    </cfRule>
  </conditionalFormatting>
  <conditionalFormatting sqref="AE266">
    <cfRule type="containsText" dxfId="14287" priority="10897" operator="containsText" text="VALORAR">
      <formula>NOT(ISERROR(SEARCH("VALORAR",AE266)))</formula>
    </cfRule>
    <cfRule type="containsText" dxfId="14286" priority="10898" operator="containsText" text="Extrema">
      <formula>NOT(ISERROR(SEARCH("Extrema",AE266)))</formula>
    </cfRule>
    <cfRule type="containsText" dxfId="14285" priority="10899" operator="containsText" text="Alta">
      <formula>NOT(ISERROR(SEARCH("Alta",AE266)))</formula>
    </cfRule>
    <cfRule type="containsText" dxfId="14284" priority="10900" operator="containsText" text="Moderada">
      <formula>NOT(ISERROR(SEARCH("Moderada",AE266)))</formula>
    </cfRule>
    <cfRule type="containsText" dxfId="14283" priority="10901" operator="containsText" text="Baja">
      <formula>NOT(ISERROR(SEARCH("Baja",AE266)))</formula>
    </cfRule>
  </conditionalFormatting>
  <conditionalFormatting sqref="AE266">
    <cfRule type="containsText" dxfId="14282" priority="10902" operator="containsText" text="VALORAR">
      <formula>NOT(ISERROR(SEARCH("VALORAR",AE266)))</formula>
    </cfRule>
    <cfRule type="containsText" dxfId="14281" priority="10903" operator="containsText" text="Extrema">
      <formula>NOT(ISERROR(SEARCH("Extrema",AE266)))</formula>
    </cfRule>
    <cfRule type="containsText" dxfId="14280" priority="10904" operator="containsText" text="Alta">
      <formula>NOT(ISERROR(SEARCH("Alta",AE266)))</formula>
    </cfRule>
    <cfRule type="containsText" dxfId="14279" priority="10905" operator="containsText" text="Moderada">
      <formula>NOT(ISERROR(SEARCH("Moderada",AE266)))</formula>
    </cfRule>
    <cfRule type="containsText" dxfId="14278" priority="10906" operator="containsText" text="Baja">
      <formula>NOT(ISERROR(SEARCH("Baja",AE266)))</formula>
    </cfRule>
  </conditionalFormatting>
  <conditionalFormatting sqref="V266">
    <cfRule type="cellIs" dxfId="14277" priority="10913" stopIfTrue="1" operator="equal">
      <formula>"Alta"</formula>
    </cfRule>
  </conditionalFormatting>
  <conditionalFormatting sqref="V266">
    <cfRule type="cellIs" dxfId="14276" priority="10915" stopIfTrue="1" operator="equal">
      <formula>"Baja"</formula>
    </cfRule>
  </conditionalFormatting>
  <conditionalFormatting sqref="V266">
    <cfRule type="cellIs" dxfId="14275" priority="10914" stopIfTrue="1" operator="equal">
      <formula>"Media"</formula>
    </cfRule>
  </conditionalFormatting>
  <conditionalFormatting sqref="V266">
    <cfRule type="cellIs" dxfId="14274" priority="10912" stopIfTrue="1" operator="equal">
      <formula>"Muy Alta"</formula>
    </cfRule>
  </conditionalFormatting>
  <conditionalFormatting sqref="V266">
    <cfRule type="cellIs" dxfId="14273" priority="10916" stopIfTrue="1" operator="equal">
      <formula>"Muy Baja"</formula>
    </cfRule>
  </conditionalFormatting>
  <conditionalFormatting sqref="AP266">
    <cfRule type="cellIs" dxfId="14272" priority="10889" stopIfTrue="1" operator="equal">
      <formula>"Alta"</formula>
    </cfRule>
  </conditionalFormatting>
  <conditionalFormatting sqref="AP266">
    <cfRule type="cellIs" dxfId="14271" priority="10891" stopIfTrue="1" operator="equal">
      <formula>"Baja"</formula>
    </cfRule>
  </conditionalFormatting>
  <conditionalFormatting sqref="AP266">
    <cfRule type="cellIs" dxfId="14270" priority="10890" stopIfTrue="1" operator="equal">
      <formula>"Media"</formula>
    </cfRule>
  </conditionalFormatting>
  <conditionalFormatting sqref="AP266">
    <cfRule type="cellIs" dxfId="14269" priority="10888" stopIfTrue="1" operator="equal">
      <formula>"Muy Alta"</formula>
    </cfRule>
  </conditionalFormatting>
  <conditionalFormatting sqref="AP266">
    <cfRule type="cellIs" dxfId="14268" priority="10892" stopIfTrue="1" operator="equal">
      <formula>"Muy Baja"</formula>
    </cfRule>
  </conditionalFormatting>
  <conditionalFormatting sqref="AE272">
    <cfRule type="containsText" dxfId="14267" priority="10855" operator="containsText" text="VALORAR">
      <formula>NOT(ISERROR(SEARCH("VALORAR",AE272)))</formula>
    </cfRule>
    <cfRule type="containsText" dxfId="14266" priority="10856" operator="containsText" text="Extrema">
      <formula>NOT(ISERROR(SEARCH("Extrema",AE272)))</formula>
    </cfRule>
    <cfRule type="containsText" dxfId="14265" priority="10857" operator="containsText" text="Alta">
      <formula>NOT(ISERROR(SEARCH("Alta",AE272)))</formula>
    </cfRule>
    <cfRule type="containsText" dxfId="14264" priority="10858" operator="containsText" text="Moderada">
      <formula>NOT(ISERROR(SEARCH("Moderada",AE272)))</formula>
    </cfRule>
    <cfRule type="containsText" dxfId="14263" priority="10859" operator="containsText" text="Baja">
      <formula>NOT(ISERROR(SEARCH("Baja",AE272)))</formula>
    </cfRule>
  </conditionalFormatting>
  <conditionalFormatting sqref="AE272">
    <cfRule type="containsText" dxfId="14262" priority="10860" operator="containsText" text="VALORAR">
      <formula>NOT(ISERROR(SEARCH("VALORAR",AE272)))</formula>
    </cfRule>
    <cfRule type="containsText" dxfId="14261" priority="10861" operator="containsText" text="Extrema">
      <formula>NOT(ISERROR(SEARCH("Extrema",AE272)))</formula>
    </cfRule>
    <cfRule type="containsText" dxfId="14260" priority="10862" operator="containsText" text="Alta">
      <formula>NOT(ISERROR(SEARCH("Alta",AE272)))</formula>
    </cfRule>
    <cfRule type="containsText" dxfId="14259" priority="10863" operator="containsText" text="Moderada">
      <formula>NOT(ISERROR(SEARCH("Moderada",AE272)))</formula>
    </cfRule>
    <cfRule type="containsText" dxfId="14258" priority="10864" operator="containsText" text="Baja">
      <formula>NOT(ISERROR(SEARCH("Baja",AE272)))</formula>
    </cfRule>
  </conditionalFormatting>
  <conditionalFormatting sqref="V272">
    <cfRule type="cellIs" dxfId="14257" priority="10871" stopIfTrue="1" operator="equal">
      <formula>"Alta"</formula>
    </cfRule>
  </conditionalFormatting>
  <conditionalFormatting sqref="V272">
    <cfRule type="cellIs" dxfId="14256" priority="10873" stopIfTrue="1" operator="equal">
      <formula>"Baja"</formula>
    </cfRule>
  </conditionalFormatting>
  <conditionalFormatting sqref="V272">
    <cfRule type="cellIs" dxfId="14255" priority="10872" stopIfTrue="1" operator="equal">
      <formula>"Media"</formula>
    </cfRule>
  </conditionalFormatting>
  <conditionalFormatting sqref="V272">
    <cfRule type="cellIs" dxfId="14254" priority="10870" stopIfTrue="1" operator="equal">
      <formula>"Muy Alta"</formula>
    </cfRule>
  </conditionalFormatting>
  <conditionalFormatting sqref="V272">
    <cfRule type="cellIs" dxfId="14253" priority="10874" stopIfTrue="1" operator="equal">
      <formula>"Muy Baja"</formula>
    </cfRule>
  </conditionalFormatting>
  <conditionalFormatting sqref="AP272">
    <cfRule type="cellIs" dxfId="14252" priority="10847" stopIfTrue="1" operator="equal">
      <formula>"Alta"</formula>
    </cfRule>
  </conditionalFormatting>
  <conditionalFormatting sqref="AP272">
    <cfRule type="cellIs" dxfId="14251" priority="10849" stopIfTrue="1" operator="equal">
      <formula>"Baja"</formula>
    </cfRule>
  </conditionalFormatting>
  <conditionalFormatting sqref="AP272">
    <cfRule type="cellIs" dxfId="14250" priority="10848" stopIfTrue="1" operator="equal">
      <formula>"Media"</formula>
    </cfRule>
  </conditionalFormatting>
  <conditionalFormatting sqref="AP272">
    <cfRule type="cellIs" dxfId="14249" priority="10846" stopIfTrue="1" operator="equal">
      <formula>"Muy Alta"</formula>
    </cfRule>
  </conditionalFormatting>
  <conditionalFormatting sqref="AP272">
    <cfRule type="cellIs" dxfId="14248" priority="10850" stopIfTrue="1" operator="equal">
      <formula>"Muy Baja"</formula>
    </cfRule>
  </conditionalFormatting>
  <conditionalFormatting sqref="AE278">
    <cfRule type="containsText" dxfId="14247" priority="10813" operator="containsText" text="VALORAR">
      <formula>NOT(ISERROR(SEARCH("VALORAR",AE278)))</formula>
    </cfRule>
    <cfRule type="containsText" dxfId="14246" priority="10814" operator="containsText" text="Extrema">
      <formula>NOT(ISERROR(SEARCH("Extrema",AE278)))</formula>
    </cfRule>
    <cfRule type="containsText" dxfId="14245" priority="10815" operator="containsText" text="Alta">
      <formula>NOT(ISERROR(SEARCH("Alta",AE278)))</formula>
    </cfRule>
    <cfRule type="containsText" dxfId="14244" priority="10816" operator="containsText" text="Moderada">
      <formula>NOT(ISERROR(SEARCH("Moderada",AE278)))</formula>
    </cfRule>
    <cfRule type="containsText" dxfId="14243" priority="10817" operator="containsText" text="Baja">
      <formula>NOT(ISERROR(SEARCH("Baja",AE278)))</formula>
    </cfRule>
  </conditionalFormatting>
  <conditionalFormatting sqref="AE278">
    <cfRule type="containsText" dxfId="14242" priority="10818" operator="containsText" text="VALORAR">
      <formula>NOT(ISERROR(SEARCH("VALORAR",AE278)))</formula>
    </cfRule>
    <cfRule type="containsText" dxfId="14241" priority="10819" operator="containsText" text="Extrema">
      <formula>NOT(ISERROR(SEARCH("Extrema",AE278)))</formula>
    </cfRule>
    <cfRule type="containsText" dxfId="14240" priority="10820" operator="containsText" text="Alta">
      <formula>NOT(ISERROR(SEARCH("Alta",AE278)))</formula>
    </cfRule>
    <cfRule type="containsText" dxfId="14239" priority="10821" operator="containsText" text="Moderada">
      <formula>NOT(ISERROR(SEARCH("Moderada",AE278)))</formula>
    </cfRule>
    <cfRule type="containsText" dxfId="14238" priority="10822" operator="containsText" text="Baja">
      <formula>NOT(ISERROR(SEARCH("Baja",AE278)))</formula>
    </cfRule>
  </conditionalFormatting>
  <conditionalFormatting sqref="V278">
    <cfRule type="cellIs" dxfId="14237" priority="10829" stopIfTrue="1" operator="equal">
      <formula>"Alta"</formula>
    </cfRule>
  </conditionalFormatting>
  <conditionalFormatting sqref="V278">
    <cfRule type="cellIs" dxfId="14236" priority="10831" stopIfTrue="1" operator="equal">
      <formula>"Baja"</formula>
    </cfRule>
  </conditionalFormatting>
  <conditionalFormatting sqref="V278">
    <cfRule type="cellIs" dxfId="14235" priority="10830" stopIfTrue="1" operator="equal">
      <formula>"Media"</formula>
    </cfRule>
  </conditionalFormatting>
  <conditionalFormatting sqref="V278">
    <cfRule type="cellIs" dxfId="14234" priority="10828" stopIfTrue="1" operator="equal">
      <formula>"Muy Alta"</formula>
    </cfRule>
  </conditionalFormatting>
  <conditionalFormatting sqref="V278">
    <cfRule type="cellIs" dxfId="14233" priority="10832" stopIfTrue="1" operator="equal">
      <formula>"Muy Baja"</formula>
    </cfRule>
  </conditionalFormatting>
  <conditionalFormatting sqref="AP278">
    <cfRule type="cellIs" dxfId="14232" priority="10805" stopIfTrue="1" operator="equal">
      <formula>"Alta"</formula>
    </cfRule>
  </conditionalFormatting>
  <conditionalFormatting sqref="AP278">
    <cfRule type="cellIs" dxfId="14231" priority="10807" stopIfTrue="1" operator="equal">
      <formula>"Baja"</formula>
    </cfRule>
  </conditionalFormatting>
  <conditionalFormatting sqref="AP278">
    <cfRule type="cellIs" dxfId="14230" priority="10806" stopIfTrue="1" operator="equal">
      <formula>"Media"</formula>
    </cfRule>
  </conditionalFormatting>
  <conditionalFormatting sqref="AP278">
    <cfRule type="cellIs" dxfId="14229" priority="10804" stopIfTrue="1" operator="equal">
      <formula>"Muy Alta"</formula>
    </cfRule>
  </conditionalFormatting>
  <conditionalFormatting sqref="AP278">
    <cfRule type="cellIs" dxfId="14228" priority="10808" stopIfTrue="1" operator="equal">
      <formula>"Muy Baja"</formula>
    </cfRule>
  </conditionalFormatting>
  <conditionalFormatting sqref="AE284">
    <cfRule type="containsText" dxfId="14227" priority="10771" operator="containsText" text="VALORAR">
      <formula>NOT(ISERROR(SEARCH("VALORAR",AE284)))</formula>
    </cfRule>
    <cfRule type="containsText" dxfId="14226" priority="10772" operator="containsText" text="Extrema">
      <formula>NOT(ISERROR(SEARCH("Extrema",AE284)))</formula>
    </cfRule>
    <cfRule type="containsText" dxfId="14225" priority="10773" operator="containsText" text="Alta">
      <formula>NOT(ISERROR(SEARCH("Alta",AE284)))</formula>
    </cfRule>
    <cfRule type="containsText" dxfId="14224" priority="10774" operator="containsText" text="Moderada">
      <formula>NOT(ISERROR(SEARCH("Moderada",AE284)))</formula>
    </cfRule>
    <cfRule type="containsText" dxfId="14223" priority="10775" operator="containsText" text="Baja">
      <formula>NOT(ISERROR(SEARCH("Baja",AE284)))</formula>
    </cfRule>
  </conditionalFormatting>
  <conditionalFormatting sqref="AE284">
    <cfRule type="containsText" dxfId="14222" priority="10776" operator="containsText" text="VALORAR">
      <formula>NOT(ISERROR(SEARCH("VALORAR",AE284)))</formula>
    </cfRule>
    <cfRule type="containsText" dxfId="14221" priority="10777" operator="containsText" text="Extrema">
      <formula>NOT(ISERROR(SEARCH("Extrema",AE284)))</formula>
    </cfRule>
    <cfRule type="containsText" dxfId="14220" priority="10778" operator="containsText" text="Alta">
      <formula>NOT(ISERROR(SEARCH("Alta",AE284)))</formula>
    </cfRule>
    <cfRule type="containsText" dxfId="14219" priority="10779" operator="containsText" text="Moderada">
      <formula>NOT(ISERROR(SEARCH("Moderada",AE284)))</formula>
    </cfRule>
    <cfRule type="containsText" dxfId="14218" priority="10780" operator="containsText" text="Baja">
      <formula>NOT(ISERROR(SEARCH("Baja",AE284)))</formula>
    </cfRule>
  </conditionalFormatting>
  <conditionalFormatting sqref="V284">
    <cfRule type="cellIs" dxfId="14217" priority="10787" stopIfTrue="1" operator="equal">
      <formula>"Alta"</formula>
    </cfRule>
  </conditionalFormatting>
  <conditionalFormatting sqref="V284">
    <cfRule type="cellIs" dxfId="14216" priority="10789" stopIfTrue="1" operator="equal">
      <formula>"Baja"</formula>
    </cfRule>
  </conditionalFormatting>
  <conditionalFormatting sqref="V284">
    <cfRule type="cellIs" dxfId="14215" priority="10788" stopIfTrue="1" operator="equal">
      <formula>"Media"</formula>
    </cfRule>
  </conditionalFormatting>
  <conditionalFormatting sqref="V284">
    <cfRule type="cellIs" dxfId="14214" priority="10786" stopIfTrue="1" operator="equal">
      <formula>"Muy Alta"</formula>
    </cfRule>
  </conditionalFormatting>
  <conditionalFormatting sqref="V284">
    <cfRule type="cellIs" dxfId="14213" priority="10790" stopIfTrue="1" operator="equal">
      <formula>"Muy Baja"</formula>
    </cfRule>
  </conditionalFormatting>
  <conditionalFormatting sqref="AP284">
    <cfRule type="cellIs" dxfId="14212" priority="10763" stopIfTrue="1" operator="equal">
      <formula>"Alta"</formula>
    </cfRule>
  </conditionalFormatting>
  <conditionalFormatting sqref="AP284">
    <cfRule type="cellIs" dxfId="14211" priority="10765" stopIfTrue="1" operator="equal">
      <formula>"Baja"</formula>
    </cfRule>
  </conditionalFormatting>
  <conditionalFormatting sqref="AP284">
    <cfRule type="cellIs" dxfId="14210" priority="10764" stopIfTrue="1" operator="equal">
      <formula>"Media"</formula>
    </cfRule>
  </conditionalFormatting>
  <conditionalFormatting sqref="AP284">
    <cfRule type="cellIs" dxfId="14209" priority="10762" stopIfTrue="1" operator="equal">
      <formula>"Muy Alta"</formula>
    </cfRule>
  </conditionalFormatting>
  <conditionalFormatting sqref="AP284">
    <cfRule type="cellIs" dxfId="14208" priority="10766" stopIfTrue="1" operator="equal">
      <formula>"Muy Baja"</formula>
    </cfRule>
  </conditionalFormatting>
  <conditionalFormatting sqref="AE290">
    <cfRule type="containsText" dxfId="14207" priority="10729" operator="containsText" text="VALORAR">
      <formula>NOT(ISERROR(SEARCH("VALORAR",AE290)))</formula>
    </cfRule>
    <cfRule type="containsText" dxfId="14206" priority="10730" operator="containsText" text="Extrema">
      <formula>NOT(ISERROR(SEARCH("Extrema",AE290)))</formula>
    </cfRule>
    <cfRule type="containsText" dxfId="14205" priority="10731" operator="containsText" text="Alta">
      <formula>NOT(ISERROR(SEARCH("Alta",AE290)))</formula>
    </cfRule>
    <cfRule type="containsText" dxfId="14204" priority="10732" operator="containsText" text="Moderada">
      <formula>NOT(ISERROR(SEARCH("Moderada",AE290)))</formula>
    </cfRule>
    <cfRule type="containsText" dxfId="14203" priority="10733" operator="containsText" text="Baja">
      <formula>NOT(ISERROR(SEARCH("Baja",AE290)))</formula>
    </cfRule>
  </conditionalFormatting>
  <conditionalFormatting sqref="AE290">
    <cfRule type="containsText" dxfId="14202" priority="10734" operator="containsText" text="VALORAR">
      <formula>NOT(ISERROR(SEARCH("VALORAR",AE290)))</formula>
    </cfRule>
    <cfRule type="containsText" dxfId="14201" priority="10735" operator="containsText" text="Extrema">
      <formula>NOT(ISERROR(SEARCH("Extrema",AE290)))</formula>
    </cfRule>
    <cfRule type="containsText" dxfId="14200" priority="10736" operator="containsText" text="Alta">
      <formula>NOT(ISERROR(SEARCH("Alta",AE290)))</formula>
    </cfRule>
    <cfRule type="containsText" dxfId="14199" priority="10737" operator="containsText" text="Moderada">
      <formula>NOT(ISERROR(SEARCH("Moderada",AE290)))</formula>
    </cfRule>
    <cfRule type="containsText" dxfId="14198" priority="10738" operator="containsText" text="Baja">
      <formula>NOT(ISERROR(SEARCH("Baja",AE290)))</formula>
    </cfRule>
  </conditionalFormatting>
  <conditionalFormatting sqref="V290">
    <cfRule type="cellIs" dxfId="14197" priority="10745" stopIfTrue="1" operator="equal">
      <formula>"Alta"</formula>
    </cfRule>
  </conditionalFormatting>
  <conditionalFormatting sqref="V290">
    <cfRule type="cellIs" dxfId="14196" priority="10747" stopIfTrue="1" operator="equal">
      <formula>"Baja"</formula>
    </cfRule>
  </conditionalFormatting>
  <conditionalFormatting sqref="V290">
    <cfRule type="cellIs" dxfId="14195" priority="10746" stopIfTrue="1" operator="equal">
      <formula>"Media"</formula>
    </cfRule>
  </conditionalFormatting>
  <conditionalFormatting sqref="V290">
    <cfRule type="cellIs" dxfId="14194" priority="10744" stopIfTrue="1" operator="equal">
      <formula>"Muy Alta"</formula>
    </cfRule>
  </conditionalFormatting>
  <conditionalFormatting sqref="V290">
    <cfRule type="cellIs" dxfId="14193" priority="10748" stopIfTrue="1" operator="equal">
      <formula>"Muy Baja"</formula>
    </cfRule>
  </conditionalFormatting>
  <conditionalFormatting sqref="AP290">
    <cfRule type="cellIs" dxfId="14192" priority="10721" stopIfTrue="1" operator="equal">
      <formula>"Alta"</formula>
    </cfRule>
  </conditionalFormatting>
  <conditionalFormatting sqref="AP290">
    <cfRule type="cellIs" dxfId="14191" priority="10723" stopIfTrue="1" operator="equal">
      <formula>"Baja"</formula>
    </cfRule>
  </conditionalFormatting>
  <conditionalFormatting sqref="AP290">
    <cfRule type="cellIs" dxfId="14190" priority="10722" stopIfTrue="1" operator="equal">
      <formula>"Media"</formula>
    </cfRule>
  </conditionalFormatting>
  <conditionalFormatting sqref="AP290">
    <cfRule type="cellIs" dxfId="14189" priority="10720" stopIfTrue="1" operator="equal">
      <formula>"Muy Alta"</formula>
    </cfRule>
  </conditionalFormatting>
  <conditionalFormatting sqref="AP290">
    <cfRule type="cellIs" dxfId="14188" priority="10724" stopIfTrue="1" operator="equal">
      <formula>"Muy Baja"</formula>
    </cfRule>
  </conditionalFormatting>
  <conditionalFormatting sqref="AE298:AE299">
    <cfRule type="containsText" dxfId="14187" priority="10659" operator="containsText" text="VALORAR">
      <formula>NOT(ISERROR(SEARCH("VALORAR",AE298)))</formula>
    </cfRule>
    <cfRule type="containsText" dxfId="14186" priority="10660" operator="containsText" text="Extrema">
      <formula>NOT(ISERROR(SEARCH("Extrema",AE298)))</formula>
    </cfRule>
    <cfRule type="containsText" dxfId="14185" priority="10661" operator="containsText" text="Alta">
      <formula>NOT(ISERROR(SEARCH("Alta",AE298)))</formula>
    </cfRule>
    <cfRule type="containsText" dxfId="14184" priority="10662" operator="containsText" text="Moderada">
      <formula>NOT(ISERROR(SEARCH("Moderada",AE298)))</formula>
    </cfRule>
    <cfRule type="containsText" dxfId="14183" priority="10663" operator="containsText" text="Baja">
      <formula>NOT(ISERROR(SEARCH("Baja",AE298)))</formula>
    </cfRule>
  </conditionalFormatting>
  <conditionalFormatting sqref="AE298:AE299">
    <cfRule type="containsText" dxfId="14182" priority="10664" operator="containsText" text="VALORAR">
      <formula>NOT(ISERROR(SEARCH("VALORAR",AE298)))</formula>
    </cfRule>
    <cfRule type="containsText" dxfId="14181" priority="10665" operator="containsText" text="Extrema">
      <formula>NOT(ISERROR(SEARCH("Extrema",AE298)))</formula>
    </cfRule>
    <cfRule type="containsText" dxfId="14180" priority="10666" operator="containsText" text="Alta">
      <formula>NOT(ISERROR(SEARCH("Alta",AE298)))</formula>
    </cfRule>
    <cfRule type="containsText" dxfId="14179" priority="10667" operator="containsText" text="Moderada">
      <formula>NOT(ISERROR(SEARCH("Moderada",AE298)))</formula>
    </cfRule>
    <cfRule type="containsText" dxfId="14178" priority="10668" operator="containsText" text="Baja">
      <formula>NOT(ISERROR(SEARCH("Baja",AE298)))</formula>
    </cfRule>
  </conditionalFormatting>
  <conditionalFormatting sqref="AP303">
    <cfRule type="cellIs" dxfId="14177" priority="10613" stopIfTrue="1" operator="equal">
      <formula>"Alta"</formula>
    </cfRule>
  </conditionalFormatting>
  <conditionalFormatting sqref="AP303">
    <cfRule type="cellIs" dxfId="14176" priority="10615" stopIfTrue="1" operator="equal">
      <formula>"Baja"</formula>
    </cfRule>
  </conditionalFormatting>
  <conditionalFormatting sqref="AP303">
    <cfRule type="cellIs" dxfId="14175" priority="10614" stopIfTrue="1" operator="equal">
      <formula>"Media"</formula>
    </cfRule>
  </conditionalFormatting>
  <conditionalFormatting sqref="AP303">
    <cfRule type="cellIs" dxfId="14174" priority="10612" stopIfTrue="1" operator="equal">
      <formula>"Muy Alta"</formula>
    </cfRule>
  </conditionalFormatting>
  <conditionalFormatting sqref="AP303">
    <cfRule type="cellIs" dxfId="14173" priority="10616" stopIfTrue="1" operator="equal">
      <formula>"Muy Baja"</formula>
    </cfRule>
  </conditionalFormatting>
  <conditionalFormatting sqref="AP300">
    <cfRule type="cellIs" dxfId="14172" priority="10571" stopIfTrue="1" operator="equal">
      <formula>"Alta"</formula>
    </cfRule>
  </conditionalFormatting>
  <conditionalFormatting sqref="AP300">
    <cfRule type="cellIs" dxfId="14171" priority="10573" stopIfTrue="1" operator="equal">
      <formula>"Baja"</formula>
    </cfRule>
  </conditionalFormatting>
  <conditionalFormatting sqref="AP300">
    <cfRule type="cellIs" dxfId="14170" priority="10572" stopIfTrue="1" operator="equal">
      <formula>"Media"</formula>
    </cfRule>
  </conditionalFormatting>
  <conditionalFormatting sqref="AP300">
    <cfRule type="cellIs" dxfId="14169" priority="10570" stopIfTrue="1" operator="equal">
      <formula>"Muy Alta"</formula>
    </cfRule>
  </conditionalFormatting>
  <conditionalFormatting sqref="AP300">
    <cfRule type="cellIs" dxfId="14168" priority="10574" stopIfTrue="1" operator="equal">
      <formula>"Muy Baja"</formula>
    </cfRule>
  </conditionalFormatting>
  <conditionalFormatting sqref="V298:V299">
    <cfRule type="cellIs" dxfId="14167" priority="10675" stopIfTrue="1" operator="equal">
      <formula>"Alta"</formula>
    </cfRule>
  </conditionalFormatting>
  <conditionalFormatting sqref="V298:V299">
    <cfRule type="cellIs" dxfId="14166" priority="10677" stopIfTrue="1" operator="equal">
      <formula>"Baja"</formula>
    </cfRule>
  </conditionalFormatting>
  <conditionalFormatting sqref="V298:V299">
    <cfRule type="cellIs" dxfId="14165" priority="10676" stopIfTrue="1" operator="equal">
      <formula>"Media"</formula>
    </cfRule>
  </conditionalFormatting>
  <conditionalFormatting sqref="V298:V299">
    <cfRule type="cellIs" dxfId="14164" priority="10674" stopIfTrue="1" operator="equal">
      <formula>"Muy Alta"</formula>
    </cfRule>
  </conditionalFormatting>
  <conditionalFormatting sqref="V298:V299">
    <cfRule type="cellIs" dxfId="14163" priority="10678" stopIfTrue="1" operator="equal">
      <formula>"Muy Baja"</formula>
    </cfRule>
  </conditionalFormatting>
  <conditionalFormatting sqref="AW298">
    <cfRule type="containsText" dxfId="14162" priority="10649" operator="containsText" text="VALORAR">
      <formula>NOT(ISERROR(SEARCH("VALORAR",AW298)))</formula>
    </cfRule>
    <cfRule type="containsText" dxfId="14161" priority="10650" operator="containsText" text="Extrema">
      <formula>NOT(ISERROR(SEARCH("Extrema",AW298)))</formula>
    </cfRule>
    <cfRule type="containsText" dxfId="14160" priority="10651" operator="containsText" text="Alta">
      <formula>NOT(ISERROR(SEARCH("Alta",AW298)))</formula>
    </cfRule>
    <cfRule type="containsText" dxfId="14159" priority="10652" operator="containsText" text="Moderada">
      <formula>NOT(ISERROR(SEARCH("Moderada",AW298)))</formula>
    </cfRule>
    <cfRule type="containsText" dxfId="14158" priority="10653" operator="containsText" text="Baja">
      <formula>NOT(ISERROR(SEARCH("Baja",AW298)))</formula>
    </cfRule>
  </conditionalFormatting>
  <conditionalFormatting sqref="AW298">
    <cfRule type="containsText" dxfId="14157" priority="10654" operator="containsText" text="VALORAR">
      <formula>NOT(ISERROR(SEARCH("VALORAR",AW298)))</formula>
    </cfRule>
    <cfRule type="containsText" dxfId="14156" priority="10655" operator="containsText" text="Extrema">
      <formula>NOT(ISERROR(SEARCH("Extrema",AW298)))</formula>
    </cfRule>
    <cfRule type="containsText" dxfId="14155" priority="10656" operator="containsText" text="Alta">
      <formula>NOT(ISERROR(SEARCH("Alta",AW298)))</formula>
    </cfRule>
    <cfRule type="containsText" dxfId="14154" priority="10657" operator="containsText" text="Moderada">
      <formula>NOT(ISERROR(SEARCH("Moderada",AW298)))</formula>
    </cfRule>
    <cfRule type="containsText" dxfId="14153" priority="10658" operator="containsText" text="Baja">
      <formula>NOT(ISERROR(SEARCH("Baja",AW298)))</formula>
    </cfRule>
  </conditionalFormatting>
  <conditionalFormatting sqref="AP298">
    <cfRule type="cellIs" dxfId="14152" priority="10641" stopIfTrue="1" operator="equal">
      <formula>"Alta"</formula>
    </cfRule>
  </conditionalFormatting>
  <conditionalFormatting sqref="AP298">
    <cfRule type="cellIs" dxfId="14151" priority="10643" stopIfTrue="1" operator="equal">
      <formula>"Baja"</formula>
    </cfRule>
  </conditionalFormatting>
  <conditionalFormatting sqref="AP298">
    <cfRule type="cellIs" dxfId="14150" priority="10642" stopIfTrue="1" operator="equal">
      <formula>"Media"</formula>
    </cfRule>
  </conditionalFormatting>
  <conditionalFormatting sqref="AP298">
    <cfRule type="cellIs" dxfId="14149" priority="10640" stopIfTrue="1" operator="equal">
      <formula>"Muy Alta"</formula>
    </cfRule>
  </conditionalFormatting>
  <conditionalFormatting sqref="AP298">
    <cfRule type="cellIs" dxfId="14148" priority="10644" stopIfTrue="1" operator="equal">
      <formula>"Muy Baja"</formula>
    </cfRule>
  </conditionalFormatting>
  <conditionalFormatting sqref="AP299">
    <cfRule type="cellIs" dxfId="14147" priority="10627" stopIfTrue="1" operator="equal">
      <formula>"Alta"</formula>
    </cfRule>
  </conditionalFormatting>
  <conditionalFormatting sqref="AP299">
    <cfRule type="cellIs" dxfId="14146" priority="10629" stopIfTrue="1" operator="equal">
      <formula>"Baja"</formula>
    </cfRule>
  </conditionalFormatting>
  <conditionalFormatting sqref="AP299">
    <cfRule type="cellIs" dxfId="14145" priority="10628" stopIfTrue="1" operator="equal">
      <formula>"Media"</formula>
    </cfRule>
  </conditionalFormatting>
  <conditionalFormatting sqref="AP299">
    <cfRule type="cellIs" dxfId="14144" priority="10626" stopIfTrue="1" operator="equal">
      <formula>"Muy Alta"</formula>
    </cfRule>
  </conditionalFormatting>
  <conditionalFormatting sqref="AP299">
    <cfRule type="cellIs" dxfId="14143" priority="10630" stopIfTrue="1" operator="equal">
      <formula>"Muy Baja"</formula>
    </cfRule>
  </conditionalFormatting>
  <conditionalFormatting sqref="AE300:AE301">
    <cfRule type="containsText" dxfId="14142" priority="10579" operator="containsText" text="VALORAR">
      <formula>NOT(ISERROR(SEARCH("VALORAR",AE300)))</formula>
    </cfRule>
    <cfRule type="containsText" dxfId="14141" priority="10580" operator="containsText" text="Extrema">
      <formula>NOT(ISERROR(SEARCH("Extrema",AE300)))</formula>
    </cfRule>
    <cfRule type="containsText" dxfId="14140" priority="10581" operator="containsText" text="Alta">
      <formula>NOT(ISERROR(SEARCH("Alta",AE300)))</formula>
    </cfRule>
    <cfRule type="containsText" dxfId="14139" priority="10582" operator="containsText" text="Moderada">
      <formula>NOT(ISERROR(SEARCH("Moderada",AE300)))</formula>
    </cfRule>
    <cfRule type="containsText" dxfId="14138" priority="10583" operator="containsText" text="Baja">
      <formula>NOT(ISERROR(SEARCH("Baja",AE300)))</formula>
    </cfRule>
  </conditionalFormatting>
  <conditionalFormatting sqref="AE300:AE301">
    <cfRule type="containsText" dxfId="14137" priority="10584" operator="containsText" text="VALORAR">
      <formula>NOT(ISERROR(SEARCH("VALORAR",AE300)))</formula>
    </cfRule>
    <cfRule type="containsText" dxfId="14136" priority="10585" operator="containsText" text="Extrema">
      <formula>NOT(ISERROR(SEARCH("Extrema",AE300)))</formula>
    </cfRule>
    <cfRule type="containsText" dxfId="14135" priority="10586" operator="containsText" text="Alta">
      <formula>NOT(ISERROR(SEARCH("Alta",AE300)))</formula>
    </cfRule>
    <cfRule type="containsText" dxfId="14134" priority="10587" operator="containsText" text="Moderada">
      <formula>NOT(ISERROR(SEARCH("Moderada",AE300)))</formula>
    </cfRule>
    <cfRule type="containsText" dxfId="14133" priority="10588" operator="containsText" text="Baja">
      <formula>NOT(ISERROR(SEARCH("Baja",AE300)))</formula>
    </cfRule>
  </conditionalFormatting>
  <conditionalFormatting sqref="V300:V301">
    <cfRule type="cellIs" dxfId="14132" priority="10595" stopIfTrue="1" operator="equal">
      <formula>"Alta"</formula>
    </cfRule>
  </conditionalFormatting>
  <conditionalFormatting sqref="V300:V301">
    <cfRule type="cellIs" dxfId="14131" priority="10597" stopIfTrue="1" operator="equal">
      <formula>"Baja"</formula>
    </cfRule>
  </conditionalFormatting>
  <conditionalFormatting sqref="V300:V301">
    <cfRule type="cellIs" dxfId="14130" priority="10596" stopIfTrue="1" operator="equal">
      <formula>"Media"</formula>
    </cfRule>
  </conditionalFormatting>
  <conditionalFormatting sqref="V300:V301">
    <cfRule type="cellIs" dxfId="14129" priority="10594" stopIfTrue="1" operator="equal">
      <formula>"Muy Alta"</formula>
    </cfRule>
  </conditionalFormatting>
  <conditionalFormatting sqref="V300:V301">
    <cfRule type="cellIs" dxfId="14128" priority="10598" stopIfTrue="1" operator="equal">
      <formula>"Muy Baja"</formula>
    </cfRule>
  </conditionalFormatting>
  <conditionalFormatting sqref="AP301">
    <cfRule type="cellIs" dxfId="14127" priority="10557" stopIfTrue="1" operator="equal">
      <formula>"Alta"</formula>
    </cfRule>
  </conditionalFormatting>
  <conditionalFormatting sqref="AP301">
    <cfRule type="cellIs" dxfId="14126" priority="10559" stopIfTrue="1" operator="equal">
      <formula>"Baja"</formula>
    </cfRule>
  </conditionalFormatting>
  <conditionalFormatting sqref="AP301">
    <cfRule type="cellIs" dxfId="14125" priority="10558" stopIfTrue="1" operator="equal">
      <formula>"Media"</formula>
    </cfRule>
  </conditionalFormatting>
  <conditionalFormatting sqref="AP301">
    <cfRule type="cellIs" dxfId="14124" priority="10556" stopIfTrue="1" operator="equal">
      <formula>"Muy Alta"</formula>
    </cfRule>
  </conditionalFormatting>
  <conditionalFormatting sqref="AP301">
    <cfRule type="cellIs" dxfId="14123" priority="10560" stopIfTrue="1" operator="equal">
      <formula>"Muy Baja"</formula>
    </cfRule>
  </conditionalFormatting>
  <conditionalFormatting sqref="AE302">
    <cfRule type="containsText" dxfId="14122" priority="10523" operator="containsText" text="VALORAR">
      <formula>NOT(ISERROR(SEARCH("VALORAR",AE302)))</formula>
    </cfRule>
    <cfRule type="containsText" dxfId="14121" priority="10524" operator="containsText" text="Extrema">
      <formula>NOT(ISERROR(SEARCH("Extrema",AE302)))</formula>
    </cfRule>
    <cfRule type="containsText" dxfId="14120" priority="10525" operator="containsText" text="Alta">
      <formula>NOT(ISERROR(SEARCH("Alta",AE302)))</formula>
    </cfRule>
    <cfRule type="containsText" dxfId="14119" priority="10526" operator="containsText" text="Moderada">
      <formula>NOT(ISERROR(SEARCH("Moderada",AE302)))</formula>
    </cfRule>
    <cfRule type="containsText" dxfId="14118" priority="10527" operator="containsText" text="Baja">
      <formula>NOT(ISERROR(SEARCH("Baja",AE302)))</formula>
    </cfRule>
  </conditionalFormatting>
  <conditionalFormatting sqref="AE302">
    <cfRule type="containsText" dxfId="14117" priority="10528" operator="containsText" text="VALORAR">
      <formula>NOT(ISERROR(SEARCH("VALORAR",AE302)))</formula>
    </cfRule>
    <cfRule type="containsText" dxfId="14116" priority="10529" operator="containsText" text="Extrema">
      <formula>NOT(ISERROR(SEARCH("Extrema",AE302)))</formula>
    </cfRule>
    <cfRule type="containsText" dxfId="14115" priority="10530" operator="containsText" text="Alta">
      <formula>NOT(ISERROR(SEARCH("Alta",AE302)))</formula>
    </cfRule>
    <cfRule type="containsText" dxfId="14114" priority="10531" operator="containsText" text="Moderada">
      <formula>NOT(ISERROR(SEARCH("Moderada",AE302)))</formula>
    </cfRule>
    <cfRule type="containsText" dxfId="14113" priority="10532" operator="containsText" text="Baja">
      <formula>NOT(ISERROR(SEARCH("Baja",AE302)))</formula>
    </cfRule>
  </conditionalFormatting>
  <conditionalFormatting sqref="V302">
    <cfRule type="cellIs" dxfId="14112" priority="10539" stopIfTrue="1" operator="equal">
      <formula>"Alta"</formula>
    </cfRule>
  </conditionalFormatting>
  <conditionalFormatting sqref="V302">
    <cfRule type="cellIs" dxfId="14111" priority="10541" stopIfTrue="1" operator="equal">
      <formula>"Baja"</formula>
    </cfRule>
  </conditionalFormatting>
  <conditionalFormatting sqref="V302">
    <cfRule type="cellIs" dxfId="14110" priority="10540" stopIfTrue="1" operator="equal">
      <formula>"Media"</formula>
    </cfRule>
  </conditionalFormatting>
  <conditionalFormatting sqref="V302">
    <cfRule type="cellIs" dxfId="14109" priority="10538" stopIfTrue="1" operator="equal">
      <formula>"Muy Alta"</formula>
    </cfRule>
  </conditionalFormatting>
  <conditionalFormatting sqref="V302">
    <cfRule type="cellIs" dxfId="14108" priority="10542" stopIfTrue="1" operator="equal">
      <formula>"Muy Baja"</formula>
    </cfRule>
  </conditionalFormatting>
  <conditionalFormatting sqref="AP302">
    <cfRule type="cellIs" dxfId="14107" priority="10515" stopIfTrue="1" operator="equal">
      <formula>"Alta"</formula>
    </cfRule>
  </conditionalFormatting>
  <conditionalFormatting sqref="AP302">
    <cfRule type="cellIs" dxfId="14106" priority="10517" stopIfTrue="1" operator="equal">
      <formula>"Baja"</formula>
    </cfRule>
  </conditionalFormatting>
  <conditionalFormatting sqref="AP302">
    <cfRule type="cellIs" dxfId="14105" priority="10516" stopIfTrue="1" operator="equal">
      <formula>"Media"</formula>
    </cfRule>
  </conditionalFormatting>
  <conditionalFormatting sqref="AP302">
    <cfRule type="cellIs" dxfId="14104" priority="10514" stopIfTrue="1" operator="equal">
      <formula>"Muy Alta"</formula>
    </cfRule>
  </conditionalFormatting>
  <conditionalFormatting sqref="AP302">
    <cfRule type="cellIs" dxfId="14103" priority="10518" stopIfTrue="1" operator="equal">
      <formula>"Muy Baja"</formula>
    </cfRule>
  </conditionalFormatting>
  <conditionalFormatting sqref="AE292:AE293">
    <cfRule type="containsText" dxfId="14102" priority="10467" operator="containsText" text="VALORAR">
      <formula>NOT(ISERROR(SEARCH("VALORAR",AE292)))</formula>
    </cfRule>
    <cfRule type="containsText" dxfId="14101" priority="10468" operator="containsText" text="Extrema">
      <formula>NOT(ISERROR(SEARCH("Extrema",AE292)))</formula>
    </cfRule>
    <cfRule type="containsText" dxfId="14100" priority="10469" operator="containsText" text="Alta">
      <formula>NOT(ISERROR(SEARCH("Alta",AE292)))</formula>
    </cfRule>
    <cfRule type="containsText" dxfId="14099" priority="10470" operator="containsText" text="Moderada">
      <formula>NOT(ISERROR(SEARCH("Moderada",AE292)))</formula>
    </cfRule>
    <cfRule type="containsText" dxfId="14098" priority="10471" operator="containsText" text="Baja">
      <formula>NOT(ISERROR(SEARCH("Baja",AE292)))</formula>
    </cfRule>
  </conditionalFormatting>
  <conditionalFormatting sqref="AE292:AE293">
    <cfRule type="containsText" dxfId="14097" priority="10472" operator="containsText" text="VALORAR">
      <formula>NOT(ISERROR(SEARCH("VALORAR",AE292)))</formula>
    </cfRule>
    <cfRule type="containsText" dxfId="14096" priority="10473" operator="containsText" text="Extrema">
      <formula>NOT(ISERROR(SEARCH("Extrema",AE292)))</formula>
    </cfRule>
    <cfRule type="containsText" dxfId="14095" priority="10474" operator="containsText" text="Alta">
      <formula>NOT(ISERROR(SEARCH("Alta",AE292)))</formula>
    </cfRule>
    <cfRule type="containsText" dxfId="14094" priority="10475" operator="containsText" text="Moderada">
      <formula>NOT(ISERROR(SEARCH("Moderada",AE292)))</formula>
    </cfRule>
    <cfRule type="containsText" dxfId="14093" priority="10476" operator="containsText" text="Baja">
      <formula>NOT(ISERROR(SEARCH("Baja",AE292)))</formula>
    </cfRule>
  </conditionalFormatting>
  <conditionalFormatting sqref="AP297">
    <cfRule type="cellIs" dxfId="14092" priority="10421" stopIfTrue="1" operator="equal">
      <formula>"Alta"</formula>
    </cfRule>
  </conditionalFormatting>
  <conditionalFormatting sqref="AP297">
    <cfRule type="cellIs" dxfId="14091" priority="10423" stopIfTrue="1" operator="equal">
      <formula>"Baja"</formula>
    </cfRule>
  </conditionalFormatting>
  <conditionalFormatting sqref="AP297">
    <cfRule type="cellIs" dxfId="14090" priority="10422" stopIfTrue="1" operator="equal">
      <formula>"Media"</formula>
    </cfRule>
  </conditionalFormatting>
  <conditionalFormatting sqref="AP297">
    <cfRule type="cellIs" dxfId="14089" priority="10420" stopIfTrue="1" operator="equal">
      <formula>"Muy Alta"</formula>
    </cfRule>
  </conditionalFormatting>
  <conditionalFormatting sqref="AP297">
    <cfRule type="cellIs" dxfId="14088" priority="10424" stopIfTrue="1" operator="equal">
      <formula>"Muy Baja"</formula>
    </cfRule>
  </conditionalFormatting>
  <conditionalFormatting sqref="AP294">
    <cfRule type="cellIs" dxfId="14087" priority="10379" stopIfTrue="1" operator="equal">
      <formula>"Alta"</formula>
    </cfRule>
  </conditionalFormatting>
  <conditionalFormatting sqref="AP294">
    <cfRule type="cellIs" dxfId="14086" priority="10381" stopIfTrue="1" operator="equal">
      <formula>"Baja"</formula>
    </cfRule>
  </conditionalFormatting>
  <conditionalFormatting sqref="AP294">
    <cfRule type="cellIs" dxfId="14085" priority="10380" stopIfTrue="1" operator="equal">
      <formula>"Media"</formula>
    </cfRule>
  </conditionalFormatting>
  <conditionalFormatting sqref="AP294">
    <cfRule type="cellIs" dxfId="14084" priority="10378" stopIfTrue="1" operator="equal">
      <formula>"Muy Alta"</formula>
    </cfRule>
  </conditionalFormatting>
  <conditionalFormatting sqref="AP294">
    <cfRule type="cellIs" dxfId="14083" priority="10382" stopIfTrue="1" operator="equal">
      <formula>"Muy Baja"</formula>
    </cfRule>
  </conditionalFormatting>
  <conditionalFormatting sqref="V292:V293">
    <cfRule type="cellIs" dxfId="14082" priority="10483" stopIfTrue="1" operator="equal">
      <formula>"Alta"</formula>
    </cfRule>
  </conditionalFormatting>
  <conditionalFormatting sqref="V292:V293">
    <cfRule type="cellIs" dxfId="14081" priority="10485" stopIfTrue="1" operator="equal">
      <formula>"Baja"</formula>
    </cfRule>
  </conditionalFormatting>
  <conditionalFormatting sqref="V292:V293">
    <cfRule type="cellIs" dxfId="14080" priority="10484" stopIfTrue="1" operator="equal">
      <formula>"Media"</formula>
    </cfRule>
  </conditionalFormatting>
  <conditionalFormatting sqref="V292:V293">
    <cfRule type="cellIs" dxfId="14079" priority="10482" stopIfTrue="1" operator="equal">
      <formula>"Muy Alta"</formula>
    </cfRule>
  </conditionalFormatting>
  <conditionalFormatting sqref="V292:V293">
    <cfRule type="cellIs" dxfId="14078" priority="10486" stopIfTrue="1" operator="equal">
      <formula>"Muy Baja"</formula>
    </cfRule>
  </conditionalFormatting>
  <conditionalFormatting sqref="AW292">
    <cfRule type="containsText" dxfId="14077" priority="10457" operator="containsText" text="VALORAR">
      <formula>NOT(ISERROR(SEARCH("VALORAR",AW292)))</formula>
    </cfRule>
    <cfRule type="containsText" dxfId="14076" priority="10458" operator="containsText" text="Extrema">
      <formula>NOT(ISERROR(SEARCH("Extrema",AW292)))</formula>
    </cfRule>
    <cfRule type="containsText" dxfId="14075" priority="10459" operator="containsText" text="Alta">
      <formula>NOT(ISERROR(SEARCH("Alta",AW292)))</formula>
    </cfRule>
    <cfRule type="containsText" dxfId="14074" priority="10460" operator="containsText" text="Moderada">
      <formula>NOT(ISERROR(SEARCH("Moderada",AW292)))</formula>
    </cfRule>
    <cfRule type="containsText" dxfId="14073" priority="10461" operator="containsText" text="Baja">
      <formula>NOT(ISERROR(SEARCH("Baja",AW292)))</formula>
    </cfRule>
  </conditionalFormatting>
  <conditionalFormatting sqref="AW292">
    <cfRule type="containsText" dxfId="14072" priority="10462" operator="containsText" text="VALORAR">
      <formula>NOT(ISERROR(SEARCH("VALORAR",AW292)))</formula>
    </cfRule>
    <cfRule type="containsText" dxfId="14071" priority="10463" operator="containsText" text="Extrema">
      <formula>NOT(ISERROR(SEARCH("Extrema",AW292)))</formula>
    </cfRule>
    <cfRule type="containsText" dxfId="14070" priority="10464" operator="containsText" text="Alta">
      <formula>NOT(ISERROR(SEARCH("Alta",AW292)))</formula>
    </cfRule>
    <cfRule type="containsText" dxfId="14069" priority="10465" operator="containsText" text="Moderada">
      <formula>NOT(ISERROR(SEARCH("Moderada",AW292)))</formula>
    </cfRule>
    <cfRule type="containsText" dxfId="14068" priority="10466" operator="containsText" text="Baja">
      <formula>NOT(ISERROR(SEARCH("Baja",AW292)))</formula>
    </cfRule>
  </conditionalFormatting>
  <conditionalFormatting sqref="AP292">
    <cfRule type="cellIs" dxfId="14067" priority="10449" stopIfTrue="1" operator="equal">
      <formula>"Alta"</formula>
    </cfRule>
  </conditionalFormatting>
  <conditionalFormatting sqref="AP292">
    <cfRule type="cellIs" dxfId="14066" priority="10451" stopIfTrue="1" operator="equal">
      <formula>"Baja"</formula>
    </cfRule>
  </conditionalFormatting>
  <conditionalFormatting sqref="AP292">
    <cfRule type="cellIs" dxfId="14065" priority="10450" stopIfTrue="1" operator="equal">
      <formula>"Media"</formula>
    </cfRule>
  </conditionalFormatting>
  <conditionalFormatting sqref="AP292">
    <cfRule type="cellIs" dxfId="14064" priority="10448" stopIfTrue="1" operator="equal">
      <formula>"Muy Alta"</formula>
    </cfRule>
  </conditionalFormatting>
  <conditionalFormatting sqref="AP292">
    <cfRule type="cellIs" dxfId="14063" priority="10452" stopIfTrue="1" operator="equal">
      <formula>"Muy Baja"</formula>
    </cfRule>
  </conditionalFormatting>
  <conditionalFormatting sqref="AP293">
    <cfRule type="cellIs" dxfId="14062" priority="10435" stopIfTrue="1" operator="equal">
      <formula>"Alta"</formula>
    </cfRule>
  </conditionalFormatting>
  <conditionalFormatting sqref="AP293">
    <cfRule type="cellIs" dxfId="14061" priority="10437" stopIfTrue="1" operator="equal">
      <formula>"Baja"</formula>
    </cfRule>
  </conditionalFormatting>
  <conditionalFormatting sqref="AP293">
    <cfRule type="cellIs" dxfId="14060" priority="10436" stopIfTrue="1" operator="equal">
      <formula>"Media"</formula>
    </cfRule>
  </conditionalFormatting>
  <conditionalFormatting sqref="AP293">
    <cfRule type="cellIs" dxfId="14059" priority="10434" stopIfTrue="1" operator="equal">
      <formula>"Muy Alta"</formula>
    </cfRule>
  </conditionalFormatting>
  <conditionalFormatting sqref="AP293">
    <cfRule type="cellIs" dxfId="14058" priority="10438" stopIfTrue="1" operator="equal">
      <formula>"Muy Baja"</formula>
    </cfRule>
  </conditionalFormatting>
  <conditionalFormatting sqref="AE294:AE295">
    <cfRule type="containsText" dxfId="14057" priority="10387" operator="containsText" text="VALORAR">
      <formula>NOT(ISERROR(SEARCH("VALORAR",AE294)))</formula>
    </cfRule>
    <cfRule type="containsText" dxfId="14056" priority="10388" operator="containsText" text="Extrema">
      <formula>NOT(ISERROR(SEARCH("Extrema",AE294)))</formula>
    </cfRule>
    <cfRule type="containsText" dxfId="14055" priority="10389" operator="containsText" text="Alta">
      <formula>NOT(ISERROR(SEARCH("Alta",AE294)))</formula>
    </cfRule>
    <cfRule type="containsText" dxfId="14054" priority="10390" operator="containsText" text="Moderada">
      <formula>NOT(ISERROR(SEARCH("Moderada",AE294)))</formula>
    </cfRule>
    <cfRule type="containsText" dxfId="14053" priority="10391" operator="containsText" text="Baja">
      <formula>NOT(ISERROR(SEARCH("Baja",AE294)))</formula>
    </cfRule>
  </conditionalFormatting>
  <conditionalFormatting sqref="AE294:AE295">
    <cfRule type="containsText" dxfId="14052" priority="10392" operator="containsText" text="VALORAR">
      <formula>NOT(ISERROR(SEARCH("VALORAR",AE294)))</formula>
    </cfRule>
    <cfRule type="containsText" dxfId="14051" priority="10393" operator="containsText" text="Extrema">
      <formula>NOT(ISERROR(SEARCH("Extrema",AE294)))</formula>
    </cfRule>
    <cfRule type="containsText" dxfId="14050" priority="10394" operator="containsText" text="Alta">
      <formula>NOT(ISERROR(SEARCH("Alta",AE294)))</formula>
    </cfRule>
    <cfRule type="containsText" dxfId="14049" priority="10395" operator="containsText" text="Moderada">
      <formula>NOT(ISERROR(SEARCH("Moderada",AE294)))</formula>
    </cfRule>
    <cfRule type="containsText" dxfId="14048" priority="10396" operator="containsText" text="Baja">
      <formula>NOT(ISERROR(SEARCH("Baja",AE294)))</formula>
    </cfRule>
  </conditionalFormatting>
  <conditionalFormatting sqref="V294:V295">
    <cfRule type="cellIs" dxfId="14047" priority="10403" stopIfTrue="1" operator="equal">
      <formula>"Alta"</formula>
    </cfRule>
  </conditionalFormatting>
  <conditionalFormatting sqref="V294:V295">
    <cfRule type="cellIs" dxfId="14046" priority="10405" stopIfTrue="1" operator="equal">
      <formula>"Baja"</formula>
    </cfRule>
  </conditionalFormatting>
  <conditionalFormatting sqref="V294:V295">
    <cfRule type="cellIs" dxfId="14045" priority="10404" stopIfTrue="1" operator="equal">
      <formula>"Media"</formula>
    </cfRule>
  </conditionalFormatting>
  <conditionalFormatting sqref="V294:V295">
    <cfRule type="cellIs" dxfId="14044" priority="10402" stopIfTrue="1" operator="equal">
      <formula>"Muy Alta"</formula>
    </cfRule>
  </conditionalFormatting>
  <conditionalFormatting sqref="V294:V295">
    <cfRule type="cellIs" dxfId="14043" priority="10406" stopIfTrue="1" operator="equal">
      <formula>"Muy Baja"</formula>
    </cfRule>
  </conditionalFormatting>
  <conditionalFormatting sqref="AP295">
    <cfRule type="cellIs" dxfId="14042" priority="10365" stopIfTrue="1" operator="equal">
      <formula>"Alta"</formula>
    </cfRule>
  </conditionalFormatting>
  <conditionalFormatting sqref="AP295">
    <cfRule type="cellIs" dxfId="14041" priority="10367" stopIfTrue="1" operator="equal">
      <formula>"Baja"</formula>
    </cfRule>
  </conditionalFormatting>
  <conditionalFormatting sqref="AP295">
    <cfRule type="cellIs" dxfId="14040" priority="10366" stopIfTrue="1" operator="equal">
      <formula>"Media"</formula>
    </cfRule>
  </conditionalFormatting>
  <conditionalFormatting sqref="AP295">
    <cfRule type="cellIs" dxfId="14039" priority="10364" stopIfTrue="1" operator="equal">
      <formula>"Muy Alta"</formula>
    </cfRule>
  </conditionalFormatting>
  <conditionalFormatting sqref="AP295">
    <cfRule type="cellIs" dxfId="14038" priority="10368" stopIfTrue="1" operator="equal">
      <formula>"Muy Baja"</formula>
    </cfRule>
  </conditionalFormatting>
  <conditionalFormatting sqref="AE296">
    <cfRule type="containsText" dxfId="14037" priority="10331" operator="containsText" text="VALORAR">
      <formula>NOT(ISERROR(SEARCH("VALORAR",AE296)))</formula>
    </cfRule>
    <cfRule type="containsText" dxfId="14036" priority="10332" operator="containsText" text="Extrema">
      <formula>NOT(ISERROR(SEARCH("Extrema",AE296)))</formula>
    </cfRule>
    <cfRule type="containsText" dxfId="14035" priority="10333" operator="containsText" text="Alta">
      <formula>NOT(ISERROR(SEARCH("Alta",AE296)))</formula>
    </cfRule>
    <cfRule type="containsText" dxfId="14034" priority="10334" operator="containsText" text="Moderada">
      <formula>NOT(ISERROR(SEARCH("Moderada",AE296)))</formula>
    </cfRule>
    <cfRule type="containsText" dxfId="14033" priority="10335" operator="containsText" text="Baja">
      <formula>NOT(ISERROR(SEARCH("Baja",AE296)))</formula>
    </cfRule>
  </conditionalFormatting>
  <conditionalFormatting sqref="AE296">
    <cfRule type="containsText" dxfId="14032" priority="10336" operator="containsText" text="VALORAR">
      <formula>NOT(ISERROR(SEARCH("VALORAR",AE296)))</formula>
    </cfRule>
    <cfRule type="containsText" dxfId="14031" priority="10337" operator="containsText" text="Extrema">
      <formula>NOT(ISERROR(SEARCH("Extrema",AE296)))</formula>
    </cfRule>
    <cfRule type="containsText" dxfId="14030" priority="10338" operator="containsText" text="Alta">
      <formula>NOT(ISERROR(SEARCH("Alta",AE296)))</formula>
    </cfRule>
    <cfRule type="containsText" dxfId="14029" priority="10339" operator="containsText" text="Moderada">
      <formula>NOT(ISERROR(SEARCH("Moderada",AE296)))</formula>
    </cfRule>
    <cfRule type="containsText" dxfId="14028" priority="10340" operator="containsText" text="Baja">
      <formula>NOT(ISERROR(SEARCH("Baja",AE296)))</formula>
    </cfRule>
  </conditionalFormatting>
  <conditionalFormatting sqref="V296">
    <cfRule type="cellIs" dxfId="14027" priority="10347" stopIfTrue="1" operator="equal">
      <formula>"Alta"</formula>
    </cfRule>
  </conditionalFormatting>
  <conditionalFormatting sqref="V296">
    <cfRule type="cellIs" dxfId="14026" priority="10349" stopIfTrue="1" operator="equal">
      <formula>"Baja"</formula>
    </cfRule>
  </conditionalFormatting>
  <conditionalFormatting sqref="V296">
    <cfRule type="cellIs" dxfId="14025" priority="10348" stopIfTrue="1" operator="equal">
      <formula>"Media"</formula>
    </cfRule>
  </conditionalFormatting>
  <conditionalFormatting sqref="V296">
    <cfRule type="cellIs" dxfId="14024" priority="10346" stopIfTrue="1" operator="equal">
      <formula>"Muy Alta"</formula>
    </cfRule>
  </conditionalFormatting>
  <conditionalFormatting sqref="V296">
    <cfRule type="cellIs" dxfId="14023" priority="10350" stopIfTrue="1" operator="equal">
      <formula>"Muy Baja"</formula>
    </cfRule>
  </conditionalFormatting>
  <conditionalFormatting sqref="AP296">
    <cfRule type="cellIs" dxfId="14022" priority="10323" stopIfTrue="1" operator="equal">
      <formula>"Alta"</formula>
    </cfRule>
  </conditionalFormatting>
  <conditionalFormatting sqref="AP296">
    <cfRule type="cellIs" dxfId="14021" priority="10325" stopIfTrue="1" operator="equal">
      <formula>"Baja"</formula>
    </cfRule>
  </conditionalFormatting>
  <conditionalFormatting sqref="AP296">
    <cfRule type="cellIs" dxfId="14020" priority="10324" stopIfTrue="1" operator="equal">
      <formula>"Media"</formula>
    </cfRule>
  </conditionalFormatting>
  <conditionalFormatting sqref="AP296">
    <cfRule type="cellIs" dxfId="14019" priority="10322" stopIfTrue="1" operator="equal">
      <formula>"Muy Alta"</formula>
    </cfRule>
  </conditionalFormatting>
  <conditionalFormatting sqref="AP296">
    <cfRule type="cellIs" dxfId="14018" priority="10326" stopIfTrue="1" operator="equal">
      <formula>"Muy Baja"</formula>
    </cfRule>
  </conditionalFormatting>
  <conditionalFormatting sqref="AE304:AE305">
    <cfRule type="containsText" dxfId="14017" priority="10275" operator="containsText" text="VALORAR">
      <formula>NOT(ISERROR(SEARCH("VALORAR",AE304)))</formula>
    </cfRule>
    <cfRule type="containsText" dxfId="14016" priority="10276" operator="containsText" text="Extrema">
      <formula>NOT(ISERROR(SEARCH("Extrema",AE304)))</formula>
    </cfRule>
    <cfRule type="containsText" dxfId="14015" priority="10277" operator="containsText" text="Alta">
      <formula>NOT(ISERROR(SEARCH("Alta",AE304)))</formula>
    </cfRule>
    <cfRule type="containsText" dxfId="14014" priority="10278" operator="containsText" text="Moderada">
      <formula>NOT(ISERROR(SEARCH("Moderada",AE304)))</formula>
    </cfRule>
    <cfRule type="containsText" dxfId="14013" priority="10279" operator="containsText" text="Baja">
      <formula>NOT(ISERROR(SEARCH("Baja",AE304)))</formula>
    </cfRule>
  </conditionalFormatting>
  <conditionalFormatting sqref="AE304:AE305">
    <cfRule type="containsText" dxfId="14012" priority="10280" operator="containsText" text="VALORAR">
      <formula>NOT(ISERROR(SEARCH("VALORAR",AE304)))</formula>
    </cfRule>
    <cfRule type="containsText" dxfId="14011" priority="10281" operator="containsText" text="Extrema">
      <formula>NOT(ISERROR(SEARCH("Extrema",AE304)))</formula>
    </cfRule>
    <cfRule type="containsText" dxfId="14010" priority="10282" operator="containsText" text="Alta">
      <formula>NOT(ISERROR(SEARCH("Alta",AE304)))</formula>
    </cfRule>
    <cfRule type="containsText" dxfId="14009" priority="10283" operator="containsText" text="Moderada">
      <formula>NOT(ISERROR(SEARCH("Moderada",AE304)))</formula>
    </cfRule>
    <cfRule type="containsText" dxfId="14008" priority="10284" operator="containsText" text="Baja">
      <formula>NOT(ISERROR(SEARCH("Baja",AE304)))</formula>
    </cfRule>
  </conditionalFormatting>
  <conditionalFormatting sqref="AP309">
    <cfRule type="cellIs" dxfId="14007" priority="10229" stopIfTrue="1" operator="equal">
      <formula>"Alta"</formula>
    </cfRule>
  </conditionalFormatting>
  <conditionalFormatting sqref="AP309">
    <cfRule type="cellIs" dxfId="14006" priority="10231" stopIfTrue="1" operator="equal">
      <formula>"Baja"</formula>
    </cfRule>
  </conditionalFormatting>
  <conditionalFormatting sqref="AP309">
    <cfRule type="cellIs" dxfId="14005" priority="10230" stopIfTrue="1" operator="equal">
      <formula>"Media"</formula>
    </cfRule>
  </conditionalFormatting>
  <conditionalFormatting sqref="AP309">
    <cfRule type="cellIs" dxfId="14004" priority="10228" stopIfTrue="1" operator="equal">
      <formula>"Muy Alta"</formula>
    </cfRule>
  </conditionalFormatting>
  <conditionalFormatting sqref="AP309">
    <cfRule type="cellIs" dxfId="14003" priority="10232" stopIfTrue="1" operator="equal">
      <formula>"Muy Baja"</formula>
    </cfRule>
  </conditionalFormatting>
  <conditionalFormatting sqref="AP306">
    <cfRule type="cellIs" dxfId="14002" priority="10187" stopIfTrue="1" operator="equal">
      <formula>"Alta"</formula>
    </cfRule>
  </conditionalFormatting>
  <conditionalFormatting sqref="AP306">
    <cfRule type="cellIs" dxfId="14001" priority="10189" stopIfTrue="1" operator="equal">
      <formula>"Baja"</formula>
    </cfRule>
  </conditionalFormatting>
  <conditionalFormatting sqref="AP306">
    <cfRule type="cellIs" dxfId="14000" priority="10188" stopIfTrue="1" operator="equal">
      <formula>"Media"</formula>
    </cfRule>
  </conditionalFormatting>
  <conditionalFormatting sqref="AP306">
    <cfRule type="cellIs" dxfId="13999" priority="10186" stopIfTrue="1" operator="equal">
      <formula>"Muy Alta"</formula>
    </cfRule>
  </conditionalFormatting>
  <conditionalFormatting sqref="AP306">
    <cfRule type="cellIs" dxfId="13998" priority="10190" stopIfTrue="1" operator="equal">
      <formula>"Muy Baja"</formula>
    </cfRule>
  </conditionalFormatting>
  <conditionalFormatting sqref="V304:V305">
    <cfRule type="cellIs" dxfId="13997" priority="10291" stopIfTrue="1" operator="equal">
      <formula>"Alta"</formula>
    </cfRule>
  </conditionalFormatting>
  <conditionalFormatting sqref="V304:V305">
    <cfRule type="cellIs" dxfId="13996" priority="10293" stopIfTrue="1" operator="equal">
      <formula>"Baja"</formula>
    </cfRule>
  </conditionalFormatting>
  <conditionalFormatting sqref="V304:V305">
    <cfRule type="cellIs" dxfId="13995" priority="10292" stopIfTrue="1" operator="equal">
      <formula>"Media"</formula>
    </cfRule>
  </conditionalFormatting>
  <conditionalFormatting sqref="V304:V305">
    <cfRule type="cellIs" dxfId="13994" priority="10290" stopIfTrue="1" operator="equal">
      <formula>"Muy Alta"</formula>
    </cfRule>
  </conditionalFormatting>
  <conditionalFormatting sqref="V304:V305">
    <cfRule type="cellIs" dxfId="13993" priority="10294" stopIfTrue="1" operator="equal">
      <formula>"Muy Baja"</formula>
    </cfRule>
  </conditionalFormatting>
  <conditionalFormatting sqref="AW304">
    <cfRule type="containsText" dxfId="13992" priority="10265" operator="containsText" text="VALORAR">
      <formula>NOT(ISERROR(SEARCH("VALORAR",AW304)))</formula>
    </cfRule>
    <cfRule type="containsText" dxfId="13991" priority="10266" operator="containsText" text="Extrema">
      <formula>NOT(ISERROR(SEARCH("Extrema",AW304)))</formula>
    </cfRule>
    <cfRule type="containsText" dxfId="13990" priority="10267" operator="containsText" text="Alta">
      <formula>NOT(ISERROR(SEARCH("Alta",AW304)))</formula>
    </cfRule>
    <cfRule type="containsText" dxfId="13989" priority="10268" operator="containsText" text="Moderada">
      <formula>NOT(ISERROR(SEARCH("Moderada",AW304)))</formula>
    </cfRule>
    <cfRule type="containsText" dxfId="13988" priority="10269" operator="containsText" text="Baja">
      <formula>NOT(ISERROR(SEARCH("Baja",AW304)))</formula>
    </cfRule>
  </conditionalFormatting>
  <conditionalFormatting sqref="AW304">
    <cfRule type="containsText" dxfId="13987" priority="10270" operator="containsText" text="VALORAR">
      <formula>NOT(ISERROR(SEARCH("VALORAR",AW304)))</formula>
    </cfRule>
    <cfRule type="containsText" dxfId="13986" priority="10271" operator="containsText" text="Extrema">
      <formula>NOT(ISERROR(SEARCH("Extrema",AW304)))</formula>
    </cfRule>
    <cfRule type="containsText" dxfId="13985" priority="10272" operator="containsText" text="Alta">
      <formula>NOT(ISERROR(SEARCH("Alta",AW304)))</formula>
    </cfRule>
    <cfRule type="containsText" dxfId="13984" priority="10273" operator="containsText" text="Moderada">
      <formula>NOT(ISERROR(SEARCH("Moderada",AW304)))</formula>
    </cfRule>
    <cfRule type="containsText" dxfId="13983" priority="10274" operator="containsText" text="Baja">
      <formula>NOT(ISERROR(SEARCH("Baja",AW304)))</formula>
    </cfRule>
  </conditionalFormatting>
  <conditionalFormatting sqref="AP304">
    <cfRule type="cellIs" dxfId="13982" priority="10257" stopIfTrue="1" operator="equal">
      <formula>"Alta"</formula>
    </cfRule>
  </conditionalFormatting>
  <conditionalFormatting sqref="AP304">
    <cfRule type="cellIs" dxfId="13981" priority="10259" stopIfTrue="1" operator="equal">
      <formula>"Baja"</formula>
    </cfRule>
  </conditionalFormatting>
  <conditionalFormatting sqref="AP304">
    <cfRule type="cellIs" dxfId="13980" priority="10258" stopIfTrue="1" operator="equal">
      <formula>"Media"</formula>
    </cfRule>
  </conditionalFormatting>
  <conditionalFormatting sqref="AP304">
    <cfRule type="cellIs" dxfId="13979" priority="10256" stopIfTrue="1" operator="equal">
      <formula>"Muy Alta"</formula>
    </cfRule>
  </conditionalFormatting>
  <conditionalFormatting sqref="AP304">
    <cfRule type="cellIs" dxfId="13978" priority="10260" stopIfTrue="1" operator="equal">
      <formula>"Muy Baja"</formula>
    </cfRule>
  </conditionalFormatting>
  <conditionalFormatting sqref="AP305">
    <cfRule type="cellIs" dxfId="13977" priority="10243" stopIfTrue="1" operator="equal">
      <formula>"Alta"</formula>
    </cfRule>
  </conditionalFormatting>
  <conditionalFormatting sqref="AP305">
    <cfRule type="cellIs" dxfId="13976" priority="10245" stopIfTrue="1" operator="equal">
      <formula>"Baja"</formula>
    </cfRule>
  </conditionalFormatting>
  <conditionalFormatting sqref="AP305">
    <cfRule type="cellIs" dxfId="13975" priority="10244" stopIfTrue="1" operator="equal">
      <formula>"Media"</formula>
    </cfRule>
  </conditionalFormatting>
  <conditionalFormatting sqref="AP305">
    <cfRule type="cellIs" dxfId="13974" priority="10242" stopIfTrue="1" operator="equal">
      <formula>"Muy Alta"</formula>
    </cfRule>
  </conditionalFormatting>
  <conditionalFormatting sqref="AP305">
    <cfRule type="cellIs" dxfId="13973" priority="10246" stopIfTrue="1" operator="equal">
      <formula>"Muy Baja"</formula>
    </cfRule>
  </conditionalFormatting>
  <conditionalFormatting sqref="AE306:AE307">
    <cfRule type="containsText" dxfId="13972" priority="10195" operator="containsText" text="VALORAR">
      <formula>NOT(ISERROR(SEARCH("VALORAR",AE306)))</formula>
    </cfRule>
    <cfRule type="containsText" dxfId="13971" priority="10196" operator="containsText" text="Extrema">
      <formula>NOT(ISERROR(SEARCH("Extrema",AE306)))</formula>
    </cfRule>
    <cfRule type="containsText" dxfId="13970" priority="10197" operator="containsText" text="Alta">
      <formula>NOT(ISERROR(SEARCH("Alta",AE306)))</formula>
    </cfRule>
    <cfRule type="containsText" dxfId="13969" priority="10198" operator="containsText" text="Moderada">
      <formula>NOT(ISERROR(SEARCH("Moderada",AE306)))</formula>
    </cfRule>
    <cfRule type="containsText" dxfId="13968" priority="10199" operator="containsText" text="Baja">
      <formula>NOT(ISERROR(SEARCH("Baja",AE306)))</formula>
    </cfRule>
  </conditionalFormatting>
  <conditionalFormatting sqref="AE306:AE307">
    <cfRule type="containsText" dxfId="13967" priority="10200" operator="containsText" text="VALORAR">
      <formula>NOT(ISERROR(SEARCH("VALORAR",AE306)))</formula>
    </cfRule>
    <cfRule type="containsText" dxfId="13966" priority="10201" operator="containsText" text="Extrema">
      <formula>NOT(ISERROR(SEARCH("Extrema",AE306)))</formula>
    </cfRule>
    <cfRule type="containsText" dxfId="13965" priority="10202" operator="containsText" text="Alta">
      <formula>NOT(ISERROR(SEARCH("Alta",AE306)))</formula>
    </cfRule>
    <cfRule type="containsText" dxfId="13964" priority="10203" operator="containsText" text="Moderada">
      <formula>NOT(ISERROR(SEARCH("Moderada",AE306)))</formula>
    </cfRule>
    <cfRule type="containsText" dxfId="13963" priority="10204" operator="containsText" text="Baja">
      <formula>NOT(ISERROR(SEARCH("Baja",AE306)))</formula>
    </cfRule>
  </conditionalFormatting>
  <conditionalFormatting sqref="V306:V307">
    <cfRule type="cellIs" dxfId="13962" priority="10211" stopIfTrue="1" operator="equal">
      <formula>"Alta"</formula>
    </cfRule>
  </conditionalFormatting>
  <conditionalFormatting sqref="V306:V307">
    <cfRule type="cellIs" dxfId="13961" priority="10213" stopIfTrue="1" operator="equal">
      <formula>"Baja"</formula>
    </cfRule>
  </conditionalFormatting>
  <conditionalFormatting sqref="V306:V307">
    <cfRule type="cellIs" dxfId="13960" priority="10212" stopIfTrue="1" operator="equal">
      <formula>"Media"</formula>
    </cfRule>
  </conditionalFormatting>
  <conditionalFormatting sqref="V306:V307">
    <cfRule type="cellIs" dxfId="13959" priority="10210" stopIfTrue="1" operator="equal">
      <formula>"Muy Alta"</formula>
    </cfRule>
  </conditionalFormatting>
  <conditionalFormatting sqref="V306:V307">
    <cfRule type="cellIs" dxfId="13958" priority="10214" stopIfTrue="1" operator="equal">
      <formula>"Muy Baja"</formula>
    </cfRule>
  </conditionalFormatting>
  <conditionalFormatting sqref="AP307">
    <cfRule type="cellIs" dxfId="13957" priority="10173" stopIfTrue="1" operator="equal">
      <formula>"Alta"</formula>
    </cfRule>
  </conditionalFormatting>
  <conditionalFormatting sqref="AP307">
    <cfRule type="cellIs" dxfId="13956" priority="10175" stopIfTrue="1" operator="equal">
      <formula>"Baja"</formula>
    </cfRule>
  </conditionalFormatting>
  <conditionalFormatting sqref="AP307">
    <cfRule type="cellIs" dxfId="13955" priority="10174" stopIfTrue="1" operator="equal">
      <formula>"Media"</formula>
    </cfRule>
  </conditionalFormatting>
  <conditionalFormatting sqref="AP307">
    <cfRule type="cellIs" dxfId="13954" priority="10172" stopIfTrue="1" operator="equal">
      <formula>"Muy Alta"</formula>
    </cfRule>
  </conditionalFormatting>
  <conditionalFormatting sqref="AP307">
    <cfRule type="cellIs" dxfId="13953" priority="10176" stopIfTrue="1" operator="equal">
      <formula>"Muy Baja"</formula>
    </cfRule>
  </conditionalFormatting>
  <conditionalFormatting sqref="AE308">
    <cfRule type="containsText" dxfId="13952" priority="10139" operator="containsText" text="VALORAR">
      <formula>NOT(ISERROR(SEARCH("VALORAR",AE308)))</formula>
    </cfRule>
    <cfRule type="containsText" dxfId="13951" priority="10140" operator="containsText" text="Extrema">
      <formula>NOT(ISERROR(SEARCH("Extrema",AE308)))</formula>
    </cfRule>
    <cfRule type="containsText" dxfId="13950" priority="10141" operator="containsText" text="Alta">
      <formula>NOT(ISERROR(SEARCH("Alta",AE308)))</formula>
    </cfRule>
    <cfRule type="containsText" dxfId="13949" priority="10142" operator="containsText" text="Moderada">
      <formula>NOT(ISERROR(SEARCH("Moderada",AE308)))</formula>
    </cfRule>
    <cfRule type="containsText" dxfId="13948" priority="10143" operator="containsText" text="Baja">
      <formula>NOT(ISERROR(SEARCH("Baja",AE308)))</formula>
    </cfRule>
  </conditionalFormatting>
  <conditionalFormatting sqref="AE308">
    <cfRule type="containsText" dxfId="13947" priority="10144" operator="containsText" text="VALORAR">
      <formula>NOT(ISERROR(SEARCH("VALORAR",AE308)))</formula>
    </cfRule>
    <cfRule type="containsText" dxfId="13946" priority="10145" operator="containsText" text="Extrema">
      <formula>NOT(ISERROR(SEARCH("Extrema",AE308)))</formula>
    </cfRule>
    <cfRule type="containsText" dxfId="13945" priority="10146" operator="containsText" text="Alta">
      <formula>NOT(ISERROR(SEARCH("Alta",AE308)))</formula>
    </cfRule>
    <cfRule type="containsText" dxfId="13944" priority="10147" operator="containsText" text="Moderada">
      <formula>NOT(ISERROR(SEARCH("Moderada",AE308)))</formula>
    </cfRule>
    <cfRule type="containsText" dxfId="13943" priority="10148" operator="containsText" text="Baja">
      <formula>NOT(ISERROR(SEARCH("Baja",AE308)))</formula>
    </cfRule>
  </conditionalFormatting>
  <conditionalFormatting sqref="V308">
    <cfRule type="cellIs" dxfId="13942" priority="10155" stopIfTrue="1" operator="equal">
      <formula>"Alta"</formula>
    </cfRule>
  </conditionalFormatting>
  <conditionalFormatting sqref="V308">
    <cfRule type="cellIs" dxfId="13941" priority="10157" stopIfTrue="1" operator="equal">
      <formula>"Baja"</formula>
    </cfRule>
  </conditionalFormatting>
  <conditionalFormatting sqref="V308">
    <cfRule type="cellIs" dxfId="13940" priority="10156" stopIfTrue="1" operator="equal">
      <formula>"Media"</formula>
    </cfRule>
  </conditionalFormatting>
  <conditionalFormatting sqref="V308">
    <cfRule type="cellIs" dxfId="13939" priority="10154" stopIfTrue="1" operator="equal">
      <formula>"Muy Alta"</formula>
    </cfRule>
  </conditionalFormatting>
  <conditionalFormatting sqref="V308">
    <cfRule type="cellIs" dxfId="13938" priority="10158" stopIfTrue="1" operator="equal">
      <formula>"Muy Baja"</formula>
    </cfRule>
  </conditionalFormatting>
  <conditionalFormatting sqref="AP308">
    <cfRule type="cellIs" dxfId="13937" priority="10131" stopIfTrue="1" operator="equal">
      <formula>"Alta"</formula>
    </cfRule>
  </conditionalFormatting>
  <conditionalFormatting sqref="AP308">
    <cfRule type="cellIs" dxfId="13936" priority="10133" stopIfTrue="1" operator="equal">
      <formula>"Baja"</formula>
    </cfRule>
  </conditionalFormatting>
  <conditionalFormatting sqref="AP308">
    <cfRule type="cellIs" dxfId="13935" priority="10132" stopIfTrue="1" operator="equal">
      <formula>"Media"</formula>
    </cfRule>
  </conditionalFormatting>
  <conditionalFormatting sqref="AP308">
    <cfRule type="cellIs" dxfId="13934" priority="10130" stopIfTrue="1" operator="equal">
      <formula>"Muy Alta"</formula>
    </cfRule>
  </conditionalFormatting>
  <conditionalFormatting sqref="AP308">
    <cfRule type="cellIs" dxfId="13933" priority="10134" stopIfTrue="1" operator="equal">
      <formula>"Muy Baja"</formula>
    </cfRule>
  </conditionalFormatting>
  <conditionalFormatting sqref="AE310:AE311">
    <cfRule type="containsText" dxfId="13932" priority="10083" operator="containsText" text="VALORAR">
      <formula>NOT(ISERROR(SEARCH("VALORAR",AE310)))</formula>
    </cfRule>
    <cfRule type="containsText" dxfId="13931" priority="10084" operator="containsText" text="Extrema">
      <formula>NOT(ISERROR(SEARCH("Extrema",AE310)))</formula>
    </cfRule>
    <cfRule type="containsText" dxfId="13930" priority="10085" operator="containsText" text="Alta">
      <formula>NOT(ISERROR(SEARCH("Alta",AE310)))</formula>
    </cfRule>
    <cfRule type="containsText" dxfId="13929" priority="10086" operator="containsText" text="Moderada">
      <formula>NOT(ISERROR(SEARCH("Moderada",AE310)))</formula>
    </cfRule>
    <cfRule type="containsText" dxfId="13928" priority="10087" operator="containsText" text="Baja">
      <formula>NOT(ISERROR(SEARCH("Baja",AE310)))</formula>
    </cfRule>
  </conditionalFormatting>
  <conditionalFormatting sqref="AE310:AE311">
    <cfRule type="containsText" dxfId="13927" priority="10088" operator="containsText" text="VALORAR">
      <formula>NOT(ISERROR(SEARCH("VALORAR",AE310)))</formula>
    </cfRule>
    <cfRule type="containsText" dxfId="13926" priority="10089" operator="containsText" text="Extrema">
      <formula>NOT(ISERROR(SEARCH("Extrema",AE310)))</formula>
    </cfRule>
    <cfRule type="containsText" dxfId="13925" priority="10090" operator="containsText" text="Alta">
      <formula>NOT(ISERROR(SEARCH("Alta",AE310)))</formula>
    </cfRule>
    <cfRule type="containsText" dxfId="13924" priority="10091" operator="containsText" text="Moderada">
      <formula>NOT(ISERROR(SEARCH("Moderada",AE310)))</formula>
    </cfRule>
    <cfRule type="containsText" dxfId="13923" priority="10092" operator="containsText" text="Baja">
      <formula>NOT(ISERROR(SEARCH("Baja",AE310)))</formula>
    </cfRule>
  </conditionalFormatting>
  <conditionalFormatting sqref="AP315">
    <cfRule type="cellIs" dxfId="13922" priority="10037" stopIfTrue="1" operator="equal">
      <formula>"Alta"</formula>
    </cfRule>
  </conditionalFormatting>
  <conditionalFormatting sqref="AP315">
    <cfRule type="cellIs" dxfId="13921" priority="10039" stopIfTrue="1" operator="equal">
      <formula>"Baja"</formula>
    </cfRule>
  </conditionalFormatting>
  <conditionalFormatting sqref="AP315">
    <cfRule type="cellIs" dxfId="13920" priority="10038" stopIfTrue="1" operator="equal">
      <formula>"Media"</formula>
    </cfRule>
  </conditionalFormatting>
  <conditionalFormatting sqref="AP315">
    <cfRule type="cellIs" dxfId="13919" priority="10036" stopIfTrue="1" operator="equal">
      <formula>"Muy Alta"</formula>
    </cfRule>
  </conditionalFormatting>
  <conditionalFormatting sqref="AP315">
    <cfRule type="cellIs" dxfId="13918" priority="10040" stopIfTrue="1" operator="equal">
      <formula>"Muy Baja"</formula>
    </cfRule>
  </conditionalFormatting>
  <conditionalFormatting sqref="AP312">
    <cfRule type="cellIs" dxfId="13917" priority="9995" stopIfTrue="1" operator="equal">
      <formula>"Alta"</formula>
    </cfRule>
  </conditionalFormatting>
  <conditionalFormatting sqref="AP312">
    <cfRule type="cellIs" dxfId="13916" priority="9997" stopIfTrue="1" operator="equal">
      <formula>"Baja"</formula>
    </cfRule>
  </conditionalFormatting>
  <conditionalFormatting sqref="AP312">
    <cfRule type="cellIs" dxfId="13915" priority="9996" stopIfTrue="1" operator="equal">
      <formula>"Media"</formula>
    </cfRule>
  </conditionalFormatting>
  <conditionalFormatting sqref="AP312">
    <cfRule type="cellIs" dxfId="13914" priority="9994" stopIfTrue="1" operator="equal">
      <formula>"Muy Alta"</formula>
    </cfRule>
  </conditionalFormatting>
  <conditionalFormatting sqref="AP312">
    <cfRule type="cellIs" dxfId="13913" priority="9998" stopIfTrue="1" operator="equal">
      <formula>"Muy Baja"</formula>
    </cfRule>
  </conditionalFormatting>
  <conditionalFormatting sqref="V310:V311">
    <cfRule type="cellIs" dxfId="13912" priority="10099" stopIfTrue="1" operator="equal">
      <formula>"Alta"</formula>
    </cfRule>
  </conditionalFormatting>
  <conditionalFormatting sqref="V310:V311">
    <cfRule type="cellIs" dxfId="13911" priority="10101" stopIfTrue="1" operator="equal">
      <formula>"Baja"</formula>
    </cfRule>
  </conditionalFormatting>
  <conditionalFormatting sqref="V310:V311">
    <cfRule type="cellIs" dxfId="13910" priority="10100" stopIfTrue="1" operator="equal">
      <formula>"Media"</formula>
    </cfRule>
  </conditionalFormatting>
  <conditionalFormatting sqref="V310:V311">
    <cfRule type="cellIs" dxfId="13909" priority="10098" stopIfTrue="1" operator="equal">
      <formula>"Muy Alta"</formula>
    </cfRule>
  </conditionalFormatting>
  <conditionalFormatting sqref="V310:V311">
    <cfRule type="cellIs" dxfId="13908" priority="10102" stopIfTrue="1" operator="equal">
      <formula>"Muy Baja"</formula>
    </cfRule>
  </conditionalFormatting>
  <conditionalFormatting sqref="AW310">
    <cfRule type="containsText" dxfId="13907" priority="10073" operator="containsText" text="VALORAR">
      <formula>NOT(ISERROR(SEARCH("VALORAR",AW310)))</formula>
    </cfRule>
    <cfRule type="containsText" dxfId="13906" priority="10074" operator="containsText" text="Extrema">
      <formula>NOT(ISERROR(SEARCH("Extrema",AW310)))</formula>
    </cfRule>
    <cfRule type="containsText" dxfId="13905" priority="10075" operator="containsText" text="Alta">
      <formula>NOT(ISERROR(SEARCH("Alta",AW310)))</formula>
    </cfRule>
    <cfRule type="containsText" dxfId="13904" priority="10076" operator="containsText" text="Moderada">
      <formula>NOT(ISERROR(SEARCH("Moderada",AW310)))</formula>
    </cfRule>
    <cfRule type="containsText" dxfId="13903" priority="10077" operator="containsText" text="Baja">
      <formula>NOT(ISERROR(SEARCH("Baja",AW310)))</formula>
    </cfRule>
  </conditionalFormatting>
  <conditionalFormatting sqref="AW310">
    <cfRule type="containsText" dxfId="13902" priority="10078" operator="containsText" text="VALORAR">
      <formula>NOT(ISERROR(SEARCH("VALORAR",AW310)))</formula>
    </cfRule>
    <cfRule type="containsText" dxfId="13901" priority="10079" operator="containsText" text="Extrema">
      <formula>NOT(ISERROR(SEARCH("Extrema",AW310)))</formula>
    </cfRule>
    <cfRule type="containsText" dxfId="13900" priority="10080" operator="containsText" text="Alta">
      <formula>NOT(ISERROR(SEARCH("Alta",AW310)))</formula>
    </cfRule>
    <cfRule type="containsText" dxfId="13899" priority="10081" operator="containsText" text="Moderada">
      <formula>NOT(ISERROR(SEARCH("Moderada",AW310)))</formula>
    </cfRule>
    <cfRule type="containsText" dxfId="13898" priority="10082" operator="containsText" text="Baja">
      <formula>NOT(ISERROR(SEARCH("Baja",AW310)))</formula>
    </cfRule>
  </conditionalFormatting>
  <conditionalFormatting sqref="AP310">
    <cfRule type="cellIs" dxfId="13897" priority="10065" stopIfTrue="1" operator="equal">
      <formula>"Alta"</formula>
    </cfRule>
  </conditionalFormatting>
  <conditionalFormatting sqref="AP310">
    <cfRule type="cellIs" dxfId="13896" priority="10067" stopIfTrue="1" operator="equal">
      <formula>"Baja"</formula>
    </cfRule>
  </conditionalFormatting>
  <conditionalFormatting sqref="AP310">
    <cfRule type="cellIs" dxfId="13895" priority="10066" stopIfTrue="1" operator="equal">
      <formula>"Media"</formula>
    </cfRule>
  </conditionalFormatting>
  <conditionalFormatting sqref="AP310">
    <cfRule type="cellIs" dxfId="13894" priority="10064" stopIfTrue="1" operator="equal">
      <formula>"Muy Alta"</formula>
    </cfRule>
  </conditionalFormatting>
  <conditionalFormatting sqref="AP310">
    <cfRule type="cellIs" dxfId="13893" priority="10068" stopIfTrue="1" operator="equal">
      <formula>"Muy Baja"</formula>
    </cfRule>
  </conditionalFormatting>
  <conditionalFormatting sqref="AP311">
    <cfRule type="cellIs" dxfId="13892" priority="10051" stopIfTrue="1" operator="equal">
      <formula>"Alta"</formula>
    </cfRule>
  </conditionalFormatting>
  <conditionalFormatting sqref="AP311">
    <cfRule type="cellIs" dxfId="13891" priority="10053" stopIfTrue="1" operator="equal">
      <formula>"Baja"</formula>
    </cfRule>
  </conditionalFormatting>
  <conditionalFormatting sqref="AP311">
    <cfRule type="cellIs" dxfId="13890" priority="10052" stopIfTrue="1" operator="equal">
      <formula>"Media"</formula>
    </cfRule>
  </conditionalFormatting>
  <conditionalFormatting sqref="AP311">
    <cfRule type="cellIs" dxfId="13889" priority="10050" stopIfTrue="1" operator="equal">
      <formula>"Muy Alta"</formula>
    </cfRule>
  </conditionalFormatting>
  <conditionalFormatting sqref="AP311">
    <cfRule type="cellIs" dxfId="13888" priority="10054" stopIfTrue="1" operator="equal">
      <formula>"Muy Baja"</formula>
    </cfRule>
  </conditionalFormatting>
  <conditionalFormatting sqref="AE312:AE313">
    <cfRule type="containsText" dxfId="13887" priority="10003" operator="containsText" text="VALORAR">
      <formula>NOT(ISERROR(SEARCH("VALORAR",AE312)))</formula>
    </cfRule>
    <cfRule type="containsText" dxfId="13886" priority="10004" operator="containsText" text="Extrema">
      <formula>NOT(ISERROR(SEARCH("Extrema",AE312)))</formula>
    </cfRule>
    <cfRule type="containsText" dxfId="13885" priority="10005" operator="containsText" text="Alta">
      <formula>NOT(ISERROR(SEARCH("Alta",AE312)))</formula>
    </cfRule>
    <cfRule type="containsText" dxfId="13884" priority="10006" operator="containsText" text="Moderada">
      <formula>NOT(ISERROR(SEARCH("Moderada",AE312)))</formula>
    </cfRule>
    <cfRule type="containsText" dxfId="13883" priority="10007" operator="containsText" text="Baja">
      <formula>NOT(ISERROR(SEARCH("Baja",AE312)))</formula>
    </cfRule>
  </conditionalFormatting>
  <conditionalFormatting sqref="AE312:AE313">
    <cfRule type="containsText" dxfId="13882" priority="10008" operator="containsText" text="VALORAR">
      <formula>NOT(ISERROR(SEARCH("VALORAR",AE312)))</formula>
    </cfRule>
    <cfRule type="containsText" dxfId="13881" priority="10009" operator="containsText" text="Extrema">
      <formula>NOT(ISERROR(SEARCH("Extrema",AE312)))</formula>
    </cfRule>
    <cfRule type="containsText" dxfId="13880" priority="10010" operator="containsText" text="Alta">
      <formula>NOT(ISERROR(SEARCH("Alta",AE312)))</formula>
    </cfRule>
    <cfRule type="containsText" dxfId="13879" priority="10011" operator="containsText" text="Moderada">
      <formula>NOT(ISERROR(SEARCH("Moderada",AE312)))</formula>
    </cfRule>
    <cfRule type="containsText" dxfId="13878" priority="10012" operator="containsText" text="Baja">
      <formula>NOT(ISERROR(SEARCH("Baja",AE312)))</formula>
    </cfRule>
  </conditionalFormatting>
  <conditionalFormatting sqref="V312:V313">
    <cfRule type="cellIs" dxfId="13877" priority="10019" stopIfTrue="1" operator="equal">
      <formula>"Alta"</formula>
    </cfRule>
  </conditionalFormatting>
  <conditionalFormatting sqref="V312:V313">
    <cfRule type="cellIs" dxfId="13876" priority="10021" stopIfTrue="1" operator="equal">
      <formula>"Baja"</formula>
    </cfRule>
  </conditionalFormatting>
  <conditionalFormatting sqref="V312:V313">
    <cfRule type="cellIs" dxfId="13875" priority="10020" stopIfTrue="1" operator="equal">
      <formula>"Media"</formula>
    </cfRule>
  </conditionalFormatting>
  <conditionalFormatting sqref="V312:V313">
    <cfRule type="cellIs" dxfId="13874" priority="10018" stopIfTrue="1" operator="equal">
      <formula>"Muy Alta"</formula>
    </cfRule>
  </conditionalFormatting>
  <conditionalFormatting sqref="V312:V313">
    <cfRule type="cellIs" dxfId="13873" priority="10022" stopIfTrue="1" operator="equal">
      <formula>"Muy Baja"</formula>
    </cfRule>
  </conditionalFormatting>
  <conditionalFormatting sqref="AP313">
    <cfRule type="cellIs" dxfId="13872" priority="9981" stopIfTrue="1" operator="equal">
      <formula>"Alta"</formula>
    </cfRule>
  </conditionalFormatting>
  <conditionalFormatting sqref="AP313">
    <cfRule type="cellIs" dxfId="13871" priority="9983" stopIfTrue="1" operator="equal">
      <formula>"Baja"</formula>
    </cfRule>
  </conditionalFormatting>
  <conditionalFormatting sqref="AP313">
    <cfRule type="cellIs" dxfId="13870" priority="9982" stopIfTrue="1" operator="equal">
      <formula>"Media"</formula>
    </cfRule>
  </conditionalFormatting>
  <conditionalFormatting sqref="AP313">
    <cfRule type="cellIs" dxfId="13869" priority="9980" stopIfTrue="1" operator="equal">
      <formula>"Muy Alta"</formula>
    </cfRule>
  </conditionalFormatting>
  <conditionalFormatting sqref="AP313">
    <cfRule type="cellIs" dxfId="13868" priority="9984" stopIfTrue="1" operator="equal">
      <formula>"Muy Baja"</formula>
    </cfRule>
  </conditionalFormatting>
  <conditionalFormatting sqref="AE314">
    <cfRule type="containsText" dxfId="13867" priority="9947" operator="containsText" text="VALORAR">
      <formula>NOT(ISERROR(SEARCH("VALORAR",AE314)))</formula>
    </cfRule>
    <cfRule type="containsText" dxfId="13866" priority="9948" operator="containsText" text="Extrema">
      <formula>NOT(ISERROR(SEARCH("Extrema",AE314)))</formula>
    </cfRule>
    <cfRule type="containsText" dxfId="13865" priority="9949" operator="containsText" text="Alta">
      <formula>NOT(ISERROR(SEARCH("Alta",AE314)))</formula>
    </cfRule>
    <cfRule type="containsText" dxfId="13864" priority="9950" operator="containsText" text="Moderada">
      <formula>NOT(ISERROR(SEARCH("Moderada",AE314)))</formula>
    </cfRule>
    <cfRule type="containsText" dxfId="13863" priority="9951" operator="containsText" text="Baja">
      <formula>NOT(ISERROR(SEARCH("Baja",AE314)))</formula>
    </cfRule>
  </conditionalFormatting>
  <conditionalFormatting sqref="AE314">
    <cfRule type="containsText" dxfId="13862" priority="9952" operator="containsText" text="VALORAR">
      <formula>NOT(ISERROR(SEARCH("VALORAR",AE314)))</formula>
    </cfRule>
    <cfRule type="containsText" dxfId="13861" priority="9953" operator="containsText" text="Extrema">
      <formula>NOT(ISERROR(SEARCH("Extrema",AE314)))</formula>
    </cfRule>
    <cfRule type="containsText" dxfId="13860" priority="9954" operator="containsText" text="Alta">
      <formula>NOT(ISERROR(SEARCH("Alta",AE314)))</formula>
    </cfRule>
    <cfRule type="containsText" dxfId="13859" priority="9955" operator="containsText" text="Moderada">
      <formula>NOT(ISERROR(SEARCH("Moderada",AE314)))</formula>
    </cfRule>
    <cfRule type="containsText" dxfId="13858" priority="9956" operator="containsText" text="Baja">
      <formula>NOT(ISERROR(SEARCH("Baja",AE314)))</formula>
    </cfRule>
  </conditionalFormatting>
  <conditionalFormatting sqref="V314">
    <cfRule type="cellIs" dxfId="13857" priority="9963" stopIfTrue="1" operator="equal">
      <formula>"Alta"</formula>
    </cfRule>
  </conditionalFormatting>
  <conditionalFormatting sqref="V314">
    <cfRule type="cellIs" dxfId="13856" priority="9965" stopIfTrue="1" operator="equal">
      <formula>"Baja"</formula>
    </cfRule>
  </conditionalFormatting>
  <conditionalFormatting sqref="V314">
    <cfRule type="cellIs" dxfId="13855" priority="9964" stopIfTrue="1" operator="equal">
      <formula>"Media"</formula>
    </cfRule>
  </conditionalFormatting>
  <conditionalFormatting sqref="V314">
    <cfRule type="cellIs" dxfId="13854" priority="9962" stopIfTrue="1" operator="equal">
      <formula>"Muy Alta"</formula>
    </cfRule>
  </conditionalFormatting>
  <conditionalFormatting sqref="V314">
    <cfRule type="cellIs" dxfId="13853" priority="9966" stopIfTrue="1" operator="equal">
      <formula>"Muy Baja"</formula>
    </cfRule>
  </conditionalFormatting>
  <conditionalFormatting sqref="AP314">
    <cfRule type="cellIs" dxfId="13852" priority="9939" stopIfTrue="1" operator="equal">
      <formula>"Alta"</formula>
    </cfRule>
  </conditionalFormatting>
  <conditionalFormatting sqref="AP314">
    <cfRule type="cellIs" dxfId="13851" priority="9941" stopIfTrue="1" operator="equal">
      <formula>"Baja"</formula>
    </cfRule>
  </conditionalFormatting>
  <conditionalFormatting sqref="AP314">
    <cfRule type="cellIs" dxfId="13850" priority="9940" stopIfTrue="1" operator="equal">
      <formula>"Media"</formula>
    </cfRule>
  </conditionalFormatting>
  <conditionalFormatting sqref="AP314">
    <cfRule type="cellIs" dxfId="13849" priority="9938" stopIfTrue="1" operator="equal">
      <formula>"Muy Alta"</formula>
    </cfRule>
  </conditionalFormatting>
  <conditionalFormatting sqref="AP314">
    <cfRule type="cellIs" dxfId="13848" priority="9942" stopIfTrue="1" operator="equal">
      <formula>"Muy Baja"</formula>
    </cfRule>
  </conditionalFormatting>
  <conditionalFormatting sqref="AE322:AE323">
    <cfRule type="containsText" dxfId="13847" priority="9755" operator="containsText" text="VALORAR">
      <formula>NOT(ISERROR(SEARCH("VALORAR",AE322)))</formula>
    </cfRule>
    <cfRule type="containsText" dxfId="13846" priority="9756" operator="containsText" text="Extrema">
      <formula>NOT(ISERROR(SEARCH("Extrema",AE322)))</formula>
    </cfRule>
    <cfRule type="containsText" dxfId="13845" priority="9757" operator="containsText" text="Alta">
      <formula>NOT(ISERROR(SEARCH("Alta",AE322)))</formula>
    </cfRule>
    <cfRule type="containsText" dxfId="13844" priority="9758" operator="containsText" text="Moderada">
      <formula>NOT(ISERROR(SEARCH("Moderada",AE322)))</formula>
    </cfRule>
    <cfRule type="containsText" dxfId="13843" priority="9759" operator="containsText" text="Baja">
      <formula>NOT(ISERROR(SEARCH("Baja",AE322)))</formula>
    </cfRule>
  </conditionalFormatting>
  <conditionalFormatting sqref="AE322:AE323">
    <cfRule type="containsText" dxfId="13842" priority="9760" operator="containsText" text="VALORAR">
      <formula>NOT(ISERROR(SEARCH("VALORAR",AE322)))</formula>
    </cfRule>
    <cfRule type="containsText" dxfId="13841" priority="9761" operator="containsText" text="Extrema">
      <formula>NOT(ISERROR(SEARCH("Extrema",AE322)))</formula>
    </cfRule>
    <cfRule type="containsText" dxfId="13840" priority="9762" operator="containsText" text="Alta">
      <formula>NOT(ISERROR(SEARCH("Alta",AE322)))</formula>
    </cfRule>
    <cfRule type="containsText" dxfId="13839" priority="9763" operator="containsText" text="Moderada">
      <formula>NOT(ISERROR(SEARCH("Moderada",AE322)))</formula>
    </cfRule>
    <cfRule type="containsText" dxfId="13838" priority="9764" operator="containsText" text="Baja">
      <formula>NOT(ISERROR(SEARCH("Baja",AE322)))</formula>
    </cfRule>
  </conditionalFormatting>
  <conditionalFormatting sqref="AP327">
    <cfRule type="cellIs" dxfId="13837" priority="9709" stopIfTrue="1" operator="equal">
      <formula>"Alta"</formula>
    </cfRule>
  </conditionalFormatting>
  <conditionalFormatting sqref="AP327">
    <cfRule type="cellIs" dxfId="13836" priority="9711" stopIfTrue="1" operator="equal">
      <formula>"Baja"</formula>
    </cfRule>
  </conditionalFormatting>
  <conditionalFormatting sqref="AP327">
    <cfRule type="cellIs" dxfId="13835" priority="9710" stopIfTrue="1" operator="equal">
      <formula>"Media"</formula>
    </cfRule>
  </conditionalFormatting>
  <conditionalFormatting sqref="AP327">
    <cfRule type="cellIs" dxfId="13834" priority="9708" stopIfTrue="1" operator="equal">
      <formula>"Muy Alta"</formula>
    </cfRule>
  </conditionalFormatting>
  <conditionalFormatting sqref="AP327">
    <cfRule type="cellIs" dxfId="13833" priority="9712" stopIfTrue="1" operator="equal">
      <formula>"Muy Baja"</formula>
    </cfRule>
  </conditionalFormatting>
  <conditionalFormatting sqref="AP324">
    <cfRule type="cellIs" dxfId="13832" priority="9667" stopIfTrue="1" operator="equal">
      <formula>"Alta"</formula>
    </cfRule>
  </conditionalFormatting>
  <conditionalFormatting sqref="AP324">
    <cfRule type="cellIs" dxfId="13831" priority="9669" stopIfTrue="1" operator="equal">
      <formula>"Baja"</formula>
    </cfRule>
  </conditionalFormatting>
  <conditionalFormatting sqref="AP324">
    <cfRule type="cellIs" dxfId="13830" priority="9668" stopIfTrue="1" operator="equal">
      <formula>"Media"</formula>
    </cfRule>
  </conditionalFormatting>
  <conditionalFormatting sqref="AP324">
    <cfRule type="cellIs" dxfId="13829" priority="9666" stopIfTrue="1" operator="equal">
      <formula>"Muy Alta"</formula>
    </cfRule>
  </conditionalFormatting>
  <conditionalFormatting sqref="AP324">
    <cfRule type="cellIs" dxfId="13828" priority="9670" stopIfTrue="1" operator="equal">
      <formula>"Muy Baja"</formula>
    </cfRule>
  </conditionalFormatting>
  <conditionalFormatting sqref="V322:V323">
    <cfRule type="cellIs" dxfId="13827" priority="9771" stopIfTrue="1" operator="equal">
      <formula>"Alta"</formula>
    </cfRule>
  </conditionalFormatting>
  <conditionalFormatting sqref="V322:V323">
    <cfRule type="cellIs" dxfId="13826" priority="9773" stopIfTrue="1" operator="equal">
      <formula>"Baja"</formula>
    </cfRule>
  </conditionalFormatting>
  <conditionalFormatting sqref="V322:V323">
    <cfRule type="cellIs" dxfId="13825" priority="9772" stopIfTrue="1" operator="equal">
      <formula>"Media"</formula>
    </cfRule>
  </conditionalFormatting>
  <conditionalFormatting sqref="V322:V323">
    <cfRule type="cellIs" dxfId="13824" priority="9770" stopIfTrue="1" operator="equal">
      <formula>"Muy Alta"</formula>
    </cfRule>
  </conditionalFormatting>
  <conditionalFormatting sqref="V322:V323">
    <cfRule type="cellIs" dxfId="13823" priority="9774" stopIfTrue="1" operator="equal">
      <formula>"Muy Baja"</formula>
    </cfRule>
  </conditionalFormatting>
  <conditionalFormatting sqref="AE328:AE329">
    <cfRule type="containsText" dxfId="13822" priority="9619" operator="containsText" text="VALORAR">
      <formula>NOT(ISERROR(SEARCH("VALORAR",AE328)))</formula>
    </cfRule>
    <cfRule type="containsText" dxfId="13821" priority="9620" operator="containsText" text="Extrema">
      <formula>NOT(ISERROR(SEARCH("Extrema",AE328)))</formula>
    </cfRule>
    <cfRule type="containsText" dxfId="13820" priority="9621" operator="containsText" text="Alta">
      <formula>NOT(ISERROR(SEARCH("Alta",AE328)))</formula>
    </cfRule>
    <cfRule type="containsText" dxfId="13819" priority="9622" operator="containsText" text="Moderada">
      <formula>NOT(ISERROR(SEARCH("Moderada",AE328)))</formula>
    </cfRule>
    <cfRule type="containsText" dxfId="13818" priority="9623" operator="containsText" text="Baja">
      <formula>NOT(ISERROR(SEARCH("Baja",AE328)))</formula>
    </cfRule>
  </conditionalFormatting>
  <conditionalFormatting sqref="AE328:AE329">
    <cfRule type="containsText" dxfId="13817" priority="9624" operator="containsText" text="VALORAR">
      <formula>NOT(ISERROR(SEARCH("VALORAR",AE328)))</formula>
    </cfRule>
    <cfRule type="containsText" dxfId="13816" priority="9625" operator="containsText" text="Extrema">
      <formula>NOT(ISERROR(SEARCH("Extrema",AE328)))</formula>
    </cfRule>
    <cfRule type="containsText" dxfId="13815" priority="9626" operator="containsText" text="Alta">
      <formula>NOT(ISERROR(SEARCH("Alta",AE328)))</formula>
    </cfRule>
    <cfRule type="containsText" dxfId="13814" priority="9627" operator="containsText" text="Moderada">
      <formula>NOT(ISERROR(SEARCH("Moderada",AE328)))</formula>
    </cfRule>
    <cfRule type="containsText" dxfId="13813" priority="9628" operator="containsText" text="Baja">
      <formula>NOT(ISERROR(SEARCH("Baja",AE328)))</formula>
    </cfRule>
  </conditionalFormatting>
  <conditionalFormatting sqref="AW322">
    <cfRule type="containsText" dxfId="13812" priority="9745" operator="containsText" text="VALORAR">
      <formula>NOT(ISERROR(SEARCH("VALORAR",AW322)))</formula>
    </cfRule>
    <cfRule type="containsText" dxfId="13811" priority="9746" operator="containsText" text="Extrema">
      <formula>NOT(ISERROR(SEARCH("Extrema",AW322)))</formula>
    </cfRule>
    <cfRule type="containsText" dxfId="13810" priority="9747" operator="containsText" text="Alta">
      <formula>NOT(ISERROR(SEARCH("Alta",AW322)))</formula>
    </cfRule>
    <cfRule type="containsText" dxfId="13809" priority="9748" operator="containsText" text="Moderada">
      <formula>NOT(ISERROR(SEARCH("Moderada",AW322)))</formula>
    </cfRule>
    <cfRule type="containsText" dxfId="13808" priority="9749" operator="containsText" text="Baja">
      <formula>NOT(ISERROR(SEARCH("Baja",AW322)))</formula>
    </cfRule>
  </conditionalFormatting>
  <conditionalFormatting sqref="AW322">
    <cfRule type="containsText" dxfId="13807" priority="9750" operator="containsText" text="VALORAR">
      <formula>NOT(ISERROR(SEARCH("VALORAR",AW322)))</formula>
    </cfRule>
    <cfRule type="containsText" dxfId="13806" priority="9751" operator="containsText" text="Extrema">
      <formula>NOT(ISERROR(SEARCH("Extrema",AW322)))</formula>
    </cfRule>
    <cfRule type="containsText" dxfId="13805" priority="9752" operator="containsText" text="Alta">
      <formula>NOT(ISERROR(SEARCH("Alta",AW322)))</formula>
    </cfRule>
    <cfRule type="containsText" dxfId="13804" priority="9753" operator="containsText" text="Moderada">
      <formula>NOT(ISERROR(SEARCH("Moderada",AW322)))</formula>
    </cfRule>
    <cfRule type="containsText" dxfId="13803" priority="9754" operator="containsText" text="Baja">
      <formula>NOT(ISERROR(SEARCH("Baja",AW322)))</formula>
    </cfRule>
  </conditionalFormatting>
  <conditionalFormatting sqref="AP322">
    <cfRule type="cellIs" dxfId="13802" priority="9737" stopIfTrue="1" operator="equal">
      <formula>"Alta"</formula>
    </cfRule>
  </conditionalFormatting>
  <conditionalFormatting sqref="AP322">
    <cfRule type="cellIs" dxfId="13801" priority="9739" stopIfTrue="1" operator="equal">
      <formula>"Baja"</formula>
    </cfRule>
  </conditionalFormatting>
  <conditionalFormatting sqref="AP322">
    <cfRule type="cellIs" dxfId="13800" priority="9738" stopIfTrue="1" operator="equal">
      <formula>"Media"</formula>
    </cfRule>
  </conditionalFormatting>
  <conditionalFormatting sqref="AP322">
    <cfRule type="cellIs" dxfId="13799" priority="9736" stopIfTrue="1" operator="equal">
      <formula>"Muy Alta"</formula>
    </cfRule>
  </conditionalFormatting>
  <conditionalFormatting sqref="AP322">
    <cfRule type="cellIs" dxfId="13798" priority="9740" stopIfTrue="1" operator="equal">
      <formula>"Muy Baja"</formula>
    </cfRule>
  </conditionalFormatting>
  <conditionalFormatting sqref="AP323">
    <cfRule type="cellIs" dxfId="13797" priority="9723" stopIfTrue="1" operator="equal">
      <formula>"Alta"</formula>
    </cfRule>
  </conditionalFormatting>
  <conditionalFormatting sqref="AP323">
    <cfRule type="cellIs" dxfId="13796" priority="9725" stopIfTrue="1" operator="equal">
      <formula>"Baja"</formula>
    </cfRule>
  </conditionalFormatting>
  <conditionalFormatting sqref="AP323">
    <cfRule type="cellIs" dxfId="13795" priority="9724" stopIfTrue="1" operator="equal">
      <formula>"Media"</formula>
    </cfRule>
  </conditionalFormatting>
  <conditionalFormatting sqref="AP323">
    <cfRule type="cellIs" dxfId="13794" priority="9722" stopIfTrue="1" operator="equal">
      <formula>"Muy Alta"</formula>
    </cfRule>
  </conditionalFormatting>
  <conditionalFormatting sqref="AP323">
    <cfRule type="cellIs" dxfId="13793" priority="9726" stopIfTrue="1" operator="equal">
      <formula>"Muy Baja"</formula>
    </cfRule>
  </conditionalFormatting>
  <conditionalFormatting sqref="AP333">
    <cfRule type="cellIs" dxfId="13792" priority="9573" stopIfTrue="1" operator="equal">
      <formula>"Alta"</formula>
    </cfRule>
  </conditionalFormatting>
  <conditionalFormatting sqref="AP333">
    <cfRule type="cellIs" dxfId="13791" priority="9575" stopIfTrue="1" operator="equal">
      <formula>"Baja"</formula>
    </cfRule>
  </conditionalFormatting>
  <conditionalFormatting sqref="AP333">
    <cfRule type="cellIs" dxfId="13790" priority="9574" stopIfTrue="1" operator="equal">
      <formula>"Media"</formula>
    </cfRule>
  </conditionalFormatting>
  <conditionalFormatting sqref="AP333">
    <cfRule type="cellIs" dxfId="13789" priority="9572" stopIfTrue="1" operator="equal">
      <formula>"Muy Alta"</formula>
    </cfRule>
  </conditionalFormatting>
  <conditionalFormatting sqref="AP333">
    <cfRule type="cellIs" dxfId="13788" priority="9576" stopIfTrue="1" operator="equal">
      <formula>"Muy Baja"</formula>
    </cfRule>
  </conditionalFormatting>
  <conditionalFormatting sqref="AE324:AE325">
    <cfRule type="containsText" dxfId="13787" priority="9675" operator="containsText" text="VALORAR">
      <formula>NOT(ISERROR(SEARCH("VALORAR",AE324)))</formula>
    </cfRule>
    <cfRule type="containsText" dxfId="13786" priority="9676" operator="containsText" text="Extrema">
      <formula>NOT(ISERROR(SEARCH("Extrema",AE324)))</formula>
    </cfRule>
    <cfRule type="containsText" dxfId="13785" priority="9677" operator="containsText" text="Alta">
      <formula>NOT(ISERROR(SEARCH("Alta",AE324)))</formula>
    </cfRule>
    <cfRule type="containsText" dxfId="13784" priority="9678" operator="containsText" text="Moderada">
      <formula>NOT(ISERROR(SEARCH("Moderada",AE324)))</formula>
    </cfRule>
    <cfRule type="containsText" dxfId="13783" priority="9679" operator="containsText" text="Baja">
      <formula>NOT(ISERROR(SEARCH("Baja",AE324)))</formula>
    </cfRule>
  </conditionalFormatting>
  <conditionalFormatting sqref="AE324:AE325">
    <cfRule type="containsText" dxfId="13782" priority="9680" operator="containsText" text="VALORAR">
      <formula>NOT(ISERROR(SEARCH("VALORAR",AE324)))</formula>
    </cfRule>
    <cfRule type="containsText" dxfId="13781" priority="9681" operator="containsText" text="Extrema">
      <formula>NOT(ISERROR(SEARCH("Extrema",AE324)))</formula>
    </cfRule>
    <cfRule type="containsText" dxfId="13780" priority="9682" operator="containsText" text="Alta">
      <formula>NOT(ISERROR(SEARCH("Alta",AE324)))</formula>
    </cfRule>
    <cfRule type="containsText" dxfId="13779" priority="9683" operator="containsText" text="Moderada">
      <formula>NOT(ISERROR(SEARCH("Moderada",AE324)))</formula>
    </cfRule>
    <cfRule type="containsText" dxfId="13778" priority="9684" operator="containsText" text="Baja">
      <formula>NOT(ISERROR(SEARCH("Baja",AE324)))</formula>
    </cfRule>
  </conditionalFormatting>
  <conditionalFormatting sqref="V324:V325">
    <cfRule type="cellIs" dxfId="13777" priority="9691" stopIfTrue="1" operator="equal">
      <formula>"Alta"</formula>
    </cfRule>
  </conditionalFormatting>
  <conditionalFormatting sqref="V324:V325">
    <cfRule type="cellIs" dxfId="13776" priority="9693" stopIfTrue="1" operator="equal">
      <formula>"Baja"</formula>
    </cfRule>
  </conditionalFormatting>
  <conditionalFormatting sqref="V324:V325">
    <cfRule type="cellIs" dxfId="13775" priority="9692" stopIfTrue="1" operator="equal">
      <formula>"Media"</formula>
    </cfRule>
  </conditionalFormatting>
  <conditionalFormatting sqref="V324:V325">
    <cfRule type="cellIs" dxfId="13774" priority="9690" stopIfTrue="1" operator="equal">
      <formula>"Muy Alta"</formula>
    </cfRule>
  </conditionalFormatting>
  <conditionalFormatting sqref="V324:V325">
    <cfRule type="cellIs" dxfId="13773" priority="9694" stopIfTrue="1" operator="equal">
      <formula>"Muy Baja"</formula>
    </cfRule>
  </conditionalFormatting>
  <conditionalFormatting sqref="AP330">
    <cfRule type="cellIs" dxfId="13772" priority="9531" stopIfTrue="1" operator="equal">
      <formula>"Alta"</formula>
    </cfRule>
  </conditionalFormatting>
  <conditionalFormatting sqref="AP330">
    <cfRule type="cellIs" dxfId="13771" priority="9533" stopIfTrue="1" operator="equal">
      <formula>"Baja"</formula>
    </cfRule>
  </conditionalFormatting>
  <conditionalFormatting sqref="AP330">
    <cfRule type="cellIs" dxfId="13770" priority="9532" stopIfTrue="1" operator="equal">
      <formula>"Media"</formula>
    </cfRule>
  </conditionalFormatting>
  <conditionalFormatting sqref="AP330">
    <cfRule type="cellIs" dxfId="13769" priority="9530" stopIfTrue="1" operator="equal">
      <formula>"Muy Alta"</formula>
    </cfRule>
  </conditionalFormatting>
  <conditionalFormatting sqref="AP330">
    <cfRule type="cellIs" dxfId="13768" priority="9534" stopIfTrue="1" operator="equal">
      <formula>"Muy Baja"</formula>
    </cfRule>
  </conditionalFormatting>
  <conditionalFormatting sqref="AP325">
    <cfRule type="cellIs" dxfId="13767" priority="9653" stopIfTrue="1" operator="equal">
      <formula>"Alta"</formula>
    </cfRule>
  </conditionalFormatting>
  <conditionalFormatting sqref="AP325">
    <cfRule type="cellIs" dxfId="13766" priority="9655" stopIfTrue="1" operator="equal">
      <formula>"Baja"</formula>
    </cfRule>
  </conditionalFormatting>
  <conditionalFormatting sqref="AP325">
    <cfRule type="cellIs" dxfId="13765" priority="9654" stopIfTrue="1" operator="equal">
      <formula>"Media"</formula>
    </cfRule>
  </conditionalFormatting>
  <conditionalFormatting sqref="AP325">
    <cfRule type="cellIs" dxfId="13764" priority="9652" stopIfTrue="1" operator="equal">
      <formula>"Muy Alta"</formula>
    </cfRule>
  </conditionalFormatting>
  <conditionalFormatting sqref="AP325">
    <cfRule type="cellIs" dxfId="13763" priority="9656" stopIfTrue="1" operator="equal">
      <formula>"Muy Baja"</formula>
    </cfRule>
  </conditionalFormatting>
  <conditionalFormatting sqref="V328:V329">
    <cfRule type="cellIs" dxfId="13762" priority="9635" stopIfTrue="1" operator="equal">
      <formula>"Alta"</formula>
    </cfRule>
  </conditionalFormatting>
  <conditionalFormatting sqref="V328:V329">
    <cfRule type="cellIs" dxfId="13761" priority="9637" stopIfTrue="1" operator="equal">
      <formula>"Baja"</formula>
    </cfRule>
  </conditionalFormatting>
  <conditionalFormatting sqref="V328:V329">
    <cfRule type="cellIs" dxfId="13760" priority="9636" stopIfTrue="1" operator="equal">
      <formula>"Media"</formula>
    </cfRule>
  </conditionalFormatting>
  <conditionalFormatting sqref="V328:V329">
    <cfRule type="cellIs" dxfId="13759" priority="9634" stopIfTrue="1" operator="equal">
      <formula>"Muy Alta"</formula>
    </cfRule>
  </conditionalFormatting>
  <conditionalFormatting sqref="V328:V329">
    <cfRule type="cellIs" dxfId="13758" priority="9638" stopIfTrue="1" operator="equal">
      <formula>"Muy Baja"</formula>
    </cfRule>
  </conditionalFormatting>
  <conditionalFormatting sqref="AE334:AE335">
    <cfRule type="containsText" dxfId="13757" priority="9483" operator="containsText" text="VALORAR">
      <formula>NOT(ISERROR(SEARCH("VALORAR",AE334)))</formula>
    </cfRule>
    <cfRule type="containsText" dxfId="13756" priority="9484" operator="containsText" text="Extrema">
      <formula>NOT(ISERROR(SEARCH("Extrema",AE334)))</formula>
    </cfRule>
    <cfRule type="containsText" dxfId="13755" priority="9485" operator="containsText" text="Alta">
      <formula>NOT(ISERROR(SEARCH("Alta",AE334)))</formula>
    </cfRule>
    <cfRule type="containsText" dxfId="13754" priority="9486" operator="containsText" text="Moderada">
      <formula>NOT(ISERROR(SEARCH("Moderada",AE334)))</formula>
    </cfRule>
    <cfRule type="containsText" dxfId="13753" priority="9487" operator="containsText" text="Baja">
      <formula>NOT(ISERROR(SEARCH("Baja",AE334)))</formula>
    </cfRule>
  </conditionalFormatting>
  <conditionalFormatting sqref="AE334:AE335">
    <cfRule type="containsText" dxfId="13752" priority="9488" operator="containsText" text="VALORAR">
      <formula>NOT(ISERROR(SEARCH("VALORAR",AE334)))</formula>
    </cfRule>
    <cfRule type="containsText" dxfId="13751" priority="9489" operator="containsText" text="Extrema">
      <formula>NOT(ISERROR(SEARCH("Extrema",AE334)))</formula>
    </cfRule>
    <cfRule type="containsText" dxfId="13750" priority="9490" operator="containsText" text="Alta">
      <formula>NOT(ISERROR(SEARCH("Alta",AE334)))</formula>
    </cfRule>
    <cfRule type="containsText" dxfId="13749" priority="9491" operator="containsText" text="Moderada">
      <formula>NOT(ISERROR(SEARCH("Moderada",AE334)))</formula>
    </cfRule>
    <cfRule type="containsText" dxfId="13748" priority="9492" operator="containsText" text="Baja">
      <formula>NOT(ISERROR(SEARCH("Baja",AE334)))</formula>
    </cfRule>
  </conditionalFormatting>
  <conditionalFormatting sqref="AW328">
    <cfRule type="containsText" dxfId="13747" priority="9609" operator="containsText" text="VALORAR">
      <formula>NOT(ISERROR(SEARCH("VALORAR",AW328)))</formula>
    </cfRule>
    <cfRule type="containsText" dxfId="13746" priority="9610" operator="containsText" text="Extrema">
      <formula>NOT(ISERROR(SEARCH("Extrema",AW328)))</formula>
    </cfRule>
    <cfRule type="containsText" dxfId="13745" priority="9611" operator="containsText" text="Alta">
      <formula>NOT(ISERROR(SEARCH("Alta",AW328)))</formula>
    </cfRule>
    <cfRule type="containsText" dxfId="13744" priority="9612" operator="containsText" text="Moderada">
      <formula>NOT(ISERROR(SEARCH("Moderada",AW328)))</formula>
    </cfRule>
    <cfRule type="containsText" dxfId="13743" priority="9613" operator="containsText" text="Baja">
      <formula>NOT(ISERROR(SEARCH("Baja",AW328)))</formula>
    </cfRule>
  </conditionalFormatting>
  <conditionalFormatting sqref="AW328">
    <cfRule type="containsText" dxfId="13742" priority="9614" operator="containsText" text="VALORAR">
      <formula>NOT(ISERROR(SEARCH("VALORAR",AW328)))</formula>
    </cfRule>
    <cfRule type="containsText" dxfId="13741" priority="9615" operator="containsText" text="Extrema">
      <formula>NOT(ISERROR(SEARCH("Extrema",AW328)))</formula>
    </cfRule>
    <cfRule type="containsText" dxfId="13740" priority="9616" operator="containsText" text="Alta">
      <formula>NOT(ISERROR(SEARCH("Alta",AW328)))</formula>
    </cfRule>
    <cfRule type="containsText" dxfId="13739" priority="9617" operator="containsText" text="Moderada">
      <formula>NOT(ISERROR(SEARCH("Moderada",AW328)))</formula>
    </cfRule>
    <cfRule type="containsText" dxfId="13738" priority="9618" operator="containsText" text="Baja">
      <formula>NOT(ISERROR(SEARCH("Baja",AW328)))</formula>
    </cfRule>
  </conditionalFormatting>
  <conditionalFormatting sqref="AP328">
    <cfRule type="cellIs" dxfId="13737" priority="9601" stopIfTrue="1" operator="equal">
      <formula>"Alta"</formula>
    </cfRule>
  </conditionalFormatting>
  <conditionalFormatting sqref="AP328">
    <cfRule type="cellIs" dxfId="13736" priority="9603" stopIfTrue="1" operator="equal">
      <formula>"Baja"</formula>
    </cfRule>
  </conditionalFormatting>
  <conditionalFormatting sqref="AP328">
    <cfRule type="cellIs" dxfId="13735" priority="9602" stopIfTrue="1" operator="equal">
      <formula>"Media"</formula>
    </cfRule>
  </conditionalFormatting>
  <conditionalFormatting sqref="AP328">
    <cfRule type="cellIs" dxfId="13734" priority="9600" stopIfTrue="1" operator="equal">
      <formula>"Muy Alta"</formula>
    </cfRule>
  </conditionalFormatting>
  <conditionalFormatting sqref="AP328">
    <cfRule type="cellIs" dxfId="13733" priority="9604" stopIfTrue="1" operator="equal">
      <formula>"Muy Baja"</formula>
    </cfRule>
  </conditionalFormatting>
  <conditionalFormatting sqref="AP329">
    <cfRule type="cellIs" dxfId="13732" priority="9587" stopIfTrue="1" operator="equal">
      <formula>"Alta"</formula>
    </cfRule>
  </conditionalFormatting>
  <conditionalFormatting sqref="AP329">
    <cfRule type="cellIs" dxfId="13731" priority="9589" stopIfTrue="1" operator="equal">
      <formula>"Baja"</formula>
    </cfRule>
  </conditionalFormatting>
  <conditionalFormatting sqref="AP329">
    <cfRule type="cellIs" dxfId="13730" priority="9588" stopIfTrue="1" operator="equal">
      <formula>"Media"</formula>
    </cfRule>
  </conditionalFormatting>
  <conditionalFormatting sqref="AP329">
    <cfRule type="cellIs" dxfId="13729" priority="9586" stopIfTrue="1" operator="equal">
      <formula>"Muy Alta"</formula>
    </cfRule>
  </conditionalFormatting>
  <conditionalFormatting sqref="AP329">
    <cfRule type="cellIs" dxfId="13728" priority="9590" stopIfTrue="1" operator="equal">
      <formula>"Muy Baja"</formula>
    </cfRule>
  </conditionalFormatting>
  <conditionalFormatting sqref="AP339">
    <cfRule type="cellIs" dxfId="13727" priority="9437" stopIfTrue="1" operator="equal">
      <formula>"Alta"</formula>
    </cfRule>
  </conditionalFormatting>
  <conditionalFormatting sqref="AP339">
    <cfRule type="cellIs" dxfId="13726" priority="9439" stopIfTrue="1" operator="equal">
      <formula>"Baja"</formula>
    </cfRule>
  </conditionalFormatting>
  <conditionalFormatting sqref="AP339">
    <cfRule type="cellIs" dxfId="13725" priority="9438" stopIfTrue="1" operator="equal">
      <formula>"Media"</formula>
    </cfRule>
  </conditionalFormatting>
  <conditionalFormatting sqref="AP339">
    <cfRule type="cellIs" dxfId="13724" priority="9436" stopIfTrue="1" operator="equal">
      <formula>"Muy Alta"</formula>
    </cfRule>
  </conditionalFormatting>
  <conditionalFormatting sqref="AP339">
    <cfRule type="cellIs" dxfId="13723" priority="9440" stopIfTrue="1" operator="equal">
      <formula>"Muy Baja"</formula>
    </cfRule>
  </conditionalFormatting>
  <conditionalFormatting sqref="AE330:AE331">
    <cfRule type="containsText" dxfId="13722" priority="9539" operator="containsText" text="VALORAR">
      <formula>NOT(ISERROR(SEARCH("VALORAR",AE330)))</formula>
    </cfRule>
    <cfRule type="containsText" dxfId="13721" priority="9540" operator="containsText" text="Extrema">
      <formula>NOT(ISERROR(SEARCH("Extrema",AE330)))</formula>
    </cfRule>
    <cfRule type="containsText" dxfId="13720" priority="9541" operator="containsText" text="Alta">
      <formula>NOT(ISERROR(SEARCH("Alta",AE330)))</formula>
    </cfRule>
    <cfRule type="containsText" dxfId="13719" priority="9542" operator="containsText" text="Moderada">
      <formula>NOT(ISERROR(SEARCH("Moderada",AE330)))</formula>
    </cfRule>
    <cfRule type="containsText" dxfId="13718" priority="9543" operator="containsText" text="Baja">
      <formula>NOT(ISERROR(SEARCH("Baja",AE330)))</formula>
    </cfRule>
  </conditionalFormatting>
  <conditionalFormatting sqref="AE330:AE331">
    <cfRule type="containsText" dxfId="13717" priority="9544" operator="containsText" text="VALORAR">
      <formula>NOT(ISERROR(SEARCH("VALORAR",AE330)))</formula>
    </cfRule>
    <cfRule type="containsText" dxfId="13716" priority="9545" operator="containsText" text="Extrema">
      <formula>NOT(ISERROR(SEARCH("Extrema",AE330)))</formula>
    </cfRule>
    <cfRule type="containsText" dxfId="13715" priority="9546" operator="containsText" text="Alta">
      <formula>NOT(ISERROR(SEARCH("Alta",AE330)))</formula>
    </cfRule>
    <cfRule type="containsText" dxfId="13714" priority="9547" operator="containsText" text="Moderada">
      <formula>NOT(ISERROR(SEARCH("Moderada",AE330)))</formula>
    </cfRule>
    <cfRule type="containsText" dxfId="13713" priority="9548" operator="containsText" text="Baja">
      <formula>NOT(ISERROR(SEARCH("Baja",AE330)))</formula>
    </cfRule>
  </conditionalFormatting>
  <conditionalFormatting sqref="V330:V331">
    <cfRule type="cellIs" dxfId="13712" priority="9555" stopIfTrue="1" operator="equal">
      <formula>"Alta"</formula>
    </cfRule>
  </conditionalFormatting>
  <conditionalFormatting sqref="V330:V331">
    <cfRule type="cellIs" dxfId="13711" priority="9557" stopIfTrue="1" operator="equal">
      <formula>"Baja"</formula>
    </cfRule>
  </conditionalFormatting>
  <conditionalFormatting sqref="V330:V331">
    <cfRule type="cellIs" dxfId="13710" priority="9556" stopIfTrue="1" operator="equal">
      <formula>"Media"</formula>
    </cfRule>
  </conditionalFormatting>
  <conditionalFormatting sqref="V330:V331">
    <cfRule type="cellIs" dxfId="13709" priority="9554" stopIfTrue="1" operator="equal">
      <formula>"Muy Alta"</formula>
    </cfRule>
  </conditionalFormatting>
  <conditionalFormatting sqref="V330:V331">
    <cfRule type="cellIs" dxfId="13708" priority="9558" stopIfTrue="1" operator="equal">
      <formula>"Muy Baja"</formula>
    </cfRule>
  </conditionalFormatting>
  <conditionalFormatting sqref="AP336">
    <cfRule type="cellIs" dxfId="13707" priority="9395" stopIfTrue="1" operator="equal">
      <formula>"Alta"</formula>
    </cfRule>
  </conditionalFormatting>
  <conditionalFormatting sqref="AP336">
    <cfRule type="cellIs" dxfId="13706" priority="9397" stopIfTrue="1" operator="equal">
      <formula>"Baja"</formula>
    </cfRule>
  </conditionalFormatting>
  <conditionalFormatting sqref="AP336">
    <cfRule type="cellIs" dxfId="13705" priority="9396" stopIfTrue="1" operator="equal">
      <formula>"Media"</formula>
    </cfRule>
  </conditionalFormatting>
  <conditionalFormatting sqref="AP336">
    <cfRule type="cellIs" dxfId="13704" priority="9394" stopIfTrue="1" operator="equal">
      <formula>"Muy Alta"</formula>
    </cfRule>
  </conditionalFormatting>
  <conditionalFormatting sqref="AP336">
    <cfRule type="cellIs" dxfId="13703" priority="9398" stopIfTrue="1" operator="equal">
      <formula>"Muy Baja"</formula>
    </cfRule>
  </conditionalFormatting>
  <conditionalFormatting sqref="AP331">
    <cfRule type="cellIs" dxfId="13702" priority="9517" stopIfTrue="1" operator="equal">
      <formula>"Alta"</formula>
    </cfRule>
  </conditionalFormatting>
  <conditionalFormatting sqref="AP331">
    <cfRule type="cellIs" dxfId="13701" priority="9519" stopIfTrue="1" operator="equal">
      <formula>"Baja"</formula>
    </cfRule>
  </conditionalFormatting>
  <conditionalFormatting sqref="AP331">
    <cfRule type="cellIs" dxfId="13700" priority="9518" stopIfTrue="1" operator="equal">
      <formula>"Media"</formula>
    </cfRule>
  </conditionalFormatting>
  <conditionalFormatting sqref="AP331">
    <cfRule type="cellIs" dxfId="13699" priority="9516" stopIfTrue="1" operator="equal">
      <formula>"Muy Alta"</formula>
    </cfRule>
  </conditionalFormatting>
  <conditionalFormatting sqref="AP331">
    <cfRule type="cellIs" dxfId="13698" priority="9520" stopIfTrue="1" operator="equal">
      <formula>"Muy Baja"</formula>
    </cfRule>
  </conditionalFormatting>
  <conditionalFormatting sqref="V316:V317">
    <cfRule type="cellIs" dxfId="13697" priority="9907" stopIfTrue="1" operator="equal">
      <formula>"Alta"</formula>
    </cfRule>
  </conditionalFormatting>
  <conditionalFormatting sqref="V316:V317">
    <cfRule type="cellIs" dxfId="13696" priority="9909" stopIfTrue="1" operator="equal">
      <formula>"Baja"</formula>
    </cfRule>
  </conditionalFormatting>
  <conditionalFormatting sqref="V316:V317">
    <cfRule type="cellIs" dxfId="13695" priority="9908" stopIfTrue="1" operator="equal">
      <formula>"Media"</formula>
    </cfRule>
  </conditionalFormatting>
  <conditionalFormatting sqref="V316:V317">
    <cfRule type="cellIs" dxfId="13694" priority="9906" stopIfTrue="1" operator="equal">
      <formula>"Muy Alta"</formula>
    </cfRule>
  </conditionalFormatting>
  <conditionalFormatting sqref="V316:V317">
    <cfRule type="cellIs" dxfId="13693" priority="9910" stopIfTrue="1" operator="equal">
      <formula>"Muy Baja"</formula>
    </cfRule>
  </conditionalFormatting>
  <conditionalFormatting sqref="AE316:AE317">
    <cfRule type="containsText" dxfId="13692" priority="9891" operator="containsText" text="VALORAR">
      <formula>NOT(ISERROR(SEARCH("VALORAR",AE316)))</formula>
    </cfRule>
    <cfRule type="containsText" dxfId="13691" priority="9892" operator="containsText" text="Extrema">
      <formula>NOT(ISERROR(SEARCH("Extrema",AE316)))</formula>
    </cfRule>
    <cfRule type="containsText" dxfId="13690" priority="9893" operator="containsText" text="Alta">
      <formula>NOT(ISERROR(SEARCH("Alta",AE316)))</formula>
    </cfRule>
    <cfRule type="containsText" dxfId="13689" priority="9894" operator="containsText" text="Moderada">
      <formula>NOT(ISERROR(SEARCH("Moderada",AE316)))</formula>
    </cfRule>
    <cfRule type="containsText" dxfId="13688" priority="9895" operator="containsText" text="Baja">
      <formula>NOT(ISERROR(SEARCH("Baja",AE316)))</formula>
    </cfRule>
  </conditionalFormatting>
  <conditionalFormatting sqref="AE316:AE317">
    <cfRule type="containsText" dxfId="13687" priority="9896" operator="containsText" text="VALORAR">
      <formula>NOT(ISERROR(SEARCH("VALORAR",AE316)))</formula>
    </cfRule>
    <cfRule type="containsText" dxfId="13686" priority="9897" operator="containsText" text="Extrema">
      <formula>NOT(ISERROR(SEARCH("Extrema",AE316)))</formula>
    </cfRule>
    <cfRule type="containsText" dxfId="13685" priority="9898" operator="containsText" text="Alta">
      <formula>NOT(ISERROR(SEARCH("Alta",AE316)))</formula>
    </cfRule>
    <cfRule type="containsText" dxfId="13684" priority="9899" operator="containsText" text="Moderada">
      <formula>NOT(ISERROR(SEARCH("Moderada",AE316)))</formula>
    </cfRule>
    <cfRule type="containsText" dxfId="13683" priority="9900" operator="containsText" text="Baja">
      <formula>NOT(ISERROR(SEARCH("Baja",AE316)))</formula>
    </cfRule>
  </conditionalFormatting>
  <conditionalFormatting sqref="AW316">
    <cfRule type="containsText" dxfId="13682" priority="9881" operator="containsText" text="VALORAR">
      <formula>NOT(ISERROR(SEARCH("VALORAR",AW316)))</formula>
    </cfRule>
    <cfRule type="containsText" dxfId="13681" priority="9882" operator="containsText" text="Extrema">
      <formula>NOT(ISERROR(SEARCH("Extrema",AW316)))</formula>
    </cfRule>
    <cfRule type="containsText" dxfId="13680" priority="9883" operator="containsText" text="Alta">
      <formula>NOT(ISERROR(SEARCH("Alta",AW316)))</formula>
    </cfRule>
    <cfRule type="containsText" dxfId="13679" priority="9884" operator="containsText" text="Moderada">
      <formula>NOT(ISERROR(SEARCH("Moderada",AW316)))</formula>
    </cfRule>
    <cfRule type="containsText" dxfId="13678" priority="9885" operator="containsText" text="Baja">
      <formula>NOT(ISERROR(SEARCH("Baja",AW316)))</formula>
    </cfRule>
  </conditionalFormatting>
  <conditionalFormatting sqref="AW316">
    <cfRule type="containsText" dxfId="13677" priority="9886" operator="containsText" text="VALORAR">
      <formula>NOT(ISERROR(SEARCH("VALORAR",AW316)))</formula>
    </cfRule>
    <cfRule type="containsText" dxfId="13676" priority="9887" operator="containsText" text="Extrema">
      <formula>NOT(ISERROR(SEARCH("Extrema",AW316)))</formula>
    </cfRule>
    <cfRule type="containsText" dxfId="13675" priority="9888" operator="containsText" text="Alta">
      <formula>NOT(ISERROR(SEARCH("Alta",AW316)))</formula>
    </cfRule>
    <cfRule type="containsText" dxfId="13674" priority="9889" operator="containsText" text="Moderada">
      <formula>NOT(ISERROR(SEARCH("Moderada",AW316)))</formula>
    </cfRule>
    <cfRule type="containsText" dxfId="13673" priority="9890" operator="containsText" text="Baja">
      <formula>NOT(ISERROR(SEARCH("Baja",AW316)))</formula>
    </cfRule>
  </conditionalFormatting>
  <conditionalFormatting sqref="AP316">
    <cfRule type="cellIs" dxfId="13672" priority="9873" stopIfTrue="1" operator="equal">
      <formula>"Alta"</formula>
    </cfRule>
  </conditionalFormatting>
  <conditionalFormatting sqref="AP316">
    <cfRule type="cellIs" dxfId="13671" priority="9875" stopIfTrue="1" operator="equal">
      <formula>"Baja"</formula>
    </cfRule>
  </conditionalFormatting>
  <conditionalFormatting sqref="AP316">
    <cfRule type="cellIs" dxfId="13670" priority="9874" stopIfTrue="1" operator="equal">
      <formula>"Media"</formula>
    </cfRule>
  </conditionalFormatting>
  <conditionalFormatting sqref="AP316">
    <cfRule type="cellIs" dxfId="13669" priority="9872" stopIfTrue="1" operator="equal">
      <formula>"Muy Alta"</formula>
    </cfRule>
  </conditionalFormatting>
  <conditionalFormatting sqref="AP316">
    <cfRule type="cellIs" dxfId="13668" priority="9876" stopIfTrue="1" operator="equal">
      <formula>"Muy Baja"</formula>
    </cfRule>
  </conditionalFormatting>
  <conditionalFormatting sqref="AP317">
    <cfRule type="cellIs" dxfId="13667" priority="9859" stopIfTrue="1" operator="equal">
      <formula>"Alta"</formula>
    </cfRule>
  </conditionalFormatting>
  <conditionalFormatting sqref="AP317">
    <cfRule type="cellIs" dxfId="13666" priority="9861" stopIfTrue="1" operator="equal">
      <formula>"Baja"</formula>
    </cfRule>
  </conditionalFormatting>
  <conditionalFormatting sqref="AP317">
    <cfRule type="cellIs" dxfId="13665" priority="9860" stopIfTrue="1" operator="equal">
      <formula>"Media"</formula>
    </cfRule>
  </conditionalFormatting>
  <conditionalFormatting sqref="AP317">
    <cfRule type="cellIs" dxfId="13664" priority="9858" stopIfTrue="1" operator="equal">
      <formula>"Muy Alta"</formula>
    </cfRule>
  </conditionalFormatting>
  <conditionalFormatting sqref="AP317">
    <cfRule type="cellIs" dxfId="13663" priority="9862" stopIfTrue="1" operator="equal">
      <formula>"Muy Baja"</formula>
    </cfRule>
  </conditionalFormatting>
  <conditionalFormatting sqref="AP321">
    <cfRule type="cellIs" dxfId="13662" priority="9845" stopIfTrue="1" operator="equal">
      <formula>"Alta"</formula>
    </cfRule>
  </conditionalFormatting>
  <conditionalFormatting sqref="AP321">
    <cfRule type="cellIs" dxfId="13661" priority="9847" stopIfTrue="1" operator="equal">
      <formula>"Baja"</formula>
    </cfRule>
  </conditionalFormatting>
  <conditionalFormatting sqref="AP321">
    <cfRule type="cellIs" dxfId="13660" priority="9846" stopIfTrue="1" operator="equal">
      <formula>"Media"</formula>
    </cfRule>
  </conditionalFormatting>
  <conditionalFormatting sqref="AP321">
    <cfRule type="cellIs" dxfId="13659" priority="9844" stopIfTrue="1" operator="equal">
      <formula>"Muy Alta"</formula>
    </cfRule>
  </conditionalFormatting>
  <conditionalFormatting sqref="AP321">
    <cfRule type="cellIs" dxfId="13658" priority="9848" stopIfTrue="1" operator="equal">
      <formula>"Muy Baja"</formula>
    </cfRule>
  </conditionalFormatting>
  <conditionalFormatting sqref="AE318:AE319">
    <cfRule type="containsText" dxfId="13657" priority="9811" operator="containsText" text="VALORAR">
      <formula>NOT(ISERROR(SEARCH("VALORAR",AE318)))</formula>
    </cfRule>
    <cfRule type="containsText" dxfId="13656" priority="9812" operator="containsText" text="Extrema">
      <formula>NOT(ISERROR(SEARCH("Extrema",AE318)))</formula>
    </cfRule>
    <cfRule type="containsText" dxfId="13655" priority="9813" operator="containsText" text="Alta">
      <formula>NOT(ISERROR(SEARCH("Alta",AE318)))</formula>
    </cfRule>
    <cfRule type="containsText" dxfId="13654" priority="9814" operator="containsText" text="Moderada">
      <formula>NOT(ISERROR(SEARCH("Moderada",AE318)))</formula>
    </cfRule>
    <cfRule type="containsText" dxfId="13653" priority="9815" operator="containsText" text="Baja">
      <formula>NOT(ISERROR(SEARCH("Baja",AE318)))</formula>
    </cfRule>
  </conditionalFormatting>
  <conditionalFormatting sqref="AE318:AE319">
    <cfRule type="containsText" dxfId="13652" priority="9816" operator="containsText" text="VALORAR">
      <formula>NOT(ISERROR(SEARCH("VALORAR",AE318)))</formula>
    </cfRule>
    <cfRule type="containsText" dxfId="13651" priority="9817" operator="containsText" text="Extrema">
      <formula>NOT(ISERROR(SEARCH("Extrema",AE318)))</formula>
    </cfRule>
    <cfRule type="containsText" dxfId="13650" priority="9818" operator="containsText" text="Alta">
      <formula>NOT(ISERROR(SEARCH("Alta",AE318)))</formula>
    </cfRule>
    <cfRule type="containsText" dxfId="13649" priority="9819" operator="containsText" text="Moderada">
      <formula>NOT(ISERROR(SEARCH("Moderada",AE318)))</formula>
    </cfRule>
    <cfRule type="containsText" dxfId="13648" priority="9820" operator="containsText" text="Baja">
      <formula>NOT(ISERROR(SEARCH("Baja",AE318)))</formula>
    </cfRule>
  </conditionalFormatting>
  <conditionalFormatting sqref="V318:V319">
    <cfRule type="cellIs" dxfId="13647" priority="9827" stopIfTrue="1" operator="equal">
      <formula>"Alta"</formula>
    </cfRule>
  </conditionalFormatting>
  <conditionalFormatting sqref="V318:V319">
    <cfRule type="cellIs" dxfId="13646" priority="9829" stopIfTrue="1" operator="equal">
      <formula>"Baja"</formula>
    </cfRule>
  </conditionalFormatting>
  <conditionalFormatting sqref="V318:V319">
    <cfRule type="cellIs" dxfId="13645" priority="9828" stopIfTrue="1" operator="equal">
      <formula>"Media"</formula>
    </cfRule>
  </conditionalFormatting>
  <conditionalFormatting sqref="V318:V319">
    <cfRule type="cellIs" dxfId="13644" priority="9826" stopIfTrue="1" operator="equal">
      <formula>"Muy Alta"</formula>
    </cfRule>
  </conditionalFormatting>
  <conditionalFormatting sqref="V318:V319">
    <cfRule type="cellIs" dxfId="13643" priority="9830" stopIfTrue="1" operator="equal">
      <formula>"Muy Baja"</formula>
    </cfRule>
  </conditionalFormatting>
  <conditionalFormatting sqref="AP318">
    <cfRule type="cellIs" dxfId="13642" priority="9803" stopIfTrue="1" operator="equal">
      <formula>"Alta"</formula>
    </cfRule>
  </conditionalFormatting>
  <conditionalFormatting sqref="AP318">
    <cfRule type="cellIs" dxfId="13641" priority="9805" stopIfTrue="1" operator="equal">
      <formula>"Baja"</formula>
    </cfRule>
  </conditionalFormatting>
  <conditionalFormatting sqref="AP318">
    <cfRule type="cellIs" dxfId="13640" priority="9804" stopIfTrue="1" operator="equal">
      <formula>"Media"</formula>
    </cfRule>
  </conditionalFormatting>
  <conditionalFormatting sqref="AP318">
    <cfRule type="cellIs" dxfId="13639" priority="9802" stopIfTrue="1" operator="equal">
      <formula>"Muy Alta"</formula>
    </cfRule>
  </conditionalFormatting>
  <conditionalFormatting sqref="AP318">
    <cfRule type="cellIs" dxfId="13638" priority="9806" stopIfTrue="1" operator="equal">
      <formula>"Muy Baja"</formula>
    </cfRule>
  </conditionalFormatting>
  <conditionalFormatting sqref="AP319">
    <cfRule type="cellIs" dxfId="13637" priority="9789" stopIfTrue="1" operator="equal">
      <formula>"Alta"</formula>
    </cfRule>
  </conditionalFormatting>
  <conditionalFormatting sqref="AP319">
    <cfRule type="cellIs" dxfId="13636" priority="9791" stopIfTrue="1" operator="equal">
      <formula>"Baja"</formula>
    </cfRule>
  </conditionalFormatting>
  <conditionalFormatting sqref="AP319">
    <cfRule type="cellIs" dxfId="13635" priority="9790" stopIfTrue="1" operator="equal">
      <formula>"Media"</formula>
    </cfRule>
  </conditionalFormatting>
  <conditionalFormatting sqref="AP319">
    <cfRule type="cellIs" dxfId="13634" priority="9788" stopIfTrue="1" operator="equal">
      <formula>"Muy Alta"</formula>
    </cfRule>
  </conditionalFormatting>
  <conditionalFormatting sqref="AP319">
    <cfRule type="cellIs" dxfId="13633" priority="9792" stopIfTrue="1" operator="equal">
      <formula>"Muy Baja"</formula>
    </cfRule>
  </conditionalFormatting>
  <conditionalFormatting sqref="V334:V335">
    <cfRule type="cellIs" dxfId="13632" priority="9499" stopIfTrue="1" operator="equal">
      <formula>"Alta"</formula>
    </cfRule>
  </conditionalFormatting>
  <conditionalFormatting sqref="V334:V335">
    <cfRule type="cellIs" dxfId="13631" priority="9501" stopIfTrue="1" operator="equal">
      <formula>"Baja"</formula>
    </cfRule>
  </conditionalFormatting>
  <conditionalFormatting sqref="V334:V335">
    <cfRule type="cellIs" dxfId="13630" priority="9500" stopIfTrue="1" operator="equal">
      <formula>"Media"</formula>
    </cfRule>
  </conditionalFormatting>
  <conditionalFormatting sqref="V334:V335">
    <cfRule type="cellIs" dxfId="13629" priority="9498" stopIfTrue="1" operator="equal">
      <formula>"Muy Alta"</formula>
    </cfRule>
  </conditionalFormatting>
  <conditionalFormatting sqref="V334:V335">
    <cfRule type="cellIs" dxfId="13628" priority="9502" stopIfTrue="1" operator="equal">
      <formula>"Muy Baja"</formula>
    </cfRule>
  </conditionalFormatting>
  <conditionalFormatting sqref="AW334">
    <cfRule type="containsText" dxfId="13627" priority="9473" operator="containsText" text="VALORAR">
      <formula>NOT(ISERROR(SEARCH("VALORAR",AW334)))</formula>
    </cfRule>
    <cfRule type="containsText" dxfId="13626" priority="9474" operator="containsText" text="Extrema">
      <formula>NOT(ISERROR(SEARCH("Extrema",AW334)))</formula>
    </cfRule>
    <cfRule type="containsText" dxfId="13625" priority="9475" operator="containsText" text="Alta">
      <formula>NOT(ISERROR(SEARCH("Alta",AW334)))</formula>
    </cfRule>
    <cfRule type="containsText" dxfId="13624" priority="9476" operator="containsText" text="Moderada">
      <formula>NOT(ISERROR(SEARCH("Moderada",AW334)))</formula>
    </cfRule>
    <cfRule type="containsText" dxfId="13623" priority="9477" operator="containsText" text="Baja">
      <formula>NOT(ISERROR(SEARCH("Baja",AW334)))</formula>
    </cfRule>
  </conditionalFormatting>
  <conditionalFormatting sqref="AW334">
    <cfRule type="containsText" dxfId="13622" priority="9478" operator="containsText" text="VALORAR">
      <formula>NOT(ISERROR(SEARCH("VALORAR",AW334)))</formula>
    </cfRule>
    <cfRule type="containsText" dxfId="13621" priority="9479" operator="containsText" text="Extrema">
      <formula>NOT(ISERROR(SEARCH("Extrema",AW334)))</formula>
    </cfRule>
    <cfRule type="containsText" dxfId="13620" priority="9480" operator="containsText" text="Alta">
      <formula>NOT(ISERROR(SEARCH("Alta",AW334)))</formula>
    </cfRule>
    <cfRule type="containsText" dxfId="13619" priority="9481" operator="containsText" text="Moderada">
      <formula>NOT(ISERROR(SEARCH("Moderada",AW334)))</formula>
    </cfRule>
    <cfRule type="containsText" dxfId="13618" priority="9482" operator="containsText" text="Baja">
      <formula>NOT(ISERROR(SEARCH("Baja",AW334)))</formula>
    </cfRule>
  </conditionalFormatting>
  <conditionalFormatting sqref="AP334">
    <cfRule type="cellIs" dxfId="13617" priority="9465" stopIfTrue="1" operator="equal">
      <formula>"Alta"</formula>
    </cfRule>
  </conditionalFormatting>
  <conditionalFormatting sqref="AP334">
    <cfRule type="cellIs" dxfId="13616" priority="9467" stopIfTrue="1" operator="equal">
      <formula>"Baja"</formula>
    </cfRule>
  </conditionalFormatting>
  <conditionalFormatting sqref="AP334">
    <cfRule type="cellIs" dxfId="13615" priority="9466" stopIfTrue="1" operator="equal">
      <formula>"Media"</formula>
    </cfRule>
  </conditionalFormatting>
  <conditionalFormatting sqref="AP334">
    <cfRule type="cellIs" dxfId="13614" priority="9464" stopIfTrue="1" operator="equal">
      <formula>"Muy Alta"</formula>
    </cfRule>
  </conditionalFormatting>
  <conditionalFormatting sqref="AP334">
    <cfRule type="cellIs" dxfId="13613" priority="9468" stopIfTrue="1" operator="equal">
      <formula>"Muy Baja"</formula>
    </cfRule>
  </conditionalFormatting>
  <conditionalFormatting sqref="AP335">
    <cfRule type="cellIs" dxfId="13612" priority="9451" stopIfTrue="1" operator="equal">
      <formula>"Alta"</formula>
    </cfRule>
  </conditionalFormatting>
  <conditionalFormatting sqref="AP335">
    <cfRule type="cellIs" dxfId="13611" priority="9453" stopIfTrue="1" operator="equal">
      <formula>"Baja"</formula>
    </cfRule>
  </conditionalFormatting>
  <conditionalFormatting sqref="AP335">
    <cfRule type="cellIs" dxfId="13610" priority="9452" stopIfTrue="1" operator="equal">
      <formula>"Media"</formula>
    </cfRule>
  </conditionalFormatting>
  <conditionalFormatting sqref="AP335">
    <cfRule type="cellIs" dxfId="13609" priority="9450" stopIfTrue="1" operator="equal">
      <formula>"Muy Alta"</formula>
    </cfRule>
  </conditionalFormatting>
  <conditionalFormatting sqref="AP335">
    <cfRule type="cellIs" dxfId="13608" priority="9454" stopIfTrue="1" operator="equal">
      <formula>"Muy Baja"</formula>
    </cfRule>
  </conditionalFormatting>
  <conditionalFormatting sqref="AE336:AE337">
    <cfRule type="containsText" dxfId="13607" priority="9403" operator="containsText" text="VALORAR">
      <formula>NOT(ISERROR(SEARCH("VALORAR",AE336)))</formula>
    </cfRule>
    <cfRule type="containsText" dxfId="13606" priority="9404" operator="containsText" text="Extrema">
      <formula>NOT(ISERROR(SEARCH("Extrema",AE336)))</formula>
    </cfRule>
    <cfRule type="containsText" dxfId="13605" priority="9405" operator="containsText" text="Alta">
      <formula>NOT(ISERROR(SEARCH("Alta",AE336)))</formula>
    </cfRule>
    <cfRule type="containsText" dxfId="13604" priority="9406" operator="containsText" text="Moderada">
      <formula>NOT(ISERROR(SEARCH("Moderada",AE336)))</formula>
    </cfRule>
    <cfRule type="containsText" dxfId="13603" priority="9407" operator="containsText" text="Baja">
      <formula>NOT(ISERROR(SEARCH("Baja",AE336)))</formula>
    </cfRule>
  </conditionalFormatting>
  <conditionalFormatting sqref="AE336:AE337">
    <cfRule type="containsText" dxfId="13602" priority="9408" operator="containsText" text="VALORAR">
      <formula>NOT(ISERROR(SEARCH("VALORAR",AE336)))</formula>
    </cfRule>
    <cfRule type="containsText" dxfId="13601" priority="9409" operator="containsText" text="Extrema">
      <formula>NOT(ISERROR(SEARCH("Extrema",AE336)))</formula>
    </cfRule>
    <cfRule type="containsText" dxfId="13600" priority="9410" operator="containsText" text="Alta">
      <formula>NOT(ISERROR(SEARCH("Alta",AE336)))</formula>
    </cfRule>
    <cfRule type="containsText" dxfId="13599" priority="9411" operator="containsText" text="Moderada">
      <formula>NOT(ISERROR(SEARCH("Moderada",AE336)))</formula>
    </cfRule>
    <cfRule type="containsText" dxfId="13598" priority="9412" operator="containsText" text="Baja">
      <formula>NOT(ISERROR(SEARCH("Baja",AE336)))</formula>
    </cfRule>
  </conditionalFormatting>
  <conditionalFormatting sqref="V336:V337">
    <cfRule type="cellIs" dxfId="13597" priority="9419" stopIfTrue="1" operator="equal">
      <formula>"Alta"</formula>
    </cfRule>
  </conditionalFormatting>
  <conditionalFormatting sqref="V336:V337">
    <cfRule type="cellIs" dxfId="13596" priority="9421" stopIfTrue="1" operator="equal">
      <formula>"Baja"</formula>
    </cfRule>
  </conditionalFormatting>
  <conditionalFormatting sqref="V336:V337">
    <cfRule type="cellIs" dxfId="13595" priority="9420" stopIfTrue="1" operator="equal">
      <formula>"Media"</formula>
    </cfRule>
  </conditionalFormatting>
  <conditionalFormatting sqref="V336:V337">
    <cfRule type="cellIs" dxfId="13594" priority="9418" stopIfTrue="1" operator="equal">
      <formula>"Muy Alta"</formula>
    </cfRule>
  </conditionalFormatting>
  <conditionalFormatting sqref="V336:V337">
    <cfRule type="cellIs" dxfId="13593" priority="9422" stopIfTrue="1" operator="equal">
      <formula>"Muy Baja"</formula>
    </cfRule>
  </conditionalFormatting>
  <conditionalFormatting sqref="AP337">
    <cfRule type="cellIs" dxfId="13592" priority="9381" stopIfTrue="1" operator="equal">
      <formula>"Alta"</formula>
    </cfRule>
  </conditionalFormatting>
  <conditionalFormatting sqref="AP337">
    <cfRule type="cellIs" dxfId="13591" priority="9383" stopIfTrue="1" operator="equal">
      <formula>"Baja"</formula>
    </cfRule>
  </conditionalFormatting>
  <conditionalFormatting sqref="AP337">
    <cfRule type="cellIs" dxfId="13590" priority="9382" stopIfTrue="1" operator="equal">
      <formula>"Media"</formula>
    </cfRule>
  </conditionalFormatting>
  <conditionalFormatting sqref="AP337">
    <cfRule type="cellIs" dxfId="13589" priority="9380" stopIfTrue="1" operator="equal">
      <formula>"Muy Alta"</formula>
    </cfRule>
  </conditionalFormatting>
  <conditionalFormatting sqref="AP337">
    <cfRule type="cellIs" dxfId="13588" priority="9384" stopIfTrue="1" operator="equal">
      <formula>"Muy Baja"</formula>
    </cfRule>
  </conditionalFormatting>
  <conditionalFormatting sqref="AE346:AE347">
    <cfRule type="containsText" dxfId="13587" priority="9347" operator="containsText" text="VALORAR">
      <formula>NOT(ISERROR(SEARCH("VALORAR",AE346)))</formula>
    </cfRule>
    <cfRule type="containsText" dxfId="13586" priority="9348" operator="containsText" text="Extrema">
      <formula>NOT(ISERROR(SEARCH("Extrema",AE346)))</formula>
    </cfRule>
    <cfRule type="containsText" dxfId="13585" priority="9349" operator="containsText" text="Alta">
      <formula>NOT(ISERROR(SEARCH("Alta",AE346)))</formula>
    </cfRule>
    <cfRule type="containsText" dxfId="13584" priority="9350" operator="containsText" text="Moderada">
      <formula>NOT(ISERROR(SEARCH("Moderada",AE346)))</formula>
    </cfRule>
    <cfRule type="containsText" dxfId="13583" priority="9351" operator="containsText" text="Baja">
      <formula>NOT(ISERROR(SEARCH("Baja",AE346)))</formula>
    </cfRule>
  </conditionalFormatting>
  <conditionalFormatting sqref="AE346:AE347">
    <cfRule type="containsText" dxfId="13582" priority="9352" operator="containsText" text="VALORAR">
      <formula>NOT(ISERROR(SEARCH("VALORAR",AE346)))</formula>
    </cfRule>
    <cfRule type="containsText" dxfId="13581" priority="9353" operator="containsText" text="Extrema">
      <formula>NOT(ISERROR(SEARCH("Extrema",AE346)))</formula>
    </cfRule>
    <cfRule type="containsText" dxfId="13580" priority="9354" operator="containsText" text="Alta">
      <formula>NOT(ISERROR(SEARCH("Alta",AE346)))</formula>
    </cfRule>
    <cfRule type="containsText" dxfId="13579" priority="9355" operator="containsText" text="Moderada">
      <formula>NOT(ISERROR(SEARCH("Moderada",AE346)))</formula>
    </cfRule>
    <cfRule type="containsText" dxfId="13578" priority="9356" operator="containsText" text="Baja">
      <formula>NOT(ISERROR(SEARCH("Baja",AE346)))</formula>
    </cfRule>
  </conditionalFormatting>
  <conditionalFormatting sqref="AP351">
    <cfRule type="cellIs" dxfId="13577" priority="9301" stopIfTrue="1" operator="equal">
      <formula>"Alta"</formula>
    </cfRule>
  </conditionalFormatting>
  <conditionalFormatting sqref="AP351">
    <cfRule type="cellIs" dxfId="13576" priority="9303" stopIfTrue="1" operator="equal">
      <formula>"Baja"</formula>
    </cfRule>
  </conditionalFormatting>
  <conditionalFormatting sqref="AP351">
    <cfRule type="cellIs" dxfId="13575" priority="9302" stopIfTrue="1" operator="equal">
      <formula>"Media"</formula>
    </cfRule>
  </conditionalFormatting>
  <conditionalFormatting sqref="AP351">
    <cfRule type="cellIs" dxfId="13574" priority="9300" stopIfTrue="1" operator="equal">
      <formula>"Muy Alta"</formula>
    </cfRule>
  </conditionalFormatting>
  <conditionalFormatting sqref="AP351">
    <cfRule type="cellIs" dxfId="13573" priority="9304" stopIfTrue="1" operator="equal">
      <formula>"Muy Baja"</formula>
    </cfRule>
  </conditionalFormatting>
  <conditionalFormatting sqref="AP348">
    <cfRule type="cellIs" dxfId="13572" priority="9259" stopIfTrue="1" operator="equal">
      <formula>"Alta"</formula>
    </cfRule>
  </conditionalFormatting>
  <conditionalFormatting sqref="AP348">
    <cfRule type="cellIs" dxfId="13571" priority="9261" stopIfTrue="1" operator="equal">
      <formula>"Baja"</formula>
    </cfRule>
  </conditionalFormatting>
  <conditionalFormatting sqref="AP348">
    <cfRule type="cellIs" dxfId="13570" priority="9260" stopIfTrue="1" operator="equal">
      <formula>"Media"</formula>
    </cfRule>
  </conditionalFormatting>
  <conditionalFormatting sqref="AP348">
    <cfRule type="cellIs" dxfId="13569" priority="9258" stopIfTrue="1" operator="equal">
      <formula>"Muy Alta"</formula>
    </cfRule>
  </conditionalFormatting>
  <conditionalFormatting sqref="AP348">
    <cfRule type="cellIs" dxfId="13568" priority="9262" stopIfTrue="1" operator="equal">
      <formula>"Muy Baja"</formula>
    </cfRule>
  </conditionalFormatting>
  <conditionalFormatting sqref="V346:V347">
    <cfRule type="cellIs" dxfId="13567" priority="9363" stopIfTrue="1" operator="equal">
      <formula>"Alta"</formula>
    </cfRule>
  </conditionalFormatting>
  <conditionalFormatting sqref="V346:V347">
    <cfRule type="cellIs" dxfId="13566" priority="9365" stopIfTrue="1" operator="equal">
      <formula>"Baja"</formula>
    </cfRule>
  </conditionalFormatting>
  <conditionalFormatting sqref="V346:V347">
    <cfRule type="cellIs" dxfId="13565" priority="9364" stopIfTrue="1" operator="equal">
      <formula>"Media"</formula>
    </cfRule>
  </conditionalFormatting>
  <conditionalFormatting sqref="V346:V347">
    <cfRule type="cellIs" dxfId="13564" priority="9362" stopIfTrue="1" operator="equal">
      <formula>"Muy Alta"</formula>
    </cfRule>
  </conditionalFormatting>
  <conditionalFormatting sqref="V346:V347">
    <cfRule type="cellIs" dxfId="13563" priority="9366" stopIfTrue="1" operator="equal">
      <formula>"Muy Baja"</formula>
    </cfRule>
  </conditionalFormatting>
  <conditionalFormatting sqref="AW346">
    <cfRule type="containsText" dxfId="13562" priority="9337" operator="containsText" text="VALORAR">
      <formula>NOT(ISERROR(SEARCH("VALORAR",AW346)))</formula>
    </cfRule>
    <cfRule type="containsText" dxfId="13561" priority="9338" operator="containsText" text="Extrema">
      <formula>NOT(ISERROR(SEARCH("Extrema",AW346)))</formula>
    </cfRule>
    <cfRule type="containsText" dxfId="13560" priority="9339" operator="containsText" text="Alta">
      <formula>NOT(ISERROR(SEARCH("Alta",AW346)))</formula>
    </cfRule>
    <cfRule type="containsText" dxfId="13559" priority="9340" operator="containsText" text="Moderada">
      <formula>NOT(ISERROR(SEARCH("Moderada",AW346)))</formula>
    </cfRule>
    <cfRule type="containsText" dxfId="13558" priority="9341" operator="containsText" text="Baja">
      <formula>NOT(ISERROR(SEARCH("Baja",AW346)))</formula>
    </cfRule>
  </conditionalFormatting>
  <conditionalFormatting sqref="AW346">
    <cfRule type="containsText" dxfId="13557" priority="9342" operator="containsText" text="VALORAR">
      <formula>NOT(ISERROR(SEARCH("VALORAR",AW346)))</formula>
    </cfRule>
    <cfRule type="containsText" dxfId="13556" priority="9343" operator="containsText" text="Extrema">
      <formula>NOT(ISERROR(SEARCH("Extrema",AW346)))</formula>
    </cfRule>
    <cfRule type="containsText" dxfId="13555" priority="9344" operator="containsText" text="Alta">
      <formula>NOT(ISERROR(SEARCH("Alta",AW346)))</formula>
    </cfRule>
    <cfRule type="containsText" dxfId="13554" priority="9345" operator="containsText" text="Moderada">
      <formula>NOT(ISERROR(SEARCH("Moderada",AW346)))</formula>
    </cfRule>
    <cfRule type="containsText" dxfId="13553" priority="9346" operator="containsText" text="Baja">
      <formula>NOT(ISERROR(SEARCH("Baja",AW346)))</formula>
    </cfRule>
  </conditionalFormatting>
  <conditionalFormatting sqref="AP346">
    <cfRule type="cellIs" dxfId="13552" priority="9329" stopIfTrue="1" operator="equal">
      <formula>"Alta"</formula>
    </cfRule>
  </conditionalFormatting>
  <conditionalFormatting sqref="AP346">
    <cfRule type="cellIs" dxfId="13551" priority="9331" stopIfTrue="1" operator="equal">
      <formula>"Baja"</formula>
    </cfRule>
  </conditionalFormatting>
  <conditionalFormatting sqref="AP346">
    <cfRule type="cellIs" dxfId="13550" priority="9330" stopIfTrue="1" operator="equal">
      <formula>"Media"</formula>
    </cfRule>
  </conditionalFormatting>
  <conditionalFormatting sqref="AP346">
    <cfRule type="cellIs" dxfId="13549" priority="9328" stopIfTrue="1" operator="equal">
      <formula>"Muy Alta"</formula>
    </cfRule>
  </conditionalFormatting>
  <conditionalFormatting sqref="AP346">
    <cfRule type="cellIs" dxfId="13548" priority="9332" stopIfTrue="1" operator="equal">
      <formula>"Muy Baja"</formula>
    </cfRule>
  </conditionalFormatting>
  <conditionalFormatting sqref="AP347">
    <cfRule type="cellIs" dxfId="13547" priority="9315" stopIfTrue="1" operator="equal">
      <formula>"Alta"</formula>
    </cfRule>
  </conditionalFormatting>
  <conditionalFormatting sqref="AP347">
    <cfRule type="cellIs" dxfId="13546" priority="9317" stopIfTrue="1" operator="equal">
      <formula>"Baja"</formula>
    </cfRule>
  </conditionalFormatting>
  <conditionalFormatting sqref="AP347">
    <cfRule type="cellIs" dxfId="13545" priority="9316" stopIfTrue="1" operator="equal">
      <formula>"Media"</formula>
    </cfRule>
  </conditionalFormatting>
  <conditionalFormatting sqref="AP347">
    <cfRule type="cellIs" dxfId="13544" priority="9314" stopIfTrue="1" operator="equal">
      <formula>"Muy Alta"</formula>
    </cfRule>
  </conditionalFormatting>
  <conditionalFormatting sqref="AP347">
    <cfRule type="cellIs" dxfId="13543" priority="9318" stopIfTrue="1" operator="equal">
      <formula>"Muy Baja"</formula>
    </cfRule>
  </conditionalFormatting>
  <conditionalFormatting sqref="AE348:AE349">
    <cfRule type="containsText" dxfId="13542" priority="9267" operator="containsText" text="VALORAR">
      <formula>NOT(ISERROR(SEARCH("VALORAR",AE348)))</formula>
    </cfRule>
    <cfRule type="containsText" dxfId="13541" priority="9268" operator="containsText" text="Extrema">
      <formula>NOT(ISERROR(SEARCH("Extrema",AE348)))</formula>
    </cfRule>
    <cfRule type="containsText" dxfId="13540" priority="9269" operator="containsText" text="Alta">
      <formula>NOT(ISERROR(SEARCH("Alta",AE348)))</formula>
    </cfRule>
    <cfRule type="containsText" dxfId="13539" priority="9270" operator="containsText" text="Moderada">
      <formula>NOT(ISERROR(SEARCH("Moderada",AE348)))</formula>
    </cfRule>
    <cfRule type="containsText" dxfId="13538" priority="9271" operator="containsText" text="Baja">
      <formula>NOT(ISERROR(SEARCH("Baja",AE348)))</formula>
    </cfRule>
  </conditionalFormatting>
  <conditionalFormatting sqref="AE348:AE349">
    <cfRule type="containsText" dxfId="13537" priority="9272" operator="containsText" text="VALORAR">
      <formula>NOT(ISERROR(SEARCH("VALORAR",AE348)))</formula>
    </cfRule>
    <cfRule type="containsText" dxfId="13536" priority="9273" operator="containsText" text="Extrema">
      <formula>NOT(ISERROR(SEARCH("Extrema",AE348)))</formula>
    </cfRule>
    <cfRule type="containsText" dxfId="13535" priority="9274" operator="containsText" text="Alta">
      <formula>NOT(ISERROR(SEARCH("Alta",AE348)))</formula>
    </cfRule>
    <cfRule type="containsText" dxfId="13534" priority="9275" operator="containsText" text="Moderada">
      <formula>NOT(ISERROR(SEARCH("Moderada",AE348)))</formula>
    </cfRule>
    <cfRule type="containsText" dxfId="13533" priority="9276" operator="containsText" text="Baja">
      <formula>NOT(ISERROR(SEARCH("Baja",AE348)))</formula>
    </cfRule>
  </conditionalFormatting>
  <conditionalFormatting sqref="V348:V349">
    <cfRule type="cellIs" dxfId="13532" priority="9283" stopIfTrue="1" operator="equal">
      <formula>"Alta"</formula>
    </cfRule>
  </conditionalFormatting>
  <conditionalFormatting sqref="V348:V349">
    <cfRule type="cellIs" dxfId="13531" priority="9285" stopIfTrue="1" operator="equal">
      <formula>"Baja"</formula>
    </cfRule>
  </conditionalFormatting>
  <conditionalFormatting sqref="V348:V349">
    <cfRule type="cellIs" dxfId="13530" priority="9284" stopIfTrue="1" operator="equal">
      <formula>"Media"</formula>
    </cfRule>
  </conditionalFormatting>
  <conditionalFormatting sqref="V348:V349">
    <cfRule type="cellIs" dxfId="13529" priority="9282" stopIfTrue="1" operator="equal">
      <formula>"Muy Alta"</formula>
    </cfRule>
  </conditionalFormatting>
  <conditionalFormatting sqref="V348:V349">
    <cfRule type="cellIs" dxfId="13528" priority="9286" stopIfTrue="1" operator="equal">
      <formula>"Muy Baja"</formula>
    </cfRule>
  </conditionalFormatting>
  <conditionalFormatting sqref="AP349">
    <cfRule type="cellIs" dxfId="13527" priority="9245" stopIfTrue="1" operator="equal">
      <formula>"Alta"</formula>
    </cfRule>
  </conditionalFormatting>
  <conditionalFormatting sqref="AP349">
    <cfRule type="cellIs" dxfId="13526" priority="9247" stopIfTrue="1" operator="equal">
      <formula>"Baja"</formula>
    </cfRule>
  </conditionalFormatting>
  <conditionalFormatting sqref="AP349">
    <cfRule type="cellIs" dxfId="13525" priority="9246" stopIfTrue="1" operator="equal">
      <formula>"Media"</formula>
    </cfRule>
  </conditionalFormatting>
  <conditionalFormatting sqref="AP349">
    <cfRule type="cellIs" dxfId="13524" priority="9244" stopIfTrue="1" operator="equal">
      <formula>"Muy Alta"</formula>
    </cfRule>
  </conditionalFormatting>
  <conditionalFormatting sqref="AP349">
    <cfRule type="cellIs" dxfId="13523" priority="9248" stopIfTrue="1" operator="equal">
      <formula>"Muy Baja"</formula>
    </cfRule>
  </conditionalFormatting>
  <conditionalFormatting sqref="AE340:AE341">
    <cfRule type="containsText" dxfId="13522" priority="9211" operator="containsText" text="VALORAR">
      <formula>NOT(ISERROR(SEARCH("VALORAR",AE340)))</formula>
    </cfRule>
    <cfRule type="containsText" dxfId="13521" priority="9212" operator="containsText" text="Extrema">
      <formula>NOT(ISERROR(SEARCH("Extrema",AE340)))</formula>
    </cfRule>
    <cfRule type="containsText" dxfId="13520" priority="9213" operator="containsText" text="Alta">
      <formula>NOT(ISERROR(SEARCH("Alta",AE340)))</formula>
    </cfRule>
    <cfRule type="containsText" dxfId="13519" priority="9214" operator="containsText" text="Moderada">
      <formula>NOT(ISERROR(SEARCH("Moderada",AE340)))</formula>
    </cfRule>
    <cfRule type="containsText" dxfId="13518" priority="9215" operator="containsText" text="Baja">
      <formula>NOT(ISERROR(SEARCH("Baja",AE340)))</formula>
    </cfRule>
  </conditionalFormatting>
  <conditionalFormatting sqref="AE340:AE341">
    <cfRule type="containsText" dxfId="13517" priority="9216" operator="containsText" text="VALORAR">
      <formula>NOT(ISERROR(SEARCH("VALORAR",AE340)))</formula>
    </cfRule>
    <cfRule type="containsText" dxfId="13516" priority="9217" operator="containsText" text="Extrema">
      <formula>NOT(ISERROR(SEARCH("Extrema",AE340)))</formula>
    </cfRule>
    <cfRule type="containsText" dxfId="13515" priority="9218" operator="containsText" text="Alta">
      <formula>NOT(ISERROR(SEARCH("Alta",AE340)))</formula>
    </cfRule>
    <cfRule type="containsText" dxfId="13514" priority="9219" operator="containsText" text="Moderada">
      <formula>NOT(ISERROR(SEARCH("Moderada",AE340)))</formula>
    </cfRule>
    <cfRule type="containsText" dxfId="13513" priority="9220" operator="containsText" text="Baja">
      <formula>NOT(ISERROR(SEARCH("Baja",AE340)))</formula>
    </cfRule>
  </conditionalFormatting>
  <conditionalFormatting sqref="AP345">
    <cfRule type="cellIs" dxfId="13512" priority="9165" stopIfTrue="1" operator="equal">
      <formula>"Alta"</formula>
    </cfRule>
  </conditionalFormatting>
  <conditionalFormatting sqref="AP345">
    <cfRule type="cellIs" dxfId="13511" priority="9167" stopIfTrue="1" operator="equal">
      <formula>"Baja"</formula>
    </cfRule>
  </conditionalFormatting>
  <conditionalFormatting sqref="AP345">
    <cfRule type="cellIs" dxfId="13510" priority="9166" stopIfTrue="1" operator="equal">
      <formula>"Media"</formula>
    </cfRule>
  </conditionalFormatting>
  <conditionalFormatting sqref="AP345">
    <cfRule type="cellIs" dxfId="13509" priority="9164" stopIfTrue="1" operator="equal">
      <formula>"Muy Alta"</formula>
    </cfRule>
  </conditionalFormatting>
  <conditionalFormatting sqref="AP345">
    <cfRule type="cellIs" dxfId="13508" priority="9168" stopIfTrue="1" operator="equal">
      <formula>"Muy Baja"</formula>
    </cfRule>
  </conditionalFormatting>
  <conditionalFormatting sqref="AP342">
    <cfRule type="cellIs" dxfId="13507" priority="9123" stopIfTrue="1" operator="equal">
      <formula>"Alta"</formula>
    </cfRule>
  </conditionalFormatting>
  <conditionalFormatting sqref="AP342">
    <cfRule type="cellIs" dxfId="13506" priority="9125" stopIfTrue="1" operator="equal">
      <formula>"Baja"</formula>
    </cfRule>
  </conditionalFormatting>
  <conditionalFormatting sqref="AP342">
    <cfRule type="cellIs" dxfId="13505" priority="9124" stopIfTrue="1" operator="equal">
      <formula>"Media"</formula>
    </cfRule>
  </conditionalFormatting>
  <conditionalFormatting sqref="AP342">
    <cfRule type="cellIs" dxfId="13504" priority="9122" stopIfTrue="1" operator="equal">
      <formula>"Muy Alta"</formula>
    </cfRule>
  </conditionalFormatting>
  <conditionalFormatting sqref="AP342">
    <cfRule type="cellIs" dxfId="13503" priority="9126" stopIfTrue="1" operator="equal">
      <formula>"Muy Baja"</formula>
    </cfRule>
  </conditionalFormatting>
  <conditionalFormatting sqref="V340:V341">
    <cfRule type="cellIs" dxfId="13502" priority="9227" stopIfTrue="1" operator="equal">
      <formula>"Alta"</formula>
    </cfRule>
  </conditionalFormatting>
  <conditionalFormatting sqref="V340:V341">
    <cfRule type="cellIs" dxfId="13501" priority="9229" stopIfTrue="1" operator="equal">
      <formula>"Baja"</formula>
    </cfRule>
  </conditionalFormatting>
  <conditionalFormatting sqref="V340:V341">
    <cfRule type="cellIs" dxfId="13500" priority="9228" stopIfTrue="1" operator="equal">
      <formula>"Media"</formula>
    </cfRule>
  </conditionalFormatting>
  <conditionalFormatting sqref="V340:V341">
    <cfRule type="cellIs" dxfId="13499" priority="9226" stopIfTrue="1" operator="equal">
      <formula>"Muy Alta"</formula>
    </cfRule>
  </conditionalFormatting>
  <conditionalFormatting sqref="V340:V341">
    <cfRule type="cellIs" dxfId="13498" priority="9230" stopIfTrue="1" operator="equal">
      <formula>"Muy Baja"</formula>
    </cfRule>
  </conditionalFormatting>
  <conditionalFormatting sqref="AW340">
    <cfRule type="containsText" dxfId="13497" priority="9201" operator="containsText" text="VALORAR">
      <formula>NOT(ISERROR(SEARCH("VALORAR",AW340)))</formula>
    </cfRule>
    <cfRule type="containsText" dxfId="13496" priority="9202" operator="containsText" text="Extrema">
      <formula>NOT(ISERROR(SEARCH("Extrema",AW340)))</formula>
    </cfRule>
    <cfRule type="containsText" dxfId="13495" priority="9203" operator="containsText" text="Alta">
      <formula>NOT(ISERROR(SEARCH("Alta",AW340)))</formula>
    </cfRule>
    <cfRule type="containsText" dxfId="13494" priority="9204" operator="containsText" text="Moderada">
      <formula>NOT(ISERROR(SEARCH("Moderada",AW340)))</formula>
    </cfRule>
    <cfRule type="containsText" dxfId="13493" priority="9205" operator="containsText" text="Baja">
      <formula>NOT(ISERROR(SEARCH("Baja",AW340)))</formula>
    </cfRule>
  </conditionalFormatting>
  <conditionalFormatting sqref="AW340">
    <cfRule type="containsText" dxfId="13492" priority="9206" operator="containsText" text="VALORAR">
      <formula>NOT(ISERROR(SEARCH("VALORAR",AW340)))</formula>
    </cfRule>
    <cfRule type="containsText" dxfId="13491" priority="9207" operator="containsText" text="Extrema">
      <formula>NOT(ISERROR(SEARCH("Extrema",AW340)))</formula>
    </cfRule>
    <cfRule type="containsText" dxfId="13490" priority="9208" operator="containsText" text="Alta">
      <formula>NOT(ISERROR(SEARCH("Alta",AW340)))</formula>
    </cfRule>
    <cfRule type="containsText" dxfId="13489" priority="9209" operator="containsText" text="Moderada">
      <formula>NOT(ISERROR(SEARCH("Moderada",AW340)))</formula>
    </cfRule>
    <cfRule type="containsText" dxfId="13488" priority="9210" operator="containsText" text="Baja">
      <formula>NOT(ISERROR(SEARCH("Baja",AW340)))</formula>
    </cfRule>
  </conditionalFormatting>
  <conditionalFormatting sqref="AP340">
    <cfRule type="cellIs" dxfId="13487" priority="9193" stopIfTrue="1" operator="equal">
      <formula>"Alta"</formula>
    </cfRule>
  </conditionalFormatting>
  <conditionalFormatting sqref="AP340">
    <cfRule type="cellIs" dxfId="13486" priority="9195" stopIfTrue="1" operator="equal">
      <formula>"Baja"</formula>
    </cfRule>
  </conditionalFormatting>
  <conditionalFormatting sqref="AP340">
    <cfRule type="cellIs" dxfId="13485" priority="9194" stopIfTrue="1" operator="equal">
      <formula>"Media"</formula>
    </cfRule>
  </conditionalFormatting>
  <conditionalFormatting sqref="AP340">
    <cfRule type="cellIs" dxfId="13484" priority="9192" stopIfTrue="1" operator="equal">
      <formula>"Muy Alta"</formula>
    </cfRule>
  </conditionalFormatting>
  <conditionalFormatting sqref="AP340">
    <cfRule type="cellIs" dxfId="13483" priority="9196" stopIfTrue="1" operator="equal">
      <formula>"Muy Baja"</formula>
    </cfRule>
  </conditionalFormatting>
  <conditionalFormatting sqref="AP341">
    <cfRule type="cellIs" dxfId="13482" priority="9179" stopIfTrue="1" operator="equal">
      <formula>"Alta"</formula>
    </cfRule>
  </conditionalFormatting>
  <conditionalFormatting sqref="AP341">
    <cfRule type="cellIs" dxfId="13481" priority="9181" stopIfTrue="1" operator="equal">
      <formula>"Baja"</formula>
    </cfRule>
  </conditionalFormatting>
  <conditionalFormatting sqref="AP341">
    <cfRule type="cellIs" dxfId="13480" priority="9180" stopIfTrue="1" operator="equal">
      <formula>"Media"</formula>
    </cfRule>
  </conditionalFormatting>
  <conditionalFormatting sqref="AP341">
    <cfRule type="cellIs" dxfId="13479" priority="9178" stopIfTrue="1" operator="equal">
      <formula>"Muy Alta"</formula>
    </cfRule>
  </conditionalFormatting>
  <conditionalFormatting sqref="AP341">
    <cfRule type="cellIs" dxfId="13478" priority="9182" stopIfTrue="1" operator="equal">
      <formula>"Muy Baja"</formula>
    </cfRule>
  </conditionalFormatting>
  <conditionalFormatting sqref="AE342:AE343">
    <cfRule type="containsText" dxfId="13477" priority="9131" operator="containsText" text="VALORAR">
      <formula>NOT(ISERROR(SEARCH("VALORAR",AE342)))</formula>
    </cfRule>
    <cfRule type="containsText" dxfId="13476" priority="9132" operator="containsText" text="Extrema">
      <formula>NOT(ISERROR(SEARCH("Extrema",AE342)))</formula>
    </cfRule>
    <cfRule type="containsText" dxfId="13475" priority="9133" operator="containsText" text="Alta">
      <formula>NOT(ISERROR(SEARCH("Alta",AE342)))</formula>
    </cfRule>
    <cfRule type="containsText" dxfId="13474" priority="9134" operator="containsText" text="Moderada">
      <formula>NOT(ISERROR(SEARCH("Moderada",AE342)))</formula>
    </cfRule>
    <cfRule type="containsText" dxfId="13473" priority="9135" operator="containsText" text="Baja">
      <formula>NOT(ISERROR(SEARCH("Baja",AE342)))</formula>
    </cfRule>
  </conditionalFormatting>
  <conditionalFormatting sqref="AE342:AE343">
    <cfRule type="containsText" dxfId="13472" priority="9136" operator="containsText" text="VALORAR">
      <formula>NOT(ISERROR(SEARCH("VALORAR",AE342)))</formula>
    </cfRule>
    <cfRule type="containsText" dxfId="13471" priority="9137" operator="containsText" text="Extrema">
      <formula>NOT(ISERROR(SEARCH("Extrema",AE342)))</formula>
    </cfRule>
    <cfRule type="containsText" dxfId="13470" priority="9138" operator="containsText" text="Alta">
      <formula>NOT(ISERROR(SEARCH("Alta",AE342)))</formula>
    </cfRule>
    <cfRule type="containsText" dxfId="13469" priority="9139" operator="containsText" text="Moderada">
      <formula>NOT(ISERROR(SEARCH("Moderada",AE342)))</formula>
    </cfRule>
    <cfRule type="containsText" dxfId="13468" priority="9140" operator="containsText" text="Baja">
      <formula>NOT(ISERROR(SEARCH("Baja",AE342)))</formula>
    </cfRule>
  </conditionalFormatting>
  <conditionalFormatting sqref="V342:V343">
    <cfRule type="cellIs" dxfId="13467" priority="9147" stopIfTrue="1" operator="equal">
      <formula>"Alta"</formula>
    </cfRule>
  </conditionalFormatting>
  <conditionalFormatting sqref="V342:V343">
    <cfRule type="cellIs" dxfId="13466" priority="9149" stopIfTrue="1" operator="equal">
      <formula>"Baja"</formula>
    </cfRule>
  </conditionalFormatting>
  <conditionalFormatting sqref="V342:V343">
    <cfRule type="cellIs" dxfId="13465" priority="9148" stopIfTrue="1" operator="equal">
      <formula>"Media"</formula>
    </cfRule>
  </conditionalFormatting>
  <conditionalFormatting sqref="V342:V343">
    <cfRule type="cellIs" dxfId="13464" priority="9146" stopIfTrue="1" operator="equal">
      <formula>"Muy Alta"</formula>
    </cfRule>
  </conditionalFormatting>
  <conditionalFormatting sqref="V342:V343">
    <cfRule type="cellIs" dxfId="13463" priority="9150" stopIfTrue="1" operator="equal">
      <formula>"Muy Baja"</formula>
    </cfRule>
  </conditionalFormatting>
  <conditionalFormatting sqref="AP343">
    <cfRule type="cellIs" dxfId="13462" priority="9109" stopIfTrue="1" operator="equal">
      <formula>"Alta"</formula>
    </cfRule>
  </conditionalFormatting>
  <conditionalFormatting sqref="AP343">
    <cfRule type="cellIs" dxfId="13461" priority="9111" stopIfTrue="1" operator="equal">
      <formula>"Baja"</formula>
    </cfRule>
  </conditionalFormatting>
  <conditionalFormatting sqref="AP343">
    <cfRule type="cellIs" dxfId="13460" priority="9110" stopIfTrue="1" operator="equal">
      <formula>"Media"</formula>
    </cfRule>
  </conditionalFormatting>
  <conditionalFormatting sqref="AP343">
    <cfRule type="cellIs" dxfId="13459" priority="9108" stopIfTrue="1" operator="equal">
      <formula>"Muy Alta"</formula>
    </cfRule>
  </conditionalFormatting>
  <conditionalFormatting sqref="AP343">
    <cfRule type="cellIs" dxfId="13458" priority="9112" stopIfTrue="1" operator="equal">
      <formula>"Muy Baja"</formula>
    </cfRule>
  </conditionalFormatting>
  <conditionalFormatting sqref="AE320">
    <cfRule type="containsText" dxfId="13457" priority="9075" operator="containsText" text="VALORAR">
      <formula>NOT(ISERROR(SEARCH("VALORAR",AE320)))</formula>
    </cfRule>
    <cfRule type="containsText" dxfId="13456" priority="9076" operator="containsText" text="Extrema">
      <formula>NOT(ISERROR(SEARCH("Extrema",AE320)))</formula>
    </cfRule>
    <cfRule type="containsText" dxfId="13455" priority="9077" operator="containsText" text="Alta">
      <formula>NOT(ISERROR(SEARCH("Alta",AE320)))</formula>
    </cfRule>
    <cfRule type="containsText" dxfId="13454" priority="9078" operator="containsText" text="Moderada">
      <formula>NOT(ISERROR(SEARCH("Moderada",AE320)))</formula>
    </cfRule>
    <cfRule type="containsText" dxfId="13453" priority="9079" operator="containsText" text="Baja">
      <formula>NOT(ISERROR(SEARCH("Baja",AE320)))</formula>
    </cfRule>
  </conditionalFormatting>
  <conditionalFormatting sqref="AE320">
    <cfRule type="containsText" dxfId="13452" priority="9080" operator="containsText" text="VALORAR">
      <formula>NOT(ISERROR(SEARCH("VALORAR",AE320)))</formula>
    </cfRule>
    <cfRule type="containsText" dxfId="13451" priority="9081" operator="containsText" text="Extrema">
      <formula>NOT(ISERROR(SEARCH("Extrema",AE320)))</formula>
    </cfRule>
    <cfRule type="containsText" dxfId="13450" priority="9082" operator="containsText" text="Alta">
      <formula>NOT(ISERROR(SEARCH("Alta",AE320)))</formula>
    </cfRule>
    <cfRule type="containsText" dxfId="13449" priority="9083" operator="containsText" text="Moderada">
      <formula>NOT(ISERROR(SEARCH("Moderada",AE320)))</formula>
    </cfRule>
    <cfRule type="containsText" dxfId="13448" priority="9084" operator="containsText" text="Baja">
      <formula>NOT(ISERROR(SEARCH("Baja",AE320)))</formula>
    </cfRule>
  </conditionalFormatting>
  <conditionalFormatting sqref="V320">
    <cfRule type="cellIs" dxfId="13447" priority="9091" stopIfTrue="1" operator="equal">
      <formula>"Alta"</formula>
    </cfRule>
  </conditionalFormatting>
  <conditionalFormatting sqref="V320">
    <cfRule type="cellIs" dxfId="13446" priority="9093" stopIfTrue="1" operator="equal">
      <formula>"Baja"</formula>
    </cfRule>
  </conditionalFormatting>
  <conditionalFormatting sqref="V320">
    <cfRule type="cellIs" dxfId="13445" priority="9092" stopIfTrue="1" operator="equal">
      <formula>"Media"</formula>
    </cfRule>
  </conditionalFormatting>
  <conditionalFormatting sqref="V320">
    <cfRule type="cellIs" dxfId="13444" priority="9090" stopIfTrue="1" operator="equal">
      <formula>"Muy Alta"</formula>
    </cfRule>
  </conditionalFormatting>
  <conditionalFormatting sqref="V320">
    <cfRule type="cellIs" dxfId="13443" priority="9094" stopIfTrue="1" operator="equal">
      <formula>"Muy Baja"</formula>
    </cfRule>
  </conditionalFormatting>
  <conditionalFormatting sqref="AP320">
    <cfRule type="cellIs" dxfId="13442" priority="9067" stopIfTrue="1" operator="equal">
      <formula>"Alta"</formula>
    </cfRule>
  </conditionalFormatting>
  <conditionalFormatting sqref="AP320">
    <cfRule type="cellIs" dxfId="13441" priority="9069" stopIfTrue="1" operator="equal">
      <formula>"Baja"</formula>
    </cfRule>
  </conditionalFormatting>
  <conditionalFormatting sqref="AP320">
    <cfRule type="cellIs" dxfId="13440" priority="9068" stopIfTrue="1" operator="equal">
      <formula>"Media"</formula>
    </cfRule>
  </conditionalFormatting>
  <conditionalFormatting sqref="AP320">
    <cfRule type="cellIs" dxfId="13439" priority="9066" stopIfTrue="1" operator="equal">
      <formula>"Muy Alta"</formula>
    </cfRule>
  </conditionalFormatting>
  <conditionalFormatting sqref="AP320">
    <cfRule type="cellIs" dxfId="13438" priority="9070" stopIfTrue="1" operator="equal">
      <formula>"Muy Baja"</formula>
    </cfRule>
  </conditionalFormatting>
  <conditionalFormatting sqref="AE326">
    <cfRule type="containsText" dxfId="13437" priority="9033" operator="containsText" text="VALORAR">
      <formula>NOT(ISERROR(SEARCH("VALORAR",AE326)))</formula>
    </cfRule>
    <cfRule type="containsText" dxfId="13436" priority="9034" operator="containsText" text="Extrema">
      <formula>NOT(ISERROR(SEARCH("Extrema",AE326)))</formula>
    </cfRule>
    <cfRule type="containsText" dxfId="13435" priority="9035" operator="containsText" text="Alta">
      <formula>NOT(ISERROR(SEARCH("Alta",AE326)))</formula>
    </cfRule>
    <cfRule type="containsText" dxfId="13434" priority="9036" operator="containsText" text="Moderada">
      <formula>NOT(ISERROR(SEARCH("Moderada",AE326)))</formula>
    </cfRule>
    <cfRule type="containsText" dxfId="13433" priority="9037" operator="containsText" text="Baja">
      <formula>NOT(ISERROR(SEARCH("Baja",AE326)))</formula>
    </cfRule>
  </conditionalFormatting>
  <conditionalFormatting sqref="AE326">
    <cfRule type="containsText" dxfId="13432" priority="9038" operator="containsText" text="VALORAR">
      <formula>NOT(ISERROR(SEARCH("VALORAR",AE326)))</formula>
    </cfRule>
    <cfRule type="containsText" dxfId="13431" priority="9039" operator="containsText" text="Extrema">
      <formula>NOT(ISERROR(SEARCH("Extrema",AE326)))</formula>
    </cfRule>
    <cfRule type="containsText" dxfId="13430" priority="9040" operator="containsText" text="Alta">
      <formula>NOT(ISERROR(SEARCH("Alta",AE326)))</formula>
    </cfRule>
    <cfRule type="containsText" dxfId="13429" priority="9041" operator="containsText" text="Moderada">
      <formula>NOT(ISERROR(SEARCH("Moderada",AE326)))</formula>
    </cfRule>
    <cfRule type="containsText" dxfId="13428" priority="9042" operator="containsText" text="Baja">
      <formula>NOT(ISERROR(SEARCH("Baja",AE326)))</formula>
    </cfRule>
  </conditionalFormatting>
  <conditionalFormatting sqref="V326">
    <cfRule type="cellIs" dxfId="13427" priority="9049" stopIfTrue="1" operator="equal">
      <formula>"Alta"</formula>
    </cfRule>
  </conditionalFormatting>
  <conditionalFormatting sqref="V326">
    <cfRule type="cellIs" dxfId="13426" priority="9051" stopIfTrue="1" operator="equal">
      <formula>"Baja"</formula>
    </cfRule>
  </conditionalFormatting>
  <conditionalFormatting sqref="V326">
    <cfRule type="cellIs" dxfId="13425" priority="9050" stopIfTrue="1" operator="equal">
      <formula>"Media"</formula>
    </cfRule>
  </conditionalFormatting>
  <conditionalFormatting sqref="V326">
    <cfRule type="cellIs" dxfId="13424" priority="9048" stopIfTrue="1" operator="equal">
      <formula>"Muy Alta"</formula>
    </cfRule>
  </conditionalFormatting>
  <conditionalFormatting sqref="V326">
    <cfRule type="cellIs" dxfId="13423" priority="9052" stopIfTrue="1" operator="equal">
      <formula>"Muy Baja"</formula>
    </cfRule>
  </conditionalFormatting>
  <conditionalFormatting sqref="AP326">
    <cfRule type="cellIs" dxfId="13422" priority="9025" stopIfTrue="1" operator="equal">
      <formula>"Alta"</formula>
    </cfRule>
  </conditionalFormatting>
  <conditionalFormatting sqref="AP326">
    <cfRule type="cellIs" dxfId="13421" priority="9027" stopIfTrue="1" operator="equal">
      <formula>"Baja"</formula>
    </cfRule>
  </conditionalFormatting>
  <conditionalFormatting sqref="AP326">
    <cfRule type="cellIs" dxfId="13420" priority="9026" stopIfTrue="1" operator="equal">
      <formula>"Media"</formula>
    </cfRule>
  </conditionalFormatting>
  <conditionalFormatting sqref="AP326">
    <cfRule type="cellIs" dxfId="13419" priority="9024" stopIfTrue="1" operator="equal">
      <formula>"Muy Alta"</formula>
    </cfRule>
  </conditionalFormatting>
  <conditionalFormatting sqref="AP326">
    <cfRule type="cellIs" dxfId="13418" priority="9028" stopIfTrue="1" operator="equal">
      <formula>"Muy Baja"</formula>
    </cfRule>
  </conditionalFormatting>
  <conditionalFormatting sqref="AE332">
    <cfRule type="containsText" dxfId="13417" priority="8991" operator="containsText" text="VALORAR">
      <formula>NOT(ISERROR(SEARCH("VALORAR",AE332)))</formula>
    </cfRule>
    <cfRule type="containsText" dxfId="13416" priority="8992" operator="containsText" text="Extrema">
      <formula>NOT(ISERROR(SEARCH("Extrema",AE332)))</formula>
    </cfRule>
    <cfRule type="containsText" dxfId="13415" priority="8993" operator="containsText" text="Alta">
      <formula>NOT(ISERROR(SEARCH("Alta",AE332)))</formula>
    </cfRule>
    <cfRule type="containsText" dxfId="13414" priority="8994" operator="containsText" text="Moderada">
      <formula>NOT(ISERROR(SEARCH("Moderada",AE332)))</formula>
    </cfRule>
    <cfRule type="containsText" dxfId="13413" priority="8995" operator="containsText" text="Baja">
      <formula>NOT(ISERROR(SEARCH("Baja",AE332)))</formula>
    </cfRule>
  </conditionalFormatting>
  <conditionalFormatting sqref="AE332">
    <cfRule type="containsText" dxfId="13412" priority="8996" operator="containsText" text="VALORAR">
      <formula>NOT(ISERROR(SEARCH("VALORAR",AE332)))</formula>
    </cfRule>
    <cfRule type="containsText" dxfId="13411" priority="8997" operator="containsText" text="Extrema">
      <formula>NOT(ISERROR(SEARCH("Extrema",AE332)))</formula>
    </cfRule>
    <cfRule type="containsText" dxfId="13410" priority="8998" operator="containsText" text="Alta">
      <formula>NOT(ISERROR(SEARCH("Alta",AE332)))</formula>
    </cfRule>
    <cfRule type="containsText" dxfId="13409" priority="8999" operator="containsText" text="Moderada">
      <formula>NOT(ISERROR(SEARCH("Moderada",AE332)))</formula>
    </cfRule>
    <cfRule type="containsText" dxfId="13408" priority="9000" operator="containsText" text="Baja">
      <formula>NOT(ISERROR(SEARCH("Baja",AE332)))</formula>
    </cfRule>
  </conditionalFormatting>
  <conditionalFormatting sqref="V332">
    <cfRule type="cellIs" dxfId="13407" priority="9007" stopIfTrue="1" operator="equal">
      <formula>"Alta"</formula>
    </cfRule>
  </conditionalFormatting>
  <conditionalFormatting sqref="V332">
    <cfRule type="cellIs" dxfId="13406" priority="9009" stopIfTrue="1" operator="equal">
      <formula>"Baja"</formula>
    </cfRule>
  </conditionalFormatting>
  <conditionalFormatting sqref="V332">
    <cfRule type="cellIs" dxfId="13405" priority="9008" stopIfTrue="1" operator="equal">
      <formula>"Media"</formula>
    </cfRule>
  </conditionalFormatting>
  <conditionalFormatting sqref="V332">
    <cfRule type="cellIs" dxfId="13404" priority="9006" stopIfTrue="1" operator="equal">
      <formula>"Muy Alta"</formula>
    </cfRule>
  </conditionalFormatting>
  <conditionalFormatting sqref="V332">
    <cfRule type="cellIs" dxfId="13403" priority="9010" stopIfTrue="1" operator="equal">
      <formula>"Muy Baja"</formula>
    </cfRule>
  </conditionalFormatting>
  <conditionalFormatting sqref="AP332">
    <cfRule type="cellIs" dxfId="13402" priority="8983" stopIfTrue="1" operator="equal">
      <formula>"Alta"</formula>
    </cfRule>
  </conditionalFormatting>
  <conditionalFormatting sqref="AP332">
    <cfRule type="cellIs" dxfId="13401" priority="8985" stopIfTrue="1" operator="equal">
      <formula>"Baja"</formula>
    </cfRule>
  </conditionalFormatting>
  <conditionalFormatting sqref="AP332">
    <cfRule type="cellIs" dxfId="13400" priority="8984" stopIfTrue="1" operator="equal">
      <formula>"Media"</formula>
    </cfRule>
  </conditionalFormatting>
  <conditionalFormatting sqref="AP332">
    <cfRule type="cellIs" dxfId="13399" priority="8982" stopIfTrue="1" operator="equal">
      <formula>"Muy Alta"</formula>
    </cfRule>
  </conditionalFormatting>
  <conditionalFormatting sqref="AP332">
    <cfRule type="cellIs" dxfId="13398" priority="8986" stopIfTrue="1" operator="equal">
      <formula>"Muy Baja"</formula>
    </cfRule>
  </conditionalFormatting>
  <conditionalFormatting sqref="AE338">
    <cfRule type="containsText" dxfId="13397" priority="8949" operator="containsText" text="VALORAR">
      <formula>NOT(ISERROR(SEARCH("VALORAR",AE338)))</formula>
    </cfRule>
    <cfRule type="containsText" dxfId="13396" priority="8950" operator="containsText" text="Extrema">
      <formula>NOT(ISERROR(SEARCH("Extrema",AE338)))</formula>
    </cfRule>
    <cfRule type="containsText" dxfId="13395" priority="8951" operator="containsText" text="Alta">
      <formula>NOT(ISERROR(SEARCH("Alta",AE338)))</formula>
    </cfRule>
    <cfRule type="containsText" dxfId="13394" priority="8952" operator="containsText" text="Moderada">
      <formula>NOT(ISERROR(SEARCH("Moderada",AE338)))</formula>
    </cfRule>
    <cfRule type="containsText" dxfId="13393" priority="8953" operator="containsText" text="Baja">
      <formula>NOT(ISERROR(SEARCH("Baja",AE338)))</formula>
    </cfRule>
  </conditionalFormatting>
  <conditionalFormatting sqref="AE338">
    <cfRule type="containsText" dxfId="13392" priority="8954" operator="containsText" text="VALORAR">
      <formula>NOT(ISERROR(SEARCH("VALORAR",AE338)))</formula>
    </cfRule>
    <cfRule type="containsText" dxfId="13391" priority="8955" operator="containsText" text="Extrema">
      <formula>NOT(ISERROR(SEARCH("Extrema",AE338)))</formula>
    </cfRule>
    <cfRule type="containsText" dxfId="13390" priority="8956" operator="containsText" text="Alta">
      <formula>NOT(ISERROR(SEARCH("Alta",AE338)))</formula>
    </cfRule>
    <cfRule type="containsText" dxfId="13389" priority="8957" operator="containsText" text="Moderada">
      <formula>NOT(ISERROR(SEARCH("Moderada",AE338)))</formula>
    </cfRule>
    <cfRule type="containsText" dxfId="13388" priority="8958" operator="containsText" text="Baja">
      <formula>NOT(ISERROR(SEARCH("Baja",AE338)))</formula>
    </cfRule>
  </conditionalFormatting>
  <conditionalFormatting sqref="V338">
    <cfRule type="cellIs" dxfId="13387" priority="8965" stopIfTrue="1" operator="equal">
      <formula>"Alta"</formula>
    </cfRule>
  </conditionalFormatting>
  <conditionalFormatting sqref="V338">
    <cfRule type="cellIs" dxfId="13386" priority="8967" stopIfTrue="1" operator="equal">
      <formula>"Baja"</formula>
    </cfRule>
  </conditionalFormatting>
  <conditionalFormatting sqref="V338">
    <cfRule type="cellIs" dxfId="13385" priority="8966" stopIfTrue="1" operator="equal">
      <formula>"Media"</formula>
    </cfRule>
  </conditionalFormatting>
  <conditionalFormatting sqref="V338">
    <cfRule type="cellIs" dxfId="13384" priority="8964" stopIfTrue="1" operator="equal">
      <formula>"Muy Alta"</formula>
    </cfRule>
  </conditionalFormatting>
  <conditionalFormatting sqref="V338">
    <cfRule type="cellIs" dxfId="13383" priority="8968" stopIfTrue="1" operator="equal">
      <formula>"Muy Baja"</formula>
    </cfRule>
  </conditionalFormatting>
  <conditionalFormatting sqref="AP338">
    <cfRule type="cellIs" dxfId="13382" priority="8941" stopIfTrue="1" operator="equal">
      <formula>"Alta"</formula>
    </cfRule>
  </conditionalFormatting>
  <conditionalFormatting sqref="AP338">
    <cfRule type="cellIs" dxfId="13381" priority="8943" stopIfTrue="1" operator="equal">
      <formula>"Baja"</formula>
    </cfRule>
  </conditionalFormatting>
  <conditionalFormatting sqref="AP338">
    <cfRule type="cellIs" dxfId="13380" priority="8942" stopIfTrue="1" operator="equal">
      <formula>"Media"</formula>
    </cfRule>
  </conditionalFormatting>
  <conditionalFormatting sqref="AP338">
    <cfRule type="cellIs" dxfId="13379" priority="8940" stopIfTrue="1" operator="equal">
      <formula>"Muy Alta"</formula>
    </cfRule>
  </conditionalFormatting>
  <conditionalFormatting sqref="AP338">
    <cfRule type="cellIs" dxfId="13378" priority="8944" stopIfTrue="1" operator="equal">
      <formula>"Muy Baja"</formula>
    </cfRule>
  </conditionalFormatting>
  <conditionalFormatting sqref="AE344">
    <cfRule type="containsText" dxfId="13377" priority="8907" operator="containsText" text="VALORAR">
      <formula>NOT(ISERROR(SEARCH("VALORAR",AE344)))</formula>
    </cfRule>
    <cfRule type="containsText" dxfId="13376" priority="8908" operator="containsText" text="Extrema">
      <formula>NOT(ISERROR(SEARCH("Extrema",AE344)))</formula>
    </cfRule>
    <cfRule type="containsText" dxfId="13375" priority="8909" operator="containsText" text="Alta">
      <formula>NOT(ISERROR(SEARCH("Alta",AE344)))</formula>
    </cfRule>
    <cfRule type="containsText" dxfId="13374" priority="8910" operator="containsText" text="Moderada">
      <formula>NOT(ISERROR(SEARCH("Moderada",AE344)))</formula>
    </cfRule>
    <cfRule type="containsText" dxfId="13373" priority="8911" operator="containsText" text="Baja">
      <formula>NOT(ISERROR(SEARCH("Baja",AE344)))</formula>
    </cfRule>
  </conditionalFormatting>
  <conditionalFormatting sqref="AE344">
    <cfRule type="containsText" dxfId="13372" priority="8912" operator="containsText" text="VALORAR">
      <formula>NOT(ISERROR(SEARCH("VALORAR",AE344)))</formula>
    </cfRule>
    <cfRule type="containsText" dxfId="13371" priority="8913" operator="containsText" text="Extrema">
      <formula>NOT(ISERROR(SEARCH("Extrema",AE344)))</formula>
    </cfRule>
    <cfRule type="containsText" dxfId="13370" priority="8914" operator="containsText" text="Alta">
      <formula>NOT(ISERROR(SEARCH("Alta",AE344)))</formula>
    </cfRule>
    <cfRule type="containsText" dxfId="13369" priority="8915" operator="containsText" text="Moderada">
      <formula>NOT(ISERROR(SEARCH("Moderada",AE344)))</formula>
    </cfRule>
    <cfRule type="containsText" dxfId="13368" priority="8916" operator="containsText" text="Baja">
      <formula>NOT(ISERROR(SEARCH("Baja",AE344)))</formula>
    </cfRule>
  </conditionalFormatting>
  <conditionalFormatting sqref="V344">
    <cfRule type="cellIs" dxfId="13367" priority="8923" stopIfTrue="1" operator="equal">
      <formula>"Alta"</formula>
    </cfRule>
  </conditionalFormatting>
  <conditionalFormatting sqref="V344">
    <cfRule type="cellIs" dxfId="13366" priority="8925" stopIfTrue="1" operator="equal">
      <formula>"Baja"</formula>
    </cfRule>
  </conditionalFormatting>
  <conditionalFormatting sqref="V344">
    <cfRule type="cellIs" dxfId="13365" priority="8924" stopIfTrue="1" operator="equal">
      <formula>"Media"</formula>
    </cfRule>
  </conditionalFormatting>
  <conditionalFormatting sqref="V344">
    <cfRule type="cellIs" dxfId="13364" priority="8922" stopIfTrue="1" operator="equal">
      <formula>"Muy Alta"</formula>
    </cfRule>
  </conditionalFormatting>
  <conditionalFormatting sqref="V344">
    <cfRule type="cellIs" dxfId="13363" priority="8926" stopIfTrue="1" operator="equal">
      <formula>"Muy Baja"</formula>
    </cfRule>
  </conditionalFormatting>
  <conditionalFormatting sqref="AP344">
    <cfRule type="cellIs" dxfId="13362" priority="8899" stopIfTrue="1" operator="equal">
      <formula>"Alta"</formula>
    </cfRule>
  </conditionalFormatting>
  <conditionalFormatting sqref="AP344">
    <cfRule type="cellIs" dxfId="13361" priority="8901" stopIfTrue="1" operator="equal">
      <formula>"Baja"</formula>
    </cfRule>
  </conditionalFormatting>
  <conditionalFormatting sqref="AP344">
    <cfRule type="cellIs" dxfId="13360" priority="8900" stopIfTrue="1" operator="equal">
      <formula>"Media"</formula>
    </cfRule>
  </conditionalFormatting>
  <conditionalFormatting sqref="AP344">
    <cfRule type="cellIs" dxfId="13359" priority="8898" stopIfTrue="1" operator="equal">
      <formula>"Muy Alta"</formula>
    </cfRule>
  </conditionalFormatting>
  <conditionalFormatting sqref="AP344">
    <cfRule type="cellIs" dxfId="13358" priority="8902" stopIfTrue="1" operator="equal">
      <formula>"Muy Baja"</formula>
    </cfRule>
  </conditionalFormatting>
  <conditionalFormatting sqref="AE350">
    <cfRule type="containsText" dxfId="13357" priority="8865" operator="containsText" text="VALORAR">
      <formula>NOT(ISERROR(SEARCH("VALORAR",AE350)))</formula>
    </cfRule>
    <cfRule type="containsText" dxfId="13356" priority="8866" operator="containsText" text="Extrema">
      <formula>NOT(ISERROR(SEARCH("Extrema",AE350)))</formula>
    </cfRule>
    <cfRule type="containsText" dxfId="13355" priority="8867" operator="containsText" text="Alta">
      <formula>NOT(ISERROR(SEARCH("Alta",AE350)))</formula>
    </cfRule>
    <cfRule type="containsText" dxfId="13354" priority="8868" operator="containsText" text="Moderada">
      <formula>NOT(ISERROR(SEARCH("Moderada",AE350)))</formula>
    </cfRule>
    <cfRule type="containsText" dxfId="13353" priority="8869" operator="containsText" text="Baja">
      <formula>NOT(ISERROR(SEARCH("Baja",AE350)))</formula>
    </cfRule>
  </conditionalFormatting>
  <conditionalFormatting sqref="AE350">
    <cfRule type="containsText" dxfId="13352" priority="8870" operator="containsText" text="VALORAR">
      <formula>NOT(ISERROR(SEARCH("VALORAR",AE350)))</formula>
    </cfRule>
    <cfRule type="containsText" dxfId="13351" priority="8871" operator="containsText" text="Extrema">
      <formula>NOT(ISERROR(SEARCH("Extrema",AE350)))</formula>
    </cfRule>
    <cfRule type="containsText" dxfId="13350" priority="8872" operator="containsText" text="Alta">
      <formula>NOT(ISERROR(SEARCH("Alta",AE350)))</formula>
    </cfRule>
    <cfRule type="containsText" dxfId="13349" priority="8873" operator="containsText" text="Moderada">
      <formula>NOT(ISERROR(SEARCH("Moderada",AE350)))</formula>
    </cfRule>
    <cfRule type="containsText" dxfId="13348" priority="8874" operator="containsText" text="Baja">
      <formula>NOT(ISERROR(SEARCH("Baja",AE350)))</formula>
    </cfRule>
  </conditionalFormatting>
  <conditionalFormatting sqref="V350">
    <cfRule type="cellIs" dxfId="13347" priority="8881" stopIfTrue="1" operator="equal">
      <formula>"Alta"</formula>
    </cfRule>
  </conditionalFormatting>
  <conditionalFormatting sqref="V350">
    <cfRule type="cellIs" dxfId="13346" priority="8883" stopIfTrue="1" operator="equal">
      <formula>"Baja"</formula>
    </cfRule>
  </conditionalFormatting>
  <conditionalFormatting sqref="V350">
    <cfRule type="cellIs" dxfId="13345" priority="8882" stopIfTrue="1" operator="equal">
      <formula>"Media"</formula>
    </cfRule>
  </conditionalFormatting>
  <conditionalFormatting sqref="V350">
    <cfRule type="cellIs" dxfId="13344" priority="8880" stopIfTrue="1" operator="equal">
      <formula>"Muy Alta"</formula>
    </cfRule>
  </conditionalFormatting>
  <conditionalFormatting sqref="V350">
    <cfRule type="cellIs" dxfId="13343" priority="8884" stopIfTrue="1" operator="equal">
      <formula>"Muy Baja"</formula>
    </cfRule>
  </conditionalFormatting>
  <conditionalFormatting sqref="AP350">
    <cfRule type="cellIs" dxfId="13342" priority="8857" stopIfTrue="1" operator="equal">
      <formula>"Alta"</formula>
    </cfRule>
  </conditionalFormatting>
  <conditionalFormatting sqref="AP350">
    <cfRule type="cellIs" dxfId="13341" priority="8859" stopIfTrue="1" operator="equal">
      <formula>"Baja"</formula>
    </cfRule>
  </conditionalFormatting>
  <conditionalFormatting sqref="AP350">
    <cfRule type="cellIs" dxfId="13340" priority="8858" stopIfTrue="1" operator="equal">
      <formula>"Media"</formula>
    </cfRule>
  </conditionalFormatting>
  <conditionalFormatting sqref="AP350">
    <cfRule type="cellIs" dxfId="13339" priority="8856" stopIfTrue="1" operator="equal">
      <formula>"Muy Alta"</formula>
    </cfRule>
  </conditionalFormatting>
  <conditionalFormatting sqref="AP350">
    <cfRule type="cellIs" dxfId="13338" priority="8860" stopIfTrue="1" operator="equal">
      <formula>"Muy Baja"</formula>
    </cfRule>
  </conditionalFormatting>
  <conditionalFormatting sqref="AE358:AE359">
    <cfRule type="containsText" dxfId="13337" priority="8795" operator="containsText" text="VALORAR">
      <formula>NOT(ISERROR(SEARCH("VALORAR",AE358)))</formula>
    </cfRule>
    <cfRule type="containsText" dxfId="13336" priority="8796" operator="containsText" text="Extrema">
      <formula>NOT(ISERROR(SEARCH("Extrema",AE358)))</formula>
    </cfRule>
    <cfRule type="containsText" dxfId="13335" priority="8797" operator="containsText" text="Alta">
      <formula>NOT(ISERROR(SEARCH("Alta",AE358)))</formula>
    </cfRule>
    <cfRule type="containsText" dxfId="13334" priority="8798" operator="containsText" text="Moderada">
      <formula>NOT(ISERROR(SEARCH("Moderada",AE358)))</formula>
    </cfRule>
    <cfRule type="containsText" dxfId="13333" priority="8799" operator="containsText" text="Baja">
      <formula>NOT(ISERROR(SEARCH("Baja",AE358)))</formula>
    </cfRule>
  </conditionalFormatting>
  <conditionalFormatting sqref="AE358:AE359">
    <cfRule type="containsText" dxfId="13332" priority="8800" operator="containsText" text="VALORAR">
      <formula>NOT(ISERROR(SEARCH("VALORAR",AE358)))</formula>
    </cfRule>
    <cfRule type="containsText" dxfId="13331" priority="8801" operator="containsText" text="Extrema">
      <formula>NOT(ISERROR(SEARCH("Extrema",AE358)))</formula>
    </cfRule>
    <cfRule type="containsText" dxfId="13330" priority="8802" operator="containsText" text="Alta">
      <formula>NOT(ISERROR(SEARCH("Alta",AE358)))</formula>
    </cfRule>
    <cfRule type="containsText" dxfId="13329" priority="8803" operator="containsText" text="Moderada">
      <formula>NOT(ISERROR(SEARCH("Moderada",AE358)))</formula>
    </cfRule>
    <cfRule type="containsText" dxfId="13328" priority="8804" operator="containsText" text="Baja">
      <formula>NOT(ISERROR(SEARCH("Baja",AE358)))</formula>
    </cfRule>
  </conditionalFormatting>
  <conditionalFormatting sqref="AP363">
    <cfRule type="cellIs" dxfId="13327" priority="8749" stopIfTrue="1" operator="equal">
      <formula>"Alta"</formula>
    </cfRule>
  </conditionalFormatting>
  <conditionalFormatting sqref="AP363">
    <cfRule type="cellIs" dxfId="13326" priority="8751" stopIfTrue="1" operator="equal">
      <formula>"Baja"</formula>
    </cfRule>
  </conditionalFormatting>
  <conditionalFormatting sqref="AP363">
    <cfRule type="cellIs" dxfId="13325" priority="8750" stopIfTrue="1" operator="equal">
      <formula>"Media"</formula>
    </cfRule>
  </conditionalFormatting>
  <conditionalFormatting sqref="AP363">
    <cfRule type="cellIs" dxfId="13324" priority="8748" stopIfTrue="1" operator="equal">
      <formula>"Muy Alta"</formula>
    </cfRule>
  </conditionalFormatting>
  <conditionalFormatting sqref="AP363">
    <cfRule type="cellIs" dxfId="13323" priority="8752" stopIfTrue="1" operator="equal">
      <formula>"Muy Baja"</formula>
    </cfRule>
  </conditionalFormatting>
  <conditionalFormatting sqref="AP360">
    <cfRule type="cellIs" dxfId="13322" priority="8707" stopIfTrue="1" operator="equal">
      <formula>"Alta"</formula>
    </cfRule>
  </conditionalFormatting>
  <conditionalFormatting sqref="AP360">
    <cfRule type="cellIs" dxfId="13321" priority="8709" stopIfTrue="1" operator="equal">
      <formula>"Baja"</formula>
    </cfRule>
  </conditionalFormatting>
  <conditionalFormatting sqref="AP360">
    <cfRule type="cellIs" dxfId="13320" priority="8708" stopIfTrue="1" operator="equal">
      <formula>"Media"</formula>
    </cfRule>
  </conditionalFormatting>
  <conditionalFormatting sqref="AP360">
    <cfRule type="cellIs" dxfId="13319" priority="8706" stopIfTrue="1" operator="equal">
      <formula>"Muy Alta"</formula>
    </cfRule>
  </conditionalFormatting>
  <conditionalFormatting sqref="AP360">
    <cfRule type="cellIs" dxfId="13318" priority="8710" stopIfTrue="1" operator="equal">
      <formula>"Muy Baja"</formula>
    </cfRule>
  </conditionalFormatting>
  <conditionalFormatting sqref="V358:V359">
    <cfRule type="cellIs" dxfId="13317" priority="8811" stopIfTrue="1" operator="equal">
      <formula>"Alta"</formula>
    </cfRule>
  </conditionalFormatting>
  <conditionalFormatting sqref="V358:V359">
    <cfRule type="cellIs" dxfId="13316" priority="8813" stopIfTrue="1" operator="equal">
      <formula>"Baja"</formula>
    </cfRule>
  </conditionalFormatting>
  <conditionalFormatting sqref="V358:V359">
    <cfRule type="cellIs" dxfId="13315" priority="8812" stopIfTrue="1" operator="equal">
      <formula>"Media"</formula>
    </cfRule>
  </conditionalFormatting>
  <conditionalFormatting sqref="V358:V359">
    <cfRule type="cellIs" dxfId="13314" priority="8810" stopIfTrue="1" operator="equal">
      <formula>"Muy Alta"</formula>
    </cfRule>
  </conditionalFormatting>
  <conditionalFormatting sqref="V358:V359">
    <cfRule type="cellIs" dxfId="13313" priority="8814" stopIfTrue="1" operator="equal">
      <formula>"Muy Baja"</formula>
    </cfRule>
  </conditionalFormatting>
  <conditionalFormatting sqref="AW358">
    <cfRule type="containsText" dxfId="13312" priority="8785" operator="containsText" text="VALORAR">
      <formula>NOT(ISERROR(SEARCH("VALORAR",AW358)))</formula>
    </cfRule>
    <cfRule type="containsText" dxfId="13311" priority="8786" operator="containsText" text="Extrema">
      <formula>NOT(ISERROR(SEARCH("Extrema",AW358)))</formula>
    </cfRule>
    <cfRule type="containsText" dxfId="13310" priority="8787" operator="containsText" text="Alta">
      <formula>NOT(ISERROR(SEARCH("Alta",AW358)))</formula>
    </cfRule>
    <cfRule type="containsText" dxfId="13309" priority="8788" operator="containsText" text="Moderada">
      <formula>NOT(ISERROR(SEARCH("Moderada",AW358)))</formula>
    </cfRule>
    <cfRule type="containsText" dxfId="13308" priority="8789" operator="containsText" text="Baja">
      <formula>NOT(ISERROR(SEARCH("Baja",AW358)))</formula>
    </cfRule>
  </conditionalFormatting>
  <conditionalFormatting sqref="AW358">
    <cfRule type="containsText" dxfId="13307" priority="8790" operator="containsText" text="VALORAR">
      <formula>NOT(ISERROR(SEARCH("VALORAR",AW358)))</formula>
    </cfRule>
    <cfRule type="containsText" dxfId="13306" priority="8791" operator="containsText" text="Extrema">
      <formula>NOT(ISERROR(SEARCH("Extrema",AW358)))</formula>
    </cfRule>
    <cfRule type="containsText" dxfId="13305" priority="8792" operator="containsText" text="Alta">
      <formula>NOT(ISERROR(SEARCH("Alta",AW358)))</formula>
    </cfRule>
    <cfRule type="containsText" dxfId="13304" priority="8793" operator="containsText" text="Moderada">
      <formula>NOT(ISERROR(SEARCH("Moderada",AW358)))</formula>
    </cfRule>
    <cfRule type="containsText" dxfId="13303" priority="8794" operator="containsText" text="Baja">
      <formula>NOT(ISERROR(SEARCH("Baja",AW358)))</formula>
    </cfRule>
  </conditionalFormatting>
  <conditionalFormatting sqref="AP358">
    <cfRule type="cellIs" dxfId="13302" priority="8777" stopIfTrue="1" operator="equal">
      <formula>"Alta"</formula>
    </cfRule>
  </conditionalFormatting>
  <conditionalFormatting sqref="AP358">
    <cfRule type="cellIs" dxfId="13301" priority="8779" stopIfTrue="1" operator="equal">
      <formula>"Baja"</formula>
    </cfRule>
  </conditionalFormatting>
  <conditionalFormatting sqref="AP358">
    <cfRule type="cellIs" dxfId="13300" priority="8778" stopIfTrue="1" operator="equal">
      <formula>"Media"</formula>
    </cfRule>
  </conditionalFormatting>
  <conditionalFormatting sqref="AP358">
    <cfRule type="cellIs" dxfId="13299" priority="8776" stopIfTrue="1" operator="equal">
      <formula>"Muy Alta"</formula>
    </cfRule>
  </conditionalFormatting>
  <conditionalFormatting sqref="AP358">
    <cfRule type="cellIs" dxfId="13298" priority="8780" stopIfTrue="1" operator="equal">
      <formula>"Muy Baja"</formula>
    </cfRule>
  </conditionalFormatting>
  <conditionalFormatting sqref="AP359">
    <cfRule type="cellIs" dxfId="13297" priority="8763" stopIfTrue="1" operator="equal">
      <formula>"Alta"</formula>
    </cfRule>
  </conditionalFormatting>
  <conditionalFormatting sqref="AP359">
    <cfRule type="cellIs" dxfId="13296" priority="8765" stopIfTrue="1" operator="equal">
      <formula>"Baja"</formula>
    </cfRule>
  </conditionalFormatting>
  <conditionalFormatting sqref="AP359">
    <cfRule type="cellIs" dxfId="13295" priority="8764" stopIfTrue="1" operator="equal">
      <formula>"Media"</formula>
    </cfRule>
  </conditionalFormatting>
  <conditionalFormatting sqref="AP359">
    <cfRule type="cellIs" dxfId="13294" priority="8762" stopIfTrue="1" operator="equal">
      <formula>"Muy Alta"</formula>
    </cfRule>
  </conditionalFormatting>
  <conditionalFormatting sqref="AP359">
    <cfRule type="cellIs" dxfId="13293" priority="8766" stopIfTrue="1" operator="equal">
      <formula>"Muy Baja"</formula>
    </cfRule>
  </conditionalFormatting>
  <conditionalFormatting sqref="AE360:AE361">
    <cfRule type="containsText" dxfId="13292" priority="8715" operator="containsText" text="VALORAR">
      <formula>NOT(ISERROR(SEARCH("VALORAR",AE360)))</formula>
    </cfRule>
    <cfRule type="containsText" dxfId="13291" priority="8716" operator="containsText" text="Extrema">
      <formula>NOT(ISERROR(SEARCH("Extrema",AE360)))</formula>
    </cfRule>
    <cfRule type="containsText" dxfId="13290" priority="8717" operator="containsText" text="Alta">
      <formula>NOT(ISERROR(SEARCH("Alta",AE360)))</formula>
    </cfRule>
    <cfRule type="containsText" dxfId="13289" priority="8718" operator="containsText" text="Moderada">
      <formula>NOT(ISERROR(SEARCH("Moderada",AE360)))</formula>
    </cfRule>
    <cfRule type="containsText" dxfId="13288" priority="8719" operator="containsText" text="Baja">
      <formula>NOT(ISERROR(SEARCH("Baja",AE360)))</formula>
    </cfRule>
  </conditionalFormatting>
  <conditionalFormatting sqref="AE360:AE361">
    <cfRule type="containsText" dxfId="13287" priority="8720" operator="containsText" text="VALORAR">
      <formula>NOT(ISERROR(SEARCH("VALORAR",AE360)))</formula>
    </cfRule>
    <cfRule type="containsText" dxfId="13286" priority="8721" operator="containsText" text="Extrema">
      <formula>NOT(ISERROR(SEARCH("Extrema",AE360)))</formula>
    </cfRule>
    <cfRule type="containsText" dxfId="13285" priority="8722" operator="containsText" text="Alta">
      <formula>NOT(ISERROR(SEARCH("Alta",AE360)))</formula>
    </cfRule>
    <cfRule type="containsText" dxfId="13284" priority="8723" operator="containsText" text="Moderada">
      <formula>NOT(ISERROR(SEARCH("Moderada",AE360)))</formula>
    </cfRule>
    <cfRule type="containsText" dxfId="13283" priority="8724" operator="containsText" text="Baja">
      <formula>NOT(ISERROR(SEARCH("Baja",AE360)))</formula>
    </cfRule>
  </conditionalFormatting>
  <conditionalFormatting sqref="V360:V361">
    <cfRule type="cellIs" dxfId="13282" priority="8731" stopIfTrue="1" operator="equal">
      <formula>"Alta"</formula>
    </cfRule>
  </conditionalFormatting>
  <conditionalFormatting sqref="V360:V361">
    <cfRule type="cellIs" dxfId="13281" priority="8733" stopIfTrue="1" operator="equal">
      <formula>"Baja"</formula>
    </cfRule>
  </conditionalFormatting>
  <conditionalFormatting sqref="V360:V361">
    <cfRule type="cellIs" dxfId="13280" priority="8732" stopIfTrue="1" operator="equal">
      <formula>"Media"</formula>
    </cfRule>
  </conditionalFormatting>
  <conditionalFormatting sqref="V360:V361">
    <cfRule type="cellIs" dxfId="13279" priority="8730" stopIfTrue="1" operator="equal">
      <formula>"Muy Alta"</formula>
    </cfRule>
  </conditionalFormatting>
  <conditionalFormatting sqref="V360:V361">
    <cfRule type="cellIs" dxfId="13278" priority="8734" stopIfTrue="1" operator="equal">
      <formula>"Muy Baja"</formula>
    </cfRule>
  </conditionalFormatting>
  <conditionalFormatting sqref="AP361">
    <cfRule type="cellIs" dxfId="13277" priority="8693" stopIfTrue="1" operator="equal">
      <formula>"Alta"</formula>
    </cfRule>
  </conditionalFormatting>
  <conditionalFormatting sqref="AP361">
    <cfRule type="cellIs" dxfId="13276" priority="8695" stopIfTrue="1" operator="equal">
      <formula>"Baja"</formula>
    </cfRule>
  </conditionalFormatting>
  <conditionalFormatting sqref="AP361">
    <cfRule type="cellIs" dxfId="13275" priority="8694" stopIfTrue="1" operator="equal">
      <formula>"Media"</formula>
    </cfRule>
  </conditionalFormatting>
  <conditionalFormatting sqref="AP361">
    <cfRule type="cellIs" dxfId="13274" priority="8692" stopIfTrue="1" operator="equal">
      <formula>"Muy Alta"</formula>
    </cfRule>
  </conditionalFormatting>
  <conditionalFormatting sqref="AP361">
    <cfRule type="cellIs" dxfId="13273" priority="8696" stopIfTrue="1" operator="equal">
      <formula>"Muy Baja"</formula>
    </cfRule>
  </conditionalFormatting>
  <conditionalFormatting sqref="AE362">
    <cfRule type="containsText" dxfId="13272" priority="8659" operator="containsText" text="VALORAR">
      <formula>NOT(ISERROR(SEARCH("VALORAR",AE362)))</formula>
    </cfRule>
    <cfRule type="containsText" dxfId="13271" priority="8660" operator="containsText" text="Extrema">
      <formula>NOT(ISERROR(SEARCH("Extrema",AE362)))</formula>
    </cfRule>
    <cfRule type="containsText" dxfId="13270" priority="8661" operator="containsText" text="Alta">
      <formula>NOT(ISERROR(SEARCH("Alta",AE362)))</formula>
    </cfRule>
    <cfRule type="containsText" dxfId="13269" priority="8662" operator="containsText" text="Moderada">
      <formula>NOT(ISERROR(SEARCH("Moderada",AE362)))</formula>
    </cfRule>
    <cfRule type="containsText" dxfId="13268" priority="8663" operator="containsText" text="Baja">
      <formula>NOT(ISERROR(SEARCH("Baja",AE362)))</formula>
    </cfRule>
  </conditionalFormatting>
  <conditionalFormatting sqref="AE362">
    <cfRule type="containsText" dxfId="13267" priority="8664" operator="containsText" text="VALORAR">
      <formula>NOT(ISERROR(SEARCH("VALORAR",AE362)))</formula>
    </cfRule>
    <cfRule type="containsText" dxfId="13266" priority="8665" operator="containsText" text="Extrema">
      <formula>NOT(ISERROR(SEARCH("Extrema",AE362)))</formula>
    </cfRule>
    <cfRule type="containsText" dxfId="13265" priority="8666" operator="containsText" text="Alta">
      <formula>NOT(ISERROR(SEARCH("Alta",AE362)))</formula>
    </cfRule>
    <cfRule type="containsText" dxfId="13264" priority="8667" operator="containsText" text="Moderada">
      <formula>NOT(ISERROR(SEARCH("Moderada",AE362)))</formula>
    </cfRule>
    <cfRule type="containsText" dxfId="13263" priority="8668" operator="containsText" text="Baja">
      <formula>NOT(ISERROR(SEARCH("Baja",AE362)))</formula>
    </cfRule>
  </conditionalFormatting>
  <conditionalFormatting sqref="V362">
    <cfRule type="cellIs" dxfId="13262" priority="8675" stopIfTrue="1" operator="equal">
      <formula>"Alta"</formula>
    </cfRule>
  </conditionalFormatting>
  <conditionalFormatting sqref="V362">
    <cfRule type="cellIs" dxfId="13261" priority="8677" stopIfTrue="1" operator="equal">
      <formula>"Baja"</formula>
    </cfRule>
  </conditionalFormatting>
  <conditionalFormatting sqref="V362">
    <cfRule type="cellIs" dxfId="13260" priority="8676" stopIfTrue="1" operator="equal">
      <formula>"Media"</formula>
    </cfRule>
  </conditionalFormatting>
  <conditionalFormatting sqref="V362">
    <cfRule type="cellIs" dxfId="13259" priority="8674" stopIfTrue="1" operator="equal">
      <formula>"Muy Alta"</formula>
    </cfRule>
  </conditionalFormatting>
  <conditionalFormatting sqref="V362">
    <cfRule type="cellIs" dxfId="13258" priority="8678" stopIfTrue="1" operator="equal">
      <formula>"Muy Baja"</formula>
    </cfRule>
  </conditionalFormatting>
  <conditionalFormatting sqref="AP362">
    <cfRule type="cellIs" dxfId="13257" priority="8651" stopIfTrue="1" operator="equal">
      <formula>"Alta"</formula>
    </cfRule>
  </conditionalFormatting>
  <conditionalFormatting sqref="AP362">
    <cfRule type="cellIs" dxfId="13256" priority="8653" stopIfTrue="1" operator="equal">
      <formula>"Baja"</formula>
    </cfRule>
  </conditionalFormatting>
  <conditionalFormatting sqref="AP362">
    <cfRule type="cellIs" dxfId="13255" priority="8652" stopIfTrue="1" operator="equal">
      <formula>"Media"</formula>
    </cfRule>
  </conditionalFormatting>
  <conditionalFormatting sqref="AP362">
    <cfRule type="cellIs" dxfId="13254" priority="8650" stopIfTrue="1" operator="equal">
      <formula>"Muy Alta"</formula>
    </cfRule>
  </conditionalFormatting>
  <conditionalFormatting sqref="AP362">
    <cfRule type="cellIs" dxfId="13253" priority="8654" stopIfTrue="1" operator="equal">
      <formula>"Muy Baja"</formula>
    </cfRule>
  </conditionalFormatting>
  <conditionalFormatting sqref="AE352:AE353">
    <cfRule type="containsText" dxfId="13252" priority="8603" operator="containsText" text="VALORAR">
      <formula>NOT(ISERROR(SEARCH("VALORAR",AE352)))</formula>
    </cfRule>
    <cfRule type="containsText" dxfId="13251" priority="8604" operator="containsText" text="Extrema">
      <formula>NOT(ISERROR(SEARCH("Extrema",AE352)))</formula>
    </cfRule>
    <cfRule type="containsText" dxfId="13250" priority="8605" operator="containsText" text="Alta">
      <formula>NOT(ISERROR(SEARCH("Alta",AE352)))</formula>
    </cfRule>
    <cfRule type="containsText" dxfId="13249" priority="8606" operator="containsText" text="Moderada">
      <formula>NOT(ISERROR(SEARCH("Moderada",AE352)))</formula>
    </cfRule>
    <cfRule type="containsText" dxfId="13248" priority="8607" operator="containsText" text="Baja">
      <formula>NOT(ISERROR(SEARCH("Baja",AE352)))</formula>
    </cfRule>
  </conditionalFormatting>
  <conditionalFormatting sqref="AE352:AE353">
    <cfRule type="containsText" dxfId="13247" priority="8608" operator="containsText" text="VALORAR">
      <formula>NOT(ISERROR(SEARCH("VALORAR",AE352)))</formula>
    </cfRule>
    <cfRule type="containsText" dxfId="13246" priority="8609" operator="containsText" text="Extrema">
      <formula>NOT(ISERROR(SEARCH("Extrema",AE352)))</formula>
    </cfRule>
    <cfRule type="containsText" dxfId="13245" priority="8610" operator="containsText" text="Alta">
      <formula>NOT(ISERROR(SEARCH("Alta",AE352)))</formula>
    </cfRule>
    <cfRule type="containsText" dxfId="13244" priority="8611" operator="containsText" text="Moderada">
      <formula>NOT(ISERROR(SEARCH("Moderada",AE352)))</formula>
    </cfRule>
    <cfRule type="containsText" dxfId="13243" priority="8612" operator="containsText" text="Baja">
      <formula>NOT(ISERROR(SEARCH("Baja",AE352)))</formula>
    </cfRule>
  </conditionalFormatting>
  <conditionalFormatting sqref="AP357">
    <cfRule type="cellIs" dxfId="13242" priority="8557" stopIfTrue="1" operator="equal">
      <formula>"Alta"</formula>
    </cfRule>
  </conditionalFormatting>
  <conditionalFormatting sqref="AP357">
    <cfRule type="cellIs" dxfId="13241" priority="8559" stopIfTrue="1" operator="equal">
      <formula>"Baja"</formula>
    </cfRule>
  </conditionalFormatting>
  <conditionalFormatting sqref="AP357">
    <cfRule type="cellIs" dxfId="13240" priority="8558" stopIfTrue="1" operator="equal">
      <formula>"Media"</formula>
    </cfRule>
  </conditionalFormatting>
  <conditionalFormatting sqref="AP357">
    <cfRule type="cellIs" dxfId="13239" priority="8556" stopIfTrue="1" operator="equal">
      <formula>"Muy Alta"</formula>
    </cfRule>
  </conditionalFormatting>
  <conditionalFormatting sqref="AP357">
    <cfRule type="cellIs" dxfId="13238" priority="8560" stopIfTrue="1" operator="equal">
      <formula>"Muy Baja"</formula>
    </cfRule>
  </conditionalFormatting>
  <conditionalFormatting sqref="AP354">
    <cfRule type="cellIs" dxfId="13237" priority="8515" stopIfTrue="1" operator="equal">
      <formula>"Alta"</formula>
    </cfRule>
  </conditionalFormatting>
  <conditionalFormatting sqref="AP354">
    <cfRule type="cellIs" dxfId="13236" priority="8517" stopIfTrue="1" operator="equal">
      <formula>"Baja"</formula>
    </cfRule>
  </conditionalFormatting>
  <conditionalFormatting sqref="AP354">
    <cfRule type="cellIs" dxfId="13235" priority="8516" stopIfTrue="1" operator="equal">
      <formula>"Media"</formula>
    </cfRule>
  </conditionalFormatting>
  <conditionalFormatting sqref="AP354">
    <cfRule type="cellIs" dxfId="13234" priority="8514" stopIfTrue="1" operator="equal">
      <formula>"Muy Alta"</formula>
    </cfRule>
  </conditionalFormatting>
  <conditionalFormatting sqref="AP354">
    <cfRule type="cellIs" dxfId="13233" priority="8518" stopIfTrue="1" operator="equal">
      <formula>"Muy Baja"</formula>
    </cfRule>
  </conditionalFormatting>
  <conditionalFormatting sqref="V352:V353">
    <cfRule type="cellIs" dxfId="13232" priority="8619" stopIfTrue="1" operator="equal">
      <formula>"Alta"</formula>
    </cfRule>
  </conditionalFormatting>
  <conditionalFormatting sqref="V352:V353">
    <cfRule type="cellIs" dxfId="13231" priority="8621" stopIfTrue="1" operator="equal">
      <formula>"Baja"</formula>
    </cfRule>
  </conditionalFormatting>
  <conditionalFormatting sqref="V352:V353">
    <cfRule type="cellIs" dxfId="13230" priority="8620" stopIfTrue="1" operator="equal">
      <formula>"Media"</formula>
    </cfRule>
  </conditionalFormatting>
  <conditionalFormatting sqref="V352:V353">
    <cfRule type="cellIs" dxfId="13229" priority="8618" stopIfTrue="1" operator="equal">
      <formula>"Muy Alta"</formula>
    </cfRule>
  </conditionalFormatting>
  <conditionalFormatting sqref="V352:V353">
    <cfRule type="cellIs" dxfId="13228" priority="8622" stopIfTrue="1" operator="equal">
      <formula>"Muy Baja"</formula>
    </cfRule>
  </conditionalFormatting>
  <conditionalFormatting sqref="AW352">
    <cfRule type="containsText" dxfId="13227" priority="8593" operator="containsText" text="VALORAR">
      <formula>NOT(ISERROR(SEARCH("VALORAR",AW352)))</formula>
    </cfRule>
    <cfRule type="containsText" dxfId="13226" priority="8594" operator="containsText" text="Extrema">
      <formula>NOT(ISERROR(SEARCH("Extrema",AW352)))</formula>
    </cfRule>
    <cfRule type="containsText" dxfId="13225" priority="8595" operator="containsText" text="Alta">
      <formula>NOT(ISERROR(SEARCH("Alta",AW352)))</formula>
    </cfRule>
    <cfRule type="containsText" dxfId="13224" priority="8596" operator="containsText" text="Moderada">
      <formula>NOT(ISERROR(SEARCH("Moderada",AW352)))</formula>
    </cfRule>
    <cfRule type="containsText" dxfId="13223" priority="8597" operator="containsText" text="Baja">
      <formula>NOT(ISERROR(SEARCH("Baja",AW352)))</formula>
    </cfRule>
  </conditionalFormatting>
  <conditionalFormatting sqref="AW352">
    <cfRule type="containsText" dxfId="13222" priority="8598" operator="containsText" text="VALORAR">
      <formula>NOT(ISERROR(SEARCH("VALORAR",AW352)))</formula>
    </cfRule>
    <cfRule type="containsText" dxfId="13221" priority="8599" operator="containsText" text="Extrema">
      <formula>NOT(ISERROR(SEARCH("Extrema",AW352)))</formula>
    </cfRule>
    <cfRule type="containsText" dxfId="13220" priority="8600" operator="containsText" text="Alta">
      <formula>NOT(ISERROR(SEARCH("Alta",AW352)))</formula>
    </cfRule>
    <cfRule type="containsText" dxfId="13219" priority="8601" operator="containsText" text="Moderada">
      <formula>NOT(ISERROR(SEARCH("Moderada",AW352)))</formula>
    </cfRule>
    <cfRule type="containsText" dxfId="13218" priority="8602" operator="containsText" text="Baja">
      <formula>NOT(ISERROR(SEARCH("Baja",AW352)))</formula>
    </cfRule>
  </conditionalFormatting>
  <conditionalFormatting sqref="AP352">
    <cfRule type="cellIs" dxfId="13217" priority="8585" stopIfTrue="1" operator="equal">
      <formula>"Alta"</formula>
    </cfRule>
  </conditionalFormatting>
  <conditionalFormatting sqref="AP352">
    <cfRule type="cellIs" dxfId="13216" priority="8587" stopIfTrue="1" operator="equal">
      <formula>"Baja"</formula>
    </cfRule>
  </conditionalFormatting>
  <conditionalFormatting sqref="AP352">
    <cfRule type="cellIs" dxfId="13215" priority="8586" stopIfTrue="1" operator="equal">
      <formula>"Media"</formula>
    </cfRule>
  </conditionalFormatting>
  <conditionalFormatting sqref="AP352">
    <cfRule type="cellIs" dxfId="13214" priority="8584" stopIfTrue="1" operator="equal">
      <formula>"Muy Alta"</formula>
    </cfRule>
  </conditionalFormatting>
  <conditionalFormatting sqref="AP352">
    <cfRule type="cellIs" dxfId="13213" priority="8588" stopIfTrue="1" operator="equal">
      <formula>"Muy Baja"</formula>
    </cfRule>
  </conditionalFormatting>
  <conditionalFormatting sqref="AP353">
    <cfRule type="cellIs" dxfId="13212" priority="8571" stopIfTrue="1" operator="equal">
      <formula>"Alta"</formula>
    </cfRule>
  </conditionalFormatting>
  <conditionalFormatting sqref="AP353">
    <cfRule type="cellIs" dxfId="13211" priority="8573" stopIfTrue="1" operator="equal">
      <formula>"Baja"</formula>
    </cfRule>
  </conditionalFormatting>
  <conditionalFormatting sqref="AP353">
    <cfRule type="cellIs" dxfId="13210" priority="8572" stopIfTrue="1" operator="equal">
      <formula>"Media"</formula>
    </cfRule>
  </conditionalFormatting>
  <conditionalFormatting sqref="AP353">
    <cfRule type="cellIs" dxfId="13209" priority="8570" stopIfTrue="1" operator="equal">
      <formula>"Muy Alta"</formula>
    </cfRule>
  </conditionalFormatting>
  <conditionalFormatting sqref="AP353">
    <cfRule type="cellIs" dxfId="13208" priority="8574" stopIfTrue="1" operator="equal">
      <formula>"Muy Baja"</formula>
    </cfRule>
  </conditionalFormatting>
  <conditionalFormatting sqref="AE354:AE355">
    <cfRule type="containsText" dxfId="13207" priority="8523" operator="containsText" text="VALORAR">
      <formula>NOT(ISERROR(SEARCH("VALORAR",AE354)))</formula>
    </cfRule>
    <cfRule type="containsText" dxfId="13206" priority="8524" operator="containsText" text="Extrema">
      <formula>NOT(ISERROR(SEARCH("Extrema",AE354)))</formula>
    </cfRule>
    <cfRule type="containsText" dxfId="13205" priority="8525" operator="containsText" text="Alta">
      <formula>NOT(ISERROR(SEARCH("Alta",AE354)))</formula>
    </cfRule>
    <cfRule type="containsText" dxfId="13204" priority="8526" operator="containsText" text="Moderada">
      <formula>NOT(ISERROR(SEARCH("Moderada",AE354)))</formula>
    </cfRule>
    <cfRule type="containsText" dxfId="13203" priority="8527" operator="containsText" text="Baja">
      <formula>NOT(ISERROR(SEARCH("Baja",AE354)))</formula>
    </cfRule>
  </conditionalFormatting>
  <conditionalFormatting sqref="AE354:AE355">
    <cfRule type="containsText" dxfId="13202" priority="8528" operator="containsText" text="VALORAR">
      <formula>NOT(ISERROR(SEARCH("VALORAR",AE354)))</formula>
    </cfRule>
    <cfRule type="containsText" dxfId="13201" priority="8529" operator="containsText" text="Extrema">
      <formula>NOT(ISERROR(SEARCH("Extrema",AE354)))</formula>
    </cfRule>
    <cfRule type="containsText" dxfId="13200" priority="8530" operator="containsText" text="Alta">
      <formula>NOT(ISERROR(SEARCH("Alta",AE354)))</formula>
    </cfRule>
    <cfRule type="containsText" dxfId="13199" priority="8531" operator="containsText" text="Moderada">
      <formula>NOT(ISERROR(SEARCH("Moderada",AE354)))</formula>
    </cfRule>
    <cfRule type="containsText" dxfId="13198" priority="8532" operator="containsText" text="Baja">
      <formula>NOT(ISERROR(SEARCH("Baja",AE354)))</formula>
    </cfRule>
  </conditionalFormatting>
  <conditionalFormatting sqref="V354:V355">
    <cfRule type="cellIs" dxfId="13197" priority="8539" stopIfTrue="1" operator="equal">
      <formula>"Alta"</formula>
    </cfRule>
  </conditionalFormatting>
  <conditionalFormatting sqref="V354:V355">
    <cfRule type="cellIs" dxfId="13196" priority="8541" stopIfTrue="1" operator="equal">
      <formula>"Baja"</formula>
    </cfRule>
  </conditionalFormatting>
  <conditionalFormatting sqref="V354:V355">
    <cfRule type="cellIs" dxfId="13195" priority="8540" stopIfTrue="1" operator="equal">
      <formula>"Media"</formula>
    </cfRule>
  </conditionalFormatting>
  <conditionalFormatting sqref="V354:V355">
    <cfRule type="cellIs" dxfId="13194" priority="8538" stopIfTrue="1" operator="equal">
      <formula>"Muy Alta"</formula>
    </cfRule>
  </conditionalFormatting>
  <conditionalFormatting sqref="V354:V355">
    <cfRule type="cellIs" dxfId="13193" priority="8542" stopIfTrue="1" operator="equal">
      <formula>"Muy Baja"</formula>
    </cfRule>
  </conditionalFormatting>
  <conditionalFormatting sqref="AP355">
    <cfRule type="cellIs" dxfId="13192" priority="8501" stopIfTrue="1" operator="equal">
      <formula>"Alta"</formula>
    </cfRule>
  </conditionalFormatting>
  <conditionalFormatting sqref="AP355">
    <cfRule type="cellIs" dxfId="13191" priority="8503" stopIfTrue="1" operator="equal">
      <formula>"Baja"</formula>
    </cfRule>
  </conditionalFormatting>
  <conditionalFormatting sqref="AP355">
    <cfRule type="cellIs" dxfId="13190" priority="8502" stopIfTrue="1" operator="equal">
      <formula>"Media"</formula>
    </cfRule>
  </conditionalFormatting>
  <conditionalFormatting sqref="AP355">
    <cfRule type="cellIs" dxfId="13189" priority="8500" stopIfTrue="1" operator="equal">
      <formula>"Muy Alta"</formula>
    </cfRule>
  </conditionalFormatting>
  <conditionalFormatting sqref="AP355">
    <cfRule type="cellIs" dxfId="13188" priority="8504" stopIfTrue="1" operator="equal">
      <formula>"Muy Baja"</formula>
    </cfRule>
  </conditionalFormatting>
  <conditionalFormatting sqref="AE356">
    <cfRule type="containsText" dxfId="13187" priority="8467" operator="containsText" text="VALORAR">
      <formula>NOT(ISERROR(SEARCH("VALORAR",AE356)))</formula>
    </cfRule>
    <cfRule type="containsText" dxfId="13186" priority="8468" operator="containsText" text="Extrema">
      <formula>NOT(ISERROR(SEARCH("Extrema",AE356)))</formula>
    </cfRule>
    <cfRule type="containsText" dxfId="13185" priority="8469" operator="containsText" text="Alta">
      <formula>NOT(ISERROR(SEARCH("Alta",AE356)))</formula>
    </cfRule>
    <cfRule type="containsText" dxfId="13184" priority="8470" operator="containsText" text="Moderada">
      <formula>NOT(ISERROR(SEARCH("Moderada",AE356)))</formula>
    </cfRule>
    <cfRule type="containsText" dxfId="13183" priority="8471" operator="containsText" text="Baja">
      <formula>NOT(ISERROR(SEARCH("Baja",AE356)))</formula>
    </cfRule>
  </conditionalFormatting>
  <conditionalFormatting sqref="AE356">
    <cfRule type="containsText" dxfId="13182" priority="8472" operator="containsText" text="VALORAR">
      <formula>NOT(ISERROR(SEARCH("VALORAR",AE356)))</formula>
    </cfRule>
    <cfRule type="containsText" dxfId="13181" priority="8473" operator="containsText" text="Extrema">
      <formula>NOT(ISERROR(SEARCH("Extrema",AE356)))</formula>
    </cfRule>
    <cfRule type="containsText" dxfId="13180" priority="8474" operator="containsText" text="Alta">
      <formula>NOT(ISERROR(SEARCH("Alta",AE356)))</formula>
    </cfRule>
    <cfRule type="containsText" dxfId="13179" priority="8475" operator="containsText" text="Moderada">
      <formula>NOT(ISERROR(SEARCH("Moderada",AE356)))</formula>
    </cfRule>
    <cfRule type="containsText" dxfId="13178" priority="8476" operator="containsText" text="Baja">
      <formula>NOT(ISERROR(SEARCH("Baja",AE356)))</formula>
    </cfRule>
  </conditionalFormatting>
  <conditionalFormatting sqref="V356">
    <cfRule type="cellIs" dxfId="13177" priority="8483" stopIfTrue="1" operator="equal">
      <formula>"Alta"</formula>
    </cfRule>
  </conditionalFormatting>
  <conditionalFormatting sqref="V356">
    <cfRule type="cellIs" dxfId="13176" priority="8485" stopIfTrue="1" operator="equal">
      <formula>"Baja"</formula>
    </cfRule>
  </conditionalFormatting>
  <conditionalFormatting sqref="V356">
    <cfRule type="cellIs" dxfId="13175" priority="8484" stopIfTrue="1" operator="equal">
      <formula>"Media"</formula>
    </cfRule>
  </conditionalFormatting>
  <conditionalFormatting sqref="V356">
    <cfRule type="cellIs" dxfId="13174" priority="8482" stopIfTrue="1" operator="equal">
      <formula>"Muy Alta"</formula>
    </cfRule>
  </conditionalFormatting>
  <conditionalFormatting sqref="V356">
    <cfRule type="cellIs" dxfId="13173" priority="8486" stopIfTrue="1" operator="equal">
      <formula>"Muy Baja"</formula>
    </cfRule>
  </conditionalFormatting>
  <conditionalFormatting sqref="AP356">
    <cfRule type="cellIs" dxfId="13172" priority="8459" stopIfTrue="1" operator="equal">
      <formula>"Alta"</formula>
    </cfRule>
  </conditionalFormatting>
  <conditionalFormatting sqref="AP356">
    <cfRule type="cellIs" dxfId="13171" priority="8461" stopIfTrue="1" operator="equal">
      <formula>"Baja"</formula>
    </cfRule>
  </conditionalFormatting>
  <conditionalFormatting sqref="AP356">
    <cfRule type="cellIs" dxfId="13170" priority="8460" stopIfTrue="1" operator="equal">
      <formula>"Media"</formula>
    </cfRule>
  </conditionalFormatting>
  <conditionalFormatting sqref="AP356">
    <cfRule type="cellIs" dxfId="13169" priority="8458" stopIfTrue="1" operator="equal">
      <formula>"Muy Alta"</formula>
    </cfRule>
  </conditionalFormatting>
  <conditionalFormatting sqref="AP356">
    <cfRule type="cellIs" dxfId="13168" priority="8462" stopIfTrue="1" operator="equal">
      <formula>"Muy Baja"</formula>
    </cfRule>
  </conditionalFormatting>
  <conditionalFormatting sqref="AE364:AE365">
    <cfRule type="containsText" dxfId="13167" priority="8411" operator="containsText" text="VALORAR">
      <formula>NOT(ISERROR(SEARCH("VALORAR",AE364)))</formula>
    </cfRule>
    <cfRule type="containsText" dxfId="13166" priority="8412" operator="containsText" text="Extrema">
      <formula>NOT(ISERROR(SEARCH("Extrema",AE364)))</formula>
    </cfRule>
    <cfRule type="containsText" dxfId="13165" priority="8413" operator="containsText" text="Alta">
      <formula>NOT(ISERROR(SEARCH("Alta",AE364)))</formula>
    </cfRule>
    <cfRule type="containsText" dxfId="13164" priority="8414" operator="containsText" text="Moderada">
      <formula>NOT(ISERROR(SEARCH("Moderada",AE364)))</formula>
    </cfRule>
    <cfRule type="containsText" dxfId="13163" priority="8415" operator="containsText" text="Baja">
      <formula>NOT(ISERROR(SEARCH("Baja",AE364)))</formula>
    </cfRule>
  </conditionalFormatting>
  <conditionalFormatting sqref="AE364:AE365">
    <cfRule type="containsText" dxfId="13162" priority="8416" operator="containsText" text="VALORAR">
      <formula>NOT(ISERROR(SEARCH("VALORAR",AE364)))</formula>
    </cfRule>
    <cfRule type="containsText" dxfId="13161" priority="8417" operator="containsText" text="Extrema">
      <formula>NOT(ISERROR(SEARCH("Extrema",AE364)))</formula>
    </cfRule>
    <cfRule type="containsText" dxfId="13160" priority="8418" operator="containsText" text="Alta">
      <formula>NOT(ISERROR(SEARCH("Alta",AE364)))</formula>
    </cfRule>
    <cfRule type="containsText" dxfId="13159" priority="8419" operator="containsText" text="Moderada">
      <formula>NOT(ISERROR(SEARCH("Moderada",AE364)))</formula>
    </cfRule>
    <cfRule type="containsText" dxfId="13158" priority="8420" operator="containsText" text="Baja">
      <formula>NOT(ISERROR(SEARCH("Baja",AE364)))</formula>
    </cfRule>
  </conditionalFormatting>
  <conditionalFormatting sqref="AP369">
    <cfRule type="cellIs" dxfId="13157" priority="8365" stopIfTrue="1" operator="equal">
      <formula>"Alta"</formula>
    </cfRule>
  </conditionalFormatting>
  <conditionalFormatting sqref="AP369">
    <cfRule type="cellIs" dxfId="13156" priority="8367" stopIfTrue="1" operator="equal">
      <formula>"Baja"</formula>
    </cfRule>
  </conditionalFormatting>
  <conditionalFormatting sqref="AP369">
    <cfRule type="cellIs" dxfId="13155" priority="8366" stopIfTrue="1" operator="equal">
      <formula>"Media"</formula>
    </cfRule>
  </conditionalFormatting>
  <conditionalFormatting sqref="AP369">
    <cfRule type="cellIs" dxfId="13154" priority="8364" stopIfTrue="1" operator="equal">
      <formula>"Muy Alta"</formula>
    </cfRule>
  </conditionalFormatting>
  <conditionalFormatting sqref="AP369">
    <cfRule type="cellIs" dxfId="13153" priority="8368" stopIfTrue="1" operator="equal">
      <formula>"Muy Baja"</formula>
    </cfRule>
  </conditionalFormatting>
  <conditionalFormatting sqref="AP366">
    <cfRule type="cellIs" dxfId="13152" priority="8323" stopIfTrue="1" operator="equal">
      <formula>"Alta"</formula>
    </cfRule>
  </conditionalFormatting>
  <conditionalFormatting sqref="AP366">
    <cfRule type="cellIs" dxfId="13151" priority="8325" stopIfTrue="1" operator="equal">
      <formula>"Baja"</formula>
    </cfRule>
  </conditionalFormatting>
  <conditionalFormatting sqref="AP366">
    <cfRule type="cellIs" dxfId="13150" priority="8324" stopIfTrue="1" operator="equal">
      <formula>"Media"</formula>
    </cfRule>
  </conditionalFormatting>
  <conditionalFormatting sqref="AP366">
    <cfRule type="cellIs" dxfId="13149" priority="8322" stopIfTrue="1" operator="equal">
      <formula>"Muy Alta"</formula>
    </cfRule>
  </conditionalFormatting>
  <conditionalFormatting sqref="AP366">
    <cfRule type="cellIs" dxfId="13148" priority="8326" stopIfTrue="1" operator="equal">
      <formula>"Muy Baja"</formula>
    </cfRule>
  </conditionalFormatting>
  <conditionalFormatting sqref="V364:V365">
    <cfRule type="cellIs" dxfId="13147" priority="8427" stopIfTrue="1" operator="equal">
      <formula>"Alta"</formula>
    </cfRule>
  </conditionalFormatting>
  <conditionalFormatting sqref="V364:V365">
    <cfRule type="cellIs" dxfId="13146" priority="8429" stopIfTrue="1" operator="equal">
      <formula>"Baja"</formula>
    </cfRule>
  </conditionalFormatting>
  <conditionalFormatting sqref="V364:V365">
    <cfRule type="cellIs" dxfId="13145" priority="8428" stopIfTrue="1" operator="equal">
      <formula>"Media"</formula>
    </cfRule>
  </conditionalFormatting>
  <conditionalFormatting sqref="V364:V365">
    <cfRule type="cellIs" dxfId="13144" priority="8426" stopIfTrue="1" operator="equal">
      <formula>"Muy Alta"</formula>
    </cfRule>
  </conditionalFormatting>
  <conditionalFormatting sqref="V364:V365">
    <cfRule type="cellIs" dxfId="13143" priority="8430" stopIfTrue="1" operator="equal">
      <formula>"Muy Baja"</formula>
    </cfRule>
  </conditionalFormatting>
  <conditionalFormatting sqref="AW364">
    <cfRule type="containsText" dxfId="13142" priority="8401" operator="containsText" text="VALORAR">
      <formula>NOT(ISERROR(SEARCH("VALORAR",AW364)))</formula>
    </cfRule>
    <cfRule type="containsText" dxfId="13141" priority="8402" operator="containsText" text="Extrema">
      <formula>NOT(ISERROR(SEARCH("Extrema",AW364)))</formula>
    </cfRule>
    <cfRule type="containsText" dxfId="13140" priority="8403" operator="containsText" text="Alta">
      <formula>NOT(ISERROR(SEARCH("Alta",AW364)))</formula>
    </cfRule>
    <cfRule type="containsText" dxfId="13139" priority="8404" operator="containsText" text="Moderada">
      <formula>NOT(ISERROR(SEARCH("Moderada",AW364)))</formula>
    </cfRule>
    <cfRule type="containsText" dxfId="13138" priority="8405" operator="containsText" text="Baja">
      <formula>NOT(ISERROR(SEARCH("Baja",AW364)))</formula>
    </cfRule>
  </conditionalFormatting>
  <conditionalFormatting sqref="AW364">
    <cfRule type="containsText" dxfId="13137" priority="8406" operator="containsText" text="VALORAR">
      <formula>NOT(ISERROR(SEARCH("VALORAR",AW364)))</formula>
    </cfRule>
    <cfRule type="containsText" dxfId="13136" priority="8407" operator="containsText" text="Extrema">
      <formula>NOT(ISERROR(SEARCH("Extrema",AW364)))</formula>
    </cfRule>
    <cfRule type="containsText" dxfId="13135" priority="8408" operator="containsText" text="Alta">
      <formula>NOT(ISERROR(SEARCH("Alta",AW364)))</formula>
    </cfRule>
    <cfRule type="containsText" dxfId="13134" priority="8409" operator="containsText" text="Moderada">
      <formula>NOT(ISERROR(SEARCH("Moderada",AW364)))</formula>
    </cfRule>
    <cfRule type="containsText" dxfId="13133" priority="8410" operator="containsText" text="Baja">
      <formula>NOT(ISERROR(SEARCH("Baja",AW364)))</formula>
    </cfRule>
  </conditionalFormatting>
  <conditionalFormatting sqref="AP364">
    <cfRule type="cellIs" dxfId="13132" priority="8393" stopIfTrue="1" operator="equal">
      <formula>"Alta"</formula>
    </cfRule>
  </conditionalFormatting>
  <conditionalFormatting sqref="AP364">
    <cfRule type="cellIs" dxfId="13131" priority="8395" stopIfTrue="1" operator="equal">
      <formula>"Baja"</formula>
    </cfRule>
  </conditionalFormatting>
  <conditionalFormatting sqref="AP364">
    <cfRule type="cellIs" dxfId="13130" priority="8394" stopIfTrue="1" operator="equal">
      <formula>"Media"</formula>
    </cfRule>
  </conditionalFormatting>
  <conditionalFormatting sqref="AP364">
    <cfRule type="cellIs" dxfId="13129" priority="8392" stopIfTrue="1" operator="equal">
      <formula>"Muy Alta"</formula>
    </cfRule>
  </conditionalFormatting>
  <conditionalFormatting sqref="AP364">
    <cfRule type="cellIs" dxfId="13128" priority="8396" stopIfTrue="1" operator="equal">
      <formula>"Muy Baja"</formula>
    </cfRule>
  </conditionalFormatting>
  <conditionalFormatting sqref="AP365">
    <cfRule type="cellIs" dxfId="13127" priority="8379" stopIfTrue="1" operator="equal">
      <formula>"Alta"</formula>
    </cfRule>
  </conditionalFormatting>
  <conditionalFormatting sqref="AP365">
    <cfRule type="cellIs" dxfId="13126" priority="8381" stopIfTrue="1" operator="equal">
      <formula>"Baja"</formula>
    </cfRule>
  </conditionalFormatting>
  <conditionalFormatting sqref="AP365">
    <cfRule type="cellIs" dxfId="13125" priority="8380" stopIfTrue="1" operator="equal">
      <formula>"Media"</formula>
    </cfRule>
  </conditionalFormatting>
  <conditionalFormatting sqref="AP365">
    <cfRule type="cellIs" dxfId="13124" priority="8378" stopIfTrue="1" operator="equal">
      <formula>"Muy Alta"</formula>
    </cfRule>
  </conditionalFormatting>
  <conditionalFormatting sqref="AP365">
    <cfRule type="cellIs" dxfId="13123" priority="8382" stopIfTrue="1" operator="equal">
      <formula>"Muy Baja"</formula>
    </cfRule>
  </conditionalFormatting>
  <conditionalFormatting sqref="AE366:AE367">
    <cfRule type="containsText" dxfId="13122" priority="8331" operator="containsText" text="VALORAR">
      <formula>NOT(ISERROR(SEARCH("VALORAR",AE366)))</formula>
    </cfRule>
    <cfRule type="containsText" dxfId="13121" priority="8332" operator="containsText" text="Extrema">
      <formula>NOT(ISERROR(SEARCH("Extrema",AE366)))</formula>
    </cfRule>
    <cfRule type="containsText" dxfId="13120" priority="8333" operator="containsText" text="Alta">
      <formula>NOT(ISERROR(SEARCH("Alta",AE366)))</formula>
    </cfRule>
    <cfRule type="containsText" dxfId="13119" priority="8334" operator="containsText" text="Moderada">
      <formula>NOT(ISERROR(SEARCH("Moderada",AE366)))</formula>
    </cfRule>
    <cfRule type="containsText" dxfId="13118" priority="8335" operator="containsText" text="Baja">
      <formula>NOT(ISERROR(SEARCH("Baja",AE366)))</formula>
    </cfRule>
  </conditionalFormatting>
  <conditionalFormatting sqref="AE366:AE367">
    <cfRule type="containsText" dxfId="13117" priority="8336" operator="containsText" text="VALORAR">
      <formula>NOT(ISERROR(SEARCH("VALORAR",AE366)))</formula>
    </cfRule>
    <cfRule type="containsText" dxfId="13116" priority="8337" operator="containsText" text="Extrema">
      <formula>NOT(ISERROR(SEARCH("Extrema",AE366)))</formula>
    </cfRule>
    <cfRule type="containsText" dxfId="13115" priority="8338" operator="containsText" text="Alta">
      <formula>NOT(ISERROR(SEARCH("Alta",AE366)))</formula>
    </cfRule>
    <cfRule type="containsText" dxfId="13114" priority="8339" operator="containsText" text="Moderada">
      <formula>NOT(ISERROR(SEARCH("Moderada",AE366)))</formula>
    </cfRule>
    <cfRule type="containsText" dxfId="13113" priority="8340" operator="containsText" text="Baja">
      <formula>NOT(ISERROR(SEARCH("Baja",AE366)))</formula>
    </cfRule>
  </conditionalFormatting>
  <conditionalFormatting sqref="V366:V367">
    <cfRule type="cellIs" dxfId="13112" priority="8347" stopIfTrue="1" operator="equal">
      <formula>"Alta"</formula>
    </cfRule>
  </conditionalFormatting>
  <conditionalFormatting sqref="V366:V367">
    <cfRule type="cellIs" dxfId="13111" priority="8349" stopIfTrue="1" operator="equal">
      <formula>"Baja"</formula>
    </cfRule>
  </conditionalFormatting>
  <conditionalFormatting sqref="V366:V367">
    <cfRule type="cellIs" dxfId="13110" priority="8348" stopIfTrue="1" operator="equal">
      <formula>"Media"</formula>
    </cfRule>
  </conditionalFormatting>
  <conditionalFormatting sqref="V366:V367">
    <cfRule type="cellIs" dxfId="13109" priority="8346" stopIfTrue="1" operator="equal">
      <formula>"Muy Alta"</formula>
    </cfRule>
  </conditionalFormatting>
  <conditionalFormatting sqref="V366:V367">
    <cfRule type="cellIs" dxfId="13108" priority="8350" stopIfTrue="1" operator="equal">
      <formula>"Muy Baja"</formula>
    </cfRule>
  </conditionalFormatting>
  <conditionalFormatting sqref="AP367">
    <cfRule type="cellIs" dxfId="13107" priority="8309" stopIfTrue="1" operator="equal">
      <formula>"Alta"</formula>
    </cfRule>
  </conditionalFormatting>
  <conditionalFormatting sqref="AP367">
    <cfRule type="cellIs" dxfId="13106" priority="8311" stopIfTrue="1" operator="equal">
      <formula>"Baja"</formula>
    </cfRule>
  </conditionalFormatting>
  <conditionalFormatting sqref="AP367">
    <cfRule type="cellIs" dxfId="13105" priority="8310" stopIfTrue="1" operator="equal">
      <formula>"Media"</formula>
    </cfRule>
  </conditionalFormatting>
  <conditionalFormatting sqref="AP367">
    <cfRule type="cellIs" dxfId="13104" priority="8308" stopIfTrue="1" operator="equal">
      <formula>"Muy Alta"</formula>
    </cfRule>
  </conditionalFormatting>
  <conditionalFormatting sqref="AP367">
    <cfRule type="cellIs" dxfId="13103" priority="8312" stopIfTrue="1" operator="equal">
      <formula>"Muy Baja"</formula>
    </cfRule>
  </conditionalFormatting>
  <conditionalFormatting sqref="AE368">
    <cfRule type="containsText" dxfId="13102" priority="8275" operator="containsText" text="VALORAR">
      <formula>NOT(ISERROR(SEARCH("VALORAR",AE368)))</formula>
    </cfRule>
    <cfRule type="containsText" dxfId="13101" priority="8276" operator="containsText" text="Extrema">
      <formula>NOT(ISERROR(SEARCH("Extrema",AE368)))</formula>
    </cfRule>
    <cfRule type="containsText" dxfId="13100" priority="8277" operator="containsText" text="Alta">
      <formula>NOT(ISERROR(SEARCH("Alta",AE368)))</formula>
    </cfRule>
    <cfRule type="containsText" dxfId="13099" priority="8278" operator="containsText" text="Moderada">
      <formula>NOT(ISERROR(SEARCH("Moderada",AE368)))</formula>
    </cfRule>
    <cfRule type="containsText" dxfId="13098" priority="8279" operator="containsText" text="Baja">
      <formula>NOT(ISERROR(SEARCH("Baja",AE368)))</formula>
    </cfRule>
  </conditionalFormatting>
  <conditionalFormatting sqref="AE368">
    <cfRule type="containsText" dxfId="13097" priority="8280" operator="containsText" text="VALORAR">
      <formula>NOT(ISERROR(SEARCH("VALORAR",AE368)))</formula>
    </cfRule>
    <cfRule type="containsText" dxfId="13096" priority="8281" operator="containsText" text="Extrema">
      <formula>NOT(ISERROR(SEARCH("Extrema",AE368)))</formula>
    </cfRule>
    <cfRule type="containsText" dxfId="13095" priority="8282" operator="containsText" text="Alta">
      <formula>NOT(ISERROR(SEARCH("Alta",AE368)))</formula>
    </cfRule>
    <cfRule type="containsText" dxfId="13094" priority="8283" operator="containsText" text="Moderada">
      <formula>NOT(ISERROR(SEARCH("Moderada",AE368)))</formula>
    </cfRule>
    <cfRule type="containsText" dxfId="13093" priority="8284" operator="containsText" text="Baja">
      <formula>NOT(ISERROR(SEARCH("Baja",AE368)))</formula>
    </cfRule>
  </conditionalFormatting>
  <conditionalFormatting sqref="V368">
    <cfRule type="cellIs" dxfId="13092" priority="8291" stopIfTrue="1" operator="equal">
      <formula>"Alta"</formula>
    </cfRule>
  </conditionalFormatting>
  <conditionalFormatting sqref="V368">
    <cfRule type="cellIs" dxfId="13091" priority="8293" stopIfTrue="1" operator="equal">
      <formula>"Baja"</formula>
    </cfRule>
  </conditionalFormatting>
  <conditionalFormatting sqref="V368">
    <cfRule type="cellIs" dxfId="13090" priority="8292" stopIfTrue="1" operator="equal">
      <formula>"Media"</formula>
    </cfRule>
  </conditionalFormatting>
  <conditionalFormatting sqref="V368">
    <cfRule type="cellIs" dxfId="13089" priority="8290" stopIfTrue="1" operator="equal">
      <formula>"Muy Alta"</formula>
    </cfRule>
  </conditionalFormatting>
  <conditionalFormatting sqref="V368">
    <cfRule type="cellIs" dxfId="13088" priority="8294" stopIfTrue="1" operator="equal">
      <formula>"Muy Baja"</formula>
    </cfRule>
  </conditionalFormatting>
  <conditionalFormatting sqref="AP368">
    <cfRule type="cellIs" dxfId="13087" priority="8267" stopIfTrue="1" operator="equal">
      <formula>"Alta"</formula>
    </cfRule>
  </conditionalFormatting>
  <conditionalFormatting sqref="AP368">
    <cfRule type="cellIs" dxfId="13086" priority="8269" stopIfTrue="1" operator="equal">
      <formula>"Baja"</formula>
    </cfRule>
  </conditionalFormatting>
  <conditionalFormatting sqref="AP368">
    <cfRule type="cellIs" dxfId="13085" priority="8268" stopIfTrue="1" operator="equal">
      <formula>"Media"</formula>
    </cfRule>
  </conditionalFormatting>
  <conditionalFormatting sqref="AP368">
    <cfRule type="cellIs" dxfId="13084" priority="8266" stopIfTrue="1" operator="equal">
      <formula>"Muy Alta"</formula>
    </cfRule>
  </conditionalFormatting>
  <conditionalFormatting sqref="AP368">
    <cfRule type="cellIs" dxfId="13083" priority="8270" stopIfTrue="1" operator="equal">
      <formula>"Muy Baja"</formula>
    </cfRule>
  </conditionalFormatting>
  <conditionalFormatting sqref="AE370:AE371">
    <cfRule type="containsText" dxfId="13082" priority="8219" operator="containsText" text="VALORAR">
      <formula>NOT(ISERROR(SEARCH("VALORAR",AE370)))</formula>
    </cfRule>
    <cfRule type="containsText" dxfId="13081" priority="8220" operator="containsText" text="Extrema">
      <formula>NOT(ISERROR(SEARCH("Extrema",AE370)))</formula>
    </cfRule>
    <cfRule type="containsText" dxfId="13080" priority="8221" operator="containsText" text="Alta">
      <formula>NOT(ISERROR(SEARCH("Alta",AE370)))</formula>
    </cfRule>
    <cfRule type="containsText" dxfId="13079" priority="8222" operator="containsText" text="Moderada">
      <formula>NOT(ISERROR(SEARCH("Moderada",AE370)))</formula>
    </cfRule>
    <cfRule type="containsText" dxfId="13078" priority="8223" operator="containsText" text="Baja">
      <formula>NOT(ISERROR(SEARCH("Baja",AE370)))</formula>
    </cfRule>
  </conditionalFormatting>
  <conditionalFormatting sqref="AE370:AE371">
    <cfRule type="containsText" dxfId="13077" priority="8224" operator="containsText" text="VALORAR">
      <formula>NOT(ISERROR(SEARCH("VALORAR",AE370)))</formula>
    </cfRule>
    <cfRule type="containsText" dxfId="13076" priority="8225" operator="containsText" text="Extrema">
      <formula>NOT(ISERROR(SEARCH("Extrema",AE370)))</formula>
    </cfRule>
    <cfRule type="containsText" dxfId="13075" priority="8226" operator="containsText" text="Alta">
      <formula>NOT(ISERROR(SEARCH("Alta",AE370)))</formula>
    </cfRule>
    <cfRule type="containsText" dxfId="13074" priority="8227" operator="containsText" text="Moderada">
      <formula>NOT(ISERROR(SEARCH("Moderada",AE370)))</formula>
    </cfRule>
    <cfRule type="containsText" dxfId="13073" priority="8228" operator="containsText" text="Baja">
      <formula>NOT(ISERROR(SEARCH("Baja",AE370)))</formula>
    </cfRule>
  </conditionalFormatting>
  <conditionalFormatting sqref="AP375">
    <cfRule type="cellIs" dxfId="13072" priority="8173" stopIfTrue="1" operator="equal">
      <formula>"Alta"</formula>
    </cfRule>
  </conditionalFormatting>
  <conditionalFormatting sqref="AP375">
    <cfRule type="cellIs" dxfId="13071" priority="8175" stopIfTrue="1" operator="equal">
      <formula>"Baja"</formula>
    </cfRule>
  </conditionalFormatting>
  <conditionalFormatting sqref="AP375">
    <cfRule type="cellIs" dxfId="13070" priority="8174" stopIfTrue="1" operator="equal">
      <formula>"Media"</formula>
    </cfRule>
  </conditionalFormatting>
  <conditionalFormatting sqref="AP375">
    <cfRule type="cellIs" dxfId="13069" priority="8172" stopIfTrue="1" operator="equal">
      <formula>"Muy Alta"</formula>
    </cfRule>
  </conditionalFormatting>
  <conditionalFormatting sqref="AP375">
    <cfRule type="cellIs" dxfId="13068" priority="8176" stopIfTrue="1" operator="equal">
      <formula>"Muy Baja"</formula>
    </cfRule>
  </conditionalFormatting>
  <conditionalFormatting sqref="AP372">
    <cfRule type="cellIs" dxfId="13067" priority="8131" stopIfTrue="1" operator="equal">
      <formula>"Alta"</formula>
    </cfRule>
  </conditionalFormatting>
  <conditionalFormatting sqref="AP372">
    <cfRule type="cellIs" dxfId="13066" priority="8133" stopIfTrue="1" operator="equal">
      <formula>"Baja"</formula>
    </cfRule>
  </conditionalFormatting>
  <conditionalFormatting sqref="AP372">
    <cfRule type="cellIs" dxfId="13065" priority="8132" stopIfTrue="1" operator="equal">
      <formula>"Media"</formula>
    </cfRule>
  </conditionalFormatting>
  <conditionalFormatting sqref="AP372">
    <cfRule type="cellIs" dxfId="13064" priority="8130" stopIfTrue="1" operator="equal">
      <formula>"Muy Alta"</formula>
    </cfRule>
  </conditionalFormatting>
  <conditionalFormatting sqref="AP372">
    <cfRule type="cellIs" dxfId="13063" priority="8134" stopIfTrue="1" operator="equal">
      <formula>"Muy Baja"</formula>
    </cfRule>
  </conditionalFormatting>
  <conditionalFormatting sqref="V370:V371">
    <cfRule type="cellIs" dxfId="13062" priority="8235" stopIfTrue="1" operator="equal">
      <formula>"Alta"</formula>
    </cfRule>
  </conditionalFormatting>
  <conditionalFormatting sqref="V370:V371">
    <cfRule type="cellIs" dxfId="13061" priority="8237" stopIfTrue="1" operator="equal">
      <formula>"Baja"</formula>
    </cfRule>
  </conditionalFormatting>
  <conditionalFormatting sqref="V370:V371">
    <cfRule type="cellIs" dxfId="13060" priority="8236" stopIfTrue="1" operator="equal">
      <formula>"Media"</formula>
    </cfRule>
  </conditionalFormatting>
  <conditionalFormatting sqref="V370:V371">
    <cfRule type="cellIs" dxfId="13059" priority="8234" stopIfTrue="1" operator="equal">
      <formula>"Muy Alta"</formula>
    </cfRule>
  </conditionalFormatting>
  <conditionalFormatting sqref="V370:V371">
    <cfRule type="cellIs" dxfId="13058" priority="8238" stopIfTrue="1" operator="equal">
      <formula>"Muy Baja"</formula>
    </cfRule>
  </conditionalFormatting>
  <conditionalFormatting sqref="AW370">
    <cfRule type="containsText" dxfId="13057" priority="8209" operator="containsText" text="VALORAR">
      <formula>NOT(ISERROR(SEARCH("VALORAR",AW370)))</formula>
    </cfRule>
    <cfRule type="containsText" dxfId="13056" priority="8210" operator="containsText" text="Extrema">
      <formula>NOT(ISERROR(SEARCH("Extrema",AW370)))</formula>
    </cfRule>
    <cfRule type="containsText" dxfId="13055" priority="8211" operator="containsText" text="Alta">
      <formula>NOT(ISERROR(SEARCH("Alta",AW370)))</formula>
    </cfRule>
    <cfRule type="containsText" dxfId="13054" priority="8212" operator="containsText" text="Moderada">
      <formula>NOT(ISERROR(SEARCH("Moderada",AW370)))</formula>
    </cfRule>
    <cfRule type="containsText" dxfId="13053" priority="8213" operator="containsText" text="Baja">
      <formula>NOT(ISERROR(SEARCH("Baja",AW370)))</formula>
    </cfRule>
  </conditionalFormatting>
  <conditionalFormatting sqref="AW370">
    <cfRule type="containsText" dxfId="13052" priority="8214" operator="containsText" text="VALORAR">
      <formula>NOT(ISERROR(SEARCH("VALORAR",AW370)))</formula>
    </cfRule>
    <cfRule type="containsText" dxfId="13051" priority="8215" operator="containsText" text="Extrema">
      <formula>NOT(ISERROR(SEARCH("Extrema",AW370)))</formula>
    </cfRule>
    <cfRule type="containsText" dxfId="13050" priority="8216" operator="containsText" text="Alta">
      <formula>NOT(ISERROR(SEARCH("Alta",AW370)))</formula>
    </cfRule>
    <cfRule type="containsText" dxfId="13049" priority="8217" operator="containsText" text="Moderada">
      <formula>NOT(ISERROR(SEARCH("Moderada",AW370)))</formula>
    </cfRule>
    <cfRule type="containsText" dxfId="13048" priority="8218" operator="containsText" text="Baja">
      <formula>NOT(ISERROR(SEARCH("Baja",AW370)))</formula>
    </cfRule>
  </conditionalFormatting>
  <conditionalFormatting sqref="AP370">
    <cfRule type="cellIs" dxfId="13047" priority="8201" stopIfTrue="1" operator="equal">
      <formula>"Alta"</formula>
    </cfRule>
  </conditionalFormatting>
  <conditionalFormatting sqref="AP370">
    <cfRule type="cellIs" dxfId="13046" priority="8203" stopIfTrue="1" operator="equal">
      <formula>"Baja"</formula>
    </cfRule>
  </conditionalFormatting>
  <conditionalFormatting sqref="AP370">
    <cfRule type="cellIs" dxfId="13045" priority="8202" stopIfTrue="1" operator="equal">
      <formula>"Media"</formula>
    </cfRule>
  </conditionalFormatting>
  <conditionalFormatting sqref="AP370">
    <cfRule type="cellIs" dxfId="13044" priority="8200" stopIfTrue="1" operator="equal">
      <formula>"Muy Alta"</formula>
    </cfRule>
  </conditionalFormatting>
  <conditionalFormatting sqref="AP370">
    <cfRule type="cellIs" dxfId="13043" priority="8204" stopIfTrue="1" operator="equal">
      <formula>"Muy Baja"</formula>
    </cfRule>
  </conditionalFormatting>
  <conditionalFormatting sqref="AP371">
    <cfRule type="cellIs" dxfId="13042" priority="8187" stopIfTrue="1" operator="equal">
      <formula>"Alta"</formula>
    </cfRule>
  </conditionalFormatting>
  <conditionalFormatting sqref="AP371">
    <cfRule type="cellIs" dxfId="13041" priority="8189" stopIfTrue="1" operator="equal">
      <formula>"Baja"</formula>
    </cfRule>
  </conditionalFormatting>
  <conditionalFormatting sqref="AP371">
    <cfRule type="cellIs" dxfId="13040" priority="8188" stopIfTrue="1" operator="equal">
      <formula>"Media"</formula>
    </cfRule>
  </conditionalFormatting>
  <conditionalFormatting sqref="AP371">
    <cfRule type="cellIs" dxfId="13039" priority="8186" stopIfTrue="1" operator="equal">
      <formula>"Muy Alta"</formula>
    </cfRule>
  </conditionalFormatting>
  <conditionalFormatting sqref="AP371">
    <cfRule type="cellIs" dxfId="13038" priority="8190" stopIfTrue="1" operator="equal">
      <formula>"Muy Baja"</formula>
    </cfRule>
  </conditionalFormatting>
  <conditionalFormatting sqref="AE372:AE373">
    <cfRule type="containsText" dxfId="13037" priority="8139" operator="containsText" text="VALORAR">
      <formula>NOT(ISERROR(SEARCH("VALORAR",AE372)))</formula>
    </cfRule>
    <cfRule type="containsText" dxfId="13036" priority="8140" operator="containsText" text="Extrema">
      <formula>NOT(ISERROR(SEARCH("Extrema",AE372)))</formula>
    </cfRule>
    <cfRule type="containsText" dxfId="13035" priority="8141" operator="containsText" text="Alta">
      <formula>NOT(ISERROR(SEARCH("Alta",AE372)))</formula>
    </cfRule>
    <cfRule type="containsText" dxfId="13034" priority="8142" operator="containsText" text="Moderada">
      <formula>NOT(ISERROR(SEARCH("Moderada",AE372)))</formula>
    </cfRule>
    <cfRule type="containsText" dxfId="13033" priority="8143" operator="containsText" text="Baja">
      <formula>NOT(ISERROR(SEARCH("Baja",AE372)))</formula>
    </cfRule>
  </conditionalFormatting>
  <conditionalFormatting sqref="AE372:AE373">
    <cfRule type="containsText" dxfId="13032" priority="8144" operator="containsText" text="VALORAR">
      <formula>NOT(ISERROR(SEARCH("VALORAR",AE372)))</formula>
    </cfRule>
    <cfRule type="containsText" dxfId="13031" priority="8145" operator="containsText" text="Extrema">
      <formula>NOT(ISERROR(SEARCH("Extrema",AE372)))</formula>
    </cfRule>
    <cfRule type="containsText" dxfId="13030" priority="8146" operator="containsText" text="Alta">
      <formula>NOT(ISERROR(SEARCH("Alta",AE372)))</formula>
    </cfRule>
    <cfRule type="containsText" dxfId="13029" priority="8147" operator="containsText" text="Moderada">
      <formula>NOT(ISERROR(SEARCH("Moderada",AE372)))</formula>
    </cfRule>
    <cfRule type="containsText" dxfId="13028" priority="8148" operator="containsText" text="Baja">
      <formula>NOT(ISERROR(SEARCH("Baja",AE372)))</formula>
    </cfRule>
  </conditionalFormatting>
  <conditionalFormatting sqref="V372:V373">
    <cfRule type="cellIs" dxfId="13027" priority="8155" stopIfTrue="1" operator="equal">
      <formula>"Alta"</formula>
    </cfRule>
  </conditionalFormatting>
  <conditionalFormatting sqref="V372:V373">
    <cfRule type="cellIs" dxfId="13026" priority="8157" stopIfTrue="1" operator="equal">
      <formula>"Baja"</formula>
    </cfRule>
  </conditionalFormatting>
  <conditionalFormatting sqref="V372:V373">
    <cfRule type="cellIs" dxfId="13025" priority="8156" stopIfTrue="1" operator="equal">
      <formula>"Media"</formula>
    </cfRule>
  </conditionalFormatting>
  <conditionalFormatting sqref="V372:V373">
    <cfRule type="cellIs" dxfId="13024" priority="8154" stopIfTrue="1" operator="equal">
      <formula>"Muy Alta"</formula>
    </cfRule>
  </conditionalFormatting>
  <conditionalFormatting sqref="V372:V373">
    <cfRule type="cellIs" dxfId="13023" priority="8158" stopIfTrue="1" operator="equal">
      <formula>"Muy Baja"</formula>
    </cfRule>
  </conditionalFormatting>
  <conditionalFormatting sqref="AP373">
    <cfRule type="cellIs" dxfId="13022" priority="8117" stopIfTrue="1" operator="equal">
      <formula>"Alta"</formula>
    </cfRule>
  </conditionalFormatting>
  <conditionalFormatting sqref="AP373">
    <cfRule type="cellIs" dxfId="13021" priority="8119" stopIfTrue="1" operator="equal">
      <formula>"Baja"</formula>
    </cfRule>
  </conditionalFormatting>
  <conditionalFormatting sqref="AP373">
    <cfRule type="cellIs" dxfId="13020" priority="8118" stopIfTrue="1" operator="equal">
      <formula>"Media"</formula>
    </cfRule>
  </conditionalFormatting>
  <conditionalFormatting sqref="AP373">
    <cfRule type="cellIs" dxfId="13019" priority="8116" stopIfTrue="1" operator="equal">
      <formula>"Muy Alta"</formula>
    </cfRule>
  </conditionalFormatting>
  <conditionalFormatting sqref="AP373">
    <cfRule type="cellIs" dxfId="13018" priority="8120" stopIfTrue="1" operator="equal">
      <formula>"Muy Baja"</formula>
    </cfRule>
  </conditionalFormatting>
  <conditionalFormatting sqref="AE374">
    <cfRule type="containsText" dxfId="13017" priority="8083" operator="containsText" text="VALORAR">
      <formula>NOT(ISERROR(SEARCH("VALORAR",AE374)))</formula>
    </cfRule>
    <cfRule type="containsText" dxfId="13016" priority="8084" operator="containsText" text="Extrema">
      <formula>NOT(ISERROR(SEARCH("Extrema",AE374)))</formula>
    </cfRule>
    <cfRule type="containsText" dxfId="13015" priority="8085" operator="containsText" text="Alta">
      <formula>NOT(ISERROR(SEARCH("Alta",AE374)))</formula>
    </cfRule>
    <cfRule type="containsText" dxfId="13014" priority="8086" operator="containsText" text="Moderada">
      <formula>NOT(ISERROR(SEARCH("Moderada",AE374)))</formula>
    </cfRule>
    <cfRule type="containsText" dxfId="13013" priority="8087" operator="containsText" text="Baja">
      <formula>NOT(ISERROR(SEARCH("Baja",AE374)))</formula>
    </cfRule>
  </conditionalFormatting>
  <conditionalFormatting sqref="AE374">
    <cfRule type="containsText" dxfId="13012" priority="8088" operator="containsText" text="VALORAR">
      <formula>NOT(ISERROR(SEARCH("VALORAR",AE374)))</formula>
    </cfRule>
    <cfRule type="containsText" dxfId="13011" priority="8089" operator="containsText" text="Extrema">
      <formula>NOT(ISERROR(SEARCH("Extrema",AE374)))</formula>
    </cfRule>
    <cfRule type="containsText" dxfId="13010" priority="8090" operator="containsText" text="Alta">
      <formula>NOT(ISERROR(SEARCH("Alta",AE374)))</formula>
    </cfRule>
    <cfRule type="containsText" dxfId="13009" priority="8091" operator="containsText" text="Moderada">
      <formula>NOT(ISERROR(SEARCH("Moderada",AE374)))</formula>
    </cfRule>
    <cfRule type="containsText" dxfId="13008" priority="8092" operator="containsText" text="Baja">
      <formula>NOT(ISERROR(SEARCH("Baja",AE374)))</formula>
    </cfRule>
  </conditionalFormatting>
  <conditionalFormatting sqref="V374">
    <cfRule type="cellIs" dxfId="13007" priority="8099" stopIfTrue="1" operator="equal">
      <formula>"Alta"</formula>
    </cfRule>
  </conditionalFormatting>
  <conditionalFormatting sqref="V374">
    <cfRule type="cellIs" dxfId="13006" priority="8101" stopIfTrue="1" operator="equal">
      <formula>"Baja"</formula>
    </cfRule>
  </conditionalFormatting>
  <conditionalFormatting sqref="V374">
    <cfRule type="cellIs" dxfId="13005" priority="8100" stopIfTrue="1" operator="equal">
      <formula>"Media"</formula>
    </cfRule>
  </conditionalFormatting>
  <conditionalFormatting sqref="V374">
    <cfRule type="cellIs" dxfId="13004" priority="8098" stopIfTrue="1" operator="equal">
      <formula>"Muy Alta"</formula>
    </cfRule>
  </conditionalFormatting>
  <conditionalFormatting sqref="V374">
    <cfRule type="cellIs" dxfId="13003" priority="8102" stopIfTrue="1" operator="equal">
      <formula>"Muy Baja"</formula>
    </cfRule>
  </conditionalFormatting>
  <conditionalFormatting sqref="AP374">
    <cfRule type="cellIs" dxfId="13002" priority="8075" stopIfTrue="1" operator="equal">
      <formula>"Alta"</formula>
    </cfRule>
  </conditionalFormatting>
  <conditionalFormatting sqref="AP374">
    <cfRule type="cellIs" dxfId="13001" priority="8077" stopIfTrue="1" operator="equal">
      <formula>"Baja"</formula>
    </cfRule>
  </conditionalFormatting>
  <conditionalFormatting sqref="AP374">
    <cfRule type="cellIs" dxfId="13000" priority="8076" stopIfTrue="1" operator="equal">
      <formula>"Media"</formula>
    </cfRule>
  </conditionalFormatting>
  <conditionalFormatting sqref="AP374">
    <cfRule type="cellIs" dxfId="12999" priority="8074" stopIfTrue="1" operator="equal">
      <formula>"Muy Alta"</formula>
    </cfRule>
  </conditionalFormatting>
  <conditionalFormatting sqref="AP374">
    <cfRule type="cellIs" dxfId="12998" priority="8078" stopIfTrue="1" operator="equal">
      <formula>"Muy Baja"</formula>
    </cfRule>
  </conditionalFormatting>
  <conditionalFormatting sqref="AE382:AE383">
    <cfRule type="containsText" dxfId="12997" priority="7891" operator="containsText" text="VALORAR">
      <formula>NOT(ISERROR(SEARCH("VALORAR",AE382)))</formula>
    </cfRule>
    <cfRule type="containsText" dxfId="12996" priority="7892" operator="containsText" text="Extrema">
      <formula>NOT(ISERROR(SEARCH("Extrema",AE382)))</formula>
    </cfRule>
    <cfRule type="containsText" dxfId="12995" priority="7893" operator="containsText" text="Alta">
      <formula>NOT(ISERROR(SEARCH("Alta",AE382)))</formula>
    </cfRule>
    <cfRule type="containsText" dxfId="12994" priority="7894" operator="containsText" text="Moderada">
      <formula>NOT(ISERROR(SEARCH("Moderada",AE382)))</formula>
    </cfRule>
    <cfRule type="containsText" dxfId="12993" priority="7895" operator="containsText" text="Baja">
      <formula>NOT(ISERROR(SEARCH("Baja",AE382)))</formula>
    </cfRule>
  </conditionalFormatting>
  <conditionalFormatting sqref="AE382:AE383">
    <cfRule type="containsText" dxfId="12992" priority="7896" operator="containsText" text="VALORAR">
      <formula>NOT(ISERROR(SEARCH("VALORAR",AE382)))</formula>
    </cfRule>
    <cfRule type="containsText" dxfId="12991" priority="7897" operator="containsText" text="Extrema">
      <formula>NOT(ISERROR(SEARCH("Extrema",AE382)))</formula>
    </cfRule>
    <cfRule type="containsText" dxfId="12990" priority="7898" operator="containsText" text="Alta">
      <formula>NOT(ISERROR(SEARCH("Alta",AE382)))</formula>
    </cfRule>
    <cfRule type="containsText" dxfId="12989" priority="7899" operator="containsText" text="Moderada">
      <formula>NOT(ISERROR(SEARCH("Moderada",AE382)))</formula>
    </cfRule>
    <cfRule type="containsText" dxfId="12988" priority="7900" operator="containsText" text="Baja">
      <formula>NOT(ISERROR(SEARCH("Baja",AE382)))</formula>
    </cfRule>
  </conditionalFormatting>
  <conditionalFormatting sqref="AP387">
    <cfRule type="cellIs" dxfId="12987" priority="7845" stopIfTrue="1" operator="equal">
      <formula>"Alta"</formula>
    </cfRule>
  </conditionalFormatting>
  <conditionalFormatting sqref="AP387">
    <cfRule type="cellIs" dxfId="12986" priority="7847" stopIfTrue="1" operator="equal">
      <formula>"Baja"</formula>
    </cfRule>
  </conditionalFormatting>
  <conditionalFormatting sqref="AP387">
    <cfRule type="cellIs" dxfId="12985" priority="7846" stopIfTrue="1" operator="equal">
      <formula>"Media"</formula>
    </cfRule>
  </conditionalFormatting>
  <conditionalFormatting sqref="AP387">
    <cfRule type="cellIs" dxfId="12984" priority="7844" stopIfTrue="1" operator="equal">
      <formula>"Muy Alta"</formula>
    </cfRule>
  </conditionalFormatting>
  <conditionalFormatting sqref="AP387">
    <cfRule type="cellIs" dxfId="12983" priority="7848" stopIfTrue="1" operator="equal">
      <formula>"Muy Baja"</formula>
    </cfRule>
  </conditionalFormatting>
  <conditionalFormatting sqref="AP384">
    <cfRule type="cellIs" dxfId="12982" priority="7803" stopIfTrue="1" operator="equal">
      <formula>"Alta"</formula>
    </cfRule>
  </conditionalFormatting>
  <conditionalFormatting sqref="AP384">
    <cfRule type="cellIs" dxfId="12981" priority="7805" stopIfTrue="1" operator="equal">
      <formula>"Baja"</formula>
    </cfRule>
  </conditionalFormatting>
  <conditionalFormatting sqref="AP384">
    <cfRule type="cellIs" dxfId="12980" priority="7804" stopIfTrue="1" operator="equal">
      <formula>"Media"</formula>
    </cfRule>
  </conditionalFormatting>
  <conditionalFormatting sqref="AP384">
    <cfRule type="cellIs" dxfId="12979" priority="7802" stopIfTrue="1" operator="equal">
      <formula>"Muy Alta"</formula>
    </cfRule>
  </conditionalFormatting>
  <conditionalFormatting sqref="AP384">
    <cfRule type="cellIs" dxfId="12978" priority="7806" stopIfTrue="1" operator="equal">
      <formula>"Muy Baja"</formula>
    </cfRule>
  </conditionalFormatting>
  <conditionalFormatting sqref="V382:V383">
    <cfRule type="cellIs" dxfId="12977" priority="7907" stopIfTrue="1" operator="equal">
      <formula>"Alta"</formula>
    </cfRule>
  </conditionalFormatting>
  <conditionalFormatting sqref="V382:V383">
    <cfRule type="cellIs" dxfId="12976" priority="7909" stopIfTrue="1" operator="equal">
      <formula>"Baja"</formula>
    </cfRule>
  </conditionalFormatting>
  <conditionalFormatting sqref="V382:V383">
    <cfRule type="cellIs" dxfId="12975" priority="7908" stopIfTrue="1" operator="equal">
      <formula>"Media"</formula>
    </cfRule>
  </conditionalFormatting>
  <conditionalFormatting sqref="V382:V383">
    <cfRule type="cellIs" dxfId="12974" priority="7906" stopIfTrue="1" operator="equal">
      <formula>"Muy Alta"</formula>
    </cfRule>
  </conditionalFormatting>
  <conditionalFormatting sqref="V382:V383">
    <cfRule type="cellIs" dxfId="12973" priority="7910" stopIfTrue="1" operator="equal">
      <formula>"Muy Baja"</formula>
    </cfRule>
  </conditionalFormatting>
  <conditionalFormatting sqref="AE388:AE389">
    <cfRule type="containsText" dxfId="12972" priority="7755" operator="containsText" text="VALORAR">
      <formula>NOT(ISERROR(SEARCH("VALORAR",AE388)))</formula>
    </cfRule>
    <cfRule type="containsText" dxfId="12971" priority="7756" operator="containsText" text="Extrema">
      <formula>NOT(ISERROR(SEARCH("Extrema",AE388)))</formula>
    </cfRule>
    <cfRule type="containsText" dxfId="12970" priority="7757" operator="containsText" text="Alta">
      <formula>NOT(ISERROR(SEARCH("Alta",AE388)))</formula>
    </cfRule>
    <cfRule type="containsText" dxfId="12969" priority="7758" operator="containsText" text="Moderada">
      <formula>NOT(ISERROR(SEARCH("Moderada",AE388)))</formula>
    </cfRule>
    <cfRule type="containsText" dxfId="12968" priority="7759" operator="containsText" text="Baja">
      <formula>NOT(ISERROR(SEARCH("Baja",AE388)))</formula>
    </cfRule>
  </conditionalFormatting>
  <conditionalFormatting sqref="AE388:AE389">
    <cfRule type="containsText" dxfId="12967" priority="7760" operator="containsText" text="VALORAR">
      <formula>NOT(ISERROR(SEARCH("VALORAR",AE388)))</formula>
    </cfRule>
    <cfRule type="containsText" dxfId="12966" priority="7761" operator="containsText" text="Extrema">
      <formula>NOT(ISERROR(SEARCH("Extrema",AE388)))</formula>
    </cfRule>
    <cfRule type="containsText" dxfId="12965" priority="7762" operator="containsText" text="Alta">
      <formula>NOT(ISERROR(SEARCH("Alta",AE388)))</formula>
    </cfRule>
    <cfRule type="containsText" dxfId="12964" priority="7763" operator="containsText" text="Moderada">
      <formula>NOT(ISERROR(SEARCH("Moderada",AE388)))</formula>
    </cfRule>
    <cfRule type="containsText" dxfId="12963" priority="7764" operator="containsText" text="Baja">
      <formula>NOT(ISERROR(SEARCH("Baja",AE388)))</formula>
    </cfRule>
  </conditionalFormatting>
  <conditionalFormatting sqref="AW382">
    <cfRule type="containsText" dxfId="12962" priority="7881" operator="containsText" text="VALORAR">
      <formula>NOT(ISERROR(SEARCH("VALORAR",AW382)))</formula>
    </cfRule>
    <cfRule type="containsText" dxfId="12961" priority="7882" operator="containsText" text="Extrema">
      <formula>NOT(ISERROR(SEARCH("Extrema",AW382)))</formula>
    </cfRule>
    <cfRule type="containsText" dxfId="12960" priority="7883" operator="containsText" text="Alta">
      <formula>NOT(ISERROR(SEARCH("Alta",AW382)))</formula>
    </cfRule>
    <cfRule type="containsText" dxfId="12959" priority="7884" operator="containsText" text="Moderada">
      <formula>NOT(ISERROR(SEARCH("Moderada",AW382)))</formula>
    </cfRule>
    <cfRule type="containsText" dxfId="12958" priority="7885" operator="containsText" text="Baja">
      <formula>NOT(ISERROR(SEARCH("Baja",AW382)))</formula>
    </cfRule>
  </conditionalFormatting>
  <conditionalFormatting sqref="AW382">
    <cfRule type="containsText" dxfId="12957" priority="7886" operator="containsText" text="VALORAR">
      <formula>NOT(ISERROR(SEARCH("VALORAR",AW382)))</formula>
    </cfRule>
    <cfRule type="containsText" dxfId="12956" priority="7887" operator="containsText" text="Extrema">
      <formula>NOT(ISERROR(SEARCH("Extrema",AW382)))</formula>
    </cfRule>
    <cfRule type="containsText" dxfId="12955" priority="7888" operator="containsText" text="Alta">
      <formula>NOT(ISERROR(SEARCH("Alta",AW382)))</formula>
    </cfRule>
    <cfRule type="containsText" dxfId="12954" priority="7889" operator="containsText" text="Moderada">
      <formula>NOT(ISERROR(SEARCH("Moderada",AW382)))</formula>
    </cfRule>
    <cfRule type="containsText" dxfId="12953" priority="7890" operator="containsText" text="Baja">
      <formula>NOT(ISERROR(SEARCH("Baja",AW382)))</formula>
    </cfRule>
  </conditionalFormatting>
  <conditionalFormatting sqref="AP382">
    <cfRule type="cellIs" dxfId="12952" priority="7873" stopIfTrue="1" operator="equal">
      <formula>"Alta"</formula>
    </cfRule>
  </conditionalFormatting>
  <conditionalFormatting sqref="AP382">
    <cfRule type="cellIs" dxfId="12951" priority="7875" stopIfTrue="1" operator="equal">
      <formula>"Baja"</formula>
    </cfRule>
  </conditionalFormatting>
  <conditionalFormatting sqref="AP382">
    <cfRule type="cellIs" dxfId="12950" priority="7874" stopIfTrue="1" operator="equal">
      <formula>"Media"</formula>
    </cfRule>
  </conditionalFormatting>
  <conditionalFormatting sqref="AP382">
    <cfRule type="cellIs" dxfId="12949" priority="7872" stopIfTrue="1" operator="equal">
      <formula>"Muy Alta"</formula>
    </cfRule>
  </conditionalFormatting>
  <conditionalFormatting sqref="AP382">
    <cfRule type="cellIs" dxfId="12948" priority="7876" stopIfTrue="1" operator="equal">
      <formula>"Muy Baja"</formula>
    </cfRule>
  </conditionalFormatting>
  <conditionalFormatting sqref="AP383">
    <cfRule type="cellIs" dxfId="12947" priority="7859" stopIfTrue="1" operator="equal">
      <formula>"Alta"</formula>
    </cfRule>
  </conditionalFormatting>
  <conditionalFormatting sqref="AP383">
    <cfRule type="cellIs" dxfId="12946" priority="7861" stopIfTrue="1" operator="equal">
      <formula>"Baja"</formula>
    </cfRule>
  </conditionalFormatting>
  <conditionalFormatting sqref="AP383">
    <cfRule type="cellIs" dxfId="12945" priority="7860" stopIfTrue="1" operator="equal">
      <formula>"Media"</formula>
    </cfRule>
  </conditionalFormatting>
  <conditionalFormatting sqref="AP383">
    <cfRule type="cellIs" dxfId="12944" priority="7858" stopIfTrue="1" operator="equal">
      <formula>"Muy Alta"</formula>
    </cfRule>
  </conditionalFormatting>
  <conditionalFormatting sqref="AP383">
    <cfRule type="cellIs" dxfId="12943" priority="7862" stopIfTrue="1" operator="equal">
      <formula>"Muy Baja"</formula>
    </cfRule>
  </conditionalFormatting>
  <conditionalFormatting sqref="AP393">
    <cfRule type="cellIs" dxfId="12942" priority="7709" stopIfTrue="1" operator="equal">
      <formula>"Alta"</formula>
    </cfRule>
  </conditionalFormatting>
  <conditionalFormatting sqref="AP393">
    <cfRule type="cellIs" dxfId="12941" priority="7711" stopIfTrue="1" operator="equal">
      <formula>"Baja"</formula>
    </cfRule>
  </conditionalFormatting>
  <conditionalFormatting sqref="AP393">
    <cfRule type="cellIs" dxfId="12940" priority="7710" stopIfTrue="1" operator="equal">
      <formula>"Media"</formula>
    </cfRule>
  </conditionalFormatting>
  <conditionalFormatting sqref="AP393">
    <cfRule type="cellIs" dxfId="12939" priority="7708" stopIfTrue="1" operator="equal">
      <formula>"Muy Alta"</formula>
    </cfRule>
  </conditionalFormatting>
  <conditionalFormatting sqref="AP393">
    <cfRule type="cellIs" dxfId="12938" priority="7712" stopIfTrue="1" operator="equal">
      <formula>"Muy Baja"</formula>
    </cfRule>
  </conditionalFormatting>
  <conditionalFormatting sqref="AE384:AE385">
    <cfRule type="containsText" dxfId="12937" priority="7811" operator="containsText" text="VALORAR">
      <formula>NOT(ISERROR(SEARCH("VALORAR",AE384)))</formula>
    </cfRule>
    <cfRule type="containsText" dxfId="12936" priority="7812" operator="containsText" text="Extrema">
      <formula>NOT(ISERROR(SEARCH("Extrema",AE384)))</formula>
    </cfRule>
    <cfRule type="containsText" dxfId="12935" priority="7813" operator="containsText" text="Alta">
      <formula>NOT(ISERROR(SEARCH("Alta",AE384)))</formula>
    </cfRule>
    <cfRule type="containsText" dxfId="12934" priority="7814" operator="containsText" text="Moderada">
      <formula>NOT(ISERROR(SEARCH("Moderada",AE384)))</formula>
    </cfRule>
    <cfRule type="containsText" dxfId="12933" priority="7815" operator="containsText" text="Baja">
      <formula>NOT(ISERROR(SEARCH("Baja",AE384)))</formula>
    </cfRule>
  </conditionalFormatting>
  <conditionalFormatting sqref="AE384:AE385">
    <cfRule type="containsText" dxfId="12932" priority="7816" operator="containsText" text="VALORAR">
      <formula>NOT(ISERROR(SEARCH("VALORAR",AE384)))</formula>
    </cfRule>
    <cfRule type="containsText" dxfId="12931" priority="7817" operator="containsText" text="Extrema">
      <formula>NOT(ISERROR(SEARCH("Extrema",AE384)))</formula>
    </cfRule>
    <cfRule type="containsText" dxfId="12930" priority="7818" operator="containsText" text="Alta">
      <formula>NOT(ISERROR(SEARCH("Alta",AE384)))</formula>
    </cfRule>
    <cfRule type="containsText" dxfId="12929" priority="7819" operator="containsText" text="Moderada">
      <formula>NOT(ISERROR(SEARCH("Moderada",AE384)))</formula>
    </cfRule>
    <cfRule type="containsText" dxfId="12928" priority="7820" operator="containsText" text="Baja">
      <formula>NOT(ISERROR(SEARCH("Baja",AE384)))</formula>
    </cfRule>
  </conditionalFormatting>
  <conditionalFormatting sqref="V384:V385">
    <cfRule type="cellIs" dxfId="12927" priority="7827" stopIfTrue="1" operator="equal">
      <formula>"Alta"</formula>
    </cfRule>
  </conditionalFormatting>
  <conditionalFormatting sqref="V384:V385">
    <cfRule type="cellIs" dxfId="12926" priority="7829" stopIfTrue="1" operator="equal">
      <formula>"Baja"</formula>
    </cfRule>
  </conditionalFormatting>
  <conditionalFormatting sqref="V384:V385">
    <cfRule type="cellIs" dxfId="12925" priority="7828" stopIfTrue="1" operator="equal">
      <formula>"Media"</formula>
    </cfRule>
  </conditionalFormatting>
  <conditionalFormatting sqref="V384:V385">
    <cfRule type="cellIs" dxfId="12924" priority="7826" stopIfTrue="1" operator="equal">
      <formula>"Muy Alta"</formula>
    </cfRule>
  </conditionalFormatting>
  <conditionalFormatting sqref="V384:V385">
    <cfRule type="cellIs" dxfId="12923" priority="7830" stopIfTrue="1" operator="equal">
      <formula>"Muy Baja"</formula>
    </cfRule>
  </conditionalFormatting>
  <conditionalFormatting sqref="AP390">
    <cfRule type="cellIs" dxfId="12922" priority="7667" stopIfTrue="1" operator="equal">
      <formula>"Alta"</formula>
    </cfRule>
  </conditionalFormatting>
  <conditionalFormatting sqref="AP390">
    <cfRule type="cellIs" dxfId="12921" priority="7669" stopIfTrue="1" operator="equal">
      <formula>"Baja"</formula>
    </cfRule>
  </conditionalFormatting>
  <conditionalFormatting sqref="AP390">
    <cfRule type="cellIs" dxfId="12920" priority="7668" stopIfTrue="1" operator="equal">
      <formula>"Media"</formula>
    </cfRule>
  </conditionalFormatting>
  <conditionalFormatting sqref="AP390">
    <cfRule type="cellIs" dxfId="12919" priority="7666" stopIfTrue="1" operator="equal">
      <formula>"Muy Alta"</formula>
    </cfRule>
  </conditionalFormatting>
  <conditionalFormatting sqref="AP390">
    <cfRule type="cellIs" dxfId="12918" priority="7670" stopIfTrue="1" operator="equal">
      <formula>"Muy Baja"</formula>
    </cfRule>
  </conditionalFormatting>
  <conditionalFormatting sqref="AP385">
    <cfRule type="cellIs" dxfId="12917" priority="7789" stopIfTrue="1" operator="equal">
      <formula>"Alta"</formula>
    </cfRule>
  </conditionalFormatting>
  <conditionalFormatting sqref="AP385">
    <cfRule type="cellIs" dxfId="12916" priority="7791" stopIfTrue="1" operator="equal">
      <formula>"Baja"</formula>
    </cfRule>
  </conditionalFormatting>
  <conditionalFormatting sqref="AP385">
    <cfRule type="cellIs" dxfId="12915" priority="7790" stopIfTrue="1" operator="equal">
      <formula>"Media"</formula>
    </cfRule>
  </conditionalFormatting>
  <conditionalFormatting sqref="AP385">
    <cfRule type="cellIs" dxfId="12914" priority="7788" stopIfTrue="1" operator="equal">
      <formula>"Muy Alta"</formula>
    </cfRule>
  </conditionalFormatting>
  <conditionalFormatting sqref="AP385">
    <cfRule type="cellIs" dxfId="12913" priority="7792" stopIfTrue="1" operator="equal">
      <formula>"Muy Baja"</formula>
    </cfRule>
  </conditionalFormatting>
  <conditionalFormatting sqref="V388:V389">
    <cfRule type="cellIs" dxfId="12912" priority="7771" stopIfTrue="1" operator="equal">
      <formula>"Alta"</formula>
    </cfRule>
  </conditionalFormatting>
  <conditionalFormatting sqref="V388:V389">
    <cfRule type="cellIs" dxfId="12911" priority="7773" stopIfTrue="1" operator="equal">
      <formula>"Baja"</formula>
    </cfRule>
  </conditionalFormatting>
  <conditionalFormatting sqref="V388:V389">
    <cfRule type="cellIs" dxfId="12910" priority="7772" stopIfTrue="1" operator="equal">
      <formula>"Media"</formula>
    </cfRule>
  </conditionalFormatting>
  <conditionalFormatting sqref="V388:V389">
    <cfRule type="cellIs" dxfId="12909" priority="7770" stopIfTrue="1" operator="equal">
      <formula>"Muy Alta"</formula>
    </cfRule>
  </conditionalFormatting>
  <conditionalFormatting sqref="V388:V389">
    <cfRule type="cellIs" dxfId="12908" priority="7774" stopIfTrue="1" operator="equal">
      <formula>"Muy Baja"</formula>
    </cfRule>
  </conditionalFormatting>
  <conditionalFormatting sqref="AE394:AE395">
    <cfRule type="containsText" dxfId="12907" priority="7619" operator="containsText" text="VALORAR">
      <formula>NOT(ISERROR(SEARCH("VALORAR",AE394)))</formula>
    </cfRule>
    <cfRule type="containsText" dxfId="12906" priority="7620" operator="containsText" text="Extrema">
      <formula>NOT(ISERROR(SEARCH("Extrema",AE394)))</formula>
    </cfRule>
    <cfRule type="containsText" dxfId="12905" priority="7621" operator="containsText" text="Alta">
      <formula>NOT(ISERROR(SEARCH("Alta",AE394)))</formula>
    </cfRule>
    <cfRule type="containsText" dxfId="12904" priority="7622" operator="containsText" text="Moderada">
      <formula>NOT(ISERROR(SEARCH("Moderada",AE394)))</formula>
    </cfRule>
    <cfRule type="containsText" dxfId="12903" priority="7623" operator="containsText" text="Baja">
      <formula>NOT(ISERROR(SEARCH("Baja",AE394)))</formula>
    </cfRule>
  </conditionalFormatting>
  <conditionalFormatting sqref="AE394:AE395">
    <cfRule type="containsText" dxfId="12902" priority="7624" operator="containsText" text="VALORAR">
      <formula>NOT(ISERROR(SEARCH("VALORAR",AE394)))</formula>
    </cfRule>
    <cfRule type="containsText" dxfId="12901" priority="7625" operator="containsText" text="Extrema">
      <formula>NOT(ISERROR(SEARCH("Extrema",AE394)))</formula>
    </cfRule>
    <cfRule type="containsText" dxfId="12900" priority="7626" operator="containsText" text="Alta">
      <formula>NOT(ISERROR(SEARCH("Alta",AE394)))</formula>
    </cfRule>
    <cfRule type="containsText" dxfId="12899" priority="7627" operator="containsText" text="Moderada">
      <formula>NOT(ISERROR(SEARCH("Moderada",AE394)))</formula>
    </cfRule>
    <cfRule type="containsText" dxfId="12898" priority="7628" operator="containsText" text="Baja">
      <formula>NOT(ISERROR(SEARCH("Baja",AE394)))</formula>
    </cfRule>
  </conditionalFormatting>
  <conditionalFormatting sqref="AW388">
    <cfRule type="containsText" dxfId="12897" priority="7745" operator="containsText" text="VALORAR">
      <formula>NOT(ISERROR(SEARCH("VALORAR",AW388)))</formula>
    </cfRule>
    <cfRule type="containsText" dxfId="12896" priority="7746" operator="containsText" text="Extrema">
      <formula>NOT(ISERROR(SEARCH("Extrema",AW388)))</formula>
    </cfRule>
    <cfRule type="containsText" dxfId="12895" priority="7747" operator="containsText" text="Alta">
      <formula>NOT(ISERROR(SEARCH("Alta",AW388)))</formula>
    </cfRule>
    <cfRule type="containsText" dxfId="12894" priority="7748" operator="containsText" text="Moderada">
      <formula>NOT(ISERROR(SEARCH("Moderada",AW388)))</formula>
    </cfRule>
    <cfRule type="containsText" dxfId="12893" priority="7749" operator="containsText" text="Baja">
      <formula>NOT(ISERROR(SEARCH("Baja",AW388)))</formula>
    </cfRule>
  </conditionalFormatting>
  <conditionalFormatting sqref="AW388">
    <cfRule type="containsText" dxfId="12892" priority="7750" operator="containsText" text="VALORAR">
      <formula>NOT(ISERROR(SEARCH("VALORAR",AW388)))</formula>
    </cfRule>
    <cfRule type="containsText" dxfId="12891" priority="7751" operator="containsText" text="Extrema">
      <formula>NOT(ISERROR(SEARCH("Extrema",AW388)))</formula>
    </cfRule>
    <cfRule type="containsText" dxfId="12890" priority="7752" operator="containsText" text="Alta">
      <formula>NOT(ISERROR(SEARCH("Alta",AW388)))</formula>
    </cfRule>
    <cfRule type="containsText" dxfId="12889" priority="7753" operator="containsText" text="Moderada">
      <formula>NOT(ISERROR(SEARCH("Moderada",AW388)))</formula>
    </cfRule>
    <cfRule type="containsText" dxfId="12888" priority="7754" operator="containsText" text="Baja">
      <formula>NOT(ISERROR(SEARCH("Baja",AW388)))</formula>
    </cfRule>
  </conditionalFormatting>
  <conditionalFormatting sqref="AP388">
    <cfRule type="cellIs" dxfId="12887" priority="7737" stopIfTrue="1" operator="equal">
      <formula>"Alta"</formula>
    </cfRule>
  </conditionalFormatting>
  <conditionalFormatting sqref="AP388">
    <cfRule type="cellIs" dxfId="12886" priority="7739" stopIfTrue="1" operator="equal">
      <formula>"Baja"</formula>
    </cfRule>
  </conditionalFormatting>
  <conditionalFormatting sqref="AP388">
    <cfRule type="cellIs" dxfId="12885" priority="7738" stopIfTrue="1" operator="equal">
      <formula>"Media"</formula>
    </cfRule>
  </conditionalFormatting>
  <conditionalFormatting sqref="AP388">
    <cfRule type="cellIs" dxfId="12884" priority="7736" stopIfTrue="1" operator="equal">
      <formula>"Muy Alta"</formula>
    </cfRule>
  </conditionalFormatting>
  <conditionalFormatting sqref="AP388">
    <cfRule type="cellIs" dxfId="12883" priority="7740" stopIfTrue="1" operator="equal">
      <formula>"Muy Baja"</formula>
    </cfRule>
  </conditionalFormatting>
  <conditionalFormatting sqref="AP389">
    <cfRule type="cellIs" dxfId="12882" priority="7723" stopIfTrue="1" operator="equal">
      <formula>"Alta"</formula>
    </cfRule>
  </conditionalFormatting>
  <conditionalFormatting sqref="AP389">
    <cfRule type="cellIs" dxfId="12881" priority="7725" stopIfTrue="1" operator="equal">
      <formula>"Baja"</formula>
    </cfRule>
  </conditionalFormatting>
  <conditionalFormatting sqref="AP389">
    <cfRule type="cellIs" dxfId="12880" priority="7724" stopIfTrue="1" operator="equal">
      <formula>"Media"</formula>
    </cfRule>
  </conditionalFormatting>
  <conditionalFormatting sqref="AP389">
    <cfRule type="cellIs" dxfId="12879" priority="7722" stopIfTrue="1" operator="equal">
      <formula>"Muy Alta"</formula>
    </cfRule>
  </conditionalFormatting>
  <conditionalFormatting sqref="AP389">
    <cfRule type="cellIs" dxfId="12878" priority="7726" stopIfTrue="1" operator="equal">
      <formula>"Muy Baja"</formula>
    </cfRule>
  </conditionalFormatting>
  <conditionalFormatting sqref="AP399">
    <cfRule type="cellIs" dxfId="12877" priority="7573" stopIfTrue="1" operator="equal">
      <formula>"Alta"</formula>
    </cfRule>
  </conditionalFormatting>
  <conditionalFormatting sqref="AP399">
    <cfRule type="cellIs" dxfId="12876" priority="7575" stopIfTrue="1" operator="equal">
      <formula>"Baja"</formula>
    </cfRule>
  </conditionalFormatting>
  <conditionalFormatting sqref="AP399">
    <cfRule type="cellIs" dxfId="12875" priority="7574" stopIfTrue="1" operator="equal">
      <formula>"Media"</formula>
    </cfRule>
  </conditionalFormatting>
  <conditionalFormatting sqref="AP399">
    <cfRule type="cellIs" dxfId="12874" priority="7572" stopIfTrue="1" operator="equal">
      <formula>"Muy Alta"</formula>
    </cfRule>
  </conditionalFormatting>
  <conditionalFormatting sqref="AP399">
    <cfRule type="cellIs" dxfId="12873" priority="7576" stopIfTrue="1" operator="equal">
      <formula>"Muy Baja"</formula>
    </cfRule>
  </conditionalFormatting>
  <conditionalFormatting sqref="AE390:AE391">
    <cfRule type="containsText" dxfId="12872" priority="7675" operator="containsText" text="VALORAR">
      <formula>NOT(ISERROR(SEARCH("VALORAR",AE390)))</formula>
    </cfRule>
    <cfRule type="containsText" dxfId="12871" priority="7676" operator="containsText" text="Extrema">
      <formula>NOT(ISERROR(SEARCH("Extrema",AE390)))</formula>
    </cfRule>
    <cfRule type="containsText" dxfId="12870" priority="7677" operator="containsText" text="Alta">
      <formula>NOT(ISERROR(SEARCH("Alta",AE390)))</formula>
    </cfRule>
    <cfRule type="containsText" dxfId="12869" priority="7678" operator="containsText" text="Moderada">
      <formula>NOT(ISERROR(SEARCH("Moderada",AE390)))</formula>
    </cfRule>
    <cfRule type="containsText" dxfId="12868" priority="7679" operator="containsText" text="Baja">
      <formula>NOT(ISERROR(SEARCH("Baja",AE390)))</formula>
    </cfRule>
  </conditionalFormatting>
  <conditionalFormatting sqref="AE390:AE391">
    <cfRule type="containsText" dxfId="12867" priority="7680" operator="containsText" text="VALORAR">
      <formula>NOT(ISERROR(SEARCH("VALORAR",AE390)))</formula>
    </cfRule>
    <cfRule type="containsText" dxfId="12866" priority="7681" operator="containsText" text="Extrema">
      <formula>NOT(ISERROR(SEARCH("Extrema",AE390)))</formula>
    </cfRule>
    <cfRule type="containsText" dxfId="12865" priority="7682" operator="containsText" text="Alta">
      <formula>NOT(ISERROR(SEARCH("Alta",AE390)))</formula>
    </cfRule>
    <cfRule type="containsText" dxfId="12864" priority="7683" operator="containsText" text="Moderada">
      <formula>NOT(ISERROR(SEARCH("Moderada",AE390)))</formula>
    </cfRule>
    <cfRule type="containsText" dxfId="12863" priority="7684" operator="containsText" text="Baja">
      <formula>NOT(ISERROR(SEARCH("Baja",AE390)))</formula>
    </cfRule>
  </conditionalFormatting>
  <conditionalFormatting sqref="V390:V391">
    <cfRule type="cellIs" dxfId="12862" priority="7691" stopIfTrue="1" operator="equal">
      <formula>"Alta"</formula>
    </cfRule>
  </conditionalFormatting>
  <conditionalFormatting sqref="V390:V391">
    <cfRule type="cellIs" dxfId="12861" priority="7693" stopIfTrue="1" operator="equal">
      <formula>"Baja"</formula>
    </cfRule>
  </conditionalFormatting>
  <conditionalFormatting sqref="V390:V391">
    <cfRule type="cellIs" dxfId="12860" priority="7692" stopIfTrue="1" operator="equal">
      <formula>"Media"</formula>
    </cfRule>
  </conditionalFormatting>
  <conditionalFormatting sqref="V390:V391">
    <cfRule type="cellIs" dxfId="12859" priority="7690" stopIfTrue="1" operator="equal">
      <formula>"Muy Alta"</formula>
    </cfRule>
  </conditionalFormatting>
  <conditionalFormatting sqref="V390:V391">
    <cfRule type="cellIs" dxfId="12858" priority="7694" stopIfTrue="1" operator="equal">
      <formula>"Muy Baja"</formula>
    </cfRule>
  </conditionalFormatting>
  <conditionalFormatting sqref="AP396">
    <cfRule type="cellIs" dxfId="12857" priority="7531" stopIfTrue="1" operator="equal">
      <formula>"Alta"</formula>
    </cfRule>
  </conditionalFormatting>
  <conditionalFormatting sqref="AP396">
    <cfRule type="cellIs" dxfId="12856" priority="7533" stopIfTrue="1" operator="equal">
      <formula>"Baja"</formula>
    </cfRule>
  </conditionalFormatting>
  <conditionalFormatting sqref="AP396">
    <cfRule type="cellIs" dxfId="12855" priority="7532" stopIfTrue="1" operator="equal">
      <formula>"Media"</formula>
    </cfRule>
  </conditionalFormatting>
  <conditionalFormatting sqref="AP396">
    <cfRule type="cellIs" dxfId="12854" priority="7530" stopIfTrue="1" operator="equal">
      <formula>"Muy Alta"</formula>
    </cfRule>
  </conditionalFormatting>
  <conditionalFormatting sqref="AP396">
    <cfRule type="cellIs" dxfId="12853" priority="7534" stopIfTrue="1" operator="equal">
      <formula>"Muy Baja"</formula>
    </cfRule>
  </conditionalFormatting>
  <conditionalFormatting sqref="AP391">
    <cfRule type="cellIs" dxfId="12852" priority="7653" stopIfTrue="1" operator="equal">
      <formula>"Alta"</formula>
    </cfRule>
  </conditionalFormatting>
  <conditionalFormatting sqref="AP391">
    <cfRule type="cellIs" dxfId="12851" priority="7655" stopIfTrue="1" operator="equal">
      <formula>"Baja"</formula>
    </cfRule>
  </conditionalFormatting>
  <conditionalFormatting sqref="AP391">
    <cfRule type="cellIs" dxfId="12850" priority="7654" stopIfTrue="1" operator="equal">
      <formula>"Media"</formula>
    </cfRule>
  </conditionalFormatting>
  <conditionalFormatting sqref="AP391">
    <cfRule type="cellIs" dxfId="12849" priority="7652" stopIfTrue="1" operator="equal">
      <formula>"Muy Alta"</formula>
    </cfRule>
  </conditionalFormatting>
  <conditionalFormatting sqref="AP391">
    <cfRule type="cellIs" dxfId="12848" priority="7656" stopIfTrue="1" operator="equal">
      <formula>"Muy Baja"</formula>
    </cfRule>
  </conditionalFormatting>
  <conditionalFormatting sqref="V376:V377">
    <cfRule type="cellIs" dxfId="12847" priority="8043" stopIfTrue="1" operator="equal">
      <formula>"Alta"</formula>
    </cfRule>
  </conditionalFormatting>
  <conditionalFormatting sqref="V376:V377">
    <cfRule type="cellIs" dxfId="12846" priority="8045" stopIfTrue="1" operator="equal">
      <formula>"Baja"</formula>
    </cfRule>
  </conditionalFormatting>
  <conditionalFormatting sqref="V376:V377">
    <cfRule type="cellIs" dxfId="12845" priority="8044" stopIfTrue="1" operator="equal">
      <formula>"Media"</formula>
    </cfRule>
  </conditionalFormatting>
  <conditionalFormatting sqref="V376:V377">
    <cfRule type="cellIs" dxfId="12844" priority="8042" stopIfTrue="1" operator="equal">
      <formula>"Muy Alta"</formula>
    </cfRule>
  </conditionalFormatting>
  <conditionalFormatting sqref="V376:V377">
    <cfRule type="cellIs" dxfId="12843" priority="8046" stopIfTrue="1" operator="equal">
      <formula>"Muy Baja"</formula>
    </cfRule>
  </conditionalFormatting>
  <conditionalFormatting sqref="AE376:AE377">
    <cfRule type="containsText" dxfId="12842" priority="8027" operator="containsText" text="VALORAR">
      <formula>NOT(ISERROR(SEARCH("VALORAR",AE376)))</formula>
    </cfRule>
    <cfRule type="containsText" dxfId="12841" priority="8028" operator="containsText" text="Extrema">
      <formula>NOT(ISERROR(SEARCH("Extrema",AE376)))</formula>
    </cfRule>
    <cfRule type="containsText" dxfId="12840" priority="8029" operator="containsText" text="Alta">
      <formula>NOT(ISERROR(SEARCH("Alta",AE376)))</formula>
    </cfRule>
    <cfRule type="containsText" dxfId="12839" priority="8030" operator="containsText" text="Moderada">
      <formula>NOT(ISERROR(SEARCH("Moderada",AE376)))</formula>
    </cfRule>
    <cfRule type="containsText" dxfId="12838" priority="8031" operator="containsText" text="Baja">
      <formula>NOT(ISERROR(SEARCH("Baja",AE376)))</formula>
    </cfRule>
  </conditionalFormatting>
  <conditionalFormatting sqref="AE376:AE377">
    <cfRule type="containsText" dxfId="12837" priority="8032" operator="containsText" text="VALORAR">
      <formula>NOT(ISERROR(SEARCH("VALORAR",AE376)))</formula>
    </cfRule>
    <cfRule type="containsText" dxfId="12836" priority="8033" operator="containsText" text="Extrema">
      <formula>NOT(ISERROR(SEARCH("Extrema",AE376)))</formula>
    </cfRule>
    <cfRule type="containsText" dxfId="12835" priority="8034" operator="containsText" text="Alta">
      <formula>NOT(ISERROR(SEARCH("Alta",AE376)))</formula>
    </cfRule>
    <cfRule type="containsText" dxfId="12834" priority="8035" operator="containsText" text="Moderada">
      <formula>NOT(ISERROR(SEARCH("Moderada",AE376)))</formula>
    </cfRule>
    <cfRule type="containsText" dxfId="12833" priority="8036" operator="containsText" text="Baja">
      <formula>NOT(ISERROR(SEARCH("Baja",AE376)))</formula>
    </cfRule>
  </conditionalFormatting>
  <conditionalFormatting sqref="AW376">
    <cfRule type="containsText" dxfId="12832" priority="8017" operator="containsText" text="VALORAR">
      <formula>NOT(ISERROR(SEARCH("VALORAR",AW376)))</formula>
    </cfRule>
    <cfRule type="containsText" dxfId="12831" priority="8018" operator="containsText" text="Extrema">
      <formula>NOT(ISERROR(SEARCH("Extrema",AW376)))</formula>
    </cfRule>
    <cfRule type="containsText" dxfId="12830" priority="8019" operator="containsText" text="Alta">
      <formula>NOT(ISERROR(SEARCH("Alta",AW376)))</formula>
    </cfRule>
    <cfRule type="containsText" dxfId="12829" priority="8020" operator="containsText" text="Moderada">
      <formula>NOT(ISERROR(SEARCH("Moderada",AW376)))</formula>
    </cfRule>
    <cfRule type="containsText" dxfId="12828" priority="8021" operator="containsText" text="Baja">
      <formula>NOT(ISERROR(SEARCH("Baja",AW376)))</formula>
    </cfRule>
  </conditionalFormatting>
  <conditionalFormatting sqref="AW376">
    <cfRule type="containsText" dxfId="12827" priority="8022" operator="containsText" text="VALORAR">
      <formula>NOT(ISERROR(SEARCH("VALORAR",AW376)))</formula>
    </cfRule>
    <cfRule type="containsText" dxfId="12826" priority="8023" operator="containsText" text="Extrema">
      <formula>NOT(ISERROR(SEARCH("Extrema",AW376)))</formula>
    </cfRule>
    <cfRule type="containsText" dxfId="12825" priority="8024" operator="containsText" text="Alta">
      <formula>NOT(ISERROR(SEARCH("Alta",AW376)))</formula>
    </cfRule>
    <cfRule type="containsText" dxfId="12824" priority="8025" operator="containsText" text="Moderada">
      <formula>NOT(ISERROR(SEARCH("Moderada",AW376)))</formula>
    </cfRule>
    <cfRule type="containsText" dxfId="12823" priority="8026" operator="containsText" text="Baja">
      <formula>NOT(ISERROR(SEARCH("Baja",AW376)))</formula>
    </cfRule>
  </conditionalFormatting>
  <conditionalFormatting sqref="AP376">
    <cfRule type="cellIs" dxfId="12822" priority="8009" stopIfTrue="1" operator="equal">
      <formula>"Alta"</formula>
    </cfRule>
  </conditionalFormatting>
  <conditionalFormatting sqref="AP376">
    <cfRule type="cellIs" dxfId="12821" priority="8011" stopIfTrue="1" operator="equal">
      <formula>"Baja"</formula>
    </cfRule>
  </conditionalFormatting>
  <conditionalFormatting sqref="AP376">
    <cfRule type="cellIs" dxfId="12820" priority="8010" stopIfTrue="1" operator="equal">
      <formula>"Media"</formula>
    </cfRule>
  </conditionalFormatting>
  <conditionalFormatting sqref="AP376">
    <cfRule type="cellIs" dxfId="12819" priority="8008" stopIfTrue="1" operator="equal">
      <formula>"Muy Alta"</formula>
    </cfRule>
  </conditionalFormatting>
  <conditionalFormatting sqref="AP376">
    <cfRule type="cellIs" dxfId="12818" priority="8012" stopIfTrue="1" operator="equal">
      <formula>"Muy Baja"</formula>
    </cfRule>
  </conditionalFormatting>
  <conditionalFormatting sqref="AP377">
    <cfRule type="cellIs" dxfId="12817" priority="7995" stopIfTrue="1" operator="equal">
      <formula>"Alta"</formula>
    </cfRule>
  </conditionalFormatting>
  <conditionalFormatting sqref="AP377">
    <cfRule type="cellIs" dxfId="12816" priority="7997" stopIfTrue="1" operator="equal">
      <formula>"Baja"</formula>
    </cfRule>
  </conditionalFormatting>
  <conditionalFormatting sqref="AP377">
    <cfRule type="cellIs" dxfId="12815" priority="7996" stopIfTrue="1" operator="equal">
      <formula>"Media"</formula>
    </cfRule>
  </conditionalFormatting>
  <conditionalFormatting sqref="AP377">
    <cfRule type="cellIs" dxfId="12814" priority="7994" stopIfTrue="1" operator="equal">
      <formula>"Muy Alta"</formula>
    </cfRule>
  </conditionalFormatting>
  <conditionalFormatting sqref="AP377">
    <cfRule type="cellIs" dxfId="12813" priority="7998" stopIfTrue="1" operator="equal">
      <formula>"Muy Baja"</formula>
    </cfRule>
  </conditionalFormatting>
  <conditionalFormatting sqref="AP381">
    <cfRule type="cellIs" dxfId="12812" priority="7981" stopIfTrue="1" operator="equal">
      <formula>"Alta"</formula>
    </cfRule>
  </conditionalFormatting>
  <conditionalFormatting sqref="AP381">
    <cfRule type="cellIs" dxfId="12811" priority="7983" stopIfTrue="1" operator="equal">
      <formula>"Baja"</formula>
    </cfRule>
  </conditionalFormatting>
  <conditionalFormatting sqref="AP381">
    <cfRule type="cellIs" dxfId="12810" priority="7982" stopIfTrue="1" operator="equal">
      <formula>"Media"</formula>
    </cfRule>
  </conditionalFormatting>
  <conditionalFormatting sqref="AP381">
    <cfRule type="cellIs" dxfId="12809" priority="7980" stopIfTrue="1" operator="equal">
      <formula>"Muy Alta"</formula>
    </cfRule>
  </conditionalFormatting>
  <conditionalFormatting sqref="AP381">
    <cfRule type="cellIs" dxfId="12808" priority="7984" stopIfTrue="1" operator="equal">
      <formula>"Muy Baja"</formula>
    </cfRule>
  </conditionalFormatting>
  <conditionalFormatting sqref="AE378:AE379">
    <cfRule type="containsText" dxfId="12807" priority="7947" operator="containsText" text="VALORAR">
      <formula>NOT(ISERROR(SEARCH("VALORAR",AE378)))</formula>
    </cfRule>
    <cfRule type="containsText" dxfId="12806" priority="7948" operator="containsText" text="Extrema">
      <formula>NOT(ISERROR(SEARCH("Extrema",AE378)))</formula>
    </cfRule>
    <cfRule type="containsText" dxfId="12805" priority="7949" operator="containsText" text="Alta">
      <formula>NOT(ISERROR(SEARCH("Alta",AE378)))</formula>
    </cfRule>
    <cfRule type="containsText" dxfId="12804" priority="7950" operator="containsText" text="Moderada">
      <formula>NOT(ISERROR(SEARCH("Moderada",AE378)))</formula>
    </cfRule>
    <cfRule type="containsText" dxfId="12803" priority="7951" operator="containsText" text="Baja">
      <formula>NOT(ISERROR(SEARCH("Baja",AE378)))</formula>
    </cfRule>
  </conditionalFormatting>
  <conditionalFormatting sqref="AE378:AE379">
    <cfRule type="containsText" dxfId="12802" priority="7952" operator="containsText" text="VALORAR">
      <formula>NOT(ISERROR(SEARCH("VALORAR",AE378)))</formula>
    </cfRule>
    <cfRule type="containsText" dxfId="12801" priority="7953" operator="containsText" text="Extrema">
      <formula>NOT(ISERROR(SEARCH("Extrema",AE378)))</formula>
    </cfRule>
    <cfRule type="containsText" dxfId="12800" priority="7954" operator="containsText" text="Alta">
      <formula>NOT(ISERROR(SEARCH("Alta",AE378)))</formula>
    </cfRule>
    <cfRule type="containsText" dxfId="12799" priority="7955" operator="containsText" text="Moderada">
      <formula>NOT(ISERROR(SEARCH("Moderada",AE378)))</formula>
    </cfRule>
    <cfRule type="containsText" dxfId="12798" priority="7956" operator="containsText" text="Baja">
      <formula>NOT(ISERROR(SEARCH("Baja",AE378)))</formula>
    </cfRule>
  </conditionalFormatting>
  <conditionalFormatting sqref="V378:V379">
    <cfRule type="cellIs" dxfId="12797" priority="7963" stopIfTrue="1" operator="equal">
      <formula>"Alta"</formula>
    </cfRule>
  </conditionalFormatting>
  <conditionalFormatting sqref="V378:V379">
    <cfRule type="cellIs" dxfId="12796" priority="7965" stopIfTrue="1" operator="equal">
      <formula>"Baja"</formula>
    </cfRule>
  </conditionalFormatting>
  <conditionalFormatting sqref="V378:V379">
    <cfRule type="cellIs" dxfId="12795" priority="7964" stopIfTrue="1" operator="equal">
      <formula>"Media"</formula>
    </cfRule>
  </conditionalFormatting>
  <conditionalFormatting sqref="V378:V379">
    <cfRule type="cellIs" dxfId="12794" priority="7962" stopIfTrue="1" operator="equal">
      <formula>"Muy Alta"</formula>
    </cfRule>
  </conditionalFormatting>
  <conditionalFormatting sqref="V378:V379">
    <cfRule type="cellIs" dxfId="12793" priority="7966" stopIfTrue="1" operator="equal">
      <formula>"Muy Baja"</formula>
    </cfRule>
  </conditionalFormatting>
  <conditionalFormatting sqref="AP378">
    <cfRule type="cellIs" dxfId="12792" priority="7939" stopIfTrue="1" operator="equal">
      <formula>"Alta"</formula>
    </cfRule>
  </conditionalFormatting>
  <conditionalFormatting sqref="AP378">
    <cfRule type="cellIs" dxfId="12791" priority="7941" stopIfTrue="1" operator="equal">
      <formula>"Baja"</formula>
    </cfRule>
  </conditionalFormatting>
  <conditionalFormatting sqref="AP378">
    <cfRule type="cellIs" dxfId="12790" priority="7940" stopIfTrue="1" operator="equal">
      <formula>"Media"</formula>
    </cfRule>
  </conditionalFormatting>
  <conditionalFormatting sqref="AP378">
    <cfRule type="cellIs" dxfId="12789" priority="7938" stopIfTrue="1" operator="equal">
      <formula>"Muy Alta"</formula>
    </cfRule>
  </conditionalFormatting>
  <conditionalFormatting sqref="AP378">
    <cfRule type="cellIs" dxfId="12788" priority="7942" stopIfTrue="1" operator="equal">
      <formula>"Muy Baja"</formula>
    </cfRule>
  </conditionalFormatting>
  <conditionalFormatting sqref="AP379">
    <cfRule type="cellIs" dxfId="12787" priority="7925" stopIfTrue="1" operator="equal">
      <formula>"Alta"</formula>
    </cfRule>
  </conditionalFormatting>
  <conditionalFormatting sqref="AP379">
    <cfRule type="cellIs" dxfId="12786" priority="7927" stopIfTrue="1" operator="equal">
      <formula>"Baja"</formula>
    </cfRule>
  </conditionalFormatting>
  <conditionalFormatting sqref="AP379">
    <cfRule type="cellIs" dxfId="12785" priority="7926" stopIfTrue="1" operator="equal">
      <formula>"Media"</formula>
    </cfRule>
  </conditionalFormatting>
  <conditionalFormatting sqref="AP379">
    <cfRule type="cellIs" dxfId="12784" priority="7924" stopIfTrue="1" operator="equal">
      <formula>"Muy Alta"</formula>
    </cfRule>
  </conditionalFormatting>
  <conditionalFormatting sqref="AP379">
    <cfRule type="cellIs" dxfId="12783" priority="7928" stopIfTrue="1" operator="equal">
      <formula>"Muy Baja"</formula>
    </cfRule>
  </conditionalFormatting>
  <conditionalFormatting sqref="V394:V395">
    <cfRule type="cellIs" dxfId="12782" priority="7635" stopIfTrue="1" operator="equal">
      <formula>"Alta"</formula>
    </cfRule>
  </conditionalFormatting>
  <conditionalFormatting sqref="V394:V395">
    <cfRule type="cellIs" dxfId="12781" priority="7637" stopIfTrue="1" operator="equal">
      <formula>"Baja"</formula>
    </cfRule>
  </conditionalFormatting>
  <conditionalFormatting sqref="V394:V395">
    <cfRule type="cellIs" dxfId="12780" priority="7636" stopIfTrue="1" operator="equal">
      <formula>"Media"</formula>
    </cfRule>
  </conditionalFormatting>
  <conditionalFormatting sqref="V394:V395">
    <cfRule type="cellIs" dxfId="12779" priority="7634" stopIfTrue="1" operator="equal">
      <formula>"Muy Alta"</formula>
    </cfRule>
  </conditionalFormatting>
  <conditionalFormatting sqref="V394:V395">
    <cfRule type="cellIs" dxfId="12778" priority="7638" stopIfTrue="1" operator="equal">
      <formula>"Muy Baja"</formula>
    </cfRule>
  </conditionalFormatting>
  <conditionalFormatting sqref="AW394">
    <cfRule type="containsText" dxfId="12777" priority="7609" operator="containsText" text="VALORAR">
      <formula>NOT(ISERROR(SEARCH("VALORAR",AW394)))</formula>
    </cfRule>
    <cfRule type="containsText" dxfId="12776" priority="7610" operator="containsText" text="Extrema">
      <formula>NOT(ISERROR(SEARCH("Extrema",AW394)))</formula>
    </cfRule>
    <cfRule type="containsText" dxfId="12775" priority="7611" operator="containsText" text="Alta">
      <formula>NOT(ISERROR(SEARCH("Alta",AW394)))</formula>
    </cfRule>
    <cfRule type="containsText" dxfId="12774" priority="7612" operator="containsText" text="Moderada">
      <formula>NOT(ISERROR(SEARCH("Moderada",AW394)))</formula>
    </cfRule>
    <cfRule type="containsText" dxfId="12773" priority="7613" operator="containsText" text="Baja">
      <formula>NOT(ISERROR(SEARCH("Baja",AW394)))</formula>
    </cfRule>
  </conditionalFormatting>
  <conditionalFormatting sqref="AW394">
    <cfRule type="containsText" dxfId="12772" priority="7614" operator="containsText" text="VALORAR">
      <formula>NOT(ISERROR(SEARCH("VALORAR",AW394)))</formula>
    </cfRule>
    <cfRule type="containsText" dxfId="12771" priority="7615" operator="containsText" text="Extrema">
      <formula>NOT(ISERROR(SEARCH("Extrema",AW394)))</formula>
    </cfRule>
    <cfRule type="containsText" dxfId="12770" priority="7616" operator="containsText" text="Alta">
      <formula>NOT(ISERROR(SEARCH("Alta",AW394)))</formula>
    </cfRule>
    <cfRule type="containsText" dxfId="12769" priority="7617" operator="containsText" text="Moderada">
      <formula>NOT(ISERROR(SEARCH("Moderada",AW394)))</formula>
    </cfRule>
    <cfRule type="containsText" dxfId="12768" priority="7618" operator="containsText" text="Baja">
      <formula>NOT(ISERROR(SEARCH("Baja",AW394)))</formula>
    </cfRule>
  </conditionalFormatting>
  <conditionalFormatting sqref="AP394">
    <cfRule type="cellIs" dxfId="12767" priority="7601" stopIfTrue="1" operator="equal">
      <formula>"Alta"</formula>
    </cfRule>
  </conditionalFormatting>
  <conditionalFormatting sqref="AP394">
    <cfRule type="cellIs" dxfId="12766" priority="7603" stopIfTrue="1" operator="equal">
      <formula>"Baja"</formula>
    </cfRule>
  </conditionalFormatting>
  <conditionalFormatting sqref="AP394">
    <cfRule type="cellIs" dxfId="12765" priority="7602" stopIfTrue="1" operator="equal">
      <formula>"Media"</formula>
    </cfRule>
  </conditionalFormatting>
  <conditionalFormatting sqref="AP394">
    <cfRule type="cellIs" dxfId="12764" priority="7600" stopIfTrue="1" operator="equal">
      <formula>"Muy Alta"</formula>
    </cfRule>
  </conditionalFormatting>
  <conditionalFormatting sqref="AP394">
    <cfRule type="cellIs" dxfId="12763" priority="7604" stopIfTrue="1" operator="equal">
      <formula>"Muy Baja"</formula>
    </cfRule>
  </conditionalFormatting>
  <conditionalFormatting sqref="AP395">
    <cfRule type="cellIs" dxfId="12762" priority="7587" stopIfTrue="1" operator="equal">
      <formula>"Alta"</formula>
    </cfRule>
  </conditionalFormatting>
  <conditionalFormatting sqref="AP395">
    <cfRule type="cellIs" dxfId="12761" priority="7589" stopIfTrue="1" operator="equal">
      <formula>"Baja"</formula>
    </cfRule>
  </conditionalFormatting>
  <conditionalFormatting sqref="AP395">
    <cfRule type="cellIs" dxfId="12760" priority="7588" stopIfTrue="1" operator="equal">
      <formula>"Media"</formula>
    </cfRule>
  </conditionalFormatting>
  <conditionalFormatting sqref="AP395">
    <cfRule type="cellIs" dxfId="12759" priority="7586" stopIfTrue="1" operator="equal">
      <formula>"Muy Alta"</formula>
    </cfRule>
  </conditionalFormatting>
  <conditionalFormatting sqref="AP395">
    <cfRule type="cellIs" dxfId="12758" priority="7590" stopIfTrue="1" operator="equal">
      <formula>"Muy Baja"</formula>
    </cfRule>
  </conditionalFormatting>
  <conditionalFormatting sqref="AE396:AE397">
    <cfRule type="containsText" dxfId="12757" priority="7539" operator="containsText" text="VALORAR">
      <formula>NOT(ISERROR(SEARCH("VALORAR",AE396)))</formula>
    </cfRule>
    <cfRule type="containsText" dxfId="12756" priority="7540" operator="containsText" text="Extrema">
      <formula>NOT(ISERROR(SEARCH("Extrema",AE396)))</formula>
    </cfRule>
    <cfRule type="containsText" dxfId="12755" priority="7541" operator="containsText" text="Alta">
      <formula>NOT(ISERROR(SEARCH("Alta",AE396)))</formula>
    </cfRule>
    <cfRule type="containsText" dxfId="12754" priority="7542" operator="containsText" text="Moderada">
      <formula>NOT(ISERROR(SEARCH("Moderada",AE396)))</formula>
    </cfRule>
    <cfRule type="containsText" dxfId="12753" priority="7543" operator="containsText" text="Baja">
      <formula>NOT(ISERROR(SEARCH("Baja",AE396)))</formula>
    </cfRule>
  </conditionalFormatting>
  <conditionalFormatting sqref="AE396:AE397">
    <cfRule type="containsText" dxfId="12752" priority="7544" operator="containsText" text="VALORAR">
      <formula>NOT(ISERROR(SEARCH("VALORAR",AE396)))</formula>
    </cfRule>
    <cfRule type="containsText" dxfId="12751" priority="7545" operator="containsText" text="Extrema">
      <formula>NOT(ISERROR(SEARCH("Extrema",AE396)))</formula>
    </cfRule>
    <cfRule type="containsText" dxfId="12750" priority="7546" operator="containsText" text="Alta">
      <formula>NOT(ISERROR(SEARCH("Alta",AE396)))</formula>
    </cfRule>
    <cfRule type="containsText" dxfId="12749" priority="7547" operator="containsText" text="Moderada">
      <formula>NOT(ISERROR(SEARCH("Moderada",AE396)))</formula>
    </cfRule>
    <cfRule type="containsText" dxfId="12748" priority="7548" operator="containsText" text="Baja">
      <formula>NOT(ISERROR(SEARCH("Baja",AE396)))</formula>
    </cfRule>
  </conditionalFormatting>
  <conditionalFormatting sqref="V396:V397">
    <cfRule type="cellIs" dxfId="12747" priority="7555" stopIfTrue="1" operator="equal">
      <formula>"Alta"</formula>
    </cfRule>
  </conditionalFormatting>
  <conditionalFormatting sqref="V396:V397">
    <cfRule type="cellIs" dxfId="12746" priority="7557" stopIfTrue="1" operator="equal">
      <formula>"Baja"</formula>
    </cfRule>
  </conditionalFormatting>
  <conditionalFormatting sqref="V396:V397">
    <cfRule type="cellIs" dxfId="12745" priority="7556" stopIfTrue="1" operator="equal">
      <formula>"Media"</formula>
    </cfRule>
  </conditionalFormatting>
  <conditionalFormatting sqref="V396:V397">
    <cfRule type="cellIs" dxfId="12744" priority="7554" stopIfTrue="1" operator="equal">
      <formula>"Muy Alta"</formula>
    </cfRule>
  </conditionalFormatting>
  <conditionalFormatting sqref="V396:V397">
    <cfRule type="cellIs" dxfId="12743" priority="7558" stopIfTrue="1" operator="equal">
      <formula>"Muy Baja"</formula>
    </cfRule>
  </conditionalFormatting>
  <conditionalFormatting sqref="AP397">
    <cfRule type="cellIs" dxfId="12742" priority="7517" stopIfTrue="1" operator="equal">
      <formula>"Alta"</formula>
    </cfRule>
  </conditionalFormatting>
  <conditionalFormatting sqref="AP397">
    <cfRule type="cellIs" dxfId="12741" priority="7519" stopIfTrue="1" operator="equal">
      <formula>"Baja"</formula>
    </cfRule>
  </conditionalFormatting>
  <conditionalFormatting sqref="AP397">
    <cfRule type="cellIs" dxfId="12740" priority="7518" stopIfTrue="1" operator="equal">
      <formula>"Media"</formula>
    </cfRule>
  </conditionalFormatting>
  <conditionalFormatting sqref="AP397">
    <cfRule type="cellIs" dxfId="12739" priority="7516" stopIfTrue="1" operator="equal">
      <formula>"Muy Alta"</formula>
    </cfRule>
  </conditionalFormatting>
  <conditionalFormatting sqref="AP397">
    <cfRule type="cellIs" dxfId="12738" priority="7520" stopIfTrue="1" operator="equal">
      <formula>"Muy Baja"</formula>
    </cfRule>
  </conditionalFormatting>
  <conditionalFormatting sqref="AE406:AE407">
    <cfRule type="containsText" dxfId="12737" priority="7483" operator="containsText" text="VALORAR">
      <formula>NOT(ISERROR(SEARCH("VALORAR",AE406)))</formula>
    </cfRule>
    <cfRule type="containsText" dxfId="12736" priority="7484" operator="containsText" text="Extrema">
      <formula>NOT(ISERROR(SEARCH("Extrema",AE406)))</formula>
    </cfRule>
    <cfRule type="containsText" dxfId="12735" priority="7485" operator="containsText" text="Alta">
      <formula>NOT(ISERROR(SEARCH("Alta",AE406)))</formula>
    </cfRule>
    <cfRule type="containsText" dxfId="12734" priority="7486" operator="containsText" text="Moderada">
      <formula>NOT(ISERROR(SEARCH("Moderada",AE406)))</formula>
    </cfRule>
    <cfRule type="containsText" dxfId="12733" priority="7487" operator="containsText" text="Baja">
      <formula>NOT(ISERROR(SEARCH("Baja",AE406)))</formula>
    </cfRule>
  </conditionalFormatting>
  <conditionalFormatting sqref="AE406:AE407">
    <cfRule type="containsText" dxfId="12732" priority="7488" operator="containsText" text="VALORAR">
      <formula>NOT(ISERROR(SEARCH("VALORAR",AE406)))</formula>
    </cfRule>
    <cfRule type="containsText" dxfId="12731" priority="7489" operator="containsText" text="Extrema">
      <formula>NOT(ISERROR(SEARCH("Extrema",AE406)))</formula>
    </cfRule>
    <cfRule type="containsText" dxfId="12730" priority="7490" operator="containsText" text="Alta">
      <formula>NOT(ISERROR(SEARCH("Alta",AE406)))</formula>
    </cfRule>
    <cfRule type="containsText" dxfId="12729" priority="7491" operator="containsText" text="Moderada">
      <formula>NOT(ISERROR(SEARCH("Moderada",AE406)))</formula>
    </cfRule>
    <cfRule type="containsText" dxfId="12728" priority="7492" operator="containsText" text="Baja">
      <formula>NOT(ISERROR(SEARCH("Baja",AE406)))</formula>
    </cfRule>
  </conditionalFormatting>
  <conditionalFormatting sqref="AP411">
    <cfRule type="cellIs" dxfId="12727" priority="7437" stopIfTrue="1" operator="equal">
      <formula>"Alta"</formula>
    </cfRule>
  </conditionalFormatting>
  <conditionalFormatting sqref="AP411">
    <cfRule type="cellIs" dxfId="12726" priority="7439" stopIfTrue="1" operator="equal">
      <formula>"Baja"</formula>
    </cfRule>
  </conditionalFormatting>
  <conditionalFormatting sqref="AP411">
    <cfRule type="cellIs" dxfId="12725" priority="7438" stopIfTrue="1" operator="equal">
      <formula>"Media"</formula>
    </cfRule>
  </conditionalFormatting>
  <conditionalFormatting sqref="AP411">
    <cfRule type="cellIs" dxfId="12724" priority="7436" stopIfTrue="1" operator="equal">
      <formula>"Muy Alta"</formula>
    </cfRule>
  </conditionalFormatting>
  <conditionalFormatting sqref="AP411">
    <cfRule type="cellIs" dxfId="12723" priority="7440" stopIfTrue="1" operator="equal">
      <formula>"Muy Baja"</formula>
    </cfRule>
  </conditionalFormatting>
  <conditionalFormatting sqref="AP408">
    <cfRule type="cellIs" dxfId="12722" priority="7395" stopIfTrue="1" operator="equal">
      <formula>"Alta"</formula>
    </cfRule>
  </conditionalFormatting>
  <conditionalFormatting sqref="AP408">
    <cfRule type="cellIs" dxfId="12721" priority="7397" stopIfTrue="1" operator="equal">
      <formula>"Baja"</formula>
    </cfRule>
  </conditionalFormatting>
  <conditionalFormatting sqref="AP408">
    <cfRule type="cellIs" dxfId="12720" priority="7396" stopIfTrue="1" operator="equal">
      <formula>"Media"</formula>
    </cfRule>
  </conditionalFormatting>
  <conditionalFormatting sqref="AP408">
    <cfRule type="cellIs" dxfId="12719" priority="7394" stopIfTrue="1" operator="equal">
      <formula>"Muy Alta"</formula>
    </cfRule>
  </conditionalFormatting>
  <conditionalFormatting sqref="AP408">
    <cfRule type="cellIs" dxfId="12718" priority="7398" stopIfTrue="1" operator="equal">
      <formula>"Muy Baja"</formula>
    </cfRule>
  </conditionalFormatting>
  <conditionalFormatting sqref="V406:V407">
    <cfRule type="cellIs" dxfId="12717" priority="7499" stopIfTrue="1" operator="equal">
      <formula>"Alta"</formula>
    </cfRule>
  </conditionalFormatting>
  <conditionalFormatting sqref="V406:V407">
    <cfRule type="cellIs" dxfId="12716" priority="7501" stopIfTrue="1" operator="equal">
      <formula>"Baja"</formula>
    </cfRule>
  </conditionalFormatting>
  <conditionalFormatting sqref="V406:V407">
    <cfRule type="cellIs" dxfId="12715" priority="7500" stopIfTrue="1" operator="equal">
      <formula>"Media"</formula>
    </cfRule>
  </conditionalFormatting>
  <conditionalFormatting sqref="V406:V407">
    <cfRule type="cellIs" dxfId="12714" priority="7498" stopIfTrue="1" operator="equal">
      <formula>"Muy Alta"</formula>
    </cfRule>
  </conditionalFormatting>
  <conditionalFormatting sqref="V406:V407">
    <cfRule type="cellIs" dxfId="12713" priority="7502" stopIfTrue="1" operator="equal">
      <formula>"Muy Baja"</formula>
    </cfRule>
  </conditionalFormatting>
  <conditionalFormatting sqref="AW406">
    <cfRule type="containsText" dxfId="12712" priority="7473" operator="containsText" text="VALORAR">
      <formula>NOT(ISERROR(SEARCH("VALORAR",AW406)))</formula>
    </cfRule>
    <cfRule type="containsText" dxfId="12711" priority="7474" operator="containsText" text="Extrema">
      <formula>NOT(ISERROR(SEARCH("Extrema",AW406)))</formula>
    </cfRule>
    <cfRule type="containsText" dxfId="12710" priority="7475" operator="containsText" text="Alta">
      <formula>NOT(ISERROR(SEARCH("Alta",AW406)))</formula>
    </cfRule>
    <cfRule type="containsText" dxfId="12709" priority="7476" operator="containsText" text="Moderada">
      <formula>NOT(ISERROR(SEARCH("Moderada",AW406)))</formula>
    </cfRule>
    <cfRule type="containsText" dxfId="12708" priority="7477" operator="containsText" text="Baja">
      <formula>NOT(ISERROR(SEARCH("Baja",AW406)))</formula>
    </cfRule>
  </conditionalFormatting>
  <conditionalFormatting sqref="AW406">
    <cfRule type="containsText" dxfId="12707" priority="7478" operator="containsText" text="VALORAR">
      <formula>NOT(ISERROR(SEARCH("VALORAR",AW406)))</formula>
    </cfRule>
    <cfRule type="containsText" dxfId="12706" priority="7479" operator="containsText" text="Extrema">
      <formula>NOT(ISERROR(SEARCH("Extrema",AW406)))</formula>
    </cfRule>
    <cfRule type="containsText" dxfId="12705" priority="7480" operator="containsText" text="Alta">
      <formula>NOT(ISERROR(SEARCH("Alta",AW406)))</formula>
    </cfRule>
    <cfRule type="containsText" dxfId="12704" priority="7481" operator="containsText" text="Moderada">
      <formula>NOT(ISERROR(SEARCH("Moderada",AW406)))</formula>
    </cfRule>
    <cfRule type="containsText" dxfId="12703" priority="7482" operator="containsText" text="Baja">
      <formula>NOT(ISERROR(SEARCH("Baja",AW406)))</formula>
    </cfRule>
  </conditionalFormatting>
  <conditionalFormatting sqref="AP406">
    <cfRule type="cellIs" dxfId="12702" priority="7465" stopIfTrue="1" operator="equal">
      <formula>"Alta"</formula>
    </cfRule>
  </conditionalFormatting>
  <conditionalFormatting sqref="AP406">
    <cfRule type="cellIs" dxfId="12701" priority="7467" stopIfTrue="1" operator="equal">
      <formula>"Baja"</formula>
    </cfRule>
  </conditionalFormatting>
  <conditionalFormatting sqref="AP406">
    <cfRule type="cellIs" dxfId="12700" priority="7466" stopIfTrue="1" operator="equal">
      <formula>"Media"</formula>
    </cfRule>
  </conditionalFormatting>
  <conditionalFormatting sqref="AP406">
    <cfRule type="cellIs" dxfId="12699" priority="7464" stopIfTrue="1" operator="equal">
      <formula>"Muy Alta"</formula>
    </cfRule>
  </conditionalFormatting>
  <conditionalFormatting sqref="AP406">
    <cfRule type="cellIs" dxfId="12698" priority="7468" stopIfTrue="1" operator="equal">
      <formula>"Muy Baja"</formula>
    </cfRule>
  </conditionalFormatting>
  <conditionalFormatting sqref="AP407">
    <cfRule type="cellIs" dxfId="12697" priority="7451" stopIfTrue="1" operator="equal">
      <formula>"Alta"</formula>
    </cfRule>
  </conditionalFormatting>
  <conditionalFormatting sqref="AP407">
    <cfRule type="cellIs" dxfId="12696" priority="7453" stopIfTrue="1" operator="equal">
      <formula>"Baja"</formula>
    </cfRule>
  </conditionalFormatting>
  <conditionalFormatting sqref="AP407">
    <cfRule type="cellIs" dxfId="12695" priority="7452" stopIfTrue="1" operator="equal">
      <formula>"Media"</formula>
    </cfRule>
  </conditionalFormatting>
  <conditionalFormatting sqref="AP407">
    <cfRule type="cellIs" dxfId="12694" priority="7450" stopIfTrue="1" operator="equal">
      <formula>"Muy Alta"</formula>
    </cfRule>
  </conditionalFormatting>
  <conditionalFormatting sqref="AP407">
    <cfRule type="cellIs" dxfId="12693" priority="7454" stopIfTrue="1" operator="equal">
      <formula>"Muy Baja"</formula>
    </cfRule>
  </conditionalFormatting>
  <conditionalFormatting sqref="AE408:AE409">
    <cfRule type="containsText" dxfId="12692" priority="7403" operator="containsText" text="VALORAR">
      <formula>NOT(ISERROR(SEARCH("VALORAR",AE408)))</formula>
    </cfRule>
    <cfRule type="containsText" dxfId="12691" priority="7404" operator="containsText" text="Extrema">
      <formula>NOT(ISERROR(SEARCH("Extrema",AE408)))</formula>
    </cfRule>
    <cfRule type="containsText" dxfId="12690" priority="7405" operator="containsText" text="Alta">
      <formula>NOT(ISERROR(SEARCH("Alta",AE408)))</formula>
    </cfRule>
    <cfRule type="containsText" dxfId="12689" priority="7406" operator="containsText" text="Moderada">
      <formula>NOT(ISERROR(SEARCH("Moderada",AE408)))</formula>
    </cfRule>
    <cfRule type="containsText" dxfId="12688" priority="7407" operator="containsText" text="Baja">
      <formula>NOT(ISERROR(SEARCH("Baja",AE408)))</formula>
    </cfRule>
  </conditionalFormatting>
  <conditionalFormatting sqref="AE408:AE409">
    <cfRule type="containsText" dxfId="12687" priority="7408" operator="containsText" text="VALORAR">
      <formula>NOT(ISERROR(SEARCH("VALORAR",AE408)))</formula>
    </cfRule>
    <cfRule type="containsText" dxfId="12686" priority="7409" operator="containsText" text="Extrema">
      <formula>NOT(ISERROR(SEARCH("Extrema",AE408)))</formula>
    </cfRule>
    <cfRule type="containsText" dxfId="12685" priority="7410" operator="containsText" text="Alta">
      <formula>NOT(ISERROR(SEARCH("Alta",AE408)))</formula>
    </cfRule>
    <cfRule type="containsText" dxfId="12684" priority="7411" operator="containsText" text="Moderada">
      <formula>NOT(ISERROR(SEARCH("Moderada",AE408)))</formula>
    </cfRule>
    <cfRule type="containsText" dxfId="12683" priority="7412" operator="containsText" text="Baja">
      <formula>NOT(ISERROR(SEARCH("Baja",AE408)))</formula>
    </cfRule>
  </conditionalFormatting>
  <conditionalFormatting sqref="V408:V409">
    <cfRule type="cellIs" dxfId="12682" priority="7419" stopIfTrue="1" operator="equal">
      <formula>"Alta"</formula>
    </cfRule>
  </conditionalFormatting>
  <conditionalFormatting sqref="V408:V409">
    <cfRule type="cellIs" dxfId="12681" priority="7421" stopIfTrue="1" operator="equal">
      <formula>"Baja"</formula>
    </cfRule>
  </conditionalFormatting>
  <conditionalFormatting sqref="V408:V409">
    <cfRule type="cellIs" dxfId="12680" priority="7420" stopIfTrue="1" operator="equal">
      <formula>"Media"</formula>
    </cfRule>
  </conditionalFormatting>
  <conditionalFormatting sqref="V408:V409">
    <cfRule type="cellIs" dxfId="12679" priority="7418" stopIfTrue="1" operator="equal">
      <formula>"Muy Alta"</formula>
    </cfRule>
  </conditionalFormatting>
  <conditionalFormatting sqref="V408:V409">
    <cfRule type="cellIs" dxfId="12678" priority="7422" stopIfTrue="1" operator="equal">
      <formula>"Muy Baja"</formula>
    </cfRule>
  </conditionalFormatting>
  <conditionalFormatting sqref="AP409">
    <cfRule type="cellIs" dxfId="12677" priority="7381" stopIfTrue="1" operator="equal">
      <formula>"Alta"</formula>
    </cfRule>
  </conditionalFormatting>
  <conditionalFormatting sqref="AP409">
    <cfRule type="cellIs" dxfId="12676" priority="7383" stopIfTrue="1" operator="equal">
      <formula>"Baja"</formula>
    </cfRule>
  </conditionalFormatting>
  <conditionalFormatting sqref="AP409">
    <cfRule type="cellIs" dxfId="12675" priority="7382" stopIfTrue="1" operator="equal">
      <formula>"Media"</formula>
    </cfRule>
  </conditionalFormatting>
  <conditionalFormatting sqref="AP409">
    <cfRule type="cellIs" dxfId="12674" priority="7380" stopIfTrue="1" operator="equal">
      <formula>"Muy Alta"</formula>
    </cfRule>
  </conditionalFormatting>
  <conditionalFormatting sqref="AP409">
    <cfRule type="cellIs" dxfId="12673" priority="7384" stopIfTrue="1" operator="equal">
      <formula>"Muy Baja"</formula>
    </cfRule>
  </conditionalFormatting>
  <conditionalFormatting sqref="AE400:AE401">
    <cfRule type="containsText" dxfId="12672" priority="7347" operator="containsText" text="VALORAR">
      <formula>NOT(ISERROR(SEARCH("VALORAR",AE400)))</formula>
    </cfRule>
    <cfRule type="containsText" dxfId="12671" priority="7348" operator="containsText" text="Extrema">
      <formula>NOT(ISERROR(SEARCH("Extrema",AE400)))</formula>
    </cfRule>
    <cfRule type="containsText" dxfId="12670" priority="7349" operator="containsText" text="Alta">
      <formula>NOT(ISERROR(SEARCH("Alta",AE400)))</formula>
    </cfRule>
    <cfRule type="containsText" dxfId="12669" priority="7350" operator="containsText" text="Moderada">
      <formula>NOT(ISERROR(SEARCH("Moderada",AE400)))</formula>
    </cfRule>
    <cfRule type="containsText" dxfId="12668" priority="7351" operator="containsText" text="Baja">
      <formula>NOT(ISERROR(SEARCH("Baja",AE400)))</formula>
    </cfRule>
  </conditionalFormatting>
  <conditionalFormatting sqref="AE400:AE401">
    <cfRule type="containsText" dxfId="12667" priority="7352" operator="containsText" text="VALORAR">
      <formula>NOT(ISERROR(SEARCH("VALORAR",AE400)))</formula>
    </cfRule>
    <cfRule type="containsText" dxfId="12666" priority="7353" operator="containsText" text="Extrema">
      <formula>NOT(ISERROR(SEARCH("Extrema",AE400)))</formula>
    </cfRule>
    <cfRule type="containsText" dxfId="12665" priority="7354" operator="containsText" text="Alta">
      <formula>NOT(ISERROR(SEARCH("Alta",AE400)))</formula>
    </cfRule>
    <cfRule type="containsText" dxfId="12664" priority="7355" operator="containsText" text="Moderada">
      <formula>NOT(ISERROR(SEARCH("Moderada",AE400)))</formula>
    </cfRule>
    <cfRule type="containsText" dxfId="12663" priority="7356" operator="containsText" text="Baja">
      <formula>NOT(ISERROR(SEARCH("Baja",AE400)))</formula>
    </cfRule>
  </conditionalFormatting>
  <conditionalFormatting sqref="AP405">
    <cfRule type="cellIs" dxfId="12662" priority="7301" stopIfTrue="1" operator="equal">
      <formula>"Alta"</formula>
    </cfRule>
  </conditionalFormatting>
  <conditionalFormatting sqref="AP405">
    <cfRule type="cellIs" dxfId="12661" priority="7303" stopIfTrue="1" operator="equal">
      <formula>"Baja"</formula>
    </cfRule>
  </conditionalFormatting>
  <conditionalFormatting sqref="AP405">
    <cfRule type="cellIs" dxfId="12660" priority="7302" stopIfTrue="1" operator="equal">
      <formula>"Media"</formula>
    </cfRule>
  </conditionalFormatting>
  <conditionalFormatting sqref="AP405">
    <cfRule type="cellIs" dxfId="12659" priority="7300" stopIfTrue="1" operator="equal">
      <formula>"Muy Alta"</formula>
    </cfRule>
  </conditionalFormatting>
  <conditionalFormatting sqref="AP405">
    <cfRule type="cellIs" dxfId="12658" priority="7304" stopIfTrue="1" operator="equal">
      <formula>"Muy Baja"</formula>
    </cfRule>
  </conditionalFormatting>
  <conditionalFormatting sqref="AP402">
    <cfRule type="cellIs" dxfId="12657" priority="7259" stopIfTrue="1" operator="equal">
      <formula>"Alta"</formula>
    </cfRule>
  </conditionalFormatting>
  <conditionalFormatting sqref="AP402">
    <cfRule type="cellIs" dxfId="12656" priority="7261" stopIfTrue="1" operator="equal">
      <formula>"Baja"</formula>
    </cfRule>
  </conditionalFormatting>
  <conditionalFormatting sqref="AP402">
    <cfRule type="cellIs" dxfId="12655" priority="7260" stopIfTrue="1" operator="equal">
      <formula>"Media"</formula>
    </cfRule>
  </conditionalFormatting>
  <conditionalFormatting sqref="AP402">
    <cfRule type="cellIs" dxfId="12654" priority="7258" stopIfTrue="1" operator="equal">
      <formula>"Muy Alta"</formula>
    </cfRule>
  </conditionalFormatting>
  <conditionalFormatting sqref="AP402">
    <cfRule type="cellIs" dxfId="12653" priority="7262" stopIfTrue="1" operator="equal">
      <formula>"Muy Baja"</formula>
    </cfRule>
  </conditionalFormatting>
  <conditionalFormatting sqref="V400:V401">
    <cfRule type="cellIs" dxfId="12652" priority="7363" stopIfTrue="1" operator="equal">
      <formula>"Alta"</formula>
    </cfRule>
  </conditionalFormatting>
  <conditionalFormatting sqref="V400:V401">
    <cfRule type="cellIs" dxfId="12651" priority="7365" stopIfTrue="1" operator="equal">
      <formula>"Baja"</formula>
    </cfRule>
  </conditionalFormatting>
  <conditionalFormatting sqref="V400:V401">
    <cfRule type="cellIs" dxfId="12650" priority="7364" stopIfTrue="1" operator="equal">
      <formula>"Media"</formula>
    </cfRule>
  </conditionalFormatting>
  <conditionalFormatting sqref="V400:V401">
    <cfRule type="cellIs" dxfId="12649" priority="7362" stopIfTrue="1" operator="equal">
      <formula>"Muy Alta"</formula>
    </cfRule>
  </conditionalFormatting>
  <conditionalFormatting sqref="V400:V401">
    <cfRule type="cellIs" dxfId="12648" priority="7366" stopIfTrue="1" operator="equal">
      <formula>"Muy Baja"</formula>
    </cfRule>
  </conditionalFormatting>
  <conditionalFormatting sqref="AW400">
    <cfRule type="containsText" dxfId="12647" priority="7337" operator="containsText" text="VALORAR">
      <formula>NOT(ISERROR(SEARCH("VALORAR",AW400)))</formula>
    </cfRule>
    <cfRule type="containsText" dxfId="12646" priority="7338" operator="containsText" text="Extrema">
      <formula>NOT(ISERROR(SEARCH("Extrema",AW400)))</formula>
    </cfRule>
    <cfRule type="containsText" dxfId="12645" priority="7339" operator="containsText" text="Alta">
      <formula>NOT(ISERROR(SEARCH("Alta",AW400)))</formula>
    </cfRule>
    <cfRule type="containsText" dxfId="12644" priority="7340" operator="containsText" text="Moderada">
      <formula>NOT(ISERROR(SEARCH("Moderada",AW400)))</formula>
    </cfRule>
    <cfRule type="containsText" dxfId="12643" priority="7341" operator="containsText" text="Baja">
      <formula>NOT(ISERROR(SEARCH("Baja",AW400)))</formula>
    </cfRule>
  </conditionalFormatting>
  <conditionalFormatting sqref="AW400">
    <cfRule type="containsText" dxfId="12642" priority="7342" operator="containsText" text="VALORAR">
      <formula>NOT(ISERROR(SEARCH("VALORAR",AW400)))</formula>
    </cfRule>
    <cfRule type="containsText" dxfId="12641" priority="7343" operator="containsText" text="Extrema">
      <formula>NOT(ISERROR(SEARCH("Extrema",AW400)))</formula>
    </cfRule>
    <cfRule type="containsText" dxfId="12640" priority="7344" operator="containsText" text="Alta">
      <formula>NOT(ISERROR(SEARCH("Alta",AW400)))</formula>
    </cfRule>
    <cfRule type="containsText" dxfId="12639" priority="7345" operator="containsText" text="Moderada">
      <formula>NOT(ISERROR(SEARCH("Moderada",AW400)))</formula>
    </cfRule>
    <cfRule type="containsText" dxfId="12638" priority="7346" operator="containsText" text="Baja">
      <formula>NOT(ISERROR(SEARCH("Baja",AW400)))</formula>
    </cfRule>
  </conditionalFormatting>
  <conditionalFormatting sqref="AP400">
    <cfRule type="cellIs" dxfId="12637" priority="7329" stopIfTrue="1" operator="equal">
      <formula>"Alta"</formula>
    </cfRule>
  </conditionalFormatting>
  <conditionalFormatting sqref="AP400">
    <cfRule type="cellIs" dxfId="12636" priority="7331" stopIfTrue="1" operator="equal">
      <formula>"Baja"</formula>
    </cfRule>
  </conditionalFormatting>
  <conditionalFormatting sqref="AP400">
    <cfRule type="cellIs" dxfId="12635" priority="7330" stopIfTrue="1" operator="equal">
      <formula>"Media"</formula>
    </cfRule>
  </conditionalFormatting>
  <conditionalFormatting sqref="AP400">
    <cfRule type="cellIs" dxfId="12634" priority="7328" stopIfTrue="1" operator="equal">
      <formula>"Muy Alta"</formula>
    </cfRule>
  </conditionalFormatting>
  <conditionalFormatting sqref="AP400">
    <cfRule type="cellIs" dxfId="12633" priority="7332" stopIfTrue="1" operator="equal">
      <formula>"Muy Baja"</formula>
    </cfRule>
  </conditionalFormatting>
  <conditionalFormatting sqref="AP401">
    <cfRule type="cellIs" dxfId="12632" priority="7315" stopIfTrue="1" operator="equal">
      <formula>"Alta"</formula>
    </cfRule>
  </conditionalFormatting>
  <conditionalFormatting sqref="AP401">
    <cfRule type="cellIs" dxfId="12631" priority="7317" stopIfTrue="1" operator="equal">
      <formula>"Baja"</formula>
    </cfRule>
  </conditionalFormatting>
  <conditionalFormatting sqref="AP401">
    <cfRule type="cellIs" dxfId="12630" priority="7316" stopIfTrue="1" operator="equal">
      <formula>"Media"</formula>
    </cfRule>
  </conditionalFormatting>
  <conditionalFormatting sqref="AP401">
    <cfRule type="cellIs" dxfId="12629" priority="7314" stopIfTrue="1" operator="equal">
      <formula>"Muy Alta"</formula>
    </cfRule>
  </conditionalFormatting>
  <conditionalFormatting sqref="AP401">
    <cfRule type="cellIs" dxfId="12628" priority="7318" stopIfTrue="1" operator="equal">
      <formula>"Muy Baja"</formula>
    </cfRule>
  </conditionalFormatting>
  <conditionalFormatting sqref="AE402:AE403">
    <cfRule type="containsText" dxfId="12627" priority="7267" operator="containsText" text="VALORAR">
      <formula>NOT(ISERROR(SEARCH("VALORAR",AE402)))</formula>
    </cfRule>
    <cfRule type="containsText" dxfId="12626" priority="7268" operator="containsText" text="Extrema">
      <formula>NOT(ISERROR(SEARCH("Extrema",AE402)))</formula>
    </cfRule>
    <cfRule type="containsText" dxfId="12625" priority="7269" operator="containsText" text="Alta">
      <formula>NOT(ISERROR(SEARCH("Alta",AE402)))</formula>
    </cfRule>
    <cfRule type="containsText" dxfId="12624" priority="7270" operator="containsText" text="Moderada">
      <formula>NOT(ISERROR(SEARCH("Moderada",AE402)))</formula>
    </cfRule>
    <cfRule type="containsText" dxfId="12623" priority="7271" operator="containsText" text="Baja">
      <formula>NOT(ISERROR(SEARCH("Baja",AE402)))</formula>
    </cfRule>
  </conditionalFormatting>
  <conditionalFormatting sqref="AE402:AE403">
    <cfRule type="containsText" dxfId="12622" priority="7272" operator="containsText" text="VALORAR">
      <formula>NOT(ISERROR(SEARCH("VALORAR",AE402)))</formula>
    </cfRule>
    <cfRule type="containsText" dxfId="12621" priority="7273" operator="containsText" text="Extrema">
      <formula>NOT(ISERROR(SEARCH("Extrema",AE402)))</formula>
    </cfRule>
    <cfRule type="containsText" dxfId="12620" priority="7274" operator="containsText" text="Alta">
      <formula>NOT(ISERROR(SEARCH("Alta",AE402)))</formula>
    </cfRule>
    <cfRule type="containsText" dxfId="12619" priority="7275" operator="containsText" text="Moderada">
      <formula>NOT(ISERROR(SEARCH("Moderada",AE402)))</formula>
    </cfRule>
    <cfRule type="containsText" dxfId="12618" priority="7276" operator="containsText" text="Baja">
      <formula>NOT(ISERROR(SEARCH("Baja",AE402)))</formula>
    </cfRule>
  </conditionalFormatting>
  <conditionalFormatting sqref="V402:V403">
    <cfRule type="cellIs" dxfId="12617" priority="7283" stopIfTrue="1" operator="equal">
      <formula>"Alta"</formula>
    </cfRule>
  </conditionalFormatting>
  <conditionalFormatting sqref="V402:V403">
    <cfRule type="cellIs" dxfId="12616" priority="7285" stopIfTrue="1" operator="equal">
      <formula>"Baja"</formula>
    </cfRule>
  </conditionalFormatting>
  <conditionalFormatting sqref="V402:V403">
    <cfRule type="cellIs" dxfId="12615" priority="7284" stopIfTrue="1" operator="equal">
      <formula>"Media"</formula>
    </cfRule>
  </conditionalFormatting>
  <conditionalFormatting sqref="V402:V403">
    <cfRule type="cellIs" dxfId="12614" priority="7282" stopIfTrue="1" operator="equal">
      <formula>"Muy Alta"</formula>
    </cfRule>
  </conditionalFormatting>
  <conditionalFormatting sqref="V402:V403">
    <cfRule type="cellIs" dxfId="12613" priority="7286" stopIfTrue="1" operator="equal">
      <formula>"Muy Baja"</formula>
    </cfRule>
  </conditionalFormatting>
  <conditionalFormatting sqref="AP403">
    <cfRule type="cellIs" dxfId="12612" priority="7245" stopIfTrue="1" operator="equal">
      <formula>"Alta"</formula>
    </cfRule>
  </conditionalFormatting>
  <conditionalFormatting sqref="AP403">
    <cfRule type="cellIs" dxfId="12611" priority="7247" stopIfTrue="1" operator="equal">
      <formula>"Baja"</formula>
    </cfRule>
  </conditionalFormatting>
  <conditionalFormatting sqref="AP403">
    <cfRule type="cellIs" dxfId="12610" priority="7246" stopIfTrue="1" operator="equal">
      <formula>"Media"</formula>
    </cfRule>
  </conditionalFormatting>
  <conditionalFormatting sqref="AP403">
    <cfRule type="cellIs" dxfId="12609" priority="7244" stopIfTrue="1" operator="equal">
      <formula>"Muy Alta"</formula>
    </cfRule>
  </conditionalFormatting>
  <conditionalFormatting sqref="AP403">
    <cfRule type="cellIs" dxfId="12608" priority="7248" stopIfTrue="1" operator="equal">
      <formula>"Muy Baja"</formula>
    </cfRule>
  </conditionalFormatting>
  <conditionalFormatting sqref="AE380">
    <cfRule type="containsText" dxfId="12607" priority="7211" operator="containsText" text="VALORAR">
      <formula>NOT(ISERROR(SEARCH("VALORAR",AE380)))</formula>
    </cfRule>
    <cfRule type="containsText" dxfId="12606" priority="7212" operator="containsText" text="Extrema">
      <formula>NOT(ISERROR(SEARCH("Extrema",AE380)))</formula>
    </cfRule>
    <cfRule type="containsText" dxfId="12605" priority="7213" operator="containsText" text="Alta">
      <formula>NOT(ISERROR(SEARCH("Alta",AE380)))</formula>
    </cfRule>
    <cfRule type="containsText" dxfId="12604" priority="7214" operator="containsText" text="Moderada">
      <formula>NOT(ISERROR(SEARCH("Moderada",AE380)))</formula>
    </cfRule>
    <cfRule type="containsText" dxfId="12603" priority="7215" operator="containsText" text="Baja">
      <formula>NOT(ISERROR(SEARCH("Baja",AE380)))</formula>
    </cfRule>
  </conditionalFormatting>
  <conditionalFormatting sqref="AE380">
    <cfRule type="containsText" dxfId="12602" priority="7216" operator="containsText" text="VALORAR">
      <formula>NOT(ISERROR(SEARCH("VALORAR",AE380)))</formula>
    </cfRule>
    <cfRule type="containsText" dxfId="12601" priority="7217" operator="containsText" text="Extrema">
      <formula>NOT(ISERROR(SEARCH("Extrema",AE380)))</formula>
    </cfRule>
    <cfRule type="containsText" dxfId="12600" priority="7218" operator="containsText" text="Alta">
      <formula>NOT(ISERROR(SEARCH("Alta",AE380)))</formula>
    </cfRule>
    <cfRule type="containsText" dxfId="12599" priority="7219" operator="containsText" text="Moderada">
      <formula>NOT(ISERROR(SEARCH("Moderada",AE380)))</formula>
    </cfRule>
    <cfRule type="containsText" dxfId="12598" priority="7220" operator="containsText" text="Baja">
      <formula>NOT(ISERROR(SEARCH("Baja",AE380)))</formula>
    </cfRule>
  </conditionalFormatting>
  <conditionalFormatting sqref="V380">
    <cfRule type="cellIs" dxfId="12597" priority="7227" stopIfTrue="1" operator="equal">
      <formula>"Alta"</formula>
    </cfRule>
  </conditionalFormatting>
  <conditionalFormatting sqref="V380">
    <cfRule type="cellIs" dxfId="12596" priority="7229" stopIfTrue="1" operator="equal">
      <formula>"Baja"</formula>
    </cfRule>
  </conditionalFormatting>
  <conditionalFormatting sqref="V380">
    <cfRule type="cellIs" dxfId="12595" priority="7228" stopIfTrue="1" operator="equal">
      <formula>"Media"</formula>
    </cfRule>
  </conditionalFormatting>
  <conditionalFormatting sqref="V380">
    <cfRule type="cellIs" dxfId="12594" priority="7226" stopIfTrue="1" operator="equal">
      <formula>"Muy Alta"</formula>
    </cfRule>
  </conditionalFormatting>
  <conditionalFormatting sqref="V380">
    <cfRule type="cellIs" dxfId="12593" priority="7230" stopIfTrue="1" operator="equal">
      <formula>"Muy Baja"</formula>
    </cfRule>
  </conditionalFormatting>
  <conditionalFormatting sqref="AP380">
    <cfRule type="cellIs" dxfId="12592" priority="7203" stopIfTrue="1" operator="equal">
      <formula>"Alta"</formula>
    </cfRule>
  </conditionalFormatting>
  <conditionalFormatting sqref="AP380">
    <cfRule type="cellIs" dxfId="12591" priority="7205" stopIfTrue="1" operator="equal">
      <formula>"Baja"</formula>
    </cfRule>
  </conditionalFormatting>
  <conditionalFormatting sqref="AP380">
    <cfRule type="cellIs" dxfId="12590" priority="7204" stopIfTrue="1" operator="equal">
      <formula>"Media"</formula>
    </cfRule>
  </conditionalFormatting>
  <conditionalFormatting sqref="AP380">
    <cfRule type="cellIs" dxfId="12589" priority="7202" stopIfTrue="1" operator="equal">
      <formula>"Muy Alta"</formula>
    </cfRule>
  </conditionalFormatting>
  <conditionalFormatting sqref="AP380">
    <cfRule type="cellIs" dxfId="12588" priority="7206" stopIfTrue="1" operator="equal">
      <formula>"Muy Baja"</formula>
    </cfRule>
  </conditionalFormatting>
  <conditionalFormatting sqref="AE386">
    <cfRule type="containsText" dxfId="12587" priority="7169" operator="containsText" text="VALORAR">
      <formula>NOT(ISERROR(SEARCH("VALORAR",AE386)))</formula>
    </cfRule>
    <cfRule type="containsText" dxfId="12586" priority="7170" operator="containsText" text="Extrema">
      <formula>NOT(ISERROR(SEARCH("Extrema",AE386)))</formula>
    </cfRule>
    <cfRule type="containsText" dxfId="12585" priority="7171" operator="containsText" text="Alta">
      <formula>NOT(ISERROR(SEARCH("Alta",AE386)))</formula>
    </cfRule>
    <cfRule type="containsText" dxfId="12584" priority="7172" operator="containsText" text="Moderada">
      <formula>NOT(ISERROR(SEARCH("Moderada",AE386)))</formula>
    </cfRule>
    <cfRule type="containsText" dxfId="12583" priority="7173" operator="containsText" text="Baja">
      <formula>NOT(ISERROR(SEARCH("Baja",AE386)))</formula>
    </cfRule>
  </conditionalFormatting>
  <conditionalFormatting sqref="AE386">
    <cfRule type="containsText" dxfId="12582" priority="7174" operator="containsText" text="VALORAR">
      <formula>NOT(ISERROR(SEARCH("VALORAR",AE386)))</formula>
    </cfRule>
    <cfRule type="containsText" dxfId="12581" priority="7175" operator="containsText" text="Extrema">
      <formula>NOT(ISERROR(SEARCH("Extrema",AE386)))</formula>
    </cfRule>
    <cfRule type="containsText" dxfId="12580" priority="7176" operator="containsText" text="Alta">
      <formula>NOT(ISERROR(SEARCH("Alta",AE386)))</formula>
    </cfRule>
    <cfRule type="containsText" dxfId="12579" priority="7177" operator="containsText" text="Moderada">
      <formula>NOT(ISERROR(SEARCH("Moderada",AE386)))</formula>
    </cfRule>
    <cfRule type="containsText" dxfId="12578" priority="7178" operator="containsText" text="Baja">
      <formula>NOT(ISERROR(SEARCH("Baja",AE386)))</formula>
    </cfRule>
  </conditionalFormatting>
  <conditionalFormatting sqref="V386">
    <cfRule type="cellIs" dxfId="12577" priority="7185" stopIfTrue="1" operator="equal">
      <formula>"Alta"</formula>
    </cfRule>
  </conditionalFormatting>
  <conditionalFormatting sqref="V386">
    <cfRule type="cellIs" dxfId="12576" priority="7187" stopIfTrue="1" operator="equal">
      <formula>"Baja"</formula>
    </cfRule>
  </conditionalFormatting>
  <conditionalFormatting sqref="V386">
    <cfRule type="cellIs" dxfId="12575" priority="7186" stopIfTrue="1" operator="equal">
      <formula>"Media"</formula>
    </cfRule>
  </conditionalFormatting>
  <conditionalFormatting sqref="V386">
    <cfRule type="cellIs" dxfId="12574" priority="7184" stopIfTrue="1" operator="equal">
      <formula>"Muy Alta"</formula>
    </cfRule>
  </conditionalFormatting>
  <conditionalFormatting sqref="V386">
    <cfRule type="cellIs" dxfId="12573" priority="7188" stopIfTrue="1" operator="equal">
      <formula>"Muy Baja"</formula>
    </cfRule>
  </conditionalFormatting>
  <conditionalFormatting sqref="AP386">
    <cfRule type="cellIs" dxfId="12572" priority="7161" stopIfTrue="1" operator="equal">
      <formula>"Alta"</formula>
    </cfRule>
  </conditionalFormatting>
  <conditionalFormatting sqref="AP386">
    <cfRule type="cellIs" dxfId="12571" priority="7163" stopIfTrue="1" operator="equal">
      <formula>"Baja"</formula>
    </cfRule>
  </conditionalFormatting>
  <conditionalFormatting sqref="AP386">
    <cfRule type="cellIs" dxfId="12570" priority="7162" stopIfTrue="1" operator="equal">
      <formula>"Media"</formula>
    </cfRule>
  </conditionalFormatting>
  <conditionalFormatting sqref="AP386">
    <cfRule type="cellIs" dxfId="12569" priority="7160" stopIfTrue="1" operator="equal">
      <formula>"Muy Alta"</formula>
    </cfRule>
  </conditionalFormatting>
  <conditionalFormatting sqref="AP386">
    <cfRule type="cellIs" dxfId="12568" priority="7164" stopIfTrue="1" operator="equal">
      <formula>"Muy Baja"</formula>
    </cfRule>
  </conditionalFormatting>
  <conditionalFormatting sqref="AE392">
    <cfRule type="containsText" dxfId="12567" priority="7127" operator="containsText" text="VALORAR">
      <formula>NOT(ISERROR(SEARCH("VALORAR",AE392)))</formula>
    </cfRule>
    <cfRule type="containsText" dxfId="12566" priority="7128" operator="containsText" text="Extrema">
      <formula>NOT(ISERROR(SEARCH("Extrema",AE392)))</formula>
    </cfRule>
    <cfRule type="containsText" dxfId="12565" priority="7129" operator="containsText" text="Alta">
      <formula>NOT(ISERROR(SEARCH("Alta",AE392)))</formula>
    </cfRule>
    <cfRule type="containsText" dxfId="12564" priority="7130" operator="containsText" text="Moderada">
      <formula>NOT(ISERROR(SEARCH("Moderada",AE392)))</formula>
    </cfRule>
    <cfRule type="containsText" dxfId="12563" priority="7131" operator="containsText" text="Baja">
      <formula>NOT(ISERROR(SEARCH("Baja",AE392)))</formula>
    </cfRule>
  </conditionalFormatting>
  <conditionalFormatting sqref="AE392">
    <cfRule type="containsText" dxfId="12562" priority="7132" operator="containsText" text="VALORAR">
      <formula>NOT(ISERROR(SEARCH("VALORAR",AE392)))</formula>
    </cfRule>
    <cfRule type="containsText" dxfId="12561" priority="7133" operator="containsText" text="Extrema">
      <formula>NOT(ISERROR(SEARCH("Extrema",AE392)))</formula>
    </cfRule>
    <cfRule type="containsText" dxfId="12560" priority="7134" operator="containsText" text="Alta">
      <formula>NOT(ISERROR(SEARCH("Alta",AE392)))</formula>
    </cfRule>
    <cfRule type="containsText" dxfId="12559" priority="7135" operator="containsText" text="Moderada">
      <formula>NOT(ISERROR(SEARCH("Moderada",AE392)))</formula>
    </cfRule>
    <cfRule type="containsText" dxfId="12558" priority="7136" operator="containsText" text="Baja">
      <formula>NOT(ISERROR(SEARCH("Baja",AE392)))</formula>
    </cfRule>
  </conditionalFormatting>
  <conditionalFormatting sqref="V392">
    <cfRule type="cellIs" dxfId="12557" priority="7143" stopIfTrue="1" operator="equal">
      <formula>"Alta"</formula>
    </cfRule>
  </conditionalFormatting>
  <conditionalFormatting sqref="V392">
    <cfRule type="cellIs" dxfId="12556" priority="7145" stopIfTrue="1" operator="equal">
      <formula>"Baja"</formula>
    </cfRule>
  </conditionalFormatting>
  <conditionalFormatting sqref="V392">
    <cfRule type="cellIs" dxfId="12555" priority="7144" stopIfTrue="1" operator="equal">
      <formula>"Media"</formula>
    </cfRule>
  </conditionalFormatting>
  <conditionalFormatting sqref="V392">
    <cfRule type="cellIs" dxfId="12554" priority="7142" stopIfTrue="1" operator="equal">
      <formula>"Muy Alta"</formula>
    </cfRule>
  </conditionalFormatting>
  <conditionalFormatting sqref="V392">
    <cfRule type="cellIs" dxfId="12553" priority="7146" stopIfTrue="1" operator="equal">
      <formula>"Muy Baja"</formula>
    </cfRule>
  </conditionalFormatting>
  <conditionalFormatting sqref="AP392">
    <cfRule type="cellIs" dxfId="12552" priority="7119" stopIfTrue="1" operator="equal">
      <formula>"Alta"</formula>
    </cfRule>
  </conditionalFormatting>
  <conditionalFormatting sqref="AP392">
    <cfRule type="cellIs" dxfId="12551" priority="7121" stopIfTrue="1" operator="equal">
      <formula>"Baja"</formula>
    </cfRule>
  </conditionalFormatting>
  <conditionalFormatting sqref="AP392">
    <cfRule type="cellIs" dxfId="12550" priority="7120" stopIfTrue="1" operator="equal">
      <formula>"Media"</formula>
    </cfRule>
  </conditionalFormatting>
  <conditionalFormatting sqref="AP392">
    <cfRule type="cellIs" dxfId="12549" priority="7118" stopIfTrue="1" operator="equal">
      <formula>"Muy Alta"</formula>
    </cfRule>
  </conditionalFormatting>
  <conditionalFormatting sqref="AP392">
    <cfRule type="cellIs" dxfId="12548" priority="7122" stopIfTrue="1" operator="equal">
      <formula>"Muy Baja"</formula>
    </cfRule>
  </conditionalFormatting>
  <conditionalFormatting sqref="AE398">
    <cfRule type="containsText" dxfId="12547" priority="7085" operator="containsText" text="VALORAR">
      <formula>NOT(ISERROR(SEARCH("VALORAR",AE398)))</formula>
    </cfRule>
    <cfRule type="containsText" dxfId="12546" priority="7086" operator="containsText" text="Extrema">
      <formula>NOT(ISERROR(SEARCH("Extrema",AE398)))</formula>
    </cfRule>
    <cfRule type="containsText" dxfId="12545" priority="7087" operator="containsText" text="Alta">
      <formula>NOT(ISERROR(SEARCH("Alta",AE398)))</formula>
    </cfRule>
    <cfRule type="containsText" dxfId="12544" priority="7088" operator="containsText" text="Moderada">
      <formula>NOT(ISERROR(SEARCH("Moderada",AE398)))</formula>
    </cfRule>
    <cfRule type="containsText" dxfId="12543" priority="7089" operator="containsText" text="Baja">
      <formula>NOT(ISERROR(SEARCH("Baja",AE398)))</formula>
    </cfRule>
  </conditionalFormatting>
  <conditionalFormatting sqref="AE398">
    <cfRule type="containsText" dxfId="12542" priority="7090" operator="containsText" text="VALORAR">
      <formula>NOT(ISERROR(SEARCH("VALORAR",AE398)))</formula>
    </cfRule>
    <cfRule type="containsText" dxfId="12541" priority="7091" operator="containsText" text="Extrema">
      <formula>NOT(ISERROR(SEARCH("Extrema",AE398)))</formula>
    </cfRule>
    <cfRule type="containsText" dxfId="12540" priority="7092" operator="containsText" text="Alta">
      <formula>NOT(ISERROR(SEARCH("Alta",AE398)))</formula>
    </cfRule>
    <cfRule type="containsText" dxfId="12539" priority="7093" operator="containsText" text="Moderada">
      <formula>NOT(ISERROR(SEARCH("Moderada",AE398)))</formula>
    </cfRule>
    <cfRule type="containsText" dxfId="12538" priority="7094" operator="containsText" text="Baja">
      <formula>NOT(ISERROR(SEARCH("Baja",AE398)))</formula>
    </cfRule>
  </conditionalFormatting>
  <conditionalFormatting sqref="V398">
    <cfRule type="cellIs" dxfId="12537" priority="7101" stopIfTrue="1" operator="equal">
      <formula>"Alta"</formula>
    </cfRule>
  </conditionalFormatting>
  <conditionalFormatting sqref="V398">
    <cfRule type="cellIs" dxfId="12536" priority="7103" stopIfTrue="1" operator="equal">
      <formula>"Baja"</formula>
    </cfRule>
  </conditionalFormatting>
  <conditionalFormatting sqref="V398">
    <cfRule type="cellIs" dxfId="12535" priority="7102" stopIfTrue="1" operator="equal">
      <formula>"Media"</formula>
    </cfRule>
  </conditionalFormatting>
  <conditionalFormatting sqref="V398">
    <cfRule type="cellIs" dxfId="12534" priority="7100" stopIfTrue="1" operator="equal">
      <formula>"Muy Alta"</formula>
    </cfRule>
  </conditionalFormatting>
  <conditionalFormatting sqref="V398">
    <cfRule type="cellIs" dxfId="12533" priority="7104" stopIfTrue="1" operator="equal">
      <formula>"Muy Baja"</formula>
    </cfRule>
  </conditionalFormatting>
  <conditionalFormatting sqref="AP398">
    <cfRule type="cellIs" dxfId="12532" priority="7077" stopIfTrue="1" operator="equal">
      <formula>"Alta"</formula>
    </cfRule>
  </conditionalFormatting>
  <conditionalFormatting sqref="AP398">
    <cfRule type="cellIs" dxfId="12531" priority="7079" stopIfTrue="1" operator="equal">
      <formula>"Baja"</formula>
    </cfRule>
  </conditionalFormatting>
  <conditionalFormatting sqref="AP398">
    <cfRule type="cellIs" dxfId="12530" priority="7078" stopIfTrue="1" operator="equal">
      <formula>"Media"</formula>
    </cfRule>
  </conditionalFormatting>
  <conditionalFormatting sqref="AP398">
    <cfRule type="cellIs" dxfId="12529" priority="7076" stopIfTrue="1" operator="equal">
      <formula>"Muy Alta"</formula>
    </cfRule>
  </conditionalFormatting>
  <conditionalFormatting sqref="AP398">
    <cfRule type="cellIs" dxfId="12528" priority="7080" stopIfTrue="1" operator="equal">
      <formula>"Muy Baja"</formula>
    </cfRule>
  </conditionalFormatting>
  <conditionalFormatting sqref="AE404">
    <cfRule type="containsText" dxfId="12527" priority="7043" operator="containsText" text="VALORAR">
      <formula>NOT(ISERROR(SEARCH("VALORAR",AE404)))</formula>
    </cfRule>
    <cfRule type="containsText" dxfId="12526" priority="7044" operator="containsText" text="Extrema">
      <formula>NOT(ISERROR(SEARCH("Extrema",AE404)))</formula>
    </cfRule>
    <cfRule type="containsText" dxfId="12525" priority="7045" operator="containsText" text="Alta">
      <formula>NOT(ISERROR(SEARCH("Alta",AE404)))</formula>
    </cfRule>
    <cfRule type="containsText" dxfId="12524" priority="7046" operator="containsText" text="Moderada">
      <formula>NOT(ISERROR(SEARCH("Moderada",AE404)))</formula>
    </cfRule>
    <cfRule type="containsText" dxfId="12523" priority="7047" operator="containsText" text="Baja">
      <formula>NOT(ISERROR(SEARCH("Baja",AE404)))</formula>
    </cfRule>
  </conditionalFormatting>
  <conditionalFormatting sqref="AE404">
    <cfRule type="containsText" dxfId="12522" priority="7048" operator="containsText" text="VALORAR">
      <formula>NOT(ISERROR(SEARCH("VALORAR",AE404)))</formula>
    </cfRule>
    <cfRule type="containsText" dxfId="12521" priority="7049" operator="containsText" text="Extrema">
      <formula>NOT(ISERROR(SEARCH("Extrema",AE404)))</formula>
    </cfRule>
    <cfRule type="containsText" dxfId="12520" priority="7050" operator="containsText" text="Alta">
      <formula>NOT(ISERROR(SEARCH("Alta",AE404)))</formula>
    </cfRule>
    <cfRule type="containsText" dxfId="12519" priority="7051" operator="containsText" text="Moderada">
      <formula>NOT(ISERROR(SEARCH("Moderada",AE404)))</formula>
    </cfRule>
    <cfRule type="containsText" dxfId="12518" priority="7052" operator="containsText" text="Baja">
      <formula>NOT(ISERROR(SEARCH("Baja",AE404)))</formula>
    </cfRule>
  </conditionalFormatting>
  <conditionalFormatting sqref="V404">
    <cfRule type="cellIs" dxfId="12517" priority="7059" stopIfTrue="1" operator="equal">
      <formula>"Alta"</formula>
    </cfRule>
  </conditionalFormatting>
  <conditionalFormatting sqref="V404">
    <cfRule type="cellIs" dxfId="12516" priority="7061" stopIfTrue="1" operator="equal">
      <formula>"Baja"</formula>
    </cfRule>
  </conditionalFormatting>
  <conditionalFormatting sqref="V404">
    <cfRule type="cellIs" dxfId="12515" priority="7060" stopIfTrue="1" operator="equal">
      <formula>"Media"</formula>
    </cfRule>
  </conditionalFormatting>
  <conditionalFormatting sqref="V404">
    <cfRule type="cellIs" dxfId="12514" priority="7058" stopIfTrue="1" operator="equal">
      <formula>"Muy Alta"</formula>
    </cfRule>
  </conditionalFormatting>
  <conditionalFormatting sqref="V404">
    <cfRule type="cellIs" dxfId="12513" priority="7062" stopIfTrue="1" operator="equal">
      <formula>"Muy Baja"</formula>
    </cfRule>
  </conditionalFormatting>
  <conditionalFormatting sqref="AP404">
    <cfRule type="cellIs" dxfId="12512" priority="7035" stopIfTrue="1" operator="equal">
      <formula>"Alta"</formula>
    </cfRule>
  </conditionalFormatting>
  <conditionalFormatting sqref="AP404">
    <cfRule type="cellIs" dxfId="12511" priority="7037" stopIfTrue="1" operator="equal">
      <formula>"Baja"</formula>
    </cfRule>
  </conditionalFormatting>
  <conditionalFormatting sqref="AP404">
    <cfRule type="cellIs" dxfId="12510" priority="7036" stopIfTrue="1" operator="equal">
      <formula>"Media"</formula>
    </cfRule>
  </conditionalFormatting>
  <conditionalFormatting sqref="AP404">
    <cfRule type="cellIs" dxfId="12509" priority="7034" stopIfTrue="1" operator="equal">
      <formula>"Muy Alta"</formula>
    </cfRule>
  </conditionalFormatting>
  <conditionalFormatting sqref="AP404">
    <cfRule type="cellIs" dxfId="12508" priority="7038" stopIfTrue="1" operator="equal">
      <formula>"Muy Baja"</formula>
    </cfRule>
  </conditionalFormatting>
  <conditionalFormatting sqref="AE410">
    <cfRule type="containsText" dxfId="12507" priority="7001" operator="containsText" text="VALORAR">
      <formula>NOT(ISERROR(SEARCH("VALORAR",AE410)))</formula>
    </cfRule>
    <cfRule type="containsText" dxfId="12506" priority="7002" operator="containsText" text="Extrema">
      <formula>NOT(ISERROR(SEARCH("Extrema",AE410)))</formula>
    </cfRule>
    <cfRule type="containsText" dxfId="12505" priority="7003" operator="containsText" text="Alta">
      <formula>NOT(ISERROR(SEARCH("Alta",AE410)))</formula>
    </cfRule>
    <cfRule type="containsText" dxfId="12504" priority="7004" operator="containsText" text="Moderada">
      <formula>NOT(ISERROR(SEARCH("Moderada",AE410)))</formula>
    </cfRule>
    <cfRule type="containsText" dxfId="12503" priority="7005" operator="containsText" text="Baja">
      <formula>NOT(ISERROR(SEARCH("Baja",AE410)))</formula>
    </cfRule>
  </conditionalFormatting>
  <conditionalFormatting sqref="AE410">
    <cfRule type="containsText" dxfId="12502" priority="7006" operator="containsText" text="VALORAR">
      <formula>NOT(ISERROR(SEARCH("VALORAR",AE410)))</formula>
    </cfRule>
    <cfRule type="containsText" dxfId="12501" priority="7007" operator="containsText" text="Extrema">
      <formula>NOT(ISERROR(SEARCH("Extrema",AE410)))</formula>
    </cfRule>
    <cfRule type="containsText" dxfId="12500" priority="7008" operator="containsText" text="Alta">
      <formula>NOT(ISERROR(SEARCH("Alta",AE410)))</formula>
    </cfRule>
    <cfRule type="containsText" dxfId="12499" priority="7009" operator="containsText" text="Moderada">
      <formula>NOT(ISERROR(SEARCH("Moderada",AE410)))</formula>
    </cfRule>
    <cfRule type="containsText" dxfId="12498" priority="7010" operator="containsText" text="Baja">
      <formula>NOT(ISERROR(SEARCH("Baja",AE410)))</formula>
    </cfRule>
  </conditionalFormatting>
  <conditionalFormatting sqref="V410">
    <cfRule type="cellIs" dxfId="12497" priority="7017" stopIfTrue="1" operator="equal">
      <formula>"Alta"</formula>
    </cfRule>
  </conditionalFormatting>
  <conditionalFormatting sqref="V410">
    <cfRule type="cellIs" dxfId="12496" priority="7019" stopIfTrue="1" operator="equal">
      <formula>"Baja"</formula>
    </cfRule>
  </conditionalFormatting>
  <conditionalFormatting sqref="V410">
    <cfRule type="cellIs" dxfId="12495" priority="7018" stopIfTrue="1" operator="equal">
      <formula>"Media"</formula>
    </cfRule>
  </conditionalFormatting>
  <conditionalFormatting sqref="V410">
    <cfRule type="cellIs" dxfId="12494" priority="7016" stopIfTrue="1" operator="equal">
      <formula>"Muy Alta"</formula>
    </cfRule>
  </conditionalFormatting>
  <conditionalFormatting sqref="V410">
    <cfRule type="cellIs" dxfId="12493" priority="7020" stopIfTrue="1" operator="equal">
      <formula>"Muy Baja"</formula>
    </cfRule>
  </conditionalFormatting>
  <conditionalFormatting sqref="AP410">
    <cfRule type="cellIs" dxfId="12492" priority="6993" stopIfTrue="1" operator="equal">
      <formula>"Alta"</formula>
    </cfRule>
  </conditionalFormatting>
  <conditionalFormatting sqref="AP410">
    <cfRule type="cellIs" dxfId="12491" priority="6995" stopIfTrue="1" operator="equal">
      <formula>"Baja"</formula>
    </cfRule>
  </conditionalFormatting>
  <conditionalFormatting sqref="AP410">
    <cfRule type="cellIs" dxfId="12490" priority="6994" stopIfTrue="1" operator="equal">
      <formula>"Media"</formula>
    </cfRule>
  </conditionalFormatting>
  <conditionalFormatting sqref="AP410">
    <cfRule type="cellIs" dxfId="12489" priority="6992" stopIfTrue="1" operator="equal">
      <formula>"Muy Alta"</formula>
    </cfRule>
  </conditionalFormatting>
  <conditionalFormatting sqref="AP410">
    <cfRule type="cellIs" dxfId="12488" priority="6996" stopIfTrue="1" operator="equal">
      <formula>"Muy Baja"</formula>
    </cfRule>
  </conditionalFormatting>
  <conditionalFormatting sqref="AE418:AE419">
    <cfRule type="containsText" dxfId="12487" priority="6931" operator="containsText" text="VALORAR">
      <formula>NOT(ISERROR(SEARCH("VALORAR",AE418)))</formula>
    </cfRule>
    <cfRule type="containsText" dxfId="12486" priority="6932" operator="containsText" text="Extrema">
      <formula>NOT(ISERROR(SEARCH("Extrema",AE418)))</formula>
    </cfRule>
    <cfRule type="containsText" dxfId="12485" priority="6933" operator="containsText" text="Alta">
      <formula>NOT(ISERROR(SEARCH("Alta",AE418)))</formula>
    </cfRule>
    <cfRule type="containsText" dxfId="12484" priority="6934" operator="containsText" text="Moderada">
      <formula>NOT(ISERROR(SEARCH("Moderada",AE418)))</formula>
    </cfRule>
    <cfRule type="containsText" dxfId="12483" priority="6935" operator="containsText" text="Baja">
      <formula>NOT(ISERROR(SEARCH("Baja",AE418)))</formula>
    </cfRule>
  </conditionalFormatting>
  <conditionalFormatting sqref="AE418:AE419">
    <cfRule type="containsText" dxfId="12482" priority="6936" operator="containsText" text="VALORAR">
      <formula>NOT(ISERROR(SEARCH("VALORAR",AE418)))</formula>
    </cfRule>
    <cfRule type="containsText" dxfId="12481" priority="6937" operator="containsText" text="Extrema">
      <formula>NOT(ISERROR(SEARCH("Extrema",AE418)))</formula>
    </cfRule>
    <cfRule type="containsText" dxfId="12480" priority="6938" operator="containsText" text="Alta">
      <formula>NOT(ISERROR(SEARCH("Alta",AE418)))</formula>
    </cfRule>
    <cfRule type="containsText" dxfId="12479" priority="6939" operator="containsText" text="Moderada">
      <formula>NOT(ISERROR(SEARCH("Moderada",AE418)))</formula>
    </cfRule>
    <cfRule type="containsText" dxfId="12478" priority="6940" operator="containsText" text="Baja">
      <formula>NOT(ISERROR(SEARCH("Baja",AE418)))</formula>
    </cfRule>
  </conditionalFormatting>
  <conditionalFormatting sqref="AP423">
    <cfRule type="cellIs" dxfId="12477" priority="6885" stopIfTrue="1" operator="equal">
      <formula>"Alta"</formula>
    </cfRule>
  </conditionalFormatting>
  <conditionalFormatting sqref="AP423">
    <cfRule type="cellIs" dxfId="12476" priority="6887" stopIfTrue="1" operator="equal">
      <formula>"Baja"</formula>
    </cfRule>
  </conditionalFormatting>
  <conditionalFormatting sqref="AP423">
    <cfRule type="cellIs" dxfId="12475" priority="6886" stopIfTrue="1" operator="equal">
      <formula>"Media"</formula>
    </cfRule>
  </conditionalFormatting>
  <conditionalFormatting sqref="AP423">
    <cfRule type="cellIs" dxfId="12474" priority="6884" stopIfTrue="1" operator="equal">
      <formula>"Muy Alta"</formula>
    </cfRule>
  </conditionalFormatting>
  <conditionalFormatting sqref="AP423">
    <cfRule type="cellIs" dxfId="12473" priority="6888" stopIfTrue="1" operator="equal">
      <formula>"Muy Baja"</formula>
    </cfRule>
  </conditionalFormatting>
  <conditionalFormatting sqref="AP420">
    <cfRule type="cellIs" dxfId="12472" priority="6843" stopIfTrue="1" operator="equal">
      <formula>"Alta"</formula>
    </cfRule>
  </conditionalFormatting>
  <conditionalFormatting sqref="AP420">
    <cfRule type="cellIs" dxfId="12471" priority="6845" stopIfTrue="1" operator="equal">
      <formula>"Baja"</formula>
    </cfRule>
  </conditionalFormatting>
  <conditionalFormatting sqref="AP420">
    <cfRule type="cellIs" dxfId="12470" priority="6844" stopIfTrue="1" operator="equal">
      <formula>"Media"</formula>
    </cfRule>
  </conditionalFormatting>
  <conditionalFormatting sqref="AP420">
    <cfRule type="cellIs" dxfId="12469" priority="6842" stopIfTrue="1" operator="equal">
      <formula>"Muy Alta"</formula>
    </cfRule>
  </conditionalFormatting>
  <conditionalFormatting sqref="AP420">
    <cfRule type="cellIs" dxfId="12468" priority="6846" stopIfTrue="1" operator="equal">
      <formula>"Muy Baja"</formula>
    </cfRule>
  </conditionalFormatting>
  <conditionalFormatting sqref="V418:V419">
    <cfRule type="cellIs" dxfId="12467" priority="6947" stopIfTrue="1" operator="equal">
      <formula>"Alta"</formula>
    </cfRule>
  </conditionalFormatting>
  <conditionalFormatting sqref="V418:V419">
    <cfRule type="cellIs" dxfId="12466" priority="6949" stopIfTrue="1" operator="equal">
      <formula>"Baja"</formula>
    </cfRule>
  </conditionalFormatting>
  <conditionalFormatting sqref="V418:V419">
    <cfRule type="cellIs" dxfId="12465" priority="6948" stopIfTrue="1" operator="equal">
      <formula>"Media"</formula>
    </cfRule>
  </conditionalFormatting>
  <conditionalFormatting sqref="V418:V419">
    <cfRule type="cellIs" dxfId="12464" priority="6946" stopIfTrue="1" operator="equal">
      <formula>"Muy Alta"</formula>
    </cfRule>
  </conditionalFormatting>
  <conditionalFormatting sqref="V418:V419">
    <cfRule type="cellIs" dxfId="12463" priority="6950" stopIfTrue="1" operator="equal">
      <formula>"Muy Baja"</formula>
    </cfRule>
  </conditionalFormatting>
  <conditionalFormatting sqref="AW418">
    <cfRule type="containsText" dxfId="12462" priority="6921" operator="containsText" text="VALORAR">
      <formula>NOT(ISERROR(SEARCH("VALORAR",AW418)))</formula>
    </cfRule>
    <cfRule type="containsText" dxfId="12461" priority="6922" operator="containsText" text="Extrema">
      <formula>NOT(ISERROR(SEARCH("Extrema",AW418)))</formula>
    </cfRule>
    <cfRule type="containsText" dxfId="12460" priority="6923" operator="containsText" text="Alta">
      <formula>NOT(ISERROR(SEARCH("Alta",AW418)))</formula>
    </cfRule>
    <cfRule type="containsText" dxfId="12459" priority="6924" operator="containsText" text="Moderada">
      <formula>NOT(ISERROR(SEARCH("Moderada",AW418)))</formula>
    </cfRule>
    <cfRule type="containsText" dxfId="12458" priority="6925" operator="containsText" text="Baja">
      <formula>NOT(ISERROR(SEARCH("Baja",AW418)))</formula>
    </cfRule>
  </conditionalFormatting>
  <conditionalFormatting sqref="AW418">
    <cfRule type="containsText" dxfId="12457" priority="6926" operator="containsText" text="VALORAR">
      <formula>NOT(ISERROR(SEARCH("VALORAR",AW418)))</formula>
    </cfRule>
    <cfRule type="containsText" dxfId="12456" priority="6927" operator="containsText" text="Extrema">
      <formula>NOT(ISERROR(SEARCH("Extrema",AW418)))</formula>
    </cfRule>
    <cfRule type="containsText" dxfId="12455" priority="6928" operator="containsText" text="Alta">
      <formula>NOT(ISERROR(SEARCH("Alta",AW418)))</formula>
    </cfRule>
    <cfRule type="containsText" dxfId="12454" priority="6929" operator="containsText" text="Moderada">
      <formula>NOT(ISERROR(SEARCH("Moderada",AW418)))</formula>
    </cfRule>
    <cfRule type="containsText" dxfId="12453" priority="6930" operator="containsText" text="Baja">
      <formula>NOT(ISERROR(SEARCH("Baja",AW418)))</formula>
    </cfRule>
  </conditionalFormatting>
  <conditionalFormatting sqref="AP418">
    <cfRule type="cellIs" dxfId="12452" priority="6913" stopIfTrue="1" operator="equal">
      <formula>"Alta"</formula>
    </cfRule>
  </conditionalFormatting>
  <conditionalFormatting sqref="AP418">
    <cfRule type="cellIs" dxfId="12451" priority="6915" stopIfTrue="1" operator="equal">
      <formula>"Baja"</formula>
    </cfRule>
  </conditionalFormatting>
  <conditionalFormatting sqref="AP418">
    <cfRule type="cellIs" dxfId="12450" priority="6914" stopIfTrue="1" operator="equal">
      <formula>"Media"</formula>
    </cfRule>
  </conditionalFormatting>
  <conditionalFormatting sqref="AP418">
    <cfRule type="cellIs" dxfId="12449" priority="6912" stopIfTrue="1" operator="equal">
      <formula>"Muy Alta"</formula>
    </cfRule>
  </conditionalFormatting>
  <conditionalFormatting sqref="AP418">
    <cfRule type="cellIs" dxfId="12448" priority="6916" stopIfTrue="1" operator="equal">
      <formula>"Muy Baja"</formula>
    </cfRule>
  </conditionalFormatting>
  <conditionalFormatting sqref="AP419">
    <cfRule type="cellIs" dxfId="12447" priority="6899" stopIfTrue="1" operator="equal">
      <formula>"Alta"</formula>
    </cfRule>
  </conditionalFormatting>
  <conditionalFormatting sqref="AP419">
    <cfRule type="cellIs" dxfId="12446" priority="6901" stopIfTrue="1" operator="equal">
      <formula>"Baja"</formula>
    </cfRule>
  </conditionalFormatting>
  <conditionalFormatting sqref="AP419">
    <cfRule type="cellIs" dxfId="12445" priority="6900" stopIfTrue="1" operator="equal">
      <formula>"Media"</formula>
    </cfRule>
  </conditionalFormatting>
  <conditionalFormatting sqref="AP419">
    <cfRule type="cellIs" dxfId="12444" priority="6898" stopIfTrue="1" operator="equal">
      <formula>"Muy Alta"</formula>
    </cfRule>
  </conditionalFormatting>
  <conditionalFormatting sqref="AP419">
    <cfRule type="cellIs" dxfId="12443" priority="6902" stopIfTrue="1" operator="equal">
      <formula>"Muy Baja"</formula>
    </cfRule>
  </conditionalFormatting>
  <conditionalFormatting sqref="AE420:AE421">
    <cfRule type="containsText" dxfId="12442" priority="6851" operator="containsText" text="VALORAR">
      <formula>NOT(ISERROR(SEARCH("VALORAR",AE420)))</formula>
    </cfRule>
    <cfRule type="containsText" dxfId="12441" priority="6852" operator="containsText" text="Extrema">
      <formula>NOT(ISERROR(SEARCH("Extrema",AE420)))</formula>
    </cfRule>
    <cfRule type="containsText" dxfId="12440" priority="6853" operator="containsText" text="Alta">
      <formula>NOT(ISERROR(SEARCH("Alta",AE420)))</formula>
    </cfRule>
    <cfRule type="containsText" dxfId="12439" priority="6854" operator="containsText" text="Moderada">
      <formula>NOT(ISERROR(SEARCH("Moderada",AE420)))</formula>
    </cfRule>
    <cfRule type="containsText" dxfId="12438" priority="6855" operator="containsText" text="Baja">
      <formula>NOT(ISERROR(SEARCH("Baja",AE420)))</formula>
    </cfRule>
  </conditionalFormatting>
  <conditionalFormatting sqref="AE420:AE421">
    <cfRule type="containsText" dxfId="12437" priority="6856" operator="containsText" text="VALORAR">
      <formula>NOT(ISERROR(SEARCH("VALORAR",AE420)))</formula>
    </cfRule>
    <cfRule type="containsText" dxfId="12436" priority="6857" operator="containsText" text="Extrema">
      <formula>NOT(ISERROR(SEARCH("Extrema",AE420)))</formula>
    </cfRule>
    <cfRule type="containsText" dxfId="12435" priority="6858" operator="containsText" text="Alta">
      <formula>NOT(ISERROR(SEARCH("Alta",AE420)))</formula>
    </cfRule>
    <cfRule type="containsText" dxfId="12434" priority="6859" operator="containsText" text="Moderada">
      <formula>NOT(ISERROR(SEARCH("Moderada",AE420)))</formula>
    </cfRule>
    <cfRule type="containsText" dxfId="12433" priority="6860" operator="containsText" text="Baja">
      <formula>NOT(ISERROR(SEARCH("Baja",AE420)))</formula>
    </cfRule>
  </conditionalFormatting>
  <conditionalFormatting sqref="V420:V421">
    <cfRule type="cellIs" dxfId="12432" priority="6867" stopIfTrue="1" operator="equal">
      <formula>"Alta"</formula>
    </cfRule>
  </conditionalFormatting>
  <conditionalFormatting sqref="V420:V421">
    <cfRule type="cellIs" dxfId="12431" priority="6869" stopIfTrue="1" operator="equal">
      <formula>"Baja"</formula>
    </cfRule>
  </conditionalFormatting>
  <conditionalFormatting sqref="V420:V421">
    <cfRule type="cellIs" dxfId="12430" priority="6868" stopIfTrue="1" operator="equal">
      <formula>"Media"</formula>
    </cfRule>
  </conditionalFormatting>
  <conditionalFormatting sqref="V420:V421">
    <cfRule type="cellIs" dxfId="12429" priority="6866" stopIfTrue="1" operator="equal">
      <formula>"Muy Alta"</formula>
    </cfRule>
  </conditionalFormatting>
  <conditionalFormatting sqref="V420:V421">
    <cfRule type="cellIs" dxfId="12428" priority="6870" stopIfTrue="1" operator="equal">
      <formula>"Muy Baja"</formula>
    </cfRule>
  </conditionalFormatting>
  <conditionalFormatting sqref="AP421">
    <cfRule type="cellIs" dxfId="12427" priority="6829" stopIfTrue="1" operator="equal">
      <formula>"Alta"</formula>
    </cfRule>
  </conditionalFormatting>
  <conditionalFormatting sqref="AP421">
    <cfRule type="cellIs" dxfId="12426" priority="6831" stopIfTrue="1" operator="equal">
      <formula>"Baja"</formula>
    </cfRule>
  </conditionalFormatting>
  <conditionalFormatting sqref="AP421">
    <cfRule type="cellIs" dxfId="12425" priority="6830" stopIfTrue="1" operator="equal">
      <formula>"Media"</formula>
    </cfRule>
  </conditionalFormatting>
  <conditionalFormatting sqref="AP421">
    <cfRule type="cellIs" dxfId="12424" priority="6828" stopIfTrue="1" operator="equal">
      <formula>"Muy Alta"</formula>
    </cfRule>
  </conditionalFormatting>
  <conditionalFormatting sqref="AP421">
    <cfRule type="cellIs" dxfId="12423" priority="6832" stopIfTrue="1" operator="equal">
      <formula>"Muy Baja"</formula>
    </cfRule>
  </conditionalFormatting>
  <conditionalFormatting sqref="AE422">
    <cfRule type="containsText" dxfId="12422" priority="6795" operator="containsText" text="VALORAR">
      <formula>NOT(ISERROR(SEARCH("VALORAR",AE422)))</formula>
    </cfRule>
    <cfRule type="containsText" dxfId="12421" priority="6796" operator="containsText" text="Extrema">
      <formula>NOT(ISERROR(SEARCH("Extrema",AE422)))</formula>
    </cfRule>
    <cfRule type="containsText" dxfId="12420" priority="6797" operator="containsText" text="Alta">
      <formula>NOT(ISERROR(SEARCH("Alta",AE422)))</formula>
    </cfRule>
    <cfRule type="containsText" dxfId="12419" priority="6798" operator="containsText" text="Moderada">
      <formula>NOT(ISERROR(SEARCH("Moderada",AE422)))</formula>
    </cfRule>
    <cfRule type="containsText" dxfId="12418" priority="6799" operator="containsText" text="Baja">
      <formula>NOT(ISERROR(SEARCH("Baja",AE422)))</formula>
    </cfRule>
  </conditionalFormatting>
  <conditionalFormatting sqref="AE422">
    <cfRule type="containsText" dxfId="12417" priority="6800" operator="containsText" text="VALORAR">
      <formula>NOT(ISERROR(SEARCH("VALORAR",AE422)))</formula>
    </cfRule>
    <cfRule type="containsText" dxfId="12416" priority="6801" operator="containsText" text="Extrema">
      <formula>NOT(ISERROR(SEARCH("Extrema",AE422)))</formula>
    </cfRule>
    <cfRule type="containsText" dxfId="12415" priority="6802" operator="containsText" text="Alta">
      <formula>NOT(ISERROR(SEARCH("Alta",AE422)))</formula>
    </cfRule>
    <cfRule type="containsText" dxfId="12414" priority="6803" operator="containsText" text="Moderada">
      <formula>NOT(ISERROR(SEARCH("Moderada",AE422)))</formula>
    </cfRule>
    <cfRule type="containsText" dxfId="12413" priority="6804" operator="containsText" text="Baja">
      <formula>NOT(ISERROR(SEARCH("Baja",AE422)))</formula>
    </cfRule>
  </conditionalFormatting>
  <conditionalFormatting sqref="V422">
    <cfRule type="cellIs" dxfId="12412" priority="6811" stopIfTrue="1" operator="equal">
      <formula>"Alta"</formula>
    </cfRule>
  </conditionalFormatting>
  <conditionalFormatting sqref="V422">
    <cfRule type="cellIs" dxfId="12411" priority="6813" stopIfTrue="1" operator="equal">
      <formula>"Baja"</formula>
    </cfRule>
  </conditionalFormatting>
  <conditionalFormatting sqref="V422">
    <cfRule type="cellIs" dxfId="12410" priority="6812" stopIfTrue="1" operator="equal">
      <formula>"Media"</formula>
    </cfRule>
  </conditionalFormatting>
  <conditionalFormatting sqref="V422">
    <cfRule type="cellIs" dxfId="12409" priority="6810" stopIfTrue="1" operator="equal">
      <formula>"Muy Alta"</formula>
    </cfRule>
  </conditionalFormatting>
  <conditionalFormatting sqref="V422">
    <cfRule type="cellIs" dxfId="12408" priority="6814" stopIfTrue="1" operator="equal">
      <formula>"Muy Baja"</formula>
    </cfRule>
  </conditionalFormatting>
  <conditionalFormatting sqref="AP422">
    <cfRule type="cellIs" dxfId="12407" priority="6787" stopIfTrue="1" operator="equal">
      <formula>"Alta"</formula>
    </cfRule>
  </conditionalFormatting>
  <conditionalFormatting sqref="AP422">
    <cfRule type="cellIs" dxfId="12406" priority="6789" stopIfTrue="1" operator="equal">
      <formula>"Baja"</formula>
    </cfRule>
  </conditionalFormatting>
  <conditionalFormatting sqref="AP422">
    <cfRule type="cellIs" dxfId="12405" priority="6788" stopIfTrue="1" operator="equal">
      <formula>"Media"</formula>
    </cfRule>
  </conditionalFormatting>
  <conditionalFormatting sqref="AP422">
    <cfRule type="cellIs" dxfId="12404" priority="6786" stopIfTrue="1" operator="equal">
      <formula>"Muy Alta"</formula>
    </cfRule>
  </conditionalFormatting>
  <conditionalFormatting sqref="AP422">
    <cfRule type="cellIs" dxfId="12403" priority="6790" stopIfTrue="1" operator="equal">
      <formula>"Muy Baja"</formula>
    </cfRule>
  </conditionalFormatting>
  <conditionalFormatting sqref="AE412:AE413">
    <cfRule type="containsText" dxfId="12402" priority="6739" operator="containsText" text="VALORAR">
      <formula>NOT(ISERROR(SEARCH("VALORAR",AE412)))</formula>
    </cfRule>
    <cfRule type="containsText" dxfId="12401" priority="6740" operator="containsText" text="Extrema">
      <formula>NOT(ISERROR(SEARCH("Extrema",AE412)))</formula>
    </cfRule>
    <cfRule type="containsText" dxfId="12400" priority="6741" operator="containsText" text="Alta">
      <formula>NOT(ISERROR(SEARCH("Alta",AE412)))</formula>
    </cfRule>
    <cfRule type="containsText" dxfId="12399" priority="6742" operator="containsText" text="Moderada">
      <formula>NOT(ISERROR(SEARCH("Moderada",AE412)))</formula>
    </cfRule>
    <cfRule type="containsText" dxfId="12398" priority="6743" operator="containsText" text="Baja">
      <formula>NOT(ISERROR(SEARCH("Baja",AE412)))</formula>
    </cfRule>
  </conditionalFormatting>
  <conditionalFormatting sqref="AE412:AE413">
    <cfRule type="containsText" dxfId="12397" priority="6744" operator="containsText" text="VALORAR">
      <formula>NOT(ISERROR(SEARCH("VALORAR",AE412)))</formula>
    </cfRule>
    <cfRule type="containsText" dxfId="12396" priority="6745" operator="containsText" text="Extrema">
      <formula>NOT(ISERROR(SEARCH("Extrema",AE412)))</formula>
    </cfRule>
    <cfRule type="containsText" dxfId="12395" priority="6746" operator="containsText" text="Alta">
      <formula>NOT(ISERROR(SEARCH("Alta",AE412)))</formula>
    </cfRule>
    <cfRule type="containsText" dxfId="12394" priority="6747" operator="containsText" text="Moderada">
      <formula>NOT(ISERROR(SEARCH("Moderada",AE412)))</formula>
    </cfRule>
    <cfRule type="containsText" dxfId="12393" priority="6748" operator="containsText" text="Baja">
      <formula>NOT(ISERROR(SEARCH("Baja",AE412)))</formula>
    </cfRule>
  </conditionalFormatting>
  <conditionalFormatting sqref="AP417">
    <cfRule type="cellIs" dxfId="12392" priority="6693" stopIfTrue="1" operator="equal">
      <formula>"Alta"</formula>
    </cfRule>
  </conditionalFormatting>
  <conditionalFormatting sqref="AP417">
    <cfRule type="cellIs" dxfId="12391" priority="6695" stopIfTrue="1" operator="equal">
      <formula>"Baja"</formula>
    </cfRule>
  </conditionalFormatting>
  <conditionalFormatting sqref="AP417">
    <cfRule type="cellIs" dxfId="12390" priority="6694" stopIfTrue="1" operator="equal">
      <formula>"Media"</formula>
    </cfRule>
  </conditionalFormatting>
  <conditionalFormatting sqref="AP417">
    <cfRule type="cellIs" dxfId="12389" priority="6692" stopIfTrue="1" operator="equal">
      <formula>"Muy Alta"</formula>
    </cfRule>
  </conditionalFormatting>
  <conditionalFormatting sqref="AP417">
    <cfRule type="cellIs" dxfId="12388" priority="6696" stopIfTrue="1" operator="equal">
      <formula>"Muy Baja"</formula>
    </cfRule>
  </conditionalFormatting>
  <conditionalFormatting sqref="AP414">
    <cfRule type="cellIs" dxfId="12387" priority="6651" stopIfTrue="1" operator="equal">
      <formula>"Alta"</formula>
    </cfRule>
  </conditionalFormatting>
  <conditionalFormatting sqref="AP414">
    <cfRule type="cellIs" dxfId="12386" priority="6653" stopIfTrue="1" operator="equal">
      <formula>"Baja"</formula>
    </cfRule>
  </conditionalFormatting>
  <conditionalFormatting sqref="AP414">
    <cfRule type="cellIs" dxfId="12385" priority="6652" stopIfTrue="1" operator="equal">
      <formula>"Media"</formula>
    </cfRule>
  </conditionalFormatting>
  <conditionalFormatting sqref="AP414">
    <cfRule type="cellIs" dxfId="12384" priority="6650" stopIfTrue="1" operator="equal">
      <formula>"Muy Alta"</formula>
    </cfRule>
  </conditionalFormatting>
  <conditionalFormatting sqref="AP414">
    <cfRule type="cellIs" dxfId="12383" priority="6654" stopIfTrue="1" operator="equal">
      <formula>"Muy Baja"</formula>
    </cfRule>
  </conditionalFormatting>
  <conditionalFormatting sqref="V412:V413">
    <cfRule type="cellIs" dxfId="12382" priority="6755" stopIfTrue="1" operator="equal">
      <formula>"Alta"</formula>
    </cfRule>
  </conditionalFormatting>
  <conditionalFormatting sqref="V412:V413">
    <cfRule type="cellIs" dxfId="12381" priority="6757" stopIfTrue="1" operator="equal">
      <formula>"Baja"</formula>
    </cfRule>
  </conditionalFormatting>
  <conditionalFormatting sqref="V412:V413">
    <cfRule type="cellIs" dxfId="12380" priority="6756" stopIfTrue="1" operator="equal">
      <formula>"Media"</formula>
    </cfRule>
  </conditionalFormatting>
  <conditionalFormatting sqref="V412:V413">
    <cfRule type="cellIs" dxfId="12379" priority="6754" stopIfTrue="1" operator="equal">
      <formula>"Muy Alta"</formula>
    </cfRule>
  </conditionalFormatting>
  <conditionalFormatting sqref="V412:V413">
    <cfRule type="cellIs" dxfId="12378" priority="6758" stopIfTrue="1" operator="equal">
      <formula>"Muy Baja"</formula>
    </cfRule>
  </conditionalFormatting>
  <conditionalFormatting sqref="AW412">
    <cfRule type="containsText" dxfId="12377" priority="6729" operator="containsText" text="VALORAR">
      <formula>NOT(ISERROR(SEARCH("VALORAR",AW412)))</formula>
    </cfRule>
    <cfRule type="containsText" dxfId="12376" priority="6730" operator="containsText" text="Extrema">
      <formula>NOT(ISERROR(SEARCH("Extrema",AW412)))</formula>
    </cfRule>
    <cfRule type="containsText" dxfId="12375" priority="6731" operator="containsText" text="Alta">
      <formula>NOT(ISERROR(SEARCH("Alta",AW412)))</formula>
    </cfRule>
    <cfRule type="containsText" dxfId="12374" priority="6732" operator="containsText" text="Moderada">
      <formula>NOT(ISERROR(SEARCH("Moderada",AW412)))</formula>
    </cfRule>
    <cfRule type="containsText" dxfId="12373" priority="6733" operator="containsText" text="Baja">
      <formula>NOT(ISERROR(SEARCH("Baja",AW412)))</formula>
    </cfRule>
  </conditionalFormatting>
  <conditionalFormatting sqref="AW412">
    <cfRule type="containsText" dxfId="12372" priority="6734" operator="containsText" text="VALORAR">
      <formula>NOT(ISERROR(SEARCH("VALORAR",AW412)))</formula>
    </cfRule>
    <cfRule type="containsText" dxfId="12371" priority="6735" operator="containsText" text="Extrema">
      <formula>NOT(ISERROR(SEARCH("Extrema",AW412)))</formula>
    </cfRule>
    <cfRule type="containsText" dxfId="12370" priority="6736" operator="containsText" text="Alta">
      <formula>NOT(ISERROR(SEARCH("Alta",AW412)))</formula>
    </cfRule>
    <cfRule type="containsText" dxfId="12369" priority="6737" operator="containsText" text="Moderada">
      <formula>NOT(ISERROR(SEARCH("Moderada",AW412)))</formula>
    </cfRule>
    <cfRule type="containsText" dxfId="12368" priority="6738" operator="containsText" text="Baja">
      <formula>NOT(ISERROR(SEARCH("Baja",AW412)))</formula>
    </cfRule>
  </conditionalFormatting>
  <conditionalFormatting sqref="AP412">
    <cfRule type="cellIs" dxfId="12367" priority="6721" stopIfTrue="1" operator="equal">
      <formula>"Alta"</formula>
    </cfRule>
  </conditionalFormatting>
  <conditionalFormatting sqref="AP412">
    <cfRule type="cellIs" dxfId="12366" priority="6723" stopIfTrue="1" operator="equal">
      <formula>"Baja"</formula>
    </cfRule>
  </conditionalFormatting>
  <conditionalFormatting sqref="AP412">
    <cfRule type="cellIs" dxfId="12365" priority="6722" stopIfTrue="1" operator="equal">
      <formula>"Media"</formula>
    </cfRule>
  </conditionalFormatting>
  <conditionalFormatting sqref="AP412">
    <cfRule type="cellIs" dxfId="12364" priority="6720" stopIfTrue="1" operator="equal">
      <formula>"Muy Alta"</formula>
    </cfRule>
  </conditionalFormatting>
  <conditionalFormatting sqref="AP412">
    <cfRule type="cellIs" dxfId="12363" priority="6724" stopIfTrue="1" operator="equal">
      <formula>"Muy Baja"</formula>
    </cfRule>
  </conditionalFormatting>
  <conditionalFormatting sqref="AP413">
    <cfRule type="cellIs" dxfId="12362" priority="6707" stopIfTrue="1" operator="equal">
      <formula>"Alta"</formula>
    </cfRule>
  </conditionalFormatting>
  <conditionalFormatting sqref="AP413">
    <cfRule type="cellIs" dxfId="12361" priority="6709" stopIfTrue="1" operator="equal">
      <formula>"Baja"</formula>
    </cfRule>
  </conditionalFormatting>
  <conditionalFormatting sqref="AP413">
    <cfRule type="cellIs" dxfId="12360" priority="6708" stopIfTrue="1" operator="equal">
      <formula>"Media"</formula>
    </cfRule>
  </conditionalFormatting>
  <conditionalFormatting sqref="AP413">
    <cfRule type="cellIs" dxfId="12359" priority="6706" stopIfTrue="1" operator="equal">
      <formula>"Muy Alta"</formula>
    </cfRule>
  </conditionalFormatting>
  <conditionalFormatting sqref="AP413">
    <cfRule type="cellIs" dxfId="12358" priority="6710" stopIfTrue="1" operator="equal">
      <formula>"Muy Baja"</formula>
    </cfRule>
  </conditionalFormatting>
  <conditionalFormatting sqref="AE414:AE415">
    <cfRule type="containsText" dxfId="12357" priority="6659" operator="containsText" text="VALORAR">
      <formula>NOT(ISERROR(SEARCH("VALORAR",AE414)))</formula>
    </cfRule>
    <cfRule type="containsText" dxfId="12356" priority="6660" operator="containsText" text="Extrema">
      <formula>NOT(ISERROR(SEARCH("Extrema",AE414)))</formula>
    </cfRule>
    <cfRule type="containsText" dxfId="12355" priority="6661" operator="containsText" text="Alta">
      <formula>NOT(ISERROR(SEARCH("Alta",AE414)))</formula>
    </cfRule>
    <cfRule type="containsText" dxfId="12354" priority="6662" operator="containsText" text="Moderada">
      <formula>NOT(ISERROR(SEARCH("Moderada",AE414)))</formula>
    </cfRule>
    <cfRule type="containsText" dxfId="12353" priority="6663" operator="containsText" text="Baja">
      <formula>NOT(ISERROR(SEARCH("Baja",AE414)))</formula>
    </cfRule>
  </conditionalFormatting>
  <conditionalFormatting sqref="AE414:AE415">
    <cfRule type="containsText" dxfId="12352" priority="6664" operator="containsText" text="VALORAR">
      <formula>NOT(ISERROR(SEARCH("VALORAR",AE414)))</formula>
    </cfRule>
    <cfRule type="containsText" dxfId="12351" priority="6665" operator="containsText" text="Extrema">
      <formula>NOT(ISERROR(SEARCH("Extrema",AE414)))</formula>
    </cfRule>
    <cfRule type="containsText" dxfId="12350" priority="6666" operator="containsText" text="Alta">
      <formula>NOT(ISERROR(SEARCH("Alta",AE414)))</formula>
    </cfRule>
    <cfRule type="containsText" dxfId="12349" priority="6667" operator="containsText" text="Moderada">
      <formula>NOT(ISERROR(SEARCH("Moderada",AE414)))</formula>
    </cfRule>
    <cfRule type="containsText" dxfId="12348" priority="6668" operator="containsText" text="Baja">
      <formula>NOT(ISERROR(SEARCH("Baja",AE414)))</formula>
    </cfRule>
  </conditionalFormatting>
  <conditionalFormatting sqref="V414:V415">
    <cfRule type="cellIs" dxfId="12347" priority="6675" stopIfTrue="1" operator="equal">
      <formula>"Alta"</formula>
    </cfRule>
  </conditionalFormatting>
  <conditionalFormatting sqref="V414:V415">
    <cfRule type="cellIs" dxfId="12346" priority="6677" stopIfTrue="1" operator="equal">
      <formula>"Baja"</formula>
    </cfRule>
  </conditionalFormatting>
  <conditionalFormatting sqref="V414:V415">
    <cfRule type="cellIs" dxfId="12345" priority="6676" stopIfTrue="1" operator="equal">
      <formula>"Media"</formula>
    </cfRule>
  </conditionalFormatting>
  <conditionalFormatting sqref="V414:V415">
    <cfRule type="cellIs" dxfId="12344" priority="6674" stopIfTrue="1" operator="equal">
      <formula>"Muy Alta"</formula>
    </cfRule>
  </conditionalFormatting>
  <conditionalFormatting sqref="V414:V415">
    <cfRule type="cellIs" dxfId="12343" priority="6678" stopIfTrue="1" operator="equal">
      <formula>"Muy Baja"</formula>
    </cfRule>
  </conditionalFormatting>
  <conditionalFormatting sqref="AP415">
    <cfRule type="cellIs" dxfId="12342" priority="6637" stopIfTrue="1" operator="equal">
      <formula>"Alta"</formula>
    </cfRule>
  </conditionalFormatting>
  <conditionalFormatting sqref="AP415">
    <cfRule type="cellIs" dxfId="12341" priority="6639" stopIfTrue="1" operator="equal">
      <formula>"Baja"</formula>
    </cfRule>
  </conditionalFormatting>
  <conditionalFormatting sqref="AP415">
    <cfRule type="cellIs" dxfId="12340" priority="6638" stopIfTrue="1" operator="equal">
      <formula>"Media"</formula>
    </cfRule>
  </conditionalFormatting>
  <conditionalFormatting sqref="AP415">
    <cfRule type="cellIs" dxfId="12339" priority="6636" stopIfTrue="1" operator="equal">
      <formula>"Muy Alta"</formula>
    </cfRule>
  </conditionalFormatting>
  <conditionalFormatting sqref="AP415">
    <cfRule type="cellIs" dxfId="12338" priority="6640" stopIfTrue="1" operator="equal">
      <formula>"Muy Baja"</formula>
    </cfRule>
  </conditionalFormatting>
  <conditionalFormatting sqref="AE416">
    <cfRule type="containsText" dxfId="12337" priority="6603" operator="containsText" text="VALORAR">
      <formula>NOT(ISERROR(SEARCH("VALORAR",AE416)))</formula>
    </cfRule>
    <cfRule type="containsText" dxfId="12336" priority="6604" operator="containsText" text="Extrema">
      <formula>NOT(ISERROR(SEARCH("Extrema",AE416)))</formula>
    </cfRule>
    <cfRule type="containsText" dxfId="12335" priority="6605" operator="containsText" text="Alta">
      <formula>NOT(ISERROR(SEARCH("Alta",AE416)))</formula>
    </cfRule>
    <cfRule type="containsText" dxfId="12334" priority="6606" operator="containsText" text="Moderada">
      <formula>NOT(ISERROR(SEARCH("Moderada",AE416)))</formula>
    </cfRule>
    <cfRule type="containsText" dxfId="12333" priority="6607" operator="containsText" text="Baja">
      <formula>NOT(ISERROR(SEARCH("Baja",AE416)))</formula>
    </cfRule>
  </conditionalFormatting>
  <conditionalFormatting sqref="AE416">
    <cfRule type="containsText" dxfId="12332" priority="6608" operator="containsText" text="VALORAR">
      <formula>NOT(ISERROR(SEARCH("VALORAR",AE416)))</formula>
    </cfRule>
    <cfRule type="containsText" dxfId="12331" priority="6609" operator="containsText" text="Extrema">
      <formula>NOT(ISERROR(SEARCH("Extrema",AE416)))</formula>
    </cfRule>
    <cfRule type="containsText" dxfId="12330" priority="6610" operator="containsText" text="Alta">
      <formula>NOT(ISERROR(SEARCH("Alta",AE416)))</formula>
    </cfRule>
    <cfRule type="containsText" dxfId="12329" priority="6611" operator="containsText" text="Moderada">
      <formula>NOT(ISERROR(SEARCH("Moderada",AE416)))</formula>
    </cfRule>
    <cfRule type="containsText" dxfId="12328" priority="6612" operator="containsText" text="Baja">
      <formula>NOT(ISERROR(SEARCH("Baja",AE416)))</formula>
    </cfRule>
  </conditionalFormatting>
  <conditionalFormatting sqref="V416">
    <cfRule type="cellIs" dxfId="12327" priority="6619" stopIfTrue="1" operator="equal">
      <formula>"Alta"</formula>
    </cfRule>
  </conditionalFormatting>
  <conditionalFormatting sqref="V416">
    <cfRule type="cellIs" dxfId="12326" priority="6621" stopIfTrue="1" operator="equal">
      <formula>"Baja"</formula>
    </cfRule>
  </conditionalFormatting>
  <conditionalFormatting sqref="V416">
    <cfRule type="cellIs" dxfId="12325" priority="6620" stopIfTrue="1" operator="equal">
      <formula>"Media"</formula>
    </cfRule>
  </conditionalFormatting>
  <conditionalFormatting sqref="V416">
    <cfRule type="cellIs" dxfId="12324" priority="6618" stopIfTrue="1" operator="equal">
      <formula>"Muy Alta"</formula>
    </cfRule>
  </conditionalFormatting>
  <conditionalFormatting sqref="V416">
    <cfRule type="cellIs" dxfId="12323" priority="6622" stopIfTrue="1" operator="equal">
      <formula>"Muy Baja"</formula>
    </cfRule>
  </conditionalFormatting>
  <conditionalFormatting sqref="AP416">
    <cfRule type="cellIs" dxfId="12322" priority="6595" stopIfTrue="1" operator="equal">
      <formula>"Alta"</formula>
    </cfRule>
  </conditionalFormatting>
  <conditionalFormatting sqref="AP416">
    <cfRule type="cellIs" dxfId="12321" priority="6597" stopIfTrue="1" operator="equal">
      <formula>"Baja"</formula>
    </cfRule>
  </conditionalFormatting>
  <conditionalFormatting sqref="AP416">
    <cfRule type="cellIs" dxfId="12320" priority="6596" stopIfTrue="1" operator="equal">
      <formula>"Media"</formula>
    </cfRule>
  </conditionalFormatting>
  <conditionalFormatting sqref="AP416">
    <cfRule type="cellIs" dxfId="12319" priority="6594" stopIfTrue="1" operator="equal">
      <formula>"Muy Alta"</formula>
    </cfRule>
  </conditionalFormatting>
  <conditionalFormatting sqref="AP416">
    <cfRule type="cellIs" dxfId="12318" priority="6598" stopIfTrue="1" operator="equal">
      <formula>"Muy Baja"</formula>
    </cfRule>
  </conditionalFormatting>
  <conditionalFormatting sqref="AE424:AE425">
    <cfRule type="containsText" dxfId="12317" priority="6547" operator="containsText" text="VALORAR">
      <formula>NOT(ISERROR(SEARCH("VALORAR",AE424)))</formula>
    </cfRule>
    <cfRule type="containsText" dxfId="12316" priority="6548" operator="containsText" text="Extrema">
      <formula>NOT(ISERROR(SEARCH("Extrema",AE424)))</formula>
    </cfRule>
    <cfRule type="containsText" dxfId="12315" priority="6549" operator="containsText" text="Alta">
      <formula>NOT(ISERROR(SEARCH("Alta",AE424)))</formula>
    </cfRule>
    <cfRule type="containsText" dxfId="12314" priority="6550" operator="containsText" text="Moderada">
      <formula>NOT(ISERROR(SEARCH("Moderada",AE424)))</formula>
    </cfRule>
    <cfRule type="containsText" dxfId="12313" priority="6551" operator="containsText" text="Baja">
      <formula>NOT(ISERROR(SEARCH("Baja",AE424)))</formula>
    </cfRule>
  </conditionalFormatting>
  <conditionalFormatting sqref="AE424:AE425">
    <cfRule type="containsText" dxfId="12312" priority="6552" operator="containsText" text="VALORAR">
      <formula>NOT(ISERROR(SEARCH("VALORAR",AE424)))</formula>
    </cfRule>
    <cfRule type="containsText" dxfId="12311" priority="6553" operator="containsText" text="Extrema">
      <formula>NOT(ISERROR(SEARCH("Extrema",AE424)))</formula>
    </cfRule>
    <cfRule type="containsText" dxfId="12310" priority="6554" operator="containsText" text="Alta">
      <formula>NOT(ISERROR(SEARCH("Alta",AE424)))</formula>
    </cfRule>
    <cfRule type="containsText" dxfId="12309" priority="6555" operator="containsText" text="Moderada">
      <formula>NOT(ISERROR(SEARCH("Moderada",AE424)))</formula>
    </cfRule>
    <cfRule type="containsText" dxfId="12308" priority="6556" operator="containsText" text="Baja">
      <formula>NOT(ISERROR(SEARCH("Baja",AE424)))</formula>
    </cfRule>
  </conditionalFormatting>
  <conditionalFormatting sqref="AP429">
    <cfRule type="cellIs" dxfId="12307" priority="6501" stopIfTrue="1" operator="equal">
      <formula>"Alta"</formula>
    </cfRule>
  </conditionalFormatting>
  <conditionalFormatting sqref="AP429">
    <cfRule type="cellIs" dxfId="12306" priority="6503" stopIfTrue="1" operator="equal">
      <formula>"Baja"</formula>
    </cfRule>
  </conditionalFormatting>
  <conditionalFormatting sqref="AP429">
    <cfRule type="cellIs" dxfId="12305" priority="6502" stopIfTrue="1" operator="equal">
      <formula>"Media"</formula>
    </cfRule>
  </conditionalFormatting>
  <conditionalFormatting sqref="AP429">
    <cfRule type="cellIs" dxfId="12304" priority="6500" stopIfTrue="1" operator="equal">
      <formula>"Muy Alta"</formula>
    </cfRule>
  </conditionalFormatting>
  <conditionalFormatting sqref="AP429">
    <cfRule type="cellIs" dxfId="12303" priority="6504" stopIfTrue="1" operator="equal">
      <formula>"Muy Baja"</formula>
    </cfRule>
  </conditionalFormatting>
  <conditionalFormatting sqref="AP426">
    <cfRule type="cellIs" dxfId="12302" priority="6459" stopIfTrue="1" operator="equal">
      <formula>"Alta"</formula>
    </cfRule>
  </conditionalFormatting>
  <conditionalFormatting sqref="AP426">
    <cfRule type="cellIs" dxfId="12301" priority="6461" stopIfTrue="1" operator="equal">
      <formula>"Baja"</formula>
    </cfRule>
  </conditionalFormatting>
  <conditionalFormatting sqref="AP426">
    <cfRule type="cellIs" dxfId="12300" priority="6460" stopIfTrue="1" operator="equal">
      <formula>"Media"</formula>
    </cfRule>
  </conditionalFormatting>
  <conditionalFormatting sqref="AP426">
    <cfRule type="cellIs" dxfId="12299" priority="6458" stopIfTrue="1" operator="equal">
      <formula>"Muy Alta"</formula>
    </cfRule>
  </conditionalFormatting>
  <conditionalFormatting sqref="AP426">
    <cfRule type="cellIs" dxfId="12298" priority="6462" stopIfTrue="1" operator="equal">
      <formula>"Muy Baja"</formula>
    </cfRule>
  </conditionalFormatting>
  <conditionalFormatting sqref="V424:V425">
    <cfRule type="cellIs" dxfId="12297" priority="6563" stopIfTrue="1" operator="equal">
      <formula>"Alta"</formula>
    </cfRule>
  </conditionalFormatting>
  <conditionalFormatting sqref="V424:V425">
    <cfRule type="cellIs" dxfId="12296" priority="6565" stopIfTrue="1" operator="equal">
      <formula>"Baja"</formula>
    </cfRule>
  </conditionalFormatting>
  <conditionalFormatting sqref="V424:V425">
    <cfRule type="cellIs" dxfId="12295" priority="6564" stopIfTrue="1" operator="equal">
      <formula>"Media"</formula>
    </cfRule>
  </conditionalFormatting>
  <conditionalFormatting sqref="V424:V425">
    <cfRule type="cellIs" dxfId="12294" priority="6562" stopIfTrue="1" operator="equal">
      <formula>"Muy Alta"</formula>
    </cfRule>
  </conditionalFormatting>
  <conditionalFormatting sqref="V424:V425">
    <cfRule type="cellIs" dxfId="12293" priority="6566" stopIfTrue="1" operator="equal">
      <formula>"Muy Baja"</formula>
    </cfRule>
  </conditionalFormatting>
  <conditionalFormatting sqref="AW424">
    <cfRule type="containsText" dxfId="12292" priority="6537" operator="containsText" text="VALORAR">
      <formula>NOT(ISERROR(SEARCH("VALORAR",AW424)))</formula>
    </cfRule>
    <cfRule type="containsText" dxfId="12291" priority="6538" operator="containsText" text="Extrema">
      <formula>NOT(ISERROR(SEARCH("Extrema",AW424)))</formula>
    </cfRule>
    <cfRule type="containsText" dxfId="12290" priority="6539" operator="containsText" text="Alta">
      <formula>NOT(ISERROR(SEARCH("Alta",AW424)))</formula>
    </cfRule>
    <cfRule type="containsText" dxfId="12289" priority="6540" operator="containsText" text="Moderada">
      <formula>NOT(ISERROR(SEARCH("Moderada",AW424)))</formula>
    </cfRule>
    <cfRule type="containsText" dxfId="12288" priority="6541" operator="containsText" text="Baja">
      <formula>NOT(ISERROR(SEARCH("Baja",AW424)))</formula>
    </cfRule>
  </conditionalFormatting>
  <conditionalFormatting sqref="AW424">
    <cfRule type="containsText" dxfId="12287" priority="6542" operator="containsText" text="VALORAR">
      <formula>NOT(ISERROR(SEARCH("VALORAR",AW424)))</formula>
    </cfRule>
    <cfRule type="containsText" dxfId="12286" priority="6543" operator="containsText" text="Extrema">
      <formula>NOT(ISERROR(SEARCH("Extrema",AW424)))</formula>
    </cfRule>
    <cfRule type="containsText" dxfId="12285" priority="6544" operator="containsText" text="Alta">
      <formula>NOT(ISERROR(SEARCH("Alta",AW424)))</formula>
    </cfRule>
    <cfRule type="containsText" dxfId="12284" priority="6545" operator="containsText" text="Moderada">
      <formula>NOT(ISERROR(SEARCH("Moderada",AW424)))</formula>
    </cfRule>
    <cfRule type="containsText" dxfId="12283" priority="6546" operator="containsText" text="Baja">
      <formula>NOT(ISERROR(SEARCH("Baja",AW424)))</formula>
    </cfRule>
  </conditionalFormatting>
  <conditionalFormatting sqref="AP424">
    <cfRule type="cellIs" dxfId="12282" priority="6529" stopIfTrue="1" operator="equal">
      <formula>"Alta"</formula>
    </cfRule>
  </conditionalFormatting>
  <conditionalFormatting sqref="AP424">
    <cfRule type="cellIs" dxfId="12281" priority="6531" stopIfTrue="1" operator="equal">
      <formula>"Baja"</formula>
    </cfRule>
  </conditionalFormatting>
  <conditionalFormatting sqref="AP424">
    <cfRule type="cellIs" dxfId="12280" priority="6530" stopIfTrue="1" operator="equal">
      <formula>"Media"</formula>
    </cfRule>
  </conditionalFormatting>
  <conditionalFormatting sqref="AP424">
    <cfRule type="cellIs" dxfId="12279" priority="6528" stopIfTrue="1" operator="equal">
      <formula>"Muy Alta"</formula>
    </cfRule>
  </conditionalFormatting>
  <conditionalFormatting sqref="AP424">
    <cfRule type="cellIs" dxfId="12278" priority="6532" stopIfTrue="1" operator="equal">
      <formula>"Muy Baja"</formula>
    </cfRule>
  </conditionalFormatting>
  <conditionalFormatting sqref="AP425">
    <cfRule type="cellIs" dxfId="12277" priority="6515" stopIfTrue="1" operator="equal">
      <formula>"Alta"</formula>
    </cfRule>
  </conditionalFormatting>
  <conditionalFormatting sqref="AP425">
    <cfRule type="cellIs" dxfId="12276" priority="6517" stopIfTrue="1" operator="equal">
      <formula>"Baja"</formula>
    </cfRule>
  </conditionalFormatting>
  <conditionalFormatting sqref="AP425">
    <cfRule type="cellIs" dxfId="12275" priority="6516" stopIfTrue="1" operator="equal">
      <formula>"Media"</formula>
    </cfRule>
  </conditionalFormatting>
  <conditionalFormatting sqref="AP425">
    <cfRule type="cellIs" dxfId="12274" priority="6514" stopIfTrue="1" operator="equal">
      <formula>"Muy Alta"</formula>
    </cfRule>
  </conditionalFormatting>
  <conditionalFormatting sqref="AP425">
    <cfRule type="cellIs" dxfId="12273" priority="6518" stopIfTrue="1" operator="equal">
      <formula>"Muy Baja"</formula>
    </cfRule>
  </conditionalFormatting>
  <conditionalFormatting sqref="AE426:AE427">
    <cfRule type="containsText" dxfId="12272" priority="6467" operator="containsText" text="VALORAR">
      <formula>NOT(ISERROR(SEARCH("VALORAR",AE426)))</formula>
    </cfRule>
    <cfRule type="containsText" dxfId="12271" priority="6468" operator="containsText" text="Extrema">
      <formula>NOT(ISERROR(SEARCH("Extrema",AE426)))</formula>
    </cfRule>
    <cfRule type="containsText" dxfId="12270" priority="6469" operator="containsText" text="Alta">
      <formula>NOT(ISERROR(SEARCH("Alta",AE426)))</formula>
    </cfRule>
    <cfRule type="containsText" dxfId="12269" priority="6470" operator="containsText" text="Moderada">
      <formula>NOT(ISERROR(SEARCH("Moderada",AE426)))</formula>
    </cfRule>
    <cfRule type="containsText" dxfId="12268" priority="6471" operator="containsText" text="Baja">
      <formula>NOT(ISERROR(SEARCH("Baja",AE426)))</formula>
    </cfRule>
  </conditionalFormatting>
  <conditionalFormatting sqref="AE426:AE427">
    <cfRule type="containsText" dxfId="12267" priority="6472" operator="containsText" text="VALORAR">
      <formula>NOT(ISERROR(SEARCH("VALORAR",AE426)))</formula>
    </cfRule>
    <cfRule type="containsText" dxfId="12266" priority="6473" operator="containsText" text="Extrema">
      <formula>NOT(ISERROR(SEARCH("Extrema",AE426)))</formula>
    </cfRule>
    <cfRule type="containsText" dxfId="12265" priority="6474" operator="containsText" text="Alta">
      <formula>NOT(ISERROR(SEARCH("Alta",AE426)))</formula>
    </cfRule>
    <cfRule type="containsText" dxfId="12264" priority="6475" operator="containsText" text="Moderada">
      <formula>NOT(ISERROR(SEARCH("Moderada",AE426)))</formula>
    </cfRule>
    <cfRule type="containsText" dxfId="12263" priority="6476" operator="containsText" text="Baja">
      <formula>NOT(ISERROR(SEARCH("Baja",AE426)))</formula>
    </cfRule>
  </conditionalFormatting>
  <conditionalFormatting sqref="V426:V427">
    <cfRule type="cellIs" dxfId="12262" priority="6483" stopIfTrue="1" operator="equal">
      <formula>"Alta"</formula>
    </cfRule>
  </conditionalFormatting>
  <conditionalFormatting sqref="V426:V427">
    <cfRule type="cellIs" dxfId="12261" priority="6485" stopIfTrue="1" operator="equal">
      <formula>"Baja"</formula>
    </cfRule>
  </conditionalFormatting>
  <conditionalFormatting sqref="V426:V427">
    <cfRule type="cellIs" dxfId="12260" priority="6484" stopIfTrue="1" operator="equal">
      <formula>"Media"</formula>
    </cfRule>
  </conditionalFormatting>
  <conditionalFormatting sqref="V426:V427">
    <cfRule type="cellIs" dxfId="12259" priority="6482" stopIfTrue="1" operator="equal">
      <formula>"Muy Alta"</formula>
    </cfRule>
  </conditionalFormatting>
  <conditionalFormatting sqref="V426:V427">
    <cfRule type="cellIs" dxfId="12258" priority="6486" stopIfTrue="1" operator="equal">
      <formula>"Muy Baja"</formula>
    </cfRule>
  </conditionalFormatting>
  <conditionalFormatting sqref="AP427">
    <cfRule type="cellIs" dxfId="12257" priority="6445" stopIfTrue="1" operator="equal">
      <formula>"Alta"</formula>
    </cfRule>
  </conditionalFormatting>
  <conditionalFormatting sqref="AP427">
    <cfRule type="cellIs" dxfId="12256" priority="6447" stopIfTrue="1" operator="equal">
      <formula>"Baja"</formula>
    </cfRule>
  </conditionalFormatting>
  <conditionalFormatting sqref="AP427">
    <cfRule type="cellIs" dxfId="12255" priority="6446" stopIfTrue="1" operator="equal">
      <formula>"Media"</formula>
    </cfRule>
  </conditionalFormatting>
  <conditionalFormatting sqref="AP427">
    <cfRule type="cellIs" dxfId="12254" priority="6444" stopIfTrue="1" operator="equal">
      <formula>"Muy Alta"</formula>
    </cfRule>
  </conditionalFormatting>
  <conditionalFormatting sqref="AP427">
    <cfRule type="cellIs" dxfId="12253" priority="6448" stopIfTrue="1" operator="equal">
      <formula>"Muy Baja"</formula>
    </cfRule>
  </conditionalFormatting>
  <conditionalFormatting sqref="AE428">
    <cfRule type="containsText" dxfId="12252" priority="6411" operator="containsText" text="VALORAR">
      <formula>NOT(ISERROR(SEARCH("VALORAR",AE428)))</formula>
    </cfRule>
    <cfRule type="containsText" dxfId="12251" priority="6412" operator="containsText" text="Extrema">
      <formula>NOT(ISERROR(SEARCH("Extrema",AE428)))</formula>
    </cfRule>
    <cfRule type="containsText" dxfId="12250" priority="6413" operator="containsText" text="Alta">
      <formula>NOT(ISERROR(SEARCH("Alta",AE428)))</formula>
    </cfRule>
    <cfRule type="containsText" dxfId="12249" priority="6414" operator="containsText" text="Moderada">
      <formula>NOT(ISERROR(SEARCH("Moderada",AE428)))</formula>
    </cfRule>
    <cfRule type="containsText" dxfId="12248" priority="6415" operator="containsText" text="Baja">
      <formula>NOT(ISERROR(SEARCH("Baja",AE428)))</formula>
    </cfRule>
  </conditionalFormatting>
  <conditionalFormatting sqref="AE428">
    <cfRule type="containsText" dxfId="12247" priority="6416" operator="containsText" text="VALORAR">
      <formula>NOT(ISERROR(SEARCH("VALORAR",AE428)))</formula>
    </cfRule>
    <cfRule type="containsText" dxfId="12246" priority="6417" operator="containsText" text="Extrema">
      <formula>NOT(ISERROR(SEARCH("Extrema",AE428)))</formula>
    </cfRule>
    <cfRule type="containsText" dxfId="12245" priority="6418" operator="containsText" text="Alta">
      <formula>NOT(ISERROR(SEARCH("Alta",AE428)))</formula>
    </cfRule>
    <cfRule type="containsText" dxfId="12244" priority="6419" operator="containsText" text="Moderada">
      <formula>NOT(ISERROR(SEARCH("Moderada",AE428)))</formula>
    </cfRule>
    <cfRule type="containsText" dxfId="12243" priority="6420" operator="containsText" text="Baja">
      <formula>NOT(ISERROR(SEARCH("Baja",AE428)))</formula>
    </cfRule>
  </conditionalFormatting>
  <conditionalFormatting sqref="V428">
    <cfRule type="cellIs" dxfId="12242" priority="6427" stopIfTrue="1" operator="equal">
      <formula>"Alta"</formula>
    </cfRule>
  </conditionalFormatting>
  <conditionalFormatting sqref="V428">
    <cfRule type="cellIs" dxfId="12241" priority="6429" stopIfTrue="1" operator="equal">
      <formula>"Baja"</formula>
    </cfRule>
  </conditionalFormatting>
  <conditionalFormatting sqref="V428">
    <cfRule type="cellIs" dxfId="12240" priority="6428" stopIfTrue="1" operator="equal">
      <formula>"Media"</formula>
    </cfRule>
  </conditionalFormatting>
  <conditionalFormatting sqref="V428">
    <cfRule type="cellIs" dxfId="12239" priority="6426" stopIfTrue="1" operator="equal">
      <formula>"Muy Alta"</formula>
    </cfRule>
  </conditionalFormatting>
  <conditionalFormatting sqref="V428">
    <cfRule type="cellIs" dxfId="12238" priority="6430" stopIfTrue="1" operator="equal">
      <formula>"Muy Baja"</formula>
    </cfRule>
  </conditionalFormatting>
  <conditionalFormatting sqref="AP428">
    <cfRule type="cellIs" dxfId="12237" priority="6403" stopIfTrue="1" operator="equal">
      <formula>"Alta"</formula>
    </cfRule>
  </conditionalFormatting>
  <conditionalFormatting sqref="AP428">
    <cfRule type="cellIs" dxfId="12236" priority="6405" stopIfTrue="1" operator="equal">
      <formula>"Baja"</formula>
    </cfRule>
  </conditionalFormatting>
  <conditionalFormatting sqref="AP428">
    <cfRule type="cellIs" dxfId="12235" priority="6404" stopIfTrue="1" operator="equal">
      <formula>"Media"</formula>
    </cfRule>
  </conditionalFormatting>
  <conditionalFormatting sqref="AP428">
    <cfRule type="cellIs" dxfId="12234" priority="6402" stopIfTrue="1" operator="equal">
      <formula>"Muy Alta"</formula>
    </cfRule>
  </conditionalFormatting>
  <conditionalFormatting sqref="AP428">
    <cfRule type="cellIs" dxfId="12233" priority="6406" stopIfTrue="1" operator="equal">
      <formula>"Muy Baja"</formula>
    </cfRule>
  </conditionalFormatting>
  <conditionalFormatting sqref="AE430:AE431">
    <cfRule type="containsText" dxfId="12232" priority="6355" operator="containsText" text="VALORAR">
      <formula>NOT(ISERROR(SEARCH("VALORAR",AE430)))</formula>
    </cfRule>
    <cfRule type="containsText" dxfId="12231" priority="6356" operator="containsText" text="Extrema">
      <formula>NOT(ISERROR(SEARCH("Extrema",AE430)))</formula>
    </cfRule>
    <cfRule type="containsText" dxfId="12230" priority="6357" operator="containsText" text="Alta">
      <formula>NOT(ISERROR(SEARCH("Alta",AE430)))</formula>
    </cfRule>
    <cfRule type="containsText" dxfId="12229" priority="6358" operator="containsText" text="Moderada">
      <formula>NOT(ISERROR(SEARCH("Moderada",AE430)))</formula>
    </cfRule>
    <cfRule type="containsText" dxfId="12228" priority="6359" operator="containsText" text="Baja">
      <formula>NOT(ISERROR(SEARCH("Baja",AE430)))</formula>
    </cfRule>
  </conditionalFormatting>
  <conditionalFormatting sqref="AE430:AE431">
    <cfRule type="containsText" dxfId="12227" priority="6360" operator="containsText" text="VALORAR">
      <formula>NOT(ISERROR(SEARCH("VALORAR",AE430)))</formula>
    </cfRule>
    <cfRule type="containsText" dxfId="12226" priority="6361" operator="containsText" text="Extrema">
      <formula>NOT(ISERROR(SEARCH("Extrema",AE430)))</formula>
    </cfRule>
    <cfRule type="containsText" dxfId="12225" priority="6362" operator="containsText" text="Alta">
      <formula>NOT(ISERROR(SEARCH("Alta",AE430)))</formula>
    </cfRule>
    <cfRule type="containsText" dxfId="12224" priority="6363" operator="containsText" text="Moderada">
      <formula>NOT(ISERROR(SEARCH("Moderada",AE430)))</formula>
    </cfRule>
    <cfRule type="containsText" dxfId="12223" priority="6364" operator="containsText" text="Baja">
      <formula>NOT(ISERROR(SEARCH("Baja",AE430)))</formula>
    </cfRule>
  </conditionalFormatting>
  <conditionalFormatting sqref="AP435">
    <cfRule type="cellIs" dxfId="12222" priority="6309" stopIfTrue="1" operator="equal">
      <formula>"Alta"</formula>
    </cfRule>
  </conditionalFormatting>
  <conditionalFormatting sqref="AP435">
    <cfRule type="cellIs" dxfId="12221" priority="6311" stopIfTrue="1" operator="equal">
      <formula>"Baja"</formula>
    </cfRule>
  </conditionalFormatting>
  <conditionalFormatting sqref="AP435">
    <cfRule type="cellIs" dxfId="12220" priority="6310" stopIfTrue="1" operator="equal">
      <formula>"Media"</formula>
    </cfRule>
  </conditionalFormatting>
  <conditionalFormatting sqref="AP435">
    <cfRule type="cellIs" dxfId="12219" priority="6308" stopIfTrue="1" operator="equal">
      <formula>"Muy Alta"</formula>
    </cfRule>
  </conditionalFormatting>
  <conditionalFormatting sqref="AP435">
    <cfRule type="cellIs" dxfId="12218" priority="6312" stopIfTrue="1" operator="equal">
      <formula>"Muy Baja"</formula>
    </cfRule>
  </conditionalFormatting>
  <conditionalFormatting sqref="AP432">
    <cfRule type="cellIs" dxfId="12217" priority="6267" stopIfTrue="1" operator="equal">
      <formula>"Alta"</formula>
    </cfRule>
  </conditionalFormatting>
  <conditionalFormatting sqref="AP432">
    <cfRule type="cellIs" dxfId="12216" priority="6269" stopIfTrue="1" operator="equal">
      <formula>"Baja"</formula>
    </cfRule>
  </conditionalFormatting>
  <conditionalFormatting sqref="AP432">
    <cfRule type="cellIs" dxfId="12215" priority="6268" stopIfTrue="1" operator="equal">
      <formula>"Media"</formula>
    </cfRule>
  </conditionalFormatting>
  <conditionalFormatting sqref="AP432">
    <cfRule type="cellIs" dxfId="12214" priority="6266" stopIfTrue="1" operator="equal">
      <formula>"Muy Alta"</formula>
    </cfRule>
  </conditionalFormatting>
  <conditionalFormatting sqref="AP432">
    <cfRule type="cellIs" dxfId="12213" priority="6270" stopIfTrue="1" operator="equal">
      <formula>"Muy Baja"</formula>
    </cfRule>
  </conditionalFormatting>
  <conditionalFormatting sqref="V430:V431">
    <cfRule type="cellIs" dxfId="12212" priority="6371" stopIfTrue="1" operator="equal">
      <formula>"Alta"</formula>
    </cfRule>
  </conditionalFormatting>
  <conditionalFormatting sqref="V430:V431">
    <cfRule type="cellIs" dxfId="12211" priority="6373" stopIfTrue="1" operator="equal">
      <formula>"Baja"</formula>
    </cfRule>
  </conditionalFormatting>
  <conditionalFormatting sqref="V430:V431">
    <cfRule type="cellIs" dxfId="12210" priority="6372" stopIfTrue="1" operator="equal">
      <formula>"Media"</formula>
    </cfRule>
  </conditionalFormatting>
  <conditionalFormatting sqref="V430:V431">
    <cfRule type="cellIs" dxfId="12209" priority="6370" stopIfTrue="1" operator="equal">
      <formula>"Muy Alta"</formula>
    </cfRule>
  </conditionalFormatting>
  <conditionalFormatting sqref="V430:V431">
    <cfRule type="cellIs" dxfId="12208" priority="6374" stopIfTrue="1" operator="equal">
      <formula>"Muy Baja"</formula>
    </cfRule>
  </conditionalFormatting>
  <conditionalFormatting sqref="AW430">
    <cfRule type="containsText" dxfId="12207" priority="6345" operator="containsText" text="VALORAR">
      <formula>NOT(ISERROR(SEARCH("VALORAR",AW430)))</formula>
    </cfRule>
    <cfRule type="containsText" dxfId="12206" priority="6346" operator="containsText" text="Extrema">
      <formula>NOT(ISERROR(SEARCH("Extrema",AW430)))</formula>
    </cfRule>
    <cfRule type="containsText" dxfId="12205" priority="6347" operator="containsText" text="Alta">
      <formula>NOT(ISERROR(SEARCH("Alta",AW430)))</formula>
    </cfRule>
    <cfRule type="containsText" dxfId="12204" priority="6348" operator="containsText" text="Moderada">
      <formula>NOT(ISERROR(SEARCH("Moderada",AW430)))</formula>
    </cfRule>
    <cfRule type="containsText" dxfId="12203" priority="6349" operator="containsText" text="Baja">
      <formula>NOT(ISERROR(SEARCH("Baja",AW430)))</formula>
    </cfRule>
  </conditionalFormatting>
  <conditionalFormatting sqref="AW430">
    <cfRule type="containsText" dxfId="12202" priority="6350" operator="containsText" text="VALORAR">
      <formula>NOT(ISERROR(SEARCH("VALORAR",AW430)))</formula>
    </cfRule>
    <cfRule type="containsText" dxfId="12201" priority="6351" operator="containsText" text="Extrema">
      <formula>NOT(ISERROR(SEARCH("Extrema",AW430)))</formula>
    </cfRule>
    <cfRule type="containsText" dxfId="12200" priority="6352" operator="containsText" text="Alta">
      <formula>NOT(ISERROR(SEARCH("Alta",AW430)))</formula>
    </cfRule>
    <cfRule type="containsText" dxfId="12199" priority="6353" operator="containsText" text="Moderada">
      <formula>NOT(ISERROR(SEARCH("Moderada",AW430)))</formula>
    </cfRule>
    <cfRule type="containsText" dxfId="12198" priority="6354" operator="containsText" text="Baja">
      <formula>NOT(ISERROR(SEARCH("Baja",AW430)))</formula>
    </cfRule>
  </conditionalFormatting>
  <conditionalFormatting sqref="AP430">
    <cfRule type="cellIs" dxfId="12197" priority="6337" stopIfTrue="1" operator="equal">
      <formula>"Alta"</formula>
    </cfRule>
  </conditionalFormatting>
  <conditionalFormatting sqref="AP430">
    <cfRule type="cellIs" dxfId="12196" priority="6339" stopIfTrue="1" operator="equal">
      <formula>"Baja"</formula>
    </cfRule>
  </conditionalFormatting>
  <conditionalFormatting sqref="AP430">
    <cfRule type="cellIs" dxfId="12195" priority="6338" stopIfTrue="1" operator="equal">
      <formula>"Media"</formula>
    </cfRule>
  </conditionalFormatting>
  <conditionalFormatting sqref="AP430">
    <cfRule type="cellIs" dxfId="12194" priority="6336" stopIfTrue="1" operator="equal">
      <formula>"Muy Alta"</formula>
    </cfRule>
  </conditionalFormatting>
  <conditionalFormatting sqref="AP430">
    <cfRule type="cellIs" dxfId="12193" priority="6340" stopIfTrue="1" operator="equal">
      <formula>"Muy Baja"</formula>
    </cfRule>
  </conditionalFormatting>
  <conditionalFormatting sqref="AP431">
    <cfRule type="cellIs" dxfId="12192" priority="6323" stopIfTrue="1" operator="equal">
      <formula>"Alta"</formula>
    </cfRule>
  </conditionalFormatting>
  <conditionalFormatting sqref="AP431">
    <cfRule type="cellIs" dxfId="12191" priority="6325" stopIfTrue="1" operator="equal">
      <formula>"Baja"</formula>
    </cfRule>
  </conditionalFormatting>
  <conditionalFormatting sqref="AP431">
    <cfRule type="cellIs" dxfId="12190" priority="6324" stopIfTrue="1" operator="equal">
      <formula>"Media"</formula>
    </cfRule>
  </conditionalFormatting>
  <conditionalFormatting sqref="AP431">
    <cfRule type="cellIs" dxfId="12189" priority="6322" stopIfTrue="1" operator="equal">
      <formula>"Muy Alta"</formula>
    </cfRule>
  </conditionalFormatting>
  <conditionalFormatting sqref="AP431">
    <cfRule type="cellIs" dxfId="12188" priority="6326" stopIfTrue="1" operator="equal">
      <formula>"Muy Baja"</formula>
    </cfRule>
  </conditionalFormatting>
  <conditionalFormatting sqref="AE432:AE433">
    <cfRule type="containsText" dxfId="12187" priority="6275" operator="containsText" text="VALORAR">
      <formula>NOT(ISERROR(SEARCH("VALORAR",AE432)))</formula>
    </cfRule>
    <cfRule type="containsText" dxfId="12186" priority="6276" operator="containsText" text="Extrema">
      <formula>NOT(ISERROR(SEARCH("Extrema",AE432)))</formula>
    </cfRule>
    <cfRule type="containsText" dxfId="12185" priority="6277" operator="containsText" text="Alta">
      <formula>NOT(ISERROR(SEARCH("Alta",AE432)))</formula>
    </cfRule>
    <cfRule type="containsText" dxfId="12184" priority="6278" operator="containsText" text="Moderada">
      <formula>NOT(ISERROR(SEARCH("Moderada",AE432)))</formula>
    </cfRule>
    <cfRule type="containsText" dxfId="12183" priority="6279" operator="containsText" text="Baja">
      <formula>NOT(ISERROR(SEARCH("Baja",AE432)))</formula>
    </cfRule>
  </conditionalFormatting>
  <conditionalFormatting sqref="AE432:AE433">
    <cfRule type="containsText" dxfId="12182" priority="6280" operator="containsText" text="VALORAR">
      <formula>NOT(ISERROR(SEARCH("VALORAR",AE432)))</formula>
    </cfRule>
    <cfRule type="containsText" dxfId="12181" priority="6281" operator="containsText" text="Extrema">
      <formula>NOT(ISERROR(SEARCH("Extrema",AE432)))</formula>
    </cfRule>
    <cfRule type="containsText" dxfId="12180" priority="6282" operator="containsText" text="Alta">
      <formula>NOT(ISERROR(SEARCH("Alta",AE432)))</formula>
    </cfRule>
    <cfRule type="containsText" dxfId="12179" priority="6283" operator="containsText" text="Moderada">
      <formula>NOT(ISERROR(SEARCH("Moderada",AE432)))</formula>
    </cfRule>
    <cfRule type="containsText" dxfId="12178" priority="6284" operator="containsText" text="Baja">
      <formula>NOT(ISERROR(SEARCH("Baja",AE432)))</formula>
    </cfRule>
  </conditionalFormatting>
  <conditionalFormatting sqref="V432:V433">
    <cfRule type="cellIs" dxfId="12177" priority="6291" stopIfTrue="1" operator="equal">
      <formula>"Alta"</formula>
    </cfRule>
  </conditionalFormatting>
  <conditionalFormatting sqref="V432:V433">
    <cfRule type="cellIs" dxfId="12176" priority="6293" stopIfTrue="1" operator="equal">
      <formula>"Baja"</formula>
    </cfRule>
  </conditionalFormatting>
  <conditionalFormatting sqref="V432:V433">
    <cfRule type="cellIs" dxfId="12175" priority="6292" stopIfTrue="1" operator="equal">
      <formula>"Media"</formula>
    </cfRule>
  </conditionalFormatting>
  <conditionalFormatting sqref="V432:V433">
    <cfRule type="cellIs" dxfId="12174" priority="6290" stopIfTrue="1" operator="equal">
      <formula>"Muy Alta"</formula>
    </cfRule>
  </conditionalFormatting>
  <conditionalFormatting sqref="V432:V433">
    <cfRule type="cellIs" dxfId="12173" priority="6294" stopIfTrue="1" operator="equal">
      <formula>"Muy Baja"</formula>
    </cfRule>
  </conditionalFormatting>
  <conditionalFormatting sqref="AP433">
    <cfRule type="cellIs" dxfId="12172" priority="6253" stopIfTrue="1" operator="equal">
      <formula>"Alta"</formula>
    </cfRule>
  </conditionalFormatting>
  <conditionalFormatting sqref="AP433">
    <cfRule type="cellIs" dxfId="12171" priority="6255" stopIfTrue="1" operator="equal">
      <formula>"Baja"</formula>
    </cfRule>
  </conditionalFormatting>
  <conditionalFormatting sqref="AP433">
    <cfRule type="cellIs" dxfId="12170" priority="6254" stopIfTrue="1" operator="equal">
      <formula>"Media"</formula>
    </cfRule>
  </conditionalFormatting>
  <conditionalFormatting sqref="AP433">
    <cfRule type="cellIs" dxfId="12169" priority="6252" stopIfTrue="1" operator="equal">
      <formula>"Muy Alta"</formula>
    </cfRule>
  </conditionalFormatting>
  <conditionalFormatting sqref="AP433">
    <cfRule type="cellIs" dxfId="12168" priority="6256" stopIfTrue="1" operator="equal">
      <formula>"Muy Baja"</formula>
    </cfRule>
  </conditionalFormatting>
  <conditionalFormatting sqref="AE434">
    <cfRule type="containsText" dxfId="12167" priority="6219" operator="containsText" text="VALORAR">
      <formula>NOT(ISERROR(SEARCH("VALORAR",AE434)))</formula>
    </cfRule>
    <cfRule type="containsText" dxfId="12166" priority="6220" operator="containsText" text="Extrema">
      <formula>NOT(ISERROR(SEARCH("Extrema",AE434)))</formula>
    </cfRule>
    <cfRule type="containsText" dxfId="12165" priority="6221" operator="containsText" text="Alta">
      <formula>NOT(ISERROR(SEARCH("Alta",AE434)))</formula>
    </cfRule>
    <cfRule type="containsText" dxfId="12164" priority="6222" operator="containsText" text="Moderada">
      <formula>NOT(ISERROR(SEARCH("Moderada",AE434)))</formula>
    </cfRule>
    <cfRule type="containsText" dxfId="12163" priority="6223" operator="containsText" text="Baja">
      <formula>NOT(ISERROR(SEARCH("Baja",AE434)))</formula>
    </cfRule>
  </conditionalFormatting>
  <conditionalFormatting sqref="AE434">
    <cfRule type="containsText" dxfId="12162" priority="6224" operator="containsText" text="VALORAR">
      <formula>NOT(ISERROR(SEARCH("VALORAR",AE434)))</formula>
    </cfRule>
    <cfRule type="containsText" dxfId="12161" priority="6225" operator="containsText" text="Extrema">
      <formula>NOT(ISERROR(SEARCH("Extrema",AE434)))</formula>
    </cfRule>
    <cfRule type="containsText" dxfId="12160" priority="6226" operator="containsText" text="Alta">
      <formula>NOT(ISERROR(SEARCH("Alta",AE434)))</formula>
    </cfRule>
    <cfRule type="containsText" dxfId="12159" priority="6227" operator="containsText" text="Moderada">
      <formula>NOT(ISERROR(SEARCH("Moderada",AE434)))</formula>
    </cfRule>
    <cfRule type="containsText" dxfId="12158" priority="6228" operator="containsText" text="Baja">
      <formula>NOT(ISERROR(SEARCH("Baja",AE434)))</formula>
    </cfRule>
  </conditionalFormatting>
  <conditionalFormatting sqref="V434">
    <cfRule type="cellIs" dxfId="12157" priority="6235" stopIfTrue="1" operator="equal">
      <formula>"Alta"</formula>
    </cfRule>
  </conditionalFormatting>
  <conditionalFormatting sqref="V434">
    <cfRule type="cellIs" dxfId="12156" priority="6237" stopIfTrue="1" operator="equal">
      <formula>"Baja"</formula>
    </cfRule>
  </conditionalFormatting>
  <conditionalFormatting sqref="V434">
    <cfRule type="cellIs" dxfId="12155" priority="6236" stopIfTrue="1" operator="equal">
      <formula>"Media"</formula>
    </cfRule>
  </conditionalFormatting>
  <conditionalFormatting sqref="V434">
    <cfRule type="cellIs" dxfId="12154" priority="6234" stopIfTrue="1" operator="equal">
      <formula>"Muy Alta"</formula>
    </cfRule>
  </conditionalFormatting>
  <conditionalFormatting sqref="V434">
    <cfRule type="cellIs" dxfId="12153" priority="6238" stopIfTrue="1" operator="equal">
      <formula>"Muy Baja"</formula>
    </cfRule>
  </conditionalFormatting>
  <conditionalFormatting sqref="AP434">
    <cfRule type="cellIs" dxfId="12152" priority="6211" stopIfTrue="1" operator="equal">
      <formula>"Alta"</formula>
    </cfRule>
  </conditionalFormatting>
  <conditionalFormatting sqref="AP434">
    <cfRule type="cellIs" dxfId="12151" priority="6213" stopIfTrue="1" operator="equal">
      <formula>"Baja"</formula>
    </cfRule>
  </conditionalFormatting>
  <conditionalFormatting sqref="AP434">
    <cfRule type="cellIs" dxfId="12150" priority="6212" stopIfTrue="1" operator="equal">
      <formula>"Media"</formula>
    </cfRule>
  </conditionalFormatting>
  <conditionalFormatting sqref="AP434">
    <cfRule type="cellIs" dxfId="12149" priority="6210" stopIfTrue="1" operator="equal">
      <formula>"Muy Alta"</formula>
    </cfRule>
  </conditionalFormatting>
  <conditionalFormatting sqref="AP434">
    <cfRule type="cellIs" dxfId="12148" priority="6214" stopIfTrue="1" operator="equal">
      <formula>"Muy Baja"</formula>
    </cfRule>
  </conditionalFormatting>
  <conditionalFormatting sqref="AE442:AE443">
    <cfRule type="containsText" dxfId="12147" priority="6027" operator="containsText" text="VALORAR">
      <formula>NOT(ISERROR(SEARCH("VALORAR",AE442)))</formula>
    </cfRule>
    <cfRule type="containsText" dxfId="12146" priority="6028" operator="containsText" text="Extrema">
      <formula>NOT(ISERROR(SEARCH("Extrema",AE442)))</formula>
    </cfRule>
    <cfRule type="containsText" dxfId="12145" priority="6029" operator="containsText" text="Alta">
      <formula>NOT(ISERROR(SEARCH("Alta",AE442)))</formula>
    </cfRule>
    <cfRule type="containsText" dxfId="12144" priority="6030" operator="containsText" text="Moderada">
      <formula>NOT(ISERROR(SEARCH("Moderada",AE442)))</formula>
    </cfRule>
    <cfRule type="containsText" dxfId="12143" priority="6031" operator="containsText" text="Baja">
      <formula>NOT(ISERROR(SEARCH("Baja",AE442)))</formula>
    </cfRule>
  </conditionalFormatting>
  <conditionalFormatting sqref="AE442:AE443">
    <cfRule type="containsText" dxfId="12142" priority="6032" operator="containsText" text="VALORAR">
      <formula>NOT(ISERROR(SEARCH("VALORAR",AE442)))</formula>
    </cfRule>
    <cfRule type="containsText" dxfId="12141" priority="6033" operator="containsText" text="Extrema">
      <formula>NOT(ISERROR(SEARCH("Extrema",AE442)))</formula>
    </cfRule>
    <cfRule type="containsText" dxfId="12140" priority="6034" operator="containsText" text="Alta">
      <formula>NOT(ISERROR(SEARCH("Alta",AE442)))</formula>
    </cfRule>
    <cfRule type="containsText" dxfId="12139" priority="6035" operator="containsText" text="Moderada">
      <formula>NOT(ISERROR(SEARCH("Moderada",AE442)))</formula>
    </cfRule>
    <cfRule type="containsText" dxfId="12138" priority="6036" operator="containsText" text="Baja">
      <formula>NOT(ISERROR(SEARCH("Baja",AE442)))</formula>
    </cfRule>
  </conditionalFormatting>
  <conditionalFormatting sqref="AP447">
    <cfRule type="cellIs" dxfId="12137" priority="5981" stopIfTrue="1" operator="equal">
      <formula>"Alta"</formula>
    </cfRule>
  </conditionalFormatting>
  <conditionalFormatting sqref="AP447">
    <cfRule type="cellIs" dxfId="12136" priority="5983" stopIfTrue="1" operator="equal">
      <formula>"Baja"</formula>
    </cfRule>
  </conditionalFormatting>
  <conditionalFormatting sqref="AP447">
    <cfRule type="cellIs" dxfId="12135" priority="5982" stopIfTrue="1" operator="equal">
      <formula>"Media"</formula>
    </cfRule>
  </conditionalFormatting>
  <conditionalFormatting sqref="AP447">
    <cfRule type="cellIs" dxfId="12134" priority="5980" stopIfTrue="1" operator="equal">
      <formula>"Muy Alta"</formula>
    </cfRule>
  </conditionalFormatting>
  <conditionalFormatting sqref="AP447">
    <cfRule type="cellIs" dxfId="12133" priority="5984" stopIfTrue="1" operator="equal">
      <formula>"Muy Baja"</formula>
    </cfRule>
  </conditionalFormatting>
  <conditionalFormatting sqref="AP444">
    <cfRule type="cellIs" dxfId="12132" priority="5939" stopIfTrue="1" operator="equal">
      <formula>"Alta"</formula>
    </cfRule>
  </conditionalFormatting>
  <conditionalFormatting sqref="AP444">
    <cfRule type="cellIs" dxfId="12131" priority="5941" stopIfTrue="1" operator="equal">
      <formula>"Baja"</formula>
    </cfRule>
  </conditionalFormatting>
  <conditionalFormatting sqref="AP444">
    <cfRule type="cellIs" dxfId="12130" priority="5940" stopIfTrue="1" operator="equal">
      <formula>"Media"</formula>
    </cfRule>
  </conditionalFormatting>
  <conditionalFormatting sqref="AP444">
    <cfRule type="cellIs" dxfId="12129" priority="5938" stopIfTrue="1" operator="equal">
      <formula>"Muy Alta"</formula>
    </cfRule>
  </conditionalFormatting>
  <conditionalFormatting sqref="AP444">
    <cfRule type="cellIs" dxfId="12128" priority="5942" stopIfTrue="1" operator="equal">
      <formula>"Muy Baja"</formula>
    </cfRule>
  </conditionalFormatting>
  <conditionalFormatting sqref="V442:V443">
    <cfRule type="cellIs" dxfId="12127" priority="6043" stopIfTrue="1" operator="equal">
      <formula>"Alta"</formula>
    </cfRule>
  </conditionalFormatting>
  <conditionalFormatting sqref="V442:V443">
    <cfRule type="cellIs" dxfId="12126" priority="6045" stopIfTrue="1" operator="equal">
      <formula>"Baja"</formula>
    </cfRule>
  </conditionalFormatting>
  <conditionalFormatting sqref="V442:V443">
    <cfRule type="cellIs" dxfId="12125" priority="6044" stopIfTrue="1" operator="equal">
      <formula>"Media"</formula>
    </cfRule>
  </conditionalFormatting>
  <conditionalFormatting sqref="V442:V443">
    <cfRule type="cellIs" dxfId="12124" priority="6042" stopIfTrue="1" operator="equal">
      <formula>"Muy Alta"</formula>
    </cfRule>
  </conditionalFormatting>
  <conditionalFormatting sqref="V442:V443">
    <cfRule type="cellIs" dxfId="12123" priority="6046" stopIfTrue="1" operator="equal">
      <formula>"Muy Baja"</formula>
    </cfRule>
  </conditionalFormatting>
  <conditionalFormatting sqref="AE448:AE449">
    <cfRule type="containsText" dxfId="12122" priority="5891" operator="containsText" text="VALORAR">
      <formula>NOT(ISERROR(SEARCH("VALORAR",AE448)))</formula>
    </cfRule>
    <cfRule type="containsText" dxfId="12121" priority="5892" operator="containsText" text="Extrema">
      <formula>NOT(ISERROR(SEARCH("Extrema",AE448)))</formula>
    </cfRule>
    <cfRule type="containsText" dxfId="12120" priority="5893" operator="containsText" text="Alta">
      <formula>NOT(ISERROR(SEARCH("Alta",AE448)))</formula>
    </cfRule>
    <cfRule type="containsText" dxfId="12119" priority="5894" operator="containsText" text="Moderada">
      <formula>NOT(ISERROR(SEARCH("Moderada",AE448)))</formula>
    </cfRule>
    <cfRule type="containsText" dxfId="12118" priority="5895" operator="containsText" text="Baja">
      <formula>NOT(ISERROR(SEARCH("Baja",AE448)))</formula>
    </cfRule>
  </conditionalFormatting>
  <conditionalFormatting sqref="AE448:AE449">
    <cfRule type="containsText" dxfId="12117" priority="5896" operator="containsText" text="VALORAR">
      <formula>NOT(ISERROR(SEARCH("VALORAR",AE448)))</formula>
    </cfRule>
    <cfRule type="containsText" dxfId="12116" priority="5897" operator="containsText" text="Extrema">
      <formula>NOT(ISERROR(SEARCH("Extrema",AE448)))</formula>
    </cfRule>
    <cfRule type="containsText" dxfId="12115" priority="5898" operator="containsText" text="Alta">
      <formula>NOT(ISERROR(SEARCH("Alta",AE448)))</formula>
    </cfRule>
    <cfRule type="containsText" dxfId="12114" priority="5899" operator="containsText" text="Moderada">
      <formula>NOT(ISERROR(SEARCH("Moderada",AE448)))</formula>
    </cfRule>
    <cfRule type="containsText" dxfId="12113" priority="5900" operator="containsText" text="Baja">
      <formula>NOT(ISERROR(SEARCH("Baja",AE448)))</formula>
    </cfRule>
  </conditionalFormatting>
  <conditionalFormatting sqref="AW442">
    <cfRule type="containsText" dxfId="12112" priority="6017" operator="containsText" text="VALORAR">
      <formula>NOT(ISERROR(SEARCH("VALORAR",AW442)))</formula>
    </cfRule>
    <cfRule type="containsText" dxfId="12111" priority="6018" operator="containsText" text="Extrema">
      <formula>NOT(ISERROR(SEARCH("Extrema",AW442)))</formula>
    </cfRule>
    <cfRule type="containsText" dxfId="12110" priority="6019" operator="containsText" text="Alta">
      <formula>NOT(ISERROR(SEARCH("Alta",AW442)))</formula>
    </cfRule>
    <cfRule type="containsText" dxfId="12109" priority="6020" operator="containsText" text="Moderada">
      <formula>NOT(ISERROR(SEARCH("Moderada",AW442)))</formula>
    </cfRule>
    <cfRule type="containsText" dxfId="12108" priority="6021" operator="containsText" text="Baja">
      <formula>NOT(ISERROR(SEARCH("Baja",AW442)))</formula>
    </cfRule>
  </conditionalFormatting>
  <conditionalFormatting sqref="AW442">
    <cfRule type="containsText" dxfId="12107" priority="6022" operator="containsText" text="VALORAR">
      <formula>NOT(ISERROR(SEARCH("VALORAR",AW442)))</formula>
    </cfRule>
    <cfRule type="containsText" dxfId="12106" priority="6023" operator="containsText" text="Extrema">
      <formula>NOT(ISERROR(SEARCH("Extrema",AW442)))</formula>
    </cfRule>
    <cfRule type="containsText" dxfId="12105" priority="6024" operator="containsText" text="Alta">
      <formula>NOT(ISERROR(SEARCH("Alta",AW442)))</formula>
    </cfRule>
    <cfRule type="containsText" dxfId="12104" priority="6025" operator="containsText" text="Moderada">
      <formula>NOT(ISERROR(SEARCH("Moderada",AW442)))</formula>
    </cfRule>
    <cfRule type="containsText" dxfId="12103" priority="6026" operator="containsText" text="Baja">
      <formula>NOT(ISERROR(SEARCH("Baja",AW442)))</formula>
    </cfRule>
  </conditionalFormatting>
  <conditionalFormatting sqref="AP442">
    <cfRule type="cellIs" dxfId="12102" priority="6009" stopIfTrue="1" operator="equal">
      <formula>"Alta"</formula>
    </cfRule>
  </conditionalFormatting>
  <conditionalFormatting sqref="AP442">
    <cfRule type="cellIs" dxfId="12101" priority="6011" stopIfTrue="1" operator="equal">
      <formula>"Baja"</formula>
    </cfRule>
  </conditionalFormatting>
  <conditionalFormatting sqref="AP442">
    <cfRule type="cellIs" dxfId="12100" priority="6010" stopIfTrue="1" operator="equal">
      <formula>"Media"</formula>
    </cfRule>
  </conditionalFormatting>
  <conditionalFormatting sqref="AP442">
    <cfRule type="cellIs" dxfId="12099" priority="6008" stopIfTrue="1" operator="equal">
      <formula>"Muy Alta"</formula>
    </cfRule>
  </conditionalFormatting>
  <conditionalFormatting sqref="AP442">
    <cfRule type="cellIs" dxfId="12098" priority="6012" stopIfTrue="1" operator="equal">
      <formula>"Muy Baja"</formula>
    </cfRule>
  </conditionalFormatting>
  <conditionalFormatting sqref="AP443">
    <cfRule type="cellIs" dxfId="12097" priority="5995" stopIfTrue="1" operator="equal">
      <formula>"Alta"</formula>
    </cfRule>
  </conditionalFormatting>
  <conditionalFormatting sqref="AP443">
    <cfRule type="cellIs" dxfId="12096" priority="5997" stopIfTrue="1" operator="equal">
      <formula>"Baja"</formula>
    </cfRule>
  </conditionalFormatting>
  <conditionalFormatting sqref="AP443">
    <cfRule type="cellIs" dxfId="12095" priority="5996" stopIfTrue="1" operator="equal">
      <formula>"Media"</formula>
    </cfRule>
  </conditionalFormatting>
  <conditionalFormatting sqref="AP443">
    <cfRule type="cellIs" dxfId="12094" priority="5994" stopIfTrue="1" operator="equal">
      <formula>"Muy Alta"</formula>
    </cfRule>
  </conditionalFormatting>
  <conditionalFormatting sqref="AP443">
    <cfRule type="cellIs" dxfId="12093" priority="5998" stopIfTrue="1" operator="equal">
      <formula>"Muy Baja"</formula>
    </cfRule>
  </conditionalFormatting>
  <conditionalFormatting sqref="AP453">
    <cfRule type="cellIs" dxfId="12092" priority="5845" stopIfTrue="1" operator="equal">
      <formula>"Alta"</formula>
    </cfRule>
  </conditionalFormatting>
  <conditionalFormatting sqref="AP453">
    <cfRule type="cellIs" dxfId="12091" priority="5847" stopIfTrue="1" operator="equal">
      <formula>"Baja"</formula>
    </cfRule>
  </conditionalFormatting>
  <conditionalFormatting sqref="AP453">
    <cfRule type="cellIs" dxfId="12090" priority="5846" stopIfTrue="1" operator="equal">
      <formula>"Media"</formula>
    </cfRule>
  </conditionalFormatting>
  <conditionalFormatting sqref="AP453">
    <cfRule type="cellIs" dxfId="12089" priority="5844" stopIfTrue="1" operator="equal">
      <formula>"Muy Alta"</formula>
    </cfRule>
  </conditionalFormatting>
  <conditionalFormatting sqref="AP453">
    <cfRule type="cellIs" dxfId="12088" priority="5848" stopIfTrue="1" operator="equal">
      <formula>"Muy Baja"</formula>
    </cfRule>
  </conditionalFormatting>
  <conditionalFormatting sqref="AE444:AE445">
    <cfRule type="containsText" dxfId="12087" priority="5947" operator="containsText" text="VALORAR">
      <formula>NOT(ISERROR(SEARCH("VALORAR",AE444)))</formula>
    </cfRule>
    <cfRule type="containsText" dxfId="12086" priority="5948" operator="containsText" text="Extrema">
      <formula>NOT(ISERROR(SEARCH("Extrema",AE444)))</formula>
    </cfRule>
    <cfRule type="containsText" dxfId="12085" priority="5949" operator="containsText" text="Alta">
      <formula>NOT(ISERROR(SEARCH("Alta",AE444)))</formula>
    </cfRule>
    <cfRule type="containsText" dxfId="12084" priority="5950" operator="containsText" text="Moderada">
      <formula>NOT(ISERROR(SEARCH("Moderada",AE444)))</formula>
    </cfRule>
    <cfRule type="containsText" dxfId="12083" priority="5951" operator="containsText" text="Baja">
      <formula>NOT(ISERROR(SEARCH("Baja",AE444)))</formula>
    </cfRule>
  </conditionalFormatting>
  <conditionalFormatting sqref="AE444:AE445">
    <cfRule type="containsText" dxfId="12082" priority="5952" operator="containsText" text="VALORAR">
      <formula>NOT(ISERROR(SEARCH("VALORAR",AE444)))</formula>
    </cfRule>
    <cfRule type="containsText" dxfId="12081" priority="5953" operator="containsText" text="Extrema">
      <formula>NOT(ISERROR(SEARCH("Extrema",AE444)))</formula>
    </cfRule>
    <cfRule type="containsText" dxfId="12080" priority="5954" operator="containsText" text="Alta">
      <formula>NOT(ISERROR(SEARCH("Alta",AE444)))</formula>
    </cfRule>
    <cfRule type="containsText" dxfId="12079" priority="5955" operator="containsText" text="Moderada">
      <formula>NOT(ISERROR(SEARCH("Moderada",AE444)))</formula>
    </cfRule>
    <cfRule type="containsText" dxfId="12078" priority="5956" operator="containsText" text="Baja">
      <formula>NOT(ISERROR(SEARCH("Baja",AE444)))</formula>
    </cfRule>
  </conditionalFormatting>
  <conditionalFormatting sqref="V444:V445">
    <cfRule type="cellIs" dxfId="12077" priority="5963" stopIfTrue="1" operator="equal">
      <formula>"Alta"</formula>
    </cfRule>
  </conditionalFormatting>
  <conditionalFormatting sqref="V444:V445">
    <cfRule type="cellIs" dxfId="12076" priority="5965" stopIfTrue="1" operator="equal">
      <formula>"Baja"</formula>
    </cfRule>
  </conditionalFormatting>
  <conditionalFormatting sqref="V444:V445">
    <cfRule type="cellIs" dxfId="12075" priority="5964" stopIfTrue="1" operator="equal">
      <formula>"Media"</formula>
    </cfRule>
  </conditionalFormatting>
  <conditionalFormatting sqref="V444:V445">
    <cfRule type="cellIs" dxfId="12074" priority="5962" stopIfTrue="1" operator="equal">
      <formula>"Muy Alta"</formula>
    </cfRule>
  </conditionalFormatting>
  <conditionalFormatting sqref="V444:V445">
    <cfRule type="cellIs" dxfId="12073" priority="5966" stopIfTrue="1" operator="equal">
      <formula>"Muy Baja"</formula>
    </cfRule>
  </conditionalFormatting>
  <conditionalFormatting sqref="AP450">
    <cfRule type="cellIs" dxfId="12072" priority="5803" stopIfTrue="1" operator="equal">
      <formula>"Alta"</formula>
    </cfRule>
  </conditionalFormatting>
  <conditionalFormatting sqref="AP450">
    <cfRule type="cellIs" dxfId="12071" priority="5805" stopIfTrue="1" operator="equal">
      <formula>"Baja"</formula>
    </cfRule>
  </conditionalFormatting>
  <conditionalFormatting sqref="AP450">
    <cfRule type="cellIs" dxfId="12070" priority="5804" stopIfTrue="1" operator="equal">
      <formula>"Media"</formula>
    </cfRule>
  </conditionalFormatting>
  <conditionalFormatting sqref="AP450">
    <cfRule type="cellIs" dxfId="12069" priority="5802" stopIfTrue="1" operator="equal">
      <formula>"Muy Alta"</formula>
    </cfRule>
  </conditionalFormatting>
  <conditionalFormatting sqref="AP450">
    <cfRule type="cellIs" dxfId="12068" priority="5806" stopIfTrue="1" operator="equal">
      <formula>"Muy Baja"</formula>
    </cfRule>
  </conditionalFormatting>
  <conditionalFormatting sqref="AP445">
    <cfRule type="cellIs" dxfId="12067" priority="5925" stopIfTrue="1" operator="equal">
      <formula>"Alta"</formula>
    </cfRule>
  </conditionalFormatting>
  <conditionalFormatting sqref="AP445">
    <cfRule type="cellIs" dxfId="12066" priority="5927" stopIfTrue="1" operator="equal">
      <formula>"Baja"</formula>
    </cfRule>
  </conditionalFormatting>
  <conditionalFormatting sqref="AP445">
    <cfRule type="cellIs" dxfId="12065" priority="5926" stopIfTrue="1" operator="equal">
      <formula>"Media"</formula>
    </cfRule>
  </conditionalFormatting>
  <conditionalFormatting sqref="AP445">
    <cfRule type="cellIs" dxfId="12064" priority="5924" stopIfTrue="1" operator="equal">
      <formula>"Muy Alta"</formula>
    </cfRule>
  </conditionalFormatting>
  <conditionalFormatting sqref="AP445">
    <cfRule type="cellIs" dxfId="12063" priority="5928" stopIfTrue="1" operator="equal">
      <formula>"Muy Baja"</formula>
    </cfRule>
  </conditionalFormatting>
  <conditionalFormatting sqref="V448:V449">
    <cfRule type="cellIs" dxfId="12062" priority="5907" stopIfTrue="1" operator="equal">
      <formula>"Alta"</formula>
    </cfRule>
  </conditionalFormatting>
  <conditionalFormatting sqref="V448:V449">
    <cfRule type="cellIs" dxfId="12061" priority="5909" stopIfTrue="1" operator="equal">
      <formula>"Baja"</formula>
    </cfRule>
  </conditionalFormatting>
  <conditionalFormatting sqref="V448:V449">
    <cfRule type="cellIs" dxfId="12060" priority="5908" stopIfTrue="1" operator="equal">
      <formula>"Media"</formula>
    </cfRule>
  </conditionalFormatting>
  <conditionalFormatting sqref="V448:V449">
    <cfRule type="cellIs" dxfId="12059" priority="5906" stopIfTrue="1" operator="equal">
      <formula>"Muy Alta"</formula>
    </cfRule>
  </conditionalFormatting>
  <conditionalFormatting sqref="V448:V449">
    <cfRule type="cellIs" dxfId="12058" priority="5910" stopIfTrue="1" operator="equal">
      <formula>"Muy Baja"</formula>
    </cfRule>
  </conditionalFormatting>
  <conditionalFormatting sqref="AE454:AE455">
    <cfRule type="containsText" dxfId="12057" priority="5755" operator="containsText" text="VALORAR">
      <formula>NOT(ISERROR(SEARCH("VALORAR",AE454)))</formula>
    </cfRule>
    <cfRule type="containsText" dxfId="12056" priority="5756" operator="containsText" text="Extrema">
      <formula>NOT(ISERROR(SEARCH("Extrema",AE454)))</formula>
    </cfRule>
    <cfRule type="containsText" dxfId="12055" priority="5757" operator="containsText" text="Alta">
      <formula>NOT(ISERROR(SEARCH("Alta",AE454)))</formula>
    </cfRule>
    <cfRule type="containsText" dxfId="12054" priority="5758" operator="containsText" text="Moderada">
      <formula>NOT(ISERROR(SEARCH("Moderada",AE454)))</formula>
    </cfRule>
    <cfRule type="containsText" dxfId="12053" priority="5759" operator="containsText" text="Baja">
      <formula>NOT(ISERROR(SEARCH("Baja",AE454)))</formula>
    </cfRule>
  </conditionalFormatting>
  <conditionalFormatting sqref="AE454:AE455">
    <cfRule type="containsText" dxfId="12052" priority="5760" operator="containsText" text="VALORAR">
      <formula>NOT(ISERROR(SEARCH("VALORAR",AE454)))</formula>
    </cfRule>
    <cfRule type="containsText" dxfId="12051" priority="5761" operator="containsText" text="Extrema">
      <formula>NOT(ISERROR(SEARCH("Extrema",AE454)))</formula>
    </cfRule>
    <cfRule type="containsText" dxfId="12050" priority="5762" operator="containsText" text="Alta">
      <formula>NOT(ISERROR(SEARCH("Alta",AE454)))</formula>
    </cfRule>
    <cfRule type="containsText" dxfId="12049" priority="5763" operator="containsText" text="Moderada">
      <formula>NOT(ISERROR(SEARCH("Moderada",AE454)))</formula>
    </cfRule>
    <cfRule type="containsText" dxfId="12048" priority="5764" operator="containsText" text="Baja">
      <formula>NOT(ISERROR(SEARCH("Baja",AE454)))</formula>
    </cfRule>
  </conditionalFormatting>
  <conditionalFormatting sqref="AW448">
    <cfRule type="containsText" dxfId="12047" priority="5881" operator="containsText" text="VALORAR">
      <formula>NOT(ISERROR(SEARCH("VALORAR",AW448)))</formula>
    </cfRule>
    <cfRule type="containsText" dxfId="12046" priority="5882" operator="containsText" text="Extrema">
      <formula>NOT(ISERROR(SEARCH("Extrema",AW448)))</formula>
    </cfRule>
    <cfRule type="containsText" dxfId="12045" priority="5883" operator="containsText" text="Alta">
      <formula>NOT(ISERROR(SEARCH("Alta",AW448)))</formula>
    </cfRule>
    <cfRule type="containsText" dxfId="12044" priority="5884" operator="containsText" text="Moderada">
      <formula>NOT(ISERROR(SEARCH("Moderada",AW448)))</formula>
    </cfRule>
    <cfRule type="containsText" dxfId="12043" priority="5885" operator="containsText" text="Baja">
      <formula>NOT(ISERROR(SEARCH("Baja",AW448)))</formula>
    </cfRule>
  </conditionalFormatting>
  <conditionalFormatting sqref="AW448">
    <cfRule type="containsText" dxfId="12042" priority="5886" operator="containsText" text="VALORAR">
      <formula>NOT(ISERROR(SEARCH("VALORAR",AW448)))</formula>
    </cfRule>
    <cfRule type="containsText" dxfId="12041" priority="5887" operator="containsText" text="Extrema">
      <formula>NOT(ISERROR(SEARCH("Extrema",AW448)))</formula>
    </cfRule>
    <cfRule type="containsText" dxfId="12040" priority="5888" operator="containsText" text="Alta">
      <formula>NOT(ISERROR(SEARCH("Alta",AW448)))</formula>
    </cfRule>
    <cfRule type="containsText" dxfId="12039" priority="5889" operator="containsText" text="Moderada">
      <formula>NOT(ISERROR(SEARCH("Moderada",AW448)))</formula>
    </cfRule>
    <cfRule type="containsText" dxfId="12038" priority="5890" operator="containsText" text="Baja">
      <formula>NOT(ISERROR(SEARCH("Baja",AW448)))</formula>
    </cfRule>
  </conditionalFormatting>
  <conditionalFormatting sqref="AP448">
    <cfRule type="cellIs" dxfId="12037" priority="5873" stopIfTrue="1" operator="equal">
      <formula>"Alta"</formula>
    </cfRule>
  </conditionalFormatting>
  <conditionalFormatting sqref="AP448">
    <cfRule type="cellIs" dxfId="12036" priority="5875" stopIfTrue="1" operator="equal">
      <formula>"Baja"</formula>
    </cfRule>
  </conditionalFormatting>
  <conditionalFormatting sqref="AP448">
    <cfRule type="cellIs" dxfId="12035" priority="5874" stopIfTrue="1" operator="equal">
      <formula>"Media"</formula>
    </cfRule>
  </conditionalFormatting>
  <conditionalFormatting sqref="AP448">
    <cfRule type="cellIs" dxfId="12034" priority="5872" stopIfTrue="1" operator="equal">
      <formula>"Muy Alta"</formula>
    </cfRule>
  </conditionalFormatting>
  <conditionalFormatting sqref="AP448">
    <cfRule type="cellIs" dxfId="12033" priority="5876" stopIfTrue="1" operator="equal">
      <formula>"Muy Baja"</formula>
    </cfRule>
  </conditionalFormatting>
  <conditionalFormatting sqref="AP449">
    <cfRule type="cellIs" dxfId="12032" priority="5859" stopIfTrue="1" operator="equal">
      <formula>"Alta"</formula>
    </cfRule>
  </conditionalFormatting>
  <conditionalFormatting sqref="AP449">
    <cfRule type="cellIs" dxfId="12031" priority="5861" stopIfTrue="1" operator="equal">
      <formula>"Baja"</formula>
    </cfRule>
  </conditionalFormatting>
  <conditionalFormatting sqref="AP449">
    <cfRule type="cellIs" dxfId="12030" priority="5860" stopIfTrue="1" operator="equal">
      <formula>"Media"</formula>
    </cfRule>
  </conditionalFormatting>
  <conditionalFormatting sqref="AP449">
    <cfRule type="cellIs" dxfId="12029" priority="5858" stopIfTrue="1" operator="equal">
      <formula>"Muy Alta"</formula>
    </cfRule>
  </conditionalFormatting>
  <conditionalFormatting sqref="AP449">
    <cfRule type="cellIs" dxfId="12028" priority="5862" stopIfTrue="1" operator="equal">
      <formula>"Muy Baja"</formula>
    </cfRule>
  </conditionalFormatting>
  <conditionalFormatting sqref="AP459">
    <cfRule type="cellIs" dxfId="12027" priority="5709" stopIfTrue="1" operator="equal">
      <formula>"Alta"</formula>
    </cfRule>
  </conditionalFormatting>
  <conditionalFormatting sqref="AP459">
    <cfRule type="cellIs" dxfId="12026" priority="5711" stopIfTrue="1" operator="equal">
      <formula>"Baja"</formula>
    </cfRule>
  </conditionalFormatting>
  <conditionalFormatting sqref="AP459">
    <cfRule type="cellIs" dxfId="12025" priority="5710" stopIfTrue="1" operator="equal">
      <formula>"Media"</formula>
    </cfRule>
  </conditionalFormatting>
  <conditionalFormatting sqref="AP459">
    <cfRule type="cellIs" dxfId="12024" priority="5708" stopIfTrue="1" operator="equal">
      <formula>"Muy Alta"</formula>
    </cfRule>
  </conditionalFormatting>
  <conditionalFormatting sqref="AP459">
    <cfRule type="cellIs" dxfId="12023" priority="5712" stopIfTrue="1" operator="equal">
      <formula>"Muy Baja"</formula>
    </cfRule>
  </conditionalFormatting>
  <conditionalFormatting sqref="AE450:AE451">
    <cfRule type="containsText" dxfId="12022" priority="5811" operator="containsText" text="VALORAR">
      <formula>NOT(ISERROR(SEARCH("VALORAR",AE450)))</formula>
    </cfRule>
    <cfRule type="containsText" dxfId="12021" priority="5812" operator="containsText" text="Extrema">
      <formula>NOT(ISERROR(SEARCH("Extrema",AE450)))</formula>
    </cfRule>
    <cfRule type="containsText" dxfId="12020" priority="5813" operator="containsText" text="Alta">
      <formula>NOT(ISERROR(SEARCH("Alta",AE450)))</formula>
    </cfRule>
    <cfRule type="containsText" dxfId="12019" priority="5814" operator="containsText" text="Moderada">
      <formula>NOT(ISERROR(SEARCH("Moderada",AE450)))</formula>
    </cfRule>
    <cfRule type="containsText" dxfId="12018" priority="5815" operator="containsText" text="Baja">
      <formula>NOT(ISERROR(SEARCH("Baja",AE450)))</formula>
    </cfRule>
  </conditionalFormatting>
  <conditionalFormatting sqref="AE450:AE451">
    <cfRule type="containsText" dxfId="12017" priority="5816" operator="containsText" text="VALORAR">
      <formula>NOT(ISERROR(SEARCH("VALORAR",AE450)))</formula>
    </cfRule>
    <cfRule type="containsText" dxfId="12016" priority="5817" operator="containsText" text="Extrema">
      <formula>NOT(ISERROR(SEARCH("Extrema",AE450)))</formula>
    </cfRule>
    <cfRule type="containsText" dxfId="12015" priority="5818" operator="containsText" text="Alta">
      <formula>NOT(ISERROR(SEARCH("Alta",AE450)))</formula>
    </cfRule>
    <cfRule type="containsText" dxfId="12014" priority="5819" operator="containsText" text="Moderada">
      <formula>NOT(ISERROR(SEARCH("Moderada",AE450)))</formula>
    </cfRule>
    <cfRule type="containsText" dxfId="12013" priority="5820" operator="containsText" text="Baja">
      <formula>NOT(ISERROR(SEARCH("Baja",AE450)))</formula>
    </cfRule>
  </conditionalFormatting>
  <conditionalFormatting sqref="V450:V451">
    <cfRule type="cellIs" dxfId="12012" priority="5827" stopIfTrue="1" operator="equal">
      <formula>"Alta"</formula>
    </cfRule>
  </conditionalFormatting>
  <conditionalFormatting sqref="V450:V451">
    <cfRule type="cellIs" dxfId="12011" priority="5829" stopIfTrue="1" operator="equal">
      <formula>"Baja"</formula>
    </cfRule>
  </conditionalFormatting>
  <conditionalFormatting sqref="V450:V451">
    <cfRule type="cellIs" dxfId="12010" priority="5828" stopIfTrue="1" operator="equal">
      <formula>"Media"</formula>
    </cfRule>
  </conditionalFormatting>
  <conditionalFormatting sqref="V450:V451">
    <cfRule type="cellIs" dxfId="12009" priority="5826" stopIfTrue="1" operator="equal">
      <formula>"Muy Alta"</formula>
    </cfRule>
  </conditionalFormatting>
  <conditionalFormatting sqref="V450:V451">
    <cfRule type="cellIs" dxfId="12008" priority="5830" stopIfTrue="1" operator="equal">
      <formula>"Muy Baja"</formula>
    </cfRule>
  </conditionalFormatting>
  <conditionalFormatting sqref="AP456">
    <cfRule type="cellIs" dxfId="12007" priority="5667" stopIfTrue="1" operator="equal">
      <formula>"Alta"</formula>
    </cfRule>
  </conditionalFormatting>
  <conditionalFormatting sqref="AP456">
    <cfRule type="cellIs" dxfId="12006" priority="5669" stopIfTrue="1" operator="equal">
      <formula>"Baja"</formula>
    </cfRule>
  </conditionalFormatting>
  <conditionalFormatting sqref="AP456">
    <cfRule type="cellIs" dxfId="12005" priority="5668" stopIfTrue="1" operator="equal">
      <formula>"Media"</formula>
    </cfRule>
  </conditionalFormatting>
  <conditionalFormatting sqref="AP456">
    <cfRule type="cellIs" dxfId="12004" priority="5666" stopIfTrue="1" operator="equal">
      <formula>"Muy Alta"</formula>
    </cfRule>
  </conditionalFormatting>
  <conditionalFormatting sqref="AP456">
    <cfRule type="cellIs" dxfId="12003" priority="5670" stopIfTrue="1" operator="equal">
      <formula>"Muy Baja"</formula>
    </cfRule>
  </conditionalFormatting>
  <conditionalFormatting sqref="AP451">
    <cfRule type="cellIs" dxfId="12002" priority="5789" stopIfTrue="1" operator="equal">
      <formula>"Alta"</formula>
    </cfRule>
  </conditionalFormatting>
  <conditionalFormatting sqref="AP451">
    <cfRule type="cellIs" dxfId="12001" priority="5791" stopIfTrue="1" operator="equal">
      <formula>"Baja"</formula>
    </cfRule>
  </conditionalFormatting>
  <conditionalFormatting sqref="AP451">
    <cfRule type="cellIs" dxfId="12000" priority="5790" stopIfTrue="1" operator="equal">
      <formula>"Media"</formula>
    </cfRule>
  </conditionalFormatting>
  <conditionalFormatting sqref="AP451">
    <cfRule type="cellIs" dxfId="11999" priority="5788" stopIfTrue="1" operator="equal">
      <formula>"Muy Alta"</formula>
    </cfRule>
  </conditionalFormatting>
  <conditionalFormatting sqref="AP451">
    <cfRule type="cellIs" dxfId="11998" priority="5792" stopIfTrue="1" operator="equal">
      <formula>"Muy Baja"</formula>
    </cfRule>
  </conditionalFormatting>
  <conditionalFormatting sqref="V436:V437">
    <cfRule type="cellIs" dxfId="11997" priority="6179" stopIfTrue="1" operator="equal">
      <formula>"Alta"</formula>
    </cfRule>
  </conditionalFormatting>
  <conditionalFormatting sqref="V436:V437">
    <cfRule type="cellIs" dxfId="11996" priority="6181" stopIfTrue="1" operator="equal">
      <formula>"Baja"</formula>
    </cfRule>
  </conditionalFormatting>
  <conditionalFormatting sqref="V436:V437">
    <cfRule type="cellIs" dxfId="11995" priority="6180" stopIfTrue="1" operator="equal">
      <formula>"Media"</formula>
    </cfRule>
  </conditionalFormatting>
  <conditionalFormatting sqref="V436:V437">
    <cfRule type="cellIs" dxfId="11994" priority="6178" stopIfTrue="1" operator="equal">
      <formula>"Muy Alta"</formula>
    </cfRule>
  </conditionalFormatting>
  <conditionalFormatting sqref="V436:V437">
    <cfRule type="cellIs" dxfId="11993" priority="6182" stopIfTrue="1" operator="equal">
      <formula>"Muy Baja"</formula>
    </cfRule>
  </conditionalFormatting>
  <conditionalFormatting sqref="AE436:AE437">
    <cfRule type="containsText" dxfId="11992" priority="6163" operator="containsText" text="VALORAR">
      <formula>NOT(ISERROR(SEARCH("VALORAR",AE436)))</formula>
    </cfRule>
    <cfRule type="containsText" dxfId="11991" priority="6164" operator="containsText" text="Extrema">
      <formula>NOT(ISERROR(SEARCH("Extrema",AE436)))</formula>
    </cfRule>
    <cfRule type="containsText" dxfId="11990" priority="6165" operator="containsText" text="Alta">
      <formula>NOT(ISERROR(SEARCH("Alta",AE436)))</formula>
    </cfRule>
    <cfRule type="containsText" dxfId="11989" priority="6166" operator="containsText" text="Moderada">
      <formula>NOT(ISERROR(SEARCH("Moderada",AE436)))</formula>
    </cfRule>
    <cfRule type="containsText" dxfId="11988" priority="6167" operator="containsText" text="Baja">
      <formula>NOT(ISERROR(SEARCH("Baja",AE436)))</formula>
    </cfRule>
  </conditionalFormatting>
  <conditionalFormatting sqref="AE436:AE437">
    <cfRule type="containsText" dxfId="11987" priority="6168" operator="containsText" text="VALORAR">
      <formula>NOT(ISERROR(SEARCH("VALORAR",AE436)))</formula>
    </cfRule>
    <cfRule type="containsText" dxfId="11986" priority="6169" operator="containsText" text="Extrema">
      <formula>NOT(ISERROR(SEARCH("Extrema",AE436)))</formula>
    </cfRule>
    <cfRule type="containsText" dxfId="11985" priority="6170" operator="containsText" text="Alta">
      <formula>NOT(ISERROR(SEARCH("Alta",AE436)))</formula>
    </cfRule>
    <cfRule type="containsText" dxfId="11984" priority="6171" operator="containsText" text="Moderada">
      <formula>NOT(ISERROR(SEARCH("Moderada",AE436)))</formula>
    </cfRule>
    <cfRule type="containsText" dxfId="11983" priority="6172" operator="containsText" text="Baja">
      <formula>NOT(ISERROR(SEARCH("Baja",AE436)))</formula>
    </cfRule>
  </conditionalFormatting>
  <conditionalFormatting sqref="AW436">
    <cfRule type="containsText" dxfId="11982" priority="6153" operator="containsText" text="VALORAR">
      <formula>NOT(ISERROR(SEARCH("VALORAR",AW436)))</formula>
    </cfRule>
    <cfRule type="containsText" dxfId="11981" priority="6154" operator="containsText" text="Extrema">
      <formula>NOT(ISERROR(SEARCH("Extrema",AW436)))</formula>
    </cfRule>
    <cfRule type="containsText" dxfId="11980" priority="6155" operator="containsText" text="Alta">
      <formula>NOT(ISERROR(SEARCH("Alta",AW436)))</formula>
    </cfRule>
    <cfRule type="containsText" dxfId="11979" priority="6156" operator="containsText" text="Moderada">
      <formula>NOT(ISERROR(SEARCH("Moderada",AW436)))</formula>
    </cfRule>
    <cfRule type="containsText" dxfId="11978" priority="6157" operator="containsText" text="Baja">
      <formula>NOT(ISERROR(SEARCH("Baja",AW436)))</formula>
    </cfRule>
  </conditionalFormatting>
  <conditionalFormatting sqref="AW436">
    <cfRule type="containsText" dxfId="11977" priority="6158" operator="containsText" text="VALORAR">
      <formula>NOT(ISERROR(SEARCH("VALORAR",AW436)))</formula>
    </cfRule>
    <cfRule type="containsText" dxfId="11976" priority="6159" operator="containsText" text="Extrema">
      <formula>NOT(ISERROR(SEARCH("Extrema",AW436)))</formula>
    </cfRule>
    <cfRule type="containsText" dxfId="11975" priority="6160" operator="containsText" text="Alta">
      <formula>NOT(ISERROR(SEARCH("Alta",AW436)))</formula>
    </cfRule>
    <cfRule type="containsText" dxfId="11974" priority="6161" operator="containsText" text="Moderada">
      <formula>NOT(ISERROR(SEARCH("Moderada",AW436)))</formula>
    </cfRule>
    <cfRule type="containsText" dxfId="11973" priority="6162" operator="containsText" text="Baja">
      <formula>NOT(ISERROR(SEARCH("Baja",AW436)))</formula>
    </cfRule>
  </conditionalFormatting>
  <conditionalFormatting sqref="AP436">
    <cfRule type="cellIs" dxfId="11972" priority="6145" stopIfTrue="1" operator="equal">
      <formula>"Alta"</formula>
    </cfRule>
  </conditionalFormatting>
  <conditionalFormatting sqref="AP436">
    <cfRule type="cellIs" dxfId="11971" priority="6147" stopIfTrue="1" operator="equal">
      <formula>"Baja"</formula>
    </cfRule>
  </conditionalFormatting>
  <conditionalFormatting sqref="AP436">
    <cfRule type="cellIs" dxfId="11970" priority="6146" stopIfTrue="1" operator="equal">
      <formula>"Media"</formula>
    </cfRule>
  </conditionalFormatting>
  <conditionalFormatting sqref="AP436">
    <cfRule type="cellIs" dxfId="11969" priority="6144" stopIfTrue="1" operator="equal">
      <formula>"Muy Alta"</formula>
    </cfRule>
  </conditionalFormatting>
  <conditionalFormatting sqref="AP436">
    <cfRule type="cellIs" dxfId="11968" priority="6148" stopIfTrue="1" operator="equal">
      <formula>"Muy Baja"</formula>
    </cfRule>
  </conditionalFormatting>
  <conditionalFormatting sqref="AP437">
    <cfRule type="cellIs" dxfId="11967" priority="6131" stopIfTrue="1" operator="equal">
      <formula>"Alta"</formula>
    </cfRule>
  </conditionalFormatting>
  <conditionalFormatting sqref="AP437">
    <cfRule type="cellIs" dxfId="11966" priority="6133" stopIfTrue="1" operator="equal">
      <formula>"Baja"</formula>
    </cfRule>
  </conditionalFormatting>
  <conditionalFormatting sqref="AP437">
    <cfRule type="cellIs" dxfId="11965" priority="6132" stopIfTrue="1" operator="equal">
      <formula>"Media"</formula>
    </cfRule>
  </conditionalFormatting>
  <conditionalFormatting sqref="AP437">
    <cfRule type="cellIs" dxfId="11964" priority="6130" stopIfTrue="1" operator="equal">
      <formula>"Muy Alta"</formula>
    </cfRule>
  </conditionalFormatting>
  <conditionalFormatting sqref="AP437">
    <cfRule type="cellIs" dxfId="11963" priority="6134" stopIfTrue="1" operator="equal">
      <formula>"Muy Baja"</formula>
    </cfRule>
  </conditionalFormatting>
  <conditionalFormatting sqref="AP441">
    <cfRule type="cellIs" dxfId="11962" priority="6117" stopIfTrue="1" operator="equal">
      <formula>"Alta"</formula>
    </cfRule>
  </conditionalFormatting>
  <conditionalFormatting sqref="AP441">
    <cfRule type="cellIs" dxfId="11961" priority="6119" stopIfTrue="1" operator="equal">
      <formula>"Baja"</formula>
    </cfRule>
  </conditionalFormatting>
  <conditionalFormatting sqref="AP441">
    <cfRule type="cellIs" dxfId="11960" priority="6118" stopIfTrue="1" operator="equal">
      <formula>"Media"</formula>
    </cfRule>
  </conditionalFormatting>
  <conditionalFormatting sqref="AP441">
    <cfRule type="cellIs" dxfId="11959" priority="6116" stopIfTrue="1" operator="equal">
      <formula>"Muy Alta"</formula>
    </cfRule>
  </conditionalFormatting>
  <conditionalFormatting sqref="AP441">
    <cfRule type="cellIs" dxfId="11958" priority="6120" stopIfTrue="1" operator="equal">
      <formula>"Muy Baja"</formula>
    </cfRule>
  </conditionalFormatting>
  <conditionalFormatting sqref="AE438:AE439">
    <cfRule type="containsText" dxfId="11957" priority="6083" operator="containsText" text="VALORAR">
      <formula>NOT(ISERROR(SEARCH("VALORAR",AE438)))</formula>
    </cfRule>
    <cfRule type="containsText" dxfId="11956" priority="6084" operator="containsText" text="Extrema">
      <formula>NOT(ISERROR(SEARCH("Extrema",AE438)))</formula>
    </cfRule>
    <cfRule type="containsText" dxfId="11955" priority="6085" operator="containsText" text="Alta">
      <formula>NOT(ISERROR(SEARCH("Alta",AE438)))</formula>
    </cfRule>
    <cfRule type="containsText" dxfId="11954" priority="6086" operator="containsText" text="Moderada">
      <formula>NOT(ISERROR(SEARCH("Moderada",AE438)))</formula>
    </cfRule>
    <cfRule type="containsText" dxfId="11953" priority="6087" operator="containsText" text="Baja">
      <formula>NOT(ISERROR(SEARCH("Baja",AE438)))</formula>
    </cfRule>
  </conditionalFormatting>
  <conditionalFormatting sqref="AE438:AE439">
    <cfRule type="containsText" dxfId="11952" priority="6088" operator="containsText" text="VALORAR">
      <formula>NOT(ISERROR(SEARCH("VALORAR",AE438)))</formula>
    </cfRule>
    <cfRule type="containsText" dxfId="11951" priority="6089" operator="containsText" text="Extrema">
      <formula>NOT(ISERROR(SEARCH("Extrema",AE438)))</formula>
    </cfRule>
    <cfRule type="containsText" dxfId="11950" priority="6090" operator="containsText" text="Alta">
      <formula>NOT(ISERROR(SEARCH("Alta",AE438)))</formula>
    </cfRule>
    <cfRule type="containsText" dxfId="11949" priority="6091" operator="containsText" text="Moderada">
      <formula>NOT(ISERROR(SEARCH("Moderada",AE438)))</formula>
    </cfRule>
    <cfRule type="containsText" dxfId="11948" priority="6092" operator="containsText" text="Baja">
      <formula>NOT(ISERROR(SEARCH("Baja",AE438)))</formula>
    </cfRule>
  </conditionalFormatting>
  <conditionalFormatting sqref="V438:V439">
    <cfRule type="cellIs" dxfId="11947" priority="6099" stopIfTrue="1" operator="equal">
      <formula>"Alta"</formula>
    </cfRule>
  </conditionalFormatting>
  <conditionalFormatting sqref="V438:V439">
    <cfRule type="cellIs" dxfId="11946" priority="6101" stopIfTrue="1" operator="equal">
      <formula>"Baja"</formula>
    </cfRule>
  </conditionalFormatting>
  <conditionalFormatting sqref="V438:V439">
    <cfRule type="cellIs" dxfId="11945" priority="6100" stopIfTrue="1" operator="equal">
      <formula>"Media"</formula>
    </cfRule>
  </conditionalFormatting>
  <conditionalFormatting sqref="V438:V439">
    <cfRule type="cellIs" dxfId="11944" priority="6098" stopIfTrue="1" operator="equal">
      <formula>"Muy Alta"</formula>
    </cfRule>
  </conditionalFormatting>
  <conditionalFormatting sqref="V438:V439">
    <cfRule type="cellIs" dxfId="11943" priority="6102" stopIfTrue="1" operator="equal">
      <formula>"Muy Baja"</formula>
    </cfRule>
  </conditionalFormatting>
  <conditionalFormatting sqref="AP438">
    <cfRule type="cellIs" dxfId="11942" priority="6075" stopIfTrue="1" operator="equal">
      <formula>"Alta"</formula>
    </cfRule>
  </conditionalFormatting>
  <conditionalFormatting sqref="AP438">
    <cfRule type="cellIs" dxfId="11941" priority="6077" stopIfTrue="1" operator="equal">
      <formula>"Baja"</formula>
    </cfRule>
  </conditionalFormatting>
  <conditionalFormatting sqref="AP438">
    <cfRule type="cellIs" dxfId="11940" priority="6076" stopIfTrue="1" operator="equal">
      <formula>"Media"</formula>
    </cfRule>
  </conditionalFormatting>
  <conditionalFormatting sqref="AP438">
    <cfRule type="cellIs" dxfId="11939" priority="6074" stopIfTrue="1" operator="equal">
      <formula>"Muy Alta"</formula>
    </cfRule>
  </conditionalFormatting>
  <conditionalFormatting sqref="AP438">
    <cfRule type="cellIs" dxfId="11938" priority="6078" stopIfTrue="1" operator="equal">
      <formula>"Muy Baja"</formula>
    </cfRule>
  </conditionalFormatting>
  <conditionalFormatting sqref="AP439">
    <cfRule type="cellIs" dxfId="11937" priority="6061" stopIfTrue="1" operator="equal">
      <formula>"Alta"</formula>
    </cfRule>
  </conditionalFormatting>
  <conditionalFormatting sqref="AP439">
    <cfRule type="cellIs" dxfId="11936" priority="6063" stopIfTrue="1" operator="equal">
      <formula>"Baja"</formula>
    </cfRule>
  </conditionalFormatting>
  <conditionalFormatting sqref="AP439">
    <cfRule type="cellIs" dxfId="11935" priority="6062" stopIfTrue="1" operator="equal">
      <formula>"Media"</formula>
    </cfRule>
  </conditionalFormatting>
  <conditionalFormatting sqref="AP439">
    <cfRule type="cellIs" dxfId="11934" priority="6060" stopIfTrue="1" operator="equal">
      <formula>"Muy Alta"</formula>
    </cfRule>
  </conditionalFormatting>
  <conditionalFormatting sqref="AP439">
    <cfRule type="cellIs" dxfId="11933" priority="6064" stopIfTrue="1" operator="equal">
      <formula>"Muy Baja"</formula>
    </cfRule>
  </conditionalFormatting>
  <conditionalFormatting sqref="V454:V455">
    <cfRule type="cellIs" dxfId="11932" priority="5771" stopIfTrue="1" operator="equal">
      <formula>"Alta"</formula>
    </cfRule>
  </conditionalFormatting>
  <conditionalFormatting sqref="V454:V455">
    <cfRule type="cellIs" dxfId="11931" priority="5773" stopIfTrue="1" operator="equal">
      <formula>"Baja"</formula>
    </cfRule>
  </conditionalFormatting>
  <conditionalFormatting sqref="V454:V455">
    <cfRule type="cellIs" dxfId="11930" priority="5772" stopIfTrue="1" operator="equal">
      <formula>"Media"</formula>
    </cfRule>
  </conditionalFormatting>
  <conditionalFormatting sqref="V454:V455">
    <cfRule type="cellIs" dxfId="11929" priority="5770" stopIfTrue="1" operator="equal">
      <formula>"Muy Alta"</formula>
    </cfRule>
  </conditionalFormatting>
  <conditionalFormatting sqref="V454:V455">
    <cfRule type="cellIs" dxfId="11928" priority="5774" stopIfTrue="1" operator="equal">
      <formula>"Muy Baja"</formula>
    </cfRule>
  </conditionalFormatting>
  <conditionalFormatting sqref="AW454">
    <cfRule type="containsText" dxfId="11927" priority="5745" operator="containsText" text="VALORAR">
      <formula>NOT(ISERROR(SEARCH("VALORAR",AW454)))</formula>
    </cfRule>
    <cfRule type="containsText" dxfId="11926" priority="5746" operator="containsText" text="Extrema">
      <formula>NOT(ISERROR(SEARCH("Extrema",AW454)))</formula>
    </cfRule>
    <cfRule type="containsText" dxfId="11925" priority="5747" operator="containsText" text="Alta">
      <formula>NOT(ISERROR(SEARCH("Alta",AW454)))</formula>
    </cfRule>
    <cfRule type="containsText" dxfId="11924" priority="5748" operator="containsText" text="Moderada">
      <formula>NOT(ISERROR(SEARCH("Moderada",AW454)))</formula>
    </cfRule>
    <cfRule type="containsText" dxfId="11923" priority="5749" operator="containsText" text="Baja">
      <formula>NOT(ISERROR(SEARCH("Baja",AW454)))</formula>
    </cfRule>
  </conditionalFormatting>
  <conditionalFormatting sqref="AW454">
    <cfRule type="containsText" dxfId="11922" priority="5750" operator="containsText" text="VALORAR">
      <formula>NOT(ISERROR(SEARCH("VALORAR",AW454)))</formula>
    </cfRule>
    <cfRule type="containsText" dxfId="11921" priority="5751" operator="containsText" text="Extrema">
      <formula>NOT(ISERROR(SEARCH("Extrema",AW454)))</formula>
    </cfRule>
    <cfRule type="containsText" dxfId="11920" priority="5752" operator="containsText" text="Alta">
      <formula>NOT(ISERROR(SEARCH("Alta",AW454)))</formula>
    </cfRule>
    <cfRule type="containsText" dxfId="11919" priority="5753" operator="containsText" text="Moderada">
      <formula>NOT(ISERROR(SEARCH("Moderada",AW454)))</formula>
    </cfRule>
    <cfRule type="containsText" dxfId="11918" priority="5754" operator="containsText" text="Baja">
      <formula>NOT(ISERROR(SEARCH("Baja",AW454)))</formula>
    </cfRule>
  </conditionalFormatting>
  <conditionalFormatting sqref="AP454">
    <cfRule type="cellIs" dxfId="11917" priority="5737" stopIfTrue="1" operator="equal">
      <formula>"Alta"</formula>
    </cfRule>
  </conditionalFormatting>
  <conditionalFormatting sqref="AP454">
    <cfRule type="cellIs" dxfId="11916" priority="5739" stopIfTrue="1" operator="equal">
      <formula>"Baja"</formula>
    </cfRule>
  </conditionalFormatting>
  <conditionalFormatting sqref="AP454">
    <cfRule type="cellIs" dxfId="11915" priority="5738" stopIfTrue="1" operator="equal">
      <formula>"Media"</formula>
    </cfRule>
  </conditionalFormatting>
  <conditionalFormatting sqref="AP454">
    <cfRule type="cellIs" dxfId="11914" priority="5736" stopIfTrue="1" operator="equal">
      <formula>"Muy Alta"</formula>
    </cfRule>
  </conditionalFormatting>
  <conditionalFormatting sqref="AP454">
    <cfRule type="cellIs" dxfId="11913" priority="5740" stopIfTrue="1" operator="equal">
      <formula>"Muy Baja"</formula>
    </cfRule>
  </conditionalFormatting>
  <conditionalFormatting sqref="AP455">
    <cfRule type="cellIs" dxfId="11912" priority="5723" stopIfTrue="1" operator="equal">
      <formula>"Alta"</formula>
    </cfRule>
  </conditionalFormatting>
  <conditionalFormatting sqref="AP455">
    <cfRule type="cellIs" dxfId="11911" priority="5725" stopIfTrue="1" operator="equal">
      <formula>"Baja"</formula>
    </cfRule>
  </conditionalFormatting>
  <conditionalFormatting sqref="AP455">
    <cfRule type="cellIs" dxfId="11910" priority="5724" stopIfTrue="1" operator="equal">
      <formula>"Media"</formula>
    </cfRule>
  </conditionalFormatting>
  <conditionalFormatting sqref="AP455">
    <cfRule type="cellIs" dxfId="11909" priority="5722" stopIfTrue="1" operator="equal">
      <formula>"Muy Alta"</formula>
    </cfRule>
  </conditionalFormatting>
  <conditionalFormatting sqref="AP455">
    <cfRule type="cellIs" dxfId="11908" priority="5726" stopIfTrue="1" operator="equal">
      <formula>"Muy Baja"</formula>
    </cfRule>
  </conditionalFormatting>
  <conditionalFormatting sqref="AE456:AE457">
    <cfRule type="containsText" dxfId="11907" priority="5675" operator="containsText" text="VALORAR">
      <formula>NOT(ISERROR(SEARCH("VALORAR",AE456)))</formula>
    </cfRule>
    <cfRule type="containsText" dxfId="11906" priority="5676" operator="containsText" text="Extrema">
      <formula>NOT(ISERROR(SEARCH("Extrema",AE456)))</formula>
    </cfRule>
    <cfRule type="containsText" dxfId="11905" priority="5677" operator="containsText" text="Alta">
      <formula>NOT(ISERROR(SEARCH("Alta",AE456)))</formula>
    </cfRule>
    <cfRule type="containsText" dxfId="11904" priority="5678" operator="containsText" text="Moderada">
      <formula>NOT(ISERROR(SEARCH("Moderada",AE456)))</formula>
    </cfRule>
    <cfRule type="containsText" dxfId="11903" priority="5679" operator="containsText" text="Baja">
      <formula>NOT(ISERROR(SEARCH("Baja",AE456)))</formula>
    </cfRule>
  </conditionalFormatting>
  <conditionalFormatting sqref="AE456:AE457">
    <cfRule type="containsText" dxfId="11902" priority="5680" operator="containsText" text="VALORAR">
      <formula>NOT(ISERROR(SEARCH("VALORAR",AE456)))</formula>
    </cfRule>
    <cfRule type="containsText" dxfId="11901" priority="5681" operator="containsText" text="Extrema">
      <formula>NOT(ISERROR(SEARCH("Extrema",AE456)))</formula>
    </cfRule>
    <cfRule type="containsText" dxfId="11900" priority="5682" operator="containsText" text="Alta">
      <formula>NOT(ISERROR(SEARCH("Alta",AE456)))</formula>
    </cfRule>
    <cfRule type="containsText" dxfId="11899" priority="5683" operator="containsText" text="Moderada">
      <formula>NOT(ISERROR(SEARCH("Moderada",AE456)))</formula>
    </cfRule>
    <cfRule type="containsText" dxfId="11898" priority="5684" operator="containsText" text="Baja">
      <formula>NOT(ISERROR(SEARCH("Baja",AE456)))</formula>
    </cfRule>
  </conditionalFormatting>
  <conditionalFormatting sqref="V456:V457">
    <cfRule type="cellIs" dxfId="11897" priority="5691" stopIfTrue="1" operator="equal">
      <formula>"Alta"</formula>
    </cfRule>
  </conditionalFormatting>
  <conditionalFormatting sqref="V456:V457">
    <cfRule type="cellIs" dxfId="11896" priority="5693" stopIfTrue="1" operator="equal">
      <formula>"Baja"</formula>
    </cfRule>
  </conditionalFormatting>
  <conditionalFormatting sqref="V456:V457">
    <cfRule type="cellIs" dxfId="11895" priority="5692" stopIfTrue="1" operator="equal">
      <formula>"Media"</formula>
    </cfRule>
  </conditionalFormatting>
  <conditionalFormatting sqref="V456:V457">
    <cfRule type="cellIs" dxfId="11894" priority="5690" stopIfTrue="1" operator="equal">
      <formula>"Muy Alta"</formula>
    </cfRule>
  </conditionalFormatting>
  <conditionalFormatting sqref="V456:V457">
    <cfRule type="cellIs" dxfId="11893" priority="5694" stopIfTrue="1" operator="equal">
      <formula>"Muy Baja"</formula>
    </cfRule>
  </conditionalFormatting>
  <conditionalFormatting sqref="AP457">
    <cfRule type="cellIs" dxfId="11892" priority="5653" stopIfTrue="1" operator="equal">
      <formula>"Alta"</formula>
    </cfRule>
  </conditionalFormatting>
  <conditionalFormatting sqref="AP457">
    <cfRule type="cellIs" dxfId="11891" priority="5655" stopIfTrue="1" operator="equal">
      <formula>"Baja"</formula>
    </cfRule>
  </conditionalFormatting>
  <conditionalFormatting sqref="AP457">
    <cfRule type="cellIs" dxfId="11890" priority="5654" stopIfTrue="1" operator="equal">
      <formula>"Media"</formula>
    </cfRule>
  </conditionalFormatting>
  <conditionalFormatting sqref="AP457">
    <cfRule type="cellIs" dxfId="11889" priority="5652" stopIfTrue="1" operator="equal">
      <formula>"Muy Alta"</formula>
    </cfRule>
  </conditionalFormatting>
  <conditionalFormatting sqref="AP457">
    <cfRule type="cellIs" dxfId="11888" priority="5656" stopIfTrue="1" operator="equal">
      <formula>"Muy Baja"</formula>
    </cfRule>
  </conditionalFormatting>
  <conditionalFormatting sqref="AE466:AE467">
    <cfRule type="containsText" dxfId="11887" priority="5619" operator="containsText" text="VALORAR">
      <formula>NOT(ISERROR(SEARCH("VALORAR",AE466)))</formula>
    </cfRule>
    <cfRule type="containsText" dxfId="11886" priority="5620" operator="containsText" text="Extrema">
      <formula>NOT(ISERROR(SEARCH("Extrema",AE466)))</formula>
    </cfRule>
    <cfRule type="containsText" dxfId="11885" priority="5621" operator="containsText" text="Alta">
      <formula>NOT(ISERROR(SEARCH("Alta",AE466)))</formula>
    </cfRule>
    <cfRule type="containsText" dxfId="11884" priority="5622" operator="containsText" text="Moderada">
      <formula>NOT(ISERROR(SEARCH("Moderada",AE466)))</formula>
    </cfRule>
    <cfRule type="containsText" dxfId="11883" priority="5623" operator="containsText" text="Baja">
      <formula>NOT(ISERROR(SEARCH("Baja",AE466)))</formula>
    </cfRule>
  </conditionalFormatting>
  <conditionalFormatting sqref="AE466:AE467">
    <cfRule type="containsText" dxfId="11882" priority="5624" operator="containsText" text="VALORAR">
      <formula>NOT(ISERROR(SEARCH("VALORAR",AE466)))</formula>
    </cfRule>
    <cfRule type="containsText" dxfId="11881" priority="5625" operator="containsText" text="Extrema">
      <formula>NOT(ISERROR(SEARCH("Extrema",AE466)))</formula>
    </cfRule>
    <cfRule type="containsText" dxfId="11880" priority="5626" operator="containsText" text="Alta">
      <formula>NOT(ISERROR(SEARCH("Alta",AE466)))</formula>
    </cfRule>
    <cfRule type="containsText" dxfId="11879" priority="5627" operator="containsText" text="Moderada">
      <formula>NOT(ISERROR(SEARCH("Moderada",AE466)))</formula>
    </cfRule>
    <cfRule type="containsText" dxfId="11878" priority="5628" operator="containsText" text="Baja">
      <formula>NOT(ISERROR(SEARCH("Baja",AE466)))</formula>
    </cfRule>
  </conditionalFormatting>
  <conditionalFormatting sqref="AP471">
    <cfRule type="cellIs" dxfId="11877" priority="5573" stopIfTrue="1" operator="equal">
      <formula>"Alta"</formula>
    </cfRule>
  </conditionalFormatting>
  <conditionalFormatting sqref="AP471">
    <cfRule type="cellIs" dxfId="11876" priority="5575" stopIfTrue="1" operator="equal">
      <formula>"Baja"</formula>
    </cfRule>
  </conditionalFormatting>
  <conditionalFormatting sqref="AP471">
    <cfRule type="cellIs" dxfId="11875" priority="5574" stopIfTrue="1" operator="equal">
      <formula>"Media"</formula>
    </cfRule>
  </conditionalFormatting>
  <conditionalFormatting sqref="AP471">
    <cfRule type="cellIs" dxfId="11874" priority="5572" stopIfTrue="1" operator="equal">
      <formula>"Muy Alta"</formula>
    </cfRule>
  </conditionalFormatting>
  <conditionalFormatting sqref="AP471">
    <cfRule type="cellIs" dxfId="11873" priority="5576" stopIfTrue="1" operator="equal">
      <formula>"Muy Baja"</formula>
    </cfRule>
  </conditionalFormatting>
  <conditionalFormatting sqref="AP468">
    <cfRule type="cellIs" dxfId="11872" priority="5531" stopIfTrue="1" operator="equal">
      <formula>"Alta"</formula>
    </cfRule>
  </conditionalFormatting>
  <conditionalFormatting sqref="AP468">
    <cfRule type="cellIs" dxfId="11871" priority="5533" stopIfTrue="1" operator="equal">
      <formula>"Baja"</formula>
    </cfRule>
  </conditionalFormatting>
  <conditionalFormatting sqref="AP468">
    <cfRule type="cellIs" dxfId="11870" priority="5532" stopIfTrue="1" operator="equal">
      <formula>"Media"</formula>
    </cfRule>
  </conditionalFormatting>
  <conditionalFormatting sqref="AP468">
    <cfRule type="cellIs" dxfId="11869" priority="5530" stopIfTrue="1" operator="equal">
      <formula>"Muy Alta"</formula>
    </cfRule>
  </conditionalFormatting>
  <conditionalFormatting sqref="AP468">
    <cfRule type="cellIs" dxfId="11868" priority="5534" stopIfTrue="1" operator="equal">
      <formula>"Muy Baja"</formula>
    </cfRule>
  </conditionalFormatting>
  <conditionalFormatting sqref="V466:V467">
    <cfRule type="cellIs" dxfId="11867" priority="5635" stopIfTrue="1" operator="equal">
      <formula>"Alta"</formula>
    </cfRule>
  </conditionalFormatting>
  <conditionalFormatting sqref="V466:V467">
    <cfRule type="cellIs" dxfId="11866" priority="5637" stopIfTrue="1" operator="equal">
      <formula>"Baja"</formula>
    </cfRule>
  </conditionalFormatting>
  <conditionalFormatting sqref="V466:V467">
    <cfRule type="cellIs" dxfId="11865" priority="5636" stopIfTrue="1" operator="equal">
      <formula>"Media"</formula>
    </cfRule>
  </conditionalFormatting>
  <conditionalFormatting sqref="V466:V467">
    <cfRule type="cellIs" dxfId="11864" priority="5634" stopIfTrue="1" operator="equal">
      <formula>"Muy Alta"</formula>
    </cfRule>
  </conditionalFormatting>
  <conditionalFormatting sqref="V466:V467">
    <cfRule type="cellIs" dxfId="11863" priority="5638" stopIfTrue="1" operator="equal">
      <formula>"Muy Baja"</formula>
    </cfRule>
  </conditionalFormatting>
  <conditionalFormatting sqref="AW466">
    <cfRule type="containsText" dxfId="11862" priority="5609" operator="containsText" text="VALORAR">
      <formula>NOT(ISERROR(SEARCH("VALORAR",AW466)))</formula>
    </cfRule>
    <cfRule type="containsText" dxfId="11861" priority="5610" operator="containsText" text="Extrema">
      <formula>NOT(ISERROR(SEARCH("Extrema",AW466)))</formula>
    </cfRule>
    <cfRule type="containsText" dxfId="11860" priority="5611" operator="containsText" text="Alta">
      <formula>NOT(ISERROR(SEARCH("Alta",AW466)))</formula>
    </cfRule>
    <cfRule type="containsText" dxfId="11859" priority="5612" operator="containsText" text="Moderada">
      <formula>NOT(ISERROR(SEARCH("Moderada",AW466)))</formula>
    </cfRule>
    <cfRule type="containsText" dxfId="11858" priority="5613" operator="containsText" text="Baja">
      <formula>NOT(ISERROR(SEARCH("Baja",AW466)))</formula>
    </cfRule>
  </conditionalFormatting>
  <conditionalFormatting sqref="AW466">
    <cfRule type="containsText" dxfId="11857" priority="5614" operator="containsText" text="VALORAR">
      <formula>NOT(ISERROR(SEARCH("VALORAR",AW466)))</formula>
    </cfRule>
    <cfRule type="containsText" dxfId="11856" priority="5615" operator="containsText" text="Extrema">
      <formula>NOT(ISERROR(SEARCH("Extrema",AW466)))</formula>
    </cfRule>
    <cfRule type="containsText" dxfId="11855" priority="5616" operator="containsText" text="Alta">
      <formula>NOT(ISERROR(SEARCH("Alta",AW466)))</formula>
    </cfRule>
    <cfRule type="containsText" dxfId="11854" priority="5617" operator="containsText" text="Moderada">
      <formula>NOT(ISERROR(SEARCH("Moderada",AW466)))</formula>
    </cfRule>
    <cfRule type="containsText" dxfId="11853" priority="5618" operator="containsText" text="Baja">
      <formula>NOT(ISERROR(SEARCH("Baja",AW466)))</formula>
    </cfRule>
  </conditionalFormatting>
  <conditionalFormatting sqref="AP466">
    <cfRule type="cellIs" dxfId="11852" priority="5601" stopIfTrue="1" operator="equal">
      <formula>"Alta"</formula>
    </cfRule>
  </conditionalFormatting>
  <conditionalFormatting sqref="AP466">
    <cfRule type="cellIs" dxfId="11851" priority="5603" stopIfTrue="1" operator="equal">
      <formula>"Baja"</formula>
    </cfRule>
  </conditionalFormatting>
  <conditionalFormatting sqref="AP466">
    <cfRule type="cellIs" dxfId="11850" priority="5602" stopIfTrue="1" operator="equal">
      <formula>"Media"</formula>
    </cfRule>
  </conditionalFormatting>
  <conditionalFormatting sqref="AP466">
    <cfRule type="cellIs" dxfId="11849" priority="5600" stopIfTrue="1" operator="equal">
      <formula>"Muy Alta"</formula>
    </cfRule>
  </conditionalFormatting>
  <conditionalFormatting sqref="AP466">
    <cfRule type="cellIs" dxfId="11848" priority="5604" stopIfTrue="1" operator="equal">
      <formula>"Muy Baja"</formula>
    </cfRule>
  </conditionalFormatting>
  <conditionalFormatting sqref="AP467">
    <cfRule type="cellIs" dxfId="11847" priority="5587" stopIfTrue="1" operator="equal">
      <formula>"Alta"</formula>
    </cfRule>
  </conditionalFormatting>
  <conditionalFormatting sqref="AP467">
    <cfRule type="cellIs" dxfId="11846" priority="5589" stopIfTrue="1" operator="equal">
      <formula>"Baja"</formula>
    </cfRule>
  </conditionalFormatting>
  <conditionalFormatting sqref="AP467">
    <cfRule type="cellIs" dxfId="11845" priority="5588" stopIfTrue="1" operator="equal">
      <formula>"Media"</formula>
    </cfRule>
  </conditionalFormatting>
  <conditionalFormatting sqref="AP467">
    <cfRule type="cellIs" dxfId="11844" priority="5586" stopIfTrue="1" operator="equal">
      <formula>"Muy Alta"</formula>
    </cfRule>
  </conditionalFormatting>
  <conditionalFormatting sqref="AP467">
    <cfRule type="cellIs" dxfId="11843" priority="5590" stopIfTrue="1" operator="equal">
      <formula>"Muy Baja"</formula>
    </cfRule>
  </conditionalFormatting>
  <conditionalFormatting sqref="AE468:AE469">
    <cfRule type="containsText" dxfId="11842" priority="5539" operator="containsText" text="VALORAR">
      <formula>NOT(ISERROR(SEARCH("VALORAR",AE468)))</formula>
    </cfRule>
    <cfRule type="containsText" dxfId="11841" priority="5540" operator="containsText" text="Extrema">
      <formula>NOT(ISERROR(SEARCH("Extrema",AE468)))</formula>
    </cfRule>
    <cfRule type="containsText" dxfId="11840" priority="5541" operator="containsText" text="Alta">
      <formula>NOT(ISERROR(SEARCH("Alta",AE468)))</formula>
    </cfRule>
    <cfRule type="containsText" dxfId="11839" priority="5542" operator="containsText" text="Moderada">
      <formula>NOT(ISERROR(SEARCH("Moderada",AE468)))</formula>
    </cfRule>
    <cfRule type="containsText" dxfId="11838" priority="5543" operator="containsText" text="Baja">
      <formula>NOT(ISERROR(SEARCH("Baja",AE468)))</formula>
    </cfRule>
  </conditionalFormatting>
  <conditionalFormatting sqref="AE468:AE469">
    <cfRule type="containsText" dxfId="11837" priority="5544" operator="containsText" text="VALORAR">
      <formula>NOT(ISERROR(SEARCH("VALORAR",AE468)))</formula>
    </cfRule>
    <cfRule type="containsText" dxfId="11836" priority="5545" operator="containsText" text="Extrema">
      <formula>NOT(ISERROR(SEARCH("Extrema",AE468)))</formula>
    </cfRule>
    <cfRule type="containsText" dxfId="11835" priority="5546" operator="containsText" text="Alta">
      <formula>NOT(ISERROR(SEARCH("Alta",AE468)))</formula>
    </cfRule>
    <cfRule type="containsText" dxfId="11834" priority="5547" operator="containsText" text="Moderada">
      <formula>NOT(ISERROR(SEARCH("Moderada",AE468)))</formula>
    </cfRule>
    <cfRule type="containsText" dxfId="11833" priority="5548" operator="containsText" text="Baja">
      <formula>NOT(ISERROR(SEARCH("Baja",AE468)))</formula>
    </cfRule>
  </conditionalFormatting>
  <conditionalFormatting sqref="V468:V469">
    <cfRule type="cellIs" dxfId="11832" priority="5555" stopIfTrue="1" operator="equal">
      <formula>"Alta"</formula>
    </cfRule>
  </conditionalFormatting>
  <conditionalFormatting sqref="V468:V469">
    <cfRule type="cellIs" dxfId="11831" priority="5557" stopIfTrue="1" operator="equal">
      <formula>"Baja"</formula>
    </cfRule>
  </conditionalFormatting>
  <conditionalFormatting sqref="V468:V469">
    <cfRule type="cellIs" dxfId="11830" priority="5556" stopIfTrue="1" operator="equal">
      <formula>"Media"</formula>
    </cfRule>
  </conditionalFormatting>
  <conditionalFormatting sqref="V468:V469">
    <cfRule type="cellIs" dxfId="11829" priority="5554" stopIfTrue="1" operator="equal">
      <formula>"Muy Alta"</formula>
    </cfRule>
  </conditionalFormatting>
  <conditionalFormatting sqref="V468:V469">
    <cfRule type="cellIs" dxfId="11828" priority="5558" stopIfTrue="1" operator="equal">
      <formula>"Muy Baja"</formula>
    </cfRule>
  </conditionalFormatting>
  <conditionalFormatting sqref="AP469">
    <cfRule type="cellIs" dxfId="11827" priority="5517" stopIfTrue="1" operator="equal">
      <formula>"Alta"</formula>
    </cfRule>
  </conditionalFormatting>
  <conditionalFormatting sqref="AP469">
    <cfRule type="cellIs" dxfId="11826" priority="5519" stopIfTrue="1" operator="equal">
      <formula>"Baja"</formula>
    </cfRule>
  </conditionalFormatting>
  <conditionalFormatting sqref="AP469">
    <cfRule type="cellIs" dxfId="11825" priority="5518" stopIfTrue="1" operator="equal">
      <formula>"Media"</formula>
    </cfRule>
  </conditionalFormatting>
  <conditionalFormatting sqref="AP469">
    <cfRule type="cellIs" dxfId="11824" priority="5516" stopIfTrue="1" operator="equal">
      <formula>"Muy Alta"</formula>
    </cfRule>
  </conditionalFormatting>
  <conditionalFormatting sqref="AP469">
    <cfRule type="cellIs" dxfId="11823" priority="5520" stopIfTrue="1" operator="equal">
      <formula>"Muy Baja"</formula>
    </cfRule>
  </conditionalFormatting>
  <conditionalFormatting sqref="AE460:AE461">
    <cfRule type="containsText" dxfId="11822" priority="5483" operator="containsText" text="VALORAR">
      <formula>NOT(ISERROR(SEARCH("VALORAR",AE460)))</formula>
    </cfRule>
    <cfRule type="containsText" dxfId="11821" priority="5484" operator="containsText" text="Extrema">
      <formula>NOT(ISERROR(SEARCH("Extrema",AE460)))</formula>
    </cfRule>
    <cfRule type="containsText" dxfId="11820" priority="5485" operator="containsText" text="Alta">
      <formula>NOT(ISERROR(SEARCH("Alta",AE460)))</formula>
    </cfRule>
    <cfRule type="containsText" dxfId="11819" priority="5486" operator="containsText" text="Moderada">
      <formula>NOT(ISERROR(SEARCH("Moderada",AE460)))</formula>
    </cfRule>
    <cfRule type="containsText" dxfId="11818" priority="5487" operator="containsText" text="Baja">
      <formula>NOT(ISERROR(SEARCH("Baja",AE460)))</formula>
    </cfRule>
  </conditionalFormatting>
  <conditionalFormatting sqref="AE460:AE461">
    <cfRule type="containsText" dxfId="11817" priority="5488" operator="containsText" text="VALORAR">
      <formula>NOT(ISERROR(SEARCH("VALORAR",AE460)))</formula>
    </cfRule>
    <cfRule type="containsText" dxfId="11816" priority="5489" operator="containsText" text="Extrema">
      <formula>NOT(ISERROR(SEARCH("Extrema",AE460)))</formula>
    </cfRule>
    <cfRule type="containsText" dxfId="11815" priority="5490" operator="containsText" text="Alta">
      <formula>NOT(ISERROR(SEARCH("Alta",AE460)))</formula>
    </cfRule>
    <cfRule type="containsText" dxfId="11814" priority="5491" operator="containsText" text="Moderada">
      <formula>NOT(ISERROR(SEARCH("Moderada",AE460)))</formula>
    </cfRule>
    <cfRule type="containsText" dxfId="11813" priority="5492" operator="containsText" text="Baja">
      <formula>NOT(ISERROR(SEARCH("Baja",AE460)))</formula>
    </cfRule>
  </conditionalFormatting>
  <conditionalFormatting sqref="AP465">
    <cfRule type="cellIs" dxfId="11812" priority="5437" stopIfTrue="1" operator="equal">
      <formula>"Alta"</formula>
    </cfRule>
  </conditionalFormatting>
  <conditionalFormatting sqref="AP465">
    <cfRule type="cellIs" dxfId="11811" priority="5439" stopIfTrue="1" operator="equal">
      <formula>"Baja"</formula>
    </cfRule>
  </conditionalFormatting>
  <conditionalFormatting sqref="AP465">
    <cfRule type="cellIs" dxfId="11810" priority="5438" stopIfTrue="1" operator="equal">
      <formula>"Media"</formula>
    </cfRule>
  </conditionalFormatting>
  <conditionalFormatting sqref="AP465">
    <cfRule type="cellIs" dxfId="11809" priority="5436" stopIfTrue="1" operator="equal">
      <formula>"Muy Alta"</formula>
    </cfRule>
  </conditionalFormatting>
  <conditionalFormatting sqref="AP465">
    <cfRule type="cellIs" dxfId="11808" priority="5440" stopIfTrue="1" operator="equal">
      <formula>"Muy Baja"</formula>
    </cfRule>
  </conditionalFormatting>
  <conditionalFormatting sqref="AP462">
    <cfRule type="cellIs" dxfId="11807" priority="5395" stopIfTrue="1" operator="equal">
      <formula>"Alta"</formula>
    </cfRule>
  </conditionalFormatting>
  <conditionalFormatting sqref="AP462">
    <cfRule type="cellIs" dxfId="11806" priority="5397" stopIfTrue="1" operator="equal">
      <formula>"Baja"</formula>
    </cfRule>
  </conditionalFormatting>
  <conditionalFormatting sqref="AP462">
    <cfRule type="cellIs" dxfId="11805" priority="5396" stopIfTrue="1" operator="equal">
      <formula>"Media"</formula>
    </cfRule>
  </conditionalFormatting>
  <conditionalFormatting sqref="AP462">
    <cfRule type="cellIs" dxfId="11804" priority="5394" stopIfTrue="1" operator="equal">
      <formula>"Muy Alta"</formula>
    </cfRule>
  </conditionalFormatting>
  <conditionalFormatting sqref="AP462">
    <cfRule type="cellIs" dxfId="11803" priority="5398" stopIfTrue="1" operator="equal">
      <formula>"Muy Baja"</formula>
    </cfRule>
  </conditionalFormatting>
  <conditionalFormatting sqref="V460:V461">
    <cfRule type="cellIs" dxfId="11802" priority="5499" stopIfTrue="1" operator="equal">
      <formula>"Alta"</formula>
    </cfRule>
  </conditionalFormatting>
  <conditionalFormatting sqref="V460:V461">
    <cfRule type="cellIs" dxfId="11801" priority="5501" stopIfTrue="1" operator="equal">
      <formula>"Baja"</formula>
    </cfRule>
  </conditionalFormatting>
  <conditionalFormatting sqref="V460:V461">
    <cfRule type="cellIs" dxfId="11800" priority="5500" stopIfTrue="1" operator="equal">
      <formula>"Media"</formula>
    </cfRule>
  </conditionalFormatting>
  <conditionalFormatting sqref="V460:V461">
    <cfRule type="cellIs" dxfId="11799" priority="5498" stopIfTrue="1" operator="equal">
      <formula>"Muy Alta"</formula>
    </cfRule>
  </conditionalFormatting>
  <conditionalFormatting sqref="V460:V461">
    <cfRule type="cellIs" dxfId="11798" priority="5502" stopIfTrue="1" operator="equal">
      <formula>"Muy Baja"</formula>
    </cfRule>
  </conditionalFormatting>
  <conditionalFormatting sqref="AW460">
    <cfRule type="containsText" dxfId="11797" priority="5473" operator="containsText" text="VALORAR">
      <formula>NOT(ISERROR(SEARCH("VALORAR",AW460)))</formula>
    </cfRule>
    <cfRule type="containsText" dxfId="11796" priority="5474" operator="containsText" text="Extrema">
      <formula>NOT(ISERROR(SEARCH("Extrema",AW460)))</formula>
    </cfRule>
    <cfRule type="containsText" dxfId="11795" priority="5475" operator="containsText" text="Alta">
      <formula>NOT(ISERROR(SEARCH("Alta",AW460)))</formula>
    </cfRule>
    <cfRule type="containsText" dxfId="11794" priority="5476" operator="containsText" text="Moderada">
      <formula>NOT(ISERROR(SEARCH("Moderada",AW460)))</formula>
    </cfRule>
    <cfRule type="containsText" dxfId="11793" priority="5477" operator="containsText" text="Baja">
      <formula>NOT(ISERROR(SEARCH("Baja",AW460)))</formula>
    </cfRule>
  </conditionalFormatting>
  <conditionalFormatting sqref="AW460">
    <cfRule type="containsText" dxfId="11792" priority="5478" operator="containsText" text="VALORAR">
      <formula>NOT(ISERROR(SEARCH("VALORAR",AW460)))</formula>
    </cfRule>
    <cfRule type="containsText" dxfId="11791" priority="5479" operator="containsText" text="Extrema">
      <formula>NOT(ISERROR(SEARCH("Extrema",AW460)))</formula>
    </cfRule>
    <cfRule type="containsText" dxfId="11790" priority="5480" operator="containsText" text="Alta">
      <formula>NOT(ISERROR(SEARCH("Alta",AW460)))</formula>
    </cfRule>
    <cfRule type="containsText" dxfId="11789" priority="5481" operator="containsText" text="Moderada">
      <formula>NOT(ISERROR(SEARCH("Moderada",AW460)))</formula>
    </cfRule>
    <cfRule type="containsText" dxfId="11788" priority="5482" operator="containsText" text="Baja">
      <formula>NOT(ISERROR(SEARCH("Baja",AW460)))</formula>
    </cfRule>
  </conditionalFormatting>
  <conditionalFormatting sqref="AP460">
    <cfRule type="cellIs" dxfId="11787" priority="5465" stopIfTrue="1" operator="equal">
      <formula>"Alta"</formula>
    </cfRule>
  </conditionalFormatting>
  <conditionalFormatting sqref="AP460">
    <cfRule type="cellIs" dxfId="11786" priority="5467" stopIfTrue="1" operator="equal">
      <formula>"Baja"</formula>
    </cfRule>
  </conditionalFormatting>
  <conditionalFormatting sqref="AP460">
    <cfRule type="cellIs" dxfId="11785" priority="5466" stopIfTrue="1" operator="equal">
      <formula>"Media"</formula>
    </cfRule>
  </conditionalFormatting>
  <conditionalFormatting sqref="AP460">
    <cfRule type="cellIs" dxfId="11784" priority="5464" stopIfTrue="1" operator="equal">
      <formula>"Muy Alta"</formula>
    </cfRule>
  </conditionalFormatting>
  <conditionalFormatting sqref="AP460">
    <cfRule type="cellIs" dxfId="11783" priority="5468" stopIfTrue="1" operator="equal">
      <formula>"Muy Baja"</formula>
    </cfRule>
  </conditionalFormatting>
  <conditionalFormatting sqref="AP461">
    <cfRule type="cellIs" dxfId="11782" priority="5451" stopIfTrue="1" operator="equal">
      <formula>"Alta"</formula>
    </cfRule>
  </conditionalFormatting>
  <conditionalFormatting sqref="AP461">
    <cfRule type="cellIs" dxfId="11781" priority="5453" stopIfTrue="1" operator="equal">
      <formula>"Baja"</formula>
    </cfRule>
  </conditionalFormatting>
  <conditionalFormatting sqref="AP461">
    <cfRule type="cellIs" dxfId="11780" priority="5452" stopIfTrue="1" operator="equal">
      <formula>"Media"</formula>
    </cfRule>
  </conditionalFormatting>
  <conditionalFormatting sqref="AP461">
    <cfRule type="cellIs" dxfId="11779" priority="5450" stopIfTrue="1" operator="equal">
      <formula>"Muy Alta"</formula>
    </cfRule>
  </conditionalFormatting>
  <conditionalFormatting sqref="AP461">
    <cfRule type="cellIs" dxfId="11778" priority="5454" stopIfTrue="1" operator="equal">
      <formula>"Muy Baja"</formula>
    </cfRule>
  </conditionalFormatting>
  <conditionalFormatting sqref="AE462:AE463">
    <cfRule type="containsText" dxfId="11777" priority="5403" operator="containsText" text="VALORAR">
      <formula>NOT(ISERROR(SEARCH("VALORAR",AE462)))</formula>
    </cfRule>
    <cfRule type="containsText" dxfId="11776" priority="5404" operator="containsText" text="Extrema">
      <formula>NOT(ISERROR(SEARCH("Extrema",AE462)))</formula>
    </cfRule>
    <cfRule type="containsText" dxfId="11775" priority="5405" operator="containsText" text="Alta">
      <formula>NOT(ISERROR(SEARCH("Alta",AE462)))</formula>
    </cfRule>
    <cfRule type="containsText" dxfId="11774" priority="5406" operator="containsText" text="Moderada">
      <formula>NOT(ISERROR(SEARCH("Moderada",AE462)))</formula>
    </cfRule>
    <cfRule type="containsText" dxfId="11773" priority="5407" operator="containsText" text="Baja">
      <formula>NOT(ISERROR(SEARCH("Baja",AE462)))</formula>
    </cfRule>
  </conditionalFormatting>
  <conditionalFormatting sqref="AE462:AE463">
    <cfRule type="containsText" dxfId="11772" priority="5408" operator="containsText" text="VALORAR">
      <formula>NOT(ISERROR(SEARCH("VALORAR",AE462)))</formula>
    </cfRule>
    <cfRule type="containsText" dxfId="11771" priority="5409" operator="containsText" text="Extrema">
      <formula>NOT(ISERROR(SEARCH("Extrema",AE462)))</formula>
    </cfRule>
    <cfRule type="containsText" dxfId="11770" priority="5410" operator="containsText" text="Alta">
      <formula>NOT(ISERROR(SEARCH("Alta",AE462)))</formula>
    </cfRule>
    <cfRule type="containsText" dxfId="11769" priority="5411" operator="containsText" text="Moderada">
      <formula>NOT(ISERROR(SEARCH("Moderada",AE462)))</formula>
    </cfRule>
    <cfRule type="containsText" dxfId="11768" priority="5412" operator="containsText" text="Baja">
      <formula>NOT(ISERROR(SEARCH("Baja",AE462)))</formula>
    </cfRule>
  </conditionalFormatting>
  <conditionalFormatting sqref="V462:V463">
    <cfRule type="cellIs" dxfId="11767" priority="5419" stopIfTrue="1" operator="equal">
      <formula>"Alta"</formula>
    </cfRule>
  </conditionalFormatting>
  <conditionalFormatting sqref="V462:V463">
    <cfRule type="cellIs" dxfId="11766" priority="5421" stopIfTrue="1" operator="equal">
      <formula>"Baja"</formula>
    </cfRule>
  </conditionalFormatting>
  <conditionalFormatting sqref="V462:V463">
    <cfRule type="cellIs" dxfId="11765" priority="5420" stopIfTrue="1" operator="equal">
      <formula>"Media"</formula>
    </cfRule>
  </conditionalFormatting>
  <conditionalFormatting sqref="V462:V463">
    <cfRule type="cellIs" dxfId="11764" priority="5418" stopIfTrue="1" operator="equal">
      <formula>"Muy Alta"</formula>
    </cfRule>
  </conditionalFormatting>
  <conditionalFormatting sqref="V462:V463">
    <cfRule type="cellIs" dxfId="11763" priority="5422" stopIfTrue="1" operator="equal">
      <formula>"Muy Baja"</formula>
    </cfRule>
  </conditionalFormatting>
  <conditionalFormatting sqref="AP463">
    <cfRule type="cellIs" dxfId="11762" priority="5381" stopIfTrue="1" operator="equal">
      <formula>"Alta"</formula>
    </cfRule>
  </conditionalFormatting>
  <conditionalFormatting sqref="AP463">
    <cfRule type="cellIs" dxfId="11761" priority="5383" stopIfTrue="1" operator="equal">
      <formula>"Baja"</formula>
    </cfRule>
  </conditionalFormatting>
  <conditionalFormatting sqref="AP463">
    <cfRule type="cellIs" dxfId="11760" priority="5382" stopIfTrue="1" operator="equal">
      <formula>"Media"</formula>
    </cfRule>
  </conditionalFormatting>
  <conditionalFormatting sqref="AP463">
    <cfRule type="cellIs" dxfId="11759" priority="5380" stopIfTrue="1" operator="equal">
      <formula>"Muy Alta"</formula>
    </cfRule>
  </conditionalFormatting>
  <conditionalFormatting sqref="AP463">
    <cfRule type="cellIs" dxfId="11758" priority="5384" stopIfTrue="1" operator="equal">
      <formula>"Muy Baja"</formula>
    </cfRule>
  </conditionalFormatting>
  <conditionalFormatting sqref="AE440">
    <cfRule type="containsText" dxfId="11757" priority="5347" operator="containsText" text="VALORAR">
      <formula>NOT(ISERROR(SEARCH("VALORAR",AE440)))</formula>
    </cfRule>
    <cfRule type="containsText" dxfId="11756" priority="5348" operator="containsText" text="Extrema">
      <formula>NOT(ISERROR(SEARCH("Extrema",AE440)))</formula>
    </cfRule>
    <cfRule type="containsText" dxfId="11755" priority="5349" operator="containsText" text="Alta">
      <formula>NOT(ISERROR(SEARCH("Alta",AE440)))</formula>
    </cfRule>
    <cfRule type="containsText" dxfId="11754" priority="5350" operator="containsText" text="Moderada">
      <formula>NOT(ISERROR(SEARCH("Moderada",AE440)))</formula>
    </cfRule>
    <cfRule type="containsText" dxfId="11753" priority="5351" operator="containsText" text="Baja">
      <formula>NOT(ISERROR(SEARCH("Baja",AE440)))</formula>
    </cfRule>
  </conditionalFormatting>
  <conditionalFormatting sqref="AE440">
    <cfRule type="containsText" dxfId="11752" priority="5352" operator="containsText" text="VALORAR">
      <formula>NOT(ISERROR(SEARCH("VALORAR",AE440)))</formula>
    </cfRule>
    <cfRule type="containsText" dxfId="11751" priority="5353" operator="containsText" text="Extrema">
      <formula>NOT(ISERROR(SEARCH("Extrema",AE440)))</formula>
    </cfRule>
    <cfRule type="containsText" dxfId="11750" priority="5354" operator="containsText" text="Alta">
      <formula>NOT(ISERROR(SEARCH("Alta",AE440)))</formula>
    </cfRule>
    <cfRule type="containsText" dxfId="11749" priority="5355" operator="containsText" text="Moderada">
      <formula>NOT(ISERROR(SEARCH("Moderada",AE440)))</formula>
    </cfRule>
    <cfRule type="containsText" dxfId="11748" priority="5356" operator="containsText" text="Baja">
      <formula>NOT(ISERROR(SEARCH("Baja",AE440)))</formula>
    </cfRule>
  </conditionalFormatting>
  <conditionalFormatting sqref="V440">
    <cfRule type="cellIs" dxfId="11747" priority="5363" stopIfTrue="1" operator="equal">
      <formula>"Alta"</formula>
    </cfRule>
  </conditionalFormatting>
  <conditionalFormatting sqref="V440">
    <cfRule type="cellIs" dxfId="11746" priority="5365" stopIfTrue="1" operator="equal">
      <formula>"Baja"</formula>
    </cfRule>
  </conditionalFormatting>
  <conditionalFormatting sqref="V440">
    <cfRule type="cellIs" dxfId="11745" priority="5364" stopIfTrue="1" operator="equal">
      <formula>"Media"</formula>
    </cfRule>
  </conditionalFormatting>
  <conditionalFormatting sqref="V440">
    <cfRule type="cellIs" dxfId="11744" priority="5362" stopIfTrue="1" operator="equal">
      <formula>"Muy Alta"</formula>
    </cfRule>
  </conditionalFormatting>
  <conditionalFormatting sqref="V440">
    <cfRule type="cellIs" dxfId="11743" priority="5366" stopIfTrue="1" operator="equal">
      <formula>"Muy Baja"</formula>
    </cfRule>
  </conditionalFormatting>
  <conditionalFormatting sqref="AP440">
    <cfRule type="cellIs" dxfId="11742" priority="5339" stopIfTrue="1" operator="equal">
      <formula>"Alta"</formula>
    </cfRule>
  </conditionalFormatting>
  <conditionalFormatting sqref="AP440">
    <cfRule type="cellIs" dxfId="11741" priority="5341" stopIfTrue="1" operator="equal">
      <formula>"Baja"</formula>
    </cfRule>
  </conditionalFormatting>
  <conditionalFormatting sqref="AP440">
    <cfRule type="cellIs" dxfId="11740" priority="5340" stopIfTrue="1" operator="equal">
      <formula>"Media"</formula>
    </cfRule>
  </conditionalFormatting>
  <conditionalFormatting sqref="AP440">
    <cfRule type="cellIs" dxfId="11739" priority="5338" stopIfTrue="1" operator="equal">
      <formula>"Muy Alta"</formula>
    </cfRule>
  </conditionalFormatting>
  <conditionalFormatting sqref="AP440">
    <cfRule type="cellIs" dxfId="11738" priority="5342" stopIfTrue="1" operator="equal">
      <formula>"Muy Baja"</formula>
    </cfRule>
  </conditionalFormatting>
  <conditionalFormatting sqref="AE446">
    <cfRule type="containsText" dxfId="11737" priority="5305" operator="containsText" text="VALORAR">
      <formula>NOT(ISERROR(SEARCH("VALORAR",AE446)))</formula>
    </cfRule>
    <cfRule type="containsText" dxfId="11736" priority="5306" operator="containsText" text="Extrema">
      <formula>NOT(ISERROR(SEARCH("Extrema",AE446)))</formula>
    </cfRule>
    <cfRule type="containsText" dxfId="11735" priority="5307" operator="containsText" text="Alta">
      <formula>NOT(ISERROR(SEARCH("Alta",AE446)))</formula>
    </cfRule>
    <cfRule type="containsText" dxfId="11734" priority="5308" operator="containsText" text="Moderada">
      <formula>NOT(ISERROR(SEARCH("Moderada",AE446)))</formula>
    </cfRule>
    <cfRule type="containsText" dxfId="11733" priority="5309" operator="containsText" text="Baja">
      <formula>NOT(ISERROR(SEARCH("Baja",AE446)))</formula>
    </cfRule>
  </conditionalFormatting>
  <conditionalFormatting sqref="AE446">
    <cfRule type="containsText" dxfId="11732" priority="5310" operator="containsText" text="VALORAR">
      <formula>NOT(ISERROR(SEARCH("VALORAR",AE446)))</formula>
    </cfRule>
    <cfRule type="containsText" dxfId="11731" priority="5311" operator="containsText" text="Extrema">
      <formula>NOT(ISERROR(SEARCH("Extrema",AE446)))</formula>
    </cfRule>
    <cfRule type="containsText" dxfId="11730" priority="5312" operator="containsText" text="Alta">
      <formula>NOT(ISERROR(SEARCH("Alta",AE446)))</formula>
    </cfRule>
    <cfRule type="containsText" dxfId="11729" priority="5313" operator="containsText" text="Moderada">
      <formula>NOT(ISERROR(SEARCH("Moderada",AE446)))</formula>
    </cfRule>
    <cfRule type="containsText" dxfId="11728" priority="5314" operator="containsText" text="Baja">
      <formula>NOT(ISERROR(SEARCH("Baja",AE446)))</formula>
    </cfRule>
  </conditionalFormatting>
  <conditionalFormatting sqref="V446">
    <cfRule type="cellIs" dxfId="11727" priority="5321" stopIfTrue="1" operator="equal">
      <formula>"Alta"</formula>
    </cfRule>
  </conditionalFormatting>
  <conditionalFormatting sqref="V446">
    <cfRule type="cellIs" dxfId="11726" priority="5323" stopIfTrue="1" operator="equal">
      <formula>"Baja"</formula>
    </cfRule>
  </conditionalFormatting>
  <conditionalFormatting sqref="V446">
    <cfRule type="cellIs" dxfId="11725" priority="5322" stopIfTrue="1" operator="equal">
      <formula>"Media"</formula>
    </cfRule>
  </conditionalFormatting>
  <conditionalFormatting sqref="V446">
    <cfRule type="cellIs" dxfId="11724" priority="5320" stopIfTrue="1" operator="equal">
      <formula>"Muy Alta"</formula>
    </cfRule>
  </conditionalFormatting>
  <conditionalFormatting sqref="V446">
    <cfRule type="cellIs" dxfId="11723" priority="5324" stopIfTrue="1" operator="equal">
      <formula>"Muy Baja"</formula>
    </cfRule>
  </conditionalFormatting>
  <conditionalFormatting sqref="AP446">
    <cfRule type="cellIs" dxfId="11722" priority="5297" stopIfTrue="1" operator="equal">
      <formula>"Alta"</formula>
    </cfRule>
  </conditionalFormatting>
  <conditionalFormatting sqref="AP446">
    <cfRule type="cellIs" dxfId="11721" priority="5299" stopIfTrue="1" operator="equal">
      <formula>"Baja"</formula>
    </cfRule>
  </conditionalFormatting>
  <conditionalFormatting sqref="AP446">
    <cfRule type="cellIs" dxfId="11720" priority="5298" stopIfTrue="1" operator="equal">
      <formula>"Media"</formula>
    </cfRule>
  </conditionalFormatting>
  <conditionalFormatting sqref="AP446">
    <cfRule type="cellIs" dxfId="11719" priority="5296" stopIfTrue="1" operator="equal">
      <formula>"Muy Alta"</formula>
    </cfRule>
  </conditionalFormatting>
  <conditionalFormatting sqref="AP446">
    <cfRule type="cellIs" dxfId="11718" priority="5300" stopIfTrue="1" operator="equal">
      <formula>"Muy Baja"</formula>
    </cfRule>
  </conditionalFormatting>
  <conditionalFormatting sqref="AE452">
    <cfRule type="containsText" dxfId="11717" priority="5263" operator="containsText" text="VALORAR">
      <formula>NOT(ISERROR(SEARCH("VALORAR",AE452)))</formula>
    </cfRule>
    <cfRule type="containsText" dxfId="11716" priority="5264" operator="containsText" text="Extrema">
      <formula>NOT(ISERROR(SEARCH("Extrema",AE452)))</formula>
    </cfRule>
    <cfRule type="containsText" dxfId="11715" priority="5265" operator="containsText" text="Alta">
      <formula>NOT(ISERROR(SEARCH("Alta",AE452)))</formula>
    </cfRule>
    <cfRule type="containsText" dxfId="11714" priority="5266" operator="containsText" text="Moderada">
      <formula>NOT(ISERROR(SEARCH("Moderada",AE452)))</formula>
    </cfRule>
    <cfRule type="containsText" dxfId="11713" priority="5267" operator="containsText" text="Baja">
      <formula>NOT(ISERROR(SEARCH("Baja",AE452)))</formula>
    </cfRule>
  </conditionalFormatting>
  <conditionalFormatting sqref="AE452">
    <cfRule type="containsText" dxfId="11712" priority="5268" operator="containsText" text="VALORAR">
      <formula>NOT(ISERROR(SEARCH("VALORAR",AE452)))</formula>
    </cfRule>
    <cfRule type="containsText" dxfId="11711" priority="5269" operator="containsText" text="Extrema">
      <formula>NOT(ISERROR(SEARCH("Extrema",AE452)))</formula>
    </cfRule>
    <cfRule type="containsText" dxfId="11710" priority="5270" operator="containsText" text="Alta">
      <formula>NOT(ISERROR(SEARCH("Alta",AE452)))</formula>
    </cfRule>
    <cfRule type="containsText" dxfId="11709" priority="5271" operator="containsText" text="Moderada">
      <formula>NOT(ISERROR(SEARCH("Moderada",AE452)))</formula>
    </cfRule>
    <cfRule type="containsText" dxfId="11708" priority="5272" operator="containsText" text="Baja">
      <formula>NOT(ISERROR(SEARCH("Baja",AE452)))</formula>
    </cfRule>
  </conditionalFormatting>
  <conditionalFormatting sqref="V452">
    <cfRule type="cellIs" dxfId="11707" priority="5279" stopIfTrue="1" operator="equal">
      <formula>"Alta"</formula>
    </cfRule>
  </conditionalFormatting>
  <conditionalFormatting sqref="V452">
    <cfRule type="cellIs" dxfId="11706" priority="5281" stopIfTrue="1" operator="equal">
      <formula>"Baja"</formula>
    </cfRule>
  </conditionalFormatting>
  <conditionalFormatting sqref="V452">
    <cfRule type="cellIs" dxfId="11705" priority="5280" stopIfTrue="1" operator="equal">
      <formula>"Media"</formula>
    </cfRule>
  </conditionalFormatting>
  <conditionalFormatting sqref="V452">
    <cfRule type="cellIs" dxfId="11704" priority="5278" stopIfTrue="1" operator="equal">
      <formula>"Muy Alta"</formula>
    </cfRule>
  </conditionalFormatting>
  <conditionalFormatting sqref="V452">
    <cfRule type="cellIs" dxfId="11703" priority="5282" stopIfTrue="1" operator="equal">
      <formula>"Muy Baja"</formula>
    </cfRule>
  </conditionalFormatting>
  <conditionalFormatting sqref="AP452">
    <cfRule type="cellIs" dxfId="11702" priority="5255" stopIfTrue="1" operator="equal">
      <formula>"Alta"</formula>
    </cfRule>
  </conditionalFormatting>
  <conditionalFormatting sqref="AP452">
    <cfRule type="cellIs" dxfId="11701" priority="5257" stopIfTrue="1" operator="equal">
      <formula>"Baja"</formula>
    </cfRule>
  </conditionalFormatting>
  <conditionalFormatting sqref="AP452">
    <cfRule type="cellIs" dxfId="11700" priority="5256" stopIfTrue="1" operator="equal">
      <formula>"Media"</formula>
    </cfRule>
  </conditionalFormatting>
  <conditionalFormatting sqref="AP452">
    <cfRule type="cellIs" dxfId="11699" priority="5254" stopIfTrue="1" operator="equal">
      <formula>"Muy Alta"</formula>
    </cfRule>
  </conditionalFormatting>
  <conditionalFormatting sqref="AP452">
    <cfRule type="cellIs" dxfId="11698" priority="5258" stopIfTrue="1" operator="equal">
      <formula>"Muy Baja"</formula>
    </cfRule>
  </conditionalFormatting>
  <conditionalFormatting sqref="AE458">
    <cfRule type="containsText" dxfId="11697" priority="5221" operator="containsText" text="VALORAR">
      <formula>NOT(ISERROR(SEARCH("VALORAR",AE458)))</formula>
    </cfRule>
    <cfRule type="containsText" dxfId="11696" priority="5222" operator="containsText" text="Extrema">
      <formula>NOT(ISERROR(SEARCH("Extrema",AE458)))</formula>
    </cfRule>
    <cfRule type="containsText" dxfId="11695" priority="5223" operator="containsText" text="Alta">
      <formula>NOT(ISERROR(SEARCH("Alta",AE458)))</formula>
    </cfRule>
    <cfRule type="containsText" dxfId="11694" priority="5224" operator="containsText" text="Moderada">
      <formula>NOT(ISERROR(SEARCH("Moderada",AE458)))</formula>
    </cfRule>
    <cfRule type="containsText" dxfId="11693" priority="5225" operator="containsText" text="Baja">
      <formula>NOT(ISERROR(SEARCH("Baja",AE458)))</formula>
    </cfRule>
  </conditionalFormatting>
  <conditionalFormatting sqref="AE458">
    <cfRule type="containsText" dxfId="11692" priority="5226" operator="containsText" text="VALORAR">
      <formula>NOT(ISERROR(SEARCH("VALORAR",AE458)))</formula>
    </cfRule>
    <cfRule type="containsText" dxfId="11691" priority="5227" operator="containsText" text="Extrema">
      <formula>NOT(ISERROR(SEARCH("Extrema",AE458)))</formula>
    </cfRule>
    <cfRule type="containsText" dxfId="11690" priority="5228" operator="containsText" text="Alta">
      <formula>NOT(ISERROR(SEARCH("Alta",AE458)))</formula>
    </cfRule>
    <cfRule type="containsText" dxfId="11689" priority="5229" operator="containsText" text="Moderada">
      <formula>NOT(ISERROR(SEARCH("Moderada",AE458)))</formula>
    </cfRule>
    <cfRule type="containsText" dxfId="11688" priority="5230" operator="containsText" text="Baja">
      <formula>NOT(ISERROR(SEARCH("Baja",AE458)))</formula>
    </cfRule>
  </conditionalFormatting>
  <conditionalFormatting sqref="V458">
    <cfRule type="cellIs" dxfId="11687" priority="5237" stopIfTrue="1" operator="equal">
      <formula>"Alta"</formula>
    </cfRule>
  </conditionalFormatting>
  <conditionalFormatting sqref="V458">
    <cfRule type="cellIs" dxfId="11686" priority="5239" stopIfTrue="1" operator="equal">
      <formula>"Baja"</formula>
    </cfRule>
  </conditionalFormatting>
  <conditionalFormatting sqref="V458">
    <cfRule type="cellIs" dxfId="11685" priority="5238" stopIfTrue="1" operator="equal">
      <formula>"Media"</formula>
    </cfRule>
  </conditionalFormatting>
  <conditionalFormatting sqref="V458">
    <cfRule type="cellIs" dxfId="11684" priority="5236" stopIfTrue="1" operator="equal">
      <formula>"Muy Alta"</formula>
    </cfRule>
  </conditionalFormatting>
  <conditionalFormatting sqref="V458">
    <cfRule type="cellIs" dxfId="11683" priority="5240" stopIfTrue="1" operator="equal">
      <formula>"Muy Baja"</formula>
    </cfRule>
  </conditionalFormatting>
  <conditionalFormatting sqref="AP458">
    <cfRule type="cellIs" dxfId="11682" priority="5213" stopIfTrue="1" operator="equal">
      <formula>"Alta"</formula>
    </cfRule>
  </conditionalFormatting>
  <conditionalFormatting sqref="AP458">
    <cfRule type="cellIs" dxfId="11681" priority="5215" stopIfTrue="1" operator="equal">
      <formula>"Baja"</formula>
    </cfRule>
  </conditionalFormatting>
  <conditionalFormatting sqref="AP458">
    <cfRule type="cellIs" dxfId="11680" priority="5214" stopIfTrue="1" operator="equal">
      <formula>"Media"</formula>
    </cfRule>
  </conditionalFormatting>
  <conditionalFormatting sqref="AP458">
    <cfRule type="cellIs" dxfId="11679" priority="5212" stopIfTrue="1" operator="equal">
      <formula>"Muy Alta"</formula>
    </cfRule>
  </conditionalFormatting>
  <conditionalFormatting sqref="AP458">
    <cfRule type="cellIs" dxfId="11678" priority="5216" stopIfTrue="1" operator="equal">
      <formula>"Muy Baja"</formula>
    </cfRule>
  </conditionalFormatting>
  <conditionalFormatting sqref="AE464">
    <cfRule type="containsText" dxfId="11677" priority="5179" operator="containsText" text="VALORAR">
      <formula>NOT(ISERROR(SEARCH("VALORAR",AE464)))</formula>
    </cfRule>
    <cfRule type="containsText" dxfId="11676" priority="5180" operator="containsText" text="Extrema">
      <formula>NOT(ISERROR(SEARCH("Extrema",AE464)))</formula>
    </cfRule>
    <cfRule type="containsText" dxfId="11675" priority="5181" operator="containsText" text="Alta">
      <formula>NOT(ISERROR(SEARCH("Alta",AE464)))</formula>
    </cfRule>
    <cfRule type="containsText" dxfId="11674" priority="5182" operator="containsText" text="Moderada">
      <formula>NOT(ISERROR(SEARCH("Moderada",AE464)))</formula>
    </cfRule>
    <cfRule type="containsText" dxfId="11673" priority="5183" operator="containsText" text="Baja">
      <formula>NOT(ISERROR(SEARCH("Baja",AE464)))</formula>
    </cfRule>
  </conditionalFormatting>
  <conditionalFormatting sqref="AE464">
    <cfRule type="containsText" dxfId="11672" priority="5184" operator="containsText" text="VALORAR">
      <formula>NOT(ISERROR(SEARCH("VALORAR",AE464)))</formula>
    </cfRule>
    <cfRule type="containsText" dxfId="11671" priority="5185" operator="containsText" text="Extrema">
      <formula>NOT(ISERROR(SEARCH("Extrema",AE464)))</formula>
    </cfRule>
    <cfRule type="containsText" dxfId="11670" priority="5186" operator="containsText" text="Alta">
      <formula>NOT(ISERROR(SEARCH("Alta",AE464)))</formula>
    </cfRule>
    <cfRule type="containsText" dxfId="11669" priority="5187" operator="containsText" text="Moderada">
      <formula>NOT(ISERROR(SEARCH("Moderada",AE464)))</formula>
    </cfRule>
    <cfRule type="containsText" dxfId="11668" priority="5188" operator="containsText" text="Baja">
      <formula>NOT(ISERROR(SEARCH("Baja",AE464)))</formula>
    </cfRule>
  </conditionalFormatting>
  <conditionalFormatting sqref="V464">
    <cfRule type="cellIs" dxfId="11667" priority="5195" stopIfTrue="1" operator="equal">
      <formula>"Alta"</formula>
    </cfRule>
  </conditionalFormatting>
  <conditionalFormatting sqref="V464">
    <cfRule type="cellIs" dxfId="11666" priority="5197" stopIfTrue="1" operator="equal">
      <formula>"Baja"</formula>
    </cfRule>
  </conditionalFormatting>
  <conditionalFormatting sqref="V464">
    <cfRule type="cellIs" dxfId="11665" priority="5196" stopIfTrue="1" operator="equal">
      <formula>"Media"</formula>
    </cfRule>
  </conditionalFormatting>
  <conditionalFormatting sqref="V464">
    <cfRule type="cellIs" dxfId="11664" priority="5194" stopIfTrue="1" operator="equal">
      <formula>"Muy Alta"</formula>
    </cfRule>
  </conditionalFormatting>
  <conditionalFormatting sqref="V464">
    <cfRule type="cellIs" dxfId="11663" priority="5198" stopIfTrue="1" operator="equal">
      <formula>"Muy Baja"</formula>
    </cfRule>
  </conditionalFormatting>
  <conditionalFormatting sqref="AP464">
    <cfRule type="cellIs" dxfId="11662" priority="5171" stopIfTrue="1" operator="equal">
      <formula>"Alta"</formula>
    </cfRule>
  </conditionalFormatting>
  <conditionalFormatting sqref="AP464">
    <cfRule type="cellIs" dxfId="11661" priority="5173" stopIfTrue="1" operator="equal">
      <formula>"Baja"</formula>
    </cfRule>
  </conditionalFormatting>
  <conditionalFormatting sqref="AP464">
    <cfRule type="cellIs" dxfId="11660" priority="5172" stopIfTrue="1" operator="equal">
      <formula>"Media"</formula>
    </cfRule>
  </conditionalFormatting>
  <conditionalFormatting sqref="AP464">
    <cfRule type="cellIs" dxfId="11659" priority="5170" stopIfTrue="1" operator="equal">
      <formula>"Muy Alta"</formula>
    </cfRule>
  </conditionalFormatting>
  <conditionalFormatting sqref="AP464">
    <cfRule type="cellIs" dxfId="11658" priority="5174" stopIfTrue="1" operator="equal">
      <formula>"Muy Baja"</formula>
    </cfRule>
  </conditionalFormatting>
  <conditionalFormatting sqref="AE470">
    <cfRule type="containsText" dxfId="11657" priority="5137" operator="containsText" text="VALORAR">
      <formula>NOT(ISERROR(SEARCH("VALORAR",AE470)))</formula>
    </cfRule>
    <cfRule type="containsText" dxfId="11656" priority="5138" operator="containsText" text="Extrema">
      <formula>NOT(ISERROR(SEARCH("Extrema",AE470)))</formula>
    </cfRule>
    <cfRule type="containsText" dxfId="11655" priority="5139" operator="containsText" text="Alta">
      <formula>NOT(ISERROR(SEARCH("Alta",AE470)))</formula>
    </cfRule>
    <cfRule type="containsText" dxfId="11654" priority="5140" operator="containsText" text="Moderada">
      <formula>NOT(ISERROR(SEARCH("Moderada",AE470)))</formula>
    </cfRule>
    <cfRule type="containsText" dxfId="11653" priority="5141" operator="containsText" text="Baja">
      <formula>NOT(ISERROR(SEARCH("Baja",AE470)))</formula>
    </cfRule>
  </conditionalFormatting>
  <conditionalFormatting sqref="AE470">
    <cfRule type="containsText" dxfId="11652" priority="5142" operator="containsText" text="VALORAR">
      <formula>NOT(ISERROR(SEARCH("VALORAR",AE470)))</formula>
    </cfRule>
    <cfRule type="containsText" dxfId="11651" priority="5143" operator="containsText" text="Extrema">
      <formula>NOT(ISERROR(SEARCH("Extrema",AE470)))</formula>
    </cfRule>
    <cfRule type="containsText" dxfId="11650" priority="5144" operator="containsText" text="Alta">
      <formula>NOT(ISERROR(SEARCH("Alta",AE470)))</formula>
    </cfRule>
    <cfRule type="containsText" dxfId="11649" priority="5145" operator="containsText" text="Moderada">
      <formula>NOT(ISERROR(SEARCH("Moderada",AE470)))</formula>
    </cfRule>
    <cfRule type="containsText" dxfId="11648" priority="5146" operator="containsText" text="Baja">
      <formula>NOT(ISERROR(SEARCH("Baja",AE470)))</formula>
    </cfRule>
  </conditionalFormatting>
  <conditionalFormatting sqref="V470">
    <cfRule type="cellIs" dxfId="11647" priority="5153" stopIfTrue="1" operator="equal">
      <formula>"Alta"</formula>
    </cfRule>
  </conditionalFormatting>
  <conditionalFormatting sqref="V470">
    <cfRule type="cellIs" dxfId="11646" priority="5155" stopIfTrue="1" operator="equal">
      <formula>"Baja"</formula>
    </cfRule>
  </conditionalFormatting>
  <conditionalFormatting sqref="V470">
    <cfRule type="cellIs" dxfId="11645" priority="5154" stopIfTrue="1" operator="equal">
      <formula>"Media"</formula>
    </cfRule>
  </conditionalFormatting>
  <conditionalFormatting sqref="V470">
    <cfRule type="cellIs" dxfId="11644" priority="5152" stopIfTrue="1" operator="equal">
      <formula>"Muy Alta"</formula>
    </cfRule>
  </conditionalFormatting>
  <conditionalFormatting sqref="V470">
    <cfRule type="cellIs" dxfId="11643" priority="5156" stopIfTrue="1" operator="equal">
      <formula>"Muy Baja"</formula>
    </cfRule>
  </conditionalFormatting>
  <conditionalFormatting sqref="AP470">
    <cfRule type="cellIs" dxfId="11642" priority="5129" stopIfTrue="1" operator="equal">
      <formula>"Alta"</formula>
    </cfRule>
  </conditionalFormatting>
  <conditionalFormatting sqref="AP470">
    <cfRule type="cellIs" dxfId="11641" priority="5131" stopIfTrue="1" operator="equal">
      <formula>"Baja"</formula>
    </cfRule>
  </conditionalFormatting>
  <conditionalFormatting sqref="AP470">
    <cfRule type="cellIs" dxfId="11640" priority="5130" stopIfTrue="1" operator="equal">
      <formula>"Media"</formula>
    </cfRule>
  </conditionalFormatting>
  <conditionalFormatting sqref="AP470">
    <cfRule type="cellIs" dxfId="11639" priority="5128" stopIfTrue="1" operator="equal">
      <formula>"Muy Alta"</formula>
    </cfRule>
  </conditionalFormatting>
  <conditionalFormatting sqref="AP470">
    <cfRule type="cellIs" dxfId="11638" priority="5132" stopIfTrue="1" operator="equal">
      <formula>"Muy Baja"</formula>
    </cfRule>
  </conditionalFormatting>
  <conditionalFormatting sqref="AE478:AE479">
    <cfRule type="containsText" dxfId="11637" priority="5067" operator="containsText" text="VALORAR">
      <formula>NOT(ISERROR(SEARCH("VALORAR",AE478)))</formula>
    </cfRule>
    <cfRule type="containsText" dxfId="11636" priority="5068" operator="containsText" text="Extrema">
      <formula>NOT(ISERROR(SEARCH("Extrema",AE478)))</formula>
    </cfRule>
    <cfRule type="containsText" dxfId="11635" priority="5069" operator="containsText" text="Alta">
      <formula>NOT(ISERROR(SEARCH("Alta",AE478)))</formula>
    </cfRule>
    <cfRule type="containsText" dxfId="11634" priority="5070" operator="containsText" text="Moderada">
      <formula>NOT(ISERROR(SEARCH("Moderada",AE478)))</formula>
    </cfRule>
    <cfRule type="containsText" dxfId="11633" priority="5071" operator="containsText" text="Baja">
      <formula>NOT(ISERROR(SEARCH("Baja",AE478)))</formula>
    </cfRule>
  </conditionalFormatting>
  <conditionalFormatting sqref="AE478:AE479">
    <cfRule type="containsText" dxfId="11632" priority="5072" operator="containsText" text="VALORAR">
      <formula>NOT(ISERROR(SEARCH("VALORAR",AE478)))</formula>
    </cfRule>
    <cfRule type="containsText" dxfId="11631" priority="5073" operator="containsText" text="Extrema">
      <formula>NOT(ISERROR(SEARCH("Extrema",AE478)))</formula>
    </cfRule>
    <cfRule type="containsText" dxfId="11630" priority="5074" operator="containsText" text="Alta">
      <formula>NOT(ISERROR(SEARCH("Alta",AE478)))</formula>
    </cfRule>
    <cfRule type="containsText" dxfId="11629" priority="5075" operator="containsText" text="Moderada">
      <formula>NOT(ISERROR(SEARCH("Moderada",AE478)))</formula>
    </cfRule>
    <cfRule type="containsText" dxfId="11628" priority="5076" operator="containsText" text="Baja">
      <formula>NOT(ISERROR(SEARCH("Baja",AE478)))</formula>
    </cfRule>
  </conditionalFormatting>
  <conditionalFormatting sqref="AP483">
    <cfRule type="cellIs" dxfId="11627" priority="5021" stopIfTrue="1" operator="equal">
      <formula>"Alta"</formula>
    </cfRule>
  </conditionalFormatting>
  <conditionalFormatting sqref="AP483">
    <cfRule type="cellIs" dxfId="11626" priority="5023" stopIfTrue="1" operator="equal">
      <formula>"Baja"</formula>
    </cfRule>
  </conditionalFormatting>
  <conditionalFormatting sqref="AP483">
    <cfRule type="cellIs" dxfId="11625" priority="5022" stopIfTrue="1" operator="equal">
      <formula>"Media"</formula>
    </cfRule>
  </conditionalFormatting>
  <conditionalFormatting sqref="AP483">
    <cfRule type="cellIs" dxfId="11624" priority="5020" stopIfTrue="1" operator="equal">
      <formula>"Muy Alta"</formula>
    </cfRule>
  </conditionalFormatting>
  <conditionalFormatting sqref="AP483">
    <cfRule type="cellIs" dxfId="11623" priority="5024" stopIfTrue="1" operator="equal">
      <formula>"Muy Baja"</formula>
    </cfRule>
  </conditionalFormatting>
  <conditionalFormatting sqref="AP480">
    <cfRule type="cellIs" dxfId="11622" priority="4979" stopIfTrue="1" operator="equal">
      <formula>"Alta"</formula>
    </cfRule>
  </conditionalFormatting>
  <conditionalFormatting sqref="AP480">
    <cfRule type="cellIs" dxfId="11621" priority="4981" stopIfTrue="1" operator="equal">
      <formula>"Baja"</formula>
    </cfRule>
  </conditionalFormatting>
  <conditionalFormatting sqref="AP480">
    <cfRule type="cellIs" dxfId="11620" priority="4980" stopIfTrue="1" operator="equal">
      <formula>"Media"</formula>
    </cfRule>
  </conditionalFormatting>
  <conditionalFormatting sqref="AP480">
    <cfRule type="cellIs" dxfId="11619" priority="4978" stopIfTrue="1" operator="equal">
      <formula>"Muy Alta"</formula>
    </cfRule>
  </conditionalFormatting>
  <conditionalFormatting sqref="AP480">
    <cfRule type="cellIs" dxfId="11618" priority="4982" stopIfTrue="1" operator="equal">
      <formula>"Muy Baja"</formula>
    </cfRule>
  </conditionalFormatting>
  <conditionalFormatting sqref="V478:V479">
    <cfRule type="cellIs" dxfId="11617" priority="5083" stopIfTrue="1" operator="equal">
      <formula>"Alta"</formula>
    </cfRule>
  </conditionalFormatting>
  <conditionalFormatting sqref="V478:V479">
    <cfRule type="cellIs" dxfId="11616" priority="5085" stopIfTrue="1" operator="equal">
      <formula>"Baja"</formula>
    </cfRule>
  </conditionalFormatting>
  <conditionalFormatting sqref="V478:V479">
    <cfRule type="cellIs" dxfId="11615" priority="5084" stopIfTrue="1" operator="equal">
      <formula>"Media"</formula>
    </cfRule>
  </conditionalFormatting>
  <conditionalFormatting sqref="V478:V479">
    <cfRule type="cellIs" dxfId="11614" priority="5082" stopIfTrue="1" operator="equal">
      <formula>"Muy Alta"</formula>
    </cfRule>
  </conditionalFormatting>
  <conditionalFormatting sqref="V478:V479">
    <cfRule type="cellIs" dxfId="11613" priority="5086" stopIfTrue="1" operator="equal">
      <formula>"Muy Baja"</formula>
    </cfRule>
  </conditionalFormatting>
  <conditionalFormatting sqref="AW478">
    <cfRule type="containsText" dxfId="11612" priority="5057" operator="containsText" text="VALORAR">
      <formula>NOT(ISERROR(SEARCH("VALORAR",AW478)))</formula>
    </cfRule>
    <cfRule type="containsText" dxfId="11611" priority="5058" operator="containsText" text="Extrema">
      <formula>NOT(ISERROR(SEARCH("Extrema",AW478)))</formula>
    </cfRule>
    <cfRule type="containsText" dxfId="11610" priority="5059" operator="containsText" text="Alta">
      <formula>NOT(ISERROR(SEARCH("Alta",AW478)))</formula>
    </cfRule>
    <cfRule type="containsText" dxfId="11609" priority="5060" operator="containsText" text="Moderada">
      <formula>NOT(ISERROR(SEARCH("Moderada",AW478)))</formula>
    </cfRule>
    <cfRule type="containsText" dxfId="11608" priority="5061" operator="containsText" text="Baja">
      <formula>NOT(ISERROR(SEARCH("Baja",AW478)))</formula>
    </cfRule>
  </conditionalFormatting>
  <conditionalFormatting sqref="AW478">
    <cfRule type="containsText" dxfId="11607" priority="5062" operator="containsText" text="VALORAR">
      <formula>NOT(ISERROR(SEARCH("VALORAR",AW478)))</formula>
    </cfRule>
    <cfRule type="containsText" dxfId="11606" priority="5063" operator="containsText" text="Extrema">
      <formula>NOT(ISERROR(SEARCH("Extrema",AW478)))</formula>
    </cfRule>
    <cfRule type="containsText" dxfId="11605" priority="5064" operator="containsText" text="Alta">
      <formula>NOT(ISERROR(SEARCH("Alta",AW478)))</formula>
    </cfRule>
    <cfRule type="containsText" dxfId="11604" priority="5065" operator="containsText" text="Moderada">
      <formula>NOT(ISERROR(SEARCH("Moderada",AW478)))</formula>
    </cfRule>
    <cfRule type="containsText" dxfId="11603" priority="5066" operator="containsText" text="Baja">
      <formula>NOT(ISERROR(SEARCH("Baja",AW478)))</formula>
    </cfRule>
  </conditionalFormatting>
  <conditionalFormatting sqref="AP478">
    <cfRule type="cellIs" dxfId="11602" priority="5049" stopIfTrue="1" operator="equal">
      <formula>"Alta"</formula>
    </cfRule>
  </conditionalFormatting>
  <conditionalFormatting sqref="AP478">
    <cfRule type="cellIs" dxfId="11601" priority="5051" stopIfTrue="1" operator="equal">
      <formula>"Baja"</formula>
    </cfRule>
  </conditionalFormatting>
  <conditionalFormatting sqref="AP478">
    <cfRule type="cellIs" dxfId="11600" priority="5050" stopIfTrue="1" operator="equal">
      <formula>"Media"</formula>
    </cfRule>
  </conditionalFormatting>
  <conditionalFormatting sqref="AP478">
    <cfRule type="cellIs" dxfId="11599" priority="5048" stopIfTrue="1" operator="equal">
      <formula>"Muy Alta"</formula>
    </cfRule>
  </conditionalFormatting>
  <conditionalFormatting sqref="AP478">
    <cfRule type="cellIs" dxfId="11598" priority="5052" stopIfTrue="1" operator="equal">
      <formula>"Muy Baja"</formula>
    </cfRule>
  </conditionalFormatting>
  <conditionalFormatting sqref="AP479">
    <cfRule type="cellIs" dxfId="11597" priority="5035" stopIfTrue="1" operator="equal">
      <formula>"Alta"</formula>
    </cfRule>
  </conditionalFormatting>
  <conditionalFormatting sqref="AP479">
    <cfRule type="cellIs" dxfId="11596" priority="5037" stopIfTrue="1" operator="equal">
      <formula>"Baja"</formula>
    </cfRule>
  </conditionalFormatting>
  <conditionalFormatting sqref="AP479">
    <cfRule type="cellIs" dxfId="11595" priority="5036" stopIfTrue="1" operator="equal">
      <formula>"Media"</formula>
    </cfRule>
  </conditionalFormatting>
  <conditionalFormatting sqref="AP479">
    <cfRule type="cellIs" dxfId="11594" priority="5034" stopIfTrue="1" operator="equal">
      <formula>"Muy Alta"</formula>
    </cfRule>
  </conditionalFormatting>
  <conditionalFormatting sqref="AP479">
    <cfRule type="cellIs" dxfId="11593" priority="5038" stopIfTrue="1" operator="equal">
      <formula>"Muy Baja"</formula>
    </cfRule>
  </conditionalFormatting>
  <conditionalFormatting sqref="AE480:AE481">
    <cfRule type="containsText" dxfId="11592" priority="4987" operator="containsText" text="VALORAR">
      <formula>NOT(ISERROR(SEARCH("VALORAR",AE480)))</formula>
    </cfRule>
    <cfRule type="containsText" dxfId="11591" priority="4988" operator="containsText" text="Extrema">
      <formula>NOT(ISERROR(SEARCH("Extrema",AE480)))</formula>
    </cfRule>
    <cfRule type="containsText" dxfId="11590" priority="4989" operator="containsText" text="Alta">
      <formula>NOT(ISERROR(SEARCH("Alta",AE480)))</formula>
    </cfRule>
    <cfRule type="containsText" dxfId="11589" priority="4990" operator="containsText" text="Moderada">
      <formula>NOT(ISERROR(SEARCH("Moderada",AE480)))</formula>
    </cfRule>
    <cfRule type="containsText" dxfId="11588" priority="4991" operator="containsText" text="Baja">
      <formula>NOT(ISERROR(SEARCH("Baja",AE480)))</formula>
    </cfRule>
  </conditionalFormatting>
  <conditionalFormatting sqref="AE480:AE481">
    <cfRule type="containsText" dxfId="11587" priority="4992" operator="containsText" text="VALORAR">
      <formula>NOT(ISERROR(SEARCH("VALORAR",AE480)))</formula>
    </cfRule>
    <cfRule type="containsText" dxfId="11586" priority="4993" operator="containsText" text="Extrema">
      <formula>NOT(ISERROR(SEARCH("Extrema",AE480)))</formula>
    </cfRule>
    <cfRule type="containsText" dxfId="11585" priority="4994" operator="containsText" text="Alta">
      <formula>NOT(ISERROR(SEARCH("Alta",AE480)))</formula>
    </cfRule>
    <cfRule type="containsText" dxfId="11584" priority="4995" operator="containsText" text="Moderada">
      <formula>NOT(ISERROR(SEARCH("Moderada",AE480)))</formula>
    </cfRule>
    <cfRule type="containsText" dxfId="11583" priority="4996" operator="containsText" text="Baja">
      <formula>NOT(ISERROR(SEARCH("Baja",AE480)))</formula>
    </cfRule>
  </conditionalFormatting>
  <conditionalFormatting sqref="V480:V481">
    <cfRule type="cellIs" dxfId="11582" priority="5003" stopIfTrue="1" operator="equal">
      <formula>"Alta"</formula>
    </cfRule>
  </conditionalFormatting>
  <conditionalFormatting sqref="V480:V481">
    <cfRule type="cellIs" dxfId="11581" priority="5005" stopIfTrue="1" operator="equal">
      <formula>"Baja"</formula>
    </cfRule>
  </conditionalFormatting>
  <conditionalFormatting sqref="V480:V481">
    <cfRule type="cellIs" dxfId="11580" priority="5004" stopIfTrue="1" operator="equal">
      <formula>"Media"</formula>
    </cfRule>
  </conditionalFormatting>
  <conditionalFormatting sqref="V480:V481">
    <cfRule type="cellIs" dxfId="11579" priority="5002" stopIfTrue="1" operator="equal">
      <formula>"Muy Alta"</formula>
    </cfRule>
  </conditionalFormatting>
  <conditionalFormatting sqref="V480:V481">
    <cfRule type="cellIs" dxfId="11578" priority="5006" stopIfTrue="1" operator="equal">
      <formula>"Muy Baja"</formula>
    </cfRule>
  </conditionalFormatting>
  <conditionalFormatting sqref="AP481">
    <cfRule type="cellIs" dxfId="11577" priority="4965" stopIfTrue="1" operator="equal">
      <formula>"Alta"</formula>
    </cfRule>
  </conditionalFormatting>
  <conditionalFormatting sqref="AP481">
    <cfRule type="cellIs" dxfId="11576" priority="4967" stopIfTrue="1" operator="equal">
      <formula>"Baja"</formula>
    </cfRule>
  </conditionalFormatting>
  <conditionalFormatting sqref="AP481">
    <cfRule type="cellIs" dxfId="11575" priority="4966" stopIfTrue="1" operator="equal">
      <formula>"Media"</formula>
    </cfRule>
  </conditionalFormatting>
  <conditionalFormatting sqref="AP481">
    <cfRule type="cellIs" dxfId="11574" priority="4964" stopIfTrue="1" operator="equal">
      <formula>"Muy Alta"</formula>
    </cfRule>
  </conditionalFormatting>
  <conditionalFormatting sqref="AP481">
    <cfRule type="cellIs" dxfId="11573" priority="4968" stopIfTrue="1" operator="equal">
      <formula>"Muy Baja"</formula>
    </cfRule>
  </conditionalFormatting>
  <conditionalFormatting sqref="AE482">
    <cfRule type="containsText" dxfId="11572" priority="4931" operator="containsText" text="VALORAR">
      <formula>NOT(ISERROR(SEARCH("VALORAR",AE482)))</formula>
    </cfRule>
    <cfRule type="containsText" dxfId="11571" priority="4932" operator="containsText" text="Extrema">
      <formula>NOT(ISERROR(SEARCH("Extrema",AE482)))</formula>
    </cfRule>
    <cfRule type="containsText" dxfId="11570" priority="4933" operator="containsText" text="Alta">
      <formula>NOT(ISERROR(SEARCH("Alta",AE482)))</formula>
    </cfRule>
    <cfRule type="containsText" dxfId="11569" priority="4934" operator="containsText" text="Moderada">
      <formula>NOT(ISERROR(SEARCH("Moderada",AE482)))</formula>
    </cfRule>
    <cfRule type="containsText" dxfId="11568" priority="4935" operator="containsText" text="Baja">
      <formula>NOT(ISERROR(SEARCH("Baja",AE482)))</formula>
    </cfRule>
  </conditionalFormatting>
  <conditionalFormatting sqref="AE482">
    <cfRule type="containsText" dxfId="11567" priority="4936" operator="containsText" text="VALORAR">
      <formula>NOT(ISERROR(SEARCH("VALORAR",AE482)))</formula>
    </cfRule>
    <cfRule type="containsText" dxfId="11566" priority="4937" operator="containsText" text="Extrema">
      <formula>NOT(ISERROR(SEARCH("Extrema",AE482)))</formula>
    </cfRule>
    <cfRule type="containsText" dxfId="11565" priority="4938" operator="containsText" text="Alta">
      <formula>NOT(ISERROR(SEARCH("Alta",AE482)))</formula>
    </cfRule>
    <cfRule type="containsText" dxfId="11564" priority="4939" operator="containsText" text="Moderada">
      <formula>NOT(ISERROR(SEARCH("Moderada",AE482)))</formula>
    </cfRule>
    <cfRule type="containsText" dxfId="11563" priority="4940" operator="containsText" text="Baja">
      <formula>NOT(ISERROR(SEARCH("Baja",AE482)))</formula>
    </cfRule>
  </conditionalFormatting>
  <conditionalFormatting sqref="V482">
    <cfRule type="cellIs" dxfId="11562" priority="4947" stopIfTrue="1" operator="equal">
      <formula>"Alta"</formula>
    </cfRule>
  </conditionalFormatting>
  <conditionalFormatting sqref="V482">
    <cfRule type="cellIs" dxfId="11561" priority="4949" stopIfTrue="1" operator="equal">
      <formula>"Baja"</formula>
    </cfRule>
  </conditionalFormatting>
  <conditionalFormatting sqref="V482">
    <cfRule type="cellIs" dxfId="11560" priority="4948" stopIfTrue="1" operator="equal">
      <formula>"Media"</formula>
    </cfRule>
  </conditionalFormatting>
  <conditionalFormatting sqref="V482">
    <cfRule type="cellIs" dxfId="11559" priority="4946" stopIfTrue="1" operator="equal">
      <formula>"Muy Alta"</formula>
    </cfRule>
  </conditionalFormatting>
  <conditionalFormatting sqref="V482">
    <cfRule type="cellIs" dxfId="11558" priority="4950" stopIfTrue="1" operator="equal">
      <formula>"Muy Baja"</formula>
    </cfRule>
  </conditionalFormatting>
  <conditionalFormatting sqref="AP482">
    <cfRule type="cellIs" dxfId="11557" priority="4923" stopIfTrue="1" operator="equal">
      <formula>"Alta"</formula>
    </cfRule>
  </conditionalFormatting>
  <conditionalFormatting sqref="AP482">
    <cfRule type="cellIs" dxfId="11556" priority="4925" stopIfTrue="1" operator="equal">
      <formula>"Baja"</formula>
    </cfRule>
  </conditionalFormatting>
  <conditionalFormatting sqref="AP482">
    <cfRule type="cellIs" dxfId="11555" priority="4924" stopIfTrue="1" operator="equal">
      <formula>"Media"</formula>
    </cfRule>
  </conditionalFormatting>
  <conditionalFormatting sqref="AP482">
    <cfRule type="cellIs" dxfId="11554" priority="4922" stopIfTrue="1" operator="equal">
      <formula>"Muy Alta"</formula>
    </cfRule>
  </conditionalFormatting>
  <conditionalFormatting sqref="AP482">
    <cfRule type="cellIs" dxfId="11553" priority="4926" stopIfTrue="1" operator="equal">
      <formula>"Muy Baja"</formula>
    </cfRule>
  </conditionalFormatting>
  <conditionalFormatting sqref="AE472:AE473">
    <cfRule type="containsText" dxfId="11552" priority="4875" operator="containsText" text="VALORAR">
      <formula>NOT(ISERROR(SEARCH("VALORAR",AE472)))</formula>
    </cfRule>
    <cfRule type="containsText" dxfId="11551" priority="4876" operator="containsText" text="Extrema">
      <formula>NOT(ISERROR(SEARCH("Extrema",AE472)))</formula>
    </cfRule>
    <cfRule type="containsText" dxfId="11550" priority="4877" operator="containsText" text="Alta">
      <formula>NOT(ISERROR(SEARCH("Alta",AE472)))</formula>
    </cfRule>
    <cfRule type="containsText" dxfId="11549" priority="4878" operator="containsText" text="Moderada">
      <formula>NOT(ISERROR(SEARCH("Moderada",AE472)))</formula>
    </cfRule>
    <cfRule type="containsText" dxfId="11548" priority="4879" operator="containsText" text="Baja">
      <formula>NOT(ISERROR(SEARCH("Baja",AE472)))</formula>
    </cfRule>
  </conditionalFormatting>
  <conditionalFormatting sqref="AE472:AE473">
    <cfRule type="containsText" dxfId="11547" priority="4880" operator="containsText" text="VALORAR">
      <formula>NOT(ISERROR(SEARCH("VALORAR",AE472)))</formula>
    </cfRule>
    <cfRule type="containsText" dxfId="11546" priority="4881" operator="containsText" text="Extrema">
      <formula>NOT(ISERROR(SEARCH("Extrema",AE472)))</formula>
    </cfRule>
    <cfRule type="containsText" dxfId="11545" priority="4882" operator="containsText" text="Alta">
      <formula>NOT(ISERROR(SEARCH("Alta",AE472)))</formula>
    </cfRule>
    <cfRule type="containsText" dxfId="11544" priority="4883" operator="containsText" text="Moderada">
      <formula>NOT(ISERROR(SEARCH("Moderada",AE472)))</formula>
    </cfRule>
    <cfRule type="containsText" dxfId="11543" priority="4884" operator="containsText" text="Baja">
      <formula>NOT(ISERROR(SEARCH("Baja",AE472)))</formula>
    </cfRule>
  </conditionalFormatting>
  <conditionalFormatting sqref="AP477">
    <cfRule type="cellIs" dxfId="11542" priority="4829" stopIfTrue="1" operator="equal">
      <formula>"Alta"</formula>
    </cfRule>
  </conditionalFormatting>
  <conditionalFormatting sqref="AP477">
    <cfRule type="cellIs" dxfId="11541" priority="4831" stopIfTrue="1" operator="equal">
      <formula>"Baja"</formula>
    </cfRule>
  </conditionalFormatting>
  <conditionalFormatting sqref="AP477">
    <cfRule type="cellIs" dxfId="11540" priority="4830" stopIfTrue="1" operator="equal">
      <formula>"Media"</formula>
    </cfRule>
  </conditionalFormatting>
  <conditionalFormatting sqref="AP477">
    <cfRule type="cellIs" dxfId="11539" priority="4828" stopIfTrue="1" operator="equal">
      <formula>"Muy Alta"</formula>
    </cfRule>
  </conditionalFormatting>
  <conditionalFormatting sqref="AP477">
    <cfRule type="cellIs" dxfId="11538" priority="4832" stopIfTrue="1" operator="equal">
      <formula>"Muy Baja"</formula>
    </cfRule>
  </conditionalFormatting>
  <conditionalFormatting sqref="AP474">
    <cfRule type="cellIs" dxfId="11537" priority="4787" stopIfTrue="1" operator="equal">
      <formula>"Alta"</formula>
    </cfRule>
  </conditionalFormatting>
  <conditionalFormatting sqref="AP474">
    <cfRule type="cellIs" dxfId="11536" priority="4789" stopIfTrue="1" operator="equal">
      <formula>"Baja"</formula>
    </cfRule>
  </conditionalFormatting>
  <conditionalFormatting sqref="AP474">
    <cfRule type="cellIs" dxfId="11535" priority="4788" stopIfTrue="1" operator="equal">
      <formula>"Media"</formula>
    </cfRule>
  </conditionalFormatting>
  <conditionalFormatting sqref="AP474">
    <cfRule type="cellIs" dxfId="11534" priority="4786" stopIfTrue="1" operator="equal">
      <formula>"Muy Alta"</formula>
    </cfRule>
  </conditionalFormatting>
  <conditionalFormatting sqref="AP474">
    <cfRule type="cellIs" dxfId="11533" priority="4790" stopIfTrue="1" operator="equal">
      <formula>"Muy Baja"</formula>
    </cfRule>
  </conditionalFormatting>
  <conditionalFormatting sqref="V472:V473">
    <cfRule type="cellIs" dxfId="11532" priority="4891" stopIfTrue="1" operator="equal">
      <formula>"Alta"</formula>
    </cfRule>
  </conditionalFormatting>
  <conditionalFormatting sqref="V472:V473">
    <cfRule type="cellIs" dxfId="11531" priority="4893" stopIfTrue="1" operator="equal">
      <formula>"Baja"</formula>
    </cfRule>
  </conditionalFormatting>
  <conditionalFormatting sqref="V472:V473">
    <cfRule type="cellIs" dxfId="11530" priority="4892" stopIfTrue="1" operator="equal">
      <formula>"Media"</formula>
    </cfRule>
  </conditionalFormatting>
  <conditionalFormatting sqref="V472:V473">
    <cfRule type="cellIs" dxfId="11529" priority="4890" stopIfTrue="1" operator="equal">
      <formula>"Muy Alta"</formula>
    </cfRule>
  </conditionalFormatting>
  <conditionalFormatting sqref="V472:V473">
    <cfRule type="cellIs" dxfId="11528" priority="4894" stopIfTrue="1" operator="equal">
      <formula>"Muy Baja"</formula>
    </cfRule>
  </conditionalFormatting>
  <conditionalFormatting sqref="AW472">
    <cfRule type="containsText" dxfId="11527" priority="4865" operator="containsText" text="VALORAR">
      <formula>NOT(ISERROR(SEARCH("VALORAR",AW472)))</formula>
    </cfRule>
    <cfRule type="containsText" dxfId="11526" priority="4866" operator="containsText" text="Extrema">
      <formula>NOT(ISERROR(SEARCH("Extrema",AW472)))</formula>
    </cfRule>
    <cfRule type="containsText" dxfId="11525" priority="4867" operator="containsText" text="Alta">
      <formula>NOT(ISERROR(SEARCH("Alta",AW472)))</formula>
    </cfRule>
    <cfRule type="containsText" dxfId="11524" priority="4868" operator="containsText" text="Moderada">
      <formula>NOT(ISERROR(SEARCH("Moderada",AW472)))</formula>
    </cfRule>
    <cfRule type="containsText" dxfId="11523" priority="4869" operator="containsText" text="Baja">
      <formula>NOT(ISERROR(SEARCH("Baja",AW472)))</formula>
    </cfRule>
  </conditionalFormatting>
  <conditionalFormatting sqref="AW472">
    <cfRule type="containsText" dxfId="11522" priority="4870" operator="containsText" text="VALORAR">
      <formula>NOT(ISERROR(SEARCH("VALORAR",AW472)))</formula>
    </cfRule>
    <cfRule type="containsText" dxfId="11521" priority="4871" operator="containsText" text="Extrema">
      <formula>NOT(ISERROR(SEARCH("Extrema",AW472)))</formula>
    </cfRule>
    <cfRule type="containsText" dxfId="11520" priority="4872" operator="containsText" text="Alta">
      <formula>NOT(ISERROR(SEARCH("Alta",AW472)))</formula>
    </cfRule>
    <cfRule type="containsText" dxfId="11519" priority="4873" operator="containsText" text="Moderada">
      <formula>NOT(ISERROR(SEARCH("Moderada",AW472)))</formula>
    </cfRule>
    <cfRule type="containsText" dxfId="11518" priority="4874" operator="containsText" text="Baja">
      <formula>NOT(ISERROR(SEARCH("Baja",AW472)))</formula>
    </cfRule>
  </conditionalFormatting>
  <conditionalFormatting sqref="AP472">
    <cfRule type="cellIs" dxfId="11517" priority="4857" stopIfTrue="1" operator="equal">
      <formula>"Alta"</formula>
    </cfRule>
  </conditionalFormatting>
  <conditionalFormatting sqref="AP472">
    <cfRule type="cellIs" dxfId="11516" priority="4859" stopIfTrue="1" operator="equal">
      <formula>"Baja"</formula>
    </cfRule>
  </conditionalFormatting>
  <conditionalFormatting sqref="AP472">
    <cfRule type="cellIs" dxfId="11515" priority="4858" stopIfTrue="1" operator="equal">
      <formula>"Media"</formula>
    </cfRule>
  </conditionalFormatting>
  <conditionalFormatting sqref="AP472">
    <cfRule type="cellIs" dxfId="11514" priority="4856" stopIfTrue="1" operator="equal">
      <formula>"Muy Alta"</formula>
    </cfRule>
  </conditionalFormatting>
  <conditionalFormatting sqref="AP472">
    <cfRule type="cellIs" dxfId="11513" priority="4860" stopIfTrue="1" operator="equal">
      <formula>"Muy Baja"</formula>
    </cfRule>
  </conditionalFormatting>
  <conditionalFormatting sqref="AP473">
    <cfRule type="cellIs" dxfId="11512" priority="4843" stopIfTrue="1" operator="equal">
      <formula>"Alta"</formula>
    </cfRule>
  </conditionalFormatting>
  <conditionalFormatting sqref="AP473">
    <cfRule type="cellIs" dxfId="11511" priority="4845" stopIfTrue="1" operator="equal">
      <formula>"Baja"</formula>
    </cfRule>
  </conditionalFormatting>
  <conditionalFormatting sqref="AP473">
    <cfRule type="cellIs" dxfId="11510" priority="4844" stopIfTrue="1" operator="equal">
      <formula>"Media"</formula>
    </cfRule>
  </conditionalFormatting>
  <conditionalFormatting sqref="AP473">
    <cfRule type="cellIs" dxfId="11509" priority="4842" stopIfTrue="1" operator="equal">
      <formula>"Muy Alta"</formula>
    </cfRule>
  </conditionalFormatting>
  <conditionalFormatting sqref="AP473">
    <cfRule type="cellIs" dxfId="11508" priority="4846" stopIfTrue="1" operator="equal">
      <formula>"Muy Baja"</formula>
    </cfRule>
  </conditionalFormatting>
  <conditionalFormatting sqref="AE474:AE475">
    <cfRule type="containsText" dxfId="11507" priority="4795" operator="containsText" text="VALORAR">
      <formula>NOT(ISERROR(SEARCH("VALORAR",AE474)))</formula>
    </cfRule>
    <cfRule type="containsText" dxfId="11506" priority="4796" operator="containsText" text="Extrema">
      <formula>NOT(ISERROR(SEARCH("Extrema",AE474)))</formula>
    </cfRule>
    <cfRule type="containsText" dxfId="11505" priority="4797" operator="containsText" text="Alta">
      <formula>NOT(ISERROR(SEARCH("Alta",AE474)))</formula>
    </cfRule>
    <cfRule type="containsText" dxfId="11504" priority="4798" operator="containsText" text="Moderada">
      <formula>NOT(ISERROR(SEARCH("Moderada",AE474)))</formula>
    </cfRule>
    <cfRule type="containsText" dxfId="11503" priority="4799" operator="containsText" text="Baja">
      <formula>NOT(ISERROR(SEARCH("Baja",AE474)))</formula>
    </cfRule>
  </conditionalFormatting>
  <conditionalFormatting sqref="AE474:AE475">
    <cfRule type="containsText" dxfId="11502" priority="4800" operator="containsText" text="VALORAR">
      <formula>NOT(ISERROR(SEARCH("VALORAR",AE474)))</formula>
    </cfRule>
    <cfRule type="containsText" dxfId="11501" priority="4801" operator="containsText" text="Extrema">
      <formula>NOT(ISERROR(SEARCH("Extrema",AE474)))</formula>
    </cfRule>
    <cfRule type="containsText" dxfId="11500" priority="4802" operator="containsText" text="Alta">
      <formula>NOT(ISERROR(SEARCH("Alta",AE474)))</formula>
    </cfRule>
    <cfRule type="containsText" dxfId="11499" priority="4803" operator="containsText" text="Moderada">
      <formula>NOT(ISERROR(SEARCH("Moderada",AE474)))</formula>
    </cfRule>
    <cfRule type="containsText" dxfId="11498" priority="4804" operator="containsText" text="Baja">
      <formula>NOT(ISERROR(SEARCH("Baja",AE474)))</formula>
    </cfRule>
  </conditionalFormatting>
  <conditionalFormatting sqref="V474:V475">
    <cfRule type="cellIs" dxfId="11497" priority="4811" stopIfTrue="1" operator="equal">
      <formula>"Alta"</formula>
    </cfRule>
  </conditionalFormatting>
  <conditionalFormatting sqref="V474:V475">
    <cfRule type="cellIs" dxfId="11496" priority="4813" stopIfTrue="1" operator="equal">
      <formula>"Baja"</formula>
    </cfRule>
  </conditionalFormatting>
  <conditionalFormatting sqref="V474:V475">
    <cfRule type="cellIs" dxfId="11495" priority="4812" stopIfTrue="1" operator="equal">
      <formula>"Media"</formula>
    </cfRule>
  </conditionalFormatting>
  <conditionalFormatting sqref="V474:V475">
    <cfRule type="cellIs" dxfId="11494" priority="4810" stopIfTrue="1" operator="equal">
      <formula>"Muy Alta"</formula>
    </cfRule>
  </conditionalFormatting>
  <conditionalFormatting sqref="V474:V475">
    <cfRule type="cellIs" dxfId="11493" priority="4814" stopIfTrue="1" operator="equal">
      <formula>"Muy Baja"</formula>
    </cfRule>
  </conditionalFormatting>
  <conditionalFormatting sqref="AP475">
    <cfRule type="cellIs" dxfId="11492" priority="4773" stopIfTrue="1" operator="equal">
      <formula>"Alta"</formula>
    </cfRule>
  </conditionalFormatting>
  <conditionalFormatting sqref="AP475">
    <cfRule type="cellIs" dxfId="11491" priority="4775" stopIfTrue="1" operator="equal">
      <formula>"Baja"</formula>
    </cfRule>
  </conditionalFormatting>
  <conditionalFormatting sqref="AP475">
    <cfRule type="cellIs" dxfId="11490" priority="4774" stopIfTrue="1" operator="equal">
      <formula>"Media"</formula>
    </cfRule>
  </conditionalFormatting>
  <conditionalFormatting sqref="AP475">
    <cfRule type="cellIs" dxfId="11489" priority="4772" stopIfTrue="1" operator="equal">
      <formula>"Muy Alta"</formula>
    </cfRule>
  </conditionalFormatting>
  <conditionalFormatting sqref="AP475">
    <cfRule type="cellIs" dxfId="11488" priority="4776" stopIfTrue="1" operator="equal">
      <formula>"Muy Baja"</formula>
    </cfRule>
  </conditionalFormatting>
  <conditionalFormatting sqref="AE476">
    <cfRule type="containsText" dxfId="11487" priority="4739" operator="containsText" text="VALORAR">
      <formula>NOT(ISERROR(SEARCH("VALORAR",AE476)))</formula>
    </cfRule>
    <cfRule type="containsText" dxfId="11486" priority="4740" operator="containsText" text="Extrema">
      <formula>NOT(ISERROR(SEARCH("Extrema",AE476)))</formula>
    </cfRule>
    <cfRule type="containsText" dxfId="11485" priority="4741" operator="containsText" text="Alta">
      <formula>NOT(ISERROR(SEARCH("Alta",AE476)))</formula>
    </cfRule>
    <cfRule type="containsText" dxfId="11484" priority="4742" operator="containsText" text="Moderada">
      <formula>NOT(ISERROR(SEARCH("Moderada",AE476)))</formula>
    </cfRule>
    <cfRule type="containsText" dxfId="11483" priority="4743" operator="containsText" text="Baja">
      <formula>NOT(ISERROR(SEARCH("Baja",AE476)))</formula>
    </cfRule>
  </conditionalFormatting>
  <conditionalFormatting sqref="AE476">
    <cfRule type="containsText" dxfId="11482" priority="4744" operator="containsText" text="VALORAR">
      <formula>NOT(ISERROR(SEARCH("VALORAR",AE476)))</formula>
    </cfRule>
    <cfRule type="containsText" dxfId="11481" priority="4745" operator="containsText" text="Extrema">
      <formula>NOT(ISERROR(SEARCH("Extrema",AE476)))</formula>
    </cfRule>
    <cfRule type="containsText" dxfId="11480" priority="4746" operator="containsText" text="Alta">
      <formula>NOT(ISERROR(SEARCH("Alta",AE476)))</formula>
    </cfRule>
    <cfRule type="containsText" dxfId="11479" priority="4747" operator="containsText" text="Moderada">
      <formula>NOT(ISERROR(SEARCH("Moderada",AE476)))</formula>
    </cfRule>
    <cfRule type="containsText" dxfId="11478" priority="4748" operator="containsText" text="Baja">
      <formula>NOT(ISERROR(SEARCH("Baja",AE476)))</formula>
    </cfRule>
  </conditionalFormatting>
  <conditionalFormatting sqref="V476">
    <cfRule type="cellIs" dxfId="11477" priority="4755" stopIfTrue="1" operator="equal">
      <formula>"Alta"</formula>
    </cfRule>
  </conditionalFormatting>
  <conditionalFormatting sqref="V476">
    <cfRule type="cellIs" dxfId="11476" priority="4757" stopIfTrue="1" operator="equal">
      <formula>"Baja"</formula>
    </cfRule>
  </conditionalFormatting>
  <conditionalFormatting sqref="V476">
    <cfRule type="cellIs" dxfId="11475" priority="4756" stopIfTrue="1" operator="equal">
      <formula>"Media"</formula>
    </cfRule>
  </conditionalFormatting>
  <conditionalFormatting sqref="V476">
    <cfRule type="cellIs" dxfId="11474" priority="4754" stopIfTrue="1" operator="equal">
      <formula>"Muy Alta"</formula>
    </cfRule>
  </conditionalFormatting>
  <conditionalFormatting sqref="V476">
    <cfRule type="cellIs" dxfId="11473" priority="4758" stopIfTrue="1" operator="equal">
      <formula>"Muy Baja"</formula>
    </cfRule>
  </conditionalFormatting>
  <conditionalFormatting sqref="AP476">
    <cfRule type="cellIs" dxfId="11472" priority="4731" stopIfTrue="1" operator="equal">
      <formula>"Alta"</formula>
    </cfRule>
  </conditionalFormatting>
  <conditionalFormatting sqref="AP476">
    <cfRule type="cellIs" dxfId="11471" priority="4733" stopIfTrue="1" operator="equal">
      <formula>"Baja"</formula>
    </cfRule>
  </conditionalFormatting>
  <conditionalFormatting sqref="AP476">
    <cfRule type="cellIs" dxfId="11470" priority="4732" stopIfTrue="1" operator="equal">
      <formula>"Media"</formula>
    </cfRule>
  </conditionalFormatting>
  <conditionalFormatting sqref="AP476">
    <cfRule type="cellIs" dxfId="11469" priority="4730" stopIfTrue="1" operator="equal">
      <formula>"Muy Alta"</formula>
    </cfRule>
  </conditionalFormatting>
  <conditionalFormatting sqref="AP476">
    <cfRule type="cellIs" dxfId="11468" priority="4734" stopIfTrue="1" operator="equal">
      <formula>"Muy Baja"</formula>
    </cfRule>
  </conditionalFormatting>
  <conditionalFormatting sqref="AE484:AE485">
    <cfRule type="containsText" dxfId="11467" priority="4683" operator="containsText" text="VALORAR">
      <formula>NOT(ISERROR(SEARCH("VALORAR",AE484)))</formula>
    </cfRule>
    <cfRule type="containsText" dxfId="11466" priority="4684" operator="containsText" text="Extrema">
      <formula>NOT(ISERROR(SEARCH("Extrema",AE484)))</formula>
    </cfRule>
    <cfRule type="containsText" dxfId="11465" priority="4685" operator="containsText" text="Alta">
      <formula>NOT(ISERROR(SEARCH("Alta",AE484)))</formula>
    </cfRule>
    <cfRule type="containsText" dxfId="11464" priority="4686" operator="containsText" text="Moderada">
      <formula>NOT(ISERROR(SEARCH("Moderada",AE484)))</formula>
    </cfRule>
    <cfRule type="containsText" dxfId="11463" priority="4687" operator="containsText" text="Baja">
      <formula>NOT(ISERROR(SEARCH("Baja",AE484)))</formula>
    </cfRule>
  </conditionalFormatting>
  <conditionalFormatting sqref="AE484:AE485">
    <cfRule type="containsText" dxfId="11462" priority="4688" operator="containsText" text="VALORAR">
      <formula>NOT(ISERROR(SEARCH("VALORAR",AE484)))</formula>
    </cfRule>
    <cfRule type="containsText" dxfId="11461" priority="4689" operator="containsText" text="Extrema">
      <formula>NOT(ISERROR(SEARCH("Extrema",AE484)))</formula>
    </cfRule>
    <cfRule type="containsText" dxfId="11460" priority="4690" operator="containsText" text="Alta">
      <formula>NOT(ISERROR(SEARCH("Alta",AE484)))</formula>
    </cfRule>
    <cfRule type="containsText" dxfId="11459" priority="4691" operator="containsText" text="Moderada">
      <formula>NOT(ISERROR(SEARCH("Moderada",AE484)))</formula>
    </cfRule>
    <cfRule type="containsText" dxfId="11458" priority="4692" operator="containsText" text="Baja">
      <formula>NOT(ISERROR(SEARCH("Baja",AE484)))</formula>
    </cfRule>
  </conditionalFormatting>
  <conditionalFormatting sqref="AP489">
    <cfRule type="cellIs" dxfId="11457" priority="4637" stopIfTrue="1" operator="equal">
      <formula>"Alta"</formula>
    </cfRule>
  </conditionalFormatting>
  <conditionalFormatting sqref="AP489">
    <cfRule type="cellIs" dxfId="11456" priority="4639" stopIfTrue="1" operator="equal">
      <formula>"Baja"</formula>
    </cfRule>
  </conditionalFormatting>
  <conditionalFormatting sqref="AP489">
    <cfRule type="cellIs" dxfId="11455" priority="4638" stopIfTrue="1" operator="equal">
      <formula>"Media"</formula>
    </cfRule>
  </conditionalFormatting>
  <conditionalFormatting sqref="AP489">
    <cfRule type="cellIs" dxfId="11454" priority="4636" stopIfTrue="1" operator="equal">
      <formula>"Muy Alta"</formula>
    </cfRule>
  </conditionalFormatting>
  <conditionalFormatting sqref="AP489">
    <cfRule type="cellIs" dxfId="11453" priority="4640" stopIfTrue="1" operator="equal">
      <formula>"Muy Baja"</formula>
    </cfRule>
  </conditionalFormatting>
  <conditionalFormatting sqref="AP486">
    <cfRule type="cellIs" dxfId="11452" priority="4595" stopIfTrue="1" operator="equal">
      <formula>"Alta"</formula>
    </cfRule>
  </conditionalFormatting>
  <conditionalFormatting sqref="AP486">
    <cfRule type="cellIs" dxfId="11451" priority="4597" stopIfTrue="1" operator="equal">
      <formula>"Baja"</formula>
    </cfRule>
  </conditionalFormatting>
  <conditionalFormatting sqref="AP486">
    <cfRule type="cellIs" dxfId="11450" priority="4596" stopIfTrue="1" operator="equal">
      <formula>"Media"</formula>
    </cfRule>
  </conditionalFormatting>
  <conditionalFormatting sqref="AP486">
    <cfRule type="cellIs" dxfId="11449" priority="4594" stopIfTrue="1" operator="equal">
      <formula>"Muy Alta"</formula>
    </cfRule>
  </conditionalFormatting>
  <conditionalFormatting sqref="AP486">
    <cfRule type="cellIs" dxfId="11448" priority="4598" stopIfTrue="1" operator="equal">
      <formula>"Muy Baja"</formula>
    </cfRule>
  </conditionalFormatting>
  <conditionalFormatting sqref="V484:V485">
    <cfRule type="cellIs" dxfId="11447" priority="4699" stopIfTrue="1" operator="equal">
      <formula>"Alta"</formula>
    </cfRule>
  </conditionalFormatting>
  <conditionalFormatting sqref="V484:V485">
    <cfRule type="cellIs" dxfId="11446" priority="4701" stopIfTrue="1" operator="equal">
      <formula>"Baja"</formula>
    </cfRule>
  </conditionalFormatting>
  <conditionalFormatting sqref="V484:V485">
    <cfRule type="cellIs" dxfId="11445" priority="4700" stopIfTrue="1" operator="equal">
      <formula>"Media"</formula>
    </cfRule>
  </conditionalFormatting>
  <conditionalFormatting sqref="V484:V485">
    <cfRule type="cellIs" dxfId="11444" priority="4698" stopIfTrue="1" operator="equal">
      <formula>"Muy Alta"</formula>
    </cfRule>
  </conditionalFormatting>
  <conditionalFormatting sqref="V484:V485">
    <cfRule type="cellIs" dxfId="11443" priority="4702" stopIfTrue="1" operator="equal">
      <formula>"Muy Baja"</formula>
    </cfRule>
  </conditionalFormatting>
  <conditionalFormatting sqref="AW484">
    <cfRule type="containsText" dxfId="11442" priority="4673" operator="containsText" text="VALORAR">
      <formula>NOT(ISERROR(SEARCH("VALORAR",AW484)))</formula>
    </cfRule>
    <cfRule type="containsText" dxfId="11441" priority="4674" operator="containsText" text="Extrema">
      <formula>NOT(ISERROR(SEARCH("Extrema",AW484)))</formula>
    </cfRule>
    <cfRule type="containsText" dxfId="11440" priority="4675" operator="containsText" text="Alta">
      <formula>NOT(ISERROR(SEARCH("Alta",AW484)))</formula>
    </cfRule>
    <cfRule type="containsText" dxfId="11439" priority="4676" operator="containsText" text="Moderada">
      <formula>NOT(ISERROR(SEARCH("Moderada",AW484)))</formula>
    </cfRule>
    <cfRule type="containsText" dxfId="11438" priority="4677" operator="containsText" text="Baja">
      <formula>NOT(ISERROR(SEARCH("Baja",AW484)))</formula>
    </cfRule>
  </conditionalFormatting>
  <conditionalFormatting sqref="AW484">
    <cfRule type="containsText" dxfId="11437" priority="4678" operator="containsText" text="VALORAR">
      <formula>NOT(ISERROR(SEARCH("VALORAR",AW484)))</formula>
    </cfRule>
    <cfRule type="containsText" dxfId="11436" priority="4679" operator="containsText" text="Extrema">
      <formula>NOT(ISERROR(SEARCH("Extrema",AW484)))</formula>
    </cfRule>
    <cfRule type="containsText" dxfId="11435" priority="4680" operator="containsText" text="Alta">
      <formula>NOT(ISERROR(SEARCH("Alta",AW484)))</formula>
    </cfRule>
    <cfRule type="containsText" dxfId="11434" priority="4681" operator="containsText" text="Moderada">
      <formula>NOT(ISERROR(SEARCH("Moderada",AW484)))</formula>
    </cfRule>
    <cfRule type="containsText" dxfId="11433" priority="4682" operator="containsText" text="Baja">
      <formula>NOT(ISERROR(SEARCH("Baja",AW484)))</formula>
    </cfRule>
  </conditionalFormatting>
  <conditionalFormatting sqref="AP484">
    <cfRule type="cellIs" dxfId="11432" priority="4665" stopIfTrue="1" operator="equal">
      <formula>"Alta"</formula>
    </cfRule>
  </conditionalFormatting>
  <conditionalFormatting sqref="AP484">
    <cfRule type="cellIs" dxfId="11431" priority="4667" stopIfTrue="1" operator="equal">
      <formula>"Baja"</formula>
    </cfRule>
  </conditionalFormatting>
  <conditionalFormatting sqref="AP484">
    <cfRule type="cellIs" dxfId="11430" priority="4666" stopIfTrue="1" operator="equal">
      <formula>"Media"</formula>
    </cfRule>
  </conditionalFormatting>
  <conditionalFormatting sqref="AP484">
    <cfRule type="cellIs" dxfId="11429" priority="4664" stopIfTrue="1" operator="equal">
      <formula>"Muy Alta"</formula>
    </cfRule>
  </conditionalFormatting>
  <conditionalFormatting sqref="AP484">
    <cfRule type="cellIs" dxfId="11428" priority="4668" stopIfTrue="1" operator="equal">
      <formula>"Muy Baja"</formula>
    </cfRule>
  </conditionalFormatting>
  <conditionalFormatting sqref="AP485">
    <cfRule type="cellIs" dxfId="11427" priority="4651" stopIfTrue="1" operator="equal">
      <formula>"Alta"</formula>
    </cfRule>
  </conditionalFormatting>
  <conditionalFormatting sqref="AP485">
    <cfRule type="cellIs" dxfId="11426" priority="4653" stopIfTrue="1" operator="equal">
      <formula>"Baja"</formula>
    </cfRule>
  </conditionalFormatting>
  <conditionalFormatting sqref="AP485">
    <cfRule type="cellIs" dxfId="11425" priority="4652" stopIfTrue="1" operator="equal">
      <formula>"Media"</formula>
    </cfRule>
  </conditionalFormatting>
  <conditionalFormatting sqref="AP485">
    <cfRule type="cellIs" dxfId="11424" priority="4650" stopIfTrue="1" operator="equal">
      <formula>"Muy Alta"</formula>
    </cfRule>
  </conditionalFormatting>
  <conditionalFormatting sqref="AP485">
    <cfRule type="cellIs" dxfId="11423" priority="4654" stopIfTrue="1" operator="equal">
      <formula>"Muy Baja"</formula>
    </cfRule>
  </conditionalFormatting>
  <conditionalFormatting sqref="AE486:AE487">
    <cfRule type="containsText" dxfId="11422" priority="4603" operator="containsText" text="VALORAR">
      <formula>NOT(ISERROR(SEARCH("VALORAR",AE486)))</formula>
    </cfRule>
    <cfRule type="containsText" dxfId="11421" priority="4604" operator="containsText" text="Extrema">
      <formula>NOT(ISERROR(SEARCH("Extrema",AE486)))</formula>
    </cfRule>
    <cfRule type="containsText" dxfId="11420" priority="4605" operator="containsText" text="Alta">
      <formula>NOT(ISERROR(SEARCH("Alta",AE486)))</formula>
    </cfRule>
    <cfRule type="containsText" dxfId="11419" priority="4606" operator="containsText" text="Moderada">
      <formula>NOT(ISERROR(SEARCH("Moderada",AE486)))</formula>
    </cfRule>
    <cfRule type="containsText" dxfId="11418" priority="4607" operator="containsText" text="Baja">
      <formula>NOT(ISERROR(SEARCH("Baja",AE486)))</formula>
    </cfRule>
  </conditionalFormatting>
  <conditionalFormatting sqref="AE486:AE487">
    <cfRule type="containsText" dxfId="11417" priority="4608" operator="containsText" text="VALORAR">
      <formula>NOT(ISERROR(SEARCH("VALORAR",AE486)))</formula>
    </cfRule>
    <cfRule type="containsText" dxfId="11416" priority="4609" operator="containsText" text="Extrema">
      <formula>NOT(ISERROR(SEARCH("Extrema",AE486)))</formula>
    </cfRule>
    <cfRule type="containsText" dxfId="11415" priority="4610" operator="containsText" text="Alta">
      <formula>NOT(ISERROR(SEARCH("Alta",AE486)))</formula>
    </cfRule>
    <cfRule type="containsText" dxfId="11414" priority="4611" operator="containsText" text="Moderada">
      <formula>NOT(ISERROR(SEARCH("Moderada",AE486)))</formula>
    </cfRule>
    <cfRule type="containsText" dxfId="11413" priority="4612" operator="containsText" text="Baja">
      <formula>NOT(ISERROR(SEARCH("Baja",AE486)))</formula>
    </cfRule>
  </conditionalFormatting>
  <conditionalFormatting sqref="V486:V487">
    <cfRule type="cellIs" dxfId="11412" priority="4619" stopIfTrue="1" operator="equal">
      <formula>"Alta"</formula>
    </cfRule>
  </conditionalFormatting>
  <conditionalFormatting sqref="V486:V487">
    <cfRule type="cellIs" dxfId="11411" priority="4621" stopIfTrue="1" operator="equal">
      <formula>"Baja"</formula>
    </cfRule>
  </conditionalFormatting>
  <conditionalFormatting sqref="V486:V487">
    <cfRule type="cellIs" dxfId="11410" priority="4620" stopIfTrue="1" operator="equal">
      <formula>"Media"</formula>
    </cfRule>
  </conditionalFormatting>
  <conditionalFormatting sqref="V486:V487">
    <cfRule type="cellIs" dxfId="11409" priority="4618" stopIfTrue="1" operator="equal">
      <formula>"Muy Alta"</formula>
    </cfRule>
  </conditionalFormatting>
  <conditionalFormatting sqref="V486:V487">
    <cfRule type="cellIs" dxfId="11408" priority="4622" stopIfTrue="1" operator="equal">
      <formula>"Muy Baja"</formula>
    </cfRule>
  </conditionalFormatting>
  <conditionalFormatting sqref="AP487">
    <cfRule type="cellIs" dxfId="11407" priority="4581" stopIfTrue="1" operator="equal">
      <formula>"Alta"</formula>
    </cfRule>
  </conditionalFormatting>
  <conditionalFormatting sqref="AP487">
    <cfRule type="cellIs" dxfId="11406" priority="4583" stopIfTrue="1" operator="equal">
      <formula>"Baja"</formula>
    </cfRule>
  </conditionalFormatting>
  <conditionalFormatting sqref="AP487">
    <cfRule type="cellIs" dxfId="11405" priority="4582" stopIfTrue="1" operator="equal">
      <formula>"Media"</formula>
    </cfRule>
  </conditionalFormatting>
  <conditionalFormatting sqref="AP487">
    <cfRule type="cellIs" dxfId="11404" priority="4580" stopIfTrue="1" operator="equal">
      <formula>"Muy Alta"</formula>
    </cfRule>
  </conditionalFormatting>
  <conditionalFormatting sqref="AP487">
    <cfRule type="cellIs" dxfId="11403" priority="4584" stopIfTrue="1" operator="equal">
      <formula>"Muy Baja"</formula>
    </cfRule>
  </conditionalFormatting>
  <conditionalFormatting sqref="AE488">
    <cfRule type="containsText" dxfId="11402" priority="4547" operator="containsText" text="VALORAR">
      <formula>NOT(ISERROR(SEARCH("VALORAR",AE488)))</formula>
    </cfRule>
    <cfRule type="containsText" dxfId="11401" priority="4548" operator="containsText" text="Extrema">
      <formula>NOT(ISERROR(SEARCH("Extrema",AE488)))</formula>
    </cfRule>
    <cfRule type="containsText" dxfId="11400" priority="4549" operator="containsText" text="Alta">
      <formula>NOT(ISERROR(SEARCH("Alta",AE488)))</formula>
    </cfRule>
    <cfRule type="containsText" dxfId="11399" priority="4550" operator="containsText" text="Moderada">
      <formula>NOT(ISERROR(SEARCH("Moderada",AE488)))</formula>
    </cfRule>
    <cfRule type="containsText" dxfId="11398" priority="4551" operator="containsText" text="Baja">
      <formula>NOT(ISERROR(SEARCH("Baja",AE488)))</formula>
    </cfRule>
  </conditionalFormatting>
  <conditionalFormatting sqref="AE488">
    <cfRule type="containsText" dxfId="11397" priority="4552" operator="containsText" text="VALORAR">
      <formula>NOT(ISERROR(SEARCH("VALORAR",AE488)))</formula>
    </cfRule>
    <cfRule type="containsText" dxfId="11396" priority="4553" operator="containsText" text="Extrema">
      <formula>NOT(ISERROR(SEARCH("Extrema",AE488)))</formula>
    </cfRule>
    <cfRule type="containsText" dxfId="11395" priority="4554" operator="containsText" text="Alta">
      <formula>NOT(ISERROR(SEARCH("Alta",AE488)))</formula>
    </cfRule>
    <cfRule type="containsText" dxfId="11394" priority="4555" operator="containsText" text="Moderada">
      <formula>NOT(ISERROR(SEARCH("Moderada",AE488)))</formula>
    </cfRule>
    <cfRule type="containsText" dxfId="11393" priority="4556" operator="containsText" text="Baja">
      <formula>NOT(ISERROR(SEARCH("Baja",AE488)))</formula>
    </cfRule>
  </conditionalFormatting>
  <conditionalFormatting sqref="V488">
    <cfRule type="cellIs" dxfId="11392" priority="4563" stopIfTrue="1" operator="equal">
      <formula>"Alta"</formula>
    </cfRule>
  </conditionalFormatting>
  <conditionalFormatting sqref="V488">
    <cfRule type="cellIs" dxfId="11391" priority="4565" stopIfTrue="1" operator="equal">
      <formula>"Baja"</formula>
    </cfRule>
  </conditionalFormatting>
  <conditionalFormatting sqref="V488">
    <cfRule type="cellIs" dxfId="11390" priority="4564" stopIfTrue="1" operator="equal">
      <formula>"Media"</formula>
    </cfRule>
  </conditionalFormatting>
  <conditionalFormatting sqref="V488">
    <cfRule type="cellIs" dxfId="11389" priority="4562" stopIfTrue="1" operator="equal">
      <formula>"Muy Alta"</formula>
    </cfRule>
  </conditionalFormatting>
  <conditionalFormatting sqref="V488">
    <cfRule type="cellIs" dxfId="11388" priority="4566" stopIfTrue="1" operator="equal">
      <formula>"Muy Baja"</formula>
    </cfRule>
  </conditionalFormatting>
  <conditionalFormatting sqref="AP488">
    <cfRule type="cellIs" dxfId="11387" priority="4539" stopIfTrue="1" operator="equal">
      <formula>"Alta"</formula>
    </cfRule>
  </conditionalFormatting>
  <conditionalFormatting sqref="AP488">
    <cfRule type="cellIs" dxfId="11386" priority="4541" stopIfTrue="1" operator="equal">
      <formula>"Baja"</formula>
    </cfRule>
  </conditionalFormatting>
  <conditionalFormatting sqref="AP488">
    <cfRule type="cellIs" dxfId="11385" priority="4540" stopIfTrue="1" operator="equal">
      <formula>"Media"</formula>
    </cfRule>
  </conditionalFormatting>
  <conditionalFormatting sqref="AP488">
    <cfRule type="cellIs" dxfId="11384" priority="4538" stopIfTrue="1" operator="equal">
      <formula>"Muy Alta"</formula>
    </cfRule>
  </conditionalFormatting>
  <conditionalFormatting sqref="AP488">
    <cfRule type="cellIs" dxfId="11383" priority="4542" stopIfTrue="1" operator="equal">
      <formula>"Muy Baja"</formula>
    </cfRule>
  </conditionalFormatting>
  <conditionalFormatting sqref="AE490:AE491">
    <cfRule type="containsText" dxfId="11382" priority="4491" operator="containsText" text="VALORAR">
      <formula>NOT(ISERROR(SEARCH("VALORAR",AE490)))</formula>
    </cfRule>
    <cfRule type="containsText" dxfId="11381" priority="4492" operator="containsText" text="Extrema">
      <formula>NOT(ISERROR(SEARCH("Extrema",AE490)))</formula>
    </cfRule>
    <cfRule type="containsText" dxfId="11380" priority="4493" operator="containsText" text="Alta">
      <formula>NOT(ISERROR(SEARCH("Alta",AE490)))</formula>
    </cfRule>
    <cfRule type="containsText" dxfId="11379" priority="4494" operator="containsText" text="Moderada">
      <formula>NOT(ISERROR(SEARCH("Moderada",AE490)))</formula>
    </cfRule>
    <cfRule type="containsText" dxfId="11378" priority="4495" operator="containsText" text="Baja">
      <formula>NOT(ISERROR(SEARCH("Baja",AE490)))</formula>
    </cfRule>
  </conditionalFormatting>
  <conditionalFormatting sqref="AE490:AE491">
    <cfRule type="containsText" dxfId="11377" priority="4496" operator="containsText" text="VALORAR">
      <formula>NOT(ISERROR(SEARCH("VALORAR",AE490)))</formula>
    </cfRule>
    <cfRule type="containsText" dxfId="11376" priority="4497" operator="containsText" text="Extrema">
      <formula>NOT(ISERROR(SEARCH("Extrema",AE490)))</formula>
    </cfRule>
    <cfRule type="containsText" dxfId="11375" priority="4498" operator="containsText" text="Alta">
      <formula>NOT(ISERROR(SEARCH("Alta",AE490)))</formula>
    </cfRule>
    <cfRule type="containsText" dxfId="11374" priority="4499" operator="containsText" text="Moderada">
      <formula>NOT(ISERROR(SEARCH("Moderada",AE490)))</formula>
    </cfRule>
    <cfRule type="containsText" dxfId="11373" priority="4500" operator="containsText" text="Baja">
      <formula>NOT(ISERROR(SEARCH("Baja",AE490)))</formula>
    </cfRule>
  </conditionalFormatting>
  <conditionalFormatting sqref="AP495">
    <cfRule type="cellIs" dxfId="11372" priority="4445" stopIfTrue="1" operator="equal">
      <formula>"Alta"</formula>
    </cfRule>
  </conditionalFormatting>
  <conditionalFormatting sqref="AP495">
    <cfRule type="cellIs" dxfId="11371" priority="4447" stopIfTrue="1" operator="equal">
      <formula>"Baja"</formula>
    </cfRule>
  </conditionalFormatting>
  <conditionalFormatting sqref="AP495">
    <cfRule type="cellIs" dxfId="11370" priority="4446" stopIfTrue="1" operator="equal">
      <formula>"Media"</formula>
    </cfRule>
  </conditionalFormatting>
  <conditionalFormatting sqref="AP495">
    <cfRule type="cellIs" dxfId="11369" priority="4444" stopIfTrue="1" operator="equal">
      <formula>"Muy Alta"</formula>
    </cfRule>
  </conditionalFormatting>
  <conditionalFormatting sqref="AP495">
    <cfRule type="cellIs" dxfId="11368" priority="4448" stopIfTrue="1" operator="equal">
      <formula>"Muy Baja"</formula>
    </cfRule>
  </conditionalFormatting>
  <conditionalFormatting sqref="AP492">
    <cfRule type="cellIs" dxfId="11367" priority="4403" stopIfTrue="1" operator="equal">
      <formula>"Alta"</formula>
    </cfRule>
  </conditionalFormatting>
  <conditionalFormatting sqref="AP492">
    <cfRule type="cellIs" dxfId="11366" priority="4405" stopIfTrue="1" operator="equal">
      <formula>"Baja"</formula>
    </cfRule>
  </conditionalFormatting>
  <conditionalFormatting sqref="AP492">
    <cfRule type="cellIs" dxfId="11365" priority="4404" stopIfTrue="1" operator="equal">
      <formula>"Media"</formula>
    </cfRule>
  </conditionalFormatting>
  <conditionalFormatting sqref="AP492">
    <cfRule type="cellIs" dxfId="11364" priority="4402" stopIfTrue="1" operator="equal">
      <formula>"Muy Alta"</formula>
    </cfRule>
  </conditionalFormatting>
  <conditionalFormatting sqref="AP492">
    <cfRule type="cellIs" dxfId="11363" priority="4406" stopIfTrue="1" operator="equal">
      <formula>"Muy Baja"</formula>
    </cfRule>
  </conditionalFormatting>
  <conditionalFormatting sqref="V490:V491">
    <cfRule type="cellIs" dxfId="11362" priority="4507" stopIfTrue="1" operator="equal">
      <formula>"Alta"</formula>
    </cfRule>
  </conditionalFormatting>
  <conditionalFormatting sqref="V490:V491">
    <cfRule type="cellIs" dxfId="11361" priority="4509" stopIfTrue="1" operator="equal">
      <formula>"Baja"</formula>
    </cfRule>
  </conditionalFormatting>
  <conditionalFormatting sqref="V490:V491">
    <cfRule type="cellIs" dxfId="11360" priority="4508" stopIfTrue="1" operator="equal">
      <formula>"Media"</formula>
    </cfRule>
  </conditionalFormatting>
  <conditionalFormatting sqref="V490:V491">
    <cfRule type="cellIs" dxfId="11359" priority="4506" stopIfTrue="1" operator="equal">
      <formula>"Muy Alta"</formula>
    </cfRule>
  </conditionalFormatting>
  <conditionalFormatting sqref="V490:V491">
    <cfRule type="cellIs" dxfId="11358" priority="4510" stopIfTrue="1" operator="equal">
      <formula>"Muy Baja"</formula>
    </cfRule>
  </conditionalFormatting>
  <conditionalFormatting sqref="AW490">
    <cfRule type="containsText" dxfId="11357" priority="4481" operator="containsText" text="VALORAR">
      <formula>NOT(ISERROR(SEARCH("VALORAR",AW490)))</formula>
    </cfRule>
    <cfRule type="containsText" dxfId="11356" priority="4482" operator="containsText" text="Extrema">
      <formula>NOT(ISERROR(SEARCH("Extrema",AW490)))</formula>
    </cfRule>
    <cfRule type="containsText" dxfId="11355" priority="4483" operator="containsText" text="Alta">
      <formula>NOT(ISERROR(SEARCH("Alta",AW490)))</formula>
    </cfRule>
    <cfRule type="containsText" dxfId="11354" priority="4484" operator="containsText" text="Moderada">
      <formula>NOT(ISERROR(SEARCH("Moderada",AW490)))</formula>
    </cfRule>
    <cfRule type="containsText" dxfId="11353" priority="4485" operator="containsText" text="Baja">
      <formula>NOT(ISERROR(SEARCH("Baja",AW490)))</formula>
    </cfRule>
  </conditionalFormatting>
  <conditionalFormatting sqref="AW490">
    <cfRule type="containsText" dxfId="11352" priority="4486" operator="containsText" text="VALORAR">
      <formula>NOT(ISERROR(SEARCH("VALORAR",AW490)))</formula>
    </cfRule>
    <cfRule type="containsText" dxfId="11351" priority="4487" operator="containsText" text="Extrema">
      <formula>NOT(ISERROR(SEARCH("Extrema",AW490)))</formula>
    </cfRule>
    <cfRule type="containsText" dxfId="11350" priority="4488" operator="containsText" text="Alta">
      <formula>NOT(ISERROR(SEARCH("Alta",AW490)))</formula>
    </cfRule>
    <cfRule type="containsText" dxfId="11349" priority="4489" operator="containsText" text="Moderada">
      <formula>NOT(ISERROR(SEARCH("Moderada",AW490)))</formula>
    </cfRule>
    <cfRule type="containsText" dxfId="11348" priority="4490" operator="containsText" text="Baja">
      <formula>NOT(ISERROR(SEARCH("Baja",AW490)))</formula>
    </cfRule>
  </conditionalFormatting>
  <conditionalFormatting sqref="AP490">
    <cfRule type="cellIs" dxfId="11347" priority="4473" stopIfTrue="1" operator="equal">
      <formula>"Alta"</formula>
    </cfRule>
  </conditionalFormatting>
  <conditionalFormatting sqref="AP490">
    <cfRule type="cellIs" dxfId="11346" priority="4475" stopIfTrue="1" operator="equal">
      <formula>"Baja"</formula>
    </cfRule>
  </conditionalFormatting>
  <conditionalFormatting sqref="AP490">
    <cfRule type="cellIs" dxfId="11345" priority="4474" stopIfTrue="1" operator="equal">
      <formula>"Media"</formula>
    </cfRule>
  </conditionalFormatting>
  <conditionalFormatting sqref="AP490">
    <cfRule type="cellIs" dxfId="11344" priority="4472" stopIfTrue="1" operator="equal">
      <formula>"Muy Alta"</formula>
    </cfRule>
  </conditionalFormatting>
  <conditionalFormatting sqref="AP490">
    <cfRule type="cellIs" dxfId="11343" priority="4476" stopIfTrue="1" operator="equal">
      <formula>"Muy Baja"</formula>
    </cfRule>
  </conditionalFormatting>
  <conditionalFormatting sqref="AP491">
    <cfRule type="cellIs" dxfId="11342" priority="4459" stopIfTrue="1" operator="equal">
      <formula>"Alta"</formula>
    </cfRule>
  </conditionalFormatting>
  <conditionalFormatting sqref="AP491">
    <cfRule type="cellIs" dxfId="11341" priority="4461" stopIfTrue="1" operator="equal">
      <formula>"Baja"</formula>
    </cfRule>
  </conditionalFormatting>
  <conditionalFormatting sqref="AP491">
    <cfRule type="cellIs" dxfId="11340" priority="4460" stopIfTrue="1" operator="equal">
      <formula>"Media"</formula>
    </cfRule>
  </conditionalFormatting>
  <conditionalFormatting sqref="AP491">
    <cfRule type="cellIs" dxfId="11339" priority="4458" stopIfTrue="1" operator="equal">
      <formula>"Muy Alta"</formula>
    </cfRule>
  </conditionalFormatting>
  <conditionalFormatting sqref="AP491">
    <cfRule type="cellIs" dxfId="11338" priority="4462" stopIfTrue="1" operator="equal">
      <formula>"Muy Baja"</formula>
    </cfRule>
  </conditionalFormatting>
  <conditionalFormatting sqref="AE492:AE493">
    <cfRule type="containsText" dxfId="11337" priority="4411" operator="containsText" text="VALORAR">
      <formula>NOT(ISERROR(SEARCH("VALORAR",AE492)))</formula>
    </cfRule>
    <cfRule type="containsText" dxfId="11336" priority="4412" operator="containsText" text="Extrema">
      <formula>NOT(ISERROR(SEARCH("Extrema",AE492)))</formula>
    </cfRule>
    <cfRule type="containsText" dxfId="11335" priority="4413" operator="containsText" text="Alta">
      <formula>NOT(ISERROR(SEARCH("Alta",AE492)))</formula>
    </cfRule>
    <cfRule type="containsText" dxfId="11334" priority="4414" operator="containsText" text="Moderada">
      <formula>NOT(ISERROR(SEARCH("Moderada",AE492)))</formula>
    </cfRule>
    <cfRule type="containsText" dxfId="11333" priority="4415" operator="containsText" text="Baja">
      <formula>NOT(ISERROR(SEARCH("Baja",AE492)))</formula>
    </cfRule>
  </conditionalFormatting>
  <conditionalFormatting sqref="AE492:AE493">
    <cfRule type="containsText" dxfId="11332" priority="4416" operator="containsText" text="VALORAR">
      <formula>NOT(ISERROR(SEARCH("VALORAR",AE492)))</formula>
    </cfRule>
    <cfRule type="containsText" dxfId="11331" priority="4417" operator="containsText" text="Extrema">
      <formula>NOT(ISERROR(SEARCH("Extrema",AE492)))</formula>
    </cfRule>
    <cfRule type="containsText" dxfId="11330" priority="4418" operator="containsText" text="Alta">
      <formula>NOT(ISERROR(SEARCH("Alta",AE492)))</formula>
    </cfRule>
    <cfRule type="containsText" dxfId="11329" priority="4419" operator="containsText" text="Moderada">
      <formula>NOT(ISERROR(SEARCH("Moderada",AE492)))</formula>
    </cfRule>
    <cfRule type="containsText" dxfId="11328" priority="4420" operator="containsText" text="Baja">
      <formula>NOT(ISERROR(SEARCH("Baja",AE492)))</formula>
    </cfRule>
  </conditionalFormatting>
  <conditionalFormatting sqref="V492:V493">
    <cfRule type="cellIs" dxfId="11327" priority="4427" stopIfTrue="1" operator="equal">
      <formula>"Alta"</formula>
    </cfRule>
  </conditionalFormatting>
  <conditionalFormatting sqref="V492:V493">
    <cfRule type="cellIs" dxfId="11326" priority="4429" stopIfTrue="1" operator="equal">
      <formula>"Baja"</formula>
    </cfRule>
  </conditionalFormatting>
  <conditionalFormatting sqref="V492:V493">
    <cfRule type="cellIs" dxfId="11325" priority="4428" stopIfTrue="1" operator="equal">
      <formula>"Media"</formula>
    </cfRule>
  </conditionalFormatting>
  <conditionalFormatting sqref="V492:V493">
    <cfRule type="cellIs" dxfId="11324" priority="4426" stopIfTrue="1" operator="equal">
      <formula>"Muy Alta"</formula>
    </cfRule>
  </conditionalFormatting>
  <conditionalFormatting sqref="V492:V493">
    <cfRule type="cellIs" dxfId="11323" priority="4430" stopIfTrue="1" operator="equal">
      <formula>"Muy Baja"</formula>
    </cfRule>
  </conditionalFormatting>
  <conditionalFormatting sqref="AP493">
    <cfRule type="cellIs" dxfId="11322" priority="4389" stopIfTrue="1" operator="equal">
      <formula>"Alta"</formula>
    </cfRule>
  </conditionalFormatting>
  <conditionalFormatting sqref="AP493">
    <cfRule type="cellIs" dxfId="11321" priority="4391" stopIfTrue="1" operator="equal">
      <formula>"Baja"</formula>
    </cfRule>
  </conditionalFormatting>
  <conditionalFormatting sqref="AP493">
    <cfRule type="cellIs" dxfId="11320" priority="4390" stopIfTrue="1" operator="equal">
      <formula>"Media"</formula>
    </cfRule>
  </conditionalFormatting>
  <conditionalFormatting sqref="AP493">
    <cfRule type="cellIs" dxfId="11319" priority="4388" stopIfTrue="1" operator="equal">
      <formula>"Muy Alta"</formula>
    </cfRule>
  </conditionalFormatting>
  <conditionalFormatting sqref="AP493">
    <cfRule type="cellIs" dxfId="11318" priority="4392" stopIfTrue="1" operator="equal">
      <formula>"Muy Baja"</formula>
    </cfRule>
  </conditionalFormatting>
  <conditionalFormatting sqref="AE494">
    <cfRule type="containsText" dxfId="11317" priority="4355" operator="containsText" text="VALORAR">
      <formula>NOT(ISERROR(SEARCH("VALORAR",AE494)))</formula>
    </cfRule>
    <cfRule type="containsText" dxfId="11316" priority="4356" operator="containsText" text="Extrema">
      <formula>NOT(ISERROR(SEARCH("Extrema",AE494)))</formula>
    </cfRule>
    <cfRule type="containsText" dxfId="11315" priority="4357" operator="containsText" text="Alta">
      <formula>NOT(ISERROR(SEARCH("Alta",AE494)))</formula>
    </cfRule>
    <cfRule type="containsText" dxfId="11314" priority="4358" operator="containsText" text="Moderada">
      <formula>NOT(ISERROR(SEARCH("Moderada",AE494)))</formula>
    </cfRule>
    <cfRule type="containsText" dxfId="11313" priority="4359" operator="containsText" text="Baja">
      <formula>NOT(ISERROR(SEARCH("Baja",AE494)))</formula>
    </cfRule>
  </conditionalFormatting>
  <conditionalFormatting sqref="AE494">
    <cfRule type="containsText" dxfId="11312" priority="4360" operator="containsText" text="VALORAR">
      <formula>NOT(ISERROR(SEARCH("VALORAR",AE494)))</formula>
    </cfRule>
    <cfRule type="containsText" dxfId="11311" priority="4361" operator="containsText" text="Extrema">
      <formula>NOT(ISERROR(SEARCH("Extrema",AE494)))</formula>
    </cfRule>
    <cfRule type="containsText" dxfId="11310" priority="4362" operator="containsText" text="Alta">
      <formula>NOT(ISERROR(SEARCH("Alta",AE494)))</formula>
    </cfRule>
    <cfRule type="containsText" dxfId="11309" priority="4363" operator="containsText" text="Moderada">
      <formula>NOT(ISERROR(SEARCH("Moderada",AE494)))</formula>
    </cfRule>
    <cfRule type="containsText" dxfId="11308" priority="4364" operator="containsText" text="Baja">
      <formula>NOT(ISERROR(SEARCH("Baja",AE494)))</formula>
    </cfRule>
  </conditionalFormatting>
  <conditionalFormatting sqref="V494">
    <cfRule type="cellIs" dxfId="11307" priority="4371" stopIfTrue="1" operator="equal">
      <formula>"Alta"</formula>
    </cfRule>
  </conditionalFormatting>
  <conditionalFormatting sqref="V494">
    <cfRule type="cellIs" dxfId="11306" priority="4373" stopIfTrue="1" operator="equal">
      <formula>"Baja"</formula>
    </cfRule>
  </conditionalFormatting>
  <conditionalFormatting sqref="V494">
    <cfRule type="cellIs" dxfId="11305" priority="4372" stopIfTrue="1" operator="equal">
      <formula>"Media"</formula>
    </cfRule>
  </conditionalFormatting>
  <conditionalFormatting sqref="V494">
    <cfRule type="cellIs" dxfId="11304" priority="4370" stopIfTrue="1" operator="equal">
      <formula>"Muy Alta"</formula>
    </cfRule>
  </conditionalFormatting>
  <conditionalFormatting sqref="V494">
    <cfRule type="cellIs" dxfId="11303" priority="4374" stopIfTrue="1" operator="equal">
      <formula>"Muy Baja"</formula>
    </cfRule>
  </conditionalFormatting>
  <conditionalFormatting sqref="AP494">
    <cfRule type="cellIs" dxfId="11302" priority="4347" stopIfTrue="1" operator="equal">
      <formula>"Alta"</formula>
    </cfRule>
  </conditionalFormatting>
  <conditionalFormatting sqref="AP494">
    <cfRule type="cellIs" dxfId="11301" priority="4349" stopIfTrue="1" operator="equal">
      <formula>"Baja"</formula>
    </cfRule>
  </conditionalFormatting>
  <conditionalFormatting sqref="AP494">
    <cfRule type="cellIs" dxfId="11300" priority="4348" stopIfTrue="1" operator="equal">
      <formula>"Media"</formula>
    </cfRule>
  </conditionalFormatting>
  <conditionalFormatting sqref="AP494">
    <cfRule type="cellIs" dxfId="11299" priority="4346" stopIfTrue="1" operator="equal">
      <formula>"Muy Alta"</formula>
    </cfRule>
  </conditionalFormatting>
  <conditionalFormatting sqref="AP494">
    <cfRule type="cellIs" dxfId="11298" priority="4350" stopIfTrue="1" operator="equal">
      <formula>"Muy Baja"</formula>
    </cfRule>
  </conditionalFormatting>
  <conditionalFormatting sqref="AE502:AE503">
    <cfRule type="containsText" dxfId="11297" priority="4163" operator="containsText" text="VALORAR">
      <formula>NOT(ISERROR(SEARCH("VALORAR",AE502)))</formula>
    </cfRule>
    <cfRule type="containsText" dxfId="11296" priority="4164" operator="containsText" text="Extrema">
      <formula>NOT(ISERROR(SEARCH("Extrema",AE502)))</formula>
    </cfRule>
    <cfRule type="containsText" dxfId="11295" priority="4165" operator="containsText" text="Alta">
      <formula>NOT(ISERROR(SEARCH("Alta",AE502)))</formula>
    </cfRule>
    <cfRule type="containsText" dxfId="11294" priority="4166" operator="containsText" text="Moderada">
      <formula>NOT(ISERROR(SEARCH("Moderada",AE502)))</formula>
    </cfRule>
    <cfRule type="containsText" dxfId="11293" priority="4167" operator="containsText" text="Baja">
      <formula>NOT(ISERROR(SEARCH("Baja",AE502)))</formula>
    </cfRule>
  </conditionalFormatting>
  <conditionalFormatting sqref="AE502:AE503">
    <cfRule type="containsText" dxfId="11292" priority="4168" operator="containsText" text="VALORAR">
      <formula>NOT(ISERROR(SEARCH("VALORAR",AE502)))</formula>
    </cfRule>
    <cfRule type="containsText" dxfId="11291" priority="4169" operator="containsText" text="Extrema">
      <formula>NOT(ISERROR(SEARCH("Extrema",AE502)))</formula>
    </cfRule>
    <cfRule type="containsText" dxfId="11290" priority="4170" operator="containsText" text="Alta">
      <formula>NOT(ISERROR(SEARCH("Alta",AE502)))</formula>
    </cfRule>
    <cfRule type="containsText" dxfId="11289" priority="4171" operator="containsText" text="Moderada">
      <formula>NOT(ISERROR(SEARCH("Moderada",AE502)))</formula>
    </cfRule>
    <cfRule type="containsText" dxfId="11288" priority="4172" operator="containsText" text="Baja">
      <formula>NOT(ISERROR(SEARCH("Baja",AE502)))</formula>
    </cfRule>
  </conditionalFormatting>
  <conditionalFormatting sqref="AP507">
    <cfRule type="cellIs" dxfId="11287" priority="4117" stopIfTrue="1" operator="equal">
      <formula>"Alta"</formula>
    </cfRule>
  </conditionalFormatting>
  <conditionalFormatting sqref="AP507">
    <cfRule type="cellIs" dxfId="11286" priority="4119" stopIfTrue="1" operator="equal">
      <formula>"Baja"</formula>
    </cfRule>
  </conditionalFormatting>
  <conditionalFormatting sqref="AP507">
    <cfRule type="cellIs" dxfId="11285" priority="4118" stopIfTrue="1" operator="equal">
      <formula>"Media"</formula>
    </cfRule>
  </conditionalFormatting>
  <conditionalFormatting sqref="AP507">
    <cfRule type="cellIs" dxfId="11284" priority="4116" stopIfTrue="1" operator="equal">
      <formula>"Muy Alta"</formula>
    </cfRule>
  </conditionalFormatting>
  <conditionalFormatting sqref="AP507">
    <cfRule type="cellIs" dxfId="11283" priority="4120" stopIfTrue="1" operator="equal">
      <formula>"Muy Baja"</formula>
    </cfRule>
  </conditionalFormatting>
  <conditionalFormatting sqref="AP504">
    <cfRule type="cellIs" dxfId="11282" priority="4075" stopIfTrue="1" operator="equal">
      <formula>"Alta"</formula>
    </cfRule>
  </conditionalFormatting>
  <conditionalFormatting sqref="AP504">
    <cfRule type="cellIs" dxfId="11281" priority="4077" stopIfTrue="1" operator="equal">
      <formula>"Baja"</formula>
    </cfRule>
  </conditionalFormatting>
  <conditionalFormatting sqref="AP504">
    <cfRule type="cellIs" dxfId="11280" priority="4076" stopIfTrue="1" operator="equal">
      <formula>"Media"</formula>
    </cfRule>
  </conditionalFormatting>
  <conditionalFormatting sqref="AP504">
    <cfRule type="cellIs" dxfId="11279" priority="4074" stopIfTrue="1" operator="equal">
      <formula>"Muy Alta"</formula>
    </cfRule>
  </conditionalFormatting>
  <conditionalFormatting sqref="AP504">
    <cfRule type="cellIs" dxfId="11278" priority="4078" stopIfTrue="1" operator="equal">
      <formula>"Muy Baja"</formula>
    </cfRule>
  </conditionalFormatting>
  <conditionalFormatting sqref="V502:V503">
    <cfRule type="cellIs" dxfId="11277" priority="4179" stopIfTrue="1" operator="equal">
      <formula>"Alta"</formula>
    </cfRule>
  </conditionalFormatting>
  <conditionalFormatting sqref="V502:V503">
    <cfRule type="cellIs" dxfId="11276" priority="4181" stopIfTrue="1" operator="equal">
      <formula>"Baja"</formula>
    </cfRule>
  </conditionalFormatting>
  <conditionalFormatting sqref="V502:V503">
    <cfRule type="cellIs" dxfId="11275" priority="4180" stopIfTrue="1" operator="equal">
      <formula>"Media"</formula>
    </cfRule>
  </conditionalFormatting>
  <conditionalFormatting sqref="V502:V503">
    <cfRule type="cellIs" dxfId="11274" priority="4178" stopIfTrue="1" operator="equal">
      <formula>"Muy Alta"</formula>
    </cfRule>
  </conditionalFormatting>
  <conditionalFormatting sqref="V502:V503">
    <cfRule type="cellIs" dxfId="11273" priority="4182" stopIfTrue="1" operator="equal">
      <formula>"Muy Baja"</formula>
    </cfRule>
  </conditionalFormatting>
  <conditionalFormatting sqref="AE508:AE509">
    <cfRule type="containsText" dxfId="11272" priority="4027" operator="containsText" text="VALORAR">
      <formula>NOT(ISERROR(SEARCH("VALORAR",AE508)))</formula>
    </cfRule>
    <cfRule type="containsText" dxfId="11271" priority="4028" operator="containsText" text="Extrema">
      <formula>NOT(ISERROR(SEARCH("Extrema",AE508)))</formula>
    </cfRule>
    <cfRule type="containsText" dxfId="11270" priority="4029" operator="containsText" text="Alta">
      <formula>NOT(ISERROR(SEARCH("Alta",AE508)))</formula>
    </cfRule>
    <cfRule type="containsText" dxfId="11269" priority="4030" operator="containsText" text="Moderada">
      <formula>NOT(ISERROR(SEARCH("Moderada",AE508)))</formula>
    </cfRule>
    <cfRule type="containsText" dxfId="11268" priority="4031" operator="containsText" text="Baja">
      <formula>NOT(ISERROR(SEARCH("Baja",AE508)))</formula>
    </cfRule>
  </conditionalFormatting>
  <conditionalFormatting sqref="AE508:AE509">
    <cfRule type="containsText" dxfId="11267" priority="4032" operator="containsText" text="VALORAR">
      <formula>NOT(ISERROR(SEARCH("VALORAR",AE508)))</formula>
    </cfRule>
    <cfRule type="containsText" dxfId="11266" priority="4033" operator="containsText" text="Extrema">
      <formula>NOT(ISERROR(SEARCH("Extrema",AE508)))</formula>
    </cfRule>
    <cfRule type="containsText" dxfId="11265" priority="4034" operator="containsText" text="Alta">
      <formula>NOT(ISERROR(SEARCH("Alta",AE508)))</formula>
    </cfRule>
    <cfRule type="containsText" dxfId="11264" priority="4035" operator="containsText" text="Moderada">
      <formula>NOT(ISERROR(SEARCH("Moderada",AE508)))</formula>
    </cfRule>
    <cfRule type="containsText" dxfId="11263" priority="4036" operator="containsText" text="Baja">
      <formula>NOT(ISERROR(SEARCH("Baja",AE508)))</formula>
    </cfRule>
  </conditionalFormatting>
  <conditionalFormatting sqref="AW502">
    <cfRule type="containsText" dxfId="11262" priority="4153" operator="containsText" text="VALORAR">
      <formula>NOT(ISERROR(SEARCH("VALORAR",AW502)))</formula>
    </cfRule>
    <cfRule type="containsText" dxfId="11261" priority="4154" operator="containsText" text="Extrema">
      <formula>NOT(ISERROR(SEARCH("Extrema",AW502)))</formula>
    </cfRule>
    <cfRule type="containsText" dxfId="11260" priority="4155" operator="containsText" text="Alta">
      <formula>NOT(ISERROR(SEARCH("Alta",AW502)))</formula>
    </cfRule>
    <cfRule type="containsText" dxfId="11259" priority="4156" operator="containsText" text="Moderada">
      <formula>NOT(ISERROR(SEARCH("Moderada",AW502)))</formula>
    </cfRule>
    <cfRule type="containsText" dxfId="11258" priority="4157" operator="containsText" text="Baja">
      <formula>NOT(ISERROR(SEARCH("Baja",AW502)))</formula>
    </cfRule>
  </conditionalFormatting>
  <conditionalFormatting sqref="AW502">
    <cfRule type="containsText" dxfId="11257" priority="4158" operator="containsText" text="VALORAR">
      <formula>NOT(ISERROR(SEARCH("VALORAR",AW502)))</formula>
    </cfRule>
    <cfRule type="containsText" dxfId="11256" priority="4159" operator="containsText" text="Extrema">
      <formula>NOT(ISERROR(SEARCH("Extrema",AW502)))</formula>
    </cfRule>
    <cfRule type="containsText" dxfId="11255" priority="4160" operator="containsText" text="Alta">
      <formula>NOT(ISERROR(SEARCH("Alta",AW502)))</formula>
    </cfRule>
    <cfRule type="containsText" dxfId="11254" priority="4161" operator="containsText" text="Moderada">
      <formula>NOT(ISERROR(SEARCH("Moderada",AW502)))</formula>
    </cfRule>
    <cfRule type="containsText" dxfId="11253" priority="4162" operator="containsText" text="Baja">
      <formula>NOT(ISERROR(SEARCH("Baja",AW502)))</formula>
    </cfRule>
  </conditionalFormatting>
  <conditionalFormatting sqref="AP502">
    <cfRule type="cellIs" dxfId="11252" priority="4145" stopIfTrue="1" operator="equal">
      <formula>"Alta"</formula>
    </cfRule>
  </conditionalFormatting>
  <conditionalFormatting sqref="AP502">
    <cfRule type="cellIs" dxfId="11251" priority="4147" stopIfTrue="1" operator="equal">
      <formula>"Baja"</formula>
    </cfRule>
  </conditionalFormatting>
  <conditionalFormatting sqref="AP502">
    <cfRule type="cellIs" dxfId="11250" priority="4146" stopIfTrue="1" operator="equal">
      <formula>"Media"</formula>
    </cfRule>
  </conditionalFormatting>
  <conditionalFormatting sqref="AP502">
    <cfRule type="cellIs" dxfId="11249" priority="4144" stopIfTrue="1" operator="equal">
      <formula>"Muy Alta"</formula>
    </cfRule>
  </conditionalFormatting>
  <conditionalFormatting sqref="AP502">
    <cfRule type="cellIs" dxfId="11248" priority="4148" stopIfTrue="1" operator="equal">
      <formula>"Muy Baja"</formula>
    </cfRule>
  </conditionalFormatting>
  <conditionalFormatting sqref="AP503">
    <cfRule type="cellIs" dxfId="11247" priority="4131" stopIfTrue="1" operator="equal">
      <formula>"Alta"</formula>
    </cfRule>
  </conditionalFormatting>
  <conditionalFormatting sqref="AP503">
    <cfRule type="cellIs" dxfId="11246" priority="4133" stopIfTrue="1" operator="equal">
      <formula>"Baja"</formula>
    </cfRule>
  </conditionalFormatting>
  <conditionalFormatting sqref="AP503">
    <cfRule type="cellIs" dxfId="11245" priority="4132" stopIfTrue="1" operator="equal">
      <formula>"Media"</formula>
    </cfRule>
  </conditionalFormatting>
  <conditionalFormatting sqref="AP503">
    <cfRule type="cellIs" dxfId="11244" priority="4130" stopIfTrue="1" operator="equal">
      <formula>"Muy Alta"</formula>
    </cfRule>
  </conditionalFormatting>
  <conditionalFormatting sqref="AP503">
    <cfRule type="cellIs" dxfId="11243" priority="4134" stopIfTrue="1" operator="equal">
      <formula>"Muy Baja"</formula>
    </cfRule>
  </conditionalFormatting>
  <conditionalFormatting sqref="AP513">
    <cfRule type="cellIs" dxfId="11242" priority="3981" stopIfTrue="1" operator="equal">
      <formula>"Alta"</formula>
    </cfRule>
  </conditionalFormatting>
  <conditionalFormatting sqref="AP513">
    <cfRule type="cellIs" dxfId="11241" priority="3983" stopIfTrue="1" operator="equal">
      <formula>"Baja"</formula>
    </cfRule>
  </conditionalFormatting>
  <conditionalFormatting sqref="AP513">
    <cfRule type="cellIs" dxfId="11240" priority="3982" stopIfTrue="1" operator="equal">
      <formula>"Media"</formula>
    </cfRule>
  </conditionalFormatting>
  <conditionalFormatting sqref="AP513">
    <cfRule type="cellIs" dxfId="11239" priority="3980" stopIfTrue="1" operator="equal">
      <formula>"Muy Alta"</formula>
    </cfRule>
  </conditionalFormatting>
  <conditionalFormatting sqref="AP513">
    <cfRule type="cellIs" dxfId="11238" priority="3984" stopIfTrue="1" operator="equal">
      <formula>"Muy Baja"</formula>
    </cfRule>
  </conditionalFormatting>
  <conditionalFormatting sqref="AE504:AE505">
    <cfRule type="containsText" dxfId="11237" priority="4083" operator="containsText" text="VALORAR">
      <formula>NOT(ISERROR(SEARCH("VALORAR",AE504)))</formula>
    </cfRule>
    <cfRule type="containsText" dxfId="11236" priority="4084" operator="containsText" text="Extrema">
      <formula>NOT(ISERROR(SEARCH("Extrema",AE504)))</formula>
    </cfRule>
    <cfRule type="containsText" dxfId="11235" priority="4085" operator="containsText" text="Alta">
      <formula>NOT(ISERROR(SEARCH("Alta",AE504)))</formula>
    </cfRule>
    <cfRule type="containsText" dxfId="11234" priority="4086" operator="containsText" text="Moderada">
      <formula>NOT(ISERROR(SEARCH("Moderada",AE504)))</formula>
    </cfRule>
    <cfRule type="containsText" dxfId="11233" priority="4087" operator="containsText" text="Baja">
      <formula>NOT(ISERROR(SEARCH("Baja",AE504)))</formula>
    </cfRule>
  </conditionalFormatting>
  <conditionalFormatting sqref="AE504:AE505">
    <cfRule type="containsText" dxfId="11232" priority="4088" operator="containsText" text="VALORAR">
      <formula>NOT(ISERROR(SEARCH("VALORAR",AE504)))</formula>
    </cfRule>
    <cfRule type="containsText" dxfId="11231" priority="4089" operator="containsText" text="Extrema">
      <formula>NOT(ISERROR(SEARCH("Extrema",AE504)))</formula>
    </cfRule>
    <cfRule type="containsText" dxfId="11230" priority="4090" operator="containsText" text="Alta">
      <formula>NOT(ISERROR(SEARCH("Alta",AE504)))</formula>
    </cfRule>
    <cfRule type="containsText" dxfId="11229" priority="4091" operator="containsText" text="Moderada">
      <formula>NOT(ISERROR(SEARCH("Moderada",AE504)))</formula>
    </cfRule>
    <cfRule type="containsText" dxfId="11228" priority="4092" operator="containsText" text="Baja">
      <formula>NOT(ISERROR(SEARCH("Baja",AE504)))</formula>
    </cfRule>
  </conditionalFormatting>
  <conditionalFormatting sqref="V504:V505">
    <cfRule type="cellIs" dxfId="11227" priority="4099" stopIfTrue="1" operator="equal">
      <formula>"Alta"</formula>
    </cfRule>
  </conditionalFormatting>
  <conditionalFormatting sqref="V504:V505">
    <cfRule type="cellIs" dxfId="11226" priority="4101" stopIfTrue="1" operator="equal">
      <formula>"Baja"</formula>
    </cfRule>
  </conditionalFormatting>
  <conditionalFormatting sqref="V504:V505">
    <cfRule type="cellIs" dxfId="11225" priority="4100" stopIfTrue="1" operator="equal">
      <formula>"Media"</formula>
    </cfRule>
  </conditionalFormatting>
  <conditionalFormatting sqref="V504:V505">
    <cfRule type="cellIs" dxfId="11224" priority="4098" stopIfTrue="1" operator="equal">
      <formula>"Muy Alta"</formula>
    </cfRule>
  </conditionalFormatting>
  <conditionalFormatting sqref="V504:V505">
    <cfRule type="cellIs" dxfId="11223" priority="4102" stopIfTrue="1" operator="equal">
      <formula>"Muy Baja"</formula>
    </cfRule>
  </conditionalFormatting>
  <conditionalFormatting sqref="AP510">
    <cfRule type="cellIs" dxfId="11222" priority="3939" stopIfTrue="1" operator="equal">
      <formula>"Alta"</formula>
    </cfRule>
  </conditionalFormatting>
  <conditionalFormatting sqref="AP510">
    <cfRule type="cellIs" dxfId="11221" priority="3941" stopIfTrue="1" operator="equal">
      <formula>"Baja"</formula>
    </cfRule>
  </conditionalFormatting>
  <conditionalFormatting sqref="AP510">
    <cfRule type="cellIs" dxfId="11220" priority="3940" stopIfTrue="1" operator="equal">
      <formula>"Media"</formula>
    </cfRule>
  </conditionalFormatting>
  <conditionalFormatting sqref="AP510">
    <cfRule type="cellIs" dxfId="11219" priority="3938" stopIfTrue="1" operator="equal">
      <formula>"Muy Alta"</formula>
    </cfRule>
  </conditionalFormatting>
  <conditionalFormatting sqref="AP510">
    <cfRule type="cellIs" dxfId="11218" priority="3942" stopIfTrue="1" operator="equal">
      <formula>"Muy Baja"</formula>
    </cfRule>
  </conditionalFormatting>
  <conditionalFormatting sqref="AP505">
    <cfRule type="cellIs" dxfId="11217" priority="4061" stopIfTrue="1" operator="equal">
      <formula>"Alta"</formula>
    </cfRule>
  </conditionalFormatting>
  <conditionalFormatting sqref="AP505">
    <cfRule type="cellIs" dxfId="11216" priority="4063" stopIfTrue="1" operator="equal">
      <formula>"Baja"</formula>
    </cfRule>
  </conditionalFormatting>
  <conditionalFormatting sqref="AP505">
    <cfRule type="cellIs" dxfId="11215" priority="4062" stopIfTrue="1" operator="equal">
      <formula>"Media"</formula>
    </cfRule>
  </conditionalFormatting>
  <conditionalFormatting sqref="AP505">
    <cfRule type="cellIs" dxfId="11214" priority="4060" stopIfTrue="1" operator="equal">
      <formula>"Muy Alta"</formula>
    </cfRule>
  </conditionalFormatting>
  <conditionalFormatting sqref="AP505">
    <cfRule type="cellIs" dxfId="11213" priority="4064" stopIfTrue="1" operator="equal">
      <formula>"Muy Baja"</formula>
    </cfRule>
  </conditionalFormatting>
  <conditionalFormatting sqref="V508:V509">
    <cfRule type="cellIs" dxfId="11212" priority="4043" stopIfTrue="1" operator="equal">
      <formula>"Alta"</formula>
    </cfRule>
  </conditionalFormatting>
  <conditionalFormatting sqref="V508:V509">
    <cfRule type="cellIs" dxfId="11211" priority="4045" stopIfTrue="1" operator="equal">
      <formula>"Baja"</formula>
    </cfRule>
  </conditionalFormatting>
  <conditionalFormatting sqref="V508:V509">
    <cfRule type="cellIs" dxfId="11210" priority="4044" stopIfTrue="1" operator="equal">
      <formula>"Media"</formula>
    </cfRule>
  </conditionalFormatting>
  <conditionalFormatting sqref="V508:V509">
    <cfRule type="cellIs" dxfId="11209" priority="4042" stopIfTrue="1" operator="equal">
      <formula>"Muy Alta"</formula>
    </cfRule>
  </conditionalFormatting>
  <conditionalFormatting sqref="V508:V509">
    <cfRule type="cellIs" dxfId="11208" priority="4046" stopIfTrue="1" operator="equal">
      <formula>"Muy Baja"</formula>
    </cfRule>
  </conditionalFormatting>
  <conditionalFormatting sqref="AE514:AE515">
    <cfRule type="containsText" dxfId="11207" priority="3891" operator="containsText" text="VALORAR">
      <formula>NOT(ISERROR(SEARCH("VALORAR",AE514)))</formula>
    </cfRule>
    <cfRule type="containsText" dxfId="11206" priority="3892" operator="containsText" text="Extrema">
      <formula>NOT(ISERROR(SEARCH("Extrema",AE514)))</formula>
    </cfRule>
    <cfRule type="containsText" dxfId="11205" priority="3893" operator="containsText" text="Alta">
      <formula>NOT(ISERROR(SEARCH("Alta",AE514)))</formula>
    </cfRule>
    <cfRule type="containsText" dxfId="11204" priority="3894" operator="containsText" text="Moderada">
      <formula>NOT(ISERROR(SEARCH("Moderada",AE514)))</formula>
    </cfRule>
    <cfRule type="containsText" dxfId="11203" priority="3895" operator="containsText" text="Baja">
      <formula>NOT(ISERROR(SEARCH("Baja",AE514)))</formula>
    </cfRule>
  </conditionalFormatting>
  <conditionalFormatting sqref="AE514:AE515">
    <cfRule type="containsText" dxfId="11202" priority="3896" operator="containsText" text="VALORAR">
      <formula>NOT(ISERROR(SEARCH("VALORAR",AE514)))</formula>
    </cfRule>
    <cfRule type="containsText" dxfId="11201" priority="3897" operator="containsText" text="Extrema">
      <formula>NOT(ISERROR(SEARCH("Extrema",AE514)))</formula>
    </cfRule>
    <cfRule type="containsText" dxfId="11200" priority="3898" operator="containsText" text="Alta">
      <formula>NOT(ISERROR(SEARCH("Alta",AE514)))</formula>
    </cfRule>
    <cfRule type="containsText" dxfId="11199" priority="3899" operator="containsText" text="Moderada">
      <formula>NOT(ISERROR(SEARCH("Moderada",AE514)))</formula>
    </cfRule>
    <cfRule type="containsText" dxfId="11198" priority="3900" operator="containsText" text="Baja">
      <formula>NOT(ISERROR(SEARCH("Baja",AE514)))</formula>
    </cfRule>
  </conditionalFormatting>
  <conditionalFormatting sqref="AW508">
    <cfRule type="containsText" dxfId="11197" priority="4017" operator="containsText" text="VALORAR">
      <formula>NOT(ISERROR(SEARCH("VALORAR",AW508)))</formula>
    </cfRule>
    <cfRule type="containsText" dxfId="11196" priority="4018" operator="containsText" text="Extrema">
      <formula>NOT(ISERROR(SEARCH("Extrema",AW508)))</formula>
    </cfRule>
    <cfRule type="containsText" dxfId="11195" priority="4019" operator="containsText" text="Alta">
      <formula>NOT(ISERROR(SEARCH("Alta",AW508)))</formula>
    </cfRule>
    <cfRule type="containsText" dxfId="11194" priority="4020" operator="containsText" text="Moderada">
      <formula>NOT(ISERROR(SEARCH("Moderada",AW508)))</formula>
    </cfRule>
    <cfRule type="containsText" dxfId="11193" priority="4021" operator="containsText" text="Baja">
      <formula>NOT(ISERROR(SEARCH("Baja",AW508)))</formula>
    </cfRule>
  </conditionalFormatting>
  <conditionalFormatting sqref="AW508">
    <cfRule type="containsText" dxfId="11192" priority="4022" operator="containsText" text="VALORAR">
      <formula>NOT(ISERROR(SEARCH("VALORAR",AW508)))</formula>
    </cfRule>
    <cfRule type="containsText" dxfId="11191" priority="4023" operator="containsText" text="Extrema">
      <formula>NOT(ISERROR(SEARCH("Extrema",AW508)))</formula>
    </cfRule>
    <cfRule type="containsText" dxfId="11190" priority="4024" operator="containsText" text="Alta">
      <formula>NOT(ISERROR(SEARCH("Alta",AW508)))</formula>
    </cfRule>
    <cfRule type="containsText" dxfId="11189" priority="4025" operator="containsText" text="Moderada">
      <formula>NOT(ISERROR(SEARCH("Moderada",AW508)))</formula>
    </cfRule>
    <cfRule type="containsText" dxfId="11188" priority="4026" operator="containsText" text="Baja">
      <formula>NOT(ISERROR(SEARCH("Baja",AW508)))</formula>
    </cfRule>
  </conditionalFormatting>
  <conditionalFormatting sqref="AP508">
    <cfRule type="cellIs" dxfId="11187" priority="4009" stopIfTrue="1" operator="equal">
      <formula>"Alta"</formula>
    </cfRule>
  </conditionalFormatting>
  <conditionalFormatting sqref="AP508">
    <cfRule type="cellIs" dxfId="11186" priority="4011" stopIfTrue="1" operator="equal">
      <formula>"Baja"</formula>
    </cfRule>
  </conditionalFormatting>
  <conditionalFormatting sqref="AP508">
    <cfRule type="cellIs" dxfId="11185" priority="4010" stopIfTrue="1" operator="equal">
      <formula>"Media"</formula>
    </cfRule>
  </conditionalFormatting>
  <conditionalFormatting sqref="AP508">
    <cfRule type="cellIs" dxfId="11184" priority="4008" stopIfTrue="1" operator="equal">
      <formula>"Muy Alta"</formula>
    </cfRule>
  </conditionalFormatting>
  <conditionalFormatting sqref="AP508">
    <cfRule type="cellIs" dxfId="11183" priority="4012" stopIfTrue="1" operator="equal">
      <formula>"Muy Baja"</formula>
    </cfRule>
  </conditionalFormatting>
  <conditionalFormatting sqref="AP509">
    <cfRule type="cellIs" dxfId="11182" priority="3995" stopIfTrue="1" operator="equal">
      <formula>"Alta"</formula>
    </cfRule>
  </conditionalFormatting>
  <conditionalFormatting sqref="AP509">
    <cfRule type="cellIs" dxfId="11181" priority="3997" stopIfTrue="1" operator="equal">
      <formula>"Baja"</formula>
    </cfRule>
  </conditionalFormatting>
  <conditionalFormatting sqref="AP509">
    <cfRule type="cellIs" dxfId="11180" priority="3996" stopIfTrue="1" operator="equal">
      <formula>"Media"</formula>
    </cfRule>
  </conditionalFormatting>
  <conditionalFormatting sqref="AP509">
    <cfRule type="cellIs" dxfId="11179" priority="3994" stopIfTrue="1" operator="equal">
      <formula>"Muy Alta"</formula>
    </cfRule>
  </conditionalFormatting>
  <conditionalFormatting sqref="AP509">
    <cfRule type="cellIs" dxfId="11178" priority="3998" stopIfTrue="1" operator="equal">
      <formula>"Muy Baja"</formula>
    </cfRule>
  </conditionalFormatting>
  <conditionalFormatting sqref="AP519">
    <cfRule type="cellIs" dxfId="11177" priority="3845" stopIfTrue="1" operator="equal">
      <formula>"Alta"</formula>
    </cfRule>
  </conditionalFormatting>
  <conditionalFormatting sqref="AP519">
    <cfRule type="cellIs" dxfId="11176" priority="3847" stopIfTrue="1" operator="equal">
      <formula>"Baja"</formula>
    </cfRule>
  </conditionalFormatting>
  <conditionalFormatting sqref="AP519">
    <cfRule type="cellIs" dxfId="11175" priority="3846" stopIfTrue="1" operator="equal">
      <formula>"Media"</formula>
    </cfRule>
  </conditionalFormatting>
  <conditionalFormatting sqref="AP519">
    <cfRule type="cellIs" dxfId="11174" priority="3844" stopIfTrue="1" operator="equal">
      <formula>"Muy Alta"</formula>
    </cfRule>
  </conditionalFormatting>
  <conditionalFormatting sqref="AP519">
    <cfRule type="cellIs" dxfId="11173" priority="3848" stopIfTrue="1" operator="equal">
      <formula>"Muy Baja"</formula>
    </cfRule>
  </conditionalFormatting>
  <conditionalFormatting sqref="AE510:AE511">
    <cfRule type="containsText" dxfId="11172" priority="3947" operator="containsText" text="VALORAR">
      <formula>NOT(ISERROR(SEARCH("VALORAR",AE510)))</formula>
    </cfRule>
    <cfRule type="containsText" dxfId="11171" priority="3948" operator="containsText" text="Extrema">
      <formula>NOT(ISERROR(SEARCH("Extrema",AE510)))</formula>
    </cfRule>
    <cfRule type="containsText" dxfId="11170" priority="3949" operator="containsText" text="Alta">
      <formula>NOT(ISERROR(SEARCH("Alta",AE510)))</formula>
    </cfRule>
    <cfRule type="containsText" dxfId="11169" priority="3950" operator="containsText" text="Moderada">
      <formula>NOT(ISERROR(SEARCH("Moderada",AE510)))</formula>
    </cfRule>
    <cfRule type="containsText" dxfId="11168" priority="3951" operator="containsText" text="Baja">
      <formula>NOT(ISERROR(SEARCH("Baja",AE510)))</formula>
    </cfRule>
  </conditionalFormatting>
  <conditionalFormatting sqref="AE510:AE511">
    <cfRule type="containsText" dxfId="11167" priority="3952" operator="containsText" text="VALORAR">
      <formula>NOT(ISERROR(SEARCH("VALORAR",AE510)))</formula>
    </cfRule>
    <cfRule type="containsText" dxfId="11166" priority="3953" operator="containsText" text="Extrema">
      <formula>NOT(ISERROR(SEARCH("Extrema",AE510)))</formula>
    </cfRule>
    <cfRule type="containsText" dxfId="11165" priority="3954" operator="containsText" text="Alta">
      <formula>NOT(ISERROR(SEARCH("Alta",AE510)))</formula>
    </cfRule>
    <cfRule type="containsText" dxfId="11164" priority="3955" operator="containsText" text="Moderada">
      <formula>NOT(ISERROR(SEARCH("Moderada",AE510)))</formula>
    </cfRule>
    <cfRule type="containsText" dxfId="11163" priority="3956" operator="containsText" text="Baja">
      <formula>NOT(ISERROR(SEARCH("Baja",AE510)))</formula>
    </cfRule>
  </conditionalFormatting>
  <conditionalFormatting sqref="V510:V511">
    <cfRule type="cellIs" dxfId="11162" priority="3963" stopIfTrue="1" operator="equal">
      <formula>"Alta"</formula>
    </cfRule>
  </conditionalFormatting>
  <conditionalFormatting sqref="V510:V511">
    <cfRule type="cellIs" dxfId="11161" priority="3965" stopIfTrue="1" operator="equal">
      <formula>"Baja"</formula>
    </cfRule>
  </conditionalFormatting>
  <conditionalFormatting sqref="V510:V511">
    <cfRule type="cellIs" dxfId="11160" priority="3964" stopIfTrue="1" operator="equal">
      <formula>"Media"</formula>
    </cfRule>
  </conditionalFormatting>
  <conditionalFormatting sqref="V510:V511">
    <cfRule type="cellIs" dxfId="11159" priority="3962" stopIfTrue="1" operator="equal">
      <formula>"Muy Alta"</formula>
    </cfRule>
  </conditionalFormatting>
  <conditionalFormatting sqref="V510:V511">
    <cfRule type="cellIs" dxfId="11158" priority="3966" stopIfTrue="1" operator="equal">
      <formula>"Muy Baja"</formula>
    </cfRule>
  </conditionalFormatting>
  <conditionalFormatting sqref="AP516">
    <cfRule type="cellIs" dxfId="11157" priority="3803" stopIfTrue="1" operator="equal">
      <formula>"Alta"</formula>
    </cfRule>
  </conditionalFormatting>
  <conditionalFormatting sqref="AP516">
    <cfRule type="cellIs" dxfId="11156" priority="3805" stopIfTrue="1" operator="equal">
      <formula>"Baja"</formula>
    </cfRule>
  </conditionalFormatting>
  <conditionalFormatting sqref="AP516">
    <cfRule type="cellIs" dxfId="11155" priority="3804" stopIfTrue="1" operator="equal">
      <formula>"Media"</formula>
    </cfRule>
  </conditionalFormatting>
  <conditionalFormatting sqref="AP516">
    <cfRule type="cellIs" dxfId="11154" priority="3802" stopIfTrue="1" operator="equal">
      <formula>"Muy Alta"</formula>
    </cfRule>
  </conditionalFormatting>
  <conditionalFormatting sqref="AP516">
    <cfRule type="cellIs" dxfId="11153" priority="3806" stopIfTrue="1" operator="equal">
      <formula>"Muy Baja"</formula>
    </cfRule>
  </conditionalFormatting>
  <conditionalFormatting sqref="AP511">
    <cfRule type="cellIs" dxfId="11152" priority="3925" stopIfTrue="1" operator="equal">
      <formula>"Alta"</formula>
    </cfRule>
  </conditionalFormatting>
  <conditionalFormatting sqref="AP511">
    <cfRule type="cellIs" dxfId="11151" priority="3927" stopIfTrue="1" operator="equal">
      <formula>"Baja"</formula>
    </cfRule>
  </conditionalFormatting>
  <conditionalFormatting sqref="AP511">
    <cfRule type="cellIs" dxfId="11150" priority="3926" stopIfTrue="1" operator="equal">
      <formula>"Media"</formula>
    </cfRule>
  </conditionalFormatting>
  <conditionalFormatting sqref="AP511">
    <cfRule type="cellIs" dxfId="11149" priority="3924" stopIfTrue="1" operator="equal">
      <formula>"Muy Alta"</formula>
    </cfRule>
  </conditionalFormatting>
  <conditionalFormatting sqref="AP511">
    <cfRule type="cellIs" dxfId="11148" priority="3928" stopIfTrue="1" operator="equal">
      <formula>"Muy Baja"</formula>
    </cfRule>
  </conditionalFormatting>
  <conditionalFormatting sqref="V496:V497">
    <cfRule type="cellIs" dxfId="11147" priority="4315" stopIfTrue="1" operator="equal">
      <formula>"Alta"</formula>
    </cfRule>
  </conditionalFormatting>
  <conditionalFormatting sqref="V496:V497">
    <cfRule type="cellIs" dxfId="11146" priority="4317" stopIfTrue="1" operator="equal">
      <formula>"Baja"</formula>
    </cfRule>
  </conditionalFormatting>
  <conditionalFormatting sqref="V496:V497">
    <cfRule type="cellIs" dxfId="11145" priority="4316" stopIfTrue="1" operator="equal">
      <formula>"Media"</formula>
    </cfRule>
  </conditionalFormatting>
  <conditionalFormatting sqref="V496:V497">
    <cfRule type="cellIs" dxfId="11144" priority="4314" stopIfTrue="1" operator="equal">
      <formula>"Muy Alta"</formula>
    </cfRule>
  </conditionalFormatting>
  <conditionalFormatting sqref="V496:V497">
    <cfRule type="cellIs" dxfId="11143" priority="4318" stopIfTrue="1" operator="equal">
      <formula>"Muy Baja"</formula>
    </cfRule>
  </conditionalFormatting>
  <conditionalFormatting sqref="AE496:AE497">
    <cfRule type="containsText" dxfId="11142" priority="4299" operator="containsText" text="VALORAR">
      <formula>NOT(ISERROR(SEARCH("VALORAR",AE496)))</formula>
    </cfRule>
    <cfRule type="containsText" dxfId="11141" priority="4300" operator="containsText" text="Extrema">
      <formula>NOT(ISERROR(SEARCH("Extrema",AE496)))</formula>
    </cfRule>
    <cfRule type="containsText" dxfId="11140" priority="4301" operator="containsText" text="Alta">
      <formula>NOT(ISERROR(SEARCH("Alta",AE496)))</formula>
    </cfRule>
    <cfRule type="containsText" dxfId="11139" priority="4302" operator="containsText" text="Moderada">
      <formula>NOT(ISERROR(SEARCH("Moderada",AE496)))</formula>
    </cfRule>
    <cfRule type="containsText" dxfId="11138" priority="4303" operator="containsText" text="Baja">
      <formula>NOT(ISERROR(SEARCH("Baja",AE496)))</formula>
    </cfRule>
  </conditionalFormatting>
  <conditionalFormatting sqref="AE496:AE497">
    <cfRule type="containsText" dxfId="11137" priority="4304" operator="containsText" text="VALORAR">
      <formula>NOT(ISERROR(SEARCH("VALORAR",AE496)))</formula>
    </cfRule>
    <cfRule type="containsText" dxfId="11136" priority="4305" operator="containsText" text="Extrema">
      <formula>NOT(ISERROR(SEARCH("Extrema",AE496)))</formula>
    </cfRule>
    <cfRule type="containsText" dxfId="11135" priority="4306" operator="containsText" text="Alta">
      <formula>NOT(ISERROR(SEARCH("Alta",AE496)))</formula>
    </cfRule>
    <cfRule type="containsText" dxfId="11134" priority="4307" operator="containsText" text="Moderada">
      <formula>NOT(ISERROR(SEARCH("Moderada",AE496)))</formula>
    </cfRule>
    <cfRule type="containsText" dxfId="11133" priority="4308" operator="containsText" text="Baja">
      <formula>NOT(ISERROR(SEARCH("Baja",AE496)))</formula>
    </cfRule>
  </conditionalFormatting>
  <conditionalFormatting sqref="AW496">
    <cfRule type="containsText" dxfId="11132" priority="4289" operator="containsText" text="VALORAR">
      <formula>NOT(ISERROR(SEARCH("VALORAR",AW496)))</formula>
    </cfRule>
    <cfRule type="containsText" dxfId="11131" priority="4290" operator="containsText" text="Extrema">
      <formula>NOT(ISERROR(SEARCH("Extrema",AW496)))</formula>
    </cfRule>
    <cfRule type="containsText" dxfId="11130" priority="4291" operator="containsText" text="Alta">
      <formula>NOT(ISERROR(SEARCH("Alta",AW496)))</formula>
    </cfRule>
    <cfRule type="containsText" dxfId="11129" priority="4292" operator="containsText" text="Moderada">
      <formula>NOT(ISERROR(SEARCH("Moderada",AW496)))</formula>
    </cfRule>
    <cfRule type="containsText" dxfId="11128" priority="4293" operator="containsText" text="Baja">
      <formula>NOT(ISERROR(SEARCH("Baja",AW496)))</formula>
    </cfRule>
  </conditionalFormatting>
  <conditionalFormatting sqref="AW496">
    <cfRule type="containsText" dxfId="11127" priority="4294" operator="containsText" text="VALORAR">
      <formula>NOT(ISERROR(SEARCH("VALORAR",AW496)))</formula>
    </cfRule>
    <cfRule type="containsText" dxfId="11126" priority="4295" operator="containsText" text="Extrema">
      <formula>NOT(ISERROR(SEARCH("Extrema",AW496)))</formula>
    </cfRule>
    <cfRule type="containsText" dxfId="11125" priority="4296" operator="containsText" text="Alta">
      <formula>NOT(ISERROR(SEARCH("Alta",AW496)))</formula>
    </cfRule>
    <cfRule type="containsText" dxfId="11124" priority="4297" operator="containsText" text="Moderada">
      <formula>NOT(ISERROR(SEARCH("Moderada",AW496)))</formula>
    </cfRule>
    <cfRule type="containsText" dxfId="11123" priority="4298" operator="containsText" text="Baja">
      <formula>NOT(ISERROR(SEARCH("Baja",AW496)))</formula>
    </cfRule>
  </conditionalFormatting>
  <conditionalFormatting sqref="AP496">
    <cfRule type="cellIs" dxfId="11122" priority="4281" stopIfTrue="1" operator="equal">
      <formula>"Alta"</formula>
    </cfRule>
  </conditionalFormatting>
  <conditionalFormatting sqref="AP496">
    <cfRule type="cellIs" dxfId="11121" priority="4283" stopIfTrue="1" operator="equal">
      <formula>"Baja"</formula>
    </cfRule>
  </conditionalFormatting>
  <conditionalFormatting sqref="AP496">
    <cfRule type="cellIs" dxfId="11120" priority="4282" stopIfTrue="1" operator="equal">
      <formula>"Media"</formula>
    </cfRule>
  </conditionalFormatting>
  <conditionalFormatting sqref="AP496">
    <cfRule type="cellIs" dxfId="11119" priority="4280" stopIfTrue="1" operator="equal">
      <formula>"Muy Alta"</formula>
    </cfRule>
  </conditionalFormatting>
  <conditionalFormatting sqref="AP496">
    <cfRule type="cellIs" dxfId="11118" priority="4284" stopIfTrue="1" operator="equal">
      <formula>"Muy Baja"</formula>
    </cfRule>
  </conditionalFormatting>
  <conditionalFormatting sqref="AP497">
    <cfRule type="cellIs" dxfId="11117" priority="4267" stopIfTrue="1" operator="equal">
      <formula>"Alta"</formula>
    </cfRule>
  </conditionalFormatting>
  <conditionalFormatting sqref="AP497">
    <cfRule type="cellIs" dxfId="11116" priority="4269" stopIfTrue="1" operator="equal">
      <formula>"Baja"</formula>
    </cfRule>
  </conditionalFormatting>
  <conditionalFormatting sqref="AP497">
    <cfRule type="cellIs" dxfId="11115" priority="4268" stopIfTrue="1" operator="equal">
      <formula>"Media"</formula>
    </cfRule>
  </conditionalFormatting>
  <conditionalFormatting sqref="AP497">
    <cfRule type="cellIs" dxfId="11114" priority="4266" stopIfTrue="1" operator="equal">
      <formula>"Muy Alta"</formula>
    </cfRule>
  </conditionalFormatting>
  <conditionalFormatting sqref="AP497">
    <cfRule type="cellIs" dxfId="11113" priority="4270" stopIfTrue="1" operator="equal">
      <formula>"Muy Baja"</formula>
    </cfRule>
  </conditionalFormatting>
  <conditionalFormatting sqref="AP501">
    <cfRule type="cellIs" dxfId="11112" priority="4253" stopIfTrue="1" operator="equal">
      <formula>"Alta"</formula>
    </cfRule>
  </conditionalFormatting>
  <conditionalFormatting sqref="AP501">
    <cfRule type="cellIs" dxfId="11111" priority="4255" stopIfTrue="1" operator="equal">
      <formula>"Baja"</formula>
    </cfRule>
  </conditionalFormatting>
  <conditionalFormatting sqref="AP501">
    <cfRule type="cellIs" dxfId="11110" priority="4254" stopIfTrue="1" operator="equal">
      <formula>"Media"</formula>
    </cfRule>
  </conditionalFormatting>
  <conditionalFormatting sqref="AP501">
    <cfRule type="cellIs" dxfId="11109" priority="4252" stopIfTrue="1" operator="equal">
      <formula>"Muy Alta"</formula>
    </cfRule>
  </conditionalFormatting>
  <conditionalFormatting sqref="AP501">
    <cfRule type="cellIs" dxfId="11108" priority="4256" stopIfTrue="1" operator="equal">
      <formula>"Muy Baja"</formula>
    </cfRule>
  </conditionalFormatting>
  <conditionalFormatting sqref="AE498:AE499">
    <cfRule type="containsText" dxfId="11107" priority="4219" operator="containsText" text="VALORAR">
      <formula>NOT(ISERROR(SEARCH("VALORAR",AE498)))</formula>
    </cfRule>
    <cfRule type="containsText" dxfId="11106" priority="4220" operator="containsText" text="Extrema">
      <formula>NOT(ISERROR(SEARCH("Extrema",AE498)))</formula>
    </cfRule>
    <cfRule type="containsText" dxfId="11105" priority="4221" operator="containsText" text="Alta">
      <formula>NOT(ISERROR(SEARCH("Alta",AE498)))</formula>
    </cfRule>
    <cfRule type="containsText" dxfId="11104" priority="4222" operator="containsText" text="Moderada">
      <formula>NOT(ISERROR(SEARCH("Moderada",AE498)))</formula>
    </cfRule>
    <cfRule type="containsText" dxfId="11103" priority="4223" operator="containsText" text="Baja">
      <formula>NOT(ISERROR(SEARCH("Baja",AE498)))</formula>
    </cfRule>
  </conditionalFormatting>
  <conditionalFormatting sqref="AE498:AE499">
    <cfRule type="containsText" dxfId="11102" priority="4224" operator="containsText" text="VALORAR">
      <formula>NOT(ISERROR(SEARCH("VALORAR",AE498)))</formula>
    </cfRule>
    <cfRule type="containsText" dxfId="11101" priority="4225" operator="containsText" text="Extrema">
      <formula>NOT(ISERROR(SEARCH("Extrema",AE498)))</formula>
    </cfRule>
    <cfRule type="containsText" dxfId="11100" priority="4226" operator="containsText" text="Alta">
      <formula>NOT(ISERROR(SEARCH("Alta",AE498)))</formula>
    </cfRule>
    <cfRule type="containsText" dxfId="11099" priority="4227" operator="containsText" text="Moderada">
      <formula>NOT(ISERROR(SEARCH("Moderada",AE498)))</formula>
    </cfRule>
    <cfRule type="containsText" dxfId="11098" priority="4228" operator="containsText" text="Baja">
      <formula>NOT(ISERROR(SEARCH("Baja",AE498)))</formula>
    </cfRule>
  </conditionalFormatting>
  <conditionalFormatting sqref="V498:V499">
    <cfRule type="cellIs" dxfId="11097" priority="4235" stopIfTrue="1" operator="equal">
      <formula>"Alta"</formula>
    </cfRule>
  </conditionalFormatting>
  <conditionalFormatting sqref="V498:V499">
    <cfRule type="cellIs" dxfId="11096" priority="4237" stopIfTrue="1" operator="equal">
      <formula>"Baja"</formula>
    </cfRule>
  </conditionalFormatting>
  <conditionalFormatting sqref="V498:V499">
    <cfRule type="cellIs" dxfId="11095" priority="4236" stopIfTrue="1" operator="equal">
      <formula>"Media"</formula>
    </cfRule>
  </conditionalFormatting>
  <conditionalFormatting sqref="V498:V499">
    <cfRule type="cellIs" dxfId="11094" priority="4234" stopIfTrue="1" operator="equal">
      <formula>"Muy Alta"</formula>
    </cfRule>
  </conditionalFormatting>
  <conditionalFormatting sqref="V498:V499">
    <cfRule type="cellIs" dxfId="11093" priority="4238" stopIfTrue="1" operator="equal">
      <formula>"Muy Baja"</formula>
    </cfRule>
  </conditionalFormatting>
  <conditionalFormatting sqref="AP498">
    <cfRule type="cellIs" dxfId="11092" priority="4211" stopIfTrue="1" operator="equal">
      <formula>"Alta"</formula>
    </cfRule>
  </conditionalFormatting>
  <conditionalFormatting sqref="AP498">
    <cfRule type="cellIs" dxfId="11091" priority="4213" stopIfTrue="1" operator="equal">
      <formula>"Baja"</formula>
    </cfRule>
  </conditionalFormatting>
  <conditionalFormatting sqref="AP498">
    <cfRule type="cellIs" dxfId="11090" priority="4212" stopIfTrue="1" operator="equal">
      <formula>"Media"</formula>
    </cfRule>
  </conditionalFormatting>
  <conditionalFormatting sqref="AP498">
    <cfRule type="cellIs" dxfId="11089" priority="4210" stopIfTrue="1" operator="equal">
      <formula>"Muy Alta"</formula>
    </cfRule>
  </conditionalFormatting>
  <conditionalFormatting sqref="AP498">
    <cfRule type="cellIs" dxfId="11088" priority="4214" stopIfTrue="1" operator="equal">
      <formula>"Muy Baja"</formula>
    </cfRule>
  </conditionalFormatting>
  <conditionalFormatting sqref="AP499">
    <cfRule type="cellIs" dxfId="11087" priority="4197" stopIfTrue="1" operator="equal">
      <formula>"Alta"</formula>
    </cfRule>
  </conditionalFormatting>
  <conditionalFormatting sqref="AP499">
    <cfRule type="cellIs" dxfId="11086" priority="4199" stopIfTrue="1" operator="equal">
      <formula>"Baja"</formula>
    </cfRule>
  </conditionalFormatting>
  <conditionalFormatting sqref="AP499">
    <cfRule type="cellIs" dxfId="11085" priority="4198" stopIfTrue="1" operator="equal">
      <formula>"Media"</formula>
    </cfRule>
  </conditionalFormatting>
  <conditionalFormatting sqref="AP499">
    <cfRule type="cellIs" dxfId="11084" priority="4196" stopIfTrue="1" operator="equal">
      <formula>"Muy Alta"</formula>
    </cfRule>
  </conditionalFormatting>
  <conditionalFormatting sqref="AP499">
    <cfRule type="cellIs" dxfId="11083" priority="4200" stopIfTrue="1" operator="equal">
      <formula>"Muy Baja"</formula>
    </cfRule>
  </conditionalFormatting>
  <conditionalFormatting sqref="V514:V515">
    <cfRule type="cellIs" dxfId="11082" priority="3907" stopIfTrue="1" operator="equal">
      <formula>"Alta"</formula>
    </cfRule>
  </conditionalFormatting>
  <conditionalFormatting sqref="V514:V515">
    <cfRule type="cellIs" dxfId="11081" priority="3909" stopIfTrue="1" operator="equal">
      <formula>"Baja"</formula>
    </cfRule>
  </conditionalFormatting>
  <conditionalFormatting sqref="V514:V515">
    <cfRule type="cellIs" dxfId="11080" priority="3908" stopIfTrue="1" operator="equal">
      <formula>"Media"</formula>
    </cfRule>
  </conditionalFormatting>
  <conditionalFormatting sqref="V514:V515">
    <cfRule type="cellIs" dxfId="11079" priority="3906" stopIfTrue="1" operator="equal">
      <formula>"Muy Alta"</formula>
    </cfRule>
  </conditionalFormatting>
  <conditionalFormatting sqref="V514:V515">
    <cfRule type="cellIs" dxfId="11078" priority="3910" stopIfTrue="1" operator="equal">
      <formula>"Muy Baja"</formula>
    </cfRule>
  </conditionalFormatting>
  <conditionalFormatting sqref="AW514">
    <cfRule type="containsText" dxfId="11077" priority="3881" operator="containsText" text="VALORAR">
      <formula>NOT(ISERROR(SEARCH("VALORAR",AW514)))</formula>
    </cfRule>
    <cfRule type="containsText" dxfId="11076" priority="3882" operator="containsText" text="Extrema">
      <formula>NOT(ISERROR(SEARCH("Extrema",AW514)))</formula>
    </cfRule>
    <cfRule type="containsText" dxfId="11075" priority="3883" operator="containsText" text="Alta">
      <formula>NOT(ISERROR(SEARCH("Alta",AW514)))</formula>
    </cfRule>
    <cfRule type="containsText" dxfId="11074" priority="3884" operator="containsText" text="Moderada">
      <formula>NOT(ISERROR(SEARCH("Moderada",AW514)))</formula>
    </cfRule>
    <cfRule type="containsText" dxfId="11073" priority="3885" operator="containsText" text="Baja">
      <formula>NOT(ISERROR(SEARCH("Baja",AW514)))</formula>
    </cfRule>
  </conditionalFormatting>
  <conditionalFormatting sqref="AW514">
    <cfRule type="containsText" dxfId="11072" priority="3886" operator="containsText" text="VALORAR">
      <formula>NOT(ISERROR(SEARCH("VALORAR",AW514)))</formula>
    </cfRule>
    <cfRule type="containsText" dxfId="11071" priority="3887" operator="containsText" text="Extrema">
      <formula>NOT(ISERROR(SEARCH("Extrema",AW514)))</formula>
    </cfRule>
    <cfRule type="containsText" dxfId="11070" priority="3888" operator="containsText" text="Alta">
      <formula>NOT(ISERROR(SEARCH("Alta",AW514)))</formula>
    </cfRule>
    <cfRule type="containsText" dxfId="11069" priority="3889" operator="containsText" text="Moderada">
      <formula>NOT(ISERROR(SEARCH("Moderada",AW514)))</formula>
    </cfRule>
    <cfRule type="containsText" dxfId="11068" priority="3890" operator="containsText" text="Baja">
      <formula>NOT(ISERROR(SEARCH("Baja",AW514)))</formula>
    </cfRule>
  </conditionalFormatting>
  <conditionalFormatting sqref="AP514">
    <cfRule type="cellIs" dxfId="11067" priority="3873" stopIfTrue="1" operator="equal">
      <formula>"Alta"</formula>
    </cfRule>
  </conditionalFormatting>
  <conditionalFormatting sqref="AP514">
    <cfRule type="cellIs" dxfId="11066" priority="3875" stopIfTrue="1" operator="equal">
      <formula>"Baja"</formula>
    </cfRule>
  </conditionalFormatting>
  <conditionalFormatting sqref="AP514">
    <cfRule type="cellIs" dxfId="11065" priority="3874" stopIfTrue="1" operator="equal">
      <formula>"Media"</formula>
    </cfRule>
  </conditionalFormatting>
  <conditionalFormatting sqref="AP514">
    <cfRule type="cellIs" dxfId="11064" priority="3872" stopIfTrue="1" operator="equal">
      <formula>"Muy Alta"</formula>
    </cfRule>
  </conditionalFormatting>
  <conditionalFormatting sqref="AP514">
    <cfRule type="cellIs" dxfId="11063" priority="3876" stopIfTrue="1" operator="equal">
      <formula>"Muy Baja"</formula>
    </cfRule>
  </conditionalFormatting>
  <conditionalFormatting sqref="AP515">
    <cfRule type="cellIs" dxfId="11062" priority="3859" stopIfTrue="1" operator="equal">
      <formula>"Alta"</formula>
    </cfRule>
  </conditionalFormatting>
  <conditionalFormatting sqref="AP515">
    <cfRule type="cellIs" dxfId="11061" priority="3861" stopIfTrue="1" operator="equal">
      <formula>"Baja"</formula>
    </cfRule>
  </conditionalFormatting>
  <conditionalFormatting sqref="AP515">
    <cfRule type="cellIs" dxfId="11060" priority="3860" stopIfTrue="1" operator="equal">
      <formula>"Media"</formula>
    </cfRule>
  </conditionalFormatting>
  <conditionalFormatting sqref="AP515">
    <cfRule type="cellIs" dxfId="11059" priority="3858" stopIfTrue="1" operator="equal">
      <formula>"Muy Alta"</formula>
    </cfRule>
  </conditionalFormatting>
  <conditionalFormatting sqref="AP515">
    <cfRule type="cellIs" dxfId="11058" priority="3862" stopIfTrue="1" operator="equal">
      <formula>"Muy Baja"</formula>
    </cfRule>
  </conditionalFormatting>
  <conditionalFormatting sqref="AE516:AE517">
    <cfRule type="containsText" dxfId="11057" priority="3811" operator="containsText" text="VALORAR">
      <formula>NOT(ISERROR(SEARCH("VALORAR",AE516)))</formula>
    </cfRule>
    <cfRule type="containsText" dxfId="11056" priority="3812" operator="containsText" text="Extrema">
      <formula>NOT(ISERROR(SEARCH("Extrema",AE516)))</formula>
    </cfRule>
    <cfRule type="containsText" dxfId="11055" priority="3813" operator="containsText" text="Alta">
      <formula>NOT(ISERROR(SEARCH("Alta",AE516)))</formula>
    </cfRule>
    <cfRule type="containsText" dxfId="11054" priority="3814" operator="containsText" text="Moderada">
      <formula>NOT(ISERROR(SEARCH("Moderada",AE516)))</formula>
    </cfRule>
    <cfRule type="containsText" dxfId="11053" priority="3815" operator="containsText" text="Baja">
      <formula>NOT(ISERROR(SEARCH("Baja",AE516)))</formula>
    </cfRule>
  </conditionalFormatting>
  <conditionalFormatting sqref="AE516:AE517">
    <cfRule type="containsText" dxfId="11052" priority="3816" operator="containsText" text="VALORAR">
      <formula>NOT(ISERROR(SEARCH("VALORAR",AE516)))</formula>
    </cfRule>
    <cfRule type="containsText" dxfId="11051" priority="3817" operator="containsText" text="Extrema">
      <formula>NOT(ISERROR(SEARCH("Extrema",AE516)))</formula>
    </cfRule>
    <cfRule type="containsText" dxfId="11050" priority="3818" operator="containsText" text="Alta">
      <formula>NOT(ISERROR(SEARCH("Alta",AE516)))</formula>
    </cfRule>
    <cfRule type="containsText" dxfId="11049" priority="3819" operator="containsText" text="Moderada">
      <formula>NOT(ISERROR(SEARCH("Moderada",AE516)))</formula>
    </cfRule>
    <cfRule type="containsText" dxfId="11048" priority="3820" operator="containsText" text="Baja">
      <formula>NOT(ISERROR(SEARCH("Baja",AE516)))</formula>
    </cfRule>
  </conditionalFormatting>
  <conditionalFormatting sqref="V516:V517">
    <cfRule type="cellIs" dxfId="11047" priority="3827" stopIfTrue="1" operator="equal">
      <formula>"Alta"</formula>
    </cfRule>
  </conditionalFormatting>
  <conditionalFormatting sqref="V516:V517">
    <cfRule type="cellIs" dxfId="11046" priority="3829" stopIfTrue="1" operator="equal">
      <formula>"Baja"</formula>
    </cfRule>
  </conditionalFormatting>
  <conditionalFormatting sqref="V516:V517">
    <cfRule type="cellIs" dxfId="11045" priority="3828" stopIfTrue="1" operator="equal">
      <formula>"Media"</formula>
    </cfRule>
  </conditionalFormatting>
  <conditionalFormatting sqref="V516:V517">
    <cfRule type="cellIs" dxfId="11044" priority="3826" stopIfTrue="1" operator="equal">
      <formula>"Muy Alta"</formula>
    </cfRule>
  </conditionalFormatting>
  <conditionalFormatting sqref="V516:V517">
    <cfRule type="cellIs" dxfId="11043" priority="3830" stopIfTrue="1" operator="equal">
      <formula>"Muy Baja"</formula>
    </cfRule>
  </conditionalFormatting>
  <conditionalFormatting sqref="AP517">
    <cfRule type="cellIs" dxfId="11042" priority="3789" stopIfTrue="1" operator="equal">
      <formula>"Alta"</formula>
    </cfRule>
  </conditionalFormatting>
  <conditionalFormatting sqref="AP517">
    <cfRule type="cellIs" dxfId="11041" priority="3791" stopIfTrue="1" operator="equal">
      <formula>"Baja"</formula>
    </cfRule>
  </conditionalFormatting>
  <conditionalFormatting sqref="AP517">
    <cfRule type="cellIs" dxfId="11040" priority="3790" stopIfTrue="1" operator="equal">
      <formula>"Media"</formula>
    </cfRule>
  </conditionalFormatting>
  <conditionalFormatting sqref="AP517">
    <cfRule type="cellIs" dxfId="11039" priority="3788" stopIfTrue="1" operator="equal">
      <formula>"Muy Alta"</formula>
    </cfRule>
  </conditionalFormatting>
  <conditionalFormatting sqref="AP517">
    <cfRule type="cellIs" dxfId="11038" priority="3792" stopIfTrue="1" operator="equal">
      <formula>"Muy Baja"</formula>
    </cfRule>
  </conditionalFormatting>
  <conditionalFormatting sqref="AE526:AE527">
    <cfRule type="containsText" dxfId="11037" priority="3755" operator="containsText" text="VALORAR">
      <formula>NOT(ISERROR(SEARCH("VALORAR",AE526)))</formula>
    </cfRule>
    <cfRule type="containsText" dxfId="11036" priority="3756" operator="containsText" text="Extrema">
      <formula>NOT(ISERROR(SEARCH("Extrema",AE526)))</formula>
    </cfRule>
    <cfRule type="containsText" dxfId="11035" priority="3757" operator="containsText" text="Alta">
      <formula>NOT(ISERROR(SEARCH("Alta",AE526)))</formula>
    </cfRule>
    <cfRule type="containsText" dxfId="11034" priority="3758" operator="containsText" text="Moderada">
      <formula>NOT(ISERROR(SEARCH("Moderada",AE526)))</formula>
    </cfRule>
    <cfRule type="containsText" dxfId="11033" priority="3759" operator="containsText" text="Baja">
      <formula>NOT(ISERROR(SEARCH("Baja",AE526)))</formula>
    </cfRule>
  </conditionalFormatting>
  <conditionalFormatting sqref="AE526:AE527">
    <cfRule type="containsText" dxfId="11032" priority="3760" operator="containsText" text="VALORAR">
      <formula>NOT(ISERROR(SEARCH("VALORAR",AE526)))</formula>
    </cfRule>
    <cfRule type="containsText" dxfId="11031" priority="3761" operator="containsText" text="Extrema">
      <formula>NOT(ISERROR(SEARCH("Extrema",AE526)))</formula>
    </cfRule>
    <cfRule type="containsText" dxfId="11030" priority="3762" operator="containsText" text="Alta">
      <formula>NOT(ISERROR(SEARCH("Alta",AE526)))</formula>
    </cfRule>
    <cfRule type="containsText" dxfId="11029" priority="3763" operator="containsText" text="Moderada">
      <formula>NOT(ISERROR(SEARCH("Moderada",AE526)))</formula>
    </cfRule>
    <cfRule type="containsText" dxfId="11028" priority="3764" operator="containsText" text="Baja">
      <formula>NOT(ISERROR(SEARCH("Baja",AE526)))</formula>
    </cfRule>
  </conditionalFormatting>
  <conditionalFormatting sqref="AP531">
    <cfRule type="cellIs" dxfId="11027" priority="3709" stopIfTrue="1" operator="equal">
      <formula>"Alta"</formula>
    </cfRule>
  </conditionalFormatting>
  <conditionalFormatting sqref="AP531">
    <cfRule type="cellIs" dxfId="11026" priority="3711" stopIfTrue="1" operator="equal">
      <formula>"Baja"</formula>
    </cfRule>
  </conditionalFormatting>
  <conditionalFormatting sqref="AP531">
    <cfRule type="cellIs" dxfId="11025" priority="3710" stopIfTrue="1" operator="equal">
      <formula>"Media"</formula>
    </cfRule>
  </conditionalFormatting>
  <conditionalFormatting sqref="AP531">
    <cfRule type="cellIs" dxfId="11024" priority="3708" stopIfTrue="1" operator="equal">
      <formula>"Muy Alta"</formula>
    </cfRule>
  </conditionalFormatting>
  <conditionalFormatting sqref="AP531">
    <cfRule type="cellIs" dxfId="11023" priority="3712" stopIfTrue="1" operator="equal">
      <formula>"Muy Baja"</formula>
    </cfRule>
  </conditionalFormatting>
  <conditionalFormatting sqref="AP528">
    <cfRule type="cellIs" dxfId="11022" priority="3667" stopIfTrue="1" operator="equal">
      <formula>"Alta"</formula>
    </cfRule>
  </conditionalFormatting>
  <conditionalFormatting sqref="AP528">
    <cfRule type="cellIs" dxfId="11021" priority="3669" stopIfTrue="1" operator="equal">
      <formula>"Baja"</formula>
    </cfRule>
  </conditionalFormatting>
  <conditionalFormatting sqref="AP528">
    <cfRule type="cellIs" dxfId="11020" priority="3668" stopIfTrue="1" operator="equal">
      <formula>"Media"</formula>
    </cfRule>
  </conditionalFormatting>
  <conditionalFormatting sqref="AP528">
    <cfRule type="cellIs" dxfId="11019" priority="3666" stopIfTrue="1" operator="equal">
      <formula>"Muy Alta"</formula>
    </cfRule>
  </conditionalFormatting>
  <conditionalFormatting sqref="AP528">
    <cfRule type="cellIs" dxfId="11018" priority="3670" stopIfTrue="1" operator="equal">
      <formula>"Muy Baja"</formula>
    </cfRule>
  </conditionalFormatting>
  <conditionalFormatting sqref="V526:V527">
    <cfRule type="cellIs" dxfId="11017" priority="3771" stopIfTrue="1" operator="equal">
      <formula>"Alta"</formula>
    </cfRule>
  </conditionalFormatting>
  <conditionalFormatting sqref="V526:V527">
    <cfRule type="cellIs" dxfId="11016" priority="3773" stopIfTrue="1" operator="equal">
      <formula>"Baja"</formula>
    </cfRule>
  </conditionalFormatting>
  <conditionalFormatting sqref="V526:V527">
    <cfRule type="cellIs" dxfId="11015" priority="3772" stopIfTrue="1" operator="equal">
      <formula>"Media"</formula>
    </cfRule>
  </conditionalFormatting>
  <conditionalFormatting sqref="V526:V527">
    <cfRule type="cellIs" dxfId="11014" priority="3770" stopIfTrue="1" operator="equal">
      <formula>"Muy Alta"</formula>
    </cfRule>
  </conditionalFormatting>
  <conditionalFormatting sqref="V526:V527">
    <cfRule type="cellIs" dxfId="11013" priority="3774" stopIfTrue="1" operator="equal">
      <formula>"Muy Baja"</formula>
    </cfRule>
  </conditionalFormatting>
  <conditionalFormatting sqref="AW526">
    <cfRule type="containsText" dxfId="11012" priority="3745" operator="containsText" text="VALORAR">
      <formula>NOT(ISERROR(SEARCH("VALORAR",AW526)))</formula>
    </cfRule>
    <cfRule type="containsText" dxfId="11011" priority="3746" operator="containsText" text="Extrema">
      <formula>NOT(ISERROR(SEARCH("Extrema",AW526)))</formula>
    </cfRule>
    <cfRule type="containsText" dxfId="11010" priority="3747" operator="containsText" text="Alta">
      <formula>NOT(ISERROR(SEARCH("Alta",AW526)))</formula>
    </cfRule>
    <cfRule type="containsText" dxfId="11009" priority="3748" operator="containsText" text="Moderada">
      <formula>NOT(ISERROR(SEARCH("Moderada",AW526)))</formula>
    </cfRule>
    <cfRule type="containsText" dxfId="11008" priority="3749" operator="containsText" text="Baja">
      <formula>NOT(ISERROR(SEARCH("Baja",AW526)))</formula>
    </cfRule>
  </conditionalFormatting>
  <conditionalFormatting sqref="AW526">
    <cfRule type="containsText" dxfId="11007" priority="3750" operator="containsText" text="VALORAR">
      <formula>NOT(ISERROR(SEARCH("VALORAR",AW526)))</formula>
    </cfRule>
    <cfRule type="containsText" dxfId="11006" priority="3751" operator="containsText" text="Extrema">
      <formula>NOT(ISERROR(SEARCH("Extrema",AW526)))</formula>
    </cfRule>
    <cfRule type="containsText" dxfId="11005" priority="3752" operator="containsText" text="Alta">
      <formula>NOT(ISERROR(SEARCH("Alta",AW526)))</formula>
    </cfRule>
    <cfRule type="containsText" dxfId="11004" priority="3753" operator="containsText" text="Moderada">
      <formula>NOT(ISERROR(SEARCH("Moderada",AW526)))</formula>
    </cfRule>
    <cfRule type="containsText" dxfId="11003" priority="3754" operator="containsText" text="Baja">
      <formula>NOT(ISERROR(SEARCH("Baja",AW526)))</formula>
    </cfRule>
  </conditionalFormatting>
  <conditionalFormatting sqref="AP526">
    <cfRule type="cellIs" dxfId="11002" priority="3737" stopIfTrue="1" operator="equal">
      <formula>"Alta"</formula>
    </cfRule>
  </conditionalFormatting>
  <conditionalFormatting sqref="AP526">
    <cfRule type="cellIs" dxfId="11001" priority="3739" stopIfTrue="1" operator="equal">
      <formula>"Baja"</formula>
    </cfRule>
  </conditionalFormatting>
  <conditionalFormatting sqref="AP526">
    <cfRule type="cellIs" dxfId="11000" priority="3738" stopIfTrue="1" operator="equal">
      <formula>"Media"</formula>
    </cfRule>
  </conditionalFormatting>
  <conditionalFormatting sqref="AP526">
    <cfRule type="cellIs" dxfId="10999" priority="3736" stopIfTrue="1" operator="equal">
      <formula>"Muy Alta"</formula>
    </cfRule>
  </conditionalFormatting>
  <conditionalFormatting sqref="AP526">
    <cfRule type="cellIs" dxfId="10998" priority="3740" stopIfTrue="1" operator="equal">
      <formula>"Muy Baja"</formula>
    </cfRule>
  </conditionalFormatting>
  <conditionalFormatting sqref="AP527">
    <cfRule type="cellIs" dxfId="10997" priority="3723" stopIfTrue="1" operator="equal">
      <formula>"Alta"</formula>
    </cfRule>
  </conditionalFormatting>
  <conditionalFormatting sqref="AP527">
    <cfRule type="cellIs" dxfId="10996" priority="3725" stopIfTrue="1" operator="equal">
      <formula>"Baja"</formula>
    </cfRule>
  </conditionalFormatting>
  <conditionalFormatting sqref="AP527">
    <cfRule type="cellIs" dxfId="10995" priority="3724" stopIfTrue="1" operator="equal">
      <formula>"Media"</formula>
    </cfRule>
  </conditionalFormatting>
  <conditionalFormatting sqref="AP527">
    <cfRule type="cellIs" dxfId="10994" priority="3722" stopIfTrue="1" operator="equal">
      <formula>"Muy Alta"</formula>
    </cfRule>
  </conditionalFormatting>
  <conditionalFormatting sqref="AP527">
    <cfRule type="cellIs" dxfId="10993" priority="3726" stopIfTrue="1" operator="equal">
      <formula>"Muy Baja"</formula>
    </cfRule>
  </conditionalFormatting>
  <conditionalFormatting sqref="AE528:AE529">
    <cfRule type="containsText" dxfId="10992" priority="3675" operator="containsText" text="VALORAR">
      <formula>NOT(ISERROR(SEARCH("VALORAR",AE528)))</formula>
    </cfRule>
    <cfRule type="containsText" dxfId="10991" priority="3676" operator="containsText" text="Extrema">
      <formula>NOT(ISERROR(SEARCH("Extrema",AE528)))</formula>
    </cfRule>
    <cfRule type="containsText" dxfId="10990" priority="3677" operator="containsText" text="Alta">
      <formula>NOT(ISERROR(SEARCH("Alta",AE528)))</formula>
    </cfRule>
    <cfRule type="containsText" dxfId="10989" priority="3678" operator="containsText" text="Moderada">
      <formula>NOT(ISERROR(SEARCH("Moderada",AE528)))</formula>
    </cfRule>
    <cfRule type="containsText" dxfId="10988" priority="3679" operator="containsText" text="Baja">
      <formula>NOT(ISERROR(SEARCH("Baja",AE528)))</formula>
    </cfRule>
  </conditionalFormatting>
  <conditionalFormatting sqref="AE528:AE529">
    <cfRule type="containsText" dxfId="10987" priority="3680" operator="containsText" text="VALORAR">
      <formula>NOT(ISERROR(SEARCH("VALORAR",AE528)))</formula>
    </cfRule>
    <cfRule type="containsText" dxfId="10986" priority="3681" operator="containsText" text="Extrema">
      <formula>NOT(ISERROR(SEARCH("Extrema",AE528)))</formula>
    </cfRule>
    <cfRule type="containsText" dxfId="10985" priority="3682" operator="containsText" text="Alta">
      <formula>NOT(ISERROR(SEARCH("Alta",AE528)))</formula>
    </cfRule>
    <cfRule type="containsText" dxfId="10984" priority="3683" operator="containsText" text="Moderada">
      <formula>NOT(ISERROR(SEARCH("Moderada",AE528)))</formula>
    </cfRule>
    <cfRule type="containsText" dxfId="10983" priority="3684" operator="containsText" text="Baja">
      <formula>NOT(ISERROR(SEARCH("Baja",AE528)))</formula>
    </cfRule>
  </conditionalFormatting>
  <conditionalFormatting sqref="V528:V529">
    <cfRule type="cellIs" dxfId="10982" priority="3691" stopIfTrue="1" operator="equal">
      <formula>"Alta"</formula>
    </cfRule>
  </conditionalFormatting>
  <conditionalFormatting sqref="V528:V529">
    <cfRule type="cellIs" dxfId="10981" priority="3693" stopIfTrue="1" operator="equal">
      <formula>"Baja"</formula>
    </cfRule>
  </conditionalFormatting>
  <conditionalFormatting sqref="V528:V529">
    <cfRule type="cellIs" dxfId="10980" priority="3692" stopIfTrue="1" operator="equal">
      <formula>"Media"</formula>
    </cfRule>
  </conditionalFormatting>
  <conditionalFormatting sqref="V528:V529">
    <cfRule type="cellIs" dxfId="10979" priority="3690" stopIfTrue="1" operator="equal">
      <formula>"Muy Alta"</formula>
    </cfRule>
  </conditionalFormatting>
  <conditionalFormatting sqref="V528:V529">
    <cfRule type="cellIs" dxfId="10978" priority="3694" stopIfTrue="1" operator="equal">
      <formula>"Muy Baja"</formula>
    </cfRule>
  </conditionalFormatting>
  <conditionalFormatting sqref="AP529">
    <cfRule type="cellIs" dxfId="10977" priority="3653" stopIfTrue="1" operator="equal">
      <formula>"Alta"</formula>
    </cfRule>
  </conditionalFormatting>
  <conditionalFormatting sqref="AP529">
    <cfRule type="cellIs" dxfId="10976" priority="3655" stopIfTrue="1" operator="equal">
      <formula>"Baja"</formula>
    </cfRule>
  </conditionalFormatting>
  <conditionalFormatting sqref="AP529">
    <cfRule type="cellIs" dxfId="10975" priority="3654" stopIfTrue="1" operator="equal">
      <formula>"Media"</formula>
    </cfRule>
  </conditionalFormatting>
  <conditionalFormatting sqref="AP529">
    <cfRule type="cellIs" dxfId="10974" priority="3652" stopIfTrue="1" operator="equal">
      <formula>"Muy Alta"</formula>
    </cfRule>
  </conditionalFormatting>
  <conditionalFormatting sqref="AP529">
    <cfRule type="cellIs" dxfId="10973" priority="3656" stopIfTrue="1" operator="equal">
      <formula>"Muy Baja"</formula>
    </cfRule>
  </conditionalFormatting>
  <conditionalFormatting sqref="AE520:AE521">
    <cfRule type="containsText" dxfId="10972" priority="3619" operator="containsText" text="VALORAR">
      <formula>NOT(ISERROR(SEARCH("VALORAR",AE520)))</formula>
    </cfRule>
    <cfRule type="containsText" dxfId="10971" priority="3620" operator="containsText" text="Extrema">
      <formula>NOT(ISERROR(SEARCH("Extrema",AE520)))</formula>
    </cfRule>
    <cfRule type="containsText" dxfId="10970" priority="3621" operator="containsText" text="Alta">
      <formula>NOT(ISERROR(SEARCH("Alta",AE520)))</formula>
    </cfRule>
    <cfRule type="containsText" dxfId="10969" priority="3622" operator="containsText" text="Moderada">
      <formula>NOT(ISERROR(SEARCH("Moderada",AE520)))</formula>
    </cfRule>
    <cfRule type="containsText" dxfId="10968" priority="3623" operator="containsText" text="Baja">
      <formula>NOT(ISERROR(SEARCH("Baja",AE520)))</formula>
    </cfRule>
  </conditionalFormatting>
  <conditionalFormatting sqref="AE520:AE521">
    <cfRule type="containsText" dxfId="10967" priority="3624" operator="containsText" text="VALORAR">
      <formula>NOT(ISERROR(SEARCH("VALORAR",AE520)))</formula>
    </cfRule>
    <cfRule type="containsText" dxfId="10966" priority="3625" operator="containsText" text="Extrema">
      <formula>NOT(ISERROR(SEARCH("Extrema",AE520)))</formula>
    </cfRule>
    <cfRule type="containsText" dxfId="10965" priority="3626" operator="containsText" text="Alta">
      <formula>NOT(ISERROR(SEARCH("Alta",AE520)))</formula>
    </cfRule>
    <cfRule type="containsText" dxfId="10964" priority="3627" operator="containsText" text="Moderada">
      <formula>NOT(ISERROR(SEARCH("Moderada",AE520)))</formula>
    </cfRule>
    <cfRule type="containsText" dxfId="10963" priority="3628" operator="containsText" text="Baja">
      <formula>NOT(ISERROR(SEARCH("Baja",AE520)))</formula>
    </cfRule>
  </conditionalFormatting>
  <conditionalFormatting sqref="AP525">
    <cfRule type="cellIs" dxfId="10962" priority="3573" stopIfTrue="1" operator="equal">
      <formula>"Alta"</formula>
    </cfRule>
  </conditionalFormatting>
  <conditionalFormatting sqref="AP525">
    <cfRule type="cellIs" dxfId="10961" priority="3575" stopIfTrue="1" operator="equal">
      <formula>"Baja"</formula>
    </cfRule>
  </conditionalFormatting>
  <conditionalFormatting sqref="AP525">
    <cfRule type="cellIs" dxfId="10960" priority="3574" stopIfTrue="1" operator="equal">
      <formula>"Media"</formula>
    </cfRule>
  </conditionalFormatting>
  <conditionalFormatting sqref="AP525">
    <cfRule type="cellIs" dxfId="10959" priority="3572" stopIfTrue="1" operator="equal">
      <formula>"Muy Alta"</formula>
    </cfRule>
  </conditionalFormatting>
  <conditionalFormatting sqref="AP525">
    <cfRule type="cellIs" dxfId="10958" priority="3576" stopIfTrue="1" operator="equal">
      <formula>"Muy Baja"</formula>
    </cfRule>
  </conditionalFormatting>
  <conditionalFormatting sqref="AP522">
    <cfRule type="cellIs" dxfId="10957" priority="3531" stopIfTrue="1" operator="equal">
      <formula>"Alta"</formula>
    </cfRule>
  </conditionalFormatting>
  <conditionalFormatting sqref="AP522">
    <cfRule type="cellIs" dxfId="10956" priority="3533" stopIfTrue="1" operator="equal">
      <formula>"Baja"</formula>
    </cfRule>
  </conditionalFormatting>
  <conditionalFormatting sqref="AP522">
    <cfRule type="cellIs" dxfId="10955" priority="3532" stopIfTrue="1" operator="equal">
      <formula>"Media"</formula>
    </cfRule>
  </conditionalFormatting>
  <conditionalFormatting sqref="AP522">
    <cfRule type="cellIs" dxfId="10954" priority="3530" stopIfTrue="1" operator="equal">
      <formula>"Muy Alta"</formula>
    </cfRule>
  </conditionalFormatting>
  <conditionalFormatting sqref="AP522">
    <cfRule type="cellIs" dxfId="10953" priority="3534" stopIfTrue="1" operator="equal">
      <formula>"Muy Baja"</formula>
    </cfRule>
  </conditionalFormatting>
  <conditionalFormatting sqref="V520:V521">
    <cfRule type="cellIs" dxfId="10952" priority="3635" stopIfTrue="1" operator="equal">
      <formula>"Alta"</formula>
    </cfRule>
  </conditionalFormatting>
  <conditionalFormatting sqref="V520:V521">
    <cfRule type="cellIs" dxfId="10951" priority="3637" stopIfTrue="1" operator="equal">
      <formula>"Baja"</formula>
    </cfRule>
  </conditionalFormatting>
  <conditionalFormatting sqref="V520:V521">
    <cfRule type="cellIs" dxfId="10950" priority="3636" stopIfTrue="1" operator="equal">
      <formula>"Media"</formula>
    </cfRule>
  </conditionalFormatting>
  <conditionalFormatting sqref="V520:V521">
    <cfRule type="cellIs" dxfId="10949" priority="3634" stopIfTrue="1" operator="equal">
      <formula>"Muy Alta"</formula>
    </cfRule>
  </conditionalFormatting>
  <conditionalFormatting sqref="V520:V521">
    <cfRule type="cellIs" dxfId="10948" priority="3638" stopIfTrue="1" operator="equal">
      <formula>"Muy Baja"</formula>
    </cfRule>
  </conditionalFormatting>
  <conditionalFormatting sqref="AW520">
    <cfRule type="containsText" dxfId="10947" priority="3609" operator="containsText" text="VALORAR">
      <formula>NOT(ISERROR(SEARCH("VALORAR",AW520)))</formula>
    </cfRule>
    <cfRule type="containsText" dxfId="10946" priority="3610" operator="containsText" text="Extrema">
      <formula>NOT(ISERROR(SEARCH("Extrema",AW520)))</formula>
    </cfRule>
    <cfRule type="containsText" dxfId="10945" priority="3611" operator="containsText" text="Alta">
      <formula>NOT(ISERROR(SEARCH("Alta",AW520)))</formula>
    </cfRule>
    <cfRule type="containsText" dxfId="10944" priority="3612" operator="containsText" text="Moderada">
      <formula>NOT(ISERROR(SEARCH("Moderada",AW520)))</formula>
    </cfRule>
    <cfRule type="containsText" dxfId="10943" priority="3613" operator="containsText" text="Baja">
      <formula>NOT(ISERROR(SEARCH("Baja",AW520)))</formula>
    </cfRule>
  </conditionalFormatting>
  <conditionalFormatting sqref="AW520">
    <cfRule type="containsText" dxfId="10942" priority="3614" operator="containsText" text="VALORAR">
      <formula>NOT(ISERROR(SEARCH("VALORAR",AW520)))</formula>
    </cfRule>
    <cfRule type="containsText" dxfId="10941" priority="3615" operator="containsText" text="Extrema">
      <formula>NOT(ISERROR(SEARCH("Extrema",AW520)))</formula>
    </cfRule>
    <cfRule type="containsText" dxfId="10940" priority="3616" operator="containsText" text="Alta">
      <formula>NOT(ISERROR(SEARCH("Alta",AW520)))</formula>
    </cfRule>
    <cfRule type="containsText" dxfId="10939" priority="3617" operator="containsText" text="Moderada">
      <formula>NOT(ISERROR(SEARCH("Moderada",AW520)))</formula>
    </cfRule>
    <cfRule type="containsText" dxfId="10938" priority="3618" operator="containsText" text="Baja">
      <formula>NOT(ISERROR(SEARCH("Baja",AW520)))</formula>
    </cfRule>
  </conditionalFormatting>
  <conditionalFormatting sqref="AP520">
    <cfRule type="cellIs" dxfId="10937" priority="3601" stopIfTrue="1" operator="equal">
      <formula>"Alta"</formula>
    </cfRule>
  </conditionalFormatting>
  <conditionalFormatting sqref="AP520">
    <cfRule type="cellIs" dxfId="10936" priority="3603" stopIfTrue="1" operator="equal">
      <formula>"Baja"</formula>
    </cfRule>
  </conditionalFormatting>
  <conditionalFormatting sqref="AP520">
    <cfRule type="cellIs" dxfId="10935" priority="3602" stopIfTrue="1" operator="equal">
      <formula>"Media"</formula>
    </cfRule>
  </conditionalFormatting>
  <conditionalFormatting sqref="AP520">
    <cfRule type="cellIs" dxfId="10934" priority="3600" stopIfTrue="1" operator="equal">
      <formula>"Muy Alta"</formula>
    </cfRule>
  </conditionalFormatting>
  <conditionalFormatting sqref="AP520">
    <cfRule type="cellIs" dxfId="10933" priority="3604" stopIfTrue="1" operator="equal">
      <formula>"Muy Baja"</formula>
    </cfRule>
  </conditionalFormatting>
  <conditionalFormatting sqref="AP521">
    <cfRule type="cellIs" dxfId="10932" priority="3587" stopIfTrue="1" operator="equal">
      <formula>"Alta"</formula>
    </cfRule>
  </conditionalFormatting>
  <conditionalFormatting sqref="AP521">
    <cfRule type="cellIs" dxfId="10931" priority="3589" stopIfTrue="1" operator="equal">
      <formula>"Baja"</formula>
    </cfRule>
  </conditionalFormatting>
  <conditionalFormatting sqref="AP521">
    <cfRule type="cellIs" dxfId="10930" priority="3588" stopIfTrue="1" operator="equal">
      <formula>"Media"</formula>
    </cfRule>
  </conditionalFormatting>
  <conditionalFormatting sqref="AP521">
    <cfRule type="cellIs" dxfId="10929" priority="3586" stopIfTrue="1" operator="equal">
      <formula>"Muy Alta"</formula>
    </cfRule>
  </conditionalFormatting>
  <conditionalFormatting sqref="AP521">
    <cfRule type="cellIs" dxfId="10928" priority="3590" stopIfTrue="1" operator="equal">
      <formula>"Muy Baja"</formula>
    </cfRule>
  </conditionalFormatting>
  <conditionalFormatting sqref="AE522:AE523">
    <cfRule type="containsText" dxfId="10927" priority="3539" operator="containsText" text="VALORAR">
      <formula>NOT(ISERROR(SEARCH("VALORAR",AE522)))</formula>
    </cfRule>
    <cfRule type="containsText" dxfId="10926" priority="3540" operator="containsText" text="Extrema">
      <formula>NOT(ISERROR(SEARCH("Extrema",AE522)))</formula>
    </cfRule>
    <cfRule type="containsText" dxfId="10925" priority="3541" operator="containsText" text="Alta">
      <formula>NOT(ISERROR(SEARCH("Alta",AE522)))</formula>
    </cfRule>
    <cfRule type="containsText" dxfId="10924" priority="3542" operator="containsText" text="Moderada">
      <formula>NOT(ISERROR(SEARCH("Moderada",AE522)))</formula>
    </cfRule>
    <cfRule type="containsText" dxfId="10923" priority="3543" operator="containsText" text="Baja">
      <formula>NOT(ISERROR(SEARCH("Baja",AE522)))</formula>
    </cfRule>
  </conditionalFormatting>
  <conditionalFormatting sqref="AE522:AE523">
    <cfRule type="containsText" dxfId="10922" priority="3544" operator="containsText" text="VALORAR">
      <formula>NOT(ISERROR(SEARCH("VALORAR",AE522)))</formula>
    </cfRule>
    <cfRule type="containsText" dxfId="10921" priority="3545" operator="containsText" text="Extrema">
      <formula>NOT(ISERROR(SEARCH("Extrema",AE522)))</formula>
    </cfRule>
    <cfRule type="containsText" dxfId="10920" priority="3546" operator="containsText" text="Alta">
      <formula>NOT(ISERROR(SEARCH("Alta",AE522)))</formula>
    </cfRule>
    <cfRule type="containsText" dxfId="10919" priority="3547" operator="containsText" text="Moderada">
      <formula>NOT(ISERROR(SEARCH("Moderada",AE522)))</formula>
    </cfRule>
    <cfRule type="containsText" dxfId="10918" priority="3548" operator="containsText" text="Baja">
      <formula>NOT(ISERROR(SEARCH("Baja",AE522)))</formula>
    </cfRule>
  </conditionalFormatting>
  <conditionalFormatting sqref="V522:V523">
    <cfRule type="cellIs" dxfId="10917" priority="3555" stopIfTrue="1" operator="equal">
      <formula>"Alta"</formula>
    </cfRule>
  </conditionalFormatting>
  <conditionalFormatting sqref="V522:V523">
    <cfRule type="cellIs" dxfId="10916" priority="3557" stopIfTrue="1" operator="equal">
      <formula>"Baja"</formula>
    </cfRule>
  </conditionalFormatting>
  <conditionalFormatting sqref="V522:V523">
    <cfRule type="cellIs" dxfId="10915" priority="3556" stopIfTrue="1" operator="equal">
      <formula>"Media"</formula>
    </cfRule>
  </conditionalFormatting>
  <conditionalFormatting sqref="V522:V523">
    <cfRule type="cellIs" dxfId="10914" priority="3554" stopIfTrue="1" operator="equal">
      <formula>"Muy Alta"</formula>
    </cfRule>
  </conditionalFormatting>
  <conditionalFormatting sqref="V522:V523">
    <cfRule type="cellIs" dxfId="10913" priority="3558" stopIfTrue="1" operator="equal">
      <formula>"Muy Baja"</formula>
    </cfRule>
  </conditionalFormatting>
  <conditionalFormatting sqref="AP523">
    <cfRule type="cellIs" dxfId="10912" priority="3517" stopIfTrue="1" operator="equal">
      <formula>"Alta"</formula>
    </cfRule>
  </conditionalFormatting>
  <conditionalFormatting sqref="AP523">
    <cfRule type="cellIs" dxfId="10911" priority="3519" stopIfTrue="1" operator="equal">
      <formula>"Baja"</formula>
    </cfRule>
  </conditionalFormatting>
  <conditionalFormatting sqref="AP523">
    <cfRule type="cellIs" dxfId="10910" priority="3518" stopIfTrue="1" operator="equal">
      <formula>"Media"</formula>
    </cfRule>
  </conditionalFormatting>
  <conditionalFormatting sqref="AP523">
    <cfRule type="cellIs" dxfId="10909" priority="3516" stopIfTrue="1" operator="equal">
      <formula>"Muy Alta"</formula>
    </cfRule>
  </conditionalFormatting>
  <conditionalFormatting sqref="AP523">
    <cfRule type="cellIs" dxfId="10908" priority="3520" stopIfTrue="1" operator="equal">
      <formula>"Muy Baja"</formula>
    </cfRule>
  </conditionalFormatting>
  <conditionalFormatting sqref="AE500">
    <cfRule type="containsText" dxfId="10907" priority="3483" operator="containsText" text="VALORAR">
      <formula>NOT(ISERROR(SEARCH("VALORAR",AE500)))</formula>
    </cfRule>
    <cfRule type="containsText" dxfId="10906" priority="3484" operator="containsText" text="Extrema">
      <formula>NOT(ISERROR(SEARCH("Extrema",AE500)))</formula>
    </cfRule>
    <cfRule type="containsText" dxfId="10905" priority="3485" operator="containsText" text="Alta">
      <formula>NOT(ISERROR(SEARCH("Alta",AE500)))</formula>
    </cfRule>
    <cfRule type="containsText" dxfId="10904" priority="3486" operator="containsText" text="Moderada">
      <formula>NOT(ISERROR(SEARCH("Moderada",AE500)))</formula>
    </cfRule>
    <cfRule type="containsText" dxfId="10903" priority="3487" operator="containsText" text="Baja">
      <formula>NOT(ISERROR(SEARCH("Baja",AE500)))</formula>
    </cfRule>
  </conditionalFormatting>
  <conditionalFormatting sqref="AE500">
    <cfRule type="containsText" dxfId="10902" priority="3488" operator="containsText" text="VALORAR">
      <formula>NOT(ISERROR(SEARCH("VALORAR",AE500)))</formula>
    </cfRule>
    <cfRule type="containsText" dxfId="10901" priority="3489" operator="containsText" text="Extrema">
      <formula>NOT(ISERROR(SEARCH("Extrema",AE500)))</formula>
    </cfRule>
    <cfRule type="containsText" dxfId="10900" priority="3490" operator="containsText" text="Alta">
      <formula>NOT(ISERROR(SEARCH("Alta",AE500)))</formula>
    </cfRule>
    <cfRule type="containsText" dxfId="10899" priority="3491" operator="containsText" text="Moderada">
      <formula>NOT(ISERROR(SEARCH("Moderada",AE500)))</formula>
    </cfRule>
    <cfRule type="containsText" dxfId="10898" priority="3492" operator="containsText" text="Baja">
      <formula>NOT(ISERROR(SEARCH("Baja",AE500)))</formula>
    </cfRule>
  </conditionalFormatting>
  <conditionalFormatting sqref="V500">
    <cfRule type="cellIs" dxfId="10897" priority="3499" stopIfTrue="1" operator="equal">
      <formula>"Alta"</formula>
    </cfRule>
  </conditionalFormatting>
  <conditionalFormatting sqref="V500">
    <cfRule type="cellIs" dxfId="10896" priority="3501" stopIfTrue="1" operator="equal">
      <formula>"Baja"</formula>
    </cfRule>
  </conditionalFormatting>
  <conditionalFormatting sqref="V500">
    <cfRule type="cellIs" dxfId="10895" priority="3500" stopIfTrue="1" operator="equal">
      <formula>"Media"</formula>
    </cfRule>
  </conditionalFormatting>
  <conditionalFormatting sqref="V500">
    <cfRule type="cellIs" dxfId="10894" priority="3498" stopIfTrue="1" operator="equal">
      <formula>"Muy Alta"</formula>
    </cfRule>
  </conditionalFormatting>
  <conditionalFormatting sqref="V500">
    <cfRule type="cellIs" dxfId="10893" priority="3502" stopIfTrue="1" operator="equal">
      <formula>"Muy Baja"</formula>
    </cfRule>
  </conditionalFormatting>
  <conditionalFormatting sqref="AP500">
    <cfRule type="cellIs" dxfId="10892" priority="3475" stopIfTrue="1" operator="equal">
      <formula>"Alta"</formula>
    </cfRule>
  </conditionalFormatting>
  <conditionalFormatting sqref="AP500">
    <cfRule type="cellIs" dxfId="10891" priority="3477" stopIfTrue="1" operator="equal">
      <formula>"Baja"</formula>
    </cfRule>
  </conditionalFormatting>
  <conditionalFormatting sqref="AP500">
    <cfRule type="cellIs" dxfId="10890" priority="3476" stopIfTrue="1" operator="equal">
      <formula>"Media"</formula>
    </cfRule>
  </conditionalFormatting>
  <conditionalFormatting sqref="AP500">
    <cfRule type="cellIs" dxfId="10889" priority="3474" stopIfTrue="1" operator="equal">
      <formula>"Muy Alta"</formula>
    </cfRule>
  </conditionalFormatting>
  <conditionalFormatting sqref="AP500">
    <cfRule type="cellIs" dxfId="10888" priority="3478" stopIfTrue="1" operator="equal">
      <formula>"Muy Baja"</formula>
    </cfRule>
  </conditionalFormatting>
  <conditionalFormatting sqref="AE506">
    <cfRule type="containsText" dxfId="10887" priority="3441" operator="containsText" text="VALORAR">
      <formula>NOT(ISERROR(SEARCH("VALORAR",AE506)))</formula>
    </cfRule>
    <cfRule type="containsText" dxfId="10886" priority="3442" operator="containsText" text="Extrema">
      <formula>NOT(ISERROR(SEARCH("Extrema",AE506)))</formula>
    </cfRule>
    <cfRule type="containsText" dxfId="10885" priority="3443" operator="containsText" text="Alta">
      <formula>NOT(ISERROR(SEARCH("Alta",AE506)))</formula>
    </cfRule>
    <cfRule type="containsText" dxfId="10884" priority="3444" operator="containsText" text="Moderada">
      <formula>NOT(ISERROR(SEARCH("Moderada",AE506)))</formula>
    </cfRule>
    <cfRule type="containsText" dxfId="10883" priority="3445" operator="containsText" text="Baja">
      <formula>NOT(ISERROR(SEARCH("Baja",AE506)))</formula>
    </cfRule>
  </conditionalFormatting>
  <conditionalFormatting sqref="AE506">
    <cfRule type="containsText" dxfId="10882" priority="3446" operator="containsText" text="VALORAR">
      <formula>NOT(ISERROR(SEARCH("VALORAR",AE506)))</formula>
    </cfRule>
    <cfRule type="containsText" dxfId="10881" priority="3447" operator="containsText" text="Extrema">
      <formula>NOT(ISERROR(SEARCH("Extrema",AE506)))</formula>
    </cfRule>
    <cfRule type="containsText" dxfId="10880" priority="3448" operator="containsText" text="Alta">
      <formula>NOT(ISERROR(SEARCH("Alta",AE506)))</formula>
    </cfRule>
    <cfRule type="containsText" dxfId="10879" priority="3449" operator="containsText" text="Moderada">
      <formula>NOT(ISERROR(SEARCH("Moderada",AE506)))</formula>
    </cfRule>
    <cfRule type="containsText" dxfId="10878" priority="3450" operator="containsText" text="Baja">
      <formula>NOT(ISERROR(SEARCH("Baja",AE506)))</formula>
    </cfRule>
  </conditionalFormatting>
  <conditionalFormatting sqref="V506">
    <cfRule type="cellIs" dxfId="10877" priority="3457" stopIfTrue="1" operator="equal">
      <formula>"Alta"</formula>
    </cfRule>
  </conditionalFormatting>
  <conditionalFormatting sqref="V506">
    <cfRule type="cellIs" dxfId="10876" priority="3459" stopIfTrue="1" operator="equal">
      <formula>"Baja"</formula>
    </cfRule>
  </conditionalFormatting>
  <conditionalFormatting sqref="V506">
    <cfRule type="cellIs" dxfId="10875" priority="3458" stopIfTrue="1" operator="equal">
      <formula>"Media"</formula>
    </cfRule>
  </conditionalFormatting>
  <conditionalFormatting sqref="V506">
    <cfRule type="cellIs" dxfId="10874" priority="3456" stopIfTrue="1" operator="equal">
      <formula>"Muy Alta"</formula>
    </cfRule>
  </conditionalFormatting>
  <conditionalFormatting sqref="V506">
    <cfRule type="cellIs" dxfId="10873" priority="3460" stopIfTrue="1" operator="equal">
      <formula>"Muy Baja"</formula>
    </cfRule>
  </conditionalFormatting>
  <conditionalFormatting sqref="AP506">
    <cfRule type="cellIs" dxfId="10872" priority="3433" stopIfTrue="1" operator="equal">
      <formula>"Alta"</formula>
    </cfRule>
  </conditionalFormatting>
  <conditionalFormatting sqref="AP506">
    <cfRule type="cellIs" dxfId="10871" priority="3435" stopIfTrue="1" operator="equal">
      <formula>"Baja"</formula>
    </cfRule>
  </conditionalFormatting>
  <conditionalFormatting sqref="AP506">
    <cfRule type="cellIs" dxfId="10870" priority="3434" stopIfTrue="1" operator="equal">
      <formula>"Media"</formula>
    </cfRule>
  </conditionalFormatting>
  <conditionalFormatting sqref="AP506">
    <cfRule type="cellIs" dxfId="10869" priority="3432" stopIfTrue="1" operator="equal">
      <formula>"Muy Alta"</formula>
    </cfRule>
  </conditionalFormatting>
  <conditionalFormatting sqref="AP506">
    <cfRule type="cellIs" dxfId="10868" priority="3436" stopIfTrue="1" operator="equal">
      <formula>"Muy Baja"</formula>
    </cfRule>
  </conditionalFormatting>
  <conditionalFormatting sqref="AE512">
    <cfRule type="containsText" dxfId="10867" priority="3399" operator="containsText" text="VALORAR">
      <formula>NOT(ISERROR(SEARCH("VALORAR",AE512)))</formula>
    </cfRule>
    <cfRule type="containsText" dxfId="10866" priority="3400" operator="containsText" text="Extrema">
      <formula>NOT(ISERROR(SEARCH("Extrema",AE512)))</formula>
    </cfRule>
    <cfRule type="containsText" dxfId="10865" priority="3401" operator="containsText" text="Alta">
      <formula>NOT(ISERROR(SEARCH("Alta",AE512)))</formula>
    </cfRule>
    <cfRule type="containsText" dxfId="10864" priority="3402" operator="containsText" text="Moderada">
      <formula>NOT(ISERROR(SEARCH("Moderada",AE512)))</formula>
    </cfRule>
    <cfRule type="containsText" dxfId="10863" priority="3403" operator="containsText" text="Baja">
      <formula>NOT(ISERROR(SEARCH("Baja",AE512)))</formula>
    </cfRule>
  </conditionalFormatting>
  <conditionalFormatting sqref="AE512">
    <cfRule type="containsText" dxfId="10862" priority="3404" operator="containsText" text="VALORAR">
      <formula>NOT(ISERROR(SEARCH("VALORAR",AE512)))</formula>
    </cfRule>
    <cfRule type="containsText" dxfId="10861" priority="3405" operator="containsText" text="Extrema">
      <formula>NOT(ISERROR(SEARCH("Extrema",AE512)))</formula>
    </cfRule>
    <cfRule type="containsText" dxfId="10860" priority="3406" operator="containsText" text="Alta">
      <formula>NOT(ISERROR(SEARCH("Alta",AE512)))</formula>
    </cfRule>
    <cfRule type="containsText" dxfId="10859" priority="3407" operator="containsText" text="Moderada">
      <formula>NOT(ISERROR(SEARCH("Moderada",AE512)))</formula>
    </cfRule>
    <cfRule type="containsText" dxfId="10858" priority="3408" operator="containsText" text="Baja">
      <formula>NOT(ISERROR(SEARCH("Baja",AE512)))</formula>
    </cfRule>
  </conditionalFormatting>
  <conditionalFormatting sqref="V512">
    <cfRule type="cellIs" dxfId="10857" priority="3415" stopIfTrue="1" operator="equal">
      <formula>"Alta"</formula>
    </cfRule>
  </conditionalFormatting>
  <conditionalFormatting sqref="V512">
    <cfRule type="cellIs" dxfId="10856" priority="3417" stopIfTrue="1" operator="equal">
      <formula>"Baja"</formula>
    </cfRule>
  </conditionalFormatting>
  <conditionalFormatting sqref="V512">
    <cfRule type="cellIs" dxfId="10855" priority="3416" stopIfTrue="1" operator="equal">
      <formula>"Media"</formula>
    </cfRule>
  </conditionalFormatting>
  <conditionalFormatting sqref="V512">
    <cfRule type="cellIs" dxfId="10854" priority="3414" stopIfTrue="1" operator="equal">
      <formula>"Muy Alta"</formula>
    </cfRule>
  </conditionalFormatting>
  <conditionalFormatting sqref="V512">
    <cfRule type="cellIs" dxfId="10853" priority="3418" stopIfTrue="1" operator="equal">
      <formula>"Muy Baja"</formula>
    </cfRule>
  </conditionalFormatting>
  <conditionalFormatting sqref="AP512">
    <cfRule type="cellIs" dxfId="10852" priority="3391" stopIfTrue="1" operator="equal">
      <formula>"Alta"</formula>
    </cfRule>
  </conditionalFormatting>
  <conditionalFormatting sqref="AP512">
    <cfRule type="cellIs" dxfId="10851" priority="3393" stopIfTrue="1" operator="equal">
      <formula>"Baja"</formula>
    </cfRule>
  </conditionalFormatting>
  <conditionalFormatting sqref="AP512">
    <cfRule type="cellIs" dxfId="10850" priority="3392" stopIfTrue="1" operator="equal">
      <formula>"Media"</formula>
    </cfRule>
  </conditionalFormatting>
  <conditionalFormatting sqref="AP512">
    <cfRule type="cellIs" dxfId="10849" priority="3390" stopIfTrue="1" operator="equal">
      <formula>"Muy Alta"</formula>
    </cfRule>
  </conditionalFormatting>
  <conditionalFormatting sqref="AP512">
    <cfRule type="cellIs" dxfId="10848" priority="3394" stopIfTrue="1" operator="equal">
      <formula>"Muy Baja"</formula>
    </cfRule>
  </conditionalFormatting>
  <conditionalFormatting sqref="AE518">
    <cfRule type="containsText" dxfId="10847" priority="3357" operator="containsText" text="VALORAR">
      <formula>NOT(ISERROR(SEARCH("VALORAR",AE518)))</formula>
    </cfRule>
    <cfRule type="containsText" dxfId="10846" priority="3358" operator="containsText" text="Extrema">
      <formula>NOT(ISERROR(SEARCH("Extrema",AE518)))</formula>
    </cfRule>
    <cfRule type="containsText" dxfId="10845" priority="3359" operator="containsText" text="Alta">
      <formula>NOT(ISERROR(SEARCH("Alta",AE518)))</formula>
    </cfRule>
    <cfRule type="containsText" dxfId="10844" priority="3360" operator="containsText" text="Moderada">
      <formula>NOT(ISERROR(SEARCH("Moderada",AE518)))</formula>
    </cfRule>
    <cfRule type="containsText" dxfId="10843" priority="3361" operator="containsText" text="Baja">
      <formula>NOT(ISERROR(SEARCH("Baja",AE518)))</formula>
    </cfRule>
  </conditionalFormatting>
  <conditionalFormatting sqref="AE518">
    <cfRule type="containsText" dxfId="10842" priority="3362" operator="containsText" text="VALORAR">
      <formula>NOT(ISERROR(SEARCH("VALORAR",AE518)))</formula>
    </cfRule>
    <cfRule type="containsText" dxfId="10841" priority="3363" operator="containsText" text="Extrema">
      <formula>NOT(ISERROR(SEARCH("Extrema",AE518)))</formula>
    </cfRule>
    <cfRule type="containsText" dxfId="10840" priority="3364" operator="containsText" text="Alta">
      <formula>NOT(ISERROR(SEARCH("Alta",AE518)))</formula>
    </cfRule>
    <cfRule type="containsText" dxfId="10839" priority="3365" operator="containsText" text="Moderada">
      <formula>NOT(ISERROR(SEARCH("Moderada",AE518)))</formula>
    </cfRule>
    <cfRule type="containsText" dxfId="10838" priority="3366" operator="containsText" text="Baja">
      <formula>NOT(ISERROR(SEARCH("Baja",AE518)))</formula>
    </cfRule>
  </conditionalFormatting>
  <conditionalFormatting sqref="V518">
    <cfRule type="cellIs" dxfId="10837" priority="3373" stopIfTrue="1" operator="equal">
      <formula>"Alta"</formula>
    </cfRule>
  </conditionalFormatting>
  <conditionalFormatting sqref="V518">
    <cfRule type="cellIs" dxfId="10836" priority="3375" stopIfTrue="1" operator="equal">
      <formula>"Baja"</formula>
    </cfRule>
  </conditionalFormatting>
  <conditionalFormatting sqref="V518">
    <cfRule type="cellIs" dxfId="10835" priority="3374" stopIfTrue="1" operator="equal">
      <formula>"Media"</formula>
    </cfRule>
  </conditionalFormatting>
  <conditionalFormatting sqref="V518">
    <cfRule type="cellIs" dxfId="10834" priority="3372" stopIfTrue="1" operator="equal">
      <formula>"Muy Alta"</formula>
    </cfRule>
  </conditionalFormatting>
  <conditionalFormatting sqref="V518">
    <cfRule type="cellIs" dxfId="10833" priority="3376" stopIfTrue="1" operator="equal">
      <formula>"Muy Baja"</formula>
    </cfRule>
  </conditionalFormatting>
  <conditionalFormatting sqref="AP518">
    <cfRule type="cellIs" dxfId="10832" priority="3349" stopIfTrue="1" operator="equal">
      <formula>"Alta"</formula>
    </cfRule>
  </conditionalFormatting>
  <conditionalFormatting sqref="AP518">
    <cfRule type="cellIs" dxfId="10831" priority="3351" stopIfTrue="1" operator="equal">
      <formula>"Baja"</formula>
    </cfRule>
  </conditionalFormatting>
  <conditionalFormatting sqref="AP518">
    <cfRule type="cellIs" dxfId="10830" priority="3350" stopIfTrue="1" operator="equal">
      <formula>"Media"</formula>
    </cfRule>
  </conditionalFormatting>
  <conditionalFormatting sqref="AP518">
    <cfRule type="cellIs" dxfId="10829" priority="3348" stopIfTrue="1" operator="equal">
      <formula>"Muy Alta"</formula>
    </cfRule>
  </conditionalFormatting>
  <conditionalFormatting sqref="AP518">
    <cfRule type="cellIs" dxfId="10828" priority="3352" stopIfTrue="1" operator="equal">
      <formula>"Muy Baja"</formula>
    </cfRule>
  </conditionalFormatting>
  <conditionalFormatting sqref="AE524">
    <cfRule type="containsText" dxfId="10827" priority="3315" operator="containsText" text="VALORAR">
      <formula>NOT(ISERROR(SEARCH("VALORAR",AE524)))</formula>
    </cfRule>
    <cfRule type="containsText" dxfId="10826" priority="3316" operator="containsText" text="Extrema">
      <formula>NOT(ISERROR(SEARCH("Extrema",AE524)))</formula>
    </cfRule>
    <cfRule type="containsText" dxfId="10825" priority="3317" operator="containsText" text="Alta">
      <formula>NOT(ISERROR(SEARCH("Alta",AE524)))</formula>
    </cfRule>
    <cfRule type="containsText" dxfId="10824" priority="3318" operator="containsText" text="Moderada">
      <formula>NOT(ISERROR(SEARCH("Moderada",AE524)))</formula>
    </cfRule>
    <cfRule type="containsText" dxfId="10823" priority="3319" operator="containsText" text="Baja">
      <formula>NOT(ISERROR(SEARCH("Baja",AE524)))</formula>
    </cfRule>
  </conditionalFormatting>
  <conditionalFormatting sqref="AE524">
    <cfRule type="containsText" dxfId="10822" priority="3320" operator="containsText" text="VALORAR">
      <formula>NOT(ISERROR(SEARCH("VALORAR",AE524)))</formula>
    </cfRule>
    <cfRule type="containsText" dxfId="10821" priority="3321" operator="containsText" text="Extrema">
      <formula>NOT(ISERROR(SEARCH("Extrema",AE524)))</formula>
    </cfRule>
    <cfRule type="containsText" dxfId="10820" priority="3322" operator="containsText" text="Alta">
      <formula>NOT(ISERROR(SEARCH("Alta",AE524)))</formula>
    </cfRule>
    <cfRule type="containsText" dxfId="10819" priority="3323" operator="containsText" text="Moderada">
      <formula>NOT(ISERROR(SEARCH("Moderada",AE524)))</formula>
    </cfRule>
    <cfRule type="containsText" dxfId="10818" priority="3324" operator="containsText" text="Baja">
      <formula>NOT(ISERROR(SEARCH("Baja",AE524)))</formula>
    </cfRule>
  </conditionalFormatting>
  <conditionalFormatting sqref="V524">
    <cfRule type="cellIs" dxfId="10817" priority="3331" stopIfTrue="1" operator="equal">
      <formula>"Alta"</formula>
    </cfRule>
  </conditionalFormatting>
  <conditionalFormatting sqref="V524">
    <cfRule type="cellIs" dxfId="10816" priority="3333" stopIfTrue="1" operator="equal">
      <formula>"Baja"</formula>
    </cfRule>
  </conditionalFormatting>
  <conditionalFormatting sqref="V524">
    <cfRule type="cellIs" dxfId="10815" priority="3332" stopIfTrue="1" operator="equal">
      <formula>"Media"</formula>
    </cfRule>
  </conditionalFormatting>
  <conditionalFormatting sqref="V524">
    <cfRule type="cellIs" dxfId="10814" priority="3330" stopIfTrue="1" operator="equal">
      <formula>"Muy Alta"</formula>
    </cfRule>
  </conditionalFormatting>
  <conditionalFormatting sqref="V524">
    <cfRule type="cellIs" dxfId="10813" priority="3334" stopIfTrue="1" operator="equal">
      <formula>"Muy Baja"</formula>
    </cfRule>
  </conditionalFormatting>
  <conditionalFormatting sqref="AP524">
    <cfRule type="cellIs" dxfId="10812" priority="3307" stopIfTrue="1" operator="equal">
      <formula>"Alta"</formula>
    </cfRule>
  </conditionalFormatting>
  <conditionalFormatting sqref="AP524">
    <cfRule type="cellIs" dxfId="10811" priority="3309" stopIfTrue="1" operator="equal">
      <formula>"Baja"</formula>
    </cfRule>
  </conditionalFormatting>
  <conditionalFormatting sqref="AP524">
    <cfRule type="cellIs" dxfId="10810" priority="3308" stopIfTrue="1" operator="equal">
      <formula>"Media"</formula>
    </cfRule>
  </conditionalFormatting>
  <conditionalFormatting sqref="AP524">
    <cfRule type="cellIs" dxfId="10809" priority="3306" stopIfTrue="1" operator="equal">
      <formula>"Muy Alta"</formula>
    </cfRule>
  </conditionalFormatting>
  <conditionalFormatting sqref="AP524">
    <cfRule type="cellIs" dxfId="10808" priority="3310" stopIfTrue="1" operator="equal">
      <formula>"Muy Baja"</formula>
    </cfRule>
  </conditionalFormatting>
  <conditionalFormatting sqref="AE530">
    <cfRule type="containsText" dxfId="10807" priority="3273" operator="containsText" text="VALORAR">
      <formula>NOT(ISERROR(SEARCH("VALORAR",AE530)))</formula>
    </cfRule>
    <cfRule type="containsText" dxfId="10806" priority="3274" operator="containsText" text="Extrema">
      <formula>NOT(ISERROR(SEARCH("Extrema",AE530)))</formula>
    </cfRule>
    <cfRule type="containsText" dxfId="10805" priority="3275" operator="containsText" text="Alta">
      <formula>NOT(ISERROR(SEARCH("Alta",AE530)))</formula>
    </cfRule>
    <cfRule type="containsText" dxfId="10804" priority="3276" operator="containsText" text="Moderada">
      <formula>NOT(ISERROR(SEARCH("Moderada",AE530)))</formula>
    </cfRule>
    <cfRule type="containsText" dxfId="10803" priority="3277" operator="containsText" text="Baja">
      <formula>NOT(ISERROR(SEARCH("Baja",AE530)))</formula>
    </cfRule>
  </conditionalFormatting>
  <conditionalFormatting sqref="AE530">
    <cfRule type="containsText" dxfId="10802" priority="3278" operator="containsText" text="VALORAR">
      <formula>NOT(ISERROR(SEARCH("VALORAR",AE530)))</formula>
    </cfRule>
    <cfRule type="containsText" dxfId="10801" priority="3279" operator="containsText" text="Extrema">
      <formula>NOT(ISERROR(SEARCH("Extrema",AE530)))</formula>
    </cfRule>
    <cfRule type="containsText" dxfId="10800" priority="3280" operator="containsText" text="Alta">
      <formula>NOT(ISERROR(SEARCH("Alta",AE530)))</formula>
    </cfRule>
    <cfRule type="containsText" dxfId="10799" priority="3281" operator="containsText" text="Moderada">
      <formula>NOT(ISERROR(SEARCH("Moderada",AE530)))</formula>
    </cfRule>
    <cfRule type="containsText" dxfId="10798" priority="3282" operator="containsText" text="Baja">
      <formula>NOT(ISERROR(SEARCH("Baja",AE530)))</formula>
    </cfRule>
  </conditionalFormatting>
  <conditionalFormatting sqref="V530">
    <cfRule type="cellIs" dxfId="10797" priority="3289" stopIfTrue="1" operator="equal">
      <formula>"Alta"</formula>
    </cfRule>
  </conditionalFormatting>
  <conditionalFormatting sqref="V530">
    <cfRule type="cellIs" dxfId="10796" priority="3291" stopIfTrue="1" operator="equal">
      <formula>"Baja"</formula>
    </cfRule>
  </conditionalFormatting>
  <conditionalFormatting sqref="V530">
    <cfRule type="cellIs" dxfId="10795" priority="3290" stopIfTrue="1" operator="equal">
      <formula>"Media"</formula>
    </cfRule>
  </conditionalFormatting>
  <conditionalFormatting sqref="V530">
    <cfRule type="cellIs" dxfId="10794" priority="3288" stopIfTrue="1" operator="equal">
      <formula>"Muy Alta"</formula>
    </cfRule>
  </conditionalFormatting>
  <conditionalFormatting sqref="V530">
    <cfRule type="cellIs" dxfId="10793" priority="3292" stopIfTrue="1" operator="equal">
      <formula>"Muy Baja"</formula>
    </cfRule>
  </conditionalFormatting>
  <conditionalFormatting sqref="AP530">
    <cfRule type="cellIs" dxfId="10792" priority="3265" stopIfTrue="1" operator="equal">
      <formula>"Alta"</formula>
    </cfRule>
  </conditionalFormatting>
  <conditionalFormatting sqref="AP530">
    <cfRule type="cellIs" dxfId="10791" priority="3267" stopIfTrue="1" operator="equal">
      <formula>"Baja"</formula>
    </cfRule>
  </conditionalFormatting>
  <conditionalFormatting sqref="AP530">
    <cfRule type="cellIs" dxfId="10790" priority="3266" stopIfTrue="1" operator="equal">
      <formula>"Media"</formula>
    </cfRule>
  </conditionalFormatting>
  <conditionalFormatting sqref="AP530">
    <cfRule type="cellIs" dxfId="10789" priority="3264" stopIfTrue="1" operator="equal">
      <formula>"Muy Alta"</formula>
    </cfRule>
  </conditionalFormatting>
  <conditionalFormatting sqref="AP530">
    <cfRule type="cellIs" dxfId="10788" priority="3268" stopIfTrue="1" operator="equal">
      <formula>"Muy Baja"</formula>
    </cfRule>
  </conditionalFormatting>
  <conditionalFormatting sqref="AE538:AE539">
    <cfRule type="containsText" dxfId="10787" priority="3203" operator="containsText" text="VALORAR">
      <formula>NOT(ISERROR(SEARCH("VALORAR",AE538)))</formula>
    </cfRule>
    <cfRule type="containsText" dxfId="10786" priority="3204" operator="containsText" text="Extrema">
      <formula>NOT(ISERROR(SEARCH("Extrema",AE538)))</formula>
    </cfRule>
    <cfRule type="containsText" dxfId="10785" priority="3205" operator="containsText" text="Alta">
      <formula>NOT(ISERROR(SEARCH("Alta",AE538)))</formula>
    </cfRule>
    <cfRule type="containsText" dxfId="10784" priority="3206" operator="containsText" text="Moderada">
      <formula>NOT(ISERROR(SEARCH("Moderada",AE538)))</formula>
    </cfRule>
    <cfRule type="containsText" dxfId="10783" priority="3207" operator="containsText" text="Baja">
      <formula>NOT(ISERROR(SEARCH("Baja",AE538)))</formula>
    </cfRule>
  </conditionalFormatting>
  <conditionalFormatting sqref="AE538:AE539">
    <cfRule type="containsText" dxfId="10782" priority="3208" operator="containsText" text="VALORAR">
      <formula>NOT(ISERROR(SEARCH("VALORAR",AE538)))</formula>
    </cfRule>
    <cfRule type="containsText" dxfId="10781" priority="3209" operator="containsText" text="Extrema">
      <formula>NOT(ISERROR(SEARCH("Extrema",AE538)))</formula>
    </cfRule>
    <cfRule type="containsText" dxfId="10780" priority="3210" operator="containsText" text="Alta">
      <formula>NOT(ISERROR(SEARCH("Alta",AE538)))</formula>
    </cfRule>
    <cfRule type="containsText" dxfId="10779" priority="3211" operator="containsText" text="Moderada">
      <formula>NOT(ISERROR(SEARCH("Moderada",AE538)))</formula>
    </cfRule>
    <cfRule type="containsText" dxfId="10778" priority="3212" operator="containsText" text="Baja">
      <formula>NOT(ISERROR(SEARCH("Baja",AE538)))</formula>
    </cfRule>
  </conditionalFormatting>
  <conditionalFormatting sqref="AP543">
    <cfRule type="cellIs" dxfId="10777" priority="3157" stopIfTrue="1" operator="equal">
      <formula>"Alta"</formula>
    </cfRule>
  </conditionalFormatting>
  <conditionalFormatting sqref="AP543">
    <cfRule type="cellIs" dxfId="10776" priority="3159" stopIfTrue="1" operator="equal">
      <formula>"Baja"</formula>
    </cfRule>
  </conditionalFormatting>
  <conditionalFormatting sqref="AP543">
    <cfRule type="cellIs" dxfId="10775" priority="3158" stopIfTrue="1" operator="equal">
      <formula>"Media"</formula>
    </cfRule>
  </conditionalFormatting>
  <conditionalFormatting sqref="AP543">
    <cfRule type="cellIs" dxfId="10774" priority="3156" stopIfTrue="1" operator="equal">
      <formula>"Muy Alta"</formula>
    </cfRule>
  </conditionalFormatting>
  <conditionalFormatting sqref="AP543">
    <cfRule type="cellIs" dxfId="10773" priority="3160" stopIfTrue="1" operator="equal">
      <formula>"Muy Baja"</formula>
    </cfRule>
  </conditionalFormatting>
  <conditionalFormatting sqref="AP540">
    <cfRule type="cellIs" dxfId="10772" priority="3115" stopIfTrue="1" operator="equal">
      <formula>"Alta"</formula>
    </cfRule>
  </conditionalFormatting>
  <conditionalFormatting sqref="AP540">
    <cfRule type="cellIs" dxfId="10771" priority="3117" stopIfTrue="1" operator="equal">
      <formula>"Baja"</formula>
    </cfRule>
  </conditionalFormatting>
  <conditionalFormatting sqref="AP540">
    <cfRule type="cellIs" dxfId="10770" priority="3116" stopIfTrue="1" operator="equal">
      <formula>"Media"</formula>
    </cfRule>
  </conditionalFormatting>
  <conditionalFormatting sqref="AP540">
    <cfRule type="cellIs" dxfId="10769" priority="3114" stopIfTrue="1" operator="equal">
      <formula>"Muy Alta"</formula>
    </cfRule>
  </conditionalFormatting>
  <conditionalFormatting sqref="AP540">
    <cfRule type="cellIs" dxfId="10768" priority="3118" stopIfTrue="1" operator="equal">
      <formula>"Muy Baja"</formula>
    </cfRule>
  </conditionalFormatting>
  <conditionalFormatting sqref="V538:V539">
    <cfRule type="cellIs" dxfId="10767" priority="3219" stopIfTrue="1" operator="equal">
      <formula>"Alta"</formula>
    </cfRule>
  </conditionalFormatting>
  <conditionalFormatting sqref="V538:V539">
    <cfRule type="cellIs" dxfId="10766" priority="3221" stopIfTrue="1" operator="equal">
      <formula>"Baja"</formula>
    </cfRule>
  </conditionalFormatting>
  <conditionalFormatting sqref="V538:V539">
    <cfRule type="cellIs" dxfId="10765" priority="3220" stopIfTrue="1" operator="equal">
      <formula>"Media"</formula>
    </cfRule>
  </conditionalFormatting>
  <conditionalFormatting sqref="V538:V539">
    <cfRule type="cellIs" dxfId="10764" priority="3218" stopIfTrue="1" operator="equal">
      <formula>"Muy Alta"</formula>
    </cfRule>
  </conditionalFormatting>
  <conditionalFormatting sqref="V538:V539">
    <cfRule type="cellIs" dxfId="10763" priority="3222" stopIfTrue="1" operator="equal">
      <formula>"Muy Baja"</formula>
    </cfRule>
  </conditionalFormatting>
  <conditionalFormatting sqref="AW538">
    <cfRule type="containsText" dxfId="10762" priority="3193" operator="containsText" text="VALORAR">
      <formula>NOT(ISERROR(SEARCH("VALORAR",AW538)))</formula>
    </cfRule>
    <cfRule type="containsText" dxfId="10761" priority="3194" operator="containsText" text="Extrema">
      <formula>NOT(ISERROR(SEARCH("Extrema",AW538)))</formula>
    </cfRule>
    <cfRule type="containsText" dxfId="10760" priority="3195" operator="containsText" text="Alta">
      <formula>NOT(ISERROR(SEARCH("Alta",AW538)))</formula>
    </cfRule>
    <cfRule type="containsText" dxfId="10759" priority="3196" operator="containsText" text="Moderada">
      <formula>NOT(ISERROR(SEARCH("Moderada",AW538)))</formula>
    </cfRule>
    <cfRule type="containsText" dxfId="10758" priority="3197" operator="containsText" text="Baja">
      <formula>NOT(ISERROR(SEARCH("Baja",AW538)))</formula>
    </cfRule>
  </conditionalFormatting>
  <conditionalFormatting sqref="AW538">
    <cfRule type="containsText" dxfId="10757" priority="3198" operator="containsText" text="VALORAR">
      <formula>NOT(ISERROR(SEARCH("VALORAR",AW538)))</formula>
    </cfRule>
    <cfRule type="containsText" dxfId="10756" priority="3199" operator="containsText" text="Extrema">
      <formula>NOT(ISERROR(SEARCH("Extrema",AW538)))</formula>
    </cfRule>
    <cfRule type="containsText" dxfId="10755" priority="3200" operator="containsText" text="Alta">
      <formula>NOT(ISERROR(SEARCH("Alta",AW538)))</formula>
    </cfRule>
    <cfRule type="containsText" dxfId="10754" priority="3201" operator="containsText" text="Moderada">
      <formula>NOT(ISERROR(SEARCH("Moderada",AW538)))</formula>
    </cfRule>
    <cfRule type="containsText" dxfId="10753" priority="3202" operator="containsText" text="Baja">
      <formula>NOT(ISERROR(SEARCH("Baja",AW538)))</formula>
    </cfRule>
  </conditionalFormatting>
  <conditionalFormatting sqref="AP538">
    <cfRule type="cellIs" dxfId="10752" priority="3185" stopIfTrue="1" operator="equal">
      <formula>"Alta"</formula>
    </cfRule>
  </conditionalFormatting>
  <conditionalFormatting sqref="AP538">
    <cfRule type="cellIs" dxfId="10751" priority="3187" stopIfTrue="1" operator="equal">
      <formula>"Baja"</formula>
    </cfRule>
  </conditionalFormatting>
  <conditionalFormatting sqref="AP538">
    <cfRule type="cellIs" dxfId="10750" priority="3186" stopIfTrue="1" operator="equal">
      <formula>"Media"</formula>
    </cfRule>
  </conditionalFormatting>
  <conditionalFormatting sqref="AP538">
    <cfRule type="cellIs" dxfId="10749" priority="3184" stopIfTrue="1" operator="equal">
      <formula>"Muy Alta"</formula>
    </cfRule>
  </conditionalFormatting>
  <conditionalFormatting sqref="AP538">
    <cfRule type="cellIs" dxfId="10748" priority="3188" stopIfTrue="1" operator="equal">
      <formula>"Muy Baja"</formula>
    </cfRule>
  </conditionalFormatting>
  <conditionalFormatting sqref="AP539">
    <cfRule type="cellIs" dxfId="10747" priority="3171" stopIfTrue="1" operator="equal">
      <formula>"Alta"</formula>
    </cfRule>
  </conditionalFormatting>
  <conditionalFormatting sqref="AP539">
    <cfRule type="cellIs" dxfId="10746" priority="3173" stopIfTrue="1" operator="equal">
      <formula>"Baja"</formula>
    </cfRule>
  </conditionalFormatting>
  <conditionalFormatting sqref="AP539">
    <cfRule type="cellIs" dxfId="10745" priority="3172" stopIfTrue="1" operator="equal">
      <formula>"Media"</formula>
    </cfRule>
  </conditionalFormatting>
  <conditionalFormatting sqref="AP539">
    <cfRule type="cellIs" dxfId="10744" priority="3170" stopIfTrue="1" operator="equal">
      <formula>"Muy Alta"</formula>
    </cfRule>
  </conditionalFormatting>
  <conditionalFormatting sqref="AP539">
    <cfRule type="cellIs" dxfId="10743" priority="3174" stopIfTrue="1" operator="equal">
      <formula>"Muy Baja"</formula>
    </cfRule>
  </conditionalFormatting>
  <conditionalFormatting sqref="AE540:AE541">
    <cfRule type="containsText" dxfId="10742" priority="3123" operator="containsText" text="VALORAR">
      <formula>NOT(ISERROR(SEARCH("VALORAR",AE540)))</formula>
    </cfRule>
    <cfRule type="containsText" dxfId="10741" priority="3124" operator="containsText" text="Extrema">
      <formula>NOT(ISERROR(SEARCH("Extrema",AE540)))</formula>
    </cfRule>
    <cfRule type="containsText" dxfId="10740" priority="3125" operator="containsText" text="Alta">
      <formula>NOT(ISERROR(SEARCH("Alta",AE540)))</formula>
    </cfRule>
    <cfRule type="containsText" dxfId="10739" priority="3126" operator="containsText" text="Moderada">
      <formula>NOT(ISERROR(SEARCH("Moderada",AE540)))</formula>
    </cfRule>
    <cfRule type="containsText" dxfId="10738" priority="3127" operator="containsText" text="Baja">
      <formula>NOT(ISERROR(SEARCH("Baja",AE540)))</formula>
    </cfRule>
  </conditionalFormatting>
  <conditionalFormatting sqref="AE540:AE541">
    <cfRule type="containsText" dxfId="10737" priority="3128" operator="containsText" text="VALORAR">
      <formula>NOT(ISERROR(SEARCH("VALORAR",AE540)))</formula>
    </cfRule>
    <cfRule type="containsText" dxfId="10736" priority="3129" operator="containsText" text="Extrema">
      <formula>NOT(ISERROR(SEARCH("Extrema",AE540)))</formula>
    </cfRule>
    <cfRule type="containsText" dxfId="10735" priority="3130" operator="containsText" text="Alta">
      <formula>NOT(ISERROR(SEARCH("Alta",AE540)))</formula>
    </cfRule>
    <cfRule type="containsText" dxfId="10734" priority="3131" operator="containsText" text="Moderada">
      <formula>NOT(ISERROR(SEARCH("Moderada",AE540)))</formula>
    </cfRule>
    <cfRule type="containsText" dxfId="10733" priority="3132" operator="containsText" text="Baja">
      <formula>NOT(ISERROR(SEARCH("Baja",AE540)))</formula>
    </cfRule>
  </conditionalFormatting>
  <conditionalFormatting sqref="V540:V541">
    <cfRule type="cellIs" dxfId="10732" priority="3139" stopIfTrue="1" operator="equal">
      <formula>"Alta"</formula>
    </cfRule>
  </conditionalFormatting>
  <conditionalFormatting sqref="V540:V541">
    <cfRule type="cellIs" dxfId="10731" priority="3141" stopIfTrue="1" operator="equal">
      <formula>"Baja"</formula>
    </cfRule>
  </conditionalFormatting>
  <conditionalFormatting sqref="V540:V541">
    <cfRule type="cellIs" dxfId="10730" priority="3140" stopIfTrue="1" operator="equal">
      <formula>"Media"</formula>
    </cfRule>
  </conditionalFormatting>
  <conditionalFormatting sqref="V540:V541">
    <cfRule type="cellIs" dxfId="10729" priority="3138" stopIfTrue="1" operator="equal">
      <formula>"Muy Alta"</formula>
    </cfRule>
  </conditionalFormatting>
  <conditionalFormatting sqref="V540:V541">
    <cfRule type="cellIs" dxfId="10728" priority="3142" stopIfTrue="1" operator="equal">
      <formula>"Muy Baja"</formula>
    </cfRule>
  </conditionalFormatting>
  <conditionalFormatting sqref="AP541">
    <cfRule type="cellIs" dxfId="10727" priority="3101" stopIfTrue="1" operator="equal">
      <formula>"Alta"</formula>
    </cfRule>
  </conditionalFormatting>
  <conditionalFormatting sqref="AP541">
    <cfRule type="cellIs" dxfId="10726" priority="3103" stopIfTrue="1" operator="equal">
      <formula>"Baja"</formula>
    </cfRule>
  </conditionalFormatting>
  <conditionalFormatting sqref="AP541">
    <cfRule type="cellIs" dxfId="10725" priority="3102" stopIfTrue="1" operator="equal">
      <formula>"Media"</formula>
    </cfRule>
  </conditionalFormatting>
  <conditionalFormatting sqref="AP541">
    <cfRule type="cellIs" dxfId="10724" priority="3100" stopIfTrue="1" operator="equal">
      <formula>"Muy Alta"</formula>
    </cfRule>
  </conditionalFormatting>
  <conditionalFormatting sqref="AP541">
    <cfRule type="cellIs" dxfId="10723" priority="3104" stopIfTrue="1" operator="equal">
      <formula>"Muy Baja"</formula>
    </cfRule>
  </conditionalFormatting>
  <conditionalFormatting sqref="AE542">
    <cfRule type="containsText" dxfId="10722" priority="3067" operator="containsText" text="VALORAR">
      <formula>NOT(ISERROR(SEARCH("VALORAR",AE542)))</formula>
    </cfRule>
    <cfRule type="containsText" dxfId="10721" priority="3068" operator="containsText" text="Extrema">
      <formula>NOT(ISERROR(SEARCH("Extrema",AE542)))</formula>
    </cfRule>
    <cfRule type="containsText" dxfId="10720" priority="3069" operator="containsText" text="Alta">
      <formula>NOT(ISERROR(SEARCH("Alta",AE542)))</formula>
    </cfRule>
    <cfRule type="containsText" dxfId="10719" priority="3070" operator="containsText" text="Moderada">
      <formula>NOT(ISERROR(SEARCH("Moderada",AE542)))</formula>
    </cfRule>
    <cfRule type="containsText" dxfId="10718" priority="3071" operator="containsText" text="Baja">
      <formula>NOT(ISERROR(SEARCH("Baja",AE542)))</formula>
    </cfRule>
  </conditionalFormatting>
  <conditionalFormatting sqref="AE542">
    <cfRule type="containsText" dxfId="10717" priority="3072" operator="containsText" text="VALORAR">
      <formula>NOT(ISERROR(SEARCH("VALORAR",AE542)))</formula>
    </cfRule>
    <cfRule type="containsText" dxfId="10716" priority="3073" operator="containsText" text="Extrema">
      <formula>NOT(ISERROR(SEARCH("Extrema",AE542)))</formula>
    </cfRule>
    <cfRule type="containsText" dxfId="10715" priority="3074" operator="containsText" text="Alta">
      <formula>NOT(ISERROR(SEARCH("Alta",AE542)))</formula>
    </cfRule>
    <cfRule type="containsText" dxfId="10714" priority="3075" operator="containsText" text="Moderada">
      <formula>NOT(ISERROR(SEARCH("Moderada",AE542)))</formula>
    </cfRule>
    <cfRule type="containsText" dxfId="10713" priority="3076" operator="containsText" text="Baja">
      <formula>NOT(ISERROR(SEARCH("Baja",AE542)))</formula>
    </cfRule>
  </conditionalFormatting>
  <conditionalFormatting sqref="V542">
    <cfRule type="cellIs" dxfId="10712" priority="3083" stopIfTrue="1" operator="equal">
      <formula>"Alta"</formula>
    </cfRule>
  </conditionalFormatting>
  <conditionalFormatting sqref="V542">
    <cfRule type="cellIs" dxfId="10711" priority="3085" stopIfTrue="1" operator="equal">
      <formula>"Baja"</formula>
    </cfRule>
  </conditionalFormatting>
  <conditionalFormatting sqref="V542">
    <cfRule type="cellIs" dxfId="10710" priority="3084" stopIfTrue="1" operator="equal">
      <formula>"Media"</formula>
    </cfRule>
  </conditionalFormatting>
  <conditionalFormatting sqref="V542">
    <cfRule type="cellIs" dxfId="10709" priority="3082" stopIfTrue="1" operator="equal">
      <formula>"Muy Alta"</formula>
    </cfRule>
  </conditionalFormatting>
  <conditionalFormatting sqref="V542">
    <cfRule type="cellIs" dxfId="10708" priority="3086" stopIfTrue="1" operator="equal">
      <formula>"Muy Baja"</formula>
    </cfRule>
  </conditionalFormatting>
  <conditionalFormatting sqref="AP542">
    <cfRule type="cellIs" dxfId="10707" priority="3059" stopIfTrue="1" operator="equal">
      <formula>"Alta"</formula>
    </cfRule>
  </conditionalFormatting>
  <conditionalFormatting sqref="AP542">
    <cfRule type="cellIs" dxfId="10706" priority="3061" stopIfTrue="1" operator="equal">
      <formula>"Baja"</formula>
    </cfRule>
  </conditionalFormatting>
  <conditionalFormatting sqref="AP542">
    <cfRule type="cellIs" dxfId="10705" priority="3060" stopIfTrue="1" operator="equal">
      <formula>"Media"</formula>
    </cfRule>
  </conditionalFormatting>
  <conditionalFormatting sqref="AP542">
    <cfRule type="cellIs" dxfId="10704" priority="3058" stopIfTrue="1" operator="equal">
      <formula>"Muy Alta"</formula>
    </cfRule>
  </conditionalFormatting>
  <conditionalFormatting sqref="AP542">
    <cfRule type="cellIs" dxfId="10703" priority="3062" stopIfTrue="1" operator="equal">
      <formula>"Muy Baja"</formula>
    </cfRule>
  </conditionalFormatting>
  <conditionalFormatting sqref="AE532:AE533">
    <cfRule type="containsText" dxfId="10702" priority="3011" operator="containsText" text="VALORAR">
      <formula>NOT(ISERROR(SEARCH("VALORAR",AE532)))</formula>
    </cfRule>
    <cfRule type="containsText" dxfId="10701" priority="3012" operator="containsText" text="Extrema">
      <formula>NOT(ISERROR(SEARCH("Extrema",AE532)))</formula>
    </cfRule>
    <cfRule type="containsText" dxfId="10700" priority="3013" operator="containsText" text="Alta">
      <formula>NOT(ISERROR(SEARCH("Alta",AE532)))</formula>
    </cfRule>
    <cfRule type="containsText" dxfId="10699" priority="3014" operator="containsText" text="Moderada">
      <formula>NOT(ISERROR(SEARCH("Moderada",AE532)))</formula>
    </cfRule>
    <cfRule type="containsText" dxfId="10698" priority="3015" operator="containsText" text="Baja">
      <formula>NOT(ISERROR(SEARCH("Baja",AE532)))</formula>
    </cfRule>
  </conditionalFormatting>
  <conditionalFormatting sqref="AE532:AE533">
    <cfRule type="containsText" dxfId="10697" priority="3016" operator="containsText" text="VALORAR">
      <formula>NOT(ISERROR(SEARCH("VALORAR",AE532)))</formula>
    </cfRule>
    <cfRule type="containsText" dxfId="10696" priority="3017" operator="containsText" text="Extrema">
      <formula>NOT(ISERROR(SEARCH("Extrema",AE532)))</formula>
    </cfRule>
    <cfRule type="containsText" dxfId="10695" priority="3018" operator="containsText" text="Alta">
      <formula>NOT(ISERROR(SEARCH("Alta",AE532)))</formula>
    </cfRule>
    <cfRule type="containsText" dxfId="10694" priority="3019" operator="containsText" text="Moderada">
      <formula>NOT(ISERROR(SEARCH("Moderada",AE532)))</formula>
    </cfRule>
    <cfRule type="containsText" dxfId="10693" priority="3020" operator="containsText" text="Baja">
      <formula>NOT(ISERROR(SEARCH("Baja",AE532)))</formula>
    </cfRule>
  </conditionalFormatting>
  <conditionalFormatting sqref="AP537">
    <cfRule type="cellIs" dxfId="10692" priority="2965" stopIfTrue="1" operator="equal">
      <formula>"Alta"</formula>
    </cfRule>
  </conditionalFormatting>
  <conditionalFormatting sqref="AP537">
    <cfRule type="cellIs" dxfId="10691" priority="2967" stopIfTrue="1" operator="equal">
      <formula>"Baja"</formula>
    </cfRule>
  </conditionalFormatting>
  <conditionalFormatting sqref="AP537">
    <cfRule type="cellIs" dxfId="10690" priority="2966" stopIfTrue="1" operator="equal">
      <formula>"Media"</formula>
    </cfRule>
  </conditionalFormatting>
  <conditionalFormatting sqref="AP537">
    <cfRule type="cellIs" dxfId="10689" priority="2964" stopIfTrue="1" operator="equal">
      <formula>"Muy Alta"</formula>
    </cfRule>
  </conditionalFormatting>
  <conditionalFormatting sqref="AP537">
    <cfRule type="cellIs" dxfId="10688" priority="2968" stopIfTrue="1" operator="equal">
      <formula>"Muy Baja"</formula>
    </cfRule>
  </conditionalFormatting>
  <conditionalFormatting sqref="AP534">
    <cfRule type="cellIs" dxfId="10687" priority="2923" stopIfTrue="1" operator="equal">
      <formula>"Alta"</formula>
    </cfRule>
  </conditionalFormatting>
  <conditionalFormatting sqref="AP534">
    <cfRule type="cellIs" dxfId="10686" priority="2925" stopIfTrue="1" operator="equal">
      <formula>"Baja"</formula>
    </cfRule>
  </conditionalFormatting>
  <conditionalFormatting sqref="AP534">
    <cfRule type="cellIs" dxfId="10685" priority="2924" stopIfTrue="1" operator="equal">
      <formula>"Media"</formula>
    </cfRule>
  </conditionalFormatting>
  <conditionalFormatting sqref="AP534">
    <cfRule type="cellIs" dxfId="10684" priority="2922" stopIfTrue="1" operator="equal">
      <formula>"Muy Alta"</formula>
    </cfRule>
  </conditionalFormatting>
  <conditionalFormatting sqref="AP534">
    <cfRule type="cellIs" dxfId="10683" priority="2926" stopIfTrue="1" operator="equal">
      <formula>"Muy Baja"</formula>
    </cfRule>
  </conditionalFormatting>
  <conditionalFormatting sqref="V532:V533">
    <cfRule type="cellIs" dxfId="10682" priority="3027" stopIfTrue="1" operator="equal">
      <formula>"Alta"</formula>
    </cfRule>
  </conditionalFormatting>
  <conditionalFormatting sqref="V532:V533">
    <cfRule type="cellIs" dxfId="10681" priority="3029" stopIfTrue="1" operator="equal">
      <formula>"Baja"</formula>
    </cfRule>
  </conditionalFormatting>
  <conditionalFormatting sqref="V532:V533">
    <cfRule type="cellIs" dxfId="10680" priority="3028" stopIfTrue="1" operator="equal">
      <formula>"Media"</formula>
    </cfRule>
  </conditionalFormatting>
  <conditionalFormatting sqref="V532:V533">
    <cfRule type="cellIs" dxfId="10679" priority="3026" stopIfTrue="1" operator="equal">
      <formula>"Muy Alta"</formula>
    </cfRule>
  </conditionalFormatting>
  <conditionalFormatting sqref="V532:V533">
    <cfRule type="cellIs" dxfId="10678" priority="3030" stopIfTrue="1" operator="equal">
      <formula>"Muy Baja"</formula>
    </cfRule>
  </conditionalFormatting>
  <conditionalFormatting sqref="AW532">
    <cfRule type="containsText" dxfId="10677" priority="3001" operator="containsText" text="VALORAR">
      <formula>NOT(ISERROR(SEARCH("VALORAR",AW532)))</formula>
    </cfRule>
    <cfRule type="containsText" dxfId="10676" priority="3002" operator="containsText" text="Extrema">
      <formula>NOT(ISERROR(SEARCH("Extrema",AW532)))</formula>
    </cfRule>
    <cfRule type="containsText" dxfId="10675" priority="3003" operator="containsText" text="Alta">
      <formula>NOT(ISERROR(SEARCH("Alta",AW532)))</formula>
    </cfRule>
    <cfRule type="containsText" dxfId="10674" priority="3004" operator="containsText" text="Moderada">
      <formula>NOT(ISERROR(SEARCH("Moderada",AW532)))</formula>
    </cfRule>
    <cfRule type="containsText" dxfId="10673" priority="3005" operator="containsText" text="Baja">
      <formula>NOT(ISERROR(SEARCH("Baja",AW532)))</formula>
    </cfRule>
  </conditionalFormatting>
  <conditionalFormatting sqref="AW532">
    <cfRule type="containsText" dxfId="10672" priority="3006" operator="containsText" text="VALORAR">
      <formula>NOT(ISERROR(SEARCH("VALORAR",AW532)))</formula>
    </cfRule>
    <cfRule type="containsText" dxfId="10671" priority="3007" operator="containsText" text="Extrema">
      <formula>NOT(ISERROR(SEARCH("Extrema",AW532)))</formula>
    </cfRule>
    <cfRule type="containsText" dxfId="10670" priority="3008" operator="containsText" text="Alta">
      <formula>NOT(ISERROR(SEARCH("Alta",AW532)))</formula>
    </cfRule>
    <cfRule type="containsText" dxfId="10669" priority="3009" operator="containsText" text="Moderada">
      <formula>NOT(ISERROR(SEARCH("Moderada",AW532)))</formula>
    </cfRule>
    <cfRule type="containsText" dxfId="10668" priority="3010" operator="containsText" text="Baja">
      <formula>NOT(ISERROR(SEARCH("Baja",AW532)))</formula>
    </cfRule>
  </conditionalFormatting>
  <conditionalFormatting sqref="AP532">
    <cfRule type="cellIs" dxfId="10667" priority="2993" stopIfTrue="1" operator="equal">
      <formula>"Alta"</formula>
    </cfRule>
  </conditionalFormatting>
  <conditionalFormatting sqref="AP532">
    <cfRule type="cellIs" dxfId="10666" priority="2995" stopIfTrue="1" operator="equal">
      <formula>"Baja"</formula>
    </cfRule>
  </conditionalFormatting>
  <conditionalFormatting sqref="AP532">
    <cfRule type="cellIs" dxfId="10665" priority="2994" stopIfTrue="1" operator="equal">
      <formula>"Media"</formula>
    </cfRule>
  </conditionalFormatting>
  <conditionalFormatting sqref="AP532">
    <cfRule type="cellIs" dxfId="10664" priority="2992" stopIfTrue="1" operator="equal">
      <formula>"Muy Alta"</formula>
    </cfRule>
  </conditionalFormatting>
  <conditionalFormatting sqref="AP532">
    <cfRule type="cellIs" dxfId="10663" priority="2996" stopIfTrue="1" operator="equal">
      <formula>"Muy Baja"</formula>
    </cfRule>
  </conditionalFormatting>
  <conditionalFormatting sqref="AP533">
    <cfRule type="cellIs" dxfId="10662" priority="2979" stopIfTrue="1" operator="equal">
      <formula>"Alta"</formula>
    </cfRule>
  </conditionalFormatting>
  <conditionalFormatting sqref="AP533">
    <cfRule type="cellIs" dxfId="10661" priority="2981" stopIfTrue="1" operator="equal">
      <formula>"Baja"</formula>
    </cfRule>
  </conditionalFormatting>
  <conditionalFormatting sqref="AP533">
    <cfRule type="cellIs" dxfId="10660" priority="2980" stopIfTrue="1" operator="equal">
      <formula>"Media"</formula>
    </cfRule>
  </conditionalFormatting>
  <conditionalFormatting sqref="AP533">
    <cfRule type="cellIs" dxfId="10659" priority="2978" stopIfTrue="1" operator="equal">
      <formula>"Muy Alta"</formula>
    </cfRule>
  </conditionalFormatting>
  <conditionalFormatting sqref="AP533">
    <cfRule type="cellIs" dxfId="10658" priority="2982" stopIfTrue="1" operator="equal">
      <formula>"Muy Baja"</formula>
    </cfRule>
  </conditionalFormatting>
  <conditionalFormatting sqref="AE534:AE535">
    <cfRule type="containsText" dxfId="10657" priority="2931" operator="containsText" text="VALORAR">
      <formula>NOT(ISERROR(SEARCH("VALORAR",AE534)))</formula>
    </cfRule>
    <cfRule type="containsText" dxfId="10656" priority="2932" operator="containsText" text="Extrema">
      <formula>NOT(ISERROR(SEARCH("Extrema",AE534)))</formula>
    </cfRule>
    <cfRule type="containsText" dxfId="10655" priority="2933" operator="containsText" text="Alta">
      <formula>NOT(ISERROR(SEARCH("Alta",AE534)))</formula>
    </cfRule>
    <cfRule type="containsText" dxfId="10654" priority="2934" operator="containsText" text="Moderada">
      <formula>NOT(ISERROR(SEARCH("Moderada",AE534)))</formula>
    </cfRule>
    <cfRule type="containsText" dxfId="10653" priority="2935" operator="containsText" text="Baja">
      <formula>NOT(ISERROR(SEARCH("Baja",AE534)))</formula>
    </cfRule>
  </conditionalFormatting>
  <conditionalFormatting sqref="AE534:AE535">
    <cfRule type="containsText" dxfId="10652" priority="2936" operator="containsText" text="VALORAR">
      <formula>NOT(ISERROR(SEARCH("VALORAR",AE534)))</formula>
    </cfRule>
    <cfRule type="containsText" dxfId="10651" priority="2937" operator="containsText" text="Extrema">
      <formula>NOT(ISERROR(SEARCH("Extrema",AE534)))</formula>
    </cfRule>
    <cfRule type="containsText" dxfId="10650" priority="2938" operator="containsText" text="Alta">
      <formula>NOT(ISERROR(SEARCH("Alta",AE534)))</formula>
    </cfRule>
    <cfRule type="containsText" dxfId="10649" priority="2939" operator="containsText" text="Moderada">
      <formula>NOT(ISERROR(SEARCH("Moderada",AE534)))</formula>
    </cfRule>
    <cfRule type="containsText" dxfId="10648" priority="2940" operator="containsText" text="Baja">
      <formula>NOT(ISERROR(SEARCH("Baja",AE534)))</formula>
    </cfRule>
  </conditionalFormatting>
  <conditionalFormatting sqref="V534:V535">
    <cfRule type="cellIs" dxfId="10647" priority="2947" stopIfTrue="1" operator="equal">
      <formula>"Alta"</formula>
    </cfRule>
  </conditionalFormatting>
  <conditionalFormatting sqref="V534:V535">
    <cfRule type="cellIs" dxfId="10646" priority="2949" stopIfTrue="1" operator="equal">
      <formula>"Baja"</formula>
    </cfRule>
  </conditionalFormatting>
  <conditionalFormatting sqref="V534:V535">
    <cfRule type="cellIs" dxfId="10645" priority="2948" stopIfTrue="1" operator="equal">
      <formula>"Media"</formula>
    </cfRule>
  </conditionalFormatting>
  <conditionalFormatting sqref="V534:V535">
    <cfRule type="cellIs" dxfId="10644" priority="2946" stopIfTrue="1" operator="equal">
      <formula>"Muy Alta"</formula>
    </cfRule>
  </conditionalFormatting>
  <conditionalFormatting sqref="V534:V535">
    <cfRule type="cellIs" dxfId="10643" priority="2950" stopIfTrue="1" operator="equal">
      <formula>"Muy Baja"</formula>
    </cfRule>
  </conditionalFormatting>
  <conditionalFormatting sqref="AP535">
    <cfRule type="cellIs" dxfId="10642" priority="2909" stopIfTrue="1" operator="equal">
      <formula>"Alta"</formula>
    </cfRule>
  </conditionalFormatting>
  <conditionalFormatting sqref="AP535">
    <cfRule type="cellIs" dxfId="10641" priority="2911" stopIfTrue="1" operator="equal">
      <formula>"Baja"</formula>
    </cfRule>
  </conditionalFormatting>
  <conditionalFormatting sqref="AP535">
    <cfRule type="cellIs" dxfId="10640" priority="2910" stopIfTrue="1" operator="equal">
      <formula>"Media"</formula>
    </cfRule>
  </conditionalFormatting>
  <conditionalFormatting sqref="AP535">
    <cfRule type="cellIs" dxfId="10639" priority="2908" stopIfTrue="1" operator="equal">
      <formula>"Muy Alta"</formula>
    </cfRule>
  </conditionalFormatting>
  <conditionalFormatting sqref="AP535">
    <cfRule type="cellIs" dxfId="10638" priority="2912" stopIfTrue="1" operator="equal">
      <formula>"Muy Baja"</formula>
    </cfRule>
  </conditionalFormatting>
  <conditionalFormatting sqref="AE536">
    <cfRule type="containsText" dxfId="10637" priority="2875" operator="containsText" text="VALORAR">
      <formula>NOT(ISERROR(SEARCH("VALORAR",AE536)))</formula>
    </cfRule>
    <cfRule type="containsText" dxfId="10636" priority="2876" operator="containsText" text="Extrema">
      <formula>NOT(ISERROR(SEARCH("Extrema",AE536)))</formula>
    </cfRule>
    <cfRule type="containsText" dxfId="10635" priority="2877" operator="containsText" text="Alta">
      <formula>NOT(ISERROR(SEARCH("Alta",AE536)))</formula>
    </cfRule>
    <cfRule type="containsText" dxfId="10634" priority="2878" operator="containsText" text="Moderada">
      <formula>NOT(ISERROR(SEARCH("Moderada",AE536)))</formula>
    </cfRule>
    <cfRule type="containsText" dxfId="10633" priority="2879" operator="containsText" text="Baja">
      <formula>NOT(ISERROR(SEARCH("Baja",AE536)))</formula>
    </cfRule>
  </conditionalFormatting>
  <conditionalFormatting sqref="AE536">
    <cfRule type="containsText" dxfId="10632" priority="2880" operator="containsText" text="VALORAR">
      <formula>NOT(ISERROR(SEARCH("VALORAR",AE536)))</formula>
    </cfRule>
    <cfRule type="containsText" dxfId="10631" priority="2881" operator="containsText" text="Extrema">
      <formula>NOT(ISERROR(SEARCH("Extrema",AE536)))</formula>
    </cfRule>
    <cfRule type="containsText" dxfId="10630" priority="2882" operator="containsText" text="Alta">
      <formula>NOT(ISERROR(SEARCH("Alta",AE536)))</formula>
    </cfRule>
    <cfRule type="containsText" dxfId="10629" priority="2883" operator="containsText" text="Moderada">
      <formula>NOT(ISERROR(SEARCH("Moderada",AE536)))</formula>
    </cfRule>
    <cfRule type="containsText" dxfId="10628" priority="2884" operator="containsText" text="Baja">
      <formula>NOT(ISERROR(SEARCH("Baja",AE536)))</formula>
    </cfRule>
  </conditionalFormatting>
  <conditionalFormatting sqref="V536">
    <cfRule type="cellIs" dxfId="10627" priority="2891" stopIfTrue="1" operator="equal">
      <formula>"Alta"</formula>
    </cfRule>
  </conditionalFormatting>
  <conditionalFormatting sqref="V536">
    <cfRule type="cellIs" dxfId="10626" priority="2893" stopIfTrue="1" operator="equal">
      <formula>"Baja"</formula>
    </cfRule>
  </conditionalFormatting>
  <conditionalFormatting sqref="V536">
    <cfRule type="cellIs" dxfId="10625" priority="2892" stopIfTrue="1" operator="equal">
      <formula>"Media"</formula>
    </cfRule>
  </conditionalFormatting>
  <conditionalFormatting sqref="V536">
    <cfRule type="cellIs" dxfId="10624" priority="2890" stopIfTrue="1" operator="equal">
      <formula>"Muy Alta"</formula>
    </cfRule>
  </conditionalFormatting>
  <conditionalFormatting sqref="V536">
    <cfRule type="cellIs" dxfId="10623" priority="2894" stopIfTrue="1" operator="equal">
      <formula>"Muy Baja"</formula>
    </cfRule>
  </conditionalFormatting>
  <conditionalFormatting sqref="AP536">
    <cfRule type="cellIs" dxfId="10622" priority="2867" stopIfTrue="1" operator="equal">
      <formula>"Alta"</formula>
    </cfRule>
  </conditionalFormatting>
  <conditionalFormatting sqref="AP536">
    <cfRule type="cellIs" dxfId="10621" priority="2869" stopIfTrue="1" operator="equal">
      <formula>"Baja"</formula>
    </cfRule>
  </conditionalFormatting>
  <conditionalFormatting sqref="AP536">
    <cfRule type="cellIs" dxfId="10620" priority="2868" stopIfTrue="1" operator="equal">
      <formula>"Media"</formula>
    </cfRule>
  </conditionalFormatting>
  <conditionalFormatting sqref="AP536">
    <cfRule type="cellIs" dxfId="10619" priority="2866" stopIfTrue="1" operator="equal">
      <formula>"Muy Alta"</formula>
    </cfRule>
  </conditionalFormatting>
  <conditionalFormatting sqref="AP536">
    <cfRule type="cellIs" dxfId="10618" priority="2870" stopIfTrue="1" operator="equal">
      <formula>"Muy Baja"</formula>
    </cfRule>
  </conditionalFormatting>
  <conditionalFormatting sqref="AE544:AE545">
    <cfRule type="containsText" dxfId="10617" priority="2819" operator="containsText" text="VALORAR">
      <formula>NOT(ISERROR(SEARCH("VALORAR",AE544)))</formula>
    </cfRule>
    <cfRule type="containsText" dxfId="10616" priority="2820" operator="containsText" text="Extrema">
      <formula>NOT(ISERROR(SEARCH("Extrema",AE544)))</formula>
    </cfRule>
    <cfRule type="containsText" dxfId="10615" priority="2821" operator="containsText" text="Alta">
      <formula>NOT(ISERROR(SEARCH("Alta",AE544)))</formula>
    </cfRule>
    <cfRule type="containsText" dxfId="10614" priority="2822" operator="containsText" text="Moderada">
      <formula>NOT(ISERROR(SEARCH("Moderada",AE544)))</formula>
    </cfRule>
    <cfRule type="containsText" dxfId="10613" priority="2823" operator="containsText" text="Baja">
      <formula>NOT(ISERROR(SEARCH("Baja",AE544)))</formula>
    </cfRule>
  </conditionalFormatting>
  <conditionalFormatting sqref="AE544:AE545">
    <cfRule type="containsText" dxfId="10612" priority="2824" operator="containsText" text="VALORAR">
      <formula>NOT(ISERROR(SEARCH("VALORAR",AE544)))</formula>
    </cfRule>
    <cfRule type="containsText" dxfId="10611" priority="2825" operator="containsText" text="Extrema">
      <formula>NOT(ISERROR(SEARCH("Extrema",AE544)))</formula>
    </cfRule>
    <cfRule type="containsText" dxfId="10610" priority="2826" operator="containsText" text="Alta">
      <formula>NOT(ISERROR(SEARCH("Alta",AE544)))</formula>
    </cfRule>
    <cfRule type="containsText" dxfId="10609" priority="2827" operator="containsText" text="Moderada">
      <formula>NOT(ISERROR(SEARCH("Moderada",AE544)))</formula>
    </cfRule>
    <cfRule type="containsText" dxfId="10608" priority="2828" operator="containsText" text="Baja">
      <formula>NOT(ISERROR(SEARCH("Baja",AE544)))</formula>
    </cfRule>
  </conditionalFormatting>
  <conditionalFormatting sqref="AP549">
    <cfRule type="cellIs" dxfId="10607" priority="2773" stopIfTrue="1" operator="equal">
      <formula>"Alta"</formula>
    </cfRule>
  </conditionalFormatting>
  <conditionalFormatting sqref="AP549">
    <cfRule type="cellIs" dxfId="10606" priority="2775" stopIfTrue="1" operator="equal">
      <formula>"Baja"</formula>
    </cfRule>
  </conditionalFormatting>
  <conditionalFormatting sqref="AP549">
    <cfRule type="cellIs" dxfId="10605" priority="2774" stopIfTrue="1" operator="equal">
      <formula>"Media"</formula>
    </cfRule>
  </conditionalFormatting>
  <conditionalFormatting sqref="AP549">
    <cfRule type="cellIs" dxfId="10604" priority="2772" stopIfTrue="1" operator="equal">
      <formula>"Muy Alta"</formula>
    </cfRule>
  </conditionalFormatting>
  <conditionalFormatting sqref="AP549">
    <cfRule type="cellIs" dxfId="10603" priority="2776" stopIfTrue="1" operator="equal">
      <formula>"Muy Baja"</formula>
    </cfRule>
  </conditionalFormatting>
  <conditionalFormatting sqref="AP546">
    <cfRule type="cellIs" dxfId="10602" priority="2731" stopIfTrue="1" operator="equal">
      <formula>"Alta"</formula>
    </cfRule>
  </conditionalFormatting>
  <conditionalFormatting sqref="AP546">
    <cfRule type="cellIs" dxfId="10601" priority="2733" stopIfTrue="1" operator="equal">
      <formula>"Baja"</formula>
    </cfRule>
  </conditionalFormatting>
  <conditionalFormatting sqref="AP546">
    <cfRule type="cellIs" dxfId="10600" priority="2732" stopIfTrue="1" operator="equal">
      <formula>"Media"</formula>
    </cfRule>
  </conditionalFormatting>
  <conditionalFormatting sqref="AP546">
    <cfRule type="cellIs" dxfId="10599" priority="2730" stopIfTrue="1" operator="equal">
      <formula>"Muy Alta"</formula>
    </cfRule>
  </conditionalFormatting>
  <conditionalFormatting sqref="AP546">
    <cfRule type="cellIs" dxfId="10598" priority="2734" stopIfTrue="1" operator="equal">
      <formula>"Muy Baja"</formula>
    </cfRule>
  </conditionalFormatting>
  <conditionalFormatting sqref="V544:V545">
    <cfRule type="cellIs" dxfId="10597" priority="2835" stopIfTrue="1" operator="equal">
      <formula>"Alta"</formula>
    </cfRule>
  </conditionalFormatting>
  <conditionalFormatting sqref="V544:V545">
    <cfRule type="cellIs" dxfId="10596" priority="2837" stopIfTrue="1" operator="equal">
      <formula>"Baja"</formula>
    </cfRule>
  </conditionalFormatting>
  <conditionalFormatting sqref="V544:V545">
    <cfRule type="cellIs" dxfId="10595" priority="2836" stopIfTrue="1" operator="equal">
      <formula>"Media"</formula>
    </cfRule>
  </conditionalFormatting>
  <conditionalFormatting sqref="V544:V545">
    <cfRule type="cellIs" dxfId="10594" priority="2834" stopIfTrue="1" operator="equal">
      <formula>"Muy Alta"</formula>
    </cfRule>
  </conditionalFormatting>
  <conditionalFormatting sqref="V544:V545">
    <cfRule type="cellIs" dxfId="10593" priority="2838" stopIfTrue="1" operator="equal">
      <formula>"Muy Baja"</formula>
    </cfRule>
  </conditionalFormatting>
  <conditionalFormatting sqref="AW544">
    <cfRule type="containsText" dxfId="10592" priority="2809" operator="containsText" text="VALORAR">
      <formula>NOT(ISERROR(SEARCH("VALORAR",AW544)))</formula>
    </cfRule>
    <cfRule type="containsText" dxfId="10591" priority="2810" operator="containsText" text="Extrema">
      <formula>NOT(ISERROR(SEARCH("Extrema",AW544)))</formula>
    </cfRule>
    <cfRule type="containsText" dxfId="10590" priority="2811" operator="containsText" text="Alta">
      <formula>NOT(ISERROR(SEARCH("Alta",AW544)))</formula>
    </cfRule>
    <cfRule type="containsText" dxfId="10589" priority="2812" operator="containsText" text="Moderada">
      <formula>NOT(ISERROR(SEARCH("Moderada",AW544)))</formula>
    </cfRule>
    <cfRule type="containsText" dxfId="10588" priority="2813" operator="containsText" text="Baja">
      <formula>NOT(ISERROR(SEARCH("Baja",AW544)))</formula>
    </cfRule>
  </conditionalFormatting>
  <conditionalFormatting sqref="AW544">
    <cfRule type="containsText" dxfId="10587" priority="2814" operator="containsText" text="VALORAR">
      <formula>NOT(ISERROR(SEARCH("VALORAR",AW544)))</formula>
    </cfRule>
    <cfRule type="containsText" dxfId="10586" priority="2815" operator="containsText" text="Extrema">
      <formula>NOT(ISERROR(SEARCH("Extrema",AW544)))</formula>
    </cfRule>
    <cfRule type="containsText" dxfId="10585" priority="2816" operator="containsText" text="Alta">
      <formula>NOT(ISERROR(SEARCH("Alta",AW544)))</formula>
    </cfRule>
    <cfRule type="containsText" dxfId="10584" priority="2817" operator="containsText" text="Moderada">
      <formula>NOT(ISERROR(SEARCH("Moderada",AW544)))</formula>
    </cfRule>
    <cfRule type="containsText" dxfId="10583" priority="2818" operator="containsText" text="Baja">
      <formula>NOT(ISERROR(SEARCH("Baja",AW544)))</formula>
    </cfRule>
  </conditionalFormatting>
  <conditionalFormatting sqref="AP544">
    <cfRule type="cellIs" dxfId="10582" priority="2801" stopIfTrue="1" operator="equal">
      <formula>"Alta"</formula>
    </cfRule>
  </conditionalFormatting>
  <conditionalFormatting sqref="AP544">
    <cfRule type="cellIs" dxfId="10581" priority="2803" stopIfTrue="1" operator="equal">
      <formula>"Baja"</formula>
    </cfRule>
  </conditionalFormatting>
  <conditionalFormatting sqref="AP544">
    <cfRule type="cellIs" dxfId="10580" priority="2802" stopIfTrue="1" operator="equal">
      <formula>"Media"</formula>
    </cfRule>
  </conditionalFormatting>
  <conditionalFormatting sqref="AP544">
    <cfRule type="cellIs" dxfId="10579" priority="2800" stopIfTrue="1" operator="equal">
      <formula>"Muy Alta"</formula>
    </cfRule>
  </conditionalFormatting>
  <conditionalFormatting sqref="AP544">
    <cfRule type="cellIs" dxfId="10578" priority="2804" stopIfTrue="1" operator="equal">
      <formula>"Muy Baja"</formula>
    </cfRule>
  </conditionalFormatting>
  <conditionalFormatting sqref="AP545">
    <cfRule type="cellIs" dxfId="10577" priority="2787" stopIfTrue="1" operator="equal">
      <formula>"Alta"</formula>
    </cfRule>
  </conditionalFormatting>
  <conditionalFormatting sqref="AP545">
    <cfRule type="cellIs" dxfId="10576" priority="2789" stopIfTrue="1" operator="equal">
      <formula>"Baja"</formula>
    </cfRule>
  </conditionalFormatting>
  <conditionalFormatting sqref="AP545">
    <cfRule type="cellIs" dxfId="10575" priority="2788" stopIfTrue="1" operator="equal">
      <formula>"Media"</formula>
    </cfRule>
  </conditionalFormatting>
  <conditionalFormatting sqref="AP545">
    <cfRule type="cellIs" dxfId="10574" priority="2786" stopIfTrue="1" operator="equal">
      <formula>"Muy Alta"</formula>
    </cfRule>
  </conditionalFormatting>
  <conditionalFormatting sqref="AP545">
    <cfRule type="cellIs" dxfId="10573" priority="2790" stopIfTrue="1" operator="equal">
      <formula>"Muy Baja"</formula>
    </cfRule>
  </conditionalFormatting>
  <conditionalFormatting sqref="AE546:AE547">
    <cfRule type="containsText" dxfId="10572" priority="2739" operator="containsText" text="VALORAR">
      <formula>NOT(ISERROR(SEARCH("VALORAR",AE546)))</formula>
    </cfRule>
    <cfRule type="containsText" dxfId="10571" priority="2740" operator="containsText" text="Extrema">
      <formula>NOT(ISERROR(SEARCH("Extrema",AE546)))</formula>
    </cfRule>
    <cfRule type="containsText" dxfId="10570" priority="2741" operator="containsText" text="Alta">
      <formula>NOT(ISERROR(SEARCH("Alta",AE546)))</formula>
    </cfRule>
    <cfRule type="containsText" dxfId="10569" priority="2742" operator="containsText" text="Moderada">
      <formula>NOT(ISERROR(SEARCH("Moderada",AE546)))</formula>
    </cfRule>
    <cfRule type="containsText" dxfId="10568" priority="2743" operator="containsText" text="Baja">
      <formula>NOT(ISERROR(SEARCH("Baja",AE546)))</formula>
    </cfRule>
  </conditionalFormatting>
  <conditionalFormatting sqref="AE546:AE547">
    <cfRule type="containsText" dxfId="10567" priority="2744" operator="containsText" text="VALORAR">
      <formula>NOT(ISERROR(SEARCH("VALORAR",AE546)))</formula>
    </cfRule>
    <cfRule type="containsText" dxfId="10566" priority="2745" operator="containsText" text="Extrema">
      <formula>NOT(ISERROR(SEARCH("Extrema",AE546)))</formula>
    </cfRule>
    <cfRule type="containsText" dxfId="10565" priority="2746" operator="containsText" text="Alta">
      <formula>NOT(ISERROR(SEARCH("Alta",AE546)))</formula>
    </cfRule>
    <cfRule type="containsText" dxfId="10564" priority="2747" operator="containsText" text="Moderada">
      <formula>NOT(ISERROR(SEARCH("Moderada",AE546)))</formula>
    </cfRule>
    <cfRule type="containsText" dxfId="10563" priority="2748" operator="containsText" text="Baja">
      <formula>NOT(ISERROR(SEARCH("Baja",AE546)))</formula>
    </cfRule>
  </conditionalFormatting>
  <conditionalFormatting sqref="V546:V547">
    <cfRule type="cellIs" dxfId="10562" priority="2755" stopIfTrue="1" operator="equal">
      <formula>"Alta"</formula>
    </cfRule>
  </conditionalFormatting>
  <conditionalFormatting sqref="V546:V547">
    <cfRule type="cellIs" dxfId="10561" priority="2757" stopIfTrue="1" operator="equal">
      <formula>"Baja"</formula>
    </cfRule>
  </conditionalFormatting>
  <conditionalFormatting sqref="V546:V547">
    <cfRule type="cellIs" dxfId="10560" priority="2756" stopIfTrue="1" operator="equal">
      <formula>"Media"</formula>
    </cfRule>
  </conditionalFormatting>
  <conditionalFormatting sqref="V546:V547">
    <cfRule type="cellIs" dxfId="10559" priority="2754" stopIfTrue="1" operator="equal">
      <formula>"Muy Alta"</formula>
    </cfRule>
  </conditionalFormatting>
  <conditionalFormatting sqref="V546:V547">
    <cfRule type="cellIs" dxfId="10558" priority="2758" stopIfTrue="1" operator="equal">
      <formula>"Muy Baja"</formula>
    </cfRule>
  </conditionalFormatting>
  <conditionalFormatting sqref="AP547">
    <cfRule type="cellIs" dxfId="10557" priority="2717" stopIfTrue="1" operator="equal">
      <formula>"Alta"</formula>
    </cfRule>
  </conditionalFormatting>
  <conditionalFormatting sqref="AP547">
    <cfRule type="cellIs" dxfId="10556" priority="2719" stopIfTrue="1" operator="equal">
      <formula>"Baja"</formula>
    </cfRule>
  </conditionalFormatting>
  <conditionalFormatting sqref="AP547">
    <cfRule type="cellIs" dxfId="10555" priority="2718" stopIfTrue="1" operator="equal">
      <formula>"Media"</formula>
    </cfRule>
  </conditionalFormatting>
  <conditionalFormatting sqref="AP547">
    <cfRule type="cellIs" dxfId="10554" priority="2716" stopIfTrue="1" operator="equal">
      <formula>"Muy Alta"</formula>
    </cfRule>
  </conditionalFormatting>
  <conditionalFormatting sqref="AP547">
    <cfRule type="cellIs" dxfId="10553" priority="2720" stopIfTrue="1" operator="equal">
      <formula>"Muy Baja"</formula>
    </cfRule>
  </conditionalFormatting>
  <conditionalFormatting sqref="AE548">
    <cfRule type="containsText" dxfId="10552" priority="2683" operator="containsText" text="VALORAR">
      <formula>NOT(ISERROR(SEARCH("VALORAR",AE548)))</formula>
    </cfRule>
    <cfRule type="containsText" dxfId="10551" priority="2684" operator="containsText" text="Extrema">
      <formula>NOT(ISERROR(SEARCH("Extrema",AE548)))</formula>
    </cfRule>
    <cfRule type="containsText" dxfId="10550" priority="2685" operator="containsText" text="Alta">
      <formula>NOT(ISERROR(SEARCH("Alta",AE548)))</formula>
    </cfRule>
    <cfRule type="containsText" dxfId="10549" priority="2686" operator="containsText" text="Moderada">
      <formula>NOT(ISERROR(SEARCH("Moderada",AE548)))</formula>
    </cfRule>
    <cfRule type="containsText" dxfId="10548" priority="2687" operator="containsText" text="Baja">
      <formula>NOT(ISERROR(SEARCH("Baja",AE548)))</formula>
    </cfRule>
  </conditionalFormatting>
  <conditionalFormatting sqref="AE548">
    <cfRule type="containsText" dxfId="10547" priority="2688" operator="containsText" text="VALORAR">
      <formula>NOT(ISERROR(SEARCH("VALORAR",AE548)))</formula>
    </cfRule>
    <cfRule type="containsText" dxfId="10546" priority="2689" operator="containsText" text="Extrema">
      <formula>NOT(ISERROR(SEARCH("Extrema",AE548)))</formula>
    </cfRule>
    <cfRule type="containsText" dxfId="10545" priority="2690" operator="containsText" text="Alta">
      <formula>NOT(ISERROR(SEARCH("Alta",AE548)))</formula>
    </cfRule>
    <cfRule type="containsText" dxfId="10544" priority="2691" operator="containsText" text="Moderada">
      <formula>NOT(ISERROR(SEARCH("Moderada",AE548)))</formula>
    </cfRule>
    <cfRule type="containsText" dxfId="10543" priority="2692" operator="containsText" text="Baja">
      <formula>NOT(ISERROR(SEARCH("Baja",AE548)))</formula>
    </cfRule>
  </conditionalFormatting>
  <conditionalFormatting sqref="V548">
    <cfRule type="cellIs" dxfId="10542" priority="2699" stopIfTrue="1" operator="equal">
      <formula>"Alta"</formula>
    </cfRule>
  </conditionalFormatting>
  <conditionalFormatting sqref="V548">
    <cfRule type="cellIs" dxfId="10541" priority="2701" stopIfTrue="1" operator="equal">
      <formula>"Baja"</formula>
    </cfRule>
  </conditionalFormatting>
  <conditionalFormatting sqref="V548">
    <cfRule type="cellIs" dxfId="10540" priority="2700" stopIfTrue="1" operator="equal">
      <formula>"Media"</formula>
    </cfRule>
  </conditionalFormatting>
  <conditionalFormatting sqref="V548">
    <cfRule type="cellIs" dxfId="10539" priority="2698" stopIfTrue="1" operator="equal">
      <formula>"Muy Alta"</formula>
    </cfRule>
  </conditionalFormatting>
  <conditionalFormatting sqref="V548">
    <cfRule type="cellIs" dxfId="10538" priority="2702" stopIfTrue="1" operator="equal">
      <formula>"Muy Baja"</formula>
    </cfRule>
  </conditionalFormatting>
  <conditionalFormatting sqref="AP548">
    <cfRule type="cellIs" dxfId="10537" priority="2675" stopIfTrue="1" operator="equal">
      <formula>"Alta"</formula>
    </cfRule>
  </conditionalFormatting>
  <conditionalFormatting sqref="AP548">
    <cfRule type="cellIs" dxfId="10536" priority="2677" stopIfTrue="1" operator="equal">
      <formula>"Baja"</formula>
    </cfRule>
  </conditionalFormatting>
  <conditionalFormatting sqref="AP548">
    <cfRule type="cellIs" dxfId="10535" priority="2676" stopIfTrue="1" operator="equal">
      <formula>"Media"</formula>
    </cfRule>
  </conditionalFormatting>
  <conditionalFormatting sqref="AP548">
    <cfRule type="cellIs" dxfId="10534" priority="2674" stopIfTrue="1" operator="equal">
      <formula>"Muy Alta"</formula>
    </cfRule>
  </conditionalFormatting>
  <conditionalFormatting sqref="AP548">
    <cfRule type="cellIs" dxfId="10533" priority="2678" stopIfTrue="1" operator="equal">
      <formula>"Muy Baja"</formula>
    </cfRule>
  </conditionalFormatting>
  <conditionalFormatting sqref="AE550:AE551">
    <cfRule type="containsText" dxfId="10532" priority="2627" operator="containsText" text="VALORAR">
      <formula>NOT(ISERROR(SEARCH("VALORAR",AE550)))</formula>
    </cfRule>
    <cfRule type="containsText" dxfId="10531" priority="2628" operator="containsText" text="Extrema">
      <formula>NOT(ISERROR(SEARCH("Extrema",AE550)))</formula>
    </cfRule>
    <cfRule type="containsText" dxfId="10530" priority="2629" operator="containsText" text="Alta">
      <formula>NOT(ISERROR(SEARCH("Alta",AE550)))</formula>
    </cfRule>
    <cfRule type="containsText" dxfId="10529" priority="2630" operator="containsText" text="Moderada">
      <formula>NOT(ISERROR(SEARCH("Moderada",AE550)))</formula>
    </cfRule>
    <cfRule type="containsText" dxfId="10528" priority="2631" operator="containsText" text="Baja">
      <formula>NOT(ISERROR(SEARCH("Baja",AE550)))</formula>
    </cfRule>
  </conditionalFormatting>
  <conditionalFormatting sqref="AE550:AE551">
    <cfRule type="containsText" dxfId="10527" priority="2632" operator="containsText" text="VALORAR">
      <formula>NOT(ISERROR(SEARCH("VALORAR",AE550)))</formula>
    </cfRule>
    <cfRule type="containsText" dxfId="10526" priority="2633" operator="containsText" text="Extrema">
      <formula>NOT(ISERROR(SEARCH("Extrema",AE550)))</formula>
    </cfRule>
    <cfRule type="containsText" dxfId="10525" priority="2634" operator="containsText" text="Alta">
      <formula>NOT(ISERROR(SEARCH("Alta",AE550)))</formula>
    </cfRule>
    <cfRule type="containsText" dxfId="10524" priority="2635" operator="containsText" text="Moderada">
      <formula>NOT(ISERROR(SEARCH("Moderada",AE550)))</formula>
    </cfRule>
    <cfRule type="containsText" dxfId="10523" priority="2636" operator="containsText" text="Baja">
      <formula>NOT(ISERROR(SEARCH("Baja",AE550)))</formula>
    </cfRule>
  </conditionalFormatting>
  <conditionalFormatting sqref="AP555">
    <cfRule type="cellIs" dxfId="10522" priority="2581" stopIfTrue="1" operator="equal">
      <formula>"Alta"</formula>
    </cfRule>
  </conditionalFormatting>
  <conditionalFormatting sqref="AP555">
    <cfRule type="cellIs" dxfId="10521" priority="2583" stopIfTrue="1" operator="equal">
      <formula>"Baja"</formula>
    </cfRule>
  </conditionalFormatting>
  <conditionalFormatting sqref="AP555">
    <cfRule type="cellIs" dxfId="10520" priority="2582" stopIfTrue="1" operator="equal">
      <formula>"Media"</formula>
    </cfRule>
  </conditionalFormatting>
  <conditionalFormatting sqref="AP555">
    <cfRule type="cellIs" dxfId="10519" priority="2580" stopIfTrue="1" operator="equal">
      <formula>"Muy Alta"</formula>
    </cfRule>
  </conditionalFormatting>
  <conditionalFormatting sqref="AP555">
    <cfRule type="cellIs" dxfId="10518" priority="2584" stopIfTrue="1" operator="equal">
      <formula>"Muy Baja"</formula>
    </cfRule>
  </conditionalFormatting>
  <conditionalFormatting sqref="AP552">
    <cfRule type="cellIs" dxfId="10517" priority="2539" stopIfTrue="1" operator="equal">
      <formula>"Alta"</formula>
    </cfRule>
  </conditionalFormatting>
  <conditionalFormatting sqref="AP552">
    <cfRule type="cellIs" dxfId="10516" priority="2541" stopIfTrue="1" operator="equal">
      <formula>"Baja"</formula>
    </cfRule>
  </conditionalFormatting>
  <conditionalFormatting sqref="AP552">
    <cfRule type="cellIs" dxfId="10515" priority="2540" stopIfTrue="1" operator="equal">
      <formula>"Media"</formula>
    </cfRule>
  </conditionalFormatting>
  <conditionalFormatting sqref="AP552">
    <cfRule type="cellIs" dxfId="10514" priority="2538" stopIfTrue="1" operator="equal">
      <formula>"Muy Alta"</formula>
    </cfRule>
  </conditionalFormatting>
  <conditionalFormatting sqref="AP552">
    <cfRule type="cellIs" dxfId="10513" priority="2542" stopIfTrue="1" operator="equal">
      <formula>"Muy Baja"</formula>
    </cfRule>
  </conditionalFormatting>
  <conditionalFormatting sqref="V550:V551">
    <cfRule type="cellIs" dxfId="10512" priority="2643" stopIfTrue="1" operator="equal">
      <formula>"Alta"</formula>
    </cfRule>
  </conditionalFormatting>
  <conditionalFormatting sqref="V550:V551">
    <cfRule type="cellIs" dxfId="10511" priority="2645" stopIfTrue="1" operator="equal">
      <formula>"Baja"</formula>
    </cfRule>
  </conditionalFormatting>
  <conditionalFormatting sqref="V550:V551">
    <cfRule type="cellIs" dxfId="10510" priority="2644" stopIfTrue="1" operator="equal">
      <formula>"Media"</formula>
    </cfRule>
  </conditionalFormatting>
  <conditionalFormatting sqref="V550:V551">
    <cfRule type="cellIs" dxfId="10509" priority="2642" stopIfTrue="1" operator="equal">
      <formula>"Muy Alta"</formula>
    </cfRule>
  </conditionalFormatting>
  <conditionalFormatting sqref="V550:V551">
    <cfRule type="cellIs" dxfId="10508" priority="2646" stopIfTrue="1" operator="equal">
      <formula>"Muy Baja"</formula>
    </cfRule>
  </conditionalFormatting>
  <conditionalFormatting sqref="AW550">
    <cfRule type="containsText" dxfId="10507" priority="2617" operator="containsText" text="VALORAR">
      <formula>NOT(ISERROR(SEARCH("VALORAR",AW550)))</formula>
    </cfRule>
    <cfRule type="containsText" dxfId="10506" priority="2618" operator="containsText" text="Extrema">
      <formula>NOT(ISERROR(SEARCH("Extrema",AW550)))</formula>
    </cfRule>
    <cfRule type="containsText" dxfId="10505" priority="2619" operator="containsText" text="Alta">
      <formula>NOT(ISERROR(SEARCH("Alta",AW550)))</formula>
    </cfRule>
    <cfRule type="containsText" dxfId="10504" priority="2620" operator="containsText" text="Moderada">
      <formula>NOT(ISERROR(SEARCH("Moderada",AW550)))</formula>
    </cfRule>
    <cfRule type="containsText" dxfId="10503" priority="2621" operator="containsText" text="Baja">
      <formula>NOT(ISERROR(SEARCH("Baja",AW550)))</formula>
    </cfRule>
  </conditionalFormatting>
  <conditionalFormatting sqref="AW550">
    <cfRule type="containsText" dxfId="10502" priority="2622" operator="containsText" text="VALORAR">
      <formula>NOT(ISERROR(SEARCH("VALORAR",AW550)))</formula>
    </cfRule>
    <cfRule type="containsText" dxfId="10501" priority="2623" operator="containsText" text="Extrema">
      <formula>NOT(ISERROR(SEARCH("Extrema",AW550)))</formula>
    </cfRule>
    <cfRule type="containsText" dxfId="10500" priority="2624" operator="containsText" text="Alta">
      <formula>NOT(ISERROR(SEARCH("Alta",AW550)))</formula>
    </cfRule>
    <cfRule type="containsText" dxfId="10499" priority="2625" operator="containsText" text="Moderada">
      <formula>NOT(ISERROR(SEARCH("Moderada",AW550)))</formula>
    </cfRule>
    <cfRule type="containsText" dxfId="10498" priority="2626" operator="containsText" text="Baja">
      <formula>NOT(ISERROR(SEARCH("Baja",AW550)))</formula>
    </cfRule>
  </conditionalFormatting>
  <conditionalFormatting sqref="AP550">
    <cfRule type="cellIs" dxfId="10497" priority="2609" stopIfTrue="1" operator="equal">
      <formula>"Alta"</formula>
    </cfRule>
  </conditionalFormatting>
  <conditionalFormatting sqref="AP550">
    <cfRule type="cellIs" dxfId="10496" priority="2611" stopIfTrue="1" operator="equal">
      <formula>"Baja"</formula>
    </cfRule>
  </conditionalFormatting>
  <conditionalFormatting sqref="AP550">
    <cfRule type="cellIs" dxfId="10495" priority="2610" stopIfTrue="1" operator="equal">
      <formula>"Media"</formula>
    </cfRule>
  </conditionalFormatting>
  <conditionalFormatting sqref="AP550">
    <cfRule type="cellIs" dxfId="10494" priority="2608" stopIfTrue="1" operator="equal">
      <formula>"Muy Alta"</formula>
    </cfRule>
  </conditionalFormatting>
  <conditionalFormatting sqref="AP550">
    <cfRule type="cellIs" dxfId="10493" priority="2612" stopIfTrue="1" operator="equal">
      <formula>"Muy Baja"</formula>
    </cfRule>
  </conditionalFormatting>
  <conditionalFormatting sqref="AP551">
    <cfRule type="cellIs" dxfId="10492" priority="2595" stopIfTrue="1" operator="equal">
      <formula>"Alta"</formula>
    </cfRule>
  </conditionalFormatting>
  <conditionalFormatting sqref="AP551">
    <cfRule type="cellIs" dxfId="10491" priority="2597" stopIfTrue="1" operator="equal">
      <formula>"Baja"</formula>
    </cfRule>
  </conditionalFormatting>
  <conditionalFormatting sqref="AP551">
    <cfRule type="cellIs" dxfId="10490" priority="2596" stopIfTrue="1" operator="equal">
      <formula>"Media"</formula>
    </cfRule>
  </conditionalFormatting>
  <conditionalFormatting sqref="AP551">
    <cfRule type="cellIs" dxfId="10489" priority="2594" stopIfTrue="1" operator="equal">
      <formula>"Muy Alta"</formula>
    </cfRule>
  </conditionalFormatting>
  <conditionalFormatting sqref="AP551">
    <cfRule type="cellIs" dxfId="10488" priority="2598" stopIfTrue="1" operator="equal">
      <formula>"Muy Baja"</formula>
    </cfRule>
  </conditionalFormatting>
  <conditionalFormatting sqref="AE552:AE553">
    <cfRule type="containsText" dxfId="10487" priority="2547" operator="containsText" text="VALORAR">
      <formula>NOT(ISERROR(SEARCH("VALORAR",AE552)))</formula>
    </cfRule>
    <cfRule type="containsText" dxfId="10486" priority="2548" operator="containsText" text="Extrema">
      <formula>NOT(ISERROR(SEARCH("Extrema",AE552)))</formula>
    </cfRule>
    <cfRule type="containsText" dxfId="10485" priority="2549" operator="containsText" text="Alta">
      <formula>NOT(ISERROR(SEARCH("Alta",AE552)))</formula>
    </cfRule>
    <cfRule type="containsText" dxfId="10484" priority="2550" operator="containsText" text="Moderada">
      <formula>NOT(ISERROR(SEARCH("Moderada",AE552)))</formula>
    </cfRule>
    <cfRule type="containsText" dxfId="10483" priority="2551" operator="containsText" text="Baja">
      <formula>NOT(ISERROR(SEARCH("Baja",AE552)))</formula>
    </cfRule>
  </conditionalFormatting>
  <conditionalFormatting sqref="AE552:AE553">
    <cfRule type="containsText" dxfId="10482" priority="2552" operator="containsText" text="VALORAR">
      <formula>NOT(ISERROR(SEARCH("VALORAR",AE552)))</formula>
    </cfRule>
    <cfRule type="containsText" dxfId="10481" priority="2553" operator="containsText" text="Extrema">
      <formula>NOT(ISERROR(SEARCH("Extrema",AE552)))</formula>
    </cfRule>
    <cfRule type="containsText" dxfId="10480" priority="2554" operator="containsText" text="Alta">
      <formula>NOT(ISERROR(SEARCH("Alta",AE552)))</formula>
    </cfRule>
    <cfRule type="containsText" dxfId="10479" priority="2555" operator="containsText" text="Moderada">
      <formula>NOT(ISERROR(SEARCH("Moderada",AE552)))</formula>
    </cfRule>
    <cfRule type="containsText" dxfId="10478" priority="2556" operator="containsText" text="Baja">
      <formula>NOT(ISERROR(SEARCH("Baja",AE552)))</formula>
    </cfRule>
  </conditionalFormatting>
  <conditionalFormatting sqref="V552:V553">
    <cfRule type="cellIs" dxfId="10477" priority="2563" stopIfTrue="1" operator="equal">
      <formula>"Alta"</formula>
    </cfRule>
  </conditionalFormatting>
  <conditionalFormatting sqref="V552:V553">
    <cfRule type="cellIs" dxfId="10476" priority="2565" stopIfTrue="1" operator="equal">
      <formula>"Baja"</formula>
    </cfRule>
  </conditionalFormatting>
  <conditionalFormatting sqref="V552:V553">
    <cfRule type="cellIs" dxfId="10475" priority="2564" stopIfTrue="1" operator="equal">
      <formula>"Media"</formula>
    </cfRule>
  </conditionalFormatting>
  <conditionalFormatting sqref="V552:V553">
    <cfRule type="cellIs" dxfId="10474" priority="2562" stopIfTrue="1" operator="equal">
      <formula>"Muy Alta"</formula>
    </cfRule>
  </conditionalFormatting>
  <conditionalFormatting sqref="V552:V553">
    <cfRule type="cellIs" dxfId="10473" priority="2566" stopIfTrue="1" operator="equal">
      <formula>"Muy Baja"</formula>
    </cfRule>
  </conditionalFormatting>
  <conditionalFormatting sqref="AP553">
    <cfRule type="cellIs" dxfId="10472" priority="2525" stopIfTrue="1" operator="equal">
      <formula>"Alta"</formula>
    </cfRule>
  </conditionalFormatting>
  <conditionalFormatting sqref="AP553">
    <cfRule type="cellIs" dxfId="10471" priority="2527" stopIfTrue="1" operator="equal">
      <formula>"Baja"</formula>
    </cfRule>
  </conditionalFormatting>
  <conditionalFormatting sqref="AP553">
    <cfRule type="cellIs" dxfId="10470" priority="2526" stopIfTrue="1" operator="equal">
      <formula>"Media"</formula>
    </cfRule>
  </conditionalFormatting>
  <conditionalFormatting sqref="AP553">
    <cfRule type="cellIs" dxfId="10469" priority="2524" stopIfTrue="1" operator="equal">
      <formula>"Muy Alta"</formula>
    </cfRule>
  </conditionalFormatting>
  <conditionalFormatting sqref="AP553">
    <cfRule type="cellIs" dxfId="10468" priority="2528" stopIfTrue="1" operator="equal">
      <formula>"Muy Baja"</formula>
    </cfRule>
  </conditionalFormatting>
  <conditionalFormatting sqref="AE554">
    <cfRule type="containsText" dxfId="10467" priority="2491" operator="containsText" text="VALORAR">
      <formula>NOT(ISERROR(SEARCH("VALORAR",AE554)))</formula>
    </cfRule>
    <cfRule type="containsText" dxfId="10466" priority="2492" operator="containsText" text="Extrema">
      <formula>NOT(ISERROR(SEARCH("Extrema",AE554)))</formula>
    </cfRule>
    <cfRule type="containsText" dxfId="10465" priority="2493" operator="containsText" text="Alta">
      <formula>NOT(ISERROR(SEARCH("Alta",AE554)))</formula>
    </cfRule>
    <cfRule type="containsText" dxfId="10464" priority="2494" operator="containsText" text="Moderada">
      <formula>NOT(ISERROR(SEARCH("Moderada",AE554)))</formula>
    </cfRule>
    <cfRule type="containsText" dxfId="10463" priority="2495" operator="containsText" text="Baja">
      <formula>NOT(ISERROR(SEARCH("Baja",AE554)))</formula>
    </cfRule>
  </conditionalFormatting>
  <conditionalFormatting sqref="AE554">
    <cfRule type="containsText" dxfId="10462" priority="2496" operator="containsText" text="VALORAR">
      <formula>NOT(ISERROR(SEARCH("VALORAR",AE554)))</formula>
    </cfRule>
    <cfRule type="containsText" dxfId="10461" priority="2497" operator="containsText" text="Extrema">
      <formula>NOT(ISERROR(SEARCH("Extrema",AE554)))</formula>
    </cfRule>
    <cfRule type="containsText" dxfId="10460" priority="2498" operator="containsText" text="Alta">
      <formula>NOT(ISERROR(SEARCH("Alta",AE554)))</formula>
    </cfRule>
    <cfRule type="containsText" dxfId="10459" priority="2499" operator="containsText" text="Moderada">
      <formula>NOT(ISERROR(SEARCH("Moderada",AE554)))</formula>
    </cfRule>
    <cfRule type="containsText" dxfId="10458" priority="2500" operator="containsText" text="Baja">
      <formula>NOT(ISERROR(SEARCH("Baja",AE554)))</formula>
    </cfRule>
  </conditionalFormatting>
  <conditionalFormatting sqref="V554">
    <cfRule type="cellIs" dxfId="10457" priority="2507" stopIfTrue="1" operator="equal">
      <formula>"Alta"</formula>
    </cfRule>
  </conditionalFormatting>
  <conditionalFormatting sqref="V554">
    <cfRule type="cellIs" dxfId="10456" priority="2509" stopIfTrue="1" operator="equal">
      <formula>"Baja"</formula>
    </cfRule>
  </conditionalFormatting>
  <conditionalFormatting sqref="V554">
    <cfRule type="cellIs" dxfId="10455" priority="2508" stopIfTrue="1" operator="equal">
      <formula>"Media"</formula>
    </cfRule>
  </conditionalFormatting>
  <conditionalFormatting sqref="V554">
    <cfRule type="cellIs" dxfId="10454" priority="2506" stopIfTrue="1" operator="equal">
      <formula>"Muy Alta"</formula>
    </cfRule>
  </conditionalFormatting>
  <conditionalFormatting sqref="V554">
    <cfRule type="cellIs" dxfId="10453" priority="2510" stopIfTrue="1" operator="equal">
      <formula>"Muy Baja"</formula>
    </cfRule>
  </conditionalFormatting>
  <conditionalFormatting sqref="AP554">
    <cfRule type="cellIs" dxfId="10452" priority="2483" stopIfTrue="1" operator="equal">
      <formula>"Alta"</formula>
    </cfRule>
  </conditionalFormatting>
  <conditionalFormatting sqref="AP554">
    <cfRule type="cellIs" dxfId="10451" priority="2485" stopIfTrue="1" operator="equal">
      <formula>"Baja"</formula>
    </cfRule>
  </conditionalFormatting>
  <conditionalFormatting sqref="AP554">
    <cfRule type="cellIs" dxfId="10450" priority="2484" stopIfTrue="1" operator="equal">
      <formula>"Media"</formula>
    </cfRule>
  </conditionalFormatting>
  <conditionalFormatting sqref="AP554">
    <cfRule type="cellIs" dxfId="10449" priority="2482" stopIfTrue="1" operator="equal">
      <formula>"Muy Alta"</formula>
    </cfRule>
  </conditionalFormatting>
  <conditionalFormatting sqref="AP554">
    <cfRule type="cellIs" dxfId="10448" priority="2486" stopIfTrue="1" operator="equal">
      <formula>"Muy Baja"</formula>
    </cfRule>
  </conditionalFormatting>
  <conditionalFormatting sqref="AE562:AE563">
    <cfRule type="containsText" dxfId="10447" priority="2299" operator="containsText" text="VALORAR">
      <formula>NOT(ISERROR(SEARCH("VALORAR",AE562)))</formula>
    </cfRule>
    <cfRule type="containsText" dxfId="10446" priority="2300" operator="containsText" text="Extrema">
      <formula>NOT(ISERROR(SEARCH("Extrema",AE562)))</formula>
    </cfRule>
    <cfRule type="containsText" dxfId="10445" priority="2301" operator="containsText" text="Alta">
      <formula>NOT(ISERROR(SEARCH("Alta",AE562)))</formula>
    </cfRule>
    <cfRule type="containsText" dxfId="10444" priority="2302" operator="containsText" text="Moderada">
      <formula>NOT(ISERROR(SEARCH("Moderada",AE562)))</formula>
    </cfRule>
    <cfRule type="containsText" dxfId="10443" priority="2303" operator="containsText" text="Baja">
      <formula>NOT(ISERROR(SEARCH("Baja",AE562)))</formula>
    </cfRule>
  </conditionalFormatting>
  <conditionalFormatting sqref="AE562:AE563">
    <cfRule type="containsText" dxfId="10442" priority="2304" operator="containsText" text="VALORAR">
      <formula>NOT(ISERROR(SEARCH("VALORAR",AE562)))</formula>
    </cfRule>
    <cfRule type="containsText" dxfId="10441" priority="2305" operator="containsText" text="Extrema">
      <formula>NOT(ISERROR(SEARCH("Extrema",AE562)))</formula>
    </cfRule>
    <cfRule type="containsText" dxfId="10440" priority="2306" operator="containsText" text="Alta">
      <formula>NOT(ISERROR(SEARCH("Alta",AE562)))</formula>
    </cfRule>
    <cfRule type="containsText" dxfId="10439" priority="2307" operator="containsText" text="Moderada">
      <formula>NOT(ISERROR(SEARCH("Moderada",AE562)))</formula>
    </cfRule>
    <cfRule type="containsText" dxfId="10438" priority="2308" operator="containsText" text="Baja">
      <formula>NOT(ISERROR(SEARCH("Baja",AE562)))</formula>
    </cfRule>
  </conditionalFormatting>
  <conditionalFormatting sqref="AP567">
    <cfRule type="cellIs" dxfId="10437" priority="2253" stopIfTrue="1" operator="equal">
      <formula>"Alta"</formula>
    </cfRule>
  </conditionalFormatting>
  <conditionalFormatting sqref="AP567">
    <cfRule type="cellIs" dxfId="10436" priority="2255" stopIfTrue="1" operator="equal">
      <formula>"Baja"</formula>
    </cfRule>
  </conditionalFormatting>
  <conditionalFormatting sqref="AP567">
    <cfRule type="cellIs" dxfId="10435" priority="2254" stopIfTrue="1" operator="equal">
      <formula>"Media"</formula>
    </cfRule>
  </conditionalFormatting>
  <conditionalFormatting sqref="AP567">
    <cfRule type="cellIs" dxfId="10434" priority="2252" stopIfTrue="1" operator="equal">
      <formula>"Muy Alta"</formula>
    </cfRule>
  </conditionalFormatting>
  <conditionalFormatting sqref="AP567">
    <cfRule type="cellIs" dxfId="10433" priority="2256" stopIfTrue="1" operator="equal">
      <formula>"Muy Baja"</formula>
    </cfRule>
  </conditionalFormatting>
  <conditionalFormatting sqref="AP564">
    <cfRule type="cellIs" dxfId="10432" priority="2211" stopIfTrue="1" operator="equal">
      <formula>"Alta"</formula>
    </cfRule>
  </conditionalFormatting>
  <conditionalFormatting sqref="AP564">
    <cfRule type="cellIs" dxfId="10431" priority="2213" stopIfTrue="1" operator="equal">
      <formula>"Baja"</formula>
    </cfRule>
  </conditionalFormatting>
  <conditionalFormatting sqref="AP564">
    <cfRule type="cellIs" dxfId="10430" priority="2212" stopIfTrue="1" operator="equal">
      <formula>"Media"</formula>
    </cfRule>
  </conditionalFormatting>
  <conditionalFormatting sqref="AP564">
    <cfRule type="cellIs" dxfId="10429" priority="2210" stopIfTrue="1" operator="equal">
      <formula>"Muy Alta"</formula>
    </cfRule>
  </conditionalFormatting>
  <conditionalFormatting sqref="AP564">
    <cfRule type="cellIs" dxfId="10428" priority="2214" stopIfTrue="1" operator="equal">
      <formula>"Muy Baja"</formula>
    </cfRule>
  </conditionalFormatting>
  <conditionalFormatting sqref="V562:V563">
    <cfRule type="cellIs" dxfId="10427" priority="2315" stopIfTrue="1" operator="equal">
      <formula>"Alta"</formula>
    </cfRule>
  </conditionalFormatting>
  <conditionalFormatting sqref="V562:V563">
    <cfRule type="cellIs" dxfId="10426" priority="2317" stopIfTrue="1" operator="equal">
      <formula>"Baja"</formula>
    </cfRule>
  </conditionalFormatting>
  <conditionalFormatting sqref="V562:V563">
    <cfRule type="cellIs" dxfId="10425" priority="2316" stopIfTrue="1" operator="equal">
      <formula>"Media"</formula>
    </cfRule>
  </conditionalFormatting>
  <conditionalFormatting sqref="V562:V563">
    <cfRule type="cellIs" dxfId="10424" priority="2314" stopIfTrue="1" operator="equal">
      <formula>"Muy Alta"</formula>
    </cfRule>
  </conditionalFormatting>
  <conditionalFormatting sqref="V562:V563">
    <cfRule type="cellIs" dxfId="10423" priority="2318" stopIfTrue="1" operator="equal">
      <formula>"Muy Baja"</formula>
    </cfRule>
  </conditionalFormatting>
  <conditionalFormatting sqref="AE568:AE569">
    <cfRule type="containsText" dxfId="10422" priority="2163" operator="containsText" text="VALORAR">
      <formula>NOT(ISERROR(SEARCH("VALORAR",AE568)))</formula>
    </cfRule>
    <cfRule type="containsText" dxfId="10421" priority="2164" operator="containsText" text="Extrema">
      <formula>NOT(ISERROR(SEARCH("Extrema",AE568)))</formula>
    </cfRule>
    <cfRule type="containsText" dxfId="10420" priority="2165" operator="containsText" text="Alta">
      <formula>NOT(ISERROR(SEARCH("Alta",AE568)))</formula>
    </cfRule>
    <cfRule type="containsText" dxfId="10419" priority="2166" operator="containsText" text="Moderada">
      <formula>NOT(ISERROR(SEARCH("Moderada",AE568)))</formula>
    </cfRule>
    <cfRule type="containsText" dxfId="10418" priority="2167" operator="containsText" text="Baja">
      <formula>NOT(ISERROR(SEARCH("Baja",AE568)))</formula>
    </cfRule>
  </conditionalFormatting>
  <conditionalFormatting sqref="AE568:AE569">
    <cfRule type="containsText" dxfId="10417" priority="2168" operator="containsText" text="VALORAR">
      <formula>NOT(ISERROR(SEARCH("VALORAR",AE568)))</formula>
    </cfRule>
    <cfRule type="containsText" dxfId="10416" priority="2169" operator="containsText" text="Extrema">
      <formula>NOT(ISERROR(SEARCH("Extrema",AE568)))</formula>
    </cfRule>
    <cfRule type="containsText" dxfId="10415" priority="2170" operator="containsText" text="Alta">
      <formula>NOT(ISERROR(SEARCH("Alta",AE568)))</formula>
    </cfRule>
    <cfRule type="containsText" dxfId="10414" priority="2171" operator="containsText" text="Moderada">
      <formula>NOT(ISERROR(SEARCH("Moderada",AE568)))</formula>
    </cfRule>
    <cfRule type="containsText" dxfId="10413" priority="2172" operator="containsText" text="Baja">
      <formula>NOT(ISERROR(SEARCH("Baja",AE568)))</formula>
    </cfRule>
  </conditionalFormatting>
  <conditionalFormatting sqref="AW562">
    <cfRule type="containsText" dxfId="10412" priority="2289" operator="containsText" text="VALORAR">
      <formula>NOT(ISERROR(SEARCH("VALORAR",AW562)))</formula>
    </cfRule>
    <cfRule type="containsText" dxfId="10411" priority="2290" operator="containsText" text="Extrema">
      <formula>NOT(ISERROR(SEARCH("Extrema",AW562)))</formula>
    </cfRule>
    <cfRule type="containsText" dxfId="10410" priority="2291" operator="containsText" text="Alta">
      <formula>NOT(ISERROR(SEARCH("Alta",AW562)))</formula>
    </cfRule>
    <cfRule type="containsText" dxfId="10409" priority="2292" operator="containsText" text="Moderada">
      <formula>NOT(ISERROR(SEARCH("Moderada",AW562)))</formula>
    </cfRule>
    <cfRule type="containsText" dxfId="10408" priority="2293" operator="containsText" text="Baja">
      <formula>NOT(ISERROR(SEARCH("Baja",AW562)))</formula>
    </cfRule>
  </conditionalFormatting>
  <conditionalFormatting sqref="AW562">
    <cfRule type="containsText" dxfId="10407" priority="2294" operator="containsText" text="VALORAR">
      <formula>NOT(ISERROR(SEARCH("VALORAR",AW562)))</formula>
    </cfRule>
    <cfRule type="containsText" dxfId="10406" priority="2295" operator="containsText" text="Extrema">
      <formula>NOT(ISERROR(SEARCH("Extrema",AW562)))</formula>
    </cfRule>
    <cfRule type="containsText" dxfId="10405" priority="2296" operator="containsText" text="Alta">
      <formula>NOT(ISERROR(SEARCH("Alta",AW562)))</formula>
    </cfRule>
    <cfRule type="containsText" dxfId="10404" priority="2297" operator="containsText" text="Moderada">
      <formula>NOT(ISERROR(SEARCH("Moderada",AW562)))</formula>
    </cfRule>
    <cfRule type="containsText" dxfId="10403" priority="2298" operator="containsText" text="Baja">
      <formula>NOT(ISERROR(SEARCH("Baja",AW562)))</formula>
    </cfRule>
  </conditionalFormatting>
  <conditionalFormatting sqref="AP562">
    <cfRule type="cellIs" dxfId="10402" priority="2281" stopIfTrue="1" operator="equal">
      <formula>"Alta"</formula>
    </cfRule>
  </conditionalFormatting>
  <conditionalFormatting sqref="AP562">
    <cfRule type="cellIs" dxfId="10401" priority="2283" stopIfTrue="1" operator="equal">
      <formula>"Baja"</formula>
    </cfRule>
  </conditionalFormatting>
  <conditionalFormatting sqref="AP562">
    <cfRule type="cellIs" dxfId="10400" priority="2282" stopIfTrue="1" operator="equal">
      <formula>"Media"</formula>
    </cfRule>
  </conditionalFormatting>
  <conditionalFormatting sqref="AP562">
    <cfRule type="cellIs" dxfId="10399" priority="2280" stopIfTrue="1" operator="equal">
      <formula>"Muy Alta"</formula>
    </cfRule>
  </conditionalFormatting>
  <conditionalFormatting sqref="AP562">
    <cfRule type="cellIs" dxfId="10398" priority="2284" stopIfTrue="1" operator="equal">
      <formula>"Muy Baja"</formula>
    </cfRule>
  </conditionalFormatting>
  <conditionalFormatting sqref="AP563">
    <cfRule type="cellIs" dxfId="10397" priority="2267" stopIfTrue="1" operator="equal">
      <formula>"Alta"</formula>
    </cfRule>
  </conditionalFormatting>
  <conditionalFormatting sqref="AP563">
    <cfRule type="cellIs" dxfId="10396" priority="2269" stopIfTrue="1" operator="equal">
      <formula>"Baja"</formula>
    </cfRule>
  </conditionalFormatting>
  <conditionalFormatting sqref="AP563">
    <cfRule type="cellIs" dxfId="10395" priority="2268" stopIfTrue="1" operator="equal">
      <formula>"Media"</formula>
    </cfRule>
  </conditionalFormatting>
  <conditionalFormatting sqref="AP563">
    <cfRule type="cellIs" dxfId="10394" priority="2266" stopIfTrue="1" operator="equal">
      <formula>"Muy Alta"</formula>
    </cfRule>
  </conditionalFormatting>
  <conditionalFormatting sqref="AP563">
    <cfRule type="cellIs" dxfId="10393" priority="2270" stopIfTrue="1" operator="equal">
      <formula>"Muy Baja"</formula>
    </cfRule>
  </conditionalFormatting>
  <conditionalFormatting sqref="AP573">
    <cfRule type="cellIs" dxfId="10392" priority="2117" stopIfTrue="1" operator="equal">
      <formula>"Alta"</formula>
    </cfRule>
  </conditionalFormatting>
  <conditionalFormatting sqref="AP573">
    <cfRule type="cellIs" dxfId="10391" priority="2119" stopIfTrue="1" operator="equal">
      <formula>"Baja"</formula>
    </cfRule>
  </conditionalFormatting>
  <conditionalFormatting sqref="AP573">
    <cfRule type="cellIs" dxfId="10390" priority="2118" stopIfTrue="1" operator="equal">
      <formula>"Media"</formula>
    </cfRule>
  </conditionalFormatting>
  <conditionalFormatting sqref="AP573">
    <cfRule type="cellIs" dxfId="10389" priority="2116" stopIfTrue="1" operator="equal">
      <formula>"Muy Alta"</formula>
    </cfRule>
  </conditionalFormatting>
  <conditionalFormatting sqref="AP573">
    <cfRule type="cellIs" dxfId="10388" priority="2120" stopIfTrue="1" operator="equal">
      <formula>"Muy Baja"</formula>
    </cfRule>
  </conditionalFormatting>
  <conditionalFormatting sqref="AE564:AE565">
    <cfRule type="containsText" dxfId="10387" priority="2219" operator="containsText" text="VALORAR">
      <formula>NOT(ISERROR(SEARCH("VALORAR",AE564)))</formula>
    </cfRule>
    <cfRule type="containsText" dxfId="10386" priority="2220" operator="containsText" text="Extrema">
      <formula>NOT(ISERROR(SEARCH("Extrema",AE564)))</formula>
    </cfRule>
    <cfRule type="containsText" dxfId="10385" priority="2221" operator="containsText" text="Alta">
      <formula>NOT(ISERROR(SEARCH("Alta",AE564)))</formula>
    </cfRule>
    <cfRule type="containsText" dxfId="10384" priority="2222" operator="containsText" text="Moderada">
      <formula>NOT(ISERROR(SEARCH("Moderada",AE564)))</formula>
    </cfRule>
    <cfRule type="containsText" dxfId="10383" priority="2223" operator="containsText" text="Baja">
      <formula>NOT(ISERROR(SEARCH("Baja",AE564)))</formula>
    </cfRule>
  </conditionalFormatting>
  <conditionalFormatting sqref="AE564:AE565">
    <cfRule type="containsText" dxfId="10382" priority="2224" operator="containsText" text="VALORAR">
      <formula>NOT(ISERROR(SEARCH("VALORAR",AE564)))</formula>
    </cfRule>
    <cfRule type="containsText" dxfId="10381" priority="2225" operator="containsText" text="Extrema">
      <formula>NOT(ISERROR(SEARCH("Extrema",AE564)))</formula>
    </cfRule>
    <cfRule type="containsText" dxfId="10380" priority="2226" operator="containsText" text="Alta">
      <formula>NOT(ISERROR(SEARCH("Alta",AE564)))</formula>
    </cfRule>
    <cfRule type="containsText" dxfId="10379" priority="2227" operator="containsText" text="Moderada">
      <formula>NOT(ISERROR(SEARCH("Moderada",AE564)))</formula>
    </cfRule>
    <cfRule type="containsText" dxfId="10378" priority="2228" operator="containsText" text="Baja">
      <formula>NOT(ISERROR(SEARCH("Baja",AE564)))</formula>
    </cfRule>
  </conditionalFormatting>
  <conditionalFormatting sqref="V564:V565">
    <cfRule type="cellIs" dxfId="10377" priority="2235" stopIfTrue="1" operator="equal">
      <formula>"Alta"</formula>
    </cfRule>
  </conditionalFormatting>
  <conditionalFormatting sqref="V564:V565">
    <cfRule type="cellIs" dxfId="10376" priority="2237" stopIfTrue="1" operator="equal">
      <formula>"Baja"</formula>
    </cfRule>
  </conditionalFormatting>
  <conditionalFormatting sqref="V564:V565">
    <cfRule type="cellIs" dxfId="10375" priority="2236" stopIfTrue="1" operator="equal">
      <formula>"Media"</formula>
    </cfRule>
  </conditionalFormatting>
  <conditionalFormatting sqref="V564:V565">
    <cfRule type="cellIs" dxfId="10374" priority="2234" stopIfTrue="1" operator="equal">
      <formula>"Muy Alta"</formula>
    </cfRule>
  </conditionalFormatting>
  <conditionalFormatting sqref="V564:V565">
    <cfRule type="cellIs" dxfId="10373" priority="2238" stopIfTrue="1" operator="equal">
      <formula>"Muy Baja"</formula>
    </cfRule>
  </conditionalFormatting>
  <conditionalFormatting sqref="AP570">
    <cfRule type="cellIs" dxfId="10372" priority="2075" stopIfTrue="1" operator="equal">
      <formula>"Alta"</formula>
    </cfRule>
  </conditionalFormatting>
  <conditionalFormatting sqref="AP570">
    <cfRule type="cellIs" dxfId="10371" priority="2077" stopIfTrue="1" operator="equal">
      <formula>"Baja"</formula>
    </cfRule>
  </conditionalFormatting>
  <conditionalFormatting sqref="AP570">
    <cfRule type="cellIs" dxfId="10370" priority="2076" stopIfTrue="1" operator="equal">
      <formula>"Media"</formula>
    </cfRule>
  </conditionalFormatting>
  <conditionalFormatting sqref="AP570">
    <cfRule type="cellIs" dxfId="10369" priority="2074" stopIfTrue="1" operator="equal">
      <formula>"Muy Alta"</formula>
    </cfRule>
  </conditionalFormatting>
  <conditionalFormatting sqref="AP570">
    <cfRule type="cellIs" dxfId="10368" priority="2078" stopIfTrue="1" operator="equal">
      <formula>"Muy Baja"</formula>
    </cfRule>
  </conditionalFormatting>
  <conditionalFormatting sqref="AP565">
    <cfRule type="cellIs" dxfId="10367" priority="2197" stopIfTrue="1" operator="equal">
      <formula>"Alta"</formula>
    </cfRule>
  </conditionalFormatting>
  <conditionalFormatting sqref="AP565">
    <cfRule type="cellIs" dxfId="10366" priority="2199" stopIfTrue="1" operator="equal">
      <formula>"Baja"</formula>
    </cfRule>
  </conditionalFormatting>
  <conditionalFormatting sqref="AP565">
    <cfRule type="cellIs" dxfId="10365" priority="2198" stopIfTrue="1" operator="equal">
      <formula>"Media"</formula>
    </cfRule>
  </conditionalFormatting>
  <conditionalFormatting sqref="AP565">
    <cfRule type="cellIs" dxfId="10364" priority="2196" stopIfTrue="1" operator="equal">
      <formula>"Muy Alta"</formula>
    </cfRule>
  </conditionalFormatting>
  <conditionalFormatting sqref="AP565">
    <cfRule type="cellIs" dxfId="10363" priority="2200" stopIfTrue="1" operator="equal">
      <formula>"Muy Baja"</formula>
    </cfRule>
  </conditionalFormatting>
  <conditionalFormatting sqref="V568:V569">
    <cfRule type="cellIs" dxfId="10362" priority="2179" stopIfTrue="1" operator="equal">
      <formula>"Alta"</formula>
    </cfRule>
  </conditionalFormatting>
  <conditionalFormatting sqref="V568:V569">
    <cfRule type="cellIs" dxfId="10361" priority="2181" stopIfTrue="1" operator="equal">
      <formula>"Baja"</formula>
    </cfRule>
  </conditionalFormatting>
  <conditionalFormatting sqref="V568:V569">
    <cfRule type="cellIs" dxfId="10360" priority="2180" stopIfTrue="1" operator="equal">
      <formula>"Media"</formula>
    </cfRule>
  </conditionalFormatting>
  <conditionalFormatting sqref="V568:V569">
    <cfRule type="cellIs" dxfId="10359" priority="2178" stopIfTrue="1" operator="equal">
      <formula>"Muy Alta"</formula>
    </cfRule>
  </conditionalFormatting>
  <conditionalFormatting sqref="V568:V569">
    <cfRule type="cellIs" dxfId="10358" priority="2182" stopIfTrue="1" operator="equal">
      <formula>"Muy Baja"</formula>
    </cfRule>
  </conditionalFormatting>
  <conditionalFormatting sqref="AE574:AE575">
    <cfRule type="containsText" dxfId="10357" priority="2027" operator="containsText" text="VALORAR">
      <formula>NOT(ISERROR(SEARCH("VALORAR",AE574)))</formula>
    </cfRule>
    <cfRule type="containsText" dxfId="10356" priority="2028" operator="containsText" text="Extrema">
      <formula>NOT(ISERROR(SEARCH("Extrema",AE574)))</formula>
    </cfRule>
    <cfRule type="containsText" dxfId="10355" priority="2029" operator="containsText" text="Alta">
      <formula>NOT(ISERROR(SEARCH("Alta",AE574)))</formula>
    </cfRule>
    <cfRule type="containsText" dxfId="10354" priority="2030" operator="containsText" text="Moderada">
      <formula>NOT(ISERROR(SEARCH("Moderada",AE574)))</formula>
    </cfRule>
    <cfRule type="containsText" dxfId="10353" priority="2031" operator="containsText" text="Baja">
      <formula>NOT(ISERROR(SEARCH("Baja",AE574)))</formula>
    </cfRule>
  </conditionalFormatting>
  <conditionalFormatting sqref="AE574:AE575">
    <cfRule type="containsText" dxfId="10352" priority="2032" operator="containsText" text="VALORAR">
      <formula>NOT(ISERROR(SEARCH("VALORAR",AE574)))</formula>
    </cfRule>
    <cfRule type="containsText" dxfId="10351" priority="2033" operator="containsText" text="Extrema">
      <formula>NOT(ISERROR(SEARCH("Extrema",AE574)))</formula>
    </cfRule>
    <cfRule type="containsText" dxfId="10350" priority="2034" operator="containsText" text="Alta">
      <formula>NOT(ISERROR(SEARCH("Alta",AE574)))</formula>
    </cfRule>
    <cfRule type="containsText" dxfId="10349" priority="2035" operator="containsText" text="Moderada">
      <formula>NOT(ISERROR(SEARCH("Moderada",AE574)))</formula>
    </cfRule>
    <cfRule type="containsText" dxfId="10348" priority="2036" operator="containsText" text="Baja">
      <formula>NOT(ISERROR(SEARCH("Baja",AE574)))</formula>
    </cfRule>
  </conditionalFormatting>
  <conditionalFormatting sqref="AW568">
    <cfRule type="containsText" dxfId="10347" priority="2153" operator="containsText" text="VALORAR">
      <formula>NOT(ISERROR(SEARCH("VALORAR",AW568)))</formula>
    </cfRule>
    <cfRule type="containsText" dxfId="10346" priority="2154" operator="containsText" text="Extrema">
      <formula>NOT(ISERROR(SEARCH("Extrema",AW568)))</formula>
    </cfRule>
    <cfRule type="containsText" dxfId="10345" priority="2155" operator="containsText" text="Alta">
      <formula>NOT(ISERROR(SEARCH("Alta",AW568)))</formula>
    </cfRule>
    <cfRule type="containsText" dxfId="10344" priority="2156" operator="containsText" text="Moderada">
      <formula>NOT(ISERROR(SEARCH("Moderada",AW568)))</formula>
    </cfRule>
    <cfRule type="containsText" dxfId="10343" priority="2157" operator="containsText" text="Baja">
      <formula>NOT(ISERROR(SEARCH("Baja",AW568)))</formula>
    </cfRule>
  </conditionalFormatting>
  <conditionalFormatting sqref="AW568">
    <cfRule type="containsText" dxfId="10342" priority="2158" operator="containsText" text="VALORAR">
      <formula>NOT(ISERROR(SEARCH("VALORAR",AW568)))</formula>
    </cfRule>
    <cfRule type="containsText" dxfId="10341" priority="2159" operator="containsText" text="Extrema">
      <formula>NOT(ISERROR(SEARCH("Extrema",AW568)))</formula>
    </cfRule>
    <cfRule type="containsText" dxfId="10340" priority="2160" operator="containsText" text="Alta">
      <formula>NOT(ISERROR(SEARCH("Alta",AW568)))</formula>
    </cfRule>
    <cfRule type="containsText" dxfId="10339" priority="2161" operator="containsText" text="Moderada">
      <formula>NOT(ISERROR(SEARCH("Moderada",AW568)))</formula>
    </cfRule>
    <cfRule type="containsText" dxfId="10338" priority="2162" operator="containsText" text="Baja">
      <formula>NOT(ISERROR(SEARCH("Baja",AW568)))</formula>
    </cfRule>
  </conditionalFormatting>
  <conditionalFormatting sqref="AP568">
    <cfRule type="cellIs" dxfId="10337" priority="2145" stopIfTrue="1" operator="equal">
      <formula>"Alta"</formula>
    </cfRule>
  </conditionalFormatting>
  <conditionalFormatting sqref="AP568">
    <cfRule type="cellIs" dxfId="10336" priority="2147" stopIfTrue="1" operator="equal">
      <formula>"Baja"</formula>
    </cfRule>
  </conditionalFormatting>
  <conditionalFormatting sqref="AP568">
    <cfRule type="cellIs" dxfId="10335" priority="2146" stopIfTrue="1" operator="equal">
      <formula>"Media"</formula>
    </cfRule>
  </conditionalFormatting>
  <conditionalFormatting sqref="AP568">
    <cfRule type="cellIs" dxfId="10334" priority="2144" stopIfTrue="1" operator="equal">
      <formula>"Muy Alta"</formula>
    </cfRule>
  </conditionalFormatting>
  <conditionalFormatting sqref="AP568">
    <cfRule type="cellIs" dxfId="10333" priority="2148" stopIfTrue="1" operator="equal">
      <formula>"Muy Baja"</formula>
    </cfRule>
  </conditionalFormatting>
  <conditionalFormatting sqref="AP569">
    <cfRule type="cellIs" dxfId="10332" priority="2131" stopIfTrue="1" operator="equal">
      <formula>"Alta"</formula>
    </cfRule>
  </conditionalFormatting>
  <conditionalFormatting sqref="AP569">
    <cfRule type="cellIs" dxfId="10331" priority="2133" stopIfTrue="1" operator="equal">
      <formula>"Baja"</formula>
    </cfRule>
  </conditionalFormatting>
  <conditionalFormatting sqref="AP569">
    <cfRule type="cellIs" dxfId="10330" priority="2132" stopIfTrue="1" operator="equal">
      <formula>"Media"</formula>
    </cfRule>
  </conditionalFormatting>
  <conditionalFormatting sqref="AP569">
    <cfRule type="cellIs" dxfId="10329" priority="2130" stopIfTrue="1" operator="equal">
      <formula>"Muy Alta"</formula>
    </cfRule>
  </conditionalFormatting>
  <conditionalFormatting sqref="AP569">
    <cfRule type="cellIs" dxfId="10328" priority="2134" stopIfTrue="1" operator="equal">
      <formula>"Muy Baja"</formula>
    </cfRule>
  </conditionalFormatting>
  <conditionalFormatting sqref="AP579">
    <cfRule type="cellIs" dxfId="10327" priority="1981" stopIfTrue="1" operator="equal">
      <formula>"Alta"</formula>
    </cfRule>
  </conditionalFormatting>
  <conditionalFormatting sqref="AP579">
    <cfRule type="cellIs" dxfId="10326" priority="1983" stopIfTrue="1" operator="equal">
      <formula>"Baja"</formula>
    </cfRule>
  </conditionalFormatting>
  <conditionalFormatting sqref="AP579">
    <cfRule type="cellIs" dxfId="10325" priority="1982" stopIfTrue="1" operator="equal">
      <formula>"Media"</formula>
    </cfRule>
  </conditionalFormatting>
  <conditionalFormatting sqref="AP579">
    <cfRule type="cellIs" dxfId="10324" priority="1980" stopIfTrue="1" operator="equal">
      <formula>"Muy Alta"</formula>
    </cfRule>
  </conditionalFormatting>
  <conditionalFormatting sqref="AP579">
    <cfRule type="cellIs" dxfId="10323" priority="1984" stopIfTrue="1" operator="equal">
      <formula>"Muy Baja"</formula>
    </cfRule>
  </conditionalFormatting>
  <conditionalFormatting sqref="AE570:AE571">
    <cfRule type="containsText" dxfId="10322" priority="2083" operator="containsText" text="VALORAR">
      <formula>NOT(ISERROR(SEARCH("VALORAR",AE570)))</formula>
    </cfRule>
    <cfRule type="containsText" dxfId="10321" priority="2084" operator="containsText" text="Extrema">
      <formula>NOT(ISERROR(SEARCH("Extrema",AE570)))</formula>
    </cfRule>
    <cfRule type="containsText" dxfId="10320" priority="2085" operator="containsText" text="Alta">
      <formula>NOT(ISERROR(SEARCH("Alta",AE570)))</formula>
    </cfRule>
    <cfRule type="containsText" dxfId="10319" priority="2086" operator="containsText" text="Moderada">
      <formula>NOT(ISERROR(SEARCH("Moderada",AE570)))</formula>
    </cfRule>
    <cfRule type="containsText" dxfId="10318" priority="2087" operator="containsText" text="Baja">
      <formula>NOT(ISERROR(SEARCH("Baja",AE570)))</formula>
    </cfRule>
  </conditionalFormatting>
  <conditionalFormatting sqref="AE570:AE571">
    <cfRule type="containsText" dxfId="10317" priority="2088" operator="containsText" text="VALORAR">
      <formula>NOT(ISERROR(SEARCH("VALORAR",AE570)))</formula>
    </cfRule>
    <cfRule type="containsText" dxfId="10316" priority="2089" operator="containsText" text="Extrema">
      <formula>NOT(ISERROR(SEARCH("Extrema",AE570)))</formula>
    </cfRule>
    <cfRule type="containsText" dxfId="10315" priority="2090" operator="containsText" text="Alta">
      <formula>NOT(ISERROR(SEARCH("Alta",AE570)))</formula>
    </cfRule>
    <cfRule type="containsText" dxfId="10314" priority="2091" operator="containsText" text="Moderada">
      <formula>NOT(ISERROR(SEARCH("Moderada",AE570)))</formula>
    </cfRule>
    <cfRule type="containsText" dxfId="10313" priority="2092" operator="containsText" text="Baja">
      <formula>NOT(ISERROR(SEARCH("Baja",AE570)))</formula>
    </cfRule>
  </conditionalFormatting>
  <conditionalFormatting sqref="V570:V571">
    <cfRule type="cellIs" dxfId="10312" priority="2099" stopIfTrue="1" operator="equal">
      <formula>"Alta"</formula>
    </cfRule>
  </conditionalFormatting>
  <conditionalFormatting sqref="V570:V571">
    <cfRule type="cellIs" dxfId="10311" priority="2101" stopIfTrue="1" operator="equal">
      <formula>"Baja"</formula>
    </cfRule>
  </conditionalFormatting>
  <conditionalFormatting sqref="V570:V571">
    <cfRule type="cellIs" dxfId="10310" priority="2100" stopIfTrue="1" operator="equal">
      <formula>"Media"</formula>
    </cfRule>
  </conditionalFormatting>
  <conditionalFormatting sqref="V570:V571">
    <cfRule type="cellIs" dxfId="10309" priority="2098" stopIfTrue="1" operator="equal">
      <formula>"Muy Alta"</formula>
    </cfRule>
  </conditionalFormatting>
  <conditionalFormatting sqref="V570:V571">
    <cfRule type="cellIs" dxfId="10308" priority="2102" stopIfTrue="1" operator="equal">
      <formula>"Muy Baja"</formula>
    </cfRule>
  </conditionalFormatting>
  <conditionalFormatting sqref="AP576">
    <cfRule type="cellIs" dxfId="10307" priority="1939" stopIfTrue="1" operator="equal">
      <formula>"Alta"</formula>
    </cfRule>
  </conditionalFormatting>
  <conditionalFormatting sqref="AP576">
    <cfRule type="cellIs" dxfId="10306" priority="1941" stopIfTrue="1" operator="equal">
      <formula>"Baja"</formula>
    </cfRule>
  </conditionalFormatting>
  <conditionalFormatting sqref="AP576">
    <cfRule type="cellIs" dxfId="10305" priority="1940" stopIfTrue="1" operator="equal">
      <formula>"Media"</formula>
    </cfRule>
  </conditionalFormatting>
  <conditionalFormatting sqref="AP576">
    <cfRule type="cellIs" dxfId="10304" priority="1938" stopIfTrue="1" operator="equal">
      <formula>"Muy Alta"</formula>
    </cfRule>
  </conditionalFormatting>
  <conditionalFormatting sqref="AP576">
    <cfRule type="cellIs" dxfId="10303" priority="1942" stopIfTrue="1" operator="equal">
      <formula>"Muy Baja"</formula>
    </cfRule>
  </conditionalFormatting>
  <conditionalFormatting sqref="AP571">
    <cfRule type="cellIs" dxfId="10302" priority="2061" stopIfTrue="1" operator="equal">
      <formula>"Alta"</formula>
    </cfRule>
  </conditionalFormatting>
  <conditionalFormatting sqref="AP571">
    <cfRule type="cellIs" dxfId="10301" priority="2063" stopIfTrue="1" operator="equal">
      <formula>"Baja"</formula>
    </cfRule>
  </conditionalFormatting>
  <conditionalFormatting sqref="AP571">
    <cfRule type="cellIs" dxfId="10300" priority="2062" stopIfTrue="1" operator="equal">
      <formula>"Media"</formula>
    </cfRule>
  </conditionalFormatting>
  <conditionalFormatting sqref="AP571">
    <cfRule type="cellIs" dxfId="10299" priority="2060" stopIfTrue="1" operator="equal">
      <formula>"Muy Alta"</formula>
    </cfRule>
  </conditionalFormatting>
  <conditionalFormatting sqref="AP571">
    <cfRule type="cellIs" dxfId="10298" priority="2064" stopIfTrue="1" operator="equal">
      <formula>"Muy Baja"</formula>
    </cfRule>
  </conditionalFormatting>
  <conditionalFormatting sqref="V556:V557">
    <cfRule type="cellIs" dxfId="10297" priority="2451" stopIfTrue="1" operator="equal">
      <formula>"Alta"</formula>
    </cfRule>
  </conditionalFormatting>
  <conditionalFormatting sqref="V556:V557">
    <cfRule type="cellIs" dxfId="10296" priority="2453" stopIfTrue="1" operator="equal">
      <formula>"Baja"</formula>
    </cfRule>
  </conditionalFormatting>
  <conditionalFormatting sqref="V556:V557">
    <cfRule type="cellIs" dxfId="10295" priority="2452" stopIfTrue="1" operator="equal">
      <formula>"Media"</formula>
    </cfRule>
  </conditionalFormatting>
  <conditionalFormatting sqref="V556:V557">
    <cfRule type="cellIs" dxfId="10294" priority="2450" stopIfTrue="1" operator="equal">
      <formula>"Muy Alta"</formula>
    </cfRule>
  </conditionalFormatting>
  <conditionalFormatting sqref="V556:V557">
    <cfRule type="cellIs" dxfId="10293" priority="2454" stopIfTrue="1" operator="equal">
      <formula>"Muy Baja"</formula>
    </cfRule>
  </conditionalFormatting>
  <conditionalFormatting sqref="AE556:AE557">
    <cfRule type="containsText" dxfId="10292" priority="2435" operator="containsText" text="VALORAR">
      <formula>NOT(ISERROR(SEARCH("VALORAR",AE556)))</formula>
    </cfRule>
    <cfRule type="containsText" dxfId="10291" priority="2436" operator="containsText" text="Extrema">
      <formula>NOT(ISERROR(SEARCH("Extrema",AE556)))</formula>
    </cfRule>
    <cfRule type="containsText" dxfId="10290" priority="2437" operator="containsText" text="Alta">
      <formula>NOT(ISERROR(SEARCH("Alta",AE556)))</formula>
    </cfRule>
    <cfRule type="containsText" dxfId="10289" priority="2438" operator="containsText" text="Moderada">
      <formula>NOT(ISERROR(SEARCH("Moderada",AE556)))</formula>
    </cfRule>
    <cfRule type="containsText" dxfId="10288" priority="2439" operator="containsText" text="Baja">
      <formula>NOT(ISERROR(SEARCH("Baja",AE556)))</formula>
    </cfRule>
  </conditionalFormatting>
  <conditionalFormatting sqref="AE556:AE557">
    <cfRule type="containsText" dxfId="10287" priority="2440" operator="containsText" text="VALORAR">
      <formula>NOT(ISERROR(SEARCH("VALORAR",AE556)))</formula>
    </cfRule>
    <cfRule type="containsText" dxfId="10286" priority="2441" operator="containsText" text="Extrema">
      <formula>NOT(ISERROR(SEARCH("Extrema",AE556)))</formula>
    </cfRule>
    <cfRule type="containsText" dxfId="10285" priority="2442" operator="containsText" text="Alta">
      <formula>NOT(ISERROR(SEARCH("Alta",AE556)))</formula>
    </cfRule>
    <cfRule type="containsText" dxfId="10284" priority="2443" operator="containsText" text="Moderada">
      <formula>NOT(ISERROR(SEARCH("Moderada",AE556)))</formula>
    </cfRule>
    <cfRule type="containsText" dxfId="10283" priority="2444" operator="containsText" text="Baja">
      <formula>NOT(ISERROR(SEARCH("Baja",AE556)))</formula>
    </cfRule>
  </conditionalFormatting>
  <conditionalFormatting sqref="AW556">
    <cfRule type="containsText" dxfId="10282" priority="2425" operator="containsText" text="VALORAR">
      <formula>NOT(ISERROR(SEARCH("VALORAR",AW556)))</formula>
    </cfRule>
    <cfRule type="containsText" dxfId="10281" priority="2426" operator="containsText" text="Extrema">
      <formula>NOT(ISERROR(SEARCH("Extrema",AW556)))</formula>
    </cfRule>
    <cfRule type="containsText" dxfId="10280" priority="2427" operator="containsText" text="Alta">
      <formula>NOT(ISERROR(SEARCH("Alta",AW556)))</formula>
    </cfRule>
    <cfRule type="containsText" dxfId="10279" priority="2428" operator="containsText" text="Moderada">
      <formula>NOT(ISERROR(SEARCH("Moderada",AW556)))</formula>
    </cfRule>
    <cfRule type="containsText" dxfId="10278" priority="2429" operator="containsText" text="Baja">
      <formula>NOT(ISERROR(SEARCH("Baja",AW556)))</formula>
    </cfRule>
  </conditionalFormatting>
  <conditionalFormatting sqref="AW556">
    <cfRule type="containsText" dxfId="10277" priority="2430" operator="containsText" text="VALORAR">
      <formula>NOT(ISERROR(SEARCH("VALORAR",AW556)))</formula>
    </cfRule>
    <cfRule type="containsText" dxfId="10276" priority="2431" operator="containsText" text="Extrema">
      <formula>NOT(ISERROR(SEARCH("Extrema",AW556)))</formula>
    </cfRule>
    <cfRule type="containsText" dxfId="10275" priority="2432" operator="containsText" text="Alta">
      <formula>NOT(ISERROR(SEARCH("Alta",AW556)))</formula>
    </cfRule>
    <cfRule type="containsText" dxfId="10274" priority="2433" operator="containsText" text="Moderada">
      <formula>NOT(ISERROR(SEARCH("Moderada",AW556)))</formula>
    </cfRule>
    <cfRule type="containsText" dxfId="10273" priority="2434" operator="containsText" text="Baja">
      <formula>NOT(ISERROR(SEARCH("Baja",AW556)))</formula>
    </cfRule>
  </conditionalFormatting>
  <conditionalFormatting sqref="AP556">
    <cfRule type="cellIs" dxfId="10272" priority="2417" stopIfTrue="1" operator="equal">
      <formula>"Alta"</formula>
    </cfRule>
  </conditionalFormatting>
  <conditionalFormatting sqref="AP556">
    <cfRule type="cellIs" dxfId="10271" priority="2419" stopIfTrue="1" operator="equal">
      <formula>"Baja"</formula>
    </cfRule>
  </conditionalFormatting>
  <conditionalFormatting sqref="AP556">
    <cfRule type="cellIs" dxfId="10270" priority="2418" stopIfTrue="1" operator="equal">
      <formula>"Media"</formula>
    </cfRule>
  </conditionalFormatting>
  <conditionalFormatting sqref="AP556">
    <cfRule type="cellIs" dxfId="10269" priority="2416" stopIfTrue="1" operator="equal">
      <formula>"Muy Alta"</formula>
    </cfRule>
  </conditionalFormatting>
  <conditionalFormatting sqref="AP556">
    <cfRule type="cellIs" dxfId="10268" priority="2420" stopIfTrue="1" operator="equal">
      <formula>"Muy Baja"</formula>
    </cfRule>
  </conditionalFormatting>
  <conditionalFormatting sqref="AP557">
    <cfRule type="cellIs" dxfId="10267" priority="2403" stopIfTrue="1" operator="equal">
      <formula>"Alta"</formula>
    </cfRule>
  </conditionalFormatting>
  <conditionalFormatting sqref="AP557">
    <cfRule type="cellIs" dxfId="10266" priority="2405" stopIfTrue="1" operator="equal">
      <formula>"Baja"</formula>
    </cfRule>
  </conditionalFormatting>
  <conditionalFormatting sqref="AP557">
    <cfRule type="cellIs" dxfId="10265" priority="2404" stopIfTrue="1" operator="equal">
      <formula>"Media"</formula>
    </cfRule>
  </conditionalFormatting>
  <conditionalFormatting sqref="AP557">
    <cfRule type="cellIs" dxfId="10264" priority="2402" stopIfTrue="1" operator="equal">
      <formula>"Muy Alta"</formula>
    </cfRule>
  </conditionalFormatting>
  <conditionalFormatting sqref="AP557">
    <cfRule type="cellIs" dxfId="10263" priority="2406" stopIfTrue="1" operator="equal">
      <formula>"Muy Baja"</formula>
    </cfRule>
  </conditionalFormatting>
  <conditionalFormatting sqref="AP561">
    <cfRule type="cellIs" dxfId="10262" priority="2389" stopIfTrue="1" operator="equal">
      <formula>"Alta"</formula>
    </cfRule>
  </conditionalFormatting>
  <conditionalFormatting sqref="AP561">
    <cfRule type="cellIs" dxfId="10261" priority="2391" stopIfTrue="1" operator="equal">
      <formula>"Baja"</formula>
    </cfRule>
  </conditionalFormatting>
  <conditionalFormatting sqref="AP561">
    <cfRule type="cellIs" dxfId="10260" priority="2390" stopIfTrue="1" operator="equal">
      <formula>"Media"</formula>
    </cfRule>
  </conditionalFormatting>
  <conditionalFormatting sqref="AP561">
    <cfRule type="cellIs" dxfId="10259" priority="2388" stopIfTrue="1" operator="equal">
      <formula>"Muy Alta"</formula>
    </cfRule>
  </conditionalFormatting>
  <conditionalFormatting sqref="AP561">
    <cfRule type="cellIs" dxfId="10258" priority="2392" stopIfTrue="1" operator="equal">
      <formula>"Muy Baja"</formula>
    </cfRule>
  </conditionalFormatting>
  <conditionalFormatting sqref="AE558:AE559">
    <cfRule type="containsText" dxfId="10257" priority="2355" operator="containsText" text="VALORAR">
      <formula>NOT(ISERROR(SEARCH("VALORAR",AE558)))</formula>
    </cfRule>
    <cfRule type="containsText" dxfId="10256" priority="2356" operator="containsText" text="Extrema">
      <formula>NOT(ISERROR(SEARCH("Extrema",AE558)))</formula>
    </cfRule>
    <cfRule type="containsText" dxfId="10255" priority="2357" operator="containsText" text="Alta">
      <formula>NOT(ISERROR(SEARCH("Alta",AE558)))</formula>
    </cfRule>
    <cfRule type="containsText" dxfId="10254" priority="2358" operator="containsText" text="Moderada">
      <formula>NOT(ISERROR(SEARCH("Moderada",AE558)))</formula>
    </cfRule>
    <cfRule type="containsText" dxfId="10253" priority="2359" operator="containsText" text="Baja">
      <formula>NOT(ISERROR(SEARCH("Baja",AE558)))</formula>
    </cfRule>
  </conditionalFormatting>
  <conditionalFormatting sqref="AE558:AE559">
    <cfRule type="containsText" dxfId="10252" priority="2360" operator="containsText" text="VALORAR">
      <formula>NOT(ISERROR(SEARCH("VALORAR",AE558)))</formula>
    </cfRule>
    <cfRule type="containsText" dxfId="10251" priority="2361" operator="containsText" text="Extrema">
      <formula>NOT(ISERROR(SEARCH("Extrema",AE558)))</formula>
    </cfRule>
    <cfRule type="containsText" dxfId="10250" priority="2362" operator="containsText" text="Alta">
      <formula>NOT(ISERROR(SEARCH("Alta",AE558)))</formula>
    </cfRule>
    <cfRule type="containsText" dxfId="10249" priority="2363" operator="containsText" text="Moderada">
      <formula>NOT(ISERROR(SEARCH("Moderada",AE558)))</formula>
    </cfRule>
    <cfRule type="containsText" dxfId="10248" priority="2364" operator="containsText" text="Baja">
      <formula>NOT(ISERROR(SEARCH("Baja",AE558)))</formula>
    </cfRule>
  </conditionalFormatting>
  <conditionalFormatting sqref="V558:V559">
    <cfRule type="cellIs" dxfId="10247" priority="2371" stopIfTrue="1" operator="equal">
      <formula>"Alta"</formula>
    </cfRule>
  </conditionalFormatting>
  <conditionalFormatting sqref="V558:V559">
    <cfRule type="cellIs" dxfId="10246" priority="2373" stopIfTrue="1" operator="equal">
      <formula>"Baja"</formula>
    </cfRule>
  </conditionalFormatting>
  <conditionalFormatting sqref="V558:V559">
    <cfRule type="cellIs" dxfId="10245" priority="2372" stopIfTrue="1" operator="equal">
      <formula>"Media"</formula>
    </cfRule>
  </conditionalFormatting>
  <conditionalFormatting sqref="V558:V559">
    <cfRule type="cellIs" dxfId="10244" priority="2370" stopIfTrue="1" operator="equal">
      <formula>"Muy Alta"</formula>
    </cfRule>
  </conditionalFormatting>
  <conditionalFormatting sqref="V558:V559">
    <cfRule type="cellIs" dxfId="10243" priority="2374" stopIfTrue="1" operator="equal">
      <formula>"Muy Baja"</formula>
    </cfRule>
  </conditionalFormatting>
  <conditionalFormatting sqref="AP558">
    <cfRule type="cellIs" dxfId="10242" priority="2347" stopIfTrue="1" operator="equal">
      <formula>"Alta"</formula>
    </cfRule>
  </conditionalFormatting>
  <conditionalFormatting sqref="AP558">
    <cfRule type="cellIs" dxfId="10241" priority="2349" stopIfTrue="1" operator="equal">
      <formula>"Baja"</formula>
    </cfRule>
  </conditionalFormatting>
  <conditionalFormatting sqref="AP558">
    <cfRule type="cellIs" dxfId="10240" priority="2348" stopIfTrue="1" operator="equal">
      <formula>"Media"</formula>
    </cfRule>
  </conditionalFormatting>
  <conditionalFormatting sqref="AP558">
    <cfRule type="cellIs" dxfId="10239" priority="2346" stopIfTrue="1" operator="equal">
      <formula>"Muy Alta"</formula>
    </cfRule>
  </conditionalFormatting>
  <conditionalFormatting sqref="AP558">
    <cfRule type="cellIs" dxfId="10238" priority="2350" stopIfTrue="1" operator="equal">
      <formula>"Muy Baja"</formula>
    </cfRule>
  </conditionalFormatting>
  <conditionalFormatting sqref="AP559">
    <cfRule type="cellIs" dxfId="10237" priority="2333" stopIfTrue="1" operator="equal">
      <formula>"Alta"</formula>
    </cfRule>
  </conditionalFormatting>
  <conditionalFormatting sqref="AP559">
    <cfRule type="cellIs" dxfId="10236" priority="2335" stopIfTrue="1" operator="equal">
      <formula>"Baja"</formula>
    </cfRule>
  </conditionalFormatting>
  <conditionalFormatting sqref="AP559">
    <cfRule type="cellIs" dxfId="10235" priority="2334" stopIfTrue="1" operator="equal">
      <formula>"Media"</formula>
    </cfRule>
  </conditionalFormatting>
  <conditionalFormatting sqref="AP559">
    <cfRule type="cellIs" dxfId="10234" priority="2332" stopIfTrue="1" operator="equal">
      <formula>"Muy Alta"</formula>
    </cfRule>
  </conditionalFormatting>
  <conditionalFormatting sqref="AP559">
    <cfRule type="cellIs" dxfId="10233" priority="2336" stopIfTrue="1" operator="equal">
      <formula>"Muy Baja"</formula>
    </cfRule>
  </conditionalFormatting>
  <conditionalFormatting sqref="V574:V575">
    <cfRule type="cellIs" dxfId="10232" priority="2043" stopIfTrue="1" operator="equal">
      <formula>"Alta"</formula>
    </cfRule>
  </conditionalFormatting>
  <conditionalFormatting sqref="V574:V575">
    <cfRule type="cellIs" dxfId="10231" priority="2045" stopIfTrue="1" operator="equal">
      <formula>"Baja"</formula>
    </cfRule>
  </conditionalFormatting>
  <conditionalFormatting sqref="V574:V575">
    <cfRule type="cellIs" dxfId="10230" priority="2044" stopIfTrue="1" operator="equal">
      <formula>"Media"</formula>
    </cfRule>
  </conditionalFormatting>
  <conditionalFormatting sqref="V574:V575">
    <cfRule type="cellIs" dxfId="10229" priority="2042" stopIfTrue="1" operator="equal">
      <formula>"Muy Alta"</formula>
    </cfRule>
  </conditionalFormatting>
  <conditionalFormatting sqref="V574:V575">
    <cfRule type="cellIs" dxfId="10228" priority="2046" stopIfTrue="1" operator="equal">
      <formula>"Muy Baja"</formula>
    </cfRule>
  </conditionalFormatting>
  <conditionalFormatting sqref="AW574">
    <cfRule type="containsText" dxfId="10227" priority="2017" operator="containsText" text="VALORAR">
      <formula>NOT(ISERROR(SEARCH("VALORAR",AW574)))</formula>
    </cfRule>
    <cfRule type="containsText" dxfId="10226" priority="2018" operator="containsText" text="Extrema">
      <formula>NOT(ISERROR(SEARCH("Extrema",AW574)))</formula>
    </cfRule>
    <cfRule type="containsText" dxfId="10225" priority="2019" operator="containsText" text="Alta">
      <formula>NOT(ISERROR(SEARCH("Alta",AW574)))</formula>
    </cfRule>
    <cfRule type="containsText" dxfId="10224" priority="2020" operator="containsText" text="Moderada">
      <formula>NOT(ISERROR(SEARCH("Moderada",AW574)))</formula>
    </cfRule>
    <cfRule type="containsText" dxfId="10223" priority="2021" operator="containsText" text="Baja">
      <formula>NOT(ISERROR(SEARCH("Baja",AW574)))</formula>
    </cfRule>
  </conditionalFormatting>
  <conditionalFormatting sqref="AW574">
    <cfRule type="containsText" dxfId="10222" priority="2022" operator="containsText" text="VALORAR">
      <formula>NOT(ISERROR(SEARCH("VALORAR",AW574)))</formula>
    </cfRule>
    <cfRule type="containsText" dxfId="10221" priority="2023" operator="containsText" text="Extrema">
      <formula>NOT(ISERROR(SEARCH("Extrema",AW574)))</formula>
    </cfRule>
    <cfRule type="containsText" dxfId="10220" priority="2024" operator="containsText" text="Alta">
      <formula>NOT(ISERROR(SEARCH("Alta",AW574)))</formula>
    </cfRule>
    <cfRule type="containsText" dxfId="10219" priority="2025" operator="containsText" text="Moderada">
      <formula>NOT(ISERROR(SEARCH("Moderada",AW574)))</formula>
    </cfRule>
    <cfRule type="containsText" dxfId="10218" priority="2026" operator="containsText" text="Baja">
      <formula>NOT(ISERROR(SEARCH("Baja",AW574)))</formula>
    </cfRule>
  </conditionalFormatting>
  <conditionalFormatting sqref="AP574">
    <cfRule type="cellIs" dxfId="10217" priority="2009" stopIfTrue="1" operator="equal">
      <formula>"Alta"</formula>
    </cfRule>
  </conditionalFormatting>
  <conditionalFormatting sqref="AP574">
    <cfRule type="cellIs" dxfId="10216" priority="2011" stopIfTrue="1" operator="equal">
      <formula>"Baja"</formula>
    </cfRule>
  </conditionalFormatting>
  <conditionalFormatting sqref="AP574">
    <cfRule type="cellIs" dxfId="10215" priority="2010" stopIfTrue="1" operator="equal">
      <formula>"Media"</formula>
    </cfRule>
  </conditionalFormatting>
  <conditionalFormatting sqref="AP574">
    <cfRule type="cellIs" dxfId="10214" priority="2008" stopIfTrue="1" operator="equal">
      <formula>"Muy Alta"</formula>
    </cfRule>
  </conditionalFormatting>
  <conditionalFormatting sqref="AP574">
    <cfRule type="cellIs" dxfId="10213" priority="2012" stopIfTrue="1" operator="equal">
      <formula>"Muy Baja"</formula>
    </cfRule>
  </conditionalFormatting>
  <conditionalFormatting sqref="AP575">
    <cfRule type="cellIs" dxfId="10212" priority="1995" stopIfTrue="1" operator="equal">
      <formula>"Alta"</formula>
    </cfRule>
  </conditionalFormatting>
  <conditionalFormatting sqref="AP575">
    <cfRule type="cellIs" dxfId="10211" priority="1997" stopIfTrue="1" operator="equal">
      <formula>"Baja"</formula>
    </cfRule>
  </conditionalFormatting>
  <conditionalFormatting sqref="AP575">
    <cfRule type="cellIs" dxfId="10210" priority="1996" stopIfTrue="1" operator="equal">
      <formula>"Media"</formula>
    </cfRule>
  </conditionalFormatting>
  <conditionalFormatting sqref="AP575">
    <cfRule type="cellIs" dxfId="10209" priority="1994" stopIfTrue="1" operator="equal">
      <formula>"Muy Alta"</formula>
    </cfRule>
  </conditionalFormatting>
  <conditionalFormatting sqref="AP575">
    <cfRule type="cellIs" dxfId="10208" priority="1998" stopIfTrue="1" operator="equal">
      <formula>"Muy Baja"</formula>
    </cfRule>
  </conditionalFormatting>
  <conditionalFormatting sqref="AE576:AE577">
    <cfRule type="containsText" dxfId="10207" priority="1947" operator="containsText" text="VALORAR">
      <formula>NOT(ISERROR(SEARCH("VALORAR",AE576)))</formula>
    </cfRule>
    <cfRule type="containsText" dxfId="10206" priority="1948" operator="containsText" text="Extrema">
      <formula>NOT(ISERROR(SEARCH("Extrema",AE576)))</formula>
    </cfRule>
    <cfRule type="containsText" dxfId="10205" priority="1949" operator="containsText" text="Alta">
      <formula>NOT(ISERROR(SEARCH("Alta",AE576)))</formula>
    </cfRule>
    <cfRule type="containsText" dxfId="10204" priority="1950" operator="containsText" text="Moderada">
      <formula>NOT(ISERROR(SEARCH("Moderada",AE576)))</formula>
    </cfRule>
    <cfRule type="containsText" dxfId="10203" priority="1951" operator="containsText" text="Baja">
      <formula>NOT(ISERROR(SEARCH("Baja",AE576)))</formula>
    </cfRule>
  </conditionalFormatting>
  <conditionalFormatting sqref="AE576:AE577">
    <cfRule type="containsText" dxfId="10202" priority="1952" operator="containsText" text="VALORAR">
      <formula>NOT(ISERROR(SEARCH("VALORAR",AE576)))</formula>
    </cfRule>
    <cfRule type="containsText" dxfId="10201" priority="1953" operator="containsText" text="Extrema">
      <formula>NOT(ISERROR(SEARCH("Extrema",AE576)))</formula>
    </cfRule>
    <cfRule type="containsText" dxfId="10200" priority="1954" operator="containsText" text="Alta">
      <formula>NOT(ISERROR(SEARCH("Alta",AE576)))</formula>
    </cfRule>
    <cfRule type="containsText" dxfId="10199" priority="1955" operator="containsText" text="Moderada">
      <formula>NOT(ISERROR(SEARCH("Moderada",AE576)))</formula>
    </cfRule>
    <cfRule type="containsText" dxfId="10198" priority="1956" operator="containsText" text="Baja">
      <formula>NOT(ISERROR(SEARCH("Baja",AE576)))</formula>
    </cfRule>
  </conditionalFormatting>
  <conditionalFormatting sqref="V576:V577">
    <cfRule type="cellIs" dxfId="10197" priority="1963" stopIfTrue="1" operator="equal">
      <formula>"Alta"</formula>
    </cfRule>
  </conditionalFormatting>
  <conditionalFormatting sqref="V576:V577">
    <cfRule type="cellIs" dxfId="10196" priority="1965" stopIfTrue="1" operator="equal">
      <formula>"Baja"</formula>
    </cfRule>
  </conditionalFormatting>
  <conditionalFormatting sqref="V576:V577">
    <cfRule type="cellIs" dxfId="10195" priority="1964" stopIfTrue="1" operator="equal">
      <formula>"Media"</formula>
    </cfRule>
  </conditionalFormatting>
  <conditionalFormatting sqref="V576:V577">
    <cfRule type="cellIs" dxfId="10194" priority="1962" stopIfTrue="1" operator="equal">
      <formula>"Muy Alta"</formula>
    </cfRule>
  </conditionalFormatting>
  <conditionalFormatting sqref="V576:V577">
    <cfRule type="cellIs" dxfId="10193" priority="1966" stopIfTrue="1" operator="equal">
      <formula>"Muy Baja"</formula>
    </cfRule>
  </conditionalFormatting>
  <conditionalFormatting sqref="AP577">
    <cfRule type="cellIs" dxfId="10192" priority="1925" stopIfTrue="1" operator="equal">
      <formula>"Alta"</formula>
    </cfRule>
  </conditionalFormatting>
  <conditionalFormatting sqref="AP577">
    <cfRule type="cellIs" dxfId="10191" priority="1927" stopIfTrue="1" operator="equal">
      <formula>"Baja"</formula>
    </cfRule>
  </conditionalFormatting>
  <conditionalFormatting sqref="AP577">
    <cfRule type="cellIs" dxfId="10190" priority="1926" stopIfTrue="1" operator="equal">
      <formula>"Media"</formula>
    </cfRule>
  </conditionalFormatting>
  <conditionalFormatting sqref="AP577">
    <cfRule type="cellIs" dxfId="10189" priority="1924" stopIfTrue="1" operator="equal">
      <formula>"Muy Alta"</formula>
    </cfRule>
  </conditionalFormatting>
  <conditionalFormatting sqref="AP577">
    <cfRule type="cellIs" dxfId="10188" priority="1928" stopIfTrue="1" operator="equal">
      <formula>"Muy Baja"</formula>
    </cfRule>
  </conditionalFormatting>
  <conditionalFormatting sqref="AE586:AE587">
    <cfRule type="containsText" dxfId="10187" priority="1891" operator="containsText" text="VALORAR">
      <formula>NOT(ISERROR(SEARCH("VALORAR",AE586)))</formula>
    </cfRule>
    <cfRule type="containsText" dxfId="10186" priority="1892" operator="containsText" text="Extrema">
      <formula>NOT(ISERROR(SEARCH("Extrema",AE586)))</formula>
    </cfRule>
    <cfRule type="containsText" dxfId="10185" priority="1893" operator="containsText" text="Alta">
      <formula>NOT(ISERROR(SEARCH("Alta",AE586)))</formula>
    </cfRule>
    <cfRule type="containsText" dxfId="10184" priority="1894" operator="containsText" text="Moderada">
      <formula>NOT(ISERROR(SEARCH("Moderada",AE586)))</formula>
    </cfRule>
    <cfRule type="containsText" dxfId="10183" priority="1895" operator="containsText" text="Baja">
      <formula>NOT(ISERROR(SEARCH("Baja",AE586)))</formula>
    </cfRule>
  </conditionalFormatting>
  <conditionalFormatting sqref="AE586:AE587">
    <cfRule type="containsText" dxfId="10182" priority="1896" operator="containsText" text="VALORAR">
      <formula>NOT(ISERROR(SEARCH("VALORAR",AE586)))</formula>
    </cfRule>
    <cfRule type="containsText" dxfId="10181" priority="1897" operator="containsText" text="Extrema">
      <formula>NOT(ISERROR(SEARCH("Extrema",AE586)))</formula>
    </cfRule>
    <cfRule type="containsText" dxfId="10180" priority="1898" operator="containsText" text="Alta">
      <formula>NOT(ISERROR(SEARCH("Alta",AE586)))</formula>
    </cfRule>
    <cfRule type="containsText" dxfId="10179" priority="1899" operator="containsText" text="Moderada">
      <formula>NOT(ISERROR(SEARCH("Moderada",AE586)))</formula>
    </cfRule>
    <cfRule type="containsText" dxfId="10178" priority="1900" operator="containsText" text="Baja">
      <formula>NOT(ISERROR(SEARCH("Baja",AE586)))</formula>
    </cfRule>
  </conditionalFormatting>
  <conditionalFormatting sqref="AP591">
    <cfRule type="cellIs" dxfId="10177" priority="1845" stopIfTrue="1" operator="equal">
      <formula>"Alta"</formula>
    </cfRule>
  </conditionalFormatting>
  <conditionalFormatting sqref="AP591">
    <cfRule type="cellIs" dxfId="10176" priority="1847" stopIfTrue="1" operator="equal">
      <formula>"Baja"</formula>
    </cfRule>
  </conditionalFormatting>
  <conditionalFormatting sqref="AP591">
    <cfRule type="cellIs" dxfId="10175" priority="1846" stopIfTrue="1" operator="equal">
      <formula>"Media"</formula>
    </cfRule>
  </conditionalFormatting>
  <conditionalFormatting sqref="AP591">
    <cfRule type="cellIs" dxfId="10174" priority="1844" stopIfTrue="1" operator="equal">
      <formula>"Muy Alta"</formula>
    </cfRule>
  </conditionalFormatting>
  <conditionalFormatting sqref="AP591">
    <cfRule type="cellIs" dxfId="10173" priority="1848" stopIfTrue="1" operator="equal">
      <formula>"Muy Baja"</formula>
    </cfRule>
  </conditionalFormatting>
  <conditionalFormatting sqref="AP588">
    <cfRule type="cellIs" dxfId="10172" priority="1803" stopIfTrue="1" operator="equal">
      <formula>"Alta"</formula>
    </cfRule>
  </conditionalFormatting>
  <conditionalFormatting sqref="AP588">
    <cfRule type="cellIs" dxfId="10171" priority="1805" stopIfTrue="1" operator="equal">
      <formula>"Baja"</formula>
    </cfRule>
  </conditionalFormatting>
  <conditionalFormatting sqref="AP588">
    <cfRule type="cellIs" dxfId="10170" priority="1804" stopIfTrue="1" operator="equal">
      <formula>"Media"</formula>
    </cfRule>
  </conditionalFormatting>
  <conditionalFormatting sqref="AP588">
    <cfRule type="cellIs" dxfId="10169" priority="1802" stopIfTrue="1" operator="equal">
      <formula>"Muy Alta"</formula>
    </cfRule>
  </conditionalFormatting>
  <conditionalFormatting sqref="AP588">
    <cfRule type="cellIs" dxfId="10168" priority="1806" stopIfTrue="1" operator="equal">
      <formula>"Muy Baja"</formula>
    </cfRule>
  </conditionalFormatting>
  <conditionalFormatting sqref="V586:V587">
    <cfRule type="cellIs" dxfId="10167" priority="1907" stopIfTrue="1" operator="equal">
      <formula>"Alta"</formula>
    </cfRule>
  </conditionalFormatting>
  <conditionalFormatting sqref="V586:V587">
    <cfRule type="cellIs" dxfId="10166" priority="1909" stopIfTrue="1" operator="equal">
      <formula>"Baja"</formula>
    </cfRule>
  </conditionalFormatting>
  <conditionalFormatting sqref="V586:V587">
    <cfRule type="cellIs" dxfId="10165" priority="1908" stopIfTrue="1" operator="equal">
      <formula>"Media"</formula>
    </cfRule>
  </conditionalFormatting>
  <conditionalFormatting sqref="V586:V587">
    <cfRule type="cellIs" dxfId="10164" priority="1906" stopIfTrue="1" operator="equal">
      <formula>"Muy Alta"</formula>
    </cfRule>
  </conditionalFormatting>
  <conditionalFormatting sqref="V586:V587">
    <cfRule type="cellIs" dxfId="10163" priority="1910" stopIfTrue="1" operator="equal">
      <formula>"Muy Baja"</formula>
    </cfRule>
  </conditionalFormatting>
  <conditionalFormatting sqref="AW586">
    <cfRule type="containsText" dxfId="10162" priority="1881" operator="containsText" text="VALORAR">
      <formula>NOT(ISERROR(SEARCH("VALORAR",AW586)))</formula>
    </cfRule>
    <cfRule type="containsText" dxfId="10161" priority="1882" operator="containsText" text="Extrema">
      <formula>NOT(ISERROR(SEARCH("Extrema",AW586)))</formula>
    </cfRule>
    <cfRule type="containsText" dxfId="10160" priority="1883" operator="containsText" text="Alta">
      <formula>NOT(ISERROR(SEARCH("Alta",AW586)))</formula>
    </cfRule>
    <cfRule type="containsText" dxfId="10159" priority="1884" operator="containsText" text="Moderada">
      <formula>NOT(ISERROR(SEARCH("Moderada",AW586)))</formula>
    </cfRule>
    <cfRule type="containsText" dxfId="10158" priority="1885" operator="containsText" text="Baja">
      <formula>NOT(ISERROR(SEARCH("Baja",AW586)))</formula>
    </cfRule>
  </conditionalFormatting>
  <conditionalFormatting sqref="AW586">
    <cfRule type="containsText" dxfId="10157" priority="1886" operator="containsText" text="VALORAR">
      <formula>NOT(ISERROR(SEARCH("VALORAR",AW586)))</formula>
    </cfRule>
    <cfRule type="containsText" dxfId="10156" priority="1887" operator="containsText" text="Extrema">
      <formula>NOT(ISERROR(SEARCH("Extrema",AW586)))</formula>
    </cfRule>
    <cfRule type="containsText" dxfId="10155" priority="1888" operator="containsText" text="Alta">
      <formula>NOT(ISERROR(SEARCH("Alta",AW586)))</formula>
    </cfRule>
    <cfRule type="containsText" dxfId="10154" priority="1889" operator="containsText" text="Moderada">
      <formula>NOT(ISERROR(SEARCH("Moderada",AW586)))</formula>
    </cfRule>
    <cfRule type="containsText" dxfId="10153" priority="1890" operator="containsText" text="Baja">
      <formula>NOT(ISERROR(SEARCH("Baja",AW586)))</formula>
    </cfRule>
  </conditionalFormatting>
  <conditionalFormatting sqref="AP586">
    <cfRule type="cellIs" dxfId="10152" priority="1873" stopIfTrue="1" operator="equal">
      <formula>"Alta"</formula>
    </cfRule>
  </conditionalFormatting>
  <conditionalFormatting sqref="AP586">
    <cfRule type="cellIs" dxfId="10151" priority="1875" stopIfTrue="1" operator="equal">
      <formula>"Baja"</formula>
    </cfRule>
  </conditionalFormatting>
  <conditionalFormatting sqref="AP586">
    <cfRule type="cellIs" dxfId="10150" priority="1874" stopIfTrue="1" operator="equal">
      <formula>"Media"</formula>
    </cfRule>
  </conditionalFormatting>
  <conditionalFormatting sqref="AP586">
    <cfRule type="cellIs" dxfId="10149" priority="1872" stopIfTrue="1" operator="equal">
      <formula>"Muy Alta"</formula>
    </cfRule>
  </conditionalFormatting>
  <conditionalFormatting sqref="AP586">
    <cfRule type="cellIs" dxfId="10148" priority="1876" stopIfTrue="1" operator="equal">
      <formula>"Muy Baja"</formula>
    </cfRule>
  </conditionalFormatting>
  <conditionalFormatting sqref="AP587">
    <cfRule type="cellIs" dxfId="10147" priority="1859" stopIfTrue="1" operator="equal">
      <formula>"Alta"</formula>
    </cfRule>
  </conditionalFormatting>
  <conditionalFormatting sqref="AP587">
    <cfRule type="cellIs" dxfId="10146" priority="1861" stopIfTrue="1" operator="equal">
      <formula>"Baja"</formula>
    </cfRule>
  </conditionalFormatting>
  <conditionalFormatting sqref="AP587">
    <cfRule type="cellIs" dxfId="10145" priority="1860" stopIfTrue="1" operator="equal">
      <formula>"Media"</formula>
    </cfRule>
  </conditionalFormatting>
  <conditionalFormatting sqref="AP587">
    <cfRule type="cellIs" dxfId="10144" priority="1858" stopIfTrue="1" operator="equal">
      <formula>"Muy Alta"</formula>
    </cfRule>
  </conditionalFormatting>
  <conditionalFormatting sqref="AP587">
    <cfRule type="cellIs" dxfId="10143" priority="1862" stopIfTrue="1" operator="equal">
      <formula>"Muy Baja"</formula>
    </cfRule>
  </conditionalFormatting>
  <conditionalFormatting sqref="AE588:AE589">
    <cfRule type="containsText" dxfId="10142" priority="1811" operator="containsText" text="VALORAR">
      <formula>NOT(ISERROR(SEARCH("VALORAR",AE588)))</formula>
    </cfRule>
    <cfRule type="containsText" dxfId="10141" priority="1812" operator="containsText" text="Extrema">
      <formula>NOT(ISERROR(SEARCH("Extrema",AE588)))</formula>
    </cfRule>
    <cfRule type="containsText" dxfId="10140" priority="1813" operator="containsText" text="Alta">
      <formula>NOT(ISERROR(SEARCH("Alta",AE588)))</formula>
    </cfRule>
    <cfRule type="containsText" dxfId="10139" priority="1814" operator="containsText" text="Moderada">
      <formula>NOT(ISERROR(SEARCH("Moderada",AE588)))</formula>
    </cfRule>
    <cfRule type="containsText" dxfId="10138" priority="1815" operator="containsText" text="Baja">
      <formula>NOT(ISERROR(SEARCH("Baja",AE588)))</formula>
    </cfRule>
  </conditionalFormatting>
  <conditionalFormatting sqref="AE588:AE589">
    <cfRule type="containsText" dxfId="10137" priority="1816" operator="containsText" text="VALORAR">
      <formula>NOT(ISERROR(SEARCH("VALORAR",AE588)))</formula>
    </cfRule>
    <cfRule type="containsText" dxfId="10136" priority="1817" operator="containsText" text="Extrema">
      <formula>NOT(ISERROR(SEARCH("Extrema",AE588)))</formula>
    </cfRule>
    <cfRule type="containsText" dxfId="10135" priority="1818" operator="containsText" text="Alta">
      <formula>NOT(ISERROR(SEARCH("Alta",AE588)))</formula>
    </cfRule>
    <cfRule type="containsText" dxfId="10134" priority="1819" operator="containsText" text="Moderada">
      <formula>NOT(ISERROR(SEARCH("Moderada",AE588)))</formula>
    </cfRule>
    <cfRule type="containsText" dxfId="10133" priority="1820" operator="containsText" text="Baja">
      <formula>NOT(ISERROR(SEARCH("Baja",AE588)))</formula>
    </cfRule>
  </conditionalFormatting>
  <conditionalFormatting sqref="V588:V589">
    <cfRule type="cellIs" dxfId="10132" priority="1827" stopIfTrue="1" operator="equal">
      <formula>"Alta"</formula>
    </cfRule>
  </conditionalFormatting>
  <conditionalFormatting sqref="V588:V589">
    <cfRule type="cellIs" dxfId="10131" priority="1829" stopIfTrue="1" operator="equal">
      <formula>"Baja"</formula>
    </cfRule>
  </conditionalFormatting>
  <conditionalFormatting sqref="V588:V589">
    <cfRule type="cellIs" dxfId="10130" priority="1828" stopIfTrue="1" operator="equal">
      <formula>"Media"</formula>
    </cfRule>
  </conditionalFormatting>
  <conditionalFormatting sqref="V588:V589">
    <cfRule type="cellIs" dxfId="10129" priority="1826" stopIfTrue="1" operator="equal">
      <formula>"Muy Alta"</formula>
    </cfRule>
  </conditionalFormatting>
  <conditionalFormatting sqref="V588:V589">
    <cfRule type="cellIs" dxfId="10128" priority="1830" stopIfTrue="1" operator="equal">
      <formula>"Muy Baja"</formula>
    </cfRule>
  </conditionalFormatting>
  <conditionalFormatting sqref="AP589">
    <cfRule type="cellIs" dxfId="10127" priority="1789" stopIfTrue="1" operator="equal">
      <formula>"Alta"</formula>
    </cfRule>
  </conditionalFormatting>
  <conditionalFormatting sqref="AP589">
    <cfRule type="cellIs" dxfId="10126" priority="1791" stopIfTrue="1" operator="equal">
      <formula>"Baja"</formula>
    </cfRule>
  </conditionalFormatting>
  <conditionalFormatting sqref="AP589">
    <cfRule type="cellIs" dxfId="10125" priority="1790" stopIfTrue="1" operator="equal">
      <formula>"Media"</formula>
    </cfRule>
  </conditionalFormatting>
  <conditionalFormatting sqref="AP589">
    <cfRule type="cellIs" dxfId="10124" priority="1788" stopIfTrue="1" operator="equal">
      <formula>"Muy Alta"</formula>
    </cfRule>
  </conditionalFormatting>
  <conditionalFormatting sqref="AP589">
    <cfRule type="cellIs" dxfId="10123" priority="1792" stopIfTrue="1" operator="equal">
      <formula>"Muy Baja"</formula>
    </cfRule>
  </conditionalFormatting>
  <conditionalFormatting sqref="AE580:AE581">
    <cfRule type="containsText" dxfId="10122" priority="1755" operator="containsText" text="VALORAR">
      <formula>NOT(ISERROR(SEARCH("VALORAR",AE580)))</formula>
    </cfRule>
    <cfRule type="containsText" dxfId="10121" priority="1756" operator="containsText" text="Extrema">
      <formula>NOT(ISERROR(SEARCH("Extrema",AE580)))</formula>
    </cfRule>
    <cfRule type="containsText" dxfId="10120" priority="1757" operator="containsText" text="Alta">
      <formula>NOT(ISERROR(SEARCH("Alta",AE580)))</formula>
    </cfRule>
    <cfRule type="containsText" dxfId="10119" priority="1758" operator="containsText" text="Moderada">
      <formula>NOT(ISERROR(SEARCH("Moderada",AE580)))</formula>
    </cfRule>
    <cfRule type="containsText" dxfId="10118" priority="1759" operator="containsText" text="Baja">
      <formula>NOT(ISERROR(SEARCH("Baja",AE580)))</formula>
    </cfRule>
  </conditionalFormatting>
  <conditionalFormatting sqref="AE580:AE581">
    <cfRule type="containsText" dxfId="10117" priority="1760" operator="containsText" text="VALORAR">
      <formula>NOT(ISERROR(SEARCH("VALORAR",AE580)))</formula>
    </cfRule>
    <cfRule type="containsText" dxfId="10116" priority="1761" operator="containsText" text="Extrema">
      <formula>NOT(ISERROR(SEARCH("Extrema",AE580)))</formula>
    </cfRule>
    <cfRule type="containsText" dxfId="10115" priority="1762" operator="containsText" text="Alta">
      <formula>NOT(ISERROR(SEARCH("Alta",AE580)))</formula>
    </cfRule>
    <cfRule type="containsText" dxfId="10114" priority="1763" operator="containsText" text="Moderada">
      <formula>NOT(ISERROR(SEARCH("Moderada",AE580)))</formula>
    </cfRule>
    <cfRule type="containsText" dxfId="10113" priority="1764" operator="containsText" text="Baja">
      <formula>NOT(ISERROR(SEARCH("Baja",AE580)))</formula>
    </cfRule>
  </conditionalFormatting>
  <conditionalFormatting sqref="AP585">
    <cfRule type="cellIs" dxfId="10112" priority="1709" stopIfTrue="1" operator="equal">
      <formula>"Alta"</formula>
    </cfRule>
  </conditionalFormatting>
  <conditionalFormatting sqref="AP585">
    <cfRule type="cellIs" dxfId="10111" priority="1711" stopIfTrue="1" operator="equal">
      <formula>"Baja"</formula>
    </cfRule>
  </conditionalFormatting>
  <conditionalFormatting sqref="AP585">
    <cfRule type="cellIs" dxfId="10110" priority="1710" stopIfTrue="1" operator="equal">
      <formula>"Media"</formula>
    </cfRule>
  </conditionalFormatting>
  <conditionalFormatting sqref="AP585">
    <cfRule type="cellIs" dxfId="10109" priority="1708" stopIfTrue="1" operator="equal">
      <formula>"Muy Alta"</formula>
    </cfRule>
  </conditionalFormatting>
  <conditionalFormatting sqref="AP585">
    <cfRule type="cellIs" dxfId="10108" priority="1712" stopIfTrue="1" operator="equal">
      <formula>"Muy Baja"</formula>
    </cfRule>
  </conditionalFormatting>
  <conditionalFormatting sqref="AP582">
    <cfRule type="cellIs" dxfId="10107" priority="1667" stopIfTrue="1" operator="equal">
      <formula>"Alta"</formula>
    </cfRule>
  </conditionalFormatting>
  <conditionalFormatting sqref="AP582">
    <cfRule type="cellIs" dxfId="10106" priority="1669" stopIfTrue="1" operator="equal">
      <formula>"Baja"</formula>
    </cfRule>
  </conditionalFormatting>
  <conditionalFormatting sqref="AP582">
    <cfRule type="cellIs" dxfId="10105" priority="1668" stopIfTrue="1" operator="equal">
      <formula>"Media"</formula>
    </cfRule>
  </conditionalFormatting>
  <conditionalFormatting sqref="AP582">
    <cfRule type="cellIs" dxfId="10104" priority="1666" stopIfTrue="1" operator="equal">
      <formula>"Muy Alta"</formula>
    </cfRule>
  </conditionalFormatting>
  <conditionalFormatting sqref="AP582">
    <cfRule type="cellIs" dxfId="10103" priority="1670" stopIfTrue="1" operator="equal">
      <formula>"Muy Baja"</formula>
    </cfRule>
  </conditionalFormatting>
  <conditionalFormatting sqref="V580:V581">
    <cfRule type="cellIs" dxfId="10102" priority="1771" stopIfTrue="1" operator="equal">
      <formula>"Alta"</formula>
    </cfRule>
  </conditionalFormatting>
  <conditionalFormatting sqref="V580:V581">
    <cfRule type="cellIs" dxfId="10101" priority="1773" stopIfTrue="1" operator="equal">
      <formula>"Baja"</formula>
    </cfRule>
  </conditionalFormatting>
  <conditionalFormatting sqref="V580:V581">
    <cfRule type="cellIs" dxfId="10100" priority="1772" stopIfTrue="1" operator="equal">
      <formula>"Media"</formula>
    </cfRule>
  </conditionalFormatting>
  <conditionalFormatting sqref="V580:V581">
    <cfRule type="cellIs" dxfId="10099" priority="1770" stopIfTrue="1" operator="equal">
      <formula>"Muy Alta"</formula>
    </cfRule>
  </conditionalFormatting>
  <conditionalFormatting sqref="V580:V581">
    <cfRule type="cellIs" dxfId="10098" priority="1774" stopIfTrue="1" operator="equal">
      <formula>"Muy Baja"</formula>
    </cfRule>
  </conditionalFormatting>
  <conditionalFormatting sqref="AW580">
    <cfRule type="containsText" dxfId="10097" priority="1745" operator="containsText" text="VALORAR">
      <formula>NOT(ISERROR(SEARCH("VALORAR",AW580)))</formula>
    </cfRule>
    <cfRule type="containsText" dxfId="10096" priority="1746" operator="containsText" text="Extrema">
      <formula>NOT(ISERROR(SEARCH("Extrema",AW580)))</formula>
    </cfRule>
    <cfRule type="containsText" dxfId="10095" priority="1747" operator="containsText" text="Alta">
      <formula>NOT(ISERROR(SEARCH("Alta",AW580)))</formula>
    </cfRule>
    <cfRule type="containsText" dxfId="10094" priority="1748" operator="containsText" text="Moderada">
      <formula>NOT(ISERROR(SEARCH("Moderada",AW580)))</formula>
    </cfRule>
    <cfRule type="containsText" dxfId="10093" priority="1749" operator="containsText" text="Baja">
      <formula>NOT(ISERROR(SEARCH("Baja",AW580)))</formula>
    </cfRule>
  </conditionalFormatting>
  <conditionalFormatting sqref="AW580">
    <cfRule type="containsText" dxfId="10092" priority="1750" operator="containsText" text="VALORAR">
      <formula>NOT(ISERROR(SEARCH("VALORAR",AW580)))</formula>
    </cfRule>
    <cfRule type="containsText" dxfId="10091" priority="1751" operator="containsText" text="Extrema">
      <formula>NOT(ISERROR(SEARCH("Extrema",AW580)))</formula>
    </cfRule>
    <cfRule type="containsText" dxfId="10090" priority="1752" operator="containsText" text="Alta">
      <formula>NOT(ISERROR(SEARCH("Alta",AW580)))</formula>
    </cfRule>
    <cfRule type="containsText" dxfId="10089" priority="1753" operator="containsText" text="Moderada">
      <formula>NOT(ISERROR(SEARCH("Moderada",AW580)))</formula>
    </cfRule>
    <cfRule type="containsText" dxfId="10088" priority="1754" operator="containsText" text="Baja">
      <formula>NOT(ISERROR(SEARCH("Baja",AW580)))</formula>
    </cfRule>
  </conditionalFormatting>
  <conditionalFormatting sqref="AP580">
    <cfRule type="cellIs" dxfId="10087" priority="1737" stopIfTrue="1" operator="equal">
      <formula>"Alta"</formula>
    </cfRule>
  </conditionalFormatting>
  <conditionalFormatting sqref="AP580">
    <cfRule type="cellIs" dxfId="10086" priority="1739" stopIfTrue="1" operator="equal">
      <formula>"Baja"</formula>
    </cfRule>
  </conditionalFormatting>
  <conditionalFormatting sqref="AP580">
    <cfRule type="cellIs" dxfId="10085" priority="1738" stopIfTrue="1" operator="equal">
      <formula>"Media"</formula>
    </cfRule>
  </conditionalFormatting>
  <conditionalFormatting sqref="AP580">
    <cfRule type="cellIs" dxfId="10084" priority="1736" stopIfTrue="1" operator="equal">
      <formula>"Muy Alta"</formula>
    </cfRule>
  </conditionalFormatting>
  <conditionalFormatting sqref="AP580">
    <cfRule type="cellIs" dxfId="10083" priority="1740" stopIfTrue="1" operator="equal">
      <formula>"Muy Baja"</formula>
    </cfRule>
  </conditionalFormatting>
  <conditionalFormatting sqref="AP581">
    <cfRule type="cellIs" dxfId="10082" priority="1723" stopIfTrue="1" operator="equal">
      <formula>"Alta"</formula>
    </cfRule>
  </conditionalFormatting>
  <conditionalFormatting sqref="AP581">
    <cfRule type="cellIs" dxfId="10081" priority="1725" stopIfTrue="1" operator="equal">
      <formula>"Baja"</formula>
    </cfRule>
  </conditionalFormatting>
  <conditionalFormatting sqref="AP581">
    <cfRule type="cellIs" dxfId="10080" priority="1724" stopIfTrue="1" operator="equal">
      <formula>"Media"</formula>
    </cfRule>
  </conditionalFormatting>
  <conditionalFormatting sqref="AP581">
    <cfRule type="cellIs" dxfId="10079" priority="1722" stopIfTrue="1" operator="equal">
      <formula>"Muy Alta"</formula>
    </cfRule>
  </conditionalFormatting>
  <conditionalFormatting sqref="AP581">
    <cfRule type="cellIs" dxfId="10078" priority="1726" stopIfTrue="1" operator="equal">
      <formula>"Muy Baja"</formula>
    </cfRule>
  </conditionalFormatting>
  <conditionalFormatting sqref="AE582:AE583">
    <cfRule type="containsText" dxfId="10077" priority="1675" operator="containsText" text="VALORAR">
      <formula>NOT(ISERROR(SEARCH("VALORAR",AE582)))</formula>
    </cfRule>
    <cfRule type="containsText" dxfId="10076" priority="1676" operator="containsText" text="Extrema">
      <formula>NOT(ISERROR(SEARCH("Extrema",AE582)))</formula>
    </cfRule>
    <cfRule type="containsText" dxfId="10075" priority="1677" operator="containsText" text="Alta">
      <formula>NOT(ISERROR(SEARCH("Alta",AE582)))</formula>
    </cfRule>
    <cfRule type="containsText" dxfId="10074" priority="1678" operator="containsText" text="Moderada">
      <formula>NOT(ISERROR(SEARCH("Moderada",AE582)))</formula>
    </cfRule>
    <cfRule type="containsText" dxfId="10073" priority="1679" operator="containsText" text="Baja">
      <formula>NOT(ISERROR(SEARCH("Baja",AE582)))</formula>
    </cfRule>
  </conditionalFormatting>
  <conditionalFormatting sqref="AE582:AE583">
    <cfRule type="containsText" dxfId="10072" priority="1680" operator="containsText" text="VALORAR">
      <formula>NOT(ISERROR(SEARCH("VALORAR",AE582)))</formula>
    </cfRule>
    <cfRule type="containsText" dxfId="10071" priority="1681" operator="containsText" text="Extrema">
      <formula>NOT(ISERROR(SEARCH("Extrema",AE582)))</formula>
    </cfRule>
    <cfRule type="containsText" dxfId="10070" priority="1682" operator="containsText" text="Alta">
      <formula>NOT(ISERROR(SEARCH("Alta",AE582)))</formula>
    </cfRule>
    <cfRule type="containsText" dxfId="10069" priority="1683" operator="containsText" text="Moderada">
      <formula>NOT(ISERROR(SEARCH("Moderada",AE582)))</formula>
    </cfRule>
    <cfRule type="containsText" dxfId="10068" priority="1684" operator="containsText" text="Baja">
      <formula>NOT(ISERROR(SEARCH("Baja",AE582)))</formula>
    </cfRule>
  </conditionalFormatting>
  <conditionalFormatting sqref="V582:V583">
    <cfRule type="cellIs" dxfId="10067" priority="1691" stopIfTrue="1" operator="equal">
      <formula>"Alta"</formula>
    </cfRule>
  </conditionalFormatting>
  <conditionalFormatting sqref="V582:V583">
    <cfRule type="cellIs" dxfId="10066" priority="1693" stopIfTrue="1" operator="equal">
      <formula>"Baja"</formula>
    </cfRule>
  </conditionalFormatting>
  <conditionalFormatting sqref="V582:V583">
    <cfRule type="cellIs" dxfId="10065" priority="1692" stopIfTrue="1" operator="equal">
      <formula>"Media"</formula>
    </cfRule>
  </conditionalFormatting>
  <conditionalFormatting sqref="V582:V583">
    <cfRule type="cellIs" dxfId="10064" priority="1690" stopIfTrue="1" operator="equal">
      <formula>"Muy Alta"</formula>
    </cfRule>
  </conditionalFormatting>
  <conditionalFormatting sqref="V582:V583">
    <cfRule type="cellIs" dxfId="10063" priority="1694" stopIfTrue="1" operator="equal">
      <formula>"Muy Baja"</formula>
    </cfRule>
  </conditionalFormatting>
  <conditionalFormatting sqref="AP583">
    <cfRule type="cellIs" dxfId="10062" priority="1653" stopIfTrue="1" operator="equal">
      <formula>"Alta"</formula>
    </cfRule>
  </conditionalFormatting>
  <conditionalFormatting sqref="AP583">
    <cfRule type="cellIs" dxfId="10061" priority="1655" stopIfTrue="1" operator="equal">
      <formula>"Baja"</formula>
    </cfRule>
  </conditionalFormatting>
  <conditionalFormatting sqref="AP583">
    <cfRule type="cellIs" dxfId="10060" priority="1654" stopIfTrue="1" operator="equal">
      <formula>"Media"</formula>
    </cfRule>
  </conditionalFormatting>
  <conditionalFormatting sqref="AP583">
    <cfRule type="cellIs" dxfId="10059" priority="1652" stopIfTrue="1" operator="equal">
      <formula>"Muy Alta"</formula>
    </cfRule>
  </conditionalFormatting>
  <conditionalFormatting sqref="AP583">
    <cfRule type="cellIs" dxfId="10058" priority="1656" stopIfTrue="1" operator="equal">
      <formula>"Muy Baja"</formula>
    </cfRule>
  </conditionalFormatting>
  <conditionalFormatting sqref="AE560">
    <cfRule type="containsText" dxfId="10057" priority="1619" operator="containsText" text="VALORAR">
      <formula>NOT(ISERROR(SEARCH("VALORAR",AE560)))</formula>
    </cfRule>
    <cfRule type="containsText" dxfId="10056" priority="1620" operator="containsText" text="Extrema">
      <formula>NOT(ISERROR(SEARCH("Extrema",AE560)))</formula>
    </cfRule>
    <cfRule type="containsText" dxfId="10055" priority="1621" operator="containsText" text="Alta">
      <formula>NOT(ISERROR(SEARCH("Alta",AE560)))</formula>
    </cfRule>
    <cfRule type="containsText" dxfId="10054" priority="1622" operator="containsText" text="Moderada">
      <formula>NOT(ISERROR(SEARCH("Moderada",AE560)))</formula>
    </cfRule>
    <cfRule type="containsText" dxfId="10053" priority="1623" operator="containsText" text="Baja">
      <formula>NOT(ISERROR(SEARCH("Baja",AE560)))</formula>
    </cfRule>
  </conditionalFormatting>
  <conditionalFormatting sqref="AE560">
    <cfRule type="containsText" dxfId="10052" priority="1624" operator="containsText" text="VALORAR">
      <formula>NOT(ISERROR(SEARCH("VALORAR",AE560)))</formula>
    </cfRule>
    <cfRule type="containsText" dxfId="10051" priority="1625" operator="containsText" text="Extrema">
      <formula>NOT(ISERROR(SEARCH("Extrema",AE560)))</formula>
    </cfRule>
    <cfRule type="containsText" dxfId="10050" priority="1626" operator="containsText" text="Alta">
      <formula>NOT(ISERROR(SEARCH("Alta",AE560)))</formula>
    </cfRule>
    <cfRule type="containsText" dxfId="10049" priority="1627" operator="containsText" text="Moderada">
      <formula>NOT(ISERROR(SEARCH("Moderada",AE560)))</formula>
    </cfRule>
    <cfRule type="containsText" dxfId="10048" priority="1628" operator="containsText" text="Baja">
      <formula>NOT(ISERROR(SEARCH("Baja",AE560)))</formula>
    </cfRule>
  </conditionalFormatting>
  <conditionalFormatting sqref="V560">
    <cfRule type="cellIs" dxfId="10047" priority="1635" stopIfTrue="1" operator="equal">
      <formula>"Alta"</formula>
    </cfRule>
  </conditionalFormatting>
  <conditionalFormatting sqref="V560">
    <cfRule type="cellIs" dxfId="10046" priority="1637" stopIfTrue="1" operator="equal">
      <formula>"Baja"</formula>
    </cfRule>
  </conditionalFormatting>
  <conditionalFormatting sqref="V560">
    <cfRule type="cellIs" dxfId="10045" priority="1636" stopIfTrue="1" operator="equal">
      <formula>"Media"</formula>
    </cfRule>
  </conditionalFormatting>
  <conditionalFormatting sqref="V560">
    <cfRule type="cellIs" dxfId="10044" priority="1634" stopIfTrue="1" operator="equal">
      <formula>"Muy Alta"</formula>
    </cfRule>
  </conditionalFormatting>
  <conditionalFormatting sqref="V560">
    <cfRule type="cellIs" dxfId="10043" priority="1638" stopIfTrue="1" operator="equal">
      <formula>"Muy Baja"</formula>
    </cfRule>
  </conditionalFormatting>
  <conditionalFormatting sqref="AP560">
    <cfRule type="cellIs" dxfId="10042" priority="1611" stopIfTrue="1" operator="equal">
      <formula>"Alta"</formula>
    </cfRule>
  </conditionalFormatting>
  <conditionalFormatting sqref="AP560">
    <cfRule type="cellIs" dxfId="10041" priority="1613" stopIfTrue="1" operator="equal">
      <formula>"Baja"</formula>
    </cfRule>
  </conditionalFormatting>
  <conditionalFormatting sqref="AP560">
    <cfRule type="cellIs" dxfId="10040" priority="1612" stopIfTrue="1" operator="equal">
      <formula>"Media"</formula>
    </cfRule>
  </conditionalFormatting>
  <conditionalFormatting sqref="AP560">
    <cfRule type="cellIs" dxfId="10039" priority="1610" stopIfTrue="1" operator="equal">
      <formula>"Muy Alta"</formula>
    </cfRule>
  </conditionalFormatting>
  <conditionalFormatting sqref="AP560">
    <cfRule type="cellIs" dxfId="10038" priority="1614" stopIfTrue="1" operator="equal">
      <formula>"Muy Baja"</formula>
    </cfRule>
  </conditionalFormatting>
  <conditionalFormatting sqref="AE566">
    <cfRule type="containsText" dxfId="10037" priority="1577" operator="containsText" text="VALORAR">
      <formula>NOT(ISERROR(SEARCH("VALORAR",AE566)))</formula>
    </cfRule>
    <cfRule type="containsText" dxfId="10036" priority="1578" operator="containsText" text="Extrema">
      <formula>NOT(ISERROR(SEARCH("Extrema",AE566)))</formula>
    </cfRule>
    <cfRule type="containsText" dxfId="10035" priority="1579" operator="containsText" text="Alta">
      <formula>NOT(ISERROR(SEARCH("Alta",AE566)))</formula>
    </cfRule>
    <cfRule type="containsText" dxfId="10034" priority="1580" operator="containsText" text="Moderada">
      <formula>NOT(ISERROR(SEARCH("Moderada",AE566)))</formula>
    </cfRule>
    <cfRule type="containsText" dxfId="10033" priority="1581" operator="containsText" text="Baja">
      <formula>NOT(ISERROR(SEARCH("Baja",AE566)))</formula>
    </cfRule>
  </conditionalFormatting>
  <conditionalFormatting sqref="AE566">
    <cfRule type="containsText" dxfId="10032" priority="1582" operator="containsText" text="VALORAR">
      <formula>NOT(ISERROR(SEARCH("VALORAR",AE566)))</formula>
    </cfRule>
    <cfRule type="containsText" dxfId="10031" priority="1583" operator="containsText" text="Extrema">
      <formula>NOT(ISERROR(SEARCH("Extrema",AE566)))</formula>
    </cfRule>
    <cfRule type="containsText" dxfId="10030" priority="1584" operator="containsText" text="Alta">
      <formula>NOT(ISERROR(SEARCH("Alta",AE566)))</formula>
    </cfRule>
    <cfRule type="containsText" dxfId="10029" priority="1585" operator="containsText" text="Moderada">
      <formula>NOT(ISERROR(SEARCH("Moderada",AE566)))</formula>
    </cfRule>
    <cfRule type="containsText" dxfId="10028" priority="1586" operator="containsText" text="Baja">
      <formula>NOT(ISERROR(SEARCH("Baja",AE566)))</formula>
    </cfRule>
  </conditionalFormatting>
  <conditionalFormatting sqref="V566">
    <cfRule type="cellIs" dxfId="10027" priority="1593" stopIfTrue="1" operator="equal">
      <formula>"Alta"</formula>
    </cfRule>
  </conditionalFormatting>
  <conditionalFormatting sqref="V566">
    <cfRule type="cellIs" dxfId="10026" priority="1595" stopIfTrue="1" operator="equal">
      <formula>"Baja"</formula>
    </cfRule>
  </conditionalFormatting>
  <conditionalFormatting sqref="V566">
    <cfRule type="cellIs" dxfId="10025" priority="1594" stopIfTrue="1" operator="equal">
      <formula>"Media"</formula>
    </cfRule>
  </conditionalFormatting>
  <conditionalFormatting sqref="V566">
    <cfRule type="cellIs" dxfId="10024" priority="1592" stopIfTrue="1" operator="equal">
      <formula>"Muy Alta"</formula>
    </cfRule>
  </conditionalFormatting>
  <conditionalFormatting sqref="V566">
    <cfRule type="cellIs" dxfId="10023" priority="1596" stopIfTrue="1" operator="equal">
      <formula>"Muy Baja"</formula>
    </cfRule>
  </conditionalFormatting>
  <conditionalFormatting sqref="AP566">
    <cfRule type="cellIs" dxfId="10022" priority="1569" stopIfTrue="1" operator="equal">
      <formula>"Alta"</formula>
    </cfRule>
  </conditionalFormatting>
  <conditionalFormatting sqref="AP566">
    <cfRule type="cellIs" dxfId="10021" priority="1571" stopIfTrue="1" operator="equal">
      <formula>"Baja"</formula>
    </cfRule>
  </conditionalFormatting>
  <conditionalFormatting sqref="AP566">
    <cfRule type="cellIs" dxfId="10020" priority="1570" stopIfTrue="1" operator="equal">
      <formula>"Media"</formula>
    </cfRule>
  </conditionalFormatting>
  <conditionalFormatting sqref="AP566">
    <cfRule type="cellIs" dxfId="10019" priority="1568" stopIfTrue="1" operator="equal">
      <formula>"Muy Alta"</formula>
    </cfRule>
  </conditionalFormatting>
  <conditionalFormatting sqref="AP566">
    <cfRule type="cellIs" dxfId="10018" priority="1572" stopIfTrue="1" operator="equal">
      <formula>"Muy Baja"</formula>
    </cfRule>
  </conditionalFormatting>
  <conditionalFormatting sqref="AE572">
    <cfRule type="containsText" dxfId="10017" priority="1535" operator="containsText" text="VALORAR">
      <formula>NOT(ISERROR(SEARCH("VALORAR",AE572)))</formula>
    </cfRule>
    <cfRule type="containsText" dxfId="10016" priority="1536" operator="containsText" text="Extrema">
      <formula>NOT(ISERROR(SEARCH("Extrema",AE572)))</formula>
    </cfRule>
    <cfRule type="containsText" dxfId="10015" priority="1537" operator="containsText" text="Alta">
      <formula>NOT(ISERROR(SEARCH("Alta",AE572)))</formula>
    </cfRule>
    <cfRule type="containsText" dxfId="10014" priority="1538" operator="containsText" text="Moderada">
      <formula>NOT(ISERROR(SEARCH("Moderada",AE572)))</formula>
    </cfRule>
    <cfRule type="containsText" dxfId="10013" priority="1539" operator="containsText" text="Baja">
      <formula>NOT(ISERROR(SEARCH("Baja",AE572)))</formula>
    </cfRule>
  </conditionalFormatting>
  <conditionalFormatting sqref="AE572">
    <cfRule type="containsText" dxfId="10012" priority="1540" operator="containsText" text="VALORAR">
      <formula>NOT(ISERROR(SEARCH("VALORAR",AE572)))</formula>
    </cfRule>
    <cfRule type="containsText" dxfId="10011" priority="1541" operator="containsText" text="Extrema">
      <formula>NOT(ISERROR(SEARCH("Extrema",AE572)))</formula>
    </cfRule>
    <cfRule type="containsText" dxfId="10010" priority="1542" operator="containsText" text="Alta">
      <formula>NOT(ISERROR(SEARCH("Alta",AE572)))</formula>
    </cfRule>
    <cfRule type="containsText" dxfId="10009" priority="1543" operator="containsText" text="Moderada">
      <formula>NOT(ISERROR(SEARCH("Moderada",AE572)))</formula>
    </cfRule>
    <cfRule type="containsText" dxfId="10008" priority="1544" operator="containsText" text="Baja">
      <formula>NOT(ISERROR(SEARCH("Baja",AE572)))</formula>
    </cfRule>
  </conditionalFormatting>
  <conditionalFormatting sqref="V572">
    <cfRule type="cellIs" dxfId="10007" priority="1551" stopIfTrue="1" operator="equal">
      <formula>"Alta"</formula>
    </cfRule>
  </conditionalFormatting>
  <conditionalFormatting sqref="V572">
    <cfRule type="cellIs" dxfId="10006" priority="1553" stopIfTrue="1" operator="equal">
      <formula>"Baja"</formula>
    </cfRule>
  </conditionalFormatting>
  <conditionalFormatting sqref="V572">
    <cfRule type="cellIs" dxfId="10005" priority="1552" stopIfTrue="1" operator="equal">
      <formula>"Media"</formula>
    </cfRule>
  </conditionalFormatting>
  <conditionalFormatting sqref="V572">
    <cfRule type="cellIs" dxfId="10004" priority="1550" stopIfTrue="1" operator="equal">
      <formula>"Muy Alta"</formula>
    </cfRule>
  </conditionalFormatting>
  <conditionalFormatting sqref="V572">
    <cfRule type="cellIs" dxfId="10003" priority="1554" stopIfTrue="1" operator="equal">
      <formula>"Muy Baja"</formula>
    </cfRule>
  </conditionalFormatting>
  <conditionalFormatting sqref="AP572">
    <cfRule type="cellIs" dxfId="10002" priority="1527" stopIfTrue="1" operator="equal">
      <formula>"Alta"</formula>
    </cfRule>
  </conditionalFormatting>
  <conditionalFormatting sqref="AP572">
    <cfRule type="cellIs" dxfId="10001" priority="1529" stopIfTrue="1" operator="equal">
      <formula>"Baja"</formula>
    </cfRule>
  </conditionalFormatting>
  <conditionalFormatting sqref="AP572">
    <cfRule type="cellIs" dxfId="10000" priority="1528" stopIfTrue="1" operator="equal">
      <formula>"Media"</formula>
    </cfRule>
  </conditionalFormatting>
  <conditionalFormatting sqref="AP572">
    <cfRule type="cellIs" dxfId="9999" priority="1526" stopIfTrue="1" operator="equal">
      <formula>"Muy Alta"</formula>
    </cfRule>
  </conditionalFormatting>
  <conditionalFormatting sqref="AP572">
    <cfRule type="cellIs" dxfId="9998" priority="1530" stopIfTrue="1" operator="equal">
      <formula>"Muy Baja"</formula>
    </cfRule>
  </conditionalFormatting>
  <conditionalFormatting sqref="AE578">
    <cfRule type="containsText" dxfId="9997" priority="1493" operator="containsText" text="VALORAR">
      <formula>NOT(ISERROR(SEARCH("VALORAR",AE578)))</formula>
    </cfRule>
    <cfRule type="containsText" dxfId="9996" priority="1494" operator="containsText" text="Extrema">
      <formula>NOT(ISERROR(SEARCH("Extrema",AE578)))</formula>
    </cfRule>
    <cfRule type="containsText" dxfId="9995" priority="1495" operator="containsText" text="Alta">
      <formula>NOT(ISERROR(SEARCH("Alta",AE578)))</formula>
    </cfRule>
    <cfRule type="containsText" dxfId="9994" priority="1496" operator="containsText" text="Moderada">
      <formula>NOT(ISERROR(SEARCH("Moderada",AE578)))</formula>
    </cfRule>
    <cfRule type="containsText" dxfId="9993" priority="1497" operator="containsText" text="Baja">
      <formula>NOT(ISERROR(SEARCH("Baja",AE578)))</formula>
    </cfRule>
  </conditionalFormatting>
  <conditionalFormatting sqref="AE578">
    <cfRule type="containsText" dxfId="9992" priority="1498" operator="containsText" text="VALORAR">
      <formula>NOT(ISERROR(SEARCH("VALORAR",AE578)))</formula>
    </cfRule>
    <cfRule type="containsText" dxfId="9991" priority="1499" operator="containsText" text="Extrema">
      <formula>NOT(ISERROR(SEARCH("Extrema",AE578)))</formula>
    </cfRule>
    <cfRule type="containsText" dxfId="9990" priority="1500" operator="containsText" text="Alta">
      <formula>NOT(ISERROR(SEARCH("Alta",AE578)))</formula>
    </cfRule>
    <cfRule type="containsText" dxfId="9989" priority="1501" operator="containsText" text="Moderada">
      <formula>NOT(ISERROR(SEARCH("Moderada",AE578)))</formula>
    </cfRule>
    <cfRule type="containsText" dxfId="9988" priority="1502" operator="containsText" text="Baja">
      <formula>NOT(ISERROR(SEARCH("Baja",AE578)))</formula>
    </cfRule>
  </conditionalFormatting>
  <conditionalFormatting sqref="V578">
    <cfRule type="cellIs" dxfId="9987" priority="1509" stopIfTrue="1" operator="equal">
      <formula>"Alta"</formula>
    </cfRule>
  </conditionalFormatting>
  <conditionalFormatting sqref="V578">
    <cfRule type="cellIs" dxfId="9986" priority="1511" stopIfTrue="1" operator="equal">
      <formula>"Baja"</formula>
    </cfRule>
  </conditionalFormatting>
  <conditionalFormatting sqref="V578">
    <cfRule type="cellIs" dxfId="9985" priority="1510" stopIfTrue="1" operator="equal">
      <formula>"Media"</formula>
    </cfRule>
  </conditionalFormatting>
  <conditionalFormatting sqref="V578">
    <cfRule type="cellIs" dxfId="9984" priority="1508" stopIfTrue="1" operator="equal">
      <formula>"Muy Alta"</formula>
    </cfRule>
  </conditionalFormatting>
  <conditionalFormatting sqref="V578">
    <cfRule type="cellIs" dxfId="9983" priority="1512" stopIfTrue="1" operator="equal">
      <formula>"Muy Baja"</formula>
    </cfRule>
  </conditionalFormatting>
  <conditionalFormatting sqref="AP578">
    <cfRule type="cellIs" dxfId="9982" priority="1485" stopIfTrue="1" operator="equal">
      <formula>"Alta"</formula>
    </cfRule>
  </conditionalFormatting>
  <conditionalFormatting sqref="AP578">
    <cfRule type="cellIs" dxfId="9981" priority="1487" stopIfTrue="1" operator="equal">
      <formula>"Baja"</formula>
    </cfRule>
  </conditionalFormatting>
  <conditionalFormatting sqref="AP578">
    <cfRule type="cellIs" dxfId="9980" priority="1486" stopIfTrue="1" operator="equal">
      <formula>"Media"</formula>
    </cfRule>
  </conditionalFormatting>
  <conditionalFormatting sqref="AP578">
    <cfRule type="cellIs" dxfId="9979" priority="1484" stopIfTrue="1" operator="equal">
      <formula>"Muy Alta"</formula>
    </cfRule>
  </conditionalFormatting>
  <conditionalFormatting sqref="AP578">
    <cfRule type="cellIs" dxfId="9978" priority="1488" stopIfTrue="1" operator="equal">
      <formula>"Muy Baja"</formula>
    </cfRule>
  </conditionalFormatting>
  <conditionalFormatting sqref="AE584">
    <cfRule type="containsText" dxfId="9977" priority="1451" operator="containsText" text="VALORAR">
      <formula>NOT(ISERROR(SEARCH("VALORAR",AE584)))</formula>
    </cfRule>
    <cfRule type="containsText" dxfId="9976" priority="1452" operator="containsText" text="Extrema">
      <formula>NOT(ISERROR(SEARCH("Extrema",AE584)))</formula>
    </cfRule>
    <cfRule type="containsText" dxfId="9975" priority="1453" operator="containsText" text="Alta">
      <formula>NOT(ISERROR(SEARCH("Alta",AE584)))</formula>
    </cfRule>
    <cfRule type="containsText" dxfId="9974" priority="1454" operator="containsText" text="Moderada">
      <formula>NOT(ISERROR(SEARCH("Moderada",AE584)))</formula>
    </cfRule>
    <cfRule type="containsText" dxfId="9973" priority="1455" operator="containsText" text="Baja">
      <formula>NOT(ISERROR(SEARCH("Baja",AE584)))</formula>
    </cfRule>
  </conditionalFormatting>
  <conditionalFormatting sqref="AE584">
    <cfRule type="containsText" dxfId="9972" priority="1456" operator="containsText" text="VALORAR">
      <formula>NOT(ISERROR(SEARCH("VALORAR",AE584)))</formula>
    </cfRule>
    <cfRule type="containsText" dxfId="9971" priority="1457" operator="containsText" text="Extrema">
      <formula>NOT(ISERROR(SEARCH("Extrema",AE584)))</formula>
    </cfRule>
    <cfRule type="containsText" dxfId="9970" priority="1458" operator="containsText" text="Alta">
      <formula>NOT(ISERROR(SEARCH("Alta",AE584)))</formula>
    </cfRule>
    <cfRule type="containsText" dxfId="9969" priority="1459" operator="containsText" text="Moderada">
      <formula>NOT(ISERROR(SEARCH("Moderada",AE584)))</formula>
    </cfRule>
    <cfRule type="containsText" dxfId="9968" priority="1460" operator="containsText" text="Baja">
      <formula>NOT(ISERROR(SEARCH("Baja",AE584)))</formula>
    </cfRule>
  </conditionalFormatting>
  <conditionalFormatting sqref="V584">
    <cfRule type="cellIs" dxfId="9967" priority="1467" stopIfTrue="1" operator="equal">
      <formula>"Alta"</formula>
    </cfRule>
  </conditionalFormatting>
  <conditionalFormatting sqref="V584">
    <cfRule type="cellIs" dxfId="9966" priority="1469" stopIfTrue="1" operator="equal">
      <formula>"Baja"</formula>
    </cfRule>
  </conditionalFormatting>
  <conditionalFormatting sqref="V584">
    <cfRule type="cellIs" dxfId="9965" priority="1468" stopIfTrue="1" operator="equal">
      <formula>"Media"</formula>
    </cfRule>
  </conditionalFormatting>
  <conditionalFormatting sqref="V584">
    <cfRule type="cellIs" dxfId="9964" priority="1466" stopIfTrue="1" operator="equal">
      <formula>"Muy Alta"</formula>
    </cfRule>
  </conditionalFormatting>
  <conditionalFormatting sqref="V584">
    <cfRule type="cellIs" dxfId="9963" priority="1470" stopIfTrue="1" operator="equal">
      <formula>"Muy Baja"</formula>
    </cfRule>
  </conditionalFormatting>
  <conditionalFormatting sqref="AP584">
    <cfRule type="cellIs" dxfId="9962" priority="1443" stopIfTrue="1" operator="equal">
      <formula>"Alta"</formula>
    </cfRule>
  </conditionalFormatting>
  <conditionalFormatting sqref="AP584">
    <cfRule type="cellIs" dxfId="9961" priority="1445" stopIfTrue="1" operator="equal">
      <formula>"Baja"</formula>
    </cfRule>
  </conditionalFormatting>
  <conditionalFormatting sqref="AP584">
    <cfRule type="cellIs" dxfId="9960" priority="1444" stopIfTrue="1" operator="equal">
      <formula>"Media"</formula>
    </cfRule>
  </conditionalFormatting>
  <conditionalFormatting sqref="AP584">
    <cfRule type="cellIs" dxfId="9959" priority="1442" stopIfTrue="1" operator="equal">
      <formula>"Muy Alta"</formula>
    </cfRule>
  </conditionalFormatting>
  <conditionalFormatting sqref="AP584">
    <cfRule type="cellIs" dxfId="9958" priority="1446" stopIfTrue="1" operator="equal">
      <formula>"Muy Baja"</formula>
    </cfRule>
  </conditionalFormatting>
  <conditionalFormatting sqref="AE590">
    <cfRule type="containsText" dxfId="9957" priority="1409" operator="containsText" text="VALORAR">
      <formula>NOT(ISERROR(SEARCH("VALORAR",AE590)))</formula>
    </cfRule>
    <cfRule type="containsText" dxfId="9956" priority="1410" operator="containsText" text="Extrema">
      <formula>NOT(ISERROR(SEARCH("Extrema",AE590)))</formula>
    </cfRule>
    <cfRule type="containsText" dxfId="9955" priority="1411" operator="containsText" text="Alta">
      <formula>NOT(ISERROR(SEARCH("Alta",AE590)))</formula>
    </cfRule>
    <cfRule type="containsText" dxfId="9954" priority="1412" operator="containsText" text="Moderada">
      <formula>NOT(ISERROR(SEARCH("Moderada",AE590)))</formula>
    </cfRule>
    <cfRule type="containsText" dxfId="9953" priority="1413" operator="containsText" text="Baja">
      <formula>NOT(ISERROR(SEARCH("Baja",AE590)))</formula>
    </cfRule>
  </conditionalFormatting>
  <conditionalFormatting sqref="AE590">
    <cfRule type="containsText" dxfId="9952" priority="1414" operator="containsText" text="VALORAR">
      <formula>NOT(ISERROR(SEARCH("VALORAR",AE590)))</formula>
    </cfRule>
    <cfRule type="containsText" dxfId="9951" priority="1415" operator="containsText" text="Extrema">
      <formula>NOT(ISERROR(SEARCH("Extrema",AE590)))</formula>
    </cfRule>
    <cfRule type="containsText" dxfId="9950" priority="1416" operator="containsText" text="Alta">
      <formula>NOT(ISERROR(SEARCH("Alta",AE590)))</formula>
    </cfRule>
    <cfRule type="containsText" dxfId="9949" priority="1417" operator="containsText" text="Moderada">
      <formula>NOT(ISERROR(SEARCH("Moderada",AE590)))</formula>
    </cfRule>
    <cfRule type="containsText" dxfId="9948" priority="1418" operator="containsText" text="Baja">
      <formula>NOT(ISERROR(SEARCH("Baja",AE590)))</formula>
    </cfRule>
  </conditionalFormatting>
  <conditionalFormatting sqref="V590">
    <cfRule type="cellIs" dxfId="9947" priority="1425" stopIfTrue="1" operator="equal">
      <formula>"Alta"</formula>
    </cfRule>
  </conditionalFormatting>
  <conditionalFormatting sqref="V590">
    <cfRule type="cellIs" dxfId="9946" priority="1427" stopIfTrue="1" operator="equal">
      <formula>"Baja"</formula>
    </cfRule>
  </conditionalFormatting>
  <conditionalFormatting sqref="V590">
    <cfRule type="cellIs" dxfId="9945" priority="1426" stopIfTrue="1" operator="equal">
      <formula>"Media"</formula>
    </cfRule>
  </conditionalFormatting>
  <conditionalFormatting sqref="V590">
    <cfRule type="cellIs" dxfId="9944" priority="1424" stopIfTrue="1" operator="equal">
      <formula>"Muy Alta"</formula>
    </cfRule>
  </conditionalFormatting>
  <conditionalFormatting sqref="V590">
    <cfRule type="cellIs" dxfId="9943" priority="1428" stopIfTrue="1" operator="equal">
      <formula>"Muy Baja"</formula>
    </cfRule>
  </conditionalFormatting>
  <conditionalFormatting sqref="AP590">
    <cfRule type="cellIs" dxfId="9942" priority="1401" stopIfTrue="1" operator="equal">
      <formula>"Alta"</formula>
    </cfRule>
  </conditionalFormatting>
  <conditionalFormatting sqref="AP590">
    <cfRule type="cellIs" dxfId="9941" priority="1403" stopIfTrue="1" operator="equal">
      <formula>"Baja"</formula>
    </cfRule>
  </conditionalFormatting>
  <conditionalFormatting sqref="AP590">
    <cfRule type="cellIs" dxfId="9940" priority="1402" stopIfTrue="1" operator="equal">
      <formula>"Media"</formula>
    </cfRule>
  </conditionalFormatting>
  <conditionalFormatting sqref="AP590">
    <cfRule type="cellIs" dxfId="9939" priority="1400" stopIfTrue="1" operator="equal">
      <formula>"Muy Alta"</formula>
    </cfRule>
  </conditionalFormatting>
  <conditionalFormatting sqref="AP590">
    <cfRule type="cellIs" dxfId="9938" priority="1404" stopIfTrue="1" operator="equal">
      <formula>"Muy Baja"</formula>
    </cfRule>
  </conditionalFormatting>
  <conditionalFormatting sqref="AE598:AE599">
    <cfRule type="containsText" dxfId="9937" priority="1339" operator="containsText" text="VALORAR">
      <formula>NOT(ISERROR(SEARCH("VALORAR",AE598)))</formula>
    </cfRule>
    <cfRule type="containsText" dxfId="9936" priority="1340" operator="containsText" text="Extrema">
      <formula>NOT(ISERROR(SEARCH("Extrema",AE598)))</formula>
    </cfRule>
    <cfRule type="containsText" dxfId="9935" priority="1341" operator="containsText" text="Alta">
      <formula>NOT(ISERROR(SEARCH("Alta",AE598)))</formula>
    </cfRule>
    <cfRule type="containsText" dxfId="9934" priority="1342" operator="containsText" text="Moderada">
      <formula>NOT(ISERROR(SEARCH("Moderada",AE598)))</formula>
    </cfRule>
    <cfRule type="containsText" dxfId="9933" priority="1343" operator="containsText" text="Baja">
      <formula>NOT(ISERROR(SEARCH("Baja",AE598)))</formula>
    </cfRule>
  </conditionalFormatting>
  <conditionalFormatting sqref="AE598:AE599">
    <cfRule type="containsText" dxfId="9932" priority="1344" operator="containsText" text="VALORAR">
      <formula>NOT(ISERROR(SEARCH("VALORAR",AE598)))</formula>
    </cfRule>
    <cfRule type="containsText" dxfId="9931" priority="1345" operator="containsText" text="Extrema">
      <formula>NOT(ISERROR(SEARCH("Extrema",AE598)))</formula>
    </cfRule>
    <cfRule type="containsText" dxfId="9930" priority="1346" operator="containsText" text="Alta">
      <formula>NOT(ISERROR(SEARCH("Alta",AE598)))</formula>
    </cfRule>
    <cfRule type="containsText" dxfId="9929" priority="1347" operator="containsText" text="Moderada">
      <formula>NOT(ISERROR(SEARCH("Moderada",AE598)))</formula>
    </cfRule>
    <cfRule type="containsText" dxfId="9928" priority="1348" operator="containsText" text="Baja">
      <formula>NOT(ISERROR(SEARCH("Baja",AE598)))</formula>
    </cfRule>
  </conditionalFormatting>
  <conditionalFormatting sqref="AP603">
    <cfRule type="cellIs" dxfId="9927" priority="1293" stopIfTrue="1" operator="equal">
      <formula>"Alta"</formula>
    </cfRule>
  </conditionalFormatting>
  <conditionalFormatting sqref="AP603">
    <cfRule type="cellIs" dxfId="9926" priority="1295" stopIfTrue="1" operator="equal">
      <formula>"Baja"</formula>
    </cfRule>
  </conditionalFormatting>
  <conditionalFormatting sqref="AP603">
    <cfRule type="cellIs" dxfId="9925" priority="1294" stopIfTrue="1" operator="equal">
      <formula>"Media"</formula>
    </cfRule>
  </conditionalFormatting>
  <conditionalFormatting sqref="AP603">
    <cfRule type="cellIs" dxfId="9924" priority="1292" stopIfTrue="1" operator="equal">
      <formula>"Muy Alta"</formula>
    </cfRule>
  </conditionalFormatting>
  <conditionalFormatting sqref="AP603">
    <cfRule type="cellIs" dxfId="9923" priority="1296" stopIfTrue="1" operator="equal">
      <formula>"Muy Baja"</formula>
    </cfRule>
  </conditionalFormatting>
  <conditionalFormatting sqref="AP600">
    <cfRule type="cellIs" dxfId="9922" priority="1251" stopIfTrue="1" operator="equal">
      <formula>"Alta"</formula>
    </cfRule>
  </conditionalFormatting>
  <conditionalFormatting sqref="AP600">
    <cfRule type="cellIs" dxfId="9921" priority="1253" stopIfTrue="1" operator="equal">
      <formula>"Baja"</formula>
    </cfRule>
  </conditionalFormatting>
  <conditionalFormatting sqref="AP600">
    <cfRule type="cellIs" dxfId="9920" priority="1252" stopIfTrue="1" operator="equal">
      <formula>"Media"</formula>
    </cfRule>
  </conditionalFormatting>
  <conditionalFormatting sqref="AP600">
    <cfRule type="cellIs" dxfId="9919" priority="1250" stopIfTrue="1" operator="equal">
      <formula>"Muy Alta"</formula>
    </cfRule>
  </conditionalFormatting>
  <conditionalFormatting sqref="AP600">
    <cfRule type="cellIs" dxfId="9918" priority="1254" stopIfTrue="1" operator="equal">
      <formula>"Muy Baja"</formula>
    </cfRule>
  </conditionalFormatting>
  <conditionalFormatting sqref="V598:V599">
    <cfRule type="cellIs" dxfId="9917" priority="1355" stopIfTrue="1" operator="equal">
      <formula>"Alta"</formula>
    </cfRule>
  </conditionalFormatting>
  <conditionalFormatting sqref="V598:V599">
    <cfRule type="cellIs" dxfId="9916" priority="1357" stopIfTrue="1" operator="equal">
      <formula>"Baja"</formula>
    </cfRule>
  </conditionalFormatting>
  <conditionalFormatting sqref="V598:V599">
    <cfRule type="cellIs" dxfId="9915" priority="1356" stopIfTrue="1" operator="equal">
      <formula>"Media"</formula>
    </cfRule>
  </conditionalFormatting>
  <conditionalFormatting sqref="V598:V599">
    <cfRule type="cellIs" dxfId="9914" priority="1354" stopIfTrue="1" operator="equal">
      <formula>"Muy Alta"</formula>
    </cfRule>
  </conditionalFormatting>
  <conditionalFormatting sqref="V598:V599">
    <cfRule type="cellIs" dxfId="9913" priority="1358" stopIfTrue="1" operator="equal">
      <formula>"Muy Baja"</formula>
    </cfRule>
  </conditionalFormatting>
  <conditionalFormatting sqref="AW598">
    <cfRule type="containsText" dxfId="9912" priority="1329" operator="containsText" text="VALORAR">
      <formula>NOT(ISERROR(SEARCH("VALORAR",AW598)))</formula>
    </cfRule>
    <cfRule type="containsText" dxfId="9911" priority="1330" operator="containsText" text="Extrema">
      <formula>NOT(ISERROR(SEARCH("Extrema",AW598)))</formula>
    </cfRule>
    <cfRule type="containsText" dxfId="9910" priority="1331" operator="containsText" text="Alta">
      <formula>NOT(ISERROR(SEARCH("Alta",AW598)))</formula>
    </cfRule>
    <cfRule type="containsText" dxfId="9909" priority="1332" operator="containsText" text="Moderada">
      <formula>NOT(ISERROR(SEARCH("Moderada",AW598)))</formula>
    </cfRule>
    <cfRule type="containsText" dxfId="9908" priority="1333" operator="containsText" text="Baja">
      <formula>NOT(ISERROR(SEARCH("Baja",AW598)))</formula>
    </cfRule>
  </conditionalFormatting>
  <conditionalFormatting sqref="AW598">
    <cfRule type="containsText" dxfId="9907" priority="1334" operator="containsText" text="VALORAR">
      <formula>NOT(ISERROR(SEARCH("VALORAR",AW598)))</formula>
    </cfRule>
    <cfRule type="containsText" dxfId="9906" priority="1335" operator="containsText" text="Extrema">
      <formula>NOT(ISERROR(SEARCH("Extrema",AW598)))</formula>
    </cfRule>
    <cfRule type="containsText" dxfId="9905" priority="1336" operator="containsText" text="Alta">
      <formula>NOT(ISERROR(SEARCH("Alta",AW598)))</formula>
    </cfRule>
    <cfRule type="containsText" dxfId="9904" priority="1337" operator="containsText" text="Moderada">
      <formula>NOT(ISERROR(SEARCH("Moderada",AW598)))</formula>
    </cfRule>
    <cfRule type="containsText" dxfId="9903" priority="1338" operator="containsText" text="Baja">
      <formula>NOT(ISERROR(SEARCH("Baja",AW598)))</formula>
    </cfRule>
  </conditionalFormatting>
  <conditionalFormatting sqref="AP598">
    <cfRule type="cellIs" dxfId="9902" priority="1321" stopIfTrue="1" operator="equal">
      <formula>"Alta"</formula>
    </cfRule>
  </conditionalFormatting>
  <conditionalFormatting sqref="AP598">
    <cfRule type="cellIs" dxfId="9901" priority="1323" stopIfTrue="1" operator="equal">
      <formula>"Baja"</formula>
    </cfRule>
  </conditionalFormatting>
  <conditionalFormatting sqref="AP598">
    <cfRule type="cellIs" dxfId="9900" priority="1322" stopIfTrue="1" operator="equal">
      <formula>"Media"</formula>
    </cfRule>
  </conditionalFormatting>
  <conditionalFormatting sqref="AP598">
    <cfRule type="cellIs" dxfId="9899" priority="1320" stopIfTrue="1" operator="equal">
      <formula>"Muy Alta"</formula>
    </cfRule>
  </conditionalFormatting>
  <conditionalFormatting sqref="AP598">
    <cfRule type="cellIs" dxfId="9898" priority="1324" stopIfTrue="1" operator="equal">
      <formula>"Muy Baja"</formula>
    </cfRule>
  </conditionalFormatting>
  <conditionalFormatting sqref="AP599">
    <cfRule type="cellIs" dxfId="9897" priority="1307" stopIfTrue="1" operator="equal">
      <formula>"Alta"</formula>
    </cfRule>
  </conditionalFormatting>
  <conditionalFormatting sqref="AP599">
    <cfRule type="cellIs" dxfId="9896" priority="1309" stopIfTrue="1" operator="equal">
      <formula>"Baja"</formula>
    </cfRule>
  </conditionalFormatting>
  <conditionalFormatting sqref="AP599">
    <cfRule type="cellIs" dxfId="9895" priority="1308" stopIfTrue="1" operator="equal">
      <formula>"Media"</formula>
    </cfRule>
  </conditionalFormatting>
  <conditionalFormatting sqref="AP599">
    <cfRule type="cellIs" dxfId="9894" priority="1306" stopIfTrue="1" operator="equal">
      <formula>"Muy Alta"</formula>
    </cfRule>
  </conditionalFormatting>
  <conditionalFormatting sqref="AP599">
    <cfRule type="cellIs" dxfId="9893" priority="1310" stopIfTrue="1" operator="equal">
      <formula>"Muy Baja"</formula>
    </cfRule>
  </conditionalFormatting>
  <conditionalFormatting sqref="AE600:AE601">
    <cfRule type="containsText" dxfId="9892" priority="1259" operator="containsText" text="VALORAR">
      <formula>NOT(ISERROR(SEARCH("VALORAR",AE600)))</formula>
    </cfRule>
    <cfRule type="containsText" dxfId="9891" priority="1260" operator="containsText" text="Extrema">
      <formula>NOT(ISERROR(SEARCH("Extrema",AE600)))</formula>
    </cfRule>
    <cfRule type="containsText" dxfId="9890" priority="1261" operator="containsText" text="Alta">
      <formula>NOT(ISERROR(SEARCH("Alta",AE600)))</formula>
    </cfRule>
    <cfRule type="containsText" dxfId="9889" priority="1262" operator="containsText" text="Moderada">
      <formula>NOT(ISERROR(SEARCH("Moderada",AE600)))</formula>
    </cfRule>
    <cfRule type="containsText" dxfId="9888" priority="1263" operator="containsText" text="Baja">
      <formula>NOT(ISERROR(SEARCH("Baja",AE600)))</formula>
    </cfRule>
  </conditionalFormatting>
  <conditionalFormatting sqref="AE600:AE601">
    <cfRule type="containsText" dxfId="9887" priority="1264" operator="containsText" text="VALORAR">
      <formula>NOT(ISERROR(SEARCH("VALORAR",AE600)))</formula>
    </cfRule>
    <cfRule type="containsText" dxfId="9886" priority="1265" operator="containsText" text="Extrema">
      <formula>NOT(ISERROR(SEARCH("Extrema",AE600)))</formula>
    </cfRule>
    <cfRule type="containsText" dxfId="9885" priority="1266" operator="containsText" text="Alta">
      <formula>NOT(ISERROR(SEARCH("Alta",AE600)))</formula>
    </cfRule>
    <cfRule type="containsText" dxfId="9884" priority="1267" operator="containsText" text="Moderada">
      <formula>NOT(ISERROR(SEARCH("Moderada",AE600)))</formula>
    </cfRule>
    <cfRule type="containsText" dxfId="9883" priority="1268" operator="containsText" text="Baja">
      <formula>NOT(ISERROR(SEARCH("Baja",AE600)))</formula>
    </cfRule>
  </conditionalFormatting>
  <conditionalFormatting sqref="V600:V601">
    <cfRule type="cellIs" dxfId="9882" priority="1275" stopIfTrue="1" operator="equal">
      <formula>"Alta"</formula>
    </cfRule>
  </conditionalFormatting>
  <conditionalFormatting sqref="V600:V601">
    <cfRule type="cellIs" dxfId="9881" priority="1277" stopIfTrue="1" operator="equal">
      <formula>"Baja"</formula>
    </cfRule>
  </conditionalFormatting>
  <conditionalFormatting sqref="V600:V601">
    <cfRule type="cellIs" dxfId="9880" priority="1276" stopIfTrue="1" operator="equal">
      <formula>"Media"</formula>
    </cfRule>
  </conditionalFormatting>
  <conditionalFormatting sqref="V600:V601">
    <cfRule type="cellIs" dxfId="9879" priority="1274" stopIfTrue="1" operator="equal">
      <formula>"Muy Alta"</formula>
    </cfRule>
  </conditionalFormatting>
  <conditionalFormatting sqref="V600:V601">
    <cfRule type="cellIs" dxfId="9878" priority="1278" stopIfTrue="1" operator="equal">
      <formula>"Muy Baja"</formula>
    </cfRule>
  </conditionalFormatting>
  <conditionalFormatting sqref="AP601">
    <cfRule type="cellIs" dxfId="9877" priority="1237" stopIfTrue="1" operator="equal">
      <formula>"Alta"</formula>
    </cfRule>
  </conditionalFormatting>
  <conditionalFormatting sqref="AP601">
    <cfRule type="cellIs" dxfId="9876" priority="1239" stopIfTrue="1" operator="equal">
      <formula>"Baja"</formula>
    </cfRule>
  </conditionalFormatting>
  <conditionalFormatting sqref="AP601">
    <cfRule type="cellIs" dxfId="9875" priority="1238" stopIfTrue="1" operator="equal">
      <formula>"Media"</formula>
    </cfRule>
  </conditionalFormatting>
  <conditionalFormatting sqref="AP601">
    <cfRule type="cellIs" dxfId="9874" priority="1236" stopIfTrue="1" operator="equal">
      <formula>"Muy Alta"</formula>
    </cfRule>
  </conditionalFormatting>
  <conditionalFormatting sqref="AP601">
    <cfRule type="cellIs" dxfId="9873" priority="1240" stopIfTrue="1" operator="equal">
      <formula>"Muy Baja"</formula>
    </cfRule>
  </conditionalFormatting>
  <conditionalFormatting sqref="AE602">
    <cfRule type="containsText" dxfId="9872" priority="1203" operator="containsText" text="VALORAR">
      <formula>NOT(ISERROR(SEARCH("VALORAR",AE602)))</formula>
    </cfRule>
    <cfRule type="containsText" dxfId="9871" priority="1204" operator="containsText" text="Extrema">
      <formula>NOT(ISERROR(SEARCH("Extrema",AE602)))</formula>
    </cfRule>
    <cfRule type="containsText" dxfId="9870" priority="1205" operator="containsText" text="Alta">
      <formula>NOT(ISERROR(SEARCH("Alta",AE602)))</formula>
    </cfRule>
    <cfRule type="containsText" dxfId="9869" priority="1206" operator="containsText" text="Moderada">
      <formula>NOT(ISERROR(SEARCH("Moderada",AE602)))</formula>
    </cfRule>
    <cfRule type="containsText" dxfId="9868" priority="1207" operator="containsText" text="Baja">
      <formula>NOT(ISERROR(SEARCH("Baja",AE602)))</formula>
    </cfRule>
  </conditionalFormatting>
  <conditionalFormatting sqref="AE602">
    <cfRule type="containsText" dxfId="9867" priority="1208" operator="containsText" text="VALORAR">
      <formula>NOT(ISERROR(SEARCH("VALORAR",AE602)))</formula>
    </cfRule>
    <cfRule type="containsText" dxfId="9866" priority="1209" operator="containsText" text="Extrema">
      <formula>NOT(ISERROR(SEARCH("Extrema",AE602)))</formula>
    </cfRule>
    <cfRule type="containsText" dxfId="9865" priority="1210" operator="containsText" text="Alta">
      <formula>NOT(ISERROR(SEARCH("Alta",AE602)))</formula>
    </cfRule>
    <cfRule type="containsText" dxfId="9864" priority="1211" operator="containsText" text="Moderada">
      <formula>NOT(ISERROR(SEARCH("Moderada",AE602)))</formula>
    </cfRule>
    <cfRule type="containsText" dxfId="9863" priority="1212" operator="containsText" text="Baja">
      <formula>NOT(ISERROR(SEARCH("Baja",AE602)))</formula>
    </cfRule>
  </conditionalFormatting>
  <conditionalFormatting sqref="V602">
    <cfRule type="cellIs" dxfId="9862" priority="1219" stopIfTrue="1" operator="equal">
      <formula>"Alta"</formula>
    </cfRule>
  </conditionalFormatting>
  <conditionalFormatting sqref="V602">
    <cfRule type="cellIs" dxfId="9861" priority="1221" stopIfTrue="1" operator="equal">
      <formula>"Baja"</formula>
    </cfRule>
  </conditionalFormatting>
  <conditionalFormatting sqref="V602">
    <cfRule type="cellIs" dxfId="9860" priority="1220" stopIfTrue="1" operator="equal">
      <formula>"Media"</formula>
    </cfRule>
  </conditionalFormatting>
  <conditionalFormatting sqref="V602">
    <cfRule type="cellIs" dxfId="9859" priority="1218" stopIfTrue="1" operator="equal">
      <formula>"Muy Alta"</formula>
    </cfRule>
  </conditionalFormatting>
  <conditionalFormatting sqref="V602">
    <cfRule type="cellIs" dxfId="9858" priority="1222" stopIfTrue="1" operator="equal">
      <formula>"Muy Baja"</formula>
    </cfRule>
  </conditionalFormatting>
  <conditionalFormatting sqref="AP602">
    <cfRule type="cellIs" dxfId="9857" priority="1195" stopIfTrue="1" operator="equal">
      <formula>"Alta"</formula>
    </cfRule>
  </conditionalFormatting>
  <conditionalFormatting sqref="AP602">
    <cfRule type="cellIs" dxfId="9856" priority="1197" stopIfTrue="1" operator="equal">
      <formula>"Baja"</formula>
    </cfRule>
  </conditionalFormatting>
  <conditionalFormatting sqref="AP602">
    <cfRule type="cellIs" dxfId="9855" priority="1196" stopIfTrue="1" operator="equal">
      <formula>"Media"</formula>
    </cfRule>
  </conditionalFormatting>
  <conditionalFormatting sqref="AP602">
    <cfRule type="cellIs" dxfId="9854" priority="1194" stopIfTrue="1" operator="equal">
      <formula>"Muy Alta"</formula>
    </cfRule>
  </conditionalFormatting>
  <conditionalFormatting sqref="AP602">
    <cfRule type="cellIs" dxfId="9853" priority="1198" stopIfTrue="1" operator="equal">
      <formula>"Muy Baja"</formula>
    </cfRule>
  </conditionalFormatting>
  <conditionalFormatting sqref="AE592:AE593">
    <cfRule type="containsText" dxfId="9852" priority="1147" operator="containsText" text="VALORAR">
      <formula>NOT(ISERROR(SEARCH("VALORAR",AE592)))</formula>
    </cfRule>
    <cfRule type="containsText" dxfId="9851" priority="1148" operator="containsText" text="Extrema">
      <formula>NOT(ISERROR(SEARCH("Extrema",AE592)))</formula>
    </cfRule>
    <cfRule type="containsText" dxfId="9850" priority="1149" operator="containsText" text="Alta">
      <formula>NOT(ISERROR(SEARCH("Alta",AE592)))</formula>
    </cfRule>
    <cfRule type="containsText" dxfId="9849" priority="1150" operator="containsText" text="Moderada">
      <formula>NOT(ISERROR(SEARCH("Moderada",AE592)))</formula>
    </cfRule>
    <cfRule type="containsText" dxfId="9848" priority="1151" operator="containsText" text="Baja">
      <formula>NOT(ISERROR(SEARCH("Baja",AE592)))</formula>
    </cfRule>
  </conditionalFormatting>
  <conditionalFormatting sqref="AE592:AE593">
    <cfRule type="containsText" dxfId="9847" priority="1152" operator="containsText" text="VALORAR">
      <formula>NOT(ISERROR(SEARCH("VALORAR",AE592)))</formula>
    </cfRule>
    <cfRule type="containsText" dxfId="9846" priority="1153" operator="containsText" text="Extrema">
      <formula>NOT(ISERROR(SEARCH("Extrema",AE592)))</formula>
    </cfRule>
    <cfRule type="containsText" dxfId="9845" priority="1154" operator="containsText" text="Alta">
      <formula>NOT(ISERROR(SEARCH("Alta",AE592)))</formula>
    </cfRule>
    <cfRule type="containsText" dxfId="9844" priority="1155" operator="containsText" text="Moderada">
      <formula>NOT(ISERROR(SEARCH("Moderada",AE592)))</formula>
    </cfRule>
    <cfRule type="containsText" dxfId="9843" priority="1156" operator="containsText" text="Baja">
      <formula>NOT(ISERROR(SEARCH("Baja",AE592)))</formula>
    </cfRule>
  </conditionalFormatting>
  <conditionalFormatting sqref="AP597">
    <cfRule type="cellIs" dxfId="9842" priority="1101" stopIfTrue="1" operator="equal">
      <formula>"Alta"</formula>
    </cfRule>
  </conditionalFormatting>
  <conditionalFormatting sqref="AP597">
    <cfRule type="cellIs" dxfId="9841" priority="1103" stopIfTrue="1" operator="equal">
      <formula>"Baja"</formula>
    </cfRule>
  </conditionalFormatting>
  <conditionalFormatting sqref="AP597">
    <cfRule type="cellIs" dxfId="9840" priority="1102" stopIfTrue="1" operator="equal">
      <formula>"Media"</formula>
    </cfRule>
  </conditionalFormatting>
  <conditionalFormatting sqref="AP597">
    <cfRule type="cellIs" dxfId="9839" priority="1100" stopIfTrue="1" operator="equal">
      <formula>"Muy Alta"</formula>
    </cfRule>
  </conditionalFormatting>
  <conditionalFormatting sqref="AP597">
    <cfRule type="cellIs" dxfId="9838" priority="1104" stopIfTrue="1" operator="equal">
      <formula>"Muy Baja"</formula>
    </cfRule>
  </conditionalFormatting>
  <conditionalFormatting sqref="AP594">
    <cfRule type="cellIs" dxfId="9837" priority="1059" stopIfTrue="1" operator="equal">
      <formula>"Alta"</formula>
    </cfRule>
  </conditionalFormatting>
  <conditionalFormatting sqref="AP594">
    <cfRule type="cellIs" dxfId="9836" priority="1061" stopIfTrue="1" operator="equal">
      <formula>"Baja"</formula>
    </cfRule>
  </conditionalFormatting>
  <conditionalFormatting sqref="AP594">
    <cfRule type="cellIs" dxfId="9835" priority="1060" stopIfTrue="1" operator="equal">
      <formula>"Media"</formula>
    </cfRule>
  </conditionalFormatting>
  <conditionalFormatting sqref="AP594">
    <cfRule type="cellIs" dxfId="9834" priority="1058" stopIfTrue="1" operator="equal">
      <formula>"Muy Alta"</formula>
    </cfRule>
  </conditionalFormatting>
  <conditionalFormatting sqref="AP594">
    <cfRule type="cellIs" dxfId="9833" priority="1062" stopIfTrue="1" operator="equal">
      <formula>"Muy Baja"</formula>
    </cfRule>
  </conditionalFormatting>
  <conditionalFormatting sqref="V592:V593">
    <cfRule type="cellIs" dxfId="9832" priority="1163" stopIfTrue="1" operator="equal">
      <formula>"Alta"</formula>
    </cfRule>
  </conditionalFormatting>
  <conditionalFormatting sqref="V592:V593">
    <cfRule type="cellIs" dxfId="9831" priority="1165" stopIfTrue="1" operator="equal">
      <formula>"Baja"</formula>
    </cfRule>
  </conditionalFormatting>
  <conditionalFormatting sqref="V592:V593">
    <cfRule type="cellIs" dxfId="9830" priority="1164" stopIfTrue="1" operator="equal">
      <formula>"Media"</formula>
    </cfRule>
  </conditionalFormatting>
  <conditionalFormatting sqref="V592:V593">
    <cfRule type="cellIs" dxfId="9829" priority="1162" stopIfTrue="1" operator="equal">
      <formula>"Muy Alta"</formula>
    </cfRule>
  </conditionalFormatting>
  <conditionalFormatting sqref="V592:V593">
    <cfRule type="cellIs" dxfId="9828" priority="1166" stopIfTrue="1" operator="equal">
      <formula>"Muy Baja"</formula>
    </cfRule>
  </conditionalFormatting>
  <conditionalFormatting sqref="AW592">
    <cfRule type="containsText" dxfId="9827" priority="1137" operator="containsText" text="VALORAR">
      <formula>NOT(ISERROR(SEARCH("VALORAR",AW592)))</formula>
    </cfRule>
    <cfRule type="containsText" dxfId="9826" priority="1138" operator="containsText" text="Extrema">
      <formula>NOT(ISERROR(SEARCH("Extrema",AW592)))</formula>
    </cfRule>
    <cfRule type="containsText" dxfId="9825" priority="1139" operator="containsText" text="Alta">
      <formula>NOT(ISERROR(SEARCH("Alta",AW592)))</formula>
    </cfRule>
    <cfRule type="containsText" dxfId="9824" priority="1140" operator="containsText" text="Moderada">
      <formula>NOT(ISERROR(SEARCH("Moderada",AW592)))</formula>
    </cfRule>
    <cfRule type="containsText" dxfId="9823" priority="1141" operator="containsText" text="Baja">
      <formula>NOT(ISERROR(SEARCH("Baja",AW592)))</formula>
    </cfRule>
  </conditionalFormatting>
  <conditionalFormatting sqref="AW592">
    <cfRule type="containsText" dxfId="9822" priority="1142" operator="containsText" text="VALORAR">
      <formula>NOT(ISERROR(SEARCH("VALORAR",AW592)))</formula>
    </cfRule>
    <cfRule type="containsText" dxfId="9821" priority="1143" operator="containsText" text="Extrema">
      <formula>NOT(ISERROR(SEARCH("Extrema",AW592)))</formula>
    </cfRule>
    <cfRule type="containsText" dxfId="9820" priority="1144" operator="containsText" text="Alta">
      <formula>NOT(ISERROR(SEARCH("Alta",AW592)))</formula>
    </cfRule>
    <cfRule type="containsText" dxfId="9819" priority="1145" operator="containsText" text="Moderada">
      <formula>NOT(ISERROR(SEARCH("Moderada",AW592)))</formula>
    </cfRule>
    <cfRule type="containsText" dxfId="9818" priority="1146" operator="containsText" text="Baja">
      <formula>NOT(ISERROR(SEARCH("Baja",AW592)))</formula>
    </cfRule>
  </conditionalFormatting>
  <conditionalFormatting sqref="AP592">
    <cfRule type="cellIs" dxfId="9817" priority="1129" stopIfTrue="1" operator="equal">
      <formula>"Alta"</formula>
    </cfRule>
  </conditionalFormatting>
  <conditionalFormatting sqref="AP592">
    <cfRule type="cellIs" dxfId="9816" priority="1131" stopIfTrue="1" operator="equal">
      <formula>"Baja"</formula>
    </cfRule>
  </conditionalFormatting>
  <conditionalFormatting sqref="AP592">
    <cfRule type="cellIs" dxfId="9815" priority="1130" stopIfTrue="1" operator="equal">
      <formula>"Media"</formula>
    </cfRule>
  </conditionalFormatting>
  <conditionalFormatting sqref="AP592">
    <cfRule type="cellIs" dxfId="9814" priority="1128" stopIfTrue="1" operator="equal">
      <formula>"Muy Alta"</formula>
    </cfRule>
  </conditionalFormatting>
  <conditionalFormatting sqref="AP592">
    <cfRule type="cellIs" dxfId="9813" priority="1132" stopIfTrue="1" operator="equal">
      <formula>"Muy Baja"</formula>
    </cfRule>
  </conditionalFormatting>
  <conditionalFormatting sqref="AP593">
    <cfRule type="cellIs" dxfId="9812" priority="1115" stopIfTrue="1" operator="equal">
      <formula>"Alta"</formula>
    </cfRule>
  </conditionalFormatting>
  <conditionalFormatting sqref="AP593">
    <cfRule type="cellIs" dxfId="9811" priority="1117" stopIfTrue="1" operator="equal">
      <formula>"Baja"</formula>
    </cfRule>
  </conditionalFormatting>
  <conditionalFormatting sqref="AP593">
    <cfRule type="cellIs" dxfId="9810" priority="1116" stopIfTrue="1" operator="equal">
      <formula>"Media"</formula>
    </cfRule>
  </conditionalFormatting>
  <conditionalFormatting sqref="AP593">
    <cfRule type="cellIs" dxfId="9809" priority="1114" stopIfTrue="1" operator="equal">
      <formula>"Muy Alta"</formula>
    </cfRule>
  </conditionalFormatting>
  <conditionalFormatting sqref="AP593">
    <cfRule type="cellIs" dxfId="9808" priority="1118" stopIfTrue="1" operator="equal">
      <formula>"Muy Baja"</formula>
    </cfRule>
  </conditionalFormatting>
  <conditionalFormatting sqref="AE594:AE595">
    <cfRule type="containsText" dxfId="9807" priority="1067" operator="containsText" text="VALORAR">
      <formula>NOT(ISERROR(SEARCH("VALORAR",AE594)))</formula>
    </cfRule>
    <cfRule type="containsText" dxfId="9806" priority="1068" operator="containsText" text="Extrema">
      <formula>NOT(ISERROR(SEARCH("Extrema",AE594)))</formula>
    </cfRule>
    <cfRule type="containsText" dxfId="9805" priority="1069" operator="containsText" text="Alta">
      <formula>NOT(ISERROR(SEARCH("Alta",AE594)))</formula>
    </cfRule>
    <cfRule type="containsText" dxfId="9804" priority="1070" operator="containsText" text="Moderada">
      <formula>NOT(ISERROR(SEARCH("Moderada",AE594)))</formula>
    </cfRule>
    <cfRule type="containsText" dxfId="9803" priority="1071" operator="containsText" text="Baja">
      <formula>NOT(ISERROR(SEARCH("Baja",AE594)))</formula>
    </cfRule>
  </conditionalFormatting>
  <conditionalFormatting sqref="AE594:AE595">
    <cfRule type="containsText" dxfId="9802" priority="1072" operator="containsText" text="VALORAR">
      <formula>NOT(ISERROR(SEARCH("VALORAR",AE594)))</formula>
    </cfRule>
    <cfRule type="containsText" dxfId="9801" priority="1073" operator="containsText" text="Extrema">
      <formula>NOT(ISERROR(SEARCH("Extrema",AE594)))</formula>
    </cfRule>
    <cfRule type="containsText" dxfId="9800" priority="1074" operator="containsText" text="Alta">
      <formula>NOT(ISERROR(SEARCH("Alta",AE594)))</formula>
    </cfRule>
    <cfRule type="containsText" dxfId="9799" priority="1075" operator="containsText" text="Moderada">
      <formula>NOT(ISERROR(SEARCH("Moderada",AE594)))</formula>
    </cfRule>
    <cfRule type="containsText" dxfId="9798" priority="1076" operator="containsText" text="Baja">
      <formula>NOT(ISERROR(SEARCH("Baja",AE594)))</formula>
    </cfRule>
  </conditionalFormatting>
  <conditionalFormatting sqref="V594:V595">
    <cfRule type="cellIs" dxfId="9797" priority="1083" stopIfTrue="1" operator="equal">
      <formula>"Alta"</formula>
    </cfRule>
  </conditionalFormatting>
  <conditionalFormatting sqref="V594:V595">
    <cfRule type="cellIs" dxfId="9796" priority="1085" stopIfTrue="1" operator="equal">
      <formula>"Baja"</formula>
    </cfRule>
  </conditionalFormatting>
  <conditionalFormatting sqref="V594:V595">
    <cfRule type="cellIs" dxfId="9795" priority="1084" stopIfTrue="1" operator="equal">
      <formula>"Media"</formula>
    </cfRule>
  </conditionalFormatting>
  <conditionalFormatting sqref="V594:V595">
    <cfRule type="cellIs" dxfId="9794" priority="1082" stopIfTrue="1" operator="equal">
      <formula>"Muy Alta"</formula>
    </cfRule>
  </conditionalFormatting>
  <conditionalFormatting sqref="V594:V595">
    <cfRule type="cellIs" dxfId="9793" priority="1086" stopIfTrue="1" operator="equal">
      <formula>"Muy Baja"</formula>
    </cfRule>
  </conditionalFormatting>
  <conditionalFormatting sqref="AP595">
    <cfRule type="cellIs" dxfId="9792" priority="1045" stopIfTrue="1" operator="equal">
      <formula>"Alta"</formula>
    </cfRule>
  </conditionalFormatting>
  <conditionalFormatting sqref="AP595">
    <cfRule type="cellIs" dxfId="9791" priority="1047" stopIfTrue="1" operator="equal">
      <formula>"Baja"</formula>
    </cfRule>
  </conditionalFormatting>
  <conditionalFormatting sqref="AP595">
    <cfRule type="cellIs" dxfId="9790" priority="1046" stopIfTrue="1" operator="equal">
      <formula>"Media"</formula>
    </cfRule>
  </conditionalFormatting>
  <conditionalFormatting sqref="AP595">
    <cfRule type="cellIs" dxfId="9789" priority="1044" stopIfTrue="1" operator="equal">
      <formula>"Muy Alta"</formula>
    </cfRule>
  </conditionalFormatting>
  <conditionalFormatting sqref="AP595">
    <cfRule type="cellIs" dxfId="9788" priority="1048" stopIfTrue="1" operator="equal">
      <formula>"Muy Baja"</formula>
    </cfRule>
  </conditionalFormatting>
  <conditionalFormatting sqref="AE596">
    <cfRule type="containsText" dxfId="9787" priority="1011" operator="containsText" text="VALORAR">
      <formula>NOT(ISERROR(SEARCH("VALORAR",AE596)))</formula>
    </cfRule>
    <cfRule type="containsText" dxfId="9786" priority="1012" operator="containsText" text="Extrema">
      <formula>NOT(ISERROR(SEARCH("Extrema",AE596)))</formula>
    </cfRule>
    <cfRule type="containsText" dxfId="9785" priority="1013" operator="containsText" text="Alta">
      <formula>NOT(ISERROR(SEARCH("Alta",AE596)))</formula>
    </cfRule>
    <cfRule type="containsText" dxfId="9784" priority="1014" operator="containsText" text="Moderada">
      <formula>NOT(ISERROR(SEARCH("Moderada",AE596)))</formula>
    </cfRule>
    <cfRule type="containsText" dxfId="9783" priority="1015" operator="containsText" text="Baja">
      <formula>NOT(ISERROR(SEARCH("Baja",AE596)))</formula>
    </cfRule>
  </conditionalFormatting>
  <conditionalFormatting sqref="AE596">
    <cfRule type="containsText" dxfId="9782" priority="1016" operator="containsText" text="VALORAR">
      <formula>NOT(ISERROR(SEARCH("VALORAR",AE596)))</formula>
    </cfRule>
    <cfRule type="containsText" dxfId="9781" priority="1017" operator="containsText" text="Extrema">
      <formula>NOT(ISERROR(SEARCH("Extrema",AE596)))</formula>
    </cfRule>
    <cfRule type="containsText" dxfId="9780" priority="1018" operator="containsText" text="Alta">
      <formula>NOT(ISERROR(SEARCH("Alta",AE596)))</formula>
    </cfRule>
    <cfRule type="containsText" dxfId="9779" priority="1019" operator="containsText" text="Moderada">
      <formula>NOT(ISERROR(SEARCH("Moderada",AE596)))</formula>
    </cfRule>
    <cfRule type="containsText" dxfId="9778" priority="1020" operator="containsText" text="Baja">
      <formula>NOT(ISERROR(SEARCH("Baja",AE596)))</formula>
    </cfRule>
  </conditionalFormatting>
  <conditionalFormatting sqref="V596">
    <cfRule type="cellIs" dxfId="9777" priority="1027" stopIfTrue="1" operator="equal">
      <formula>"Alta"</formula>
    </cfRule>
  </conditionalFormatting>
  <conditionalFormatting sqref="V596">
    <cfRule type="cellIs" dxfId="9776" priority="1029" stopIfTrue="1" operator="equal">
      <formula>"Baja"</formula>
    </cfRule>
  </conditionalFormatting>
  <conditionalFormatting sqref="V596">
    <cfRule type="cellIs" dxfId="9775" priority="1028" stopIfTrue="1" operator="equal">
      <formula>"Media"</formula>
    </cfRule>
  </conditionalFormatting>
  <conditionalFormatting sqref="V596">
    <cfRule type="cellIs" dxfId="9774" priority="1026" stopIfTrue="1" operator="equal">
      <formula>"Muy Alta"</formula>
    </cfRule>
  </conditionalFormatting>
  <conditionalFormatting sqref="V596">
    <cfRule type="cellIs" dxfId="9773" priority="1030" stopIfTrue="1" operator="equal">
      <formula>"Muy Baja"</formula>
    </cfRule>
  </conditionalFormatting>
  <conditionalFormatting sqref="AP596">
    <cfRule type="cellIs" dxfId="9772" priority="1003" stopIfTrue="1" operator="equal">
      <formula>"Alta"</formula>
    </cfRule>
  </conditionalFormatting>
  <conditionalFormatting sqref="AP596">
    <cfRule type="cellIs" dxfId="9771" priority="1005" stopIfTrue="1" operator="equal">
      <formula>"Baja"</formula>
    </cfRule>
  </conditionalFormatting>
  <conditionalFormatting sqref="AP596">
    <cfRule type="cellIs" dxfId="9770" priority="1004" stopIfTrue="1" operator="equal">
      <formula>"Media"</formula>
    </cfRule>
  </conditionalFormatting>
  <conditionalFormatting sqref="AP596">
    <cfRule type="cellIs" dxfId="9769" priority="1002" stopIfTrue="1" operator="equal">
      <formula>"Muy Alta"</formula>
    </cfRule>
  </conditionalFormatting>
  <conditionalFormatting sqref="AP596">
    <cfRule type="cellIs" dxfId="9768" priority="1006" stopIfTrue="1" operator="equal">
      <formula>"Muy Baja"</formula>
    </cfRule>
  </conditionalFormatting>
  <conditionalFormatting sqref="AE604:AE605">
    <cfRule type="containsText" dxfId="9767" priority="955" operator="containsText" text="VALORAR">
      <formula>NOT(ISERROR(SEARCH("VALORAR",AE604)))</formula>
    </cfRule>
    <cfRule type="containsText" dxfId="9766" priority="956" operator="containsText" text="Extrema">
      <formula>NOT(ISERROR(SEARCH("Extrema",AE604)))</formula>
    </cfRule>
    <cfRule type="containsText" dxfId="9765" priority="957" operator="containsText" text="Alta">
      <formula>NOT(ISERROR(SEARCH("Alta",AE604)))</formula>
    </cfRule>
    <cfRule type="containsText" dxfId="9764" priority="958" operator="containsText" text="Moderada">
      <formula>NOT(ISERROR(SEARCH("Moderada",AE604)))</formula>
    </cfRule>
    <cfRule type="containsText" dxfId="9763" priority="959" operator="containsText" text="Baja">
      <formula>NOT(ISERROR(SEARCH("Baja",AE604)))</formula>
    </cfRule>
  </conditionalFormatting>
  <conditionalFormatting sqref="AE604:AE605">
    <cfRule type="containsText" dxfId="9762" priority="960" operator="containsText" text="VALORAR">
      <formula>NOT(ISERROR(SEARCH("VALORAR",AE604)))</formula>
    </cfRule>
    <cfRule type="containsText" dxfId="9761" priority="961" operator="containsText" text="Extrema">
      <formula>NOT(ISERROR(SEARCH("Extrema",AE604)))</formula>
    </cfRule>
    <cfRule type="containsText" dxfId="9760" priority="962" operator="containsText" text="Alta">
      <formula>NOT(ISERROR(SEARCH("Alta",AE604)))</formula>
    </cfRule>
    <cfRule type="containsText" dxfId="9759" priority="963" operator="containsText" text="Moderada">
      <formula>NOT(ISERROR(SEARCH("Moderada",AE604)))</formula>
    </cfRule>
    <cfRule type="containsText" dxfId="9758" priority="964" operator="containsText" text="Baja">
      <formula>NOT(ISERROR(SEARCH("Baja",AE604)))</formula>
    </cfRule>
  </conditionalFormatting>
  <conditionalFormatting sqref="AP609">
    <cfRule type="cellIs" dxfId="9757" priority="909" stopIfTrue="1" operator="equal">
      <formula>"Alta"</formula>
    </cfRule>
  </conditionalFormatting>
  <conditionalFormatting sqref="AP609">
    <cfRule type="cellIs" dxfId="9756" priority="911" stopIfTrue="1" operator="equal">
      <formula>"Baja"</formula>
    </cfRule>
  </conditionalFormatting>
  <conditionalFormatting sqref="AP609">
    <cfRule type="cellIs" dxfId="9755" priority="910" stopIfTrue="1" operator="equal">
      <formula>"Media"</formula>
    </cfRule>
  </conditionalFormatting>
  <conditionalFormatting sqref="AP609">
    <cfRule type="cellIs" dxfId="9754" priority="908" stopIfTrue="1" operator="equal">
      <formula>"Muy Alta"</formula>
    </cfRule>
  </conditionalFormatting>
  <conditionalFormatting sqref="AP609">
    <cfRule type="cellIs" dxfId="9753" priority="912" stopIfTrue="1" operator="equal">
      <formula>"Muy Baja"</formula>
    </cfRule>
  </conditionalFormatting>
  <conditionalFormatting sqref="AP606">
    <cfRule type="cellIs" dxfId="9752" priority="867" stopIfTrue="1" operator="equal">
      <formula>"Alta"</formula>
    </cfRule>
  </conditionalFormatting>
  <conditionalFormatting sqref="AP606">
    <cfRule type="cellIs" dxfId="9751" priority="869" stopIfTrue="1" operator="equal">
      <formula>"Baja"</formula>
    </cfRule>
  </conditionalFormatting>
  <conditionalFormatting sqref="AP606">
    <cfRule type="cellIs" dxfId="9750" priority="868" stopIfTrue="1" operator="equal">
      <formula>"Media"</formula>
    </cfRule>
  </conditionalFormatting>
  <conditionalFormatting sqref="AP606">
    <cfRule type="cellIs" dxfId="9749" priority="866" stopIfTrue="1" operator="equal">
      <formula>"Muy Alta"</formula>
    </cfRule>
  </conditionalFormatting>
  <conditionalFormatting sqref="AP606">
    <cfRule type="cellIs" dxfId="9748" priority="870" stopIfTrue="1" operator="equal">
      <formula>"Muy Baja"</formula>
    </cfRule>
  </conditionalFormatting>
  <conditionalFormatting sqref="V604:V605">
    <cfRule type="cellIs" dxfId="9747" priority="971" stopIfTrue="1" operator="equal">
      <formula>"Alta"</formula>
    </cfRule>
  </conditionalFormatting>
  <conditionalFormatting sqref="V604:V605">
    <cfRule type="cellIs" dxfId="9746" priority="973" stopIfTrue="1" operator="equal">
      <formula>"Baja"</formula>
    </cfRule>
  </conditionalFormatting>
  <conditionalFormatting sqref="V604:V605">
    <cfRule type="cellIs" dxfId="9745" priority="972" stopIfTrue="1" operator="equal">
      <formula>"Media"</formula>
    </cfRule>
  </conditionalFormatting>
  <conditionalFormatting sqref="V604:V605">
    <cfRule type="cellIs" dxfId="9744" priority="970" stopIfTrue="1" operator="equal">
      <formula>"Muy Alta"</formula>
    </cfRule>
  </conditionalFormatting>
  <conditionalFormatting sqref="V604:V605">
    <cfRule type="cellIs" dxfId="9743" priority="974" stopIfTrue="1" operator="equal">
      <formula>"Muy Baja"</formula>
    </cfRule>
  </conditionalFormatting>
  <conditionalFormatting sqref="AW604">
    <cfRule type="containsText" dxfId="9742" priority="945" operator="containsText" text="VALORAR">
      <formula>NOT(ISERROR(SEARCH("VALORAR",AW604)))</formula>
    </cfRule>
    <cfRule type="containsText" dxfId="9741" priority="946" operator="containsText" text="Extrema">
      <formula>NOT(ISERROR(SEARCH("Extrema",AW604)))</formula>
    </cfRule>
    <cfRule type="containsText" dxfId="9740" priority="947" operator="containsText" text="Alta">
      <formula>NOT(ISERROR(SEARCH("Alta",AW604)))</formula>
    </cfRule>
    <cfRule type="containsText" dxfId="9739" priority="948" operator="containsText" text="Moderada">
      <formula>NOT(ISERROR(SEARCH("Moderada",AW604)))</formula>
    </cfRule>
    <cfRule type="containsText" dxfId="9738" priority="949" operator="containsText" text="Baja">
      <formula>NOT(ISERROR(SEARCH("Baja",AW604)))</formula>
    </cfRule>
  </conditionalFormatting>
  <conditionalFormatting sqref="AW604">
    <cfRule type="containsText" dxfId="9737" priority="950" operator="containsText" text="VALORAR">
      <formula>NOT(ISERROR(SEARCH("VALORAR",AW604)))</formula>
    </cfRule>
    <cfRule type="containsText" dxfId="9736" priority="951" operator="containsText" text="Extrema">
      <formula>NOT(ISERROR(SEARCH("Extrema",AW604)))</formula>
    </cfRule>
    <cfRule type="containsText" dxfId="9735" priority="952" operator="containsText" text="Alta">
      <formula>NOT(ISERROR(SEARCH("Alta",AW604)))</formula>
    </cfRule>
    <cfRule type="containsText" dxfId="9734" priority="953" operator="containsText" text="Moderada">
      <formula>NOT(ISERROR(SEARCH("Moderada",AW604)))</formula>
    </cfRule>
    <cfRule type="containsText" dxfId="9733" priority="954" operator="containsText" text="Baja">
      <formula>NOT(ISERROR(SEARCH("Baja",AW604)))</formula>
    </cfRule>
  </conditionalFormatting>
  <conditionalFormatting sqref="AP604">
    <cfRule type="cellIs" dxfId="9732" priority="937" stopIfTrue="1" operator="equal">
      <formula>"Alta"</formula>
    </cfRule>
  </conditionalFormatting>
  <conditionalFormatting sqref="AP604">
    <cfRule type="cellIs" dxfId="9731" priority="939" stopIfTrue="1" operator="equal">
      <formula>"Baja"</formula>
    </cfRule>
  </conditionalFormatting>
  <conditionalFormatting sqref="AP604">
    <cfRule type="cellIs" dxfId="9730" priority="938" stopIfTrue="1" operator="equal">
      <formula>"Media"</formula>
    </cfRule>
  </conditionalFormatting>
  <conditionalFormatting sqref="AP604">
    <cfRule type="cellIs" dxfId="9729" priority="936" stopIfTrue="1" operator="equal">
      <formula>"Muy Alta"</formula>
    </cfRule>
  </conditionalFormatting>
  <conditionalFormatting sqref="AP604">
    <cfRule type="cellIs" dxfId="9728" priority="940" stopIfTrue="1" operator="equal">
      <formula>"Muy Baja"</formula>
    </cfRule>
  </conditionalFormatting>
  <conditionalFormatting sqref="AP605">
    <cfRule type="cellIs" dxfId="9727" priority="923" stopIfTrue="1" operator="equal">
      <formula>"Alta"</formula>
    </cfRule>
  </conditionalFormatting>
  <conditionalFormatting sqref="AP605">
    <cfRule type="cellIs" dxfId="9726" priority="925" stopIfTrue="1" operator="equal">
      <formula>"Baja"</formula>
    </cfRule>
  </conditionalFormatting>
  <conditionalFormatting sqref="AP605">
    <cfRule type="cellIs" dxfId="9725" priority="924" stopIfTrue="1" operator="equal">
      <formula>"Media"</formula>
    </cfRule>
  </conditionalFormatting>
  <conditionalFormatting sqref="AP605">
    <cfRule type="cellIs" dxfId="9724" priority="922" stopIfTrue="1" operator="equal">
      <formula>"Muy Alta"</formula>
    </cfRule>
  </conditionalFormatting>
  <conditionalFormatting sqref="AP605">
    <cfRule type="cellIs" dxfId="9723" priority="926" stopIfTrue="1" operator="equal">
      <formula>"Muy Baja"</formula>
    </cfRule>
  </conditionalFormatting>
  <conditionalFormatting sqref="AE606:AE607">
    <cfRule type="containsText" dxfId="9722" priority="875" operator="containsText" text="VALORAR">
      <formula>NOT(ISERROR(SEARCH("VALORAR",AE606)))</formula>
    </cfRule>
    <cfRule type="containsText" dxfId="9721" priority="876" operator="containsText" text="Extrema">
      <formula>NOT(ISERROR(SEARCH("Extrema",AE606)))</formula>
    </cfRule>
    <cfRule type="containsText" dxfId="9720" priority="877" operator="containsText" text="Alta">
      <formula>NOT(ISERROR(SEARCH("Alta",AE606)))</formula>
    </cfRule>
    <cfRule type="containsText" dxfId="9719" priority="878" operator="containsText" text="Moderada">
      <formula>NOT(ISERROR(SEARCH("Moderada",AE606)))</formula>
    </cfRule>
    <cfRule type="containsText" dxfId="9718" priority="879" operator="containsText" text="Baja">
      <formula>NOT(ISERROR(SEARCH("Baja",AE606)))</formula>
    </cfRule>
  </conditionalFormatting>
  <conditionalFormatting sqref="AE606:AE607">
    <cfRule type="containsText" dxfId="9717" priority="880" operator="containsText" text="VALORAR">
      <formula>NOT(ISERROR(SEARCH("VALORAR",AE606)))</formula>
    </cfRule>
    <cfRule type="containsText" dxfId="9716" priority="881" operator="containsText" text="Extrema">
      <formula>NOT(ISERROR(SEARCH("Extrema",AE606)))</formula>
    </cfRule>
    <cfRule type="containsText" dxfId="9715" priority="882" operator="containsText" text="Alta">
      <formula>NOT(ISERROR(SEARCH("Alta",AE606)))</formula>
    </cfRule>
    <cfRule type="containsText" dxfId="9714" priority="883" operator="containsText" text="Moderada">
      <formula>NOT(ISERROR(SEARCH("Moderada",AE606)))</formula>
    </cfRule>
    <cfRule type="containsText" dxfId="9713" priority="884" operator="containsText" text="Baja">
      <formula>NOT(ISERROR(SEARCH("Baja",AE606)))</formula>
    </cfRule>
  </conditionalFormatting>
  <conditionalFormatting sqref="V606:V607">
    <cfRule type="cellIs" dxfId="9712" priority="891" stopIfTrue="1" operator="equal">
      <formula>"Alta"</formula>
    </cfRule>
  </conditionalFormatting>
  <conditionalFormatting sqref="V606:V607">
    <cfRule type="cellIs" dxfId="9711" priority="893" stopIfTrue="1" operator="equal">
      <formula>"Baja"</formula>
    </cfRule>
  </conditionalFormatting>
  <conditionalFormatting sqref="V606:V607">
    <cfRule type="cellIs" dxfId="9710" priority="892" stopIfTrue="1" operator="equal">
      <formula>"Media"</formula>
    </cfRule>
  </conditionalFormatting>
  <conditionalFormatting sqref="V606:V607">
    <cfRule type="cellIs" dxfId="9709" priority="890" stopIfTrue="1" operator="equal">
      <formula>"Muy Alta"</formula>
    </cfRule>
  </conditionalFormatting>
  <conditionalFormatting sqref="V606:V607">
    <cfRule type="cellIs" dxfId="9708" priority="894" stopIfTrue="1" operator="equal">
      <formula>"Muy Baja"</formula>
    </cfRule>
  </conditionalFormatting>
  <conditionalFormatting sqref="AP607">
    <cfRule type="cellIs" dxfId="9707" priority="853" stopIfTrue="1" operator="equal">
      <formula>"Alta"</formula>
    </cfRule>
  </conditionalFormatting>
  <conditionalFormatting sqref="AP607">
    <cfRule type="cellIs" dxfId="9706" priority="855" stopIfTrue="1" operator="equal">
      <formula>"Baja"</formula>
    </cfRule>
  </conditionalFormatting>
  <conditionalFormatting sqref="AP607">
    <cfRule type="cellIs" dxfId="9705" priority="854" stopIfTrue="1" operator="equal">
      <formula>"Media"</formula>
    </cfRule>
  </conditionalFormatting>
  <conditionalFormatting sqref="AP607">
    <cfRule type="cellIs" dxfId="9704" priority="852" stopIfTrue="1" operator="equal">
      <formula>"Muy Alta"</formula>
    </cfRule>
  </conditionalFormatting>
  <conditionalFormatting sqref="AP607">
    <cfRule type="cellIs" dxfId="9703" priority="856" stopIfTrue="1" operator="equal">
      <formula>"Muy Baja"</formula>
    </cfRule>
  </conditionalFormatting>
  <conditionalFormatting sqref="AE608">
    <cfRule type="containsText" dxfId="9702" priority="819" operator="containsText" text="VALORAR">
      <formula>NOT(ISERROR(SEARCH("VALORAR",AE608)))</formula>
    </cfRule>
    <cfRule type="containsText" dxfId="9701" priority="820" operator="containsText" text="Extrema">
      <formula>NOT(ISERROR(SEARCH("Extrema",AE608)))</formula>
    </cfRule>
    <cfRule type="containsText" dxfId="9700" priority="821" operator="containsText" text="Alta">
      <formula>NOT(ISERROR(SEARCH("Alta",AE608)))</formula>
    </cfRule>
    <cfRule type="containsText" dxfId="9699" priority="822" operator="containsText" text="Moderada">
      <formula>NOT(ISERROR(SEARCH("Moderada",AE608)))</formula>
    </cfRule>
    <cfRule type="containsText" dxfId="9698" priority="823" operator="containsText" text="Baja">
      <formula>NOT(ISERROR(SEARCH("Baja",AE608)))</formula>
    </cfRule>
  </conditionalFormatting>
  <conditionalFormatting sqref="AE608">
    <cfRule type="containsText" dxfId="9697" priority="824" operator="containsText" text="VALORAR">
      <formula>NOT(ISERROR(SEARCH("VALORAR",AE608)))</formula>
    </cfRule>
    <cfRule type="containsText" dxfId="9696" priority="825" operator="containsText" text="Extrema">
      <formula>NOT(ISERROR(SEARCH("Extrema",AE608)))</formula>
    </cfRule>
    <cfRule type="containsText" dxfId="9695" priority="826" operator="containsText" text="Alta">
      <formula>NOT(ISERROR(SEARCH("Alta",AE608)))</formula>
    </cfRule>
    <cfRule type="containsText" dxfId="9694" priority="827" operator="containsText" text="Moderada">
      <formula>NOT(ISERROR(SEARCH("Moderada",AE608)))</formula>
    </cfRule>
    <cfRule type="containsText" dxfId="9693" priority="828" operator="containsText" text="Baja">
      <formula>NOT(ISERROR(SEARCH("Baja",AE608)))</formula>
    </cfRule>
  </conditionalFormatting>
  <conditionalFormatting sqref="V608">
    <cfRule type="cellIs" dxfId="9692" priority="835" stopIfTrue="1" operator="equal">
      <formula>"Alta"</formula>
    </cfRule>
  </conditionalFormatting>
  <conditionalFormatting sqref="V608">
    <cfRule type="cellIs" dxfId="9691" priority="837" stopIfTrue="1" operator="equal">
      <formula>"Baja"</formula>
    </cfRule>
  </conditionalFormatting>
  <conditionalFormatting sqref="V608">
    <cfRule type="cellIs" dxfId="9690" priority="836" stopIfTrue="1" operator="equal">
      <formula>"Media"</formula>
    </cfRule>
  </conditionalFormatting>
  <conditionalFormatting sqref="V608">
    <cfRule type="cellIs" dxfId="9689" priority="834" stopIfTrue="1" operator="equal">
      <formula>"Muy Alta"</formula>
    </cfRule>
  </conditionalFormatting>
  <conditionalFormatting sqref="V608">
    <cfRule type="cellIs" dxfId="9688" priority="838" stopIfTrue="1" operator="equal">
      <formula>"Muy Baja"</formula>
    </cfRule>
  </conditionalFormatting>
  <conditionalFormatting sqref="AP608">
    <cfRule type="cellIs" dxfId="9687" priority="811" stopIfTrue="1" operator="equal">
      <formula>"Alta"</formula>
    </cfRule>
  </conditionalFormatting>
  <conditionalFormatting sqref="AP608">
    <cfRule type="cellIs" dxfId="9686" priority="813" stopIfTrue="1" operator="equal">
      <formula>"Baja"</formula>
    </cfRule>
  </conditionalFormatting>
  <conditionalFormatting sqref="AP608">
    <cfRule type="cellIs" dxfId="9685" priority="812" stopIfTrue="1" operator="equal">
      <formula>"Media"</formula>
    </cfRule>
  </conditionalFormatting>
  <conditionalFormatting sqref="AP608">
    <cfRule type="cellIs" dxfId="9684" priority="810" stopIfTrue="1" operator="equal">
      <formula>"Muy Alta"</formula>
    </cfRule>
  </conditionalFormatting>
  <conditionalFormatting sqref="AP608">
    <cfRule type="cellIs" dxfId="9683" priority="814" stopIfTrue="1" operator="equal">
      <formula>"Muy Baja"</formula>
    </cfRule>
  </conditionalFormatting>
  <conditionalFormatting sqref="AE610:AE611">
    <cfRule type="containsText" dxfId="9682" priority="763" operator="containsText" text="VALORAR">
      <formula>NOT(ISERROR(SEARCH("VALORAR",AE610)))</formula>
    </cfRule>
    <cfRule type="containsText" dxfId="9681" priority="764" operator="containsText" text="Extrema">
      <formula>NOT(ISERROR(SEARCH("Extrema",AE610)))</formula>
    </cfRule>
    <cfRule type="containsText" dxfId="9680" priority="765" operator="containsText" text="Alta">
      <formula>NOT(ISERROR(SEARCH("Alta",AE610)))</formula>
    </cfRule>
    <cfRule type="containsText" dxfId="9679" priority="766" operator="containsText" text="Moderada">
      <formula>NOT(ISERROR(SEARCH("Moderada",AE610)))</formula>
    </cfRule>
    <cfRule type="containsText" dxfId="9678" priority="767" operator="containsText" text="Baja">
      <formula>NOT(ISERROR(SEARCH("Baja",AE610)))</formula>
    </cfRule>
  </conditionalFormatting>
  <conditionalFormatting sqref="AE610:AE611">
    <cfRule type="containsText" dxfId="9677" priority="768" operator="containsText" text="VALORAR">
      <formula>NOT(ISERROR(SEARCH("VALORAR",AE610)))</formula>
    </cfRule>
    <cfRule type="containsText" dxfId="9676" priority="769" operator="containsText" text="Extrema">
      <formula>NOT(ISERROR(SEARCH("Extrema",AE610)))</formula>
    </cfRule>
    <cfRule type="containsText" dxfId="9675" priority="770" operator="containsText" text="Alta">
      <formula>NOT(ISERROR(SEARCH("Alta",AE610)))</formula>
    </cfRule>
    <cfRule type="containsText" dxfId="9674" priority="771" operator="containsText" text="Moderada">
      <formula>NOT(ISERROR(SEARCH("Moderada",AE610)))</formula>
    </cfRule>
    <cfRule type="containsText" dxfId="9673" priority="772" operator="containsText" text="Baja">
      <formula>NOT(ISERROR(SEARCH("Baja",AE610)))</formula>
    </cfRule>
  </conditionalFormatting>
  <conditionalFormatting sqref="AP615">
    <cfRule type="cellIs" dxfId="9672" priority="717" stopIfTrue="1" operator="equal">
      <formula>"Alta"</formula>
    </cfRule>
  </conditionalFormatting>
  <conditionalFormatting sqref="AP615">
    <cfRule type="cellIs" dxfId="9671" priority="719" stopIfTrue="1" operator="equal">
      <formula>"Baja"</formula>
    </cfRule>
  </conditionalFormatting>
  <conditionalFormatting sqref="AP615">
    <cfRule type="cellIs" dxfId="9670" priority="718" stopIfTrue="1" operator="equal">
      <formula>"Media"</formula>
    </cfRule>
  </conditionalFormatting>
  <conditionalFormatting sqref="AP615">
    <cfRule type="cellIs" dxfId="9669" priority="716" stopIfTrue="1" operator="equal">
      <formula>"Muy Alta"</formula>
    </cfRule>
  </conditionalFormatting>
  <conditionalFormatting sqref="AP615">
    <cfRule type="cellIs" dxfId="9668" priority="720" stopIfTrue="1" operator="equal">
      <formula>"Muy Baja"</formula>
    </cfRule>
  </conditionalFormatting>
  <conditionalFormatting sqref="AP612">
    <cfRule type="cellIs" dxfId="9667" priority="675" stopIfTrue="1" operator="equal">
      <formula>"Alta"</formula>
    </cfRule>
  </conditionalFormatting>
  <conditionalFormatting sqref="AP612">
    <cfRule type="cellIs" dxfId="9666" priority="677" stopIfTrue="1" operator="equal">
      <formula>"Baja"</formula>
    </cfRule>
  </conditionalFormatting>
  <conditionalFormatting sqref="AP612">
    <cfRule type="cellIs" dxfId="9665" priority="676" stopIfTrue="1" operator="equal">
      <formula>"Media"</formula>
    </cfRule>
  </conditionalFormatting>
  <conditionalFormatting sqref="AP612">
    <cfRule type="cellIs" dxfId="9664" priority="674" stopIfTrue="1" operator="equal">
      <formula>"Muy Alta"</formula>
    </cfRule>
  </conditionalFormatting>
  <conditionalFormatting sqref="AP612">
    <cfRule type="cellIs" dxfId="9663" priority="678" stopIfTrue="1" operator="equal">
      <formula>"Muy Baja"</formula>
    </cfRule>
  </conditionalFormatting>
  <conditionalFormatting sqref="V610:V611">
    <cfRule type="cellIs" dxfId="9662" priority="779" stopIfTrue="1" operator="equal">
      <formula>"Alta"</formula>
    </cfRule>
  </conditionalFormatting>
  <conditionalFormatting sqref="V610:V611">
    <cfRule type="cellIs" dxfId="9661" priority="781" stopIfTrue="1" operator="equal">
      <formula>"Baja"</formula>
    </cfRule>
  </conditionalFormatting>
  <conditionalFormatting sqref="V610:V611">
    <cfRule type="cellIs" dxfId="9660" priority="780" stopIfTrue="1" operator="equal">
      <formula>"Media"</formula>
    </cfRule>
  </conditionalFormatting>
  <conditionalFormatting sqref="V610:V611">
    <cfRule type="cellIs" dxfId="9659" priority="778" stopIfTrue="1" operator="equal">
      <formula>"Muy Alta"</formula>
    </cfRule>
  </conditionalFormatting>
  <conditionalFormatting sqref="V610:V611">
    <cfRule type="cellIs" dxfId="9658" priority="782" stopIfTrue="1" operator="equal">
      <formula>"Muy Baja"</formula>
    </cfRule>
  </conditionalFormatting>
  <conditionalFormatting sqref="AW610">
    <cfRule type="containsText" dxfId="9657" priority="753" operator="containsText" text="VALORAR">
      <formula>NOT(ISERROR(SEARCH("VALORAR",AW610)))</formula>
    </cfRule>
    <cfRule type="containsText" dxfId="9656" priority="754" operator="containsText" text="Extrema">
      <formula>NOT(ISERROR(SEARCH("Extrema",AW610)))</formula>
    </cfRule>
    <cfRule type="containsText" dxfId="9655" priority="755" operator="containsText" text="Alta">
      <formula>NOT(ISERROR(SEARCH("Alta",AW610)))</formula>
    </cfRule>
    <cfRule type="containsText" dxfId="9654" priority="756" operator="containsText" text="Moderada">
      <formula>NOT(ISERROR(SEARCH("Moderada",AW610)))</formula>
    </cfRule>
    <cfRule type="containsText" dxfId="9653" priority="757" operator="containsText" text="Baja">
      <formula>NOT(ISERROR(SEARCH("Baja",AW610)))</formula>
    </cfRule>
  </conditionalFormatting>
  <conditionalFormatting sqref="AW610">
    <cfRule type="containsText" dxfId="9652" priority="758" operator="containsText" text="VALORAR">
      <formula>NOT(ISERROR(SEARCH("VALORAR",AW610)))</formula>
    </cfRule>
    <cfRule type="containsText" dxfId="9651" priority="759" operator="containsText" text="Extrema">
      <formula>NOT(ISERROR(SEARCH("Extrema",AW610)))</formula>
    </cfRule>
    <cfRule type="containsText" dxfId="9650" priority="760" operator="containsText" text="Alta">
      <formula>NOT(ISERROR(SEARCH("Alta",AW610)))</formula>
    </cfRule>
    <cfRule type="containsText" dxfId="9649" priority="761" operator="containsText" text="Moderada">
      <formula>NOT(ISERROR(SEARCH("Moderada",AW610)))</formula>
    </cfRule>
    <cfRule type="containsText" dxfId="9648" priority="762" operator="containsText" text="Baja">
      <formula>NOT(ISERROR(SEARCH("Baja",AW610)))</formula>
    </cfRule>
  </conditionalFormatting>
  <conditionalFormatting sqref="AP610">
    <cfRule type="cellIs" dxfId="9647" priority="745" stopIfTrue="1" operator="equal">
      <formula>"Alta"</formula>
    </cfRule>
  </conditionalFormatting>
  <conditionalFormatting sqref="AP610">
    <cfRule type="cellIs" dxfId="9646" priority="747" stopIfTrue="1" operator="equal">
      <formula>"Baja"</formula>
    </cfRule>
  </conditionalFormatting>
  <conditionalFormatting sqref="AP610">
    <cfRule type="cellIs" dxfId="9645" priority="746" stopIfTrue="1" operator="equal">
      <formula>"Media"</formula>
    </cfRule>
  </conditionalFormatting>
  <conditionalFormatting sqref="AP610">
    <cfRule type="cellIs" dxfId="9644" priority="744" stopIfTrue="1" operator="equal">
      <formula>"Muy Alta"</formula>
    </cfRule>
  </conditionalFormatting>
  <conditionalFormatting sqref="AP610">
    <cfRule type="cellIs" dxfId="9643" priority="748" stopIfTrue="1" operator="equal">
      <formula>"Muy Baja"</formula>
    </cfRule>
  </conditionalFormatting>
  <conditionalFormatting sqref="AP611">
    <cfRule type="cellIs" dxfId="9642" priority="731" stopIfTrue="1" operator="equal">
      <formula>"Alta"</formula>
    </cfRule>
  </conditionalFormatting>
  <conditionalFormatting sqref="AP611">
    <cfRule type="cellIs" dxfId="9641" priority="733" stopIfTrue="1" operator="equal">
      <formula>"Baja"</formula>
    </cfRule>
  </conditionalFormatting>
  <conditionalFormatting sqref="AP611">
    <cfRule type="cellIs" dxfId="9640" priority="732" stopIfTrue="1" operator="equal">
      <formula>"Media"</formula>
    </cfRule>
  </conditionalFormatting>
  <conditionalFormatting sqref="AP611">
    <cfRule type="cellIs" dxfId="9639" priority="730" stopIfTrue="1" operator="equal">
      <formula>"Muy Alta"</formula>
    </cfRule>
  </conditionalFormatting>
  <conditionalFormatting sqref="AP611">
    <cfRule type="cellIs" dxfId="9638" priority="734" stopIfTrue="1" operator="equal">
      <formula>"Muy Baja"</formula>
    </cfRule>
  </conditionalFormatting>
  <conditionalFormatting sqref="AE612:AE613">
    <cfRule type="containsText" dxfId="9637" priority="683" operator="containsText" text="VALORAR">
      <formula>NOT(ISERROR(SEARCH("VALORAR",AE612)))</formula>
    </cfRule>
    <cfRule type="containsText" dxfId="9636" priority="684" operator="containsText" text="Extrema">
      <formula>NOT(ISERROR(SEARCH("Extrema",AE612)))</formula>
    </cfRule>
    <cfRule type="containsText" dxfId="9635" priority="685" operator="containsText" text="Alta">
      <formula>NOT(ISERROR(SEARCH("Alta",AE612)))</formula>
    </cfRule>
    <cfRule type="containsText" dxfId="9634" priority="686" operator="containsText" text="Moderada">
      <formula>NOT(ISERROR(SEARCH("Moderada",AE612)))</formula>
    </cfRule>
    <cfRule type="containsText" dxfId="9633" priority="687" operator="containsText" text="Baja">
      <formula>NOT(ISERROR(SEARCH("Baja",AE612)))</formula>
    </cfRule>
  </conditionalFormatting>
  <conditionalFormatting sqref="AE612:AE613">
    <cfRule type="containsText" dxfId="9632" priority="688" operator="containsText" text="VALORAR">
      <formula>NOT(ISERROR(SEARCH("VALORAR",AE612)))</formula>
    </cfRule>
    <cfRule type="containsText" dxfId="9631" priority="689" operator="containsText" text="Extrema">
      <formula>NOT(ISERROR(SEARCH("Extrema",AE612)))</formula>
    </cfRule>
    <cfRule type="containsText" dxfId="9630" priority="690" operator="containsText" text="Alta">
      <formula>NOT(ISERROR(SEARCH("Alta",AE612)))</formula>
    </cfRule>
    <cfRule type="containsText" dxfId="9629" priority="691" operator="containsText" text="Moderada">
      <formula>NOT(ISERROR(SEARCH("Moderada",AE612)))</formula>
    </cfRule>
    <cfRule type="containsText" dxfId="9628" priority="692" operator="containsText" text="Baja">
      <formula>NOT(ISERROR(SEARCH("Baja",AE612)))</formula>
    </cfRule>
  </conditionalFormatting>
  <conditionalFormatting sqref="V612:V613">
    <cfRule type="cellIs" dxfId="9627" priority="699" stopIfTrue="1" operator="equal">
      <formula>"Alta"</formula>
    </cfRule>
  </conditionalFormatting>
  <conditionalFormatting sqref="V612:V613">
    <cfRule type="cellIs" dxfId="9626" priority="701" stopIfTrue="1" operator="equal">
      <formula>"Baja"</formula>
    </cfRule>
  </conditionalFormatting>
  <conditionalFormatting sqref="V612:V613">
    <cfRule type="cellIs" dxfId="9625" priority="700" stopIfTrue="1" operator="equal">
      <formula>"Media"</formula>
    </cfRule>
  </conditionalFormatting>
  <conditionalFormatting sqref="V612:V613">
    <cfRule type="cellIs" dxfId="9624" priority="698" stopIfTrue="1" operator="equal">
      <formula>"Muy Alta"</formula>
    </cfRule>
  </conditionalFormatting>
  <conditionalFormatting sqref="V612:V613">
    <cfRule type="cellIs" dxfId="9623" priority="702" stopIfTrue="1" operator="equal">
      <formula>"Muy Baja"</formula>
    </cfRule>
  </conditionalFormatting>
  <conditionalFormatting sqref="AP613">
    <cfRule type="cellIs" dxfId="9622" priority="661" stopIfTrue="1" operator="equal">
      <formula>"Alta"</formula>
    </cfRule>
  </conditionalFormatting>
  <conditionalFormatting sqref="AP613">
    <cfRule type="cellIs" dxfId="9621" priority="663" stopIfTrue="1" operator="equal">
      <formula>"Baja"</formula>
    </cfRule>
  </conditionalFormatting>
  <conditionalFormatting sqref="AP613">
    <cfRule type="cellIs" dxfId="9620" priority="662" stopIfTrue="1" operator="equal">
      <formula>"Media"</formula>
    </cfRule>
  </conditionalFormatting>
  <conditionalFormatting sqref="AP613">
    <cfRule type="cellIs" dxfId="9619" priority="660" stopIfTrue="1" operator="equal">
      <formula>"Muy Alta"</formula>
    </cfRule>
  </conditionalFormatting>
  <conditionalFormatting sqref="AP613">
    <cfRule type="cellIs" dxfId="9618" priority="664" stopIfTrue="1" operator="equal">
      <formula>"Muy Baja"</formula>
    </cfRule>
  </conditionalFormatting>
  <conditionalFormatting sqref="AE614">
    <cfRule type="containsText" dxfId="9617" priority="627" operator="containsText" text="VALORAR">
      <formula>NOT(ISERROR(SEARCH("VALORAR",AE614)))</formula>
    </cfRule>
    <cfRule type="containsText" dxfId="9616" priority="628" operator="containsText" text="Extrema">
      <formula>NOT(ISERROR(SEARCH("Extrema",AE614)))</formula>
    </cfRule>
    <cfRule type="containsText" dxfId="9615" priority="629" operator="containsText" text="Alta">
      <formula>NOT(ISERROR(SEARCH("Alta",AE614)))</formula>
    </cfRule>
    <cfRule type="containsText" dxfId="9614" priority="630" operator="containsText" text="Moderada">
      <formula>NOT(ISERROR(SEARCH("Moderada",AE614)))</formula>
    </cfRule>
    <cfRule type="containsText" dxfId="9613" priority="631" operator="containsText" text="Baja">
      <formula>NOT(ISERROR(SEARCH("Baja",AE614)))</formula>
    </cfRule>
  </conditionalFormatting>
  <conditionalFormatting sqref="AE614">
    <cfRule type="containsText" dxfId="9612" priority="632" operator="containsText" text="VALORAR">
      <formula>NOT(ISERROR(SEARCH("VALORAR",AE614)))</formula>
    </cfRule>
    <cfRule type="containsText" dxfId="9611" priority="633" operator="containsText" text="Extrema">
      <formula>NOT(ISERROR(SEARCH("Extrema",AE614)))</formula>
    </cfRule>
    <cfRule type="containsText" dxfId="9610" priority="634" operator="containsText" text="Alta">
      <formula>NOT(ISERROR(SEARCH("Alta",AE614)))</formula>
    </cfRule>
    <cfRule type="containsText" dxfId="9609" priority="635" operator="containsText" text="Moderada">
      <formula>NOT(ISERROR(SEARCH("Moderada",AE614)))</formula>
    </cfRule>
    <cfRule type="containsText" dxfId="9608" priority="636" operator="containsText" text="Baja">
      <formula>NOT(ISERROR(SEARCH("Baja",AE614)))</formula>
    </cfRule>
  </conditionalFormatting>
  <conditionalFormatting sqref="V614">
    <cfRule type="cellIs" dxfId="9607" priority="643" stopIfTrue="1" operator="equal">
      <formula>"Alta"</formula>
    </cfRule>
  </conditionalFormatting>
  <conditionalFormatting sqref="V614">
    <cfRule type="cellIs" dxfId="9606" priority="645" stopIfTrue="1" operator="equal">
      <formula>"Baja"</formula>
    </cfRule>
  </conditionalFormatting>
  <conditionalFormatting sqref="V614">
    <cfRule type="cellIs" dxfId="9605" priority="644" stopIfTrue="1" operator="equal">
      <formula>"Media"</formula>
    </cfRule>
  </conditionalFormatting>
  <conditionalFormatting sqref="V614">
    <cfRule type="cellIs" dxfId="9604" priority="642" stopIfTrue="1" operator="equal">
      <formula>"Muy Alta"</formula>
    </cfRule>
  </conditionalFormatting>
  <conditionalFormatting sqref="V614">
    <cfRule type="cellIs" dxfId="9603" priority="646" stopIfTrue="1" operator="equal">
      <formula>"Muy Baja"</formula>
    </cfRule>
  </conditionalFormatting>
  <conditionalFormatting sqref="AP614">
    <cfRule type="cellIs" dxfId="9602" priority="619" stopIfTrue="1" operator="equal">
      <formula>"Alta"</formula>
    </cfRule>
  </conditionalFormatting>
  <conditionalFormatting sqref="AP614">
    <cfRule type="cellIs" dxfId="9601" priority="621" stopIfTrue="1" operator="equal">
      <formula>"Baja"</formula>
    </cfRule>
  </conditionalFormatting>
  <conditionalFormatting sqref="AP614">
    <cfRule type="cellIs" dxfId="9600" priority="620" stopIfTrue="1" operator="equal">
      <formula>"Media"</formula>
    </cfRule>
  </conditionalFormatting>
  <conditionalFormatting sqref="AP614">
    <cfRule type="cellIs" dxfId="9599" priority="618" stopIfTrue="1" operator="equal">
      <formula>"Muy Alta"</formula>
    </cfRule>
  </conditionalFormatting>
  <conditionalFormatting sqref="AP614">
    <cfRule type="cellIs" dxfId="9598" priority="622" stopIfTrue="1" operator="equal">
      <formula>"Muy Baja"</formula>
    </cfRule>
  </conditionalFormatting>
  <conditionalFormatting sqref="V130:V131">
    <cfRule type="cellIs" dxfId="9597" priority="167" stopIfTrue="1" operator="equal">
      <formula>"Alta"</formula>
    </cfRule>
  </conditionalFormatting>
  <conditionalFormatting sqref="V130:V131">
    <cfRule type="cellIs" dxfId="9596" priority="169" stopIfTrue="1" operator="equal">
      <formula>"Baja"</formula>
    </cfRule>
  </conditionalFormatting>
  <conditionalFormatting sqref="V130:V131">
    <cfRule type="cellIs" dxfId="9595" priority="168" stopIfTrue="1" operator="equal">
      <formula>"Media"</formula>
    </cfRule>
  </conditionalFormatting>
  <conditionalFormatting sqref="V130:V131">
    <cfRule type="cellIs" dxfId="9594" priority="166" stopIfTrue="1" operator="equal">
      <formula>"Muy Alta"</formula>
    </cfRule>
  </conditionalFormatting>
  <conditionalFormatting sqref="V130:V131">
    <cfRule type="cellIs" dxfId="9593" priority="170" stopIfTrue="1" operator="equal">
      <formula>"Muy Baja"</formula>
    </cfRule>
  </conditionalFormatting>
  <conditionalFormatting sqref="AE130:AE131">
    <cfRule type="containsText" dxfId="9592" priority="151" operator="containsText" text="VALORAR">
      <formula>NOT(ISERROR(SEARCH("VALORAR",AE130)))</formula>
    </cfRule>
    <cfRule type="containsText" dxfId="9591" priority="152" operator="containsText" text="Extrema">
      <formula>NOT(ISERROR(SEARCH("Extrema",AE130)))</formula>
    </cfRule>
    <cfRule type="containsText" dxfId="9590" priority="153" operator="containsText" text="Alta">
      <formula>NOT(ISERROR(SEARCH("Alta",AE130)))</formula>
    </cfRule>
    <cfRule type="containsText" dxfId="9589" priority="154" operator="containsText" text="Moderada">
      <formula>NOT(ISERROR(SEARCH("Moderada",AE130)))</formula>
    </cfRule>
    <cfRule type="containsText" dxfId="9588" priority="155" operator="containsText" text="Baja">
      <formula>NOT(ISERROR(SEARCH("Baja",AE130)))</formula>
    </cfRule>
  </conditionalFormatting>
  <conditionalFormatting sqref="AE130:AE131">
    <cfRule type="containsText" dxfId="9587" priority="156" operator="containsText" text="VALORAR">
      <formula>NOT(ISERROR(SEARCH("VALORAR",AE130)))</formula>
    </cfRule>
    <cfRule type="containsText" dxfId="9586" priority="157" operator="containsText" text="Extrema">
      <formula>NOT(ISERROR(SEARCH("Extrema",AE130)))</formula>
    </cfRule>
    <cfRule type="containsText" dxfId="9585" priority="158" operator="containsText" text="Alta">
      <formula>NOT(ISERROR(SEARCH("Alta",AE130)))</formula>
    </cfRule>
    <cfRule type="containsText" dxfId="9584" priority="159" operator="containsText" text="Moderada">
      <formula>NOT(ISERROR(SEARCH("Moderada",AE130)))</formula>
    </cfRule>
    <cfRule type="containsText" dxfId="9583" priority="160" operator="containsText" text="Baja">
      <formula>NOT(ISERROR(SEARCH("Baja",AE130)))</formula>
    </cfRule>
  </conditionalFormatting>
  <conditionalFormatting sqref="AW130">
    <cfRule type="containsText" dxfId="9582" priority="141" operator="containsText" text="VALORAR">
      <formula>NOT(ISERROR(SEARCH("VALORAR",AW130)))</formula>
    </cfRule>
    <cfRule type="containsText" dxfId="9581" priority="142" operator="containsText" text="Extrema">
      <formula>NOT(ISERROR(SEARCH("Extrema",AW130)))</formula>
    </cfRule>
    <cfRule type="containsText" dxfId="9580" priority="143" operator="containsText" text="Alta">
      <formula>NOT(ISERROR(SEARCH("Alta",AW130)))</formula>
    </cfRule>
    <cfRule type="containsText" dxfId="9579" priority="144" operator="containsText" text="Moderada">
      <formula>NOT(ISERROR(SEARCH("Moderada",AW130)))</formula>
    </cfRule>
    <cfRule type="containsText" dxfId="9578" priority="145" operator="containsText" text="Baja">
      <formula>NOT(ISERROR(SEARCH("Baja",AW130)))</formula>
    </cfRule>
  </conditionalFormatting>
  <conditionalFormatting sqref="AW130">
    <cfRule type="containsText" dxfId="9577" priority="146" operator="containsText" text="VALORAR">
      <formula>NOT(ISERROR(SEARCH("VALORAR",AW130)))</formula>
    </cfRule>
    <cfRule type="containsText" dxfId="9576" priority="147" operator="containsText" text="Extrema">
      <formula>NOT(ISERROR(SEARCH("Extrema",AW130)))</formula>
    </cfRule>
    <cfRule type="containsText" dxfId="9575" priority="148" operator="containsText" text="Alta">
      <formula>NOT(ISERROR(SEARCH("Alta",AW130)))</formula>
    </cfRule>
    <cfRule type="containsText" dxfId="9574" priority="149" operator="containsText" text="Moderada">
      <formula>NOT(ISERROR(SEARCH("Moderada",AW130)))</formula>
    </cfRule>
    <cfRule type="containsText" dxfId="9573" priority="150" operator="containsText" text="Baja">
      <formula>NOT(ISERROR(SEARCH("Baja",AW130)))</formula>
    </cfRule>
  </conditionalFormatting>
  <conditionalFormatting sqref="AP130">
    <cfRule type="cellIs" dxfId="9572" priority="133" stopIfTrue="1" operator="equal">
      <formula>"Alta"</formula>
    </cfRule>
  </conditionalFormatting>
  <conditionalFormatting sqref="AP130">
    <cfRule type="cellIs" dxfId="9571" priority="135" stopIfTrue="1" operator="equal">
      <formula>"Baja"</formula>
    </cfRule>
  </conditionalFormatting>
  <conditionalFormatting sqref="AP130">
    <cfRule type="cellIs" dxfId="9570" priority="134" stopIfTrue="1" operator="equal">
      <formula>"Media"</formula>
    </cfRule>
  </conditionalFormatting>
  <conditionalFormatting sqref="AP130">
    <cfRule type="cellIs" dxfId="9569" priority="132" stopIfTrue="1" operator="equal">
      <formula>"Muy Alta"</formula>
    </cfRule>
  </conditionalFormatting>
  <conditionalFormatting sqref="AP130">
    <cfRule type="cellIs" dxfId="9568" priority="136" stopIfTrue="1" operator="equal">
      <formula>"Muy Baja"</formula>
    </cfRule>
  </conditionalFormatting>
  <conditionalFormatting sqref="AP131">
    <cfRule type="cellIs" dxfId="9567" priority="119" stopIfTrue="1" operator="equal">
      <formula>"Alta"</formula>
    </cfRule>
  </conditionalFormatting>
  <conditionalFormatting sqref="AP131">
    <cfRule type="cellIs" dxfId="9566" priority="121" stopIfTrue="1" operator="equal">
      <formula>"Baja"</formula>
    </cfRule>
  </conditionalFormatting>
  <conditionalFormatting sqref="AP131">
    <cfRule type="cellIs" dxfId="9565" priority="120" stopIfTrue="1" operator="equal">
      <formula>"Media"</formula>
    </cfRule>
  </conditionalFormatting>
  <conditionalFormatting sqref="AP131">
    <cfRule type="cellIs" dxfId="9564" priority="118" stopIfTrue="1" operator="equal">
      <formula>"Muy Alta"</formula>
    </cfRule>
  </conditionalFormatting>
  <conditionalFormatting sqref="AP131">
    <cfRule type="cellIs" dxfId="9563" priority="122" stopIfTrue="1" operator="equal">
      <formula>"Muy Baja"</formula>
    </cfRule>
  </conditionalFormatting>
  <conditionalFormatting sqref="AP135">
    <cfRule type="cellIs" dxfId="9562" priority="105" stopIfTrue="1" operator="equal">
      <formula>"Alta"</formula>
    </cfRule>
  </conditionalFormatting>
  <conditionalFormatting sqref="AP135">
    <cfRule type="cellIs" dxfId="9561" priority="107" stopIfTrue="1" operator="equal">
      <formula>"Baja"</formula>
    </cfRule>
  </conditionalFormatting>
  <conditionalFormatting sqref="AP135">
    <cfRule type="cellIs" dxfId="9560" priority="106" stopIfTrue="1" operator="equal">
      <formula>"Media"</formula>
    </cfRule>
  </conditionalFormatting>
  <conditionalFormatting sqref="AP135">
    <cfRule type="cellIs" dxfId="9559" priority="104" stopIfTrue="1" operator="equal">
      <formula>"Muy Alta"</formula>
    </cfRule>
  </conditionalFormatting>
  <conditionalFormatting sqref="AP135">
    <cfRule type="cellIs" dxfId="9558" priority="108" stopIfTrue="1" operator="equal">
      <formula>"Muy Baja"</formula>
    </cfRule>
  </conditionalFormatting>
  <conditionalFormatting sqref="AE132:AE133">
    <cfRule type="containsText" dxfId="9557" priority="71" operator="containsText" text="VALORAR">
      <formula>NOT(ISERROR(SEARCH("VALORAR",AE132)))</formula>
    </cfRule>
    <cfRule type="containsText" dxfId="9556" priority="72" operator="containsText" text="Extrema">
      <formula>NOT(ISERROR(SEARCH("Extrema",AE132)))</formula>
    </cfRule>
    <cfRule type="containsText" dxfId="9555" priority="73" operator="containsText" text="Alta">
      <formula>NOT(ISERROR(SEARCH("Alta",AE132)))</formula>
    </cfRule>
    <cfRule type="containsText" dxfId="9554" priority="74" operator="containsText" text="Moderada">
      <formula>NOT(ISERROR(SEARCH("Moderada",AE132)))</formula>
    </cfRule>
    <cfRule type="containsText" dxfId="9553" priority="75" operator="containsText" text="Baja">
      <formula>NOT(ISERROR(SEARCH("Baja",AE132)))</formula>
    </cfRule>
  </conditionalFormatting>
  <conditionalFormatting sqref="AE132:AE133">
    <cfRule type="containsText" dxfId="9552" priority="76" operator="containsText" text="VALORAR">
      <formula>NOT(ISERROR(SEARCH("VALORAR",AE132)))</formula>
    </cfRule>
    <cfRule type="containsText" dxfId="9551" priority="77" operator="containsText" text="Extrema">
      <formula>NOT(ISERROR(SEARCH("Extrema",AE132)))</formula>
    </cfRule>
    <cfRule type="containsText" dxfId="9550" priority="78" operator="containsText" text="Alta">
      <formula>NOT(ISERROR(SEARCH("Alta",AE132)))</formula>
    </cfRule>
    <cfRule type="containsText" dxfId="9549" priority="79" operator="containsText" text="Moderada">
      <formula>NOT(ISERROR(SEARCH("Moderada",AE132)))</formula>
    </cfRule>
    <cfRule type="containsText" dxfId="9548" priority="80" operator="containsText" text="Baja">
      <formula>NOT(ISERROR(SEARCH("Baja",AE132)))</formula>
    </cfRule>
  </conditionalFormatting>
  <conditionalFormatting sqref="V132:V133">
    <cfRule type="cellIs" dxfId="9547" priority="87" stopIfTrue="1" operator="equal">
      <formula>"Alta"</formula>
    </cfRule>
  </conditionalFormatting>
  <conditionalFormatting sqref="V132:V133">
    <cfRule type="cellIs" dxfId="9546" priority="89" stopIfTrue="1" operator="equal">
      <formula>"Baja"</formula>
    </cfRule>
  </conditionalFormatting>
  <conditionalFormatting sqref="V132:V133">
    <cfRule type="cellIs" dxfId="9545" priority="88" stopIfTrue="1" operator="equal">
      <formula>"Media"</formula>
    </cfRule>
  </conditionalFormatting>
  <conditionalFormatting sqref="V132:V133">
    <cfRule type="cellIs" dxfId="9544" priority="86" stopIfTrue="1" operator="equal">
      <formula>"Muy Alta"</formula>
    </cfRule>
  </conditionalFormatting>
  <conditionalFormatting sqref="V132:V133">
    <cfRule type="cellIs" dxfId="9543" priority="90" stopIfTrue="1" operator="equal">
      <formula>"Muy Baja"</formula>
    </cfRule>
  </conditionalFormatting>
  <conditionalFormatting sqref="AP132">
    <cfRule type="cellIs" dxfId="9542" priority="63" stopIfTrue="1" operator="equal">
      <formula>"Alta"</formula>
    </cfRule>
  </conditionalFormatting>
  <conditionalFormatting sqref="AP132">
    <cfRule type="cellIs" dxfId="9541" priority="65" stopIfTrue="1" operator="equal">
      <formula>"Baja"</formula>
    </cfRule>
  </conditionalFormatting>
  <conditionalFormatting sqref="AP132">
    <cfRule type="cellIs" dxfId="9540" priority="64" stopIfTrue="1" operator="equal">
      <formula>"Media"</formula>
    </cfRule>
  </conditionalFormatting>
  <conditionalFormatting sqref="AP132">
    <cfRule type="cellIs" dxfId="9539" priority="62" stopIfTrue="1" operator="equal">
      <formula>"Muy Alta"</formula>
    </cfRule>
  </conditionalFormatting>
  <conditionalFormatting sqref="AP132">
    <cfRule type="cellIs" dxfId="9538" priority="66" stopIfTrue="1" operator="equal">
      <formula>"Muy Baja"</formula>
    </cfRule>
  </conditionalFormatting>
  <conditionalFormatting sqref="AP133">
    <cfRule type="cellIs" dxfId="9537" priority="49" stopIfTrue="1" operator="equal">
      <formula>"Alta"</formula>
    </cfRule>
  </conditionalFormatting>
  <conditionalFormatting sqref="AP133">
    <cfRule type="cellIs" dxfId="9536" priority="51" stopIfTrue="1" operator="equal">
      <formula>"Baja"</formula>
    </cfRule>
  </conditionalFormatting>
  <conditionalFormatting sqref="AP133">
    <cfRule type="cellIs" dxfId="9535" priority="50" stopIfTrue="1" operator="equal">
      <formula>"Media"</formula>
    </cfRule>
  </conditionalFormatting>
  <conditionalFormatting sqref="AP133">
    <cfRule type="cellIs" dxfId="9534" priority="48" stopIfTrue="1" operator="equal">
      <formula>"Muy Alta"</formula>
    </cfRule>
  </conditionalFormatting>
  <conditionalFormatting sqref="AP133">
    <cfRule type="cellIs" dxfId="9533" priority="52" stopIfTrue="1" operator="equal">
      <formula>"Muy Baja"</formula>
    </cfRule>
  </conditionalFormatting>
  <conditionalFormatting sqref="AE134">
    <cfRule type="containsText" dxfId="9532" priority="15" operator="containsText" text="VALORAR">
      <formula>NOT(ISERROR(SEARCH("VALORAR",AE134)))</formula>
    </cfRule>
    <cfRule type="containsText" dxfId="9531" priority="16" operator="containsText" text="Extrema">
      <formula>NOT(ISERROR(SEARCH("Extrema",AE134)))</formula>
    </cfRule>
    <cfRule type="containsText" dxfId="9530" priority="17" operator="containsText" text="Alta">
      <formula>NOT(ISERROR(SEARCH("Alta",AE134)))</formula>
    </cfRule>
    <cfRule type="containsText" dxfId="9529" priority="18" operator="containsText" text="Moderada">
      <formula>NOT(ISERROR(SEARCH("Moderada",AE134)))</formula>
    </cfRule>
    <cfRule type="containsText" dxfId="9528" priority="19" operator="containsText" text="Baja">
      <formula>NOT(ISERROR(SEARCH("Baja",AE134)))</formula>
    </cfRule>
  </conditionalFormatting>
  <conditionalFormatting sqref="AE134">
    <cfRule type="containsText" dxfId="9527" priority="20" operator="containsText" text="VALORAR">
      <formula>NOT(ISERROR(SEARCH("VALORAR",AE134)))</formula>
    </cfRule>
    <cfRule type="containsText" dxfId="9526" priority="21" operator="containsText" text="Extrema">
      <formula>NOT(ISERROR(SEARCH("Extrema",AE134)))</formula>
    </cfRule>
    <cfRule type="containsText" dxfId="9525" priority="22" operator="containsText" text="Alta">
      <formula>NOT(ISERROR(SEARCH("Alta",AE134)))</formula>
    </cfRule>
    <cfRule type="containsText" dxfId="9524" priority="23" operator="containsText" text="Moderada">
      <formula>NOT(ISERROR(SEARCH("Moderada",AE134)))</formula>
    </cfRule>
    <cfRule type="containsText" dxfId="9523" priority="24" operator="containsText" text="Baja">
      <formula>NOT(ISERROR(SEARCH("Baja",AE134)))</formula>
    </cfRule>
  </conditionalFormatting>
  <conditionalFormatting sqref="V134">
    <cfRule type="cellIs" dxfId="9522" priority="31" stopIfTrue="1" operator="equal">
      <formula>"Alta"</formula>
    </cfRule>
  </conditionalFormatting>
  <conditionalFormatting sqref="V134">
    <cfRule type="cellIs" dxfId="9521" priority="33" stopIfTrue="1" operator="equal">
      <formula>"Baja"</formula>
    </cfRule>
  </conditionalFormatting>
  <conditionalFormatting sqref="V134">
    <cfRule type="cellIs" dxfId="9520" priority="32" stopIfTrue="1" operator="equal">
      <formula>"Media"</formula>
    </cfRule>
  </conditionalFormatting>
  <conditionalFormatting sqref="V134">
    <cfRule type="cellIs" dxfId="9519" priority="30" stopIfTrue="1" operator="equal">
      <formula>"Muy Alta"</formula>
    </cfRule>
  </conditionalFormatting>
  <conditionalFormatting sqref="V134">
    <cfRule type="cellIs" dxfId="9518" priority="34" stopIfTrue="1" operator="equal">
      <formula>"Muy Baja"</formula>
    </cfRule>
  </conditionalFormatting>
  <conditionalFormatting sqref="AP134">
    <cfRule type="cellIs" dxfId="9517" priority="7" stopIfTrue="1" operator="equal">
      <formula>"Alta"</formula>
    </cfRule>
  </conditionalFormatting>
  <conditionalFormatting sqref="AP134">
    <cfRule type="cellIs" dxfId="9516" priority="9" stopIfTrue="1" operator="equal">
      <formula>"Baja"</formula>
    </cfRule>
  </conditionalFormatting>
  <conditionalFormatting sqref="AP134">
    <cfRule type="cellIs" dxfId="9515" priority="8" stopIfTrue="1" operator="equal">
      <formula>"Media"</formula>
    </cfRule>
  </conditionalFormatting>
  <conditionalFormatting sqref="AP134">
    <cfRule type="cellIs" dxfId="9514" priority="6" stopIfTrue="1" operator="equal">
      <formula>"Muy Alta"</formula>
    </cfRule>
  </conditionalFormatting>
  <conditionalFormatting sqref="AP134">
    <cfRule type="cellIs" dxfId="9513" priority="10" stopIfTrue="1" operator="equal">
      <formula>"Muy Baja"</formula>
    </cfRule>
  </conditionalFormatting>
  <printOptions horizontalCentered="1"/>
  <pageMargins left="0.39370078740157483" right="0.39370078740157483" top="0.39370078740157483" bottom="0.39370078740157483" header="0" footer="0"/>
  <pageSetup paperSize="14" scale="14" fitToWidth="2" fitToHeight="0" orientation="landscape" r:id="rId1"/>
  <rowBreaks count="7" manualBreakCount="7">
    <brk id="75" max="67" man="1"/>
    <brk id="143" max="67" man="1"/>
    <brk id="225" max="67" man="1"/>
    <brk id="291" max="67" man="1"/>
    <brk id="369" max="67" man="1"/>
    <brk id="419" max="68" man="1"/>
    <brk id="511" max="68"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2300" operator="containsText" id="{B606A3A5-75E5-48D5-BD37-BED8688B18E5}">
            <xm:f>NOT(ISERROR(SEARCH('Listados Datos'!$T$3,AB10)))</xm:f>
            <xm:f>'Listados Datos'!$T$3</xm:f>
            <x14:dxf>
              <fill>
                <patternFill patternType="solid">
                  <bgColor rgb="FFC00000"/>
                </patternFill>
              </fill>
            </x14:dxf>
          </x14:cfRule>
          <x14:cfRule type="containsText" priority="22301" operator="containsText" id="{3CB8F164-36F3-403D-BB77-71BD96736034}">
            <xm:f>NOT(ISERROR(SEARCH('Listados Datos'!$T$4,AB10)))</xm:f>
            <xm:f>'Listados Datos'!$T$4</xm:f>
            <x14:dxf>
              <font>
                <b/>
                <i val="0"/>
                <color theme="0"/>
              </font>
              <fill>
                <patternFill>
                  <bgColor rgb="FFE26B0A"/>
                </patternFill>
              </fill>
            </x14:dxf>
          </x14:cfRule>
          <x14:cfRule type="containsText" priority="22302" operator="containsText" id="{3CBF0FE2-43DA-426F-B23E-FDFBD228E4FB}">
            <xm:f>NOT(ISERROR(SEARCH('Listados Datos'!$T$5,AB10)))</xm:f>
            <xm:f>'Listados Datos'!$T$5</xm:f>
            <x14:dxf>
              <font>
                <b/>
                <i val="0"/>
                <color auto="1"/>
              </font>
              <fill>
                <patternFill>
                  <bgColor rgb="FFFFFF00"/>
                </patternFill>
              </fill>
            </x14:dxf>
          </x14:cfRule>
          <x14:cfRule type="containsText" priority="22303" operator="containsText" id="{52286BDB-0E29-4989-9207-9860C566CA04}">
            <xm:f>NOT(ISERROR(SEARCH('Listados Datos'!$T$6,AB10)))</xm:f>
            <xm:f>'Listados Datos'!$T$6</xm:f>
            <x14:dxf>
              <font>
                <b/>
                <i val="0"/>
              </font>
              <fill>
                <patternFill>
                  <bgColor rgb="FF92D050"/>
                </patternFill>
              </fill>
            </x14:dxf>
          </x14:cfRule>
          <xm:sqref>AB10:AB11 AF21:AF23 AF27:AF29 AF33 AF10:AF13 AF15:AF17</xm:sqref>
        </x14:conditionalFormatting>
        <x14:conditionalFormatting xmlns:xm="http://schemas.microsoft.com/office/excel/2006/main">
          <x14:cfRule type="containsText" priority="20301" operator="containsText" id="{E2AA4A48-E9E2-4F84-93B3-7ABE496B2DE8}">
            <xm:f>NOT(ISERROR(SEARCH('Listados Datos'!$D$3,B10)))</xm:f>
            <xm:f>'Listados Datos'!$D$3</xm:f>
            <x14:dxf>
              <font>
                <b/>
                <i val="0"/>
                <color theme="0"/>
              </font>
              <fill>
                <patternFill>
                  <bgColor rgb="FFC00000"/>
                </patternFill>
              </fill>
            </x14:dxf>
          </x14:cfRule>
          <x14:cfRule type="containsText" priority="20302" operator="containsText" id="{03C8D67D-B5EC-470F-A944-6B59A3D401BD}">
            <xm:f>NOT(ISERROR(SEARCH('Listados Datos'!$D$4,B10)))</xm:f>
            <xm:f>'Listados Datos'!$D$4</xm:f>
            <x14:dxf>
              <font>
                <b/>
                <i val="0"/>
                <color theme="0"/>
              </font>
              <fill>
                <patternFill>
                  <bgColor rgb="FFC00000"/>
                </patternFill>
              </fill>
            </x14:dxf>
          </x14:cfRule>
          <x14:cfRule type="containsText" priority="21930" operator="containsText" id="{BFC4F79F-2CE3-4D46-B17C-553647A4B1BA}">
            <xm:f>NOT(ISERROR(SEARCH('Listados Datos'!$D$5,B10)))</xm:f>
            <xm:f>'Listados Datos'!$D$5</xm:f>
            <x14:dxf>
              <font>
                <b/>
                <i val="0"/>
                <color theme="0"/>
              </font>
              <fill>
                <patternFill>
                  <bgColor rgb="FFC00000"/>
                </patternFill>
              </fill>
            </x14:dxf>
          </x14:cfRule>
          <x14:cfRule type="containsText" priority="21931" operator="containsText" id="{D924A5CD-8EF9-41D4-89F9-505F6C94B629}">
            <xm:f>NOT(ISERROR(SEARCH('Listados Datos'!$D$6,B10)))</xm:f>
            <xm:f>'Listados Datos'!$D$6</xm:f>
            <x14:dxf>
              <font>
                <b/>
                <i val="0"/>
                <color theme="0"/>
              </font>
              <fill>
                <patternFill>
                  <bgColor rgb="FFE3351F"/>
                </patternFill>
              </fill>
            </x14:dxf>
          </x14:cfRule>
          <x14:cfRule type="containsText" priority="21932" operator="containsText" id="{AB42D5C0-45BD-4F5E-9381-64B8AFD231A2}">
            <xm:f>NOT(ISERROR(SEARCH('Listados Datos'!$D$7,B10)))</xm:f>
            <xm:f>'Listados Datos'!$D$7</xm:f>
            <x14:dxf>
              <font>
                <b/>
                <i val="0"/>
                <color theme="0"/>
              </font>
              <fill>
                <patternFill>
                  <bgColor rgb="FFE3351F"/>
                </patternFill>
              </fill>
            </x14:dxf>
          </x14:cfRule>
          <x14:cfRule type="containsText" priority="21933" operator="containsText" id="{28395127-5C69-4315-B921-6D37B6182F9E}">
            <xm:f>NOT(ISERROR(SEARCH('Listados Datos'!$D$8,B10)))</xm:f>
            <xm:f>'Listados Datos'!$D$8</xm:f>
            <x14:dxf>
              <font>
                <b/>
                <i val="0"/>
                <color theme="0"/>
              </font>
              <fill>
                <patternFill>
                  <bgColor rgb="FFE3351F"/>
                </patternFill>
              </fill>
            </x14:dxf>
          </x14:cfRule>
          <x14:cfRule type="containsText" priority="21934" operator="containsText" id="{BFD0F7E0-EBC5-40B1-BD6B-40153EEB929F}">
            <xm:f>NOT(ISERROR(SEARCH('Listados Datos'!$D$9,B10)))</xm:f>
            <xm:f>'Listados Datos'!$D$9</xm:f>
            <x14:dxf>
              <font>
                <b/>
                <i val="0"/>
                <color theme="0"/>
              </font>
              <fill>
                <patternFill>
                  <bgColor rgb="FFFFC000"/>
                </patternFill>
              </fill>
            </x14:dxf>
          </x14:cfRule>
          <x14:cfRule type="containsText" priority="21935" operator="containsText" id="{AF05A512-127F-47B0-BC72-2177FD64E74D}">
            <xm:f>NOT(ISERROR(SEARCH('Listados Datos'!$D$10,B10)))</xm:f>
            <xm:f>'Listados Datos'!$D$10</xm:f>
            <x14:dxf>
              <font>
                <b/>
                <i val="0"/>
                <color theme="0"/>
              </font>
              <fill>
                <patternFill>
                  <bgColor rgb="FFFFC000"/>
                </patternFill>
              </fill>
            </x14:dxf>
          </x14:cfRule>
          <x14:cfRule type="containsText" priority="21936" operator="containsText" id="{9D3D6431-7187-464E-A1E9-F2A764815CC5}">
            <xm:f>NOT(ISERROR(SEARCH('Listados Datos'!$D$11,B10)))</xm:f>
            <xm:f>'Listados Datos'!$D$11</xm:f>
            <x14:dxf>
              <font>
                <b/>
                <i val="0"/>
                <color theme="0"/>
              </font>
              <fill>
                <patternFill>
                  <bgColor rgb="FFFFC000"/>
                </patternFill>
              </fill>
            </x14:dxf>
          </x14:cfRule>
          <x14:cfRule type="containsText" priority="21937" operator="containsText" id="{92C86049-B452-491E-BCBA-A6B15C9535B8}">
            <xm:f>NOT(ISERROR(SEARCH('Listados Datos'!$D$12,B10)))</xm:f>
            <xm:f>'Listados Datos'!$D$12</xm:f>
            <x14:dxf>
              <font>
                <b/>
                <i val="0"/>
                <color theme="0"/>
              </font>
              <fill>
                <patternFill>
                  <bgColor rgb="FFFFC000"/>
                </patternFill>
              </fill>
            </x14:dxf>
          </x14:cfRule>
          <x14:cfRule type="containsText" priority="21938" operator="containsText" id="{8DA81D81-BA1D-497F-BBB9-848F3659D14A}">
            <xm:f>NOT(ISERROR(SEARCH('Listados Datos'!$D$13,B10)))</xm:f>
            <xm:f>'Listados Datos'!$D$13</xm:f>
            <x14:dxf>
              <font>
                <b/>
                <i val="0"/>
                <color theme="0"/>
              </font>
              <fill>
                <patternFill>
                  <bgColor rgb="FFFFC000"/>
                </patternFill>
              </fill>
            </x14:dxf>
          </x14:cfRule>
          <x14:cfRule type="containsText" priority="21939" operator="containsText" id="{6AA497CC-E139-40E1-A51F-B954678A0B71}">
            <xm:f>NOT(ISERROR(SEARCH('Listados Datos'!$D$14,B10)))</xm:f>
            <xm:f>'Listados Datos'!$D$14</xm:f>
            <x14:dxf>
              <font>
                <b/>
                <i val="0"/>
                <color theme="0"/>
              </font>
              <fill>
                <patternFill>
                  <bgColor rgb="FFFF0000"/>
                </patternFill>
              </fill>
            </x14:dxf>
          </x14:cfRule>
          <x14:cfRule type="containsText" priority="21940" operator="containsText" id="{DE731CC5-39CE-4AA2-900B-CF5674B7E9A3}">
            <xm:f>NOT(ISERROR(SEARCH('Listados Datos'!$D$15,B10)))</xm:f>
            <xm:f>'Listados Datos'!$D$15</xm:f>
            <x14:dxf>
              <font>
                <b/>
                <i val="0"/>
                <color theme="0"/>
              </font>
              <fill>
                <patternFill>
                  <bgColor rgb="FFFF0000"/>
                </patternFill>
              </fill>
            </x14:dxf>
          </x14:cfRule>
          <x14:cfRule type="containsText" priority="21941" operator="containsText" id="{CE17CD02-F0A1-4098-B99D-9D85A1261E9D}">
            <xm:f>NOT(ISERROR(SEARCH('Listados Datos'!$D$16,B10)))</xm:f>
            <xm:f>'Listados Datos'!$D$16</xm:f>
            <x14:dxf>
              <font>
                <b/>
                <i val="0"/>
                <color theme="0"/>
              </font>
              <fill>
                <patternFill>
                  <bgColor rgb="FFFF0000"/>
                </patternFill>
              </fill>
            </x14:dxf>
          </x14:cfRule>
          <xm:sqref>B10</xm:sqref>
        </x14:conditionalFormatting>
        <x14:conditionalFormatting xmlns:xm="http://schemas.microsoft.com/office/excel/2006/main">
          <x14:cfRule type="containsText" priority="21920" operator="containsText" id="{166265D8-401D-4C30-812F-9886E2B1FEDC}">
            <xm:f>NOT(ISERROR(SEARCH('Listados Datos'!$P$3,Z10)))</xm:f>
            <xm:f>'Listados Datos'!$P$3</xm:f>
            <x14:dxf>
              <fill>
                <patternFill>
                  <bgColor rgb="FF99CC00"/>
                </patternFill>
              </fill>
            </x14:dxf>
          </x14:cfRule>
          <x14:cfRule type="containsText" priority="21921" operator="containsText" id="{3A46A26F-E9EE-4805-AC28-9344F3C895C2}">
            <xm:f>NOT(ISERROR(SEARCH('Listados Datos'!$P$4,Z10)))</xm:f>
            <xm:f>'Listados Datos'!$P$4</xm:f>
            <x14:dxf>
              <fill>
                <patternFill>
                  <bgColor rgb="FF33CC33"/>
                </patternFill>
              </fill>
            </x14:dxf>
          </x14:cfRule>
          <x14:cfRule type="containsText" priority="21922" operator="containsText" id="{A139C544-03E8-4C73-BC08-1800F6F470D9}">
            <xm:f>NOT(ISERROR(SEARCH('Listados Datos'!$P$5,Z10)))</xm:f>
            <xm:f>'Listados Datos'!$P$5</xm:f>
            <x14:dxf>
              <fill>
                <patternFill>
                  <bgColor rgb="FFFFFF00"/>
                </patternFill>
              </fill>
            </x14:dxf>
          </x14:cfRule>
          <x14:cfRule type="containsText" priority="21923" operator="containsText" id="{84DF69C2-DBFC-4E67-A38B-69ED4EEEEB9D}">
            <xm:f>NOT(ISERROR(SEARCH('Listados Datos'!$P$6,Z10)))</xm:f>
            <xm:f>'Listados Datos'!$P$6</xm:f>
            <x14:dxf>
              <fill>
                <patternFill>
                  <bgColor rgb="FFFFC000"/>
                </patternFill>
              </fill>
            </x14:dxf>
          </x14:cfRule>
          <x14:cfRule type="containsText" priority="21924" operator="containsText" id="{2154EC61-1A4B-4D38-99F2-947E1AF90892}">
            <xm:f>NOT(ISERROR(SEARCH('Listados Datos'!$P$7,Z10)))</xm:f>
            <xm:f>'Listados Datos'!$P$7</xm:f>
            <x14:dxf>
              <fill>
                <patternFill>
                  <bgColor rgb="FFFF0000"/>
                </patternFill>
              </fill>
            </x14:dxf>
          </x14:cfRule>
          <xm:sqref>Z10:Z11</xm:sqref>
        </x14:conditionalFormatting>
        <x14:conditionalFormatting xmlns:xm="http://schemas.microsoft.com/office/excel/2006/main">
          <x14:cfRule type="containsText" priority="21872" operator="containsText" id="{B1763C97-C3F5-413F-BFD3-21326AF86702}">
            <xm:f>NOT(ISERROR(SEARCH('Listados Datos'!$T$3,AT10)))</xm:f>
            <xm:f>'Listados Datos'!$T$3</xm:f>
            <x14:dxf>
              <fill>
                <patternFill patternType="solid">
                  <bgColor rgb="FFC00000"/>
                </patternFill>
              </fill>
            </x14:dxf>
          </x14:cfRule>
          <x14:cfRule type="containsText" priority="21873" operator="containsText" id="{E7CB3021-3E7A-4BD7-A306-1F2C7A68DBA4}">
            <xm:f>NOT(ISERROR(SEARCH('Listados Datos'!$T$4,AT10)))</xm:f>
            <xm:f>'Listados Datos'!$T$4</xm:f>
            <x14:dxf>
              <font>
                <b/>
                <i val="0"/>
                <color theme="0"/>
              </font>
              <fill>
                <patternFill>
                  <bgColor rgb="FFE26B0A"/>
                </patternFill>
              </fill>
            </x14:dxf>
          </x14:cfRule>
          <x14:cfRule type="containsText" priority="21874" operator="containsText" id="{235DA258-1993-4D91-97F2-5C51B65CDE81}">
            <xm:f>NOT(ISERROR(SEARCH('Listados Datos'!$T$5,AT10)))</xm:f>
            <xm:f>'Listados Datos'!$T$5</xm:f>
            <x14:dxf>
              <font>
                <b/>
                <i val="0"/>
                <color auto="1"/>
              </font>
              <fill>
                <patternFill>
                  <bgColor rgb="FFFFFF00"/>
                </patternFill>
              </fill>
            </x14:dxf>
          </x14:cfRule>
          <x14:cfRule type="containsText" priority="21875" operator="containsText" id="{077F9F9E-E704-40F9-A0B7-77091DBEFC1B}">
            <xm:f>NOT(ISERROR(SEARCH('Listados Datos'!$T$6,AT10)))</xm:f>
            <xm:f>'Listados Datos'!$T$6</xm:f>
            <x14:dxf>
              <font>
                <b/>
                <i val="0"/>
              </font>
              <fill>
                <patternFill>
                  <bgColor rgb="FF92D050"/>
                </patternFill>
              </fill>
            </x14:dxf>
          </x14:cfRule>
          <xm:sqref>AT10</xm:sqref>
        </x14:conditionalFormatting>
        <x14:conditionalFormatting xmlns:xm="http://schemas.microsoft.com/office/excel/2006/main">
          <x14:cfRule type="containsText" priority="21862" operator="containsText" id="{F5EA6A84-E53D-46DF-9DAA-A61617C5E756}">
            <xm:f>NOT(ISERROR(SEARCH('Listados Datos'!$P$3,AR10)))</xm:f>
            <xm:f>'Listados Datos'!$P$3</xm:f>
            <x14:dxf>
              <fill>
                <patternFill>
                  <bgColor rgb="FF99CC00"/>
                </patternFill>
              </fill>
            </x14:dxf>
          </x14:cfRule>
          <x14:cfRule type="containsText" priority="21863" operator="containsText" id="{F9F1EBF2-9B2E-4BB3-BA81-D9A1CB13940E}">
            <xm:f>NOT(ISERROR(SEARCH('Listados Datos'!$P$4,AR10)))</xm:f>
            <xm:f>'Listados Datos'!$P$4</xm:f>
            <x14:dxf>
              <fill>
                <patternFill>
                  <bgColor rgb="FF33CC33"/>
                </patternFill>
              </fill>
            </x14:dxf>
          </x14:cfRule>
          <x14:cfRule type="containsText" priority="21864" operator="containsText" id="{BDF9A9D8-DC79-4F9A-A392-AAA7DA799FB5}">
            <xm:f>NOT(ISERROR(SEARCH('Listados Datos'!$P$5,AR10)))</xm:f>
            <xm:f>'Listados Datos'!$P$5</xm:f>
            <x14:dxf>
              <fill>
                <patternFill>
                  <bgColor rgb="FFFFFF00"/>
                </patternFill>
              </fill>
            </x14:dxf>
          </x14:cfRule>
          <x14:cfRule type="containsText" priority="21865" operator="containsText" id="{F2D4FF75-3F73-4583-A716-C0ED097C7BBD}">
            <xm:f>NOT(ISERROR(SEARCH('Listados Datos'!$P$6,AR10)))</xm:f>
            <xm:f>'Listados Datos'!$P$6</xm:f>
            <x14:dxf>
              <fill>
                <patternFill>
                  <bgColor rgb="FFFFC000"/>
                </patternFill>
              </fill>
            </x14:dxf>
          </x14:cfRule>
          <x14:cfRule type="containsText" priority="21866" operator="containsText" id="{AF07C044-D6B9-470A-B6EE-EDB38989B9B4}">
            <xm:f>NOT(ISERROR(SEARCH('Listados Datos'!$P$7,AR10)))</xm:f>
            <xm:f>'Listados Datos'!$P$7</xm:f>
            <x14:dxf>
              <fill>
                <patternFill>
                  <bgColor rgb="FFFF0000"/>
                </patternFill>
              </fill>
            </x14:dxf>
          </x14:cfRule>
          <xm:sqref>AR10</xm:sqref>
        </x14:conditionalFormatting>
        <x14:conditionalFormatting xmlns:xm="http://schemas.microsoft.com/office/excel/2006/main">
          <x14:cfRule type="containsText" priority="21709" operator="containsText" id="{9913F0C5-D86D-4907-A8E9-F4FC1B7582A7}">
            <xm:f>NOT(ISERROR(SEARCH('Listados Datos'!$T$3,AT11)))</xm:f>
            <xm:f>'Listados Datos'!$T$3</xm:f>
            <x14:dxf>
              <fill>
                <patternFill patternType="solid">
                  <bgColor rgb="FFC00000"/>
                </patternFill>
              </fill>
            </x14:dxf>
          </x14:cfRule>
          <x14:cfRule type="containsText" priority="21710" operator="containsText" id="{360E2F90-D0CB-48F6-B085-9482143BDBA0}">
            <xm:f>NOT(ISERROR(SEARCH('Listados Datos'!$T$4,AT11)))</xm:f>
            <xm:f>'Listados Datos'!$T$4</xm:f>
            <x14:dxf>
              <font>
                <b/>
                <i val="0"/>
                <color theme="0"/>
              </font>
              <fill>
                <patternFill>
                  <bgColor rgb="FFE26B0A"/>
                </patternFill>
              </fill>
            </x14:dxf>
          </x14:cfRule>
          <x14:cfRule type="containsText" priority="21711" operator="containsText" id="{B199ADE2-4587-4BF3-ABB2-F1249F5BBDD7}">
            <xm:f>NOT(ISERROR(SEARCH('Listados Datos'!$T$5,AT11)))</xm:f>
            <xm:f>'Listados Datos'!$T$5</xm:f>
            <x14:dxf>
              <font>
                <b/>
                <i val="0"/>
                <color auto="1"/>
              </font>
              <fill>
                <patternFill>
                  <bgColor rgb="FFFFFF00"/>
                </patternFill>
              </fill>
            </x14:dxf>
          </x14:cfRule>
          <x14:cfRule type="containsText" priority="21712" operator="containsText" id="{1BBA296E-CD54-4AF4-BD8C-25277A19D8C6}">
            <xm:f>NOT(ISERROR(SEARCH('Listados Datos'!$T$6,AT11)))</xm:f>
            <xm:f>'Listados Datos'!$T$6</xm:f>
            <x14:dxf>
              <font>
                <b/>
                <i val="0"/>
              </font>
              <fill>
                <patternFill>
                  <bgColor rgb="FF92D050"/>
                </patternFill>
              </fill>
            </x14:dxf>
          </x14:cfRule>
          <xm:sqref>AT11</xm:sqref>
        </x14:conditionalFormatting>
        <x14:conditionalFormatting xmlns:xm="http://schemas.microsoft.com/office/excel/2006/main">
          <x14:cfRule type="containsText" priority="21699" operator="containsText" id="{A5D69C26-8CFB-4AB5-81C6-DD056F2CBCB9}">
            <xm:f>NOT(ISERROR(SEARCH('Listados Datos'!$P$3,AR11)))</xm:f>
            <xm:f>'Listados Datos'!$P$3</xm:f>
            <x14:dxf>
              <fill>
                <patternFill>
                  <bgColor rgb="FF99CC00"/>
                </patternFill>
              </fill>
            </x14:dxf>
          </x14:cfRule>
          <x14:cfRule type="containsText" priority="21700" operator="containsText" id="{239F5177-EE66-4F32-9AA2-DB8AC8268D39}">
            <xm:f>NOT(ISERROR(SEARCH('Listados Datos'!$P$4,AR11)))</xm:f>
            <xm:f>'Listados Datos'!$P$4</xm:f>
            <x14:dxf>
              <fill>
                <patternFill>
                  <bgColor rgb="FF33CC33"/>
                </patternFill>
              </fill>
            </x14:dxf>
          </x14:cfRule>
          <x14:cfRule type="containsText" priority="21701" operator="containsText" id="{5BB059C4-B568-4A8A-800B-0896AB98E819}">
            <xm:f>NOT(ISERROR(SEARCH('Listados Datos'!$P$5,AR11)))</xm:f>
            <xm:f>'Listados Datos'!$P$5</xm:f>
            <x14:dxf>
              <fill>
                <patternFill>
                  <bgColor rgb="FFFFFF00"/>
                </patternFill>
              </fill>
            </x14:dxf>
          </x14:cfRule>
          <x14:cfRule type="containsText" priority="21702" operator="containsText" id="{8445DAC1-29F9-48C6-BA33-3A68608215FD}">
            <xm:f>NOT(ISERROR(SEARCH('Listados Datos'!$P$6,AR11)))</xm:f>
            <xm:f>'Listados Datos'!$P$6</xm:f>
            <x14:dxf>
              <fill>
                <patternFill>
                  <bgColor rgb="FFFFC000"/>
                </patternFill>
              </fill>
            </x14:dxf>
          </x14:cfRule>
          <x14:cfRule type="containsText" priority="21703" operator="containsText" id="{34DE002C-6422-4854-96B4-CEA9DAC6FC5B}">
            <xm:f>NOT(ISERROR(SEARCH('Listados Datos'!$P$7,AR11)))</xm:f>
            <xm:f>'Listados Datos'!$P$7</xm:f>
            <x14:dxf>
              <fill>
                <patternFill>
                  <bgColor rgb="FFFF0000"/>
                </patternFill>
              </fill>
            </x14:dxf>
          </x14:cfRule>
          <xm:sqref>AR11</xm:sqref>
        </x14:conditionalFormatting>
        <x14:conditionalFormatting xmlns:xm="http://schemas.microsoft.com/office/excel/2006/main">
          <x14:cfRule type="containsText" priority="21647" operator="containsText" id="{28B2F546-9D66-4114-9205-21B37AFB4E1C}">
            <xm:f>NOT(ISERROR(SEARCH('Listados Datos'!$T$3,AB16)))</xm:f>
            <xm:f>'Listados Datos'!$T$3</xm:f>
            <x14:dxf>
              <fill>
                <patternFill patternType="solid">
                  <bgColor rgb="FFC00000"/>
                </patternFill>
              </fill>
            </x14:dxf>
          </x14:cfRule>
          <x14:cfRule type="containsText" priority="21648" operator="containsText" id="{9085D0F7-FADA-49DD-949D-DE60CC4BACF7}">
            <xm:f>NOT(ISERROR(SEARCH('Listados Datos'!$T$4,AB16)))</xm:f>
            <xm:f>'Listados Datos'!$T$4</xm:f>
            <x14:dxf>
              <font>
                <b/>
                <i val="0"/>
                <color theme="0"/>
              </font>
              <fill>
                <patternFill>
                  <bgColor rgb="FFE26B0A"/>
                </patternFill>
              </fill>
            </x14:dxf>
          </x14:cfRule>
          <x14:cfRule type="containsText" priority="21649" operator="containsText" id="{F4FF4C34-ECCA-4BC8-91B8-25E0519DC175}">
            <xm:f>NOT(ISERROR(SEARCH('Listados Datos'!$T$5,AB16)))</xm:f>
            <xm:f>'Listados Datos'!$T$5</xm:f>
            <x14:dxf>
              <font>
                <b/>
                <i val="0"/>
                <color auto="1"/>
              </font>
              <fill>
                <patternFill>
                  <bgColor rgb="FFFFFF00"/>
                </patternFill>
              </fill>
            </x14:dxf>
          </x14:cfRule>
          <x14:cfRule type="containsText" priority="21650" operator="containsText" id="{AB3591E5-E054-4140-9E11-28366DF88011}">
            <xm:f>NOT(ISERROR(SEARCH('Listados Datos'!$T$6,AB16)))</xm:f>
            <xm:f>'Listados Datos'!$T$6</xm:f>
            <x14:dxf>
              <font>
                <b/>
                <i val="0"/>
              </font>
              <fill>
                <patternFill>
                  <bgColor rgb="FF92D050"/>
                </patternFill>
              </fill>
            </x14:dxf>
          </x14:cfRule>
          <xm:sqref>AB16:AB17</xm:sqref>
        </x14:conditionalFormatting>
        <x14:conditionalFormatting xmlns:xm="http://schemas.microsoft.com/office/excel/2006/main">
          <x14:cfRule type="containsText" priority="21637" operator="containsText" id="{394A2CEE-C800-4995-B040-3EE468E7D37F}">
            <xm:f>NOT(ISERROR(SEARCH('Listados Datos'!$P$3,Z16)))</xm:f>
            <xm:f>'Listados Datos'!$P$3</xm:f>
            <x14:dxf>
              <fill>
                <patternFill>
                  <bgColor rgb="FF99CC00"/>
                </patternFill>
              </fill>
            </x14:dxf>
          </x14:cfRule>
          <x14:cfRule type="containsText" priority="21638" operator="containsText" id="{08C6DF25-8C31-4379-BBC5-AAF818516A8E}">
            <xm:f>NOT(ISERROR(SEARCH('Listados Datos'!$P$4,Z16)))</xm:f>
            <xm:f>'Listados Datos'!$P$4</xm:f>
            <x14:dxf>
              <fill>
                <patternFill>
                  <bgColor rgb="FF33CC33"/>
                </patternFill>
              </fill>
            </x14:dxf>
          </x14:cfRule>
          <x14:cfRule type="containsText" priority="21639" operator="containsText" id="{93B3A8CA-F107-4D13-89A3-E8179ABE5787}">
            <xm:f>NOT(ISERROR(SEARCH('Listados Datos'!$P$5,Z16)))</xm:f>
            <xm:f>'Listados Datos'!$P$5</xm:f>
            <x14:dxf>
              <fill>
                <patternFill>
                  <bgColor rgb="FFFFFF00"/>
                </patternFill>
              </fill>
            </x14:dxf>
          </x14:cfRule>
          <x14:cfRule type="containsText" priority="21640" operator="containsText" id="{4F3FE9D8-192A-4C00-8DD4-D1B09CA3A3E2}">
            <xm:f>NOT(ISERROR(SEARCH('Listados Datos'!$P$6,Z16)))</xm:f>
            <xm:f>'Listados Datos'!$P$6</xm:f>
            <x14:dxf>
              <fill>
                <patternFill>
                  <bgColor rgb="FFFFC000"/>
                </patternFill>
              </fill>
            </x14:dxf>
          </x14:cfRule>
          <x14:cfRule type="containsText" priority="21641" operator="containsText" id="{B98E8591-A80E-4BD4-8A33-6D4C3AC1AF20}">
            <xm:f>NOT(ISERROR(SEARCH('Listados Datos'!$P$7,Z16)))</xm:f>
            <xm:f>'Listados Datos'!$P$7</xm:f>
            <x14:dxf>
              <fill>
                <patternFill>
                  <bgColor rgb="FFFF0000"/>
                </patternFill>
              </fill>
            </x14:dxf>
          </x14:cfRule>
          <xm:sqref>Z16:Z17</xm:sqref>
        </x14:conditionalFormatting>
        <x14:conditionalFormatting xmlns:xm="http://schemas.microsoft.com/office/excel/2006/main">
          <x14:cfRule type="containsText" priority="19487" operator="containsText" id="{C958F836-354B-4795-B0FF-F9217E9F8816}">
            <xm:f>NOT(ISERROR(SEARCH('Listados Datos'!$T$3,AF34)))</xm:f>
            <xm:f>'Listados Datos'!$T$3</xm:f>
            <x14:dxf>
              <fill>
                <patternFill patternType="solid">
                  <bgColor rgb="FFC00000"/>
                </patternFill>
              </fill>
            </x14:dxf>
          </x14:cfRule>
          <x14:cfRule type="containsText" priority="19488" operator="containsText" id="{F987F890-B27A-4890-A825-9E1738CD798A}">
            <xm:f>NOT(ISERROR(SEARCH('Listados Datos'!$T$4,AF34)))</xm:f>
            <xm:f>'Listados Datos'!$T$4</xm:f>
            <x14:dxf>
              <font>
                <b/>
                <i val="0"/>
                <color theme="0"/>
              </font>
              <fill>
                <patternFill>
                  <bgColor rgb="FFE26B0A"/>
                </patternFill>
              </fill>
            </x14:dxf>
          </x14:cfRule>
          <x14:cfRule type="containsText" priority="19489" operator="containsText" id="{BA97537B-D936-42DD-B363-22A7E405B3EE}">
            <xm:f>NOT(ISERROR(SEARCH('Listados Datos'!$T$5,AF34)))</xm:f>
            <xm:f>'Listados Datos'!$T$5</xm:f>
            <x14:dxf>
              <font>
                <b/>
                <i val="0"/>
                <color auto="1"/>
              </font>
              <fill>
                <patternFill>
                  <bgColor rgb="FFFFFF00"/>
                </patternFill>
              </fill>
            </x14:dxf>
          </x14:cfRule>
          <x14:cfRule type="containsText" priority="19490" operator="containsText" id="{8FD8E8B5-4B43-4F1E-B36C-AA705A284D86}">
            <xm:f>NOT(ISERROR(SEARCH('Listados Datos'!$T$6,AF34)))</xm:f>
            <xm:f>'Listados Datos'!$T$6</xm:f>
            <x14:dxf>
              <font>
                <b/>
                <i val="0"/>
              </font>
              <fill>
                <patternFill>
                  <bgColor rgb="FF92D050"/>
                </patternFill>
              </fill>
            </x14:dxf>
          </x14:cfRule>
          <xm:sqref>AF34:AF35 AF39</xm:sqref>
        </x14:conditionalFormatting>
        <x14:conditionalFormatting xmlns:xm="http://schemas.microsoft.com/office/excel/2006/main">
          <x14:cfRule type="containsText" priority="19423" operator="containsText" id="{8B83ADCD-86BC-4469-950B-C2BA3F086632}">
            <xm:f>NOT(ISERROR(SEARCH('Listados Datos'!$P$3,AR34)))</xm:f>
            <xm:f>'Listados Datos'!$P$3</xm:f>
            <x14:dxf>
              <fill>
                <patternFill>
                  <bgColor rgb="FF99CC00"/>
                </patternFill>
              </fill>
            </x14:dxf>
          </x14:cfRule>
          <x14:cfRule type="containsText" priority="19424" operator="containsText" id="{D7D14DDF-33D0-4CDF-BCD5-E9D7EC7743F3}">
            <xm:f>NOT(ISERROR(SEARCH('Listados Datos'!$P$4,AR34)))</xm:f>
            <xm:f>'Listados Datos'!$P$4</xm:f>
            <x14:dxf>
              <fill>
                <patternFill>
                  <bgColor rgb="FF33CC33"/>
                </patternFill>
              </fill>
            </x14:dxf>
          </x14:cfRule>
          <x14:cfRule type="containsText" priority="19425" operator="containsText" id="{0B10B076-04C6-476E-B911-DF772652D621}">
            <xm:f>NOT(ISERROR(SEARCH('Listados Datos'!$P$5,AR34)))</xm:f>
            <xm:f>'Listados Datos'!$P$5</xm:f>
            <x14:dxf>
              <fill>
                <patternFill>
                  <bgColor rgb="FFFFFF00"/>
                </patternFill>
              </fill>
            </x14:dxf>
          </x14:cfRule>
          <x14:cfRule type="containsText" priority="19426" operator="containsText" id="{8B451490-E5F8-401D-9D95-06CBFD417CC9}">
            <xm:f>NOT(ISERROR(SEARCH('Listados Datos'!$P$6,AR34)))</xm:f>
            <xm:f>'Listados Datos'!$P$6</xm:f>
            <x14:dxf>
              <fill>
                <patternFill>
                  <bgColor rgb="FFFFC000"/>
                </patternFill>
              </fill>
            </x14:dxf>
          </x14:cfRule>
          <x14:cfRule type="containsText" priority="19427" operator="containsText" id="{DB0CBB44-42DA-4BE3-9F9B-9990003AD932}">
            <xm:f>NOT(ISERROR(SEARCH('Listados Datos'!$P$7,AR34)))</xm:f>
            <xm:f>'Listados Datos'!$P$7</xm:f>
            <x14:dxf>
              <fill>
                <patternFill>
                  <bgColor rgb="FFFF0000"/>
                </patternFill>
              </fill>
            </x14:dxf>
          </x14:cfRule>
          <xm:sqref>AR34</xm:sqref>
        </x14:conditionalFormatting>
        <x14:conditionalFormatting xmlns:xm="http://schemas.microsoft.com/office/excel/2006/main">
          <x14:cfRule type="containsText" priority="21537" operator="containsText" id="{6576E372-613E-44C6-A3A0-72C568EA4FA2}">
            <xm:f>NOT(ISERROR(SEARCH('Listados Datos'!$T$3,AB22)))</xm:f>
            <xm:f>'Listados Datos'!$T$3</xm:f>
            <x14:dxf>
              <fill>
                <patternFill patternType="solid">
                  <bgColor rgb="FFC00000"/>
                </patternFill>
              </fill>
            </x14:dxf>
          </x14:cfRule>
          <x14:cfRule type="containsText" priority="21538" operator="containsText" id="{663CD3A7-FB17-45A9-84C0-39BCEBDD5F08}">
            <xm:f>NOT(ISERROR(SEARCH('Listados Datos'!$T$4,AB22)))</xm:f>
            <xm:f>'Listados Datos'!$T$4</xm:f>
            <x14:dxf>
              <font>
                <b/>
                <i val="0"/>
                <color theme="0"/>
              </font>
              <fill>
                <patternFill>
                  <bgColor rgb="FFE26B0A"/>
                </patternFill>
              </fill>
            </x14:dxf>
          </x14:cfRule>
          <x14:cfRule type="containsText" priority="21539" operator="containsText" id="{43EE654D-AE2C-4AFE-906D-6446F0B1F3CA}">
            <xm:f>NOT(ISERROR(SEARCH('Listados Datos'!$T$5,AB22)))</xm:f>
            <xm:f>'Listados Datos'!$T$5</xm:f>
            <x14:dxf>
              <font>
                <b/>
                <i val="0"/>
                <color auto="1"/>
              </font>
              <fill>
                <patternFill>
                  <bgColor rgb="FFFFFF00"/>
                </patternFill>
              </fill>
            </x14:dxf>
          </x14:cfRule>
          <x14:cfRule type="containsText" priority="21540" operator="containsText" id="{F02EA66B-B3AF-4317-8A3F-E92207073C9D}">
            <xm:f>NOT(ISERROR(SEARCH('Listados Datos'!$T$6,AB22)))</xm:f>
            <xm:f>'Listados Datos'!$T$6</xm:f>
            <x14:dxf>
              <font>
                <b/>
                <i val="0"/>
              </font>
              <fill>
                <patternFill>
                  <bgColor rgb="FF92D050"/>
                </patternFill>
              </fill>
            </x14:dxf>
          </x14:cfRule>
          <xm:sqref>AB22:AB23</xm:sqref>
        </x14:conditionalFormatting>
        <x14:conditionalFormatting xmlns:xm="http://schemas.microsoft.com/office/excel/2006/main">
          <x14:cfRule type="containsText" priority="21527" operator="containsText" id="{A6806A8F-088E-46D2-B678-213930B5A35C}">
            <xm:f>NOT(ISERROR(SEARCH('Listados Datos'!$P$3,Z22)))</xm:f>
            <xm:f>'Listados Datos'!$P$3</xm:f>
            <x14:dxf>
              <fill>
                <patternFill>
                  <bgColor rgb="FF99CC00"/>
                </patternFill>
              </fill>
            </x14:dxf>
          </x14:cfRule>
          <x14:cfRule type="containsText" priority="21528" operator="containsText" id="{1578B7CF-7D5D-49FF-8D32-BE1E9450ED96}">
            <xm:f>NOT(ISERROR(SEARCH('Listados Datos'!$P$4,Z22)))</xm:f>
            <xm:f>'Listados Datos'!$P$4</xm:f>
            <x14:dxf>
              <fill>
                <patternFill>
                  <bgColor rgb="FF33CC33"/>
                </patternFill>
              </fill>
            </x14:dxf>
          </x14:cfRule>
          <x14:cfRule type="containsText" priority="21529" operator="containsText" id="{7B59C5A4-2050-47D7-970C-07E2ED55F07F}">
            <xm:f>NOT(ISERROR(SEARCH('Listados Datos'!$P$5,Z22)))</xm:f>
            <xm:f>'Listados Datos'!$P$5</xm:f>
            <x14:dxf>
              <fill>
                <patternFill>
                  <bgColor rgb="FFFFFF00"/>
                </patternFill>
              </fill>
            </x14:dxf>
          </x14:cfRule>
          <x14:cfRule type="containsText" priority="21530" operator="containsText" id="{46CB4BD5-CD51-49BD-9BB3-C8301226C3F6}">
            <xm:f>NOT(ISERROR(SEARCH('Listados Datos'!$P$6,Z22)))</xm:f>
            <xm:f>'Listados Datos'!$P$6</xm:f>
            <x14:dxf>
              <fill>
                <patternFill>
                  <bgColor rgb="FFFFC000"/>
                </patternFill>
              </fill>
            </x14:dxf>
          </x14:cfRule>
          <x14:cfRule type="containsText" priority="21531" operator="containsText" id="{B4CC6F6F-A912-431E-9B7E-462A5BE100EE}">
            <xm:f>NOT(ISERROR(SEARCH('Listados Datos'!$P$7,Z22)))</xm:f>
            <xm:f>'Listados Datos'!$P$7</xm:f>
            <x14:dxf>
              <fill>
                <patternFill>
                  <bgColor rgb="FFFF0000"/>
                </patternFill>
              </fill>
            </x14:dxf>
          </x14:cfRule>
          <xm:sqref>Z22:Z23</xm:sqref>
        </x14:conditionalFormatting>
        <x14:conditionalFormatting xmlns:xm="http://schemas.microsoft.com/office/excel/2006/main">
          <x14:cfRule type="containsText" priority="19433" operator="containsText" id="{BFE8C9D1-522D-4CC6-B4E8-A1C815BD759F}">
            <xm:f>NOT(ISERROR(SEARCH('Listados Datos'!$T$3,AT34)))</xm:f>
            <xm:f>'Listados Datos'!$T$3</xm:f>
            <x14:dxf>
              <fill>
                <patternFill patternType="solid">
                  <bgColor rgb="FFC00000"/>
                </patternFill>
              </fill>
            </x14:dxf>
          </x14:cfRule>
          <x14:cfRule type="containsText" priority="19434" operator="containsText" id="{6A4300B8-950A-4A59-BD05-522049BF8282}">
            <xm:f>NOT(ISERROR(SEARCH('Listados Datos'!$T$4,AT34)))</xm:f>
            <xm:f>'Listados Datos'!$T$4</xm:f>
            <x14:dxf>
              <font>
                <b/>
                <i val="0"/>
                <color theme="0"/>
              </font>
              <fill>
                <patternFill>
                  <bgColor rgb="FFE26B0A"/>
                </patternFill>
              </fill>
            </x14:dxf>
          </x14:cfRule>
          <x14:cfRule type="containsText" priority="19435" operator="containsText" id="{7D61EBC0-A73F-4CC1-8300-D764BC741767}">
            <xm:f>NOT(ISERROR(SEARCH('Listados Datos'!$T$5,AT34)))</xm:f>
            <xm:f>'Listados Datos'!$T$5</xm:f>
            <x14:dxf>
              <font>
                <b/>
                <i val="0"/>
                <color auto="1"/>
              </font>
              <fill>
                <patternFill>
                  <bgColor rgb="FFFFFF00"/>
                </patternFill>
              </fill>
            </x14:dxf>
          </x14:cfRule>
          <x14:cfRule type="containsText" priority="19436" operator="containsText" id="{B8073373-3518-45F3-B120-6417E4B6F3FF}">
            <xm:f>NOT(ISERROR(SEARCH('Listados Datos'!$T$6,AT34)))</xm:f>
            <xm:f>'Listados Datos'!$T$6</xm:f>
            <x14:dxf>
              <font>
                <b/>
                <i val="0"/>
              </font>
              <fill>
                <patternFill>
                  <bgColor rgb="FF92D050"/>
                </patternFill>
              </fill>
            </x14:dxf>
          </x14:cfRule>
          <xm:sqref>AT34</xm:sqref>
        </x14:conditionalFormatting>
        <x14:conditionalFormatting xmlns:xm="http://schemas.microsoft.com/office/excel/2006/main">
          <x14:cfRule type="containsText" priority="21427" operator="containsText" id="{B537AB51-6800-4B43-951E-321F9213C33D}">
            <xm:f>NOT(ISERROR(SEARCH('Listados Datos'!$T$3,AB28)))</xm:f>
            <xm:f>'Listados Datos'!$T$3</xm:f>
            <x14:dxf>
              <fill>
                <patternFill patternType="solid">
                  <bgColor rgb="FFC00000"/>
                </patternFill>
              </fill>
            </x14:dxf>
          </x14:cfRule>
          <x14:cfRule type="containsText" priority="21428" operator="containsText" id="{31187692-EFDF-4A07-84DD-BE7D0CA4C3B7}">
            <xm:f>NOT(ISERROR(SEARCH('Listados Datos'!$T$4,AB28)))</xm:f>
            <xm:f>'Listados Datos'!$T$4</xm:f>
            <x14:dxf>
              <font>
                <b/>
                <i val="0"/>
                <color theme="0"/>
              </font>
              <fill>
                <patternFill>
                  <bgColor rgb="FFE26B0A"/>
                </patternFill>
              </fill>
            </x14:dxf>
          </x14:cfRule>
          <x14:cfRule type="containsText" priority="21429" operator="containsText" id="{D6D3C97E-DC4E-45FD-A1A6-CB8E1F31490A}">
            <xm:f>NOT(ISERROR(SEARCH('Listados Datos'!$T$5,AB28)))</xm:f>
            <xm:f>'Listados Datos'!$T$5</xm:f>
            <x14:dxf>
              <font>
                <b/>
                <i val="0"/>
                <color auto="1"/>
              </font>
              <fill>
                <patternFill>
                  <bgColor rgb="FFFFFF00"/>
                </patternFill>
              </fill>
            </x14:dxf>
          </x14:cfRule>
          <x14:cfRule type="containsText" priority="21430" operator="containsText" id="{BE69FC38-6400-4A03-B4F1-50467BDAF3DC}">
            <xm:f>NOT(ISERROR(SEARCH('Listados Datos'!$T$6,AB28)))</xm:f>
            <xm:f>'Listados Datos'!$T$6</xm:f>
            <x14:dxf>
              <font>
                <b/>
                <i val="0"/>
              </font>
              <fill>
                <patternFill>
                  <bgColor rgb="FF92D050"/>
                </patternFill>
              </fill>
            </x14:dxf>
          </x14:cfRule>
          <xm:sqref>AB28:AB29</xm:sqref>
        </x14:conditionalFormatting>
        <x14:conditionalFormatting xmlns:xm="http://schemas.microsoft.com/office/excel/2006/main">
          <x14:cfRule type="containsText" priority="21417" operator="containsText" id="{8B675902-4FAF-4228-A2EE-15338A498763}">
            <xm:f>NOT(ISERROR(SEARCH('Listados Datos'!$P$3,Z28)))</xm:f>
            <xm:f>'Listados Datos'!$P$3</xm:f>
            <x14:dxf>
              <fill>
                <patternFill>
                  <bgColor rgb="FF99CC00"/>
                </patternFill>
              </fill>
            </x14:dxf>
          </x14:cfRule>
          <x14:cfRule type="containsText" priority="21418" operator="containsText" id="{81655804-2E81-4E2E-8879-B2E2B373D792}">
            <xm:f>NOT(ISERROR(SEARCH('Listados Datos'!$P$4,Z28)))</xm:f>
            <xm:f>'Listados Datos'!$P$4</xm:f>
            <x14:dxf>
              <fill>
                <patternFill>
                  <bgColor rgb="FF33CC33"/>
                </patternFill>
              </fill>
            </x14:dxf>
          </x14:cfRule>
          <x14:cfRule type="containsText" priority="21419" operator="containsText" id="{B24E652B-858C-4957-97AF-FD977925C016}">
            <xm:f>NOT(ISERROR(SEARCH('Listados Datos'!$P$5,Z28)))</xm:f>
            <xm:f>'Listados Datos'!$P$5</xm:f>
            <x14:dxf>
              <fill>
                <patternFill>
                  <bgColor rgb="FFFFFF00"/>
                </patternFill>
              </fill>
            </x14:dxf>
          </x14:cfRule>
          <x14:cfRule type="containsText" priority="21420" operator="containsText" id="{77DF5368-3FB0-49F9-9E7F-61D256A2F61B}">
            <xm:f>NOT(ISERROR(SEARCH('Listados Datos'!$P$6,Z28)))</xm:f>
            <xm:f>'Listados Datos'!$P$6</xm:f>
            <x14:dxf>
              <fill>
                <patternFill>
                  <bgColor rgb="FFFFC000"/>
                </patternFill>
              </fill>
            </x14:dxf>
          </x14:cfRule>
          <x14:cfRule type="containsText" priority="21421" operator="containsText" id="{B689F803-86F7-40F3-A8E6-BBC84FC643A9}">
            <xm:f>NOT(ISERROR(SEARCH('Listados Datos'!$P$7,Z28)))</xm:f>
            <xm:f>'Listados Datos'!$P$7</xm:f>
            <x14:dxf>
              <fill>
                <patternFill>
                  <bgColor rgb="FFFF0000"/>
                </patternFill>
              </fill>
            </x14:dxf>
          </x14:cfRule>
          <xm:sqref>Z28:Z29</xm:sqref>
        </x14:conditionalFormatting>
        <x14:conditionalFormatting xmlns:xm="http://schemas.microsoft.com/office/excel/2006/main">
          <x14:cfRule type="containsText" priority="19979" operator="containsText" id="{D577C7F3-9CC1-4879-94D1-97CBDC9B1C88}">
            <xm:f>NOT(ISERROR(SEARCH('Listados Datos'!$T$3,AT24)))</xm:f>
            <xm:f>'Listados Datos'!$T$3</xm:f>
            <x14:dxf>
              <fill>
                <patternFill patternType="solid">
                  <bgColor rgb="FFC00000"/>
                </patternFill>
              </fill>
            </x14:dxf>
          </x14:cfRule>
          <x14:cfRule type="containsText" priority="19980" operator="containsText" id="{B0B7F4C8-40FC-4D16-B96A-4016FB815420}">
            <xm:f>NOT(ISERROR(SEARCH('Listados Datos'!$T$4,AT24)))</xm:f>
            <xm:f>'Listados Datos'!$T$4</xm:f>
            <x14:dxf>
              <font>
                <b/>
                <i val="0"/>
                <color theme="0"/>
              </font>
              <fill>
                <patternFill>
                  <bgColor rgb="FFE26B0A"/>
                </patternFill>
              </fill>
            </x14:dxf>
          </x14:cfRule>
          <x14:cfRule type="containsText" priority="19981" operator="containsText" id="{78CAE59A-4822-45DE-B842-9B9196FF706C}">
            <xm:f>NOT(ISERROR(SEARCH('Listados Datos'!$T$5,AT24)))</xm:f>
            <xm:f>'Listados Datos'!$T$5</xm:f>
            <x14:dxf>
              <font>
                <b/>
                <i val="0"/>
                <color auto="1"/>
              </font>
              <fill>
                <patternFill>
                  <bgColor rgb="FFFFFF00"/>
                </patternFill>
              </fill>
            </x14:dxf>
          </x14:cfRule>
          <x14:cfRule type="containsText" priority="19982" operator="containsText" id="{ED250895-9FE3-4746-9140-BDFA10E31F03}">
            <xm:f>NOT(ISERROR(SEARCH('Listados Datos'!$T$6,AT24)))</xm:f>
            <xm:f>'Listados Datos'!$T$6</xm:f>
            <x14:dxf>
              <font>
                <b/>
                <i val="0"/>
              </font>
              <fill>
                <patternFill>
                  <bgColor rgb="FF92D050"/>
                </patternFill>
              </fill>
            </x14:dxf>
          </x14:cfRule>
          <xm:sqref>AT24</xm:sqref>
        </x14:conditionalFormatting>
        <x14:conditionalFormatting xmlns:xm="http://schemas.microsoft.com/office/excel/2006/main">
          <x14:cfRule type="containsText" priority="19969" operator="containsText" id="{0AE127EE-235C-48DF-8AB2-F05EA457BEB9}">
            <xm:f>NOT(ISERROR(SEARCH('Listados Datos'!$P$3,AR24)))</xm:f>
            <xm:f>'Listados Datos'!$P$3</xm:f>
            <x14:dxf>
              <fill>
                <patternFill>
                  <bgColor rgb="FF99CC00"/>
                </patternFill>
              </fill>
            </x14:dxf>
          </x14:cfRule>
          <x14:cfRule type="containsText" priority="19970" operator="containsText" id="{F12AA109-C51B-4584-8888-0AF868684CFD}">
            <xm:f>NOT(ISERROR(SEARCH('Listados Datos'!$P$4,AR24)))</xm:f>
            <xm:f>'Listados Datos'!$P$4</xm:f>
            <x14:dxf>
              <fill>
                <patternFill>
                  <bgColor rgb="FF33CC33"/>
                </patternFill>
              </fill>
            </x14:dxf>
          </x14:cfRule>
          <x14:cfRule type="containsText" priority="19971" operator="containsText" id="{B457CB62-2E3C-44CC-9F3A-779B36AEA3A4}">
            <xm:f>NOT(ISERROR(SEARCH('Listados Datos'!$P$5,AR24)))</xm:f>
            <xm:f>'Listados Datos'!$P$5</xm:f>
            <x14:dxf>
              <fill>
                <patternFill>
                  <bgColor rgb="FFFFFF00"/>
                </patternFill>
              </fill>
            </x14:dxf>
          </x14:cfRule>
          <x14:cfRule type="containsText" priority="19972" operator="containsText" id="{58A7AE56-3FF3-4157-A877-D042912EB280}">
            <xm:f>NOT(ISERROR(SEARCH('Listados Datos'!$P$6,AR24)))</xm:f>
            <xm:f>'Listados Datos'!$P$6</xm:f>
            <x14:dxf>
              <fill>
                <patternFill>
                  <bgColor rgb="FFFFC000"/>
                </patternFill>
              </fill>
            </x14:dxf>
          </x14:cfRule>
          <x14:cfRule type="containsText" priority="19973" operator="containsText" id="{3EF791F5-79E8-4EB3-88CA-BE175733C8AB}">
            <xm:f>NOT(ISERROR(SEARCH('Listados Datos'!$P$7,AR24)))</xm:f>
            <xm:f>'Listados Datos'!$P$7</xm:f>
            <x14:dxf>
              <fill>
                <patternFill>
                  <bgColor rgb="FFFF0000"/>
                </patternFill>
              </fill>
            </x14:dxf>
          </x14:cfRule>
          <xm:sqref>AR24</xm:sqref>
        </x14:conditionalFormatting>
        <x14:conditionalFormatting xmlns:xm="http://schemas.microsoft.com/office/excel/2006/main">
          <x14:cfRule type="containsText" priority="19955" operator="containsText" id="{513C04AF-30F3-44D2-8A76-6595B483A896}">
            <xm:f>NOT(ISERROR(SEARCH('Listados Datos'!$P$3,AR25)))</xm:f>
            <xm:f>'Listados Datos'!$P$3</xm:f>
            <x14:dxf>
              <fill>
                <patternFill>
                  <bgColor rgb="FF99CC00"/>
                </patternFill>
              </fill>
            </x14:dxf>
          </x14:cfRule>
          <x14:cfRule type="containsText" priority="19956" operator="containsText" id="{D20027FE-B6E4-4717-BEA9-4F0F379F1918}">
            <xm:f>NOT(ISERROR(SEARCH('Listados Datos'!$P$4,AR25)))</xm:f>
            <xm:f>'Listados Datos'!$P$4</xm:f>
            <x14:dxf>
              <fill>
                <patternFill>
                  <bgColor rgb="FF33CC33"/>
                </patternFill>
              </fill>
            </x14:dxf>
          </x14:cfRule>
          <x14:cfRule type="containsText" priority="19957" operator="containsText" id="{828208B7-75CD-46CD-B4E6-A323CE3E6EA6}">
            <xm:f>NOT(ISERROR(SEARCH('Listados Datos'!$P$5,AR25)))</xm:f>
            <xm:f>'Listados Datos'!$P$5</xm:f>
            <x14:dxf>
              <fill>
                <patternFill>
                  <bgColor rgb="FFFFFF00"/>
                </patternFill>
              </fill>
            </x14:dxf>
          </x14:cfRule>
          <x14:cfRule type="containsText" priority="19958" operator="containsText" id="{B70D0AD8-0159-46A7-96F3-29F870946411}">
            <xm:f>NOT(ISERROR(SEARCH('Listados Datos'!$P$6,AR25)))</xm:f>
            <xm:f>'Listados Datos'!$P$6</xm:f>
            <x14:dxf>
              <fill>
                <patternFill>
                  <bgColor rgb="FFFFC000"/>
                </patternFill>
              </fill>
            </x14:dxf>
          </x14:cfRule>
          <x14:cfRule type="containsText" priority="19959" operator="containsText" id="{CB4154D1-E8E5-4D29-989E-76B9234389D7}">
            <xm:f>NOT(ISERROR(SEARCH('Listados Datos'!$P$7,AR25)))</xm:f>
            <xm:f>'Listados Datos'!$P$7</xm:f>
            <x14:dxf>
              <fill>
                <patternFill>
                  <bgColor rgb="FFFF0000"/>
                </patternFill>
              </fill>
            </x14:dxf>
          </x14:cfRule>
          <xm:sqref>AR25 AR27</xm:sqref>
        </x14:conditionalFormatting>
        <x14:conditionalFormatting xmlns:xm="http://schemas.microsoft.com/office/excel/2006/main">
          <x14:cfRule type="containsText" priority="19965" operator="containsText" id="{E790A1D5-1FF4-40F5-9560-C18FB936B25A}">
            <xm:f>NOT(ISERROR(SEARCH('Listados Datos'!$T$3,AT25)))</xm:f>
            <xm:f>'Listados Datos'!$T$3</xm:f>
            <x14:dxf>
              <fill>
                <patternFill patternType="solid">
                  <bgColor rgb="FFC00000"/>
                </patternFill>
              </fill>
            </x14:dxf>
          </x14:cfRule>
          <x14:cfRule type="containsText" priority="19966" operator="containsText" id="{B6BD9524-10E5-4AF3-84C3-90294985CE0D}">
            <xm:f>NOT(ISERROR(SEARCH('Listados Datos'!$T$4,AT25)))</xm:f>
            <xm:f>'Listados Datos'!$T$4</xm:f>
            <x14:dxf>
              <font>
                <b/>
                <i val="0"/>
                <color theme="0"/>
              </font>
              <fill>
                <patternFill>
                  <bgColor rgb="FFE26B0A"/>
                </patternFill>
              </fill>
            </x14:dxf>
          </x14:cfRule>
          <x14:cfRule type="containsText" priority="19967" operator="containsText" id="{10D28B8F-FD8B-48E8-B9CA-BDD84BE816A7}">
            <xm:f>NOT(ISERROR(SEARCH('Listados Datos'!$T$5,AT25)))</xm:f>
            <xm:f>'Listados Datos'!$T$5</xm:f>
            <x14:dxf>
              <font>
                <b/>
                <i val="0"/>
                <color auto="1"/>
              </font>
              <fill>
                <patternFill>
                  <bgColor rgb="FFFFFF00"/>
                </patternFill>
              </fill>
            </x14:dxf>
          </x14:cfRule>
          <x14:cfRule type="containsText" priority="19968" operator="containsText" id="{1E79A6D0-5B6C-494F-A271-949027F160D6}">
            <xm:f>NOT(ISERROR(SEARCH('Listados Datos'!$T$6,AT25)))</xm:f>
            <xm:f>'Listados Datos'!$T$6</xm:f>
            <x14:dxf>
              <font>
                <b/>
                <i val="0"/>
              </font>
              <fill>
                <patternFill>
                  <bgColor rgb="FF92D050"/>
                </patternFill>
              </fill>
            </x14:dxf>
          </x14:cfRule>
          <xm:sqref>AT25 AT27</xm:sqref>
        </x14:conditionalFormatting>
        <x14:conditionalFormatting xmlns:xm="http://schemas.microsoft.com/office/excel/2006/main">
          <x14:cfRule type="containsText" priority="19937" operator="containsText" id="{9FE9EF71-5182-4565-B79B-5FC1448E66F3}">
            <xm:f>NOT(ISERROR(SEARCH('Listados Datos'!$T$3,AT29)))</xm:f>
            <xm:f>'Listados Datos'!$T$3</xm:f>
            <x14:dxf>
              <fill>
                <patternFill patternType="solid">
                  <bgColor rgb="FFC00000"/>
                </patternFill>
              </fill>
            </x14:dxf>
          </x14:cfRule>
          <x14:cfRule type="containsText" priority="19938" operator="containsText" id="{38223450-FFCB-4AE2-A4B9-9E89D01079B8}">
            <xm:f>NOT(ISERROR(SEARCH('Listados Datos'!$T$4,AT29)))</xm:f>
            <xm:f>'Listados Datos'!$T$4</xm:f>
            <x14:dxf>
              <font>
                <b/>
                <i val="0"/>
                <color theme="0"/>
              </font>
              <fill>
                <patternFill>
                  <bgColor rgb="FFE26B0A"/>
                </patternFill>
              </fill>
            </x14:dxf>
          </x14:cfRule>
          <x14:cfRule type="containsText" priority="19939" operator="containsText" id="{D9562559-4F69-4B6D-8FE5-E8040B0ED977}">
            <xm:f>NOT(ISERROR(SEARCH('Listados Datos'!$T$5,AT29)))</xm:f>
            <xm:f>'Listados Datos'!$T$5</xm:f>
            <x14:dxf>
              <font>
                <b/>
                <i val="0"/>
                <color auto="1"/>
              </font>
              <fill>
                <patternFill>
                  <bgColor rgb="FFFFFF00"/>
                </patternFill>
              </fill>
            </x14:dxf>
          </x14:cfRule>
          <x14:cfRule type="containsText" priority="19940" operator="containsText" id="{248F254A-6123-4CF5-95A6-DA2F8431C247}">
            <xm:f>NOT(ISERROR(SEARCH('Listados Datos'!$T$6,AT29)))</xm:f>
            <xm:f>'Listados Datos'!$T$6</xm:f>
            <x14:dxf>
              <font>
                <b/>
                <i val="0"/>
              </font>
              <fill>
                <patternFill>
                  <bgColor rgb="FF92D050"/>
                </patternFill>
              </fill>
            </x14:dxf>
          </x14:cfRule>
          <xm:sqref>AT29</xm:sqref>
        </x14:conditionalFormatting>
        <x14:conditionalFormatting xmlns:xm="http://schemas.microsoft.com/office/excel/2006/main">
          <x14:cfRule type="containsText" priority="19927" operator="containsText" id="{B3FC4E85-4141-4399-BBB3-AFD7B297DBF6}">
            <xm:f>NOT(ISERROR(SEARCH('Listados Datos'!$P$3,AR29)))</xm:f>
            <xm:f>'Listados Datos'!$P$3</xm:f>
            <x14:dxf>
              <fill>
                <patternFill>
                  <bgColor rgb="FF99CC00"/>
                </patternFill>
              </fill>
            </x14:dxf>
          </x14:cfRule>
          <x14:cfRule type="containsText" priority="19928" operator="containsText" id="{10485AD5-70AB-41A6-8D6B-AE8ACB790BF0}">
            <xm:f>NOT(ISERROR(SEARCH('Listados Datos'!$P$4,AR29)))</xm:f>
            <xm:f>'Listados Datos'!$P$4</xm:f>
            <x14:dxf>
              <fill>
                <patternFill>
                  <bgColor rgb="FF33CC33"/>
                </patternFill>
              </fill>
            </x14:dxf>
          </x14:cfRule>
          <x14:cfRule type="containsText" priority="19929" operator="containsText" id="{416D807C-2CE5-49F2-AF7A-360BB9725A46}">
            <xm:f>NOT(ISERROR(SEARCH('Listados Datos'!$P$5,AR29)))</xm:f>
            <xm:f>'Listados Datos'!$P$5</xm:f>
            <x14:dxf>
              <fill>
                <patternFill>
                  <bgColor rgb="FFFFFF00"/>
                </patternFill>
              </fill>
            </x14:dxf>
          </x14:cfRule>
          <x14:cfRule type="containsText" priority="19930" operator="containsText" id="{A1F600D5-C340-47C1-87C3-E58C82FB81F9}">
            <xm:f>NOT(ISERROR(SEARCH('Listados Datos'!$P$6,AR29)))</xm:f>
            <xm:f>'Listados Datos'!$P$6</xm:f>
            <x14:dxf>
              <fill>
                <patternFill>
                  <bgColor rgb="FFFFC000"/>
                </patternFill>
              </fill>
            </x14:dxf>
          </x14:cfRule>
          <x14:cfRule type="containsText" priority="19931" operator="containsText" id="{55F16D81-29BF-4413-9FFB-BB0FAEA69BB9}">
            <xm:f>NOT(ISERROR(SEARCH('Listados Datos'!$P$7,AR29)))</xm:f>
            <xm:f>'Listados Datos'!$P$7</xm:f>
            <x14:dxf>
              <fill>
                <patternFill>
                  <bgColor rgb="FFFF0000"/>
                </patternFill>
              </fill>
            </x14:dxf>
          </x14:cfRule>
          <xm:sqref>AR29</xm:sqref>
        </x14:conditionalFormatting>
        <x14:conditionalFormatting xmlns:xm="http://schemas.microsoft.com/office/excel/2006/main">
          <x14:cfRule type="containsText" priority="20211" operator="containsText" id="{2664CDEC-0CDE-47FF-A2AF-B3C3F7259DE6}">
            <xm:f>NOT(ISERROR(SEARCH('Listados Datos'!$T$3,AT12)))</xm:f>
            <xm:f>'Listados Datos'!$T$3</xm:f>
            <x14:dxf>
              <fill>
                <patternFill patternType="solid">
                  <bgColor rgb="FFC00000"/>
                </patternFill>
              </fill>
            </x14:dxf>
          </x14:cfRule>
          <x14:cfRule type="containsText" priority="20212" operator="containsText" id="{98E64DA5-0FB4-4ACC-9820-C5B868402215}">
            <xm:f>NOT(ISERROR(SEARCH('Listados Datos'!$T$4,AT12)))</xm:f>
            <xm:f>'Listados Datos'!$T$4</xm:f>
            <x14:dxf>
              <font>
                <b/>
                <i val="0"/>
                <color theme="0"/>
              </font>
              <fill>
                <patternFill>
                  <bgColor rgb="FFE26B0A"/>
                </patternFill>
              </fill>
            </x14:dxf>
          </x14:cfRule>
          <x14:cfRule type="containsText" priority="20213" operator="containsText" id="{69149369-AF6F-474C-A4B5-F8397AFBA53C}">
            <xm:f>NOT(ISERROR(SEARCH('Listados Datos'!$T$5,AT12)))</xm:f>
            <xm:f>'Listados Datos'!$T$5</xm:f>
            <x14:dxf>
              <font>
                <b/>
                <i val="0"/>
                <color auto="1"/>
              </font>
              <fill>
                <patternFill>
                  <bgColor rgb="FFFFFF00"/>
                </patternFill>
              </fill>
            </x14:dxf>
          </x14:cfRule>
          <x14:cfRule type="containsText" priority="20214" operator="containsText" id="{7D6A549B-DE8C-4F1B-A301-4C4E9A65CC1C}">
            <xm:f>NOT(ISERROR(SEARCH('Listados Datos'!$T$6,AT12)))</xm:f>
            <xm:f>'Listados Datos'!$T$6</xm:f>
            <x14:dxf>
              <font>
                <b/>
                <i val="0"/>
              </font>
              <fill>
                <patternFill>
                  <bgColor rgb="FF92D050"/>
                </patternFill>
              </fill>
            </x14:dxf>
          </x14:cfRule>
          <xm:sqref>AT12</xm:sqref>
        </x14:conditionalFormatting>
        <x14:conditionalFormatting xmlns:xm="http://schemas.microsoft.com/office/excel/2006/main">
          <x14:cfRule type="containsText" priority="20201" operator="containsText" id="{11EDDB87-13AB-4BC1-9E9B-74A27B945109}">
            <xm:f>NOT(ISERROR(SEARCH('Listados Datos'!$P$3,AR12)))</xm:f>
            <xm:f>'Listados Datos'!$P$3</xm:f>
            <x14:dxf>
              <fill>
                <patternFill>
                  <bgColor rgb="FF99CC00"/>
                </patternFill>
              </fill>
            </x14:dxf>
          </x14:cfRule>
          <x14:cfRule type="containsText" priority="20202" operator="containsText" id="{786AEEA5-AE45-4DBC-9CDA-99B50C71686A}">
            <xm:f>NOT(ISERROR(SEARCH('Listados Datos'!$P$4,AR12)))</xm:f>
            <xm:f>'Listados Datos'!$P$4</xm:f>
            <x14:dxf>
              <fill>
                <patternFill>
                  <bgColor rgb="FF33CC33"/>
                </patternFill>
              </fill>
            </x14:dxf>
          </x14:cfRule>
          <x14:cfRule type="containsText" priority="20203" operator="containsText" id="{4A891729-0C10-4828-A306-147BE5B11DFF}">
            <xm:f>NOT(ISERROR(SEARCH('Listados Datos'!$P$5,AR12)))</xm:f>
            <xm:f>'Listados Datos'!$P$5</xm:f>
            <x14:dxf>
              <fill>
                <patternFill>
                  <bgColor rgb="FFFFFF00"/>
                </patternFill>
              </fill>
            </x14:dxf>
          </x14:cfRule>
          <x14:cfRule type="containsText" priority="20204" operator="containsText" id="{7D881198-DB9B-465D-ADDC-BE66B6AE8133}">
            <xm:f>NOT(ISERROR(SEARCH('Listados Datos'!$P$6,AR12)))</xm:f>
            <xm:f>'Listados Datos'!$P$6</xm:f>
            <x14:dxf>
              <fill>
                <patternFill>
                  <bgColor rgb="FFFFC000"/>
                </patternFill>
              </fill>
            </x14:dxf>
          </x14:cfRule>
          <x14:cfRule type="containsText" priority="20205" operator="containsText" id="{CEB37593-8899-4440-9284-A8CCB89BE805}">
            <xm:f>NOT(ISERROR(SEARCH('Listados Datos'!$P$7,AR12)))</xm:f>
            <xm:f>'Listados Datos'!$P$7</xm:f>
            <x14:dxf>
              <fill>
                <patternFill>
                  <bgColor rgb="FFFF0000"/>
                </patternFill>
              </fill>
            </x14:dxf>
          </x14:cfRule>
          <xm:sqref>AR12</xm:sqref>
        </x14:conditionalFormatting>
        <x14:conditionalFormatting xmlns:xm="http://schemas.microsoft.com/office/excel/2006/main">
          <x14:cfRule type="containsText" priority="19851" operator="containsText" id="{5E9BC800-F857-434B-B80E-0B2E59764E34}">
            <xm:f>NOT(ISERROR(SEARCH('Listados Datos'!$T$3,AT30)))</xm:f>
            <xm:f>'Listados Datos'!$T$3</xm:f>
            <x14:dxf>
              <fill>
                <patternFill patternType="solid">
                  <bgColor rgb="FFC00000"/>
                </patternFill>
              </fill>
            </x14:dxf>
          </x14:cfRule>
          <x14:cfRule type="containsText" priority="19852" operator="containsText" id="{F6696103-F1C4-489C-BBE4-50934E6D2A13}">
            <xm:f>NOT(ISERROR(SEARCH('Listados Datos'!$T$4,AT30)))</xm:f>
            <xm:f>'Listados Datos'!$T$4</xm:f>
            <x14:dxf>
              <font>
                <b/>
                <i val="0"/>
                <color theme="0"/>
              </font>
              <fill>
                <patternFill>
                  <bgColor rgb="FFE26B0A"/>
                </patternFill>
              </fill>
            </x14:dxf>
          </x14:cfRule>
          <x14:cfRule type="containsText" priority="19853" operator="containsText" id="{FE183A7B-C7D7-44F0-8504-0A4D63BFB337}">
            <xm:f>NOT(ISERROR(SEARCH('Listados Datos'!$T$5,AT30)))</xm:f>
            <xm:f>'Listados Datos'!$T$5</xm:f>
            <x14:dxf>
              <font>
                <b/>
                <i val="0"/>
                <color auto="1"/>
              </font>
              <fill>
                <patternFill>
                  <bgColor rgb="FFFFFF00"/>
                </patternFill>
              </fill>
            </x14:dxf>
          </x14:cfRule>
          <x14:cfRule type="containsText" priority="19854" operator="containsText" id="{F74DDD1F-6B8A-48A9-B970-57668A13CA6A}">
            <xm:f>NOT(ISERROR(SEARCH('Listados Datos'!$T$6,AT30)))</xm:f>
            <xm:f>'Listados Datos'!$T$6</xm:f>
            <x14:dxf>
              <font>
                <b/>
                <i val="0"/>
              </font>
              <fill>
                <patternFill>
                  <bgColor rgb="FF92D050"/>
                </patternFill>
              </fill>
            </x14:dxf>
          </x14:cfRule>
          <xm:sqref>AT30</xm:sqref>
        </x14:conditionalFormatting>
        <x14:conditionalFormatting xmlns:xm="http://schemas.microsoft.com/office/excel/2006/main">
          <x14:cfRule type="containsText" priority="19841" operator="containsText" id="{52076888-8D7C-4F6F-B001-6C8622EE6BE0}">
            <xm:f>NOT(ISERROR(SEARCH('Listados Datos'!$P$3,AR30)))</xm:f>
            <xm:f>'Listados Datos'!$P$3</xm:f>
            <x14:dxf>
              <fill>
                <patternFill>
                  <bgColor rgb="FF99CC00"/>
                </patternFill>
              </fill>
            </x14:dxf>
          </x14:cfRule>
          <x14:cfRule type="containsText" priority="19842" operator="containsText" id="{4F8FAC04-4265-4852-BEEE-D6D136AD86FC}">
            <xm:f>NOT(ISERROR(SEARCH('Listados Datos'!$P$4,AR30)))</xm:f>
            <xm:f>'Listados Datos'!$P$4</xm:f>
            <x14:dxf>
              <fill>
                <patternFill>
                  <bgColor rgb="FF33CC33"/>
                </patternFill>
              </fill>
            </x14:dxf>
          </x14:cfRule>
          <x14:cfRule type="containsText" priority="19843" operator="containsText" id="{864C4DA6-6142-4506-A2C3-B5F4169736A4}">
            <xm:f>NOT(ISERROR(SEARCH('Listados Datos'!$P$5,AR30)))</xm:f>
            <xm:f>'Listados Datos'!$P$5</xm:f>
            <x14:dxf>
              <fill>
                <patternFill>
                  <bgColor rgb="FFFFFF00"/>
                </patternFill>
              </fill>
            </x14:dxf>
          </x14:cfRule>
          <x14:cfRule type="containsText" priority="19844" operator="containsText" id="{47286D85-AB7F-4FD8-BF02-CC68FB69349C}">
            <xm:f>NOT(ISERROR(SEARCH('Listados Datos'!$P$6,AR30)))</xm:f>
            <xm:f>'Listados Datos'!$P$6</xm:f>
            <x14:dxf>
              <fill>
                <patternFill>
                  <bgColor rgb="FFFFC000"/>
                </patternFill>
              </fill>
            </x14:dxf>
          </x14:cfRule>
          <x14:cfRule type="containsText" priority="19845" operator="containsText" id="{FC37BE57-849E-42E6-AE94-BBE08EDE95E4}">
            <xm:f>NOT(ISERROR(SEARCH('Listados Datos'!$P$7,AR30)))</xm:f>
            <xm:f>'Listados Datos'!$P$7</xm:f>
            <x14:dxf>
              <fill>
                <patternFill>
                  <bgColor rgb="FFFF0000"/>
                </patternFill>
              </fill>
            </x14:dxf>
          </x14:cfRule>
          <xm:sqref>AR30</xm:sqref>
        </x14:conditionalFormatting>
        <x14:conditionalFormatting xmlns:xm="http://schemas.microsoft.com/office/excel/2006/main">
          <x14:cfRule type="containsText" priority="19909" operator="containsText" id="{7A45879B-6CBE-4561-936B-E81753010293}">
            <xm:f>NOT(ISERROR(SEARCH('Listados Datos'!$T$3,AT33)))</xm:f>
            <xm:f>'Listados Datos'!$T$3</xm:f>
            <x14:dxf>
              <fill>
                <patternFill patternType="solid">
                  <bgColor rgb="FFC00000"/>
                </patternFill>
              </fill>
            </x14:dxf>
          </x14:cfRule>
          <x14:cfRule type="containsText" priority="19910" operator="containsText" id="{02F96459-5668-4C20-A8EB-0EBD65E11C4D}">
            <xm:f>NOT(ISERROR(SEARCH('Listados Datos'!$T$4,AT33)))</xm:f>
            <xm:f>'Listados Datos'!$T$4</xm:f>
            <x14:dxf>
              <font>
                <b/>
                <i val="0"/>
                <color theme="0"/>
              </font>
              <fill>
                <patternFill>
                  <bgColor rgb="FFE26B0A"/>
                </patternFill>
              </fill>
            </x14:dxf>
          </x14:cfRule>
          <x14:cfRule type="containsText" priority="19911" operator="containsText" id="{198118FA-5D09-41B6-8D96-462F03B42E29}">
            <xm:f>NOT(ISERROR(SEARCH('Listados Datos'!$T$5,AT33)))</xm:f>
            <xm:f>'Listados Datos'!$T$5</xm:f>
            <x14:dxf>
              <font>
                <b/>
                <i val="0"/>
                <color auto="1"/>
              </font>
              <fill>
                <patternFill>
                  <bgColor rgb="FFFFFF00"/>
                </patternFill>
              </fill>
            </x14:dxf>
          </x14:cfRule>
          <x14:cfRule type="containsText" priority="19912" operator="containsText" id="{359B2E42-B4C8-42CE-933F-F931D94A8559}">
            <xm:f>NOT(ISERROR(SEARCH('Listados Datos'!$T$6,AT33)))</xm:f>
            <xm:f>'Listados Datos'!$T$6</xm:f>
            <x14:dxf>
              <font>
                <b/>
                <i val="0"/>
              </font>
              <fill>
                <patternFill>
                  <bgColor rgb="FF92D050"/>
                </patternFill>
              </fill>
            </x14:dxf>
          </x14:cfRule>
          <xm:sqref>AT33</xm:sqref>
        </x14:conditionalFormatting>
        <x14:conditionalFormatting xmlns:xm="http://schemas.microsoft.com/office/excel/2006/main">
          <x14:cfRule type="containsText" priority="19899" operator="containsText" id="{2415E6B4-4EB0-42EA-BA42-1AAD840408F1}">
            <xm:f>NOT(ISERROR(SEARCH('Listados Datos'!$P$3,AR33)))</xm:f>
            <xm:f>'Listados Datos'!$P$3</xm:f>
            <x14:dxf>
              <fill>
                <patternFill>
                  <bgColor rgb="FF99CC00"/>
                </patternFill>
              </fill>
            </x14:dxf>
          </x14:cfRule>
          <x14:cfRule type="containsText" priority="19900" operator="containsText" id="{D5A5CE8D-6861-4964-B500-96046555A7AB}">
            <xm:f>NOT(ISERROR(SEARCH('Listados Datos'!$P$4,AR33)))</xm:f>
            <xm:f>'Listados Datos'!$P$4</xm:f>
            <x14:dxf>
              <fill>
                <patternFill>
                  <bgColor rgb="FF33CC33"/>
                </patternFill>
              </fill>
            </x14:dxf>
          </x14:cfRule>
          <x14:cfRule type="containsText" priority="19901" operator="containsText" id="{B0B59701-9349-4771-B0BC-CD887135B972}">
            <xm:f>NOT(ISERROR(SEARCH('Listados Datos'!$P$5,AR33)))</xm:f>
            <xm:f>'Listados Datos'!$P$5</xm:f>
            <x14:dxf>
              <fill>
                <patternFill>
                  <bgColor rgb="FFFFFF00"/>
                </patternFill>
              </fill>
            </x14:dxf>
          </x14:cfRule>
          <x14:cfRule type="containsText" priority="19902" operator="containsText" id="{A47CC175-081D-4204-9C31-86C3D4EAEC9D}">
            <xm:f>NOT(ISERROR(SEARCH('Listados Datos'!$P$6,AR33)))</xm:f>
            <xm:f>'Listados Datos'!$P$6</xm:f>
            <x14:dxf>
              <fill>
                <patternFill>
                  <bgColor rgb="FFFFC000"/>
                </patternFill>
              </fill>
            </x14:dxf>
          </x14:cfRule>
          <x14:cfRule type="containsText" priority="19903" operator="containsText" id="{3F40AC8C-CD26-468D-AB6B-44ECC17E4F39}">
            <xm:f>NOT(ISERROR(SEARCH('Listados Datos'!$P$7,AR33)))</xm:f>
            <xm:f>'Listados Datos'!$P$7</xm:f>
            <x14:dxf>
              <fill>
                <patternFill>
                  <bgColor rgb="FFFF0000"/>
                </patternFill>
              </fill>
            </x14:dxf>
          </x14:cfRule>
          <xm:sqref>AR33</xm:sqref>
        </x14:conditionalFormatting>
        <x14:conditionalFormatting xmlns:xm="http://schemas.microsoft.com/office/excel/2006/main">
          <x14:cfRule type="containsText" priority="20193" operator="containsText" id="{74803615-1023-4A77-8C41-86A2DCEC923A}">
            <xm:f>NOT(ISERROR(SEARCH('Listados Datos'!$T$3,AT13)))</xm:f>
            <xm:f>'Listados Datos'!$T$3</xm:f>
            <x14:dxf>
              <fill>
                <patternFill patternType="solid">
                  <bgColor rgb="FFC00000"/>
                </patternFill>
              </fill>
            </x14:dxf>
          </x14:cfRule>
          <x14:cfRule type="containsText" priority="20194" operator="containsText" id="{A1B53B5B-D863-47CE-9DE9-89B908AC2213}">
            <xm:f>NOT(ISERROR(SEARCH('Listados Datos'!$T$4,AT13)))</xm:f>
            <xm:f>'Listados Datos'!$T$4</xm:f>
            <x14:dxf>
              <font>
                <b/>
                <i val="0"/>
                <color theme="0"/>
              </font>
              <fill>
                <patternFill>
                  <bgColor rgb="FFE26B0A"/>
                </patternFill>
              </fill>
            </x14:dxf>
          </x14:cfRule>
          <x14:cfRule type="containsText" priority="20195" operator="containsText" id="{0A0420AF-E26D-4526-B4FD-AD58DBDD785E}">
            <xm:f>NOT(ISERROR(SEARCH('Listados Datos'!$T$5,AT13)))</xm:f>
            <xm:f>'Listados Datos'!$T$5</xm:f>
            <x14:dxf>
              <font>
                <b/>
                <i val="0"/>
                <color auto="1"/>
              </font>
              <fill>
                <patternFill>
                  <bgColor rgb="FFFFFF00"/>
                </patternFill>
              </fill>
            </x14:dxf>
          </x14:cfRule>
          <x14:cfRule type="containsText" priority="20196" operator="containsText" id="{5B735640-F5A5-4FFF-825C-84228D8A0EB0}">
            <xm:f>NOT(ISERROR(SEARCH('Listados Datos'!$T$6,AT13)))</xm:f>
            <xm:f>'Listados Datos'!$T$6</xm:f>
            <x14:dxf>
              <font>
                <b/>
                <i val="0"/>
              </font>
              <fill>
                <patternFill>
                  <bgColor rgb="FF92D050"/>
                </patternFill>
              </fill>
            </x14:dxf>
          </x14:cfRule>
          <xm:sqref>AT13 AT15</xm:sqref>
        </x14:conditionalFormatting>
        <x14:conditionalFormatting xmlns:xm="http://schemas.microsoft.com/office/excel/2006/main">
          <x14:cfRule type="containsText" priority="20183" operator="containsText" id="{58E1FD39-5121-4D61-94A4-97843C16076D}">
            <xm:f>NOT(ISERROR(SEARCH('Listados Datos'!$P$3,AR13)))</xm:f>
            <xm:f>'Listados Datos'!$P$3</xm:f>
            <x14:dxf>
              <fill>
                <patternFill>
                  <bgColor rgb="FF99CC00"/>
                </patternFill>
              </fill>
            </x14:dxf>
          </x14:cfRule>
          <x14:cfRule type="containsText" priority="20184" operator="containsText" id="{2D3E7224-E870-405C-9F8F-C3F1CF2790C1}">
            <xm:f>NOT(ISERROR(SEARCH('Listados Datos'!$P$4,AR13)))</xm:f>
            <xm:f>'Listados Datos'!$P$4</xm:f>
            <x14:dxf>
              <fill>
                <patternFill>
                  <bgColor rgb="FF33CC33"/>
                </patternFill>
              </fill>
            </x14:dxf>
          </x14:cfRule>
          <x14:cfRule type="containsText" priority="20185" operator="containsText" id="{348A9134-3E87-40DC-80DE-A6FC82461F25}">
            <xm:f>NOT(ISERROR(SEARCH('Listados Datos'!$P$5,AR13)))</xm:f>
            <xm:f>'Listados Datos'!$P$5</xm:f>
            <x14:dxf>
              <fill>
                <patternFill>
                  <bgColor rgb="FFFFFF00"/>
                </patternFill>
              </fill>
            </x14:dxf>
          </x14:cfRule>
          <x14:cfRule type="containsText" priority="20186" operator="containsText" id="{6691DAF7-713B-491B-AD49-2139A0B4867B}">
            <xm:f>NOT(ISERROR(SEARCH('Listados Datos'!$P$6,AR13)))</xm:f>
            <xm:f>'Listados Datos'!$P$6</xm:f>
            <x14:dxf>
              <fill>
                <patternFill>
                  <bgColor rgb="FFFFC000"/>
                </patternFill>
              </fill>
            </x14:dxf>
          </x14:cfRule>
          <x14:cfRule type="containsText" priority="20187" operator="containsText" id="{8536A5C9-082B-431D-B8A0-5A766FA3624D}">
            <xm:f>NOT(ISERROR(SEARCH('Listados Datos'!$P$7,AR13)))</xm:f>
            <xm:f>'Listados Datos'!$P$7</xm:f>
            <x14:dxf>
              <fill>
                <patternFill>
                  <bgColor rgb="FFFF0000"/>
                </patternFill>
              </fill>
            </x14:dxf>
          </x14:cfRule>
          <xm:sqref>AR13 AR15</xm:sqref>
        </x14:conditionalFormatting>
        <x14:conditionalFormatting xmlns:xm="http://schemas.microsoft.com/office/excel/2006/main">
          <x14:cfRule type="containsText" priority="20179" operator="containsText" id="{D300B217-C1D9-4A6C-BBBA-6A3851F8B464}">
            <xm:f>NOT(ISERROR(SEARCH('Listados Datos'!$T$3,AF18)))</xm:f>
            <xm:f>'Listados Datos'!$T$3</xm:f>
            <x14:dxf>
              <fill>
                <patternFill patternType="solid">
                  <bgColor rgb="FFC00000"/>
                </patternFill>
              </fill>
            </x14:dxf>
          </x14:cfRule>
          <x14:cfRule type="containsText" priority="20180" operator="containsText" id="{07B9681D-9C36-434C-AC4D-F74696BFFDC9}">
            <xm:f>NOT(ISERROR(SEARCH('Listados Datos'!$T$4,AF18)))</xm:f>
            <xm:f>'Listados Datos'!$T$4</xm:f>
            <x14:dxf>
              <font>
                <b/>
                <i val="0"/>
                <color theme="0"/>
              </font>
              <fill>
                <patternFill>
                  <bgColor rgb="FFE26B0A"/>
                </patternFill>
              </fill>
            </x14:dxf>
          </x14:cfRule>
          <x14:cfRule type="containsText" priority="20181" operator="containsText" id="{4124F5DC-1EC9-4460-A8F1-827D7E95152E}">
            <xm:f>NOT(ISERROR(SEARCH('Listados Datos'!$T$5,AF18)))</xm:f>
            <xm:f>'Listados Datos'!$T$5</xm:f>
            <x14:dxf>
              <font>
                <b/>
                <i val="0"/>
                <color auto="1"/>
              </font>
              <fill>
                <patternFill>
                  <bgColor rgb="FFFFFF00"/>
                </patternFill>
              </fill>
            </x14:dxf>
          </x14:cfRule>
          <x14:cfRule type="containsText" priority="20182" operator="containsText" id="{71EC1EE1-F64F-43C1-92E1-B7C6D6A3645C}">
            <xm:f>NOT(ISERROR(SEARCH('Listados Datos'!$T$6,AF18)))</xm:f>
            <xm:f>'Listados Datos'!$T$6</xm:f>
            <x14:dxf>
              <font>
                <b/>
                <i val="0"/>
              </font>
              <fill>
                <patternFill>
                  <bgColor rgb="FF92D050"/>
                </patternFill>
              </fill>
            </x14:dxf>
          </x14:cfRule>
          <xm:sqref>AF18:AF19</xm:sqref>
        </x14:conditionalFormatting>
        <x14:conditionalFormatting xmlns:xm="http://schemas.microsoft.com/office/excel/2006/main">
          <x14:cfRule type="containsText" priority="20175" operator="containsText" id="{FA30F8AC-0C14-4314-8424-1C93E36C930D}">
            <xm:f>NOT(ISERROR(SEARCH('Listados Datos'!$T$3,AB18)))</xm:f>
            <xm:f>'Listados Datos'!$T$3</xm:f>
            <x14:dxf>
              <fill>
                <patternFill patternType="solid">
                  <bgColor rgb="FFC00000"/>
                </patternFill>
              </fill>
            </x14:dxf>
          </x14:cfRule>
          <x14:cfRule type="containsText" priority="20176" operator="containsText" id="{496FB7C6-1099-4792-87EA-938BEBAB8B78}">
            <xm:f>NOT(ISERROR(SEARCH('Listados Datos'!$T$4,AB18)))</xm:f>
            <xm:f>'Listados Datos'!$T$4</xm:f>
            <x14:dxf>
              <font>
                <b/>
                <i val="0"/>
                <color theme="0"/>
              </font>
              <fill>
                <patternFill>
                  <bgColor rgb="FFE26B0A"/>
                </patternFill>
              </fill>
            </x14:dxf>
          </x14:cfRule>
          <x14:cfRule type="containsText" priority="20177" operator="containsText" id="{901DF2DC-CDEE-4377-8DE4-FF80B9D6D429}">
            <xm:f>NOT(ISERROR(SEARCH('Listados Datos'!$T$5,AB18)))</xm:f>
            <xm:f>'Listados Datos'!$T$5</xm:f>
            <x14:dxf>
              <font>
                <b/>
                <i val="0"/>
                <color auto="1"/>
              </font>
              <fill>
                <patternFill>
                  <bgColor rgb="FFFFFF00"/>
                </patternFill>
              </fill>
            </x14:dxf>
          </x14:cfRule>
          <x14:cfRule type="containsText" priority="20178" operator="containsText" id="{5050AC26-7511-4C1D-B7D3-9B70F8DA3049}">
            <xm:f>NOT(ISERROR(SEARCH('Listados Datos'!$T$6,AB18)))</xm:f>
            <xm:f>'Listados Datos'!$T$6</xm:f>
            <x14:dxf>
              <font>
                <b/>
                <i val="0"/>
              </font>
              <fill>
                <patternFill>
                  <bgColor rgb="FF92D050"/>
                </patternFill>
              </fill>
            </x14:dxf>
          </x14:cfRule>
          <xm:sqref>AB18:AB19</xm:sqref>
        </x14:conditionalFormatting>
        <x14:conditionalFormatting xmlns:xm="http://schemas.microsoft.com/office/excel/2006/main">
          <x14:cfRule type="containsText" priority="20165" operator="containsText" id="{8EB17898-5E58-4313-856A-A46F876DB2FC}">
            <xm:f>NOT(ISERROR(SEARCH('Listados Datos'!$P$3,Z18)))</xm:f>
            <xm:f>'Listados Datos'!$P$3</xm:f>
            <x14:dxf>
              <fill>
                <patternFill>
                  <bgColor rgb="FF99CC00"/>
                </patternFill>
              </fill>
            </x14:dxf>
          </x14:cfRule>
          <x14:cfRule type="containsText" priority="20166" operator="containsText" id="{38BF1A36-077F-4FDF-8260-C02850AEA0E3}">
            <xm:f>NOT(ISERROR(SEARCH('Listados Datos'!$P$4,Z18)))</xm:f>
            <xm:f>'Listados Datos'!$P$4</xm:f>
            <x14:dxf>
              <fill>
                <patternFill>
                  <bgColor rgb="FF33CC33"/>
                </patternFill>
              </fill>
            </x14:dxf>
          </x14:cfRule>
          <x14:cfRule type="containsText" priority="20167" operator="containsText" id="{0B033459-F6DB-442C-B390-A74CDF82EB2E}">
            <xm:f>NOT(ISERROR(SEARCH('Listados Datos'!$P$5,Z18)))</xm:f>
            <xm:f>'Listados Datos'!$P$5</xm:f>
            <x14:dxf>
              <fill>
                <patternFill>
                  <bgColor rgb="FFFFFF00"/>
                </patternFill>
              </fill>
            </x14:dxf>
          </x14:cfRule>
          <x14:cfRule type="containsText" priority="20168" operator="containsText" id="{47849A31-2AC5-47C1-A995-6F5B838F2B13}">
            <xm:f>NOT(ISERROR(SEARCH('Listados Datos'!$P$6,Z18)))</xm:f>
            <xm:f>'Listados Datos'!$P$6</xm:f>
            <x14:dxf>
              <fill>
                <patternFill>
                  <bgColor rgb="FFFFC000"/>
                </patternFill>
              </fill>
            </x14:dxf>
          </x14:cfRule>
          <x14:cfRule type="containsText" priority="20169" operator="containsText" id="{D012E8F8-F81B-4940-BAEC-8BF3219D773B}">
            <xm:f>NOT(ISERROR(SEARCH('Listados Datos'!$P$7,Z18)))</xm:f>
            <xm:f>'Listados Datos'!$P$7</xm:f>
            <x14:dxf>
              <fill>
                <patternFill>
                  <bgColor rgb="FFFF0000"/>
                </patternFill>
              </fill>
            </x14:dxf>
          </x14:cfRule>
          <xm:sqref>Z18:Z19</xm:sqref>
        </x14:conditionalFormatting>
        <x14:conditionalFormatting xmlns:xm="http://schemas.microsoft.com/office/excel/2006/main">
          <x14:cfRule type="containsText" priority="20121" operator="containsText" id="{002CCC56-9652-476A-B1D5-4539D35ACC56}">
            <xm:f>NOT(ISERROR(SEARCH('Listados Datos'!$T$3,AF24)))</xm:f>
            <xm:f>'Listados Datos'!$T$3</xm:f>
            <x14:dxf>
              <fill>
                <patternFill patternType="solid">
                  <bgColor rgb="FFC00000"/>
                </patternFill>
              </fill>
            </x14:dxf>
          </x14:cfRule>
          <x14:cfRule type="containsText" priority="20122" operator="containsText" id="{E5CEF7F2-7148-43FD-872F-4DA6081238E2}">
            <xm:f>NOT(ISERROR(SEARCH('Listados Datos'!$T$4,AF24)))</xm:f>
            <xm:f>'Listados Datos'!$T$4</xm:f>
            <x14:dxf>
              <font>
                <b/>
                <i val="0"/>
                <color theme="0"/>
              </font>
              <fill>
                <patternFill>
                  <bgColor rgb="FFE26B0A"/>
                </patternFill>
              </fill>
            </x14:dxf>
          </x14:cfRule>
          <x14:cfRule type="containsText" priority="20123" operator="containsText" id="{9FDA5507-6C05-436F-B61E-F83A6018715B}">
            <xm:f>NOT(ISERROR(SEARCH('Listados Datos'!$T$5,AF24)))</xm:f>
            <xm:f>'Listados Datos'!$T$5</xm:f>
            <x14:dxf>
              <font>
                <b/>
                <i val="0"/>
                <color auto="1"/>
              </font>
              <fill>
                <patternFill>
                  <bgColor rgb="FFFFFF00"/>
                </patternFill>
              </fill>
            </x14:dxf>
          </x14:cfRule>
          <x14:cfRule type="containsText" priority="20124" operator="containsText" id="{C5CA6B63-C0BE-4524-986A-97C8853D4DC9}">
            <xm:f>NOT(ISERROR(SEARCH('Listados Datos'!$T$6,AF24)))</xm:f>
            <xm:f>'Listados Datos'!$T$6</xm:f>
            <x14:dxf>
              <font>
                <b/>
                <i val="0"/>
              </font>
              <fill>
                <patternFill>
                  <bgColor rgb="FF92D050"/>
                </patternFill>
              </fill>
            </x14:dxf>
          </x14:cfRule>
          <xm:sqref>AF24:AF25</xm:sqref>
        </x14:conditionalFormatting>
        <x14:conditionalFormatting xmlns:xm="http://schemas.microsoft.com/office/excel/2006/main">
          <x14:cfRule type="containsText" priority="18219" operator="containsText" id="{B0458026-EE1D-4BD6-A6CA-FF1EFE7182CF}">
            <xm:f>NOT(ISERROR(SEARCH('Listados Datos'!$P$3,AR81)))</xm:f>
            <xm:f>'Listados Datos'!$P$3</xm:f>
            <x14:dxf>
              <fill>
                <patternFill>
                  <bgColor rgb="FF99CC00"/>
                </patternFill>
              </fill>
            </x14:dxf>
          </x14:cfRule>
          <x14:cfRule type="containsText" priority="18220" operator="containsText" id="{356B81BA-E1DA-470B-8E62-831A7E65A73E}">
            <xm:f>NOT(ISERROR(SEARCH('Listados Datos'!$P$4,AR81)))</xm:f>
            <xm:f>'Listados Datos'!$P$4</xm:f>
            <x14:dxf>
              <fill>
                <patternFill>
                  <bgColor rgb="FF33CC33"/>
                </patternFill>
              </fill>
            </x14:dxf>
          </x14:cfRule>
          <x14:cfRule type="containsText" priority="18221" operator="containsText" id="{22A47A7F-7DFB-457E-AD4E-53E8EDDF1118}">
            <xm:f>NOT(ISERROR(SEARCH('Listados Datos'!$P$5,AR81)))</xm:f>
            <xm:f>'Listados Datos'!$P$5</xm:f>
            <x14:dxf>
              <fill>
                <patternFill>
                  <bgColor rgb="FFFFFF00"/>
                </patternFill>
              </fill>
            </x14:dxf>
          </x14:cfRule>
          <x14:cfRule type="containsText" priority="18222" operator="containsText" id="{7F410398-044B-4822-8C74-280B9A2C1F5E}">
            <xm:f>NOT(ISERROR(SEARCH('Listados Datos'!$P$6,AR81)))</xm:f>
            <xm:f>'Listados Datos'!$P$6</xm:f>
            <x14:dxf>
              <fill>
                <patternFill>
                  <bgColor rgb="FFFFC000"/>
                </patternFill>
              </fill>
            </x14:dxf>
          </x14:cfRule>
          <x14:cfRule type="containsText" priority="18223" operator="containsText" id="{597CA833-F6D4-4784-92B0-2B021E7D0EAE}">
            <xm:f>NOT(ISERROR(SEARCH('Listados Datos'!$P$7,AR81)))</xm:f>
            <xm:f>'Listados Datos'!$P$7</xm:f>
            <x14:dxf>
              <fill>
                <patternFill>
                  <bgColor rgb="FFFF0000"/>
                </patternFill>
              </fill>
            </x14:dxf>
          </x14:cfRule>
          <xm:sqref>AR81</xm:sqref>
        </x14:conditionalFormatting>
        <x14:conditionalFormatting xmlns:xm="http://schemas.microsoft.com/office/excel/2006/main">
          <x14:cfRule type="containsText" priority="20117" operator="containsText" id="{792E70E6-34FB-4682-8C0A-3D6069DE1905}">
            <xm:f>NOT(ISERROR(SEARCH('Listados Datos'!$T$3,AB24)))</xm:f>
            <xm:f>'Listados Datos'!$T$3</xm:f>
            <x14:dxf>
              <fill>
                <patternFill patternType="solid">
                  <bgColor rgb="FFC00000"/>
                </patternFill>
              </fill>
            </x14:dxf>
          </x14:cfRule>
          <x14:cfRule type="containsText" priority="20118" operator="containsText" id="{E631E791-1404-4EB2-ACB9-961317D3D548}">
            <xm:f>NOT(ISERROR(SEARCH('Listados Datos'!$T$4,AB24)))</xm:f>
            <xm:f>'Listados Datos'!$T$4</xm:f>
            <x14:dxf>
              <font>
                <b/>
                <i val="0"/>
                <color theme="0"/>
              </font>
              <fill>
                <patternFill>
                  <bgColor rgb="FFE26B0A"/>
                </patternFill>
              </fill>
            </x14:dxf>
          </x14:cfRule>
          <x14:cfRule type="containsText" priority="20119" operator="containsText" id="{B12C5A4A-6A70-429B-B7F7-02748550E6ED}">
            <xm:f>NOT(ISERROR(SEARCH('Listados Datos'!$T$5,AB24)))</xm:f>
            <xm:f>'Listados Datos'!$T$5</xm:f>
            <x14:dxf>
              <font>
                <b/>
                <i val="0"/>
                <color auto="1"/>
              </font>
              <fill>
                <patternFill>
                  <bgColor rgb="FFFFFF00"/>
                </patternFill>
              </fill>
            </x14:dxf>
          </x14:cfRule>
          <x14:cfRule type="containsText" priority="20120" operator="containsText" id="{AED7AC5B-0AB6-4051-93F6-39A2D91C84C2}">
            <xm:f>NOT(ISERROR(SEARCH('Listados Datos'!$T$6,AB24)))</xm:f>
            <xm:f>'Listados Datos'!$T$6</xm:f>
            <x14:dxf>
              <font>
                <b/>
                <i val="0"/>
              </font>
              <fill>
                <patternFill>
                  <bgColor rgb="FF92D050"/>
                </patternFill>
              </fill>
            </x14:dxf>
          </x14:cfRule>
          <xm:sqref>AB24:AB25</xm:sqref>
        </x14:conditionalFormatting>
        <x14:conditionalFormatting xmlns:xm="http://schemas.microsoft.com/office/excel/2006/main">
          <x14:cfRule type="containsText" priority="20107" operator="containsText" id="{8C246AFE-A64A-4B9A-812C-3A76FD7C32AF}">
            <xm:f>NOT(ISERROR(SEARCH('Listados Datos'!$P$3,Z24)))</xm:f>
            <xm:f>'Listados Datos'!$P$3</xm:f>
            <x14:dxf>
              <fill>
                <patternFill>
                  <bgColor rgb="FF99CC00"/>
                </patternFill>
              </fill>
            </x14:dxf>
          </x14:cfRule>
          <x14:cfRule type="containsText" priority="20108" operator="containsText" id="{F2FE048A-76E0-49DB-8568-8FB6F79961FA}">
            <xm:f>NOT(ISERROR(SEARCH('Listados Datos'!$P$4,Z24)))</xm:f>
            <xm:f>'Listados Datos'!$P$4</xm:f>
            <x14:dxf>
              <fill>
                <patternFill>
                  <bgColor rgb="FF33CC33"/>
                </patternFill>
              </fill>
            </x14:dxf>
          </x14:cfRule>
          <x14:cfRule type="containsText" priority="20109" operator="containsText" id="{8E3CDED5-7BD1-496B-B6B7-2350741A85F8}">
            <xm:f>NOT(ISERROR(SEARCH('Listados Datos'!$P$5,Z24)))</xm:f>
            <xm:f>'Listados Datos'!$P$5</xm:f>
            <x14:dxf>
              <fill>
                <patternFill>
                  <bgColor rgb="FFFFFF00"/>
                </patternFill>
              </fill>
            </x14:dxf>
          </x14:cfRule>
          <x14:cfRule type="containsText" priority="20110" operator="containsText" id="{A8693A53-32A9-44F6-83E8-794A071E088F}">
            <xm:f>NOT(ISERROR(SEARCH('Listados Datos'!$P$6,Z24)))</xm:f>
            <xm:f>'Listados Datos'!$P$6</xm:f>
            <x14:dxf>
              <fill>
                <patternFill>
                  <bgColor rgb="FFFFC000"/>
                </patternFill>
              </fill>
            </x14:dxf>
          </x14:cfRule>
          <x14:cfRule type="containsText" priority="20111" operator="containsText" id="{40DA9FF8-7864-4734-AA09-6BE824136BC6}">
            <xm:f>NOT(ISERROR(SEARCH('Listados Datos'!$P$7,Z24)))</xm:f>
            <xm:f>'Listados Datos'!$P$7</xm:f>
            <x14:dxf>
              <fill>
                <patternFill>
                  <bgColor rgb="FFFF0000"/>
                </patternFill>
              </fill>
            </x14:dxf>
          </x14:cfRule>
          <xm:sqref>Z24:Z25</xm:sqref>
        </x14:conditionalFormatting>
        <x14:conditionalFormatting xmlns:xm="http://schemas.microsoft.com/office/excel/2006/main">
          <x14:cfRule type="containsText" priority="18229" operator="containsText" id="{1C069471-D1BB-4937-BE40-57191F656CB4}">
            <xm:f>NOT(ISERROR(SEARCH('Listados Datos'!$T$3,AT81)))</xm:f>
            <xm:f>'Listados Datos'!$T$3</xm:f>
            <x14:dxf>
              <fill>
                <patternFill patternType="solid">
                  <bgColor rgb="FFC00000"/>
                </patternFill>
              </fill>
            </x14:dxf>
          </x14:cfRule>
          <x14:cfRule type="containsText" priority="18230" operator="containsText" id="{5EC114FF-1F27-4703-AD12-407CE6E03E17}">
            <xm:f>NOT(ISERROR(SEARCH('Listados Datos'!$T$4,AT81)))</xm:f>
            <xm:f>'Listados Datos'!$T$4</xm:f>
            <x14:dxf>
              <font>
                <b/>
                <i val="0"/>
                <color theme="0"/>
              </font>
              <fill>
                <patternFill>
                  <bgColor rgb="FFE26B0A"/>
                </patternFill>
              </fill>
            </x14:dxf>
          </x14:cfRule>
          <x14:cfRule type="containsText" priority="18231" operator="containsText" id="{33B765A2-2272-4CF7-85A8-EBA3A8A4680A}">
            <xm:f>NOT(ISERROR(SEARCH('Listados Datos'!$T$5,AT81)))</xm:f>
            <xm:f>'Listados Datos'!$T$5</xm:f>
            <x14:dxf>
              <font>
                <b/>
                <i val="0"/>
                <color auto="1"/>
              </font>
              <fill>
                <patternFill>
                  <bgColor rgb="FFFFFF00"/>
                </patternFill>
              </fill>
            </x14:dxf>
          </x14:cfRule>
          <x14:cfRule type="containsText" priority="18232" operator="containsText" id="{DC77C35A-57D0-4512-87C3-2E43E0BAB4B0}">
            <xm:f>NOT(ISERROR(SEARCH('Listados Datos'!$T$6,AT81)))</xm:f>
            <xm:f>'Listados Datos'!$T$6</xm:f>
            <x14:dxf>
              <font>
                <b/>
                <i val="0"/>
              </font>
              <fill>
                <patternFill>
                  <bgColor rgb="FF92D050"/>
                </patternFill>
              </fill>
            </x14:dxf>
          </x14:cfRule>
          <xm:sqref>AT81</xm:sqref>
        </x14:conditionalFormatting>
        <x14:conditionalFormatting xmlns:xm="http://schemas.microsoft.com/office/excel/2006/main">
          <x14:cfRule type="containsText" priority="20063" operator="containsText" id="{8E0650CB-D048-4962-958B-45C090A5E584}">
            <xm:f>NOT(ISERROR(SEARCH('Listados Datos'!$T$3,AT16)))</xm:f>
            <xm:f>'Listados Datos'!$T$3</xm:f>
            <x14:dxf>
              <fill>
                <patternFill patternType="solid">
                  <bgColor rgb="FFC00000"/>
                </patternFill>
              </fill>
            </x14:dxf>
          </x14:cfRule>
          <x14:cfRule type="containsText" priority="20064" operator="containsText" id="{7E947C8F-65AF-48E7-92FB-165C344E7BE4}">
            <xm:f>NOT(ISERROR(SEARCH('Listados Datos'!$T$4,AT16)))</xm:f>
            <xm:f>'Listados Datos'!$T$4</xm:f>
            <x14:dxf>
              <font>
                <b/>
                <i val="0"/>
                <color theme="0"/>
              </font>
              <fill>
                <patternFill>
                  <bgColor rgb="FFE26B0A"/>
                </patternFill>
              </fill>
            </x14:dxf>
          </x14:cfRule>
          <x14:cfRule type="containsText" priority="20065" operator="containsText" id="{0B8FB6E5-1594-45B7-BAEE-717F20296F8B}">
            <xm:f>NOT(ISERROR(SEARCH('Listados Datos'!$T$5,AT16)))</xm:f>
            <xm:f>'Listados Datos'!$T$5</xm:f>
            <x14:dxf>
              <font>
                <b/>
                <i val="0"/>
                <color auto="1"/>
              </font>
              <fill>
                <patternFill>
                  <bgColor rgb="FFFFFF00"/>
                </patternFill>
              </fill>
            </x14:dxf>
          </x14:cfRule>
          <x14:cfRule type="containsText" priority="20066" operator="containsText" id="{6FE0FB11-4769-48B8-AAE3-E23BB8CEAB74}">
            <xm:f>NOT(ISERROR(SEARCH('Listados Datos'!$T$6,AT16)))</xm:f>
            <xm:f>'Listados Datos'!$T$6</xm:f>
            <x14:dxf>
              <font>
                <b/>
                <i val="0"/>
              </font>
              <fill>
                <patternFill>
                  <bgColor rgb="FF92D050"/>
                </patternFill>
              </fill>
            </x14:dxf>
          </x14:cfRule>
          <xm:sqref>AT16</xm:sqref>
        </x14:conditionalFormatting>
        <x14:conditionalFormatting xmlns:xm="http://schemas.microsoft.com/office/excel/2006/main">
          <x14:cfRule type="containsText" priority="20053" operator="containsText" id="{50EE7A58-1FF0-4201-BDE6-FCA917F4DD15}">
            <xm:f>NOT(ISERROR(SEARCH('Listados Datos'!$P$3,AR16)))</xm:f>
            <xm:f>'Listados Datos'!$P$3</xm:f>
            <x14:dxf>
              <fill>
                <patternFill>
                  <bgColor rgb="FF99CC00"/>
                </patternFill>
              </fill>
            </x14:dxf>
          </x14:cfRule>
          <x14:cfRule type="containsText" priority="20054" operator="containsText" id="{462347D5-5226-4240-BBC6-3A573C262441}">
            <xm:f>NOT(ISERROR(SEARCH('Listados Datos'!$P$4,AR16)))</xm:f>
            <xm:f>'Listados Datos'!$P$4</xm:f>
            <x14:dxf>
              <fill>
                <patternFill>
                  <bgColor rgb="FF33CC33"/>
                </patternFill>
              </fill>
            </x14:dxf>
          </x14:cfRule>
          <x14:cfRule type="containsText" priority="20055" operator="containsText" id="{D24C389C-C34E-4555-BE21-EE1841898E48}">
            <xm:f>NOT(ISERROR(SEARCH('Listados Datos'!$P$5,AR16)))</xm:f>
            <xm:f>'Listados Datos'!$P$5</xm:f>
            <x14:dxf>
              <fill>
                <patternFill>
                  <bgColor rgb="FFFFFF00"/>
                </patternFill>
              </fill>
            </x14:dxf>
          </x14:cfRule>
          <x14:cfRule type="containsText" priority="20056" operator="containsText" id="{15041485-22C3-4E33-90F4-3623EDC2C443}">
            <xm:f>NOT(ISERROR(SEARCH('Listados Datos'!$P$6,AR16)))</xm:f>
            <xm:f>'Listados Datos'!$P$6</xm:f>
            <x14:dxf>
              <fill>
                <patternFill>
                  <bgColor rgb="FFFFC000"/>
                </patternFill>
              </fill>
            </x14:dxf>
          </x14:cfRule>
          <x14:cfRule type="containsText" priority="20057" operator="containsText" id="{16999AE0-B529-4B5D-9DCB-31287A499F67}">
            <xm:f>NOT(ISERROR(SEARCH('Listados Datos'!$P$7,AR16)))</xm:f>
            <xm:f>'Listados Datos'!$P$7</xm:f>
            <x14:dxf>
              <fill>
                <patternFill>
                  <bgColor rgb="FFFF0000"/>
                </patternFill>
              </fill>
            </x14:dxf>
          </x14:cfRule>
          <xm:sqref>AR16</xm:sqref>
        </x14:conditionalFormatting>
        <x14:conditionalFormatting xmlns:xm="http://schemas.microsoft.com/office/excel/2006/main">
          <x14:cfRule type="containsText" priority="20049" operator="containsText" id="{B2B4FFA3-7EE8-455D-B828-E233623B3995}">
            <xm:f>NOT(ISERROR(SEARCH('Listados Datos'!$T$3,AT17)))</xm:f>
            <xm:f>'Listados Datos'!$T$3</xm:f>
            <x14:dxf>
              <fill>
                <patternFill patternType="solid">
                  <bgColor rgb="FFC00000"/>
                </patternFill>
              </fill>
            </x14:dxf>
          </x14:cfRule>
          <x14:cfRule type="containsText" priority="20050" operator="containsText" id="{D20075EE-102F-48DA-917B-3AC31DF881E0}">
            <xm:f>NOT(ISERROR(SEARCH('Listados Datos'!$T$4,AT17)))</xm:f>
            <xm:f>'Listados Datos'!$T$4</xm:f>
            <x14:dxf>
              <font>
                <b/>
                <i val="0"/>
                <color theme="0"/>
              </font>
              <fill>
                <patternFill>
                  <bgColor rgb="FFE26B0A"/>
                </patternFill>
              </fill>
            </x14:dxf>
          </x14:cfRule>
          <x14:cfRule type="containsText" priority="20051" operator="containsText" id="{55DCA7DA-21A2-481F-971B-F5C4D8AC7E86}">
            <xm:f>NOT(ISERROR(SEARCH('Listados Datos'!$T$5,AT17)))</xm:f>
            <xm:f>'Listados Datos'!$T$5</xm:f>
            <x14:dxf>
              <font>
                <b/>
                <i val="0"/>
                <color auto="1"/>
              </font>
              <fill>
                <patternFill>
                  <bgColor rgb="FFFFFF00"/>
                </patternFill>
              </fill>
            </x14:dxf>
          </x14:cfRule>
          <x14:cfRule type="containsText" priority="20052" operator="containsText" id="{087DE397-4617-4C33-9E7E-527584B3B857}">
            <xm:f>NOT(ISERROR(SEARCH('Listados Datos'!$T$6,AT17)))</xm:f>
            <xm:f>'Listados Datos'!$T$6</xm:f>
            <x14:dxf>
              <font>
                <b/>
                <i val="0"/>
              </font>
              <fill>
                <patternFill>
                  <bgColor rgb="FF92D050"/>
                </patternFill>
              </fill>
            </x14:dxf>
          </x14:cfRule>
          <xm:sqref>AT17</xm:sqref>
        </x14:conditionalFormatting>
        <x14:conditionalFormatting xmlns:xm="http://schemas.microsoft.com/office/excel/2006/main">
          <x14:cfRule type="containsText" priority="20039" operator="containsText" id="{3861A6B3-F490-44C4-9C35-DE4E15120FBE}">
            <xm:f>NOT(ISERROR(SEARCH('Listados Datos'!$P$3,AR17)))</xm:f>
            <xm:f>'Listados Datos'!$P$3</xm:f>
            <x14:dxf>
              <fill>
                <patternFill>
                  <bgColor rgb="FF99CC00"/>
                </patternFill>
              </fill>
            </x14:dxf>
          </x14:cfRule>
          <x14:cfRule type="containsText" priority="20040" operator="containsText" id="{5B3EA242-0EFA-4FE7-851F-A42375357F60}">
            <xm:f>NOT(ISERROR(SEARCH('Listados Datos'!$P$4,AR17)))</xm:f>
            <xm:f>'Listados Datos'!$P$4</xm:f>
            <x14:dxf>
              <fill>
                <patternFill>
                  <bgColor rgb="FF33CC33"/>
                </patternFill>
              </fill>
            </x14:dxf>
          </x14:cfRule>
          <x14:cfRule type="containsText" priority="20041" operator="containsText" id="{EE5AB3EE-372B-4566-8E8C-D06C64AABF38}">
            <xm:f>NOT(ISERROR(SEARCH('Listados Datos'!$P$5,AR17)))</xm:f>
            <xm:f>'Listados Datos'!$P$5</xm:f>
            <x14:dxf>
              <fill>
                <patternFill>
                  <bgColor rgb="FFFFFF00"/>
                </patternFill>
              </fill>
            </x14:dxf>
          </x14:cfRule>
          <x14:cfRule type="containsText" priority="20042" operator="containsText" id="{DB2E78B1-72CD-46B0-BBC9-7F1CCD1C8E80}">
            <xm:f>NOT(ISERROR(SEARCH('Listados Datos'!$P$6,AR17)))</xm:f>
            <xm:f>'Listados Datos'!$P$6</xm:f>
            <x14:dxf>
              <fill>
                <patternFill>
                  <bgColor rgb="FFFFC000"/>
                </patternFill>
              </fill>
            </x14:dxf>
          </x14:cfRule>
          <x14:cfRule type="containsText" priority="20043" operator="containsText" id="{6791F5C8-32EF-4C28-A722-39ABA0DC5087}">
            <xm:f>NOT(ISERROR(SEARCH('Listados Datos'!$P$7,AR17)))</xm:f>
            <xm:f>'Listados Datos'!$P$7</xm:f>
            <x14:dxf>
              <fill>
                <patternFill>
                  <bgColor rgb="FFFF0000"/>
                </patternFill>
              </fill>
            </x14:dxf>
          </x14:cfRule>
          <xm:sqref>AR17</xm:sqref>
        </x14:conditionalFormatting>
        <x14:conditionalFormatting xmlns:xm="http://schemas.microsoft.com/office/excel/2006/main">
          <x14:cfRule type="containsText" priority="20035" operator="containsText" id="{A086AF00-D7FE-44E5-BFCD-8BE0D0F71C27}">
            <xm:f>NOT(ISERROR(SEARCH('Listados Datos'!$T$3,AT18)))</xm:f>
            <xm:f>'Listados Datos'!$T$3</xm:f>
            <x14:dxf>
              <fill>
                <patternFill patternType="solid">
                  <bgColor rgb="FFC00000"/>
                </patternFill>
              </fill>
            </x14:dxf>
          </x14:cfRule>
          <x14:cfRule type="containsText" priority="20036" operator="containsText" id="{0B47583F-204A-4F85-816B-F114EACFA1D4}">
            <xm:f>NOT(ISERROR(SEARCH('Listados Datos'!$T$4,AT18)))</xm:f>
            <xm:f>'Listados Datos'!$T$4</xm:f>
            <x14:dxf>
              <font>
                <b/>
                <i val="0"/>
                <color theme="0"/>
              </font>
              <fill>
                <patternFill>
                  <bgColor rgb="FFE26B0A"/>
                </patternFill>
              </fill>
            </x14:dxf>
          </x14:cfRule>
          <x14:cfRule type="containsText" priority="20037" operator="containsText" id="{25F63745-EE08-4C65-818D-D082B45DA571}">
            <xm:f>NOT(ISERROR(SEARCH('Listados Datos'!$T$5,AT18)))</xm:f>
            <xm:f>'Listados Datos'!$T$5</xm:f>
            <x14:dxf>
              <font>
                <b/>
                <i val="0"/>
                <color auto="1"/>
              </font>
              <fill>
                <patternFill>
                  <bgColor rgb="FFFFFF00"/>
                </patternFill>
              </fill>
            </x14:dxf>
          </x14:cfRule>
          <x14:cfRule type="containsText" priority="20038" operator="containsText" id="{A1819DA0-A27D-477F-92FB-4208D6747165}">
            <xm:f>NOT(ISERROR(SEARCH('Listados Datos'!$T$6,AT18)))</xm:f>
            <xm:f>'Listados Datos'!$T$6</xm:f>
            <x14:dxf>
              <font>
                <b/>
                <i val="0"/>
              </font>
              <fill>
                <patternFill>
                  <bgColor rgb="FF92D050"/>
                </patternFill>
              </fill>
            </x14:dxf>
          </x14:cfRule>
          <xm:sqref>AT18</xm:sqref>
        </x14:conditionalFormatting>
        <x14:conditionalFormatting xmlns:xm="http://schemas.microsoft.com/office/excel/2006/main">
          <x14:cfRule type="containsText" priority="20025" operator="containsText" id="{213914E4-2A29-4BF3-9B97-77DE3EC8DA81}">
            <xm:f>NOT(ISERROR(SEARCH('Listados Datos'!$P$3,AR18)))</xm:f>
            <xm:f>'Listados Datos'!$P$3</xm:f>
            <x14:dxf>
              <fill>
                <patternFill>
                  <bgColor rgb="FF99CC00"/>
                </patternFill>
              </fill>
            </x14:dxf>
          </x14:cfRule>
          <x14:cfRule type="containsText" priority="20026" operator="containsText" id="{FB0632EA-05C9-4261-B6E7-C5FFEA0D8A1D}">
            <xm:f>NOT(ISERROR(SEARCH('Listados Datos'!$P$4,AR18)))</xm:f>
            <xm:f>'Listados Datos'!$P$4</xm:f>
            <x14:dxf>
              <fill>
                <patternFill>
                  <bgColor rgb="FF33CC33"/>
                </patternFill>
              </fill>
            </x14:dxf>
          </x14:cfRule>
          <x14:cfRule type="containsText" priority="20027" operator="containsText" id="{267AB4AC-D21B-4311-B1BD-A453027A0470}">
            <xm:f>NOT(ISERROR(SEARCH('Listados Datos'!$P$5,AR18)))</xm:f>
            <xm:f>'Listados Datos'!$P$5</xm:f>
            <x14:dxf>
              <fill>
                <patternFill>
                  <bgColor rgb="FFFFFF00"/>
                </patternFill>
              </fill>
            </x14:dxf>
          </x14:cfRule>
          <x14:cfRule type="containsText" priority="20028" operator="containsText" id="{1B379AA2-0EB8-4463-A430-F7C93FE70847}">
            <xm:f>NOT(ISERROR(SEARCH('Listados Datos'!$P$6,AR18)))</xm:f>
            <xm:f>'Listados Datos'!$P$6</xm:f>
            <x14:dxf>
              <fill>
                <patternFill>
                  <bgColor rgb="FFFFC000"/>
                </patternFill>
              </fill>
            </x14:dxf>
          </x14:cfRule>
          <x14:cfRule type="containsText" priority="20029" operator="containsText" id="{5073B594-92B2-4DE2-A4C1-63F514FBF224}">
            <xm:f>NOT(ISERROR(SEARCH('Listados Datos'!$P$7,AR18)))</xm:f>
            <xm:f>'Listados Datos'!$P$7</xm:f>
            <x14:dxf>
              <fill>
                <patternFill>
                  <bgColor rgb="FFFF0000"/>
                </patternFill>
              </fill>
            </x14:dxf>
          </x14:cfRule>
          <xm:sqref>AR18</xm:sqref>
        </x14:conditionalFormatting>
        <x14:conditionalFormatting xmlns:xm="http://schemas.microsoft.com/office/excel/2006/main">
          <x14:cfRule type="containsText" priority="20021" operator="containsText" id="{7348E962-25FE-44A9-9006-7FABDD6DBC48}">
            <xm:f>NOT(ISERROR(SEARCH('Listados Datos'!$T$3,AT19)))</xm:f>
            <xm:f>'Listados Datos'!$T$3</xm:f>
            <x14:dxf>
              <fill>
                <patternFill patternType="solid">
                  <bgColor rgb="FFC00000"/>
                </patternFill>
              </fill>
            </x14:dxf>
          </x14:cfRule>
          <x14:cfRule type="containsText" priority="20022" operator="containsText" id="{EE1FD65B-BF38-4664-BAB7-06396E817435}">
            <xm:f>NOT(ISERROR(SEARCH('Listados Datos'!$T$4,AT19)))</xm:f>
            <xm:f>'Listados Datos'!$T$4</xm:f>
            <x14:dxf>
              <font>
                <b/>
                <i val="0"/>
                <color theme="0"/>
              </font>
              <fill>
                <patternFill>
                  <bgColor rgb="FFE26B0A"/>
                </patternFill>
              </fill>
            </x14:dxf>
          </x14:cfRule>
          <x14:cfRule type="containsText" priority="20023" operator="containsText" id="{DCD96D31-C61D-4B40-BA3F-F267F7C740F9}">
            <xm:f>NOT(ISERROR(SEARCH('Listados Datos'!$T$5,AT19)))</xm:f>
            <xm:f>'Listados Datos'!$T$5</xm:f>
            <x14:dxf>
              <font>
                <b/>
                <i val="0"/>
                <color auto="1"/>
              </font>
              <fill>
                <patternFill>
                  <bgColor rgb="FFFFFF00"/>
                </patternFill>
              </fill>
            </x14:dxf>
          </x14:cfRule>
          <x14:cfRule type="containsText" priority="20024" operator="containsText" id="{9C6371F3-C4D5-4404-8C1A-3396044A06CA}">
            <xm:f>NOT(ISERROR(SEARCH('Listados Datos'!$T$6,AT19)))</xm:f>
            <xm:f>'Listados Datos'!$T$6</xm:f>
            <x14:dxf>
              <font>
                <b/>
                <i val="0"/>
              </font>
              <fill>
                <patternFill>
                  <bgColor rgb="FF92D050"/>
                </patternFill>
              </fill>
            </x14:dxf>
          </x14:cfRule>
          <xm:sqref>AT19 AT21</xm:sqref>
        </x14:conditionalFormatting>
        <x14:conditionalFormatting xmlns:xm="http://schemas.microsoft.com/office/excel/2006/main">
          <x14:cfRule type="containsText" priority="20011" operator="containsText" id="{EB922E98-6C1E-4000-B792-780DD933733B}">
            <xm:f>NOT(ISERROR(SEARCH('Listados Datos'!$P$3,AR19)))</xm:f>
            <xm:f>'Listados Datos'!$P$3</xm:f>
            <x14:dxf>
              <fill>
                <patternFill>
                  <bgColor rgb="FF99CC00"/>
                </patternFill>
              </fill>
            </x14:dxf>
          </x14:cfRule>
          <x14:cfRule type="containsText" priority="20012" operator="containsText" id="{95FB72CE-6CE2-40C9-B739-F5223ECB2975}">
            <xm:f>NOT(ISERROR(SEARCH('Listados Datos'!$P$4,AR19)))</xm:f>
            <xm:f>'Listados Datos'!$P$4</xm:f>
            <x14:dxf>
              <fill>
                <patternFill>
                  <bgColor rgb="FF33CC33"/>
                </patternFill>
              </fill>
            </x14:dxf>
          </x14:cfRule>
          <x14:cfRule type="containsText" priority="20013" operator="containsText" id="{CA48499C-C7CE-48F4-ABFA-4266FCE3B98B}">
            <xm:f>NOT(ISERROR(SEARCH('Listados Datos'!$P$5,AR19)))</xm:f>
            <xm:f>'Listados Datos'!$P$5</xm:f>
            <x14:dxf>
              <fill>
                <patternFill>
                  <bgColor rgb="FFFFFF00"/>
                </patternFill>
              </fill>
            </x14:dxf>
          </x14:cfRule>
          <x14:cfRule type="containsText" priority="20014" operator="containsText" id="{028E33F8-DEA1-4819-BE41-AFF78F00529F}">
            <xm:f>NOT(ISERROR(SEARCH('Listados Datos'!$P$6,AR19)))</xm:f>
            <xm:f>'Listados Datos'!$P$6</xm:f>
            <x14:dxf>
              <fill>
                <patternFill>
                  <bgColor rgb="FFFFC000"/>
                </patternFill>
              </fill>
            </x14:dxf>
          </x14:cfRule>
          <x14:cfRule type="containsText" priority="20015" operator="containsText" id="{9929BE81-4B8A-4833-BCF3-D3A9C36F969E}">
            <xm:f>NOT(ISERROR(SEARCH('Listados Datos'!$P$7,AR19)))</xm:f>
            <xm:f>'Listados Datos'!$P$7</xm:f>
            <x14:dxf>
              <fill>
                <patternFill>
                  <bgColor rgb="FFFF0000"/>
                </patternFill>
              </fill>
            </x14:dxf>
          </x14:cfRule>
          <xm:sqref>AR19 AR21</xm:sqref>
        </x14:conditionalFormatting>
        <x14:conditionalFormatting xmlns:xm="http://schemas.microsoft.com/office/excel/2006/main">
          <x14:cfRule type="containsText" priority="20007" operator="containsText" id="{7835CBA8-0C23-4A03-AD2F-8B8C126927F2}">
            <xm:f>NOT(ISERROR(SEARCH('Listados Datos'!$T$3,AT22)))</xm:f>
            <xm:f>'Listados Datos'!$T$3</xm:f>
            <x14:dxf>
              <fill>
                <patternFill patternType="solid">
                  <bgColor rgb="FFC00000"/>
                </patternFill>
              </fill>
            </x14:dxf>
          </x14:cfRule>
          <x14:cfRule type="containsText" priority="20008" operator="containsText" id="{22D41B9E-B11A-41AE-A05C-F21276478CC6}">
            <xm:f>NOT(ISERROR(SEARCH('Listados Datos'!$T$4,AT22)))</xm:f>
            <xm:f>'Listados Datos'!$T$4</xm:f>
            <x14:dxf>
              <font>
                <b/>
                <i val="0"/>
                <color theme="0"/>
              </font>
              <fill>
                <patternFill>
                  <bgColor rgb="FFE26B0A"/>
                </patternFill>
              </fill>
            </x14:dxf>
          </x14:cfRule>
          <x14:cfRule type="containsText" priority="20009" operator="containsText" id="{B8987586-02BD-4065-8362-3A4DB7630DF8}">
            <xm:f>NOT(ISERROR(SEARCH('Listados Datos'!$T$5,AT22)))</xm:f>
            <xm:f>'Listados Datos'!$T$5</xm:f>
            <x14:dxf>
              <font>
                <b/>
                <i val="0"/>
                <color auto="1"/>
              </font>
              <fill>
                <patternFill>
                  <bgColor rgb="FFFFFF00"/>
                </patternFill>
              </fill>
            </x14:dxf>
          </x14:cfRule>
          <x14:cfRule type="containsText" priority="20010" operator="containsText" id="{CE3676C7-5C76-4A42-937B-A49C7C5DB4F4}">
            <xm:f>NOT(ISERROR(SEARCH('Listados Datos'!$T$6,AT22)))</xm:f>
            <xm:f>'Listados Datos'!$T$6</xm:f>
            <x14:dxf>
              <font>
                <b/>
                <i val="0"/>
              </font>
              <fill>
                <patternFill>
                  <bgColor rgb="FF92D050"/>
                </patternFill>
              </fill>
            </x14:dxf>
          </x14:cfRule>
          <xm:sqref>AT22</xm:sqref>
        </x14:conditionalFormatting>
        <x14:conditionalFormatting xmlns:xm="http://schemas.microsoft.com/office/excel/2006/main">
          <x14:cfRule type="containsText" priority="19997" operator="containsText" id="{EDDBE4CC-5B6B-414F-8689-1B3A52544E62}">
            <xm:f>NOT(ISERROR(SEARCH('Listados Datos'!$P$3,AR22)))</xm:f>
            <xm:f>'Listados Datos'!$P$3</xm:f>
            <x14:dxf>
              <fill>
                <patternFill>
                  <bgColor rgb="FF99CC00"/>
                </patternFill>
              </fill>
            </x14:dxf>
          </x14:cfRule>
          <x14:cfRule type="containsText" priority="19998" operator="containsText" id="{3613D940-97B7-4F1E-85CF-1CD667419F37}">
            <xm:f>NOT(ISERROR(SEARCH('Listados Datos'!$P$4,AR22)))</xm:f>
            <xm:f>'Listados Datos'!$P$4</xm:f>
            <x14:dxf>
              <fill>
                <patternFill>
                  <bgColor rgb="FF33CC33"/>
                </patternFill>
              </fill>
            </x14:dxf>
          </x14:cfRule>
          <x14:cfRule type="containsText" priority="19999" operator="containsText" id="{4FC8A9FE-EF74-45B5-9909-B5B0BFE94282}">
            <xm:f>NOT(ISERROR(SEARCH('Listados Datos'!$P$5,AR22)))</xm:f>
            <xm:f>'Listados Datos'!$P$5</xm:f>
            <x14:dxf>
              <fill>
                <patternFill>
                  <bgColor rgb="FFFFFF00"/>
                </patternFill>
              </fill>
            </x14:dxf>
          </x14:cfRule>
          <x14:cfRule type="containsText" priority="20000" operator="containsText" id="{44345F06-528E-4CE5-95E0-32A01DBB3203}">
            <xm:f>NOT(ISERROR(SEARCH('Listados Datos'!$P$6,AR22)))</xm:f>
            <xm:f>'Listados Datos'!$P$6</xm:f>
            <x14:dxf>
              <fill>
                <patternFill>
                  <bgColor rgb="FFFFC000"/>
                </patternFill>
              </fill>
            </x14:dxf>
          </x14:cfRule>
          <x14:cfRule type="containsText" priority="20001" operator="containsText" id="{BB5811D7-2B26-4A7D-860D-A96AD6260AA2}">
            <xm:f>NOT(ISERROR(SEARCH('Listados Datos'!$P$7,AR22)))</xm:f>
            <xm:f>'Listados Datos'!$P$7</xm:f>
            <x14:dxf>
              <fill>
                <patternFill>
                  <bgColor rgb="FFFF0000"/>
                </patternFill>
              </fill>
            </x14:dxf>
          </x14:cfRule>
          <xm:sqref>AR22</xm:sqref>
        </x14:conditionalFormatting>
        <x14:conditionalFormatting xmlns:xm="http://schemas.microsoft.com/office/excel/2006/main">
          <x14:cfRule type="containsText" priority="19993" operator="containsText" id="{53A6B648-1620-4474-86C4-D61176F1D67D}">
            <xm:f>NOT(ISERROR(SEARCH('Listados Datos'!$T$3,AT23)))</xm:f>
            <xm:f>'Listados Datos'!$T$3</xm:f>
            <x14:dxf>
              <fill>
                <patternFill patternType="solid">
                  <bgColor rgb="FFC00000"/>
                </patternFill>
              </fill>
            </x14:dxf>
          </x14:cfRule>
          <x14:cfRule type="containsText" priority="19994" operator="containsText" id="{8CC15592-090C-43CF-9439-B355D10B614A}">
            <xm:f>NOT(ISERROR(SEARCH('Listados Datos'!$T$4,AT23)))</xm:f>
            <xm:f>'Listados Datos'!$T$4</xm:f>
            <x14:dxf>
              <font>
                <b/>
                <i val="0"/>
                <color theme="0"/>
              </font>
              <fill>
                <patternFill>
                  <bgColor rgb="FFE26B0A"/>
                </patternFill>
              </fill>
            </x14:dxf>
          </x14:cfRule>
          <x14:cfRule type="containsText" priority="19995" operator="containsText" id="{5F7E5BDA-5EAF-4DD2-8B27-7176D0400E19}">
            <xm:f>NOT(ISERROR(SEARCH('Listados Datos'!$T$5,AT23)))</xm:f>
            <xm:f>'Listados Datos'!$T$5</xm:f>
            <x14:dxf>
              <font>
                <b/>
                <i val="0"/>
                <color auto="1"/>
              </font>
              <fill>
                <patternFill>
                  <bgColor rgb="FFFFFF00"/>
                </patternFill>
              </fill>
            </x14:dxf>
          </x14:cfRule>
          <x14:cfRule type="containsText" priority="19996" operator="containsText" id="{79CF6901-6566-435A-BCE5-2CA64FDD728D}">
            <xm:f>NOT(ISERROR(SEARCH('Listados Datos'!$T$6,AT23)))</xm:f>
            <xm:f>'Listados Datos'!$T$6</xm:f>
            <x14:dxf>
              <font>
                <b/>
                <i val="0"/>
              </font>
              <fill>
                <patternFill>
                  <bgColor rgb="FF92D050"/>
                </patternFill>
              </fill>
            </x14:dxf>
          </x14:cfRule>
          <xm:sqref>AT23</xm:sqref>
        </x14:conditionalFormatting>
        <x14:conditionalFormatting xmlns:xm="http://schemas.microsoft.com/office/excel/2006/main">
          <x14:cfRule type="containsText" priority="19983" operator="containsText" id="{7BB1FF56-4056-47DB-B553-78196D494D48}">
            <xm:f>NOT(ISERROR(SEARCH('Listados Datos'!$P$3,AR23)))</xm:f>
            <xm:f>'Listados Datos'!$P$3</xm:f>
            <x14:dxf>
              <fill>
                <patternFill>
                  <bgColor rgb="FF99CC00"/>
                </patternFill>
              </fill>
            </x14:dxf>
          </x14:cfRule>
          <x14:cfRule type="containsText" priority="19984" operator="containsText" id="{28D37ECE-0AD9-4C78-86BA-C8C0A75BF5A9}">
            <xm:f>NOT(ISERROR(SEARCH('Listados Datos'!$P$4,AR23)))</xm:f>
            <xm:f>'Listados Datos'!$P$4</xm:f>
            <x14:dxf>
              <fill>
                <patternFill>
                  <bgColor rgb="FF33CC33"/>
                </patternFill>
              </fill>
            </x14:dxf>
          </x14:cfRule>
          <x14:cfRule type="containsText" priority="19985" operator="containsText" id="{5B4E6AC6-6BAE-47DF-8BFF-2CB930E774E3}">
            <xm:f>NOT(ISERROR(SEARCH('Listados Datos'!$P$5,AR23)))</xm:f>
            <xm:f>'Listados Datos'!$P$5</xm:f>
            <x14:dxf>
              <fill>
                <patternFill>
                  <bgColor rgb="FFFFFF00"/>
                </patternFill>
              </fill>
            </x14:dxf>
          </x14:cfRule>
          <x14:cfRule type="containsText" priority="19986" operator="containsText" id="{AD6EB847-7A21-4E76-8B0E-D97CB6D410D1}">
            <xm:f>NOT(ISERROR(SEARCH('Listados Datos'!$P$6,AR23)))</xm:f>
            <xm:f>'Listados Datos'!$P$6</xm:f>
            <x14:dxf>
              <fill>
                <patternFill>
                  <bgColor rgb="FFFFC000"/>
                </patternFill>
              </fill>
            </x14:dxf>
          </x14:cfRule>
          <x14:cfRule type="containsText" priority="19987" operator="containsText" id="{7C588D53-7787-4762-94F1-3054993DA7E4}">
            <xm:f>NOT(ISERROR(SEARCH('Listados Datos'!$P$7,AR23)))</xm:f>
            <xm:f>'Listados Datos'!$P$7</xm:f>
            <x14:dxf>
              <fill>
                <patternFill>
                  <bgColor rgb="FFFF0000"/>
                </patternFill>
              </fill>
            </x14:dxf>
          </x14:cfRule>
          <xm:sqref>AR23</xm:sqref>
        </x14:conditionalFormatting>
        <x14:conditionalFormatting xmlns:xm="http://schemas.microsoft.com/office/excel/2006/main">
          <x14:cfRule type="containsText" priority="19951" operator="containsText" id="{E93DEFC0-C08E-4F1E-AA3C-4CE9DAF262C1}">
            <xm:f>NOT(ISERROR(SEARCH('Listados Datos'!$T$3,AT28)))</xm:f>
            <xm:f>'Listados Datos'!$T$3</xm:f>
            <x14:dxf>
              <fill>
                <patternFill patternType="solid">
                  <bgColor rgb="FFC00000"/>
                </patternFill>
              </fill>
            </x14:dxf>
          </x14:cfRule>
          <x14:cfRule type="containsText" priority="19952" operator="containsText" id="{3943858D-9505-4126-9C6E-9AF54221AE6B}">
            <xm:f>NOT(ISERROR(SEARCH('Listados Datos'!$T$4,AT28)))</xm:f>
            <xm:f>'Listados Datos'!$T$4</xm:f>
            <x14:dxf>
              <font>
                <b/>
                <i val="0"/>
                <color theme="0"/>
              </font>
              <fill>
                <patternFill>
                  <bgColor rgb="FFE26B0A"/>
                </patternFill>
              </fill>
            </x14:dxf>
          </x14:cfRule>
          <x14:cfRule type="containsText" priority="19953" operator="containsText" id="{A6145F5E-C115-4239-9DCE-68AA43B67E68}">
            <xm:f>NOT(ISERROR(SEARCH('Listados Datos'!$T$5,AT28)))</xm:f>
            <xm:f>'Listados Datos'!$T$5</xm:f>
            <x14:dxf>
              <font>
                <b/>
                <i val="0"/>
                <color auto="1"/>
              </font>
              <fill>
                <patternFill>
                  <bgColor rgb="FFFFFF00"/>
                </patternFill>
              </fill>
            </x14:dxf>
          </x14:cfRule>
          <x14:cfRule type="containsText" priority="19954" operator="containsText" id="{891759F9-FE98-4EFB-B49B-491651010C2D}">
            <xm:f>NOT(ISERROR(SEARCH('Listados Datos'!$T$6,AT28)))</xm:f>
            <xm:f>'Listados Datos'!$T$6</xm:f>
            <x14:dxf>
              <font>
                <b/>
                <i val="0"/>
              </font>
              <fill>
                <patternFill>
                  <bgColor rgb="FF92D050"/>
                </patternFill>
              </fill>
            </x14:dxf>
          </x14:cfRule>
          <xm:sqref>AT28</xm:sqref>
        </x14:conditionalFormatting>
        <x14:conditionalFormatting xmlns:xm="http://schemas.microsoft.com/office/excel/2006/main">
          <x14:cfRule type="containsText" priority="19941" operator="containsText" id="{B7CC35F4-BA28-4B32-971C-211E50E4BA54}">
            <xm:f>NOT(ISERROR(SEARCH('Listados Datos'!$P$3,AR28)))</xm:f>
            <xm:f>'Listados Datos'!$P$3</xm:f>
            <x14:dxf>
              <fill>
                <patternFill>
                  <bgColor rgb="FF99CC00"/>
                </patternFill>
              </fill>
            </x14:dxf>
          </x14:cfRule>
          <x14:cfRule type="containsText" priority="19942" operator="containsText" id="{A741CB00-E721-4C92-B00A-A07C4173760E}">
            <xm:f>NOT(ISERROR(SEARCH('Listados Datos'!$P$4,AR28)))</xm:f>
            <xm:f>'Listados Datos'!$P$4</xm:f>
            <x14:dxf>
              <fill>
                <patternFill>
                  <bgColor rgb="FF33CC33"/>
                </patternFill>
              </fill>
            </x14:dxf>
          </x14:cfRule>
          <x14:cfRule type="containsText" priority="19943" operator="containsText" id="{021A3737-AA4B-4B42-9DF1-363BE0B9348F}">
            <xm:f>NOT(ISERROR(SEARCH('Listados Datos'!$P$5,AR28)))</xm:f>
            <xm:f>'Listados Datos'!$P$5</xm:f>
            <x14:dxf>
              <fill>
                <patternFill>
                  <bgColor rgb="FFFFFF00"/>
                </patternFill>
              </fill>
            </x14:dxf>
          </x14:cfRule>
          <x14:cfRule type="containsText" priority="19944" operator="containsText" id="{233309EE-D158-40C9-9676-940C5A82D864}">
            <xm:f>NOT(ISERROR(SEARCH('Listados Datos'!$P$6,AR28)))</xm:f>
            <xm:f>'Listados Datos'!$P$6</xm:f>
            <x14:dxf>
              <fill>
                <patternFill>
                  <bgColor rgb="FFFFC000"/>
                </patternFill>
              </fill>
            </x14:dxf>
          </x14:cfRule>
          <x14:cfRule type="containsText" priority="19945" operator="containsText" id="{39267424-DF6B-4B7C-AF0E-5DDBBDA84350}">
            <xm:f>NOT(ISERROR(SEARCH('Listados Datos'!$P$7,AR28)))</xm:f>
            <xm:f>'Listados Datos'!$P$7</xm:f>
            <x14:dxf>
              <fill>
                <patternFill>
                  <bgColor rgb="FFFF0000"/>
                </patternFill>
              </fill>
            </x14:dxf>
          </x14:cfRule>
          <xm:sqref>AR28</xm:sqref>
        </x14:conditionalFormatting>
        <x14:conditionalFormatting xmlns:xm="http://schemas.microsoft.com/office/excel/2006/main">
          <x14:cfRule type="containsText" priority="18171" operator="containsText" id="{98EF70A3-B4F6-44DF-A109-D63E35AD4399}">
            <xm:f>NOT(ISERROR(SEARCH('Listados Datos'!$T$3,AT78)))</xm:f>
            <xm:f>'Listados Datos'!$T$3</xm:f>
            <x14:dxf>
              <fill>
                <patternFill patternType="solid">
                  <bgColor rgb="FFC00000"/>
                </patternFill>
              </fill>
            </x14:dxf>
          </x14:cfRule>
          <x14:cfRule type="containsText" priority="18172" operator="containsText" id="{359C9AD9-26DC-4145-8890-33F5969787A3}">
            <xm:f>NOT(ISERROR(SEARCH('Listados Datos'!$T$4,AT78)))</xm:f>
            <xm:f>'Listados Datos'!$T$4</xm:f>
            <x14:dxf>
              <font>
                <b/>
                <i val="0"/>
                <color theme="0"/>
              </font>
              <fill>
                <patternFill>
                  <bgColor rgb="FFE26B0A"/>
                </patternFill>
              </fill>
            </x14:dxf>
          </x14:cfRule>
          <x14:cfRule type="containsText" priority="18173" operator="containsText" id="{A023D64F-7965-4644-9B02-D1E18B8B83C2}">
            <xm:f>NOT(ISERROR(SEARCH('Listados Datos'!$T$5,AT78)))</xm:f>
            <xm:f>'Listados Datos'!$T$5</xm:f>
            <x14:dxf>
              <font>
                <b/>
                <i val="0"/>
                <color auto="1"/>
              </font>
              <fill>
                <patternFill>
                  <bgColor rgb="FFFFFF00"/>
                </patternFill>
              </fill>
            </x14:dxf>
          </x14:cfRule>
          <x14:cfRule type="containsText" priority="18174" operator="containsText" id="{830021FD-395F-433C-AED2-1D338055C4F4}">
            <xm:f>NOT(ISERROR(SEARCH('Listados Datos'!$T$6,AT78)))</xm:f>
            <xm:f>'Listados Datos'!$T$6</xm:f>
            <x14:dxf>
              <font>
                <b/>
                <i val="0"/>
              </font>
              <fill>
                <patternFill>
                  <bgColor rgb="FF92D050"/>
                </patternFill>
              </fill>
            </x14:dxf>
          </x14:cfRule>
          <xm:sqref>AT78</xm:sqref>
        </x14:conditionalFormatting>
        <x14:conditionalFormatting xmlns:xm="http://schemas.microsoft.com/office/excel/2006/main">
          <x14:cfRule type="containsText" priority="18161" operator="containsText" id="{66408EF8-96AB-4AF5-A020-EF094627555B}">
            <xm:f>NOT(ISERROR(SEARCH('Listados Datos'!$P$3,AR78)))</xm:f>
            <xm:f>'Listados Datos'!$P$3</xm:f>
            <x14:dxf>
              <fill>
                <patternFill>
                  <bgColor rgb="FF99CC00"/>
                </patternFill>
              </fill>
            </x14:dxf>
          </x14:cfRule>
          <x14:cfRule type="containsText" priority="18162" operator="containsText" id="{CDF5DEBC-EACF-4796-8CFD-E547160F8DE9}">
            <xm:f>NOT(ISERROR(SEARCH('Listados Datos'!$P$4,AR78)))</xm:f>
            <xm:f>'Listados Datos'!$P$4</xm:f>
            <x14:dxf>
              <fill>
                <patternFill>
                  <bgColor rgb="FF33CC33"/>
                </patternFill>
              </fill>
            </x14:dxf>
          </x14:cfRule>
          <x14:cfRule type="containsText" priority="18163" operator="containsText" id="{4E15A11B-62C7-4835-9F0D-07E2AE10CACD}">
            <xm:f>NOT(ISERROR(SEARCH('Listados Datos'!$P$5,AR78)))</xm:f>
            <xm:f>'Listados Datos'!$P$5</xm:f>
            <x14:dxf>
              <fill>
                <patternFill>
                  <bgColor rgb="FFFFFF00"/>
                </patternFill>
              </fill>
            </x14:dxf>
          </x14:cfRule>
          <x14:cfRule type="containsText" priority="18164" operator="containsText" id="{01466A5F-42B4-43AA-AFAF-C1235E066E9A}">
            <xm:f>NOT(ISERROR(SEARCH('Listados Datos'!$P$6,AR78)))</xm:f>
            <xm:f>'Listados Datos'!$P$6</xm:f>
            <x14:dxf>
              <fill>
                <patternFill>
                  <bgColor rgb="FFFFC000"/>
                </patternFill>
              </fill>
            </x14:dxf>
          </x14:cfRule>
          <x14:cfRule type="containsText" priority="18165" operator="containsText" id="{D3C80180-037C-4340-837F-017674971841}">
            <xm:f>NOT(ISERROR(SEARCH('Listados Datos'!$P$7,AR78)))</xm:f>
            <xm:f>'Listados Datos'!$P$7</xm:f>
            <x14:dxf>
              <fill>
                <patternFill>
                  <bgColor rgb="FFFF0000"/>
                </patternFill>
              </fill>
            </x14:dxf>
          </x14:cfRule>
          <xm:sqref>AR78</xm:sqref>
        </x14:conditionalFormatting>
        <x14:conditionalFormatting xmlns:xm="http://schemas.microsoft.com/office/excel/2006/main">
          <x14:cfRule type="containsText" priority="19895" operator="containsText" id="{9B35DAC9-4930-44B5-8393-DFFE99870B04}">
            <xm:f>NOT(ISERROR(SEARCH('Listados Datos'!$T$3,AF30)))</xm:f>
            <xm:f>'Listados Datos'!$T$3</xm:f>
            <x14:dxf>
              <fill>
                <patternFill patternType="solid">
                  <bgColor rgb="FFC00000"/>
                </patternFill>
              </fill>
            </x14:dxf>
          </x14:cfRule>
          <x14:cfRule type="containsText" priority="19896" operator="containsText" id="{408CC6B0-0335-463D-9B94-F0D0FDED0CD3}">
            <xm:f>NOT(ISERROR(SEARCH('Listados Datos'!$T$4,AF30)))</xm:f>
            <xm:f>'Listados Datos'!$T$4</xm:f>
            <x14:dxf>
              <font>
                <b/>
                <i val="0"/>
                <color theme="0"/>
              </font>
              <fill>
                <patternFill>
                  <bgColor rgb="FFE26B0A"/>
                </patternFill>
              </fill>
            </x14:dxf>
          </x14:cfRule>
          <x14:cfRule type="containsText" priority="19897" operator="containsText" id="{6C9105F0-7666-48BC-931F-2CB423A3A1A3}">
            <xm:f>NOT(ISERROR(SEARCH('Listados Datos'!$T$5,AF30)))</xm:f>
            <xm:f>'Listados Datos'!$T$5</xm:f>
            <x14:dxf>
              <font>
                <b/>
                <i val="0"/>
                <color auto="1"/>
              </font>
              <fill>
                <patternFill>
                  <bgColor rgb="FFFFFF00"/>
                </patternFill>
              </fill>
            </x14:dxf>
          </x14:cfRule>
          <x14:cfRule type="containsText" priority="19898" operator="containsText" id="{5E6B0F08-B69D-4225-BBAB-10A6F6C6142E}">
            <xm:f>NOT(ISERROR(SEARCH('Listados Datos'!$T$6,AF30)))</xm:f>
            <xm:f>'Listados Datos'!$T$6</xm:f>
            <x14:dxf>
              <font>
                <b/>
                <i val="0"/>
              </font>
              <fill>
                <patternFill>
                  <bgColor rgb="FF92D050"/>
                </patternFill>
              </fill>
            </x14:dxf>
          </x14:cfRule>
          <xm:sqref>AF30:AF31</xm:sqref>
        </x14:conditionalFormatting>
        <x14:conditionalFormatting xmlns:xm="http://schemas.microsoft.com/office/excel/2006/main">
          <x14:cfRule type="containsText" priority="19891" operator="containsText" id="{B7F5CD6B-4AE6-4E6A-BCA4-105E9639298D}">
            <xm:f>NOT(ISERROR(SEARCH('Listados Datos'!$T$3,AB30)))</xm:f>
            <xm:f>'Listados Datos'!$T$3</xm:f>
            <x14:dxf>
              <fill>
                <patternFill patternType="solid">
                  <bgColor rgb="FFC00000"/>
                </patternFill>
              </fill>
            </x14:dxf>
          </x14:cfRule>
          <x14:cfRule type="containsText" priority="19892" operator="containsText" id="{ECA39A7B-B288-4425-912A-4594CEE742D7}">
            <xm:f>NOT(ISERROR(SEARCH('Listados Datos'!$T$4,AB30)))</xm:f>
            <xm:f>'Listados Datos'!$T$4</xm:f>
            <x14:dxf>
              <font>
                <b/>
                <i val="0"/>
                <color theme="0"/>
              </font>
              <fill>
                <patternFill>
                  <bgColor rgb="FFE26B0A"/>
                </patternFill>
              </fill>
            </x14:dxf>
          </x14:cfRule>
          <x14:cfRule type="containsText" priority="19893" operator="containsText" id="{13CB2E7F-8655-4D0B-B6D0-2A2E9B3CADD5}">
            <xm:f>NOT(ISERROR(SEARCH('Listados Datos'!$T$5,AB30)))</xm:f>
            <xm:f>'Listados Datos'!$T$5</xm:f>
            <x14:dxf>
              <font>
                <b/>
                <i val="0"/>
                <color auto="1"/>
              </font>
              <fill>
                <patternFill>
                  <bgColor rgb="FFFFFF00"/>
                </patternFill>
              </fill>
            </x14:dxf>
          </x14:cfRule>
          <x14:cfRule type="containsText" priority="19894" operator="containsText" id="{4934E85E-0259-48CE-9211-87AD6C6E5E29}">
            <xm:f>NOT(ISERROR(SEARCH('Listados Datos'!$T$6,AB30)))</xm:f>
            <xm:f>'Listados Datos'!$T$6</xm:f>
            <x14:dxf>
              <font>
                <b/>
                <i val="0"/>
              </font>
              <fill>
                <patternFill>
                  <bgColor rgb="FF92D050"/>
                </patternFill>
              </fill>
            </x14:dxf>
          </x14:cfRule>
          <xm:sqref>AB30:AB31</xm:sqref>
        </x14:conditionalFormatting>
        <x14:conditionalFormatting xmlns:xm="http://schemas.microsoft.com/office/excel/2006/main">
          <x14:cfRule type="containsText" priority="19881" operator="containsText" id="{70C97C79-42AA-40A1-BA3F-51548D8D835E}">
            <xm:f>NOT(ISERROR(SEARCH('Listados Datos'!$P$3,Z30)))</xm:f>
            <xm:f>'Listados Datos'!$P$3</xm:f>
            <x14:dxf>
              <fill>
                <patternFill>
                  <bgColor rgb="FF99CC00"/>
                </patternFill>
              </fill>
            </x14:dxf>
          </x14:cfRule>
          <x14:cfRule type="containsText" priority="19882" operator="containsText" id="{ECF435DF-B296-4EED-A7BC-1E97B72DA6B6}">
            <xm:f>NOT(ISERROR(SEARCH('Listados Datos'!$P$4,Z30)))</xm:f>
            <xm:f>'Listados Datos'!$P$4</xm:f>
            <x14:dxf>
              <fill>
                <patternFill>
                  <bgColor rgb="FF33CC33"/>
                </patternFill>
              </fill>
            </x14:dxf>
          </x14:cfRule>
          <x14:cfRule type="containsText" priority="19883" operator="containsText" id="{7C910FC3-1C3D-4159-9D0C-61F4048DE55F}">
            <xm:f>NOT(ISERROR(SEARCH('Listados Datos'!$P$5,Z30)))</xm:f>
            <xm:f>'Listados Datos'!$P$5</xm:f>
            <x14:dxf>
              <fill>
                <patternFill>
                  <bgColor rgb="FFFFFF00"/>
                </patternFill>
              </fill>
            </x14:dxf>
          </x14:cfRule>
          <x14:cfRule type="containsText" priority="19884" operator="containsText" id="{2A2B2B35-EC88-486E-8D4B-BA0D8D971277}">
            <xm:f>NOT(ISERROR(SEARCH('Listados Datos'!$P$6,Z30)))</xm:f>
            <xm:f>'Listados Datos'!$P$6</xm:f>
            <x14:dxf>
              <fill>
                <patternFill>
                  <bgColor rgb="FFFFC000"/>
                </patternFill>
              </fill>
            </x14:dxf>
          </x14:cfRule>
          <x14:cfRule type="containsText" priority="19885" operator="containsText" id="{5C47C108-28D7-4EF2-9976-B5207A02AD7D}">
            <xm:f>NOT(ISERROR(SEARCH('Listados Datos'!$P$7,Z30)))</xm:f>
            <xm:f>'Listados Datos'!$P$7</xm:f>
            <x14:dxf>
              <fill>
                <patternFill>
                  <bgColor rgb="FFFF0000"/>
                </patternFill>
              </fill>
            </x14:dxf>
          </x14:cfRule>
          <xm:sqref>Z30:Z31</xm:sqref>
        </x14:conditionalFormatting>
        <x14:conditionalFormatting xmlns:xm="http://schemas.microsoft.com/office/excel/2006/main">
          <x14:cfRule type="containsText" priority="19837" operator="containsText" id="{31CE9099-98C8-4FE3-970B-AE33D726FB85}">
            <xm:f>NOT(ISERROR(SEARCH('Listados Datos'!$T$3,AT31)))</xm:f>
            <xm:f>'Listados Datos'!$T$3</xm:f>
            <x14:dxf>
              <fill>
                <patternFill patternType="solid">
                  <bgColor rgb="FFC00000"/>
                </patternFill>
              </fill>
            </x14:dxf>
          </x14:cfRule>
          <x14:cfRule type="containsText" priority="19838" operator="containsText" id="{C00FD45B-DC5B-4347-9C6A-9E0389F6ACE6}">
            <xm:f>NOT(ISERROR(SEARCH('Listados Datos'!$T$4,AT31)))</xm:f>
            <xm:f>'Listados Datos'!$T$4</xm:f>
            <x14:dxf>
              <font>
                <b/>
                <i val="0"/>
                <color theme="0"/>
              </font>
              <fill>
                <patternFill>
                  <bgColor rgb="FFE26B0A"/>
                </patternFill>
              </fill>
            </x14:dxf>
          </x14:cfRule>
          <x14:cfRule type="containsText" priority="19839" operator="containsText" id="{E180E13D-C320-45D0-B436-CF27DF6B2F10}">
            <xm:f>NOT(ISERROR(SEARCH('Listados Datos'!$T$5,AT31)))</xm:f>
            <xm:f>'Listados Datos'!$T$5</xm:f>
            <x14:dxf>
              <font>
                <b/>
                <i val="0"/>
                <color auto="1"/>
              </font>
              <fill>
                <patternFill>
                  <bgColor rgb="FFFFFF00"/>
                </patternFill>
              </fill>
            </x14:dxf>
          </x14:cfRule>
          <x14:cfRule type="containsText" priority="19840" operator="containsText" id="{4F8296DF-BC09-4292-94A2-E06B1FD775D7}">
            <xm:f>NOT(ISERROR(SEARCH('Listados Datos'!$T$6,AT31)))</xm:f>
            <xm:f>'Listados Datos'!$T$6</xm:f>
            <x14:dxf>
              <font>
                <b/>
                <i val="0"/>
              </font>
              <fill>
                <patternFill>
                  <bgColor rgb="FF92D050"/>
                </patternFill>
              </fill>
            </x14:dxf>
          </x14:cfRule>
          <xm:sqref>AT31</xm:sqref>
        </x14:conditionalFormatting>
        <x14:conditionalFormatting xmlns:xm="http://schemas.microsoft.com/office/excel/2006/main">
          <x14:cfRule type="containsText" priority="19827" operator="containsText" id="{791A4D97-1003-4168-9DDD-C58FA91A4801}">
            <xm:f>NOT(ISERROR(SEARCH('Listados Datos'!$P$3,AR31)))</xm:f>
            <xm:f>'Listados Datos'!$P$3</xm:f>
            <x14:dxf>
              <fill>
                <patternFill>
                  <bgColor rgb="FF99CC00"/>
                </patternFill>
              </fill>
            </x14:dxf>
          </x14:cfRule>
          <x14:cfRule type="containsText" priority="19828" operator="containsText" id="{DAFD7982-28FE-4F4F-8B78-C17BA85EDA25}">
            <xm:f>NOT(ISERROR(SEARCH('Listados Datos'!$P$4,AR31)))</xm:f>
            <xm:f>'Listados Datos'!$P$4</xm:f>
            <x14:dxf>
              <fill>
                <patternFill>
                  <bgColor rgb="FF33CC33"/>
                </patternFill>
              </fill>
            </x14:dxf>
          </x14:cfRule>
          <x14:cfRule type="containsText" priority="19829" operator="containsText" id="{469117D1-437B-4996-82AA-B2356C1AFE98}">
            <xm:f>NOT(ISERROR(SEARCH('Listados Datos'!$P$5,AR31)))</xm:f>
            <xm:f>'Listados Datos'!$P$5</xm:f>
            <x14:dxf>
              <fill>
                <patternFill>
                  <bgColor rgb="FFFFFF00"/>
                </patternFill>
              </fill>
            </x14:dxf>
          </x14:cfRule>
          <x14:cfRule type="containsText" priority="19830" operator="containsText" id="{D8371806-252D-472F-92C0-23450BA615E7}">
            <xm:f>NOT(ISERROR(SEARCH('Listados Datos'!$P$6,AR31)))</xm:f>
            <xm:f>'Listados Datos'!$P$6</xm:f>
            <x14:dxf>
              <fill>
                <patternFill>
                  <bgColor rgb="FFFFC000"/>
                </patternFill>
              </fill>
            </x14:dxf>
          </x14:cfRule>
          <x14:cfRule type="containsText" priority="19831" operator="containsText" id="{C308D483-6EF6-49A1-AE31-EF07EE983DC7}">
            <xm:f>NOT(ISERROR(SEARCH('Listados Datos'!$P$7,AR31)))</xm:f>
            <xm:f>'Listados Datos'!$P$7</xm:f>
            <x14:dxf>
              <fill>
                <patternFill>
                  <bgColor rgb="FFFF0000"/>
                </patternFill>
              </fill>
            </x14:dxf>
          </x14:cfRule>
          <xm:sqref>AR31</xm:sqref>
        </x14:conditionalFormatting>
        <x14:conditionalFormatting xmlns:xm="http://schemas.microsoft.com/office/excel/2006/main">
          <x14:cfRule type="containsText" priority="18311" operator="containsText" id="{74F3C6DB-7307-49C4-9C7F-1ADE1ACF0E13}">
            <xm:f>NOT(ISERROR(SEARCH('Listados Datos'!$T$3,AF76)))</xm:f>
            <xm:f>'Listados Datos'!$T$3</xm:f>
            <x14:dxf>
              <fill>
                <patternFill patternType="solid">
                  <bgColor rgb="FFC00000"/>
                </patternFill>
              </fill>
            </x14:dxf>
          </x14:cfRule>
          <x14:cfRule type="containsText" priority="18312" operator="containsText" id="{7D8EDF00-27AC-45C9-9B73-7656254CBBBF}">
            <xm:f>NOT(ISERROR(SEARCH('Listados Datos'!$T$4,AF76)))</xm:f>
            <xm:f>'Listados Datos'!$T$4</xm:f>
            <x14:dxf>
              <font>
                <b/>
                <i val="0"/>
                <color theme="0"/>
              </font>
              <fill>
                <patternFill>
                  <bgColor rgb="FFE26B0A"/>
                </patternFill>
              </fill>
            </x14:dxf>
          </x14:cfRule>
          <x14:cfRule type="containsText" priority="18313" operator="containsText" id="{47B7FC74-CCB1-466B-A09F-C41191CE43D4}">
            <xm:f>NOT(ISERROR(SEARCH('Listados Datos'!$T$5,AF76)))</xm:f>
            <xm:f>'Listados Datos'!$T$5</xm:f>
            <x14:dxf>
              <font>
                <b/>
                <i val="0"/>
                <color auto="1"/>
              </font>
              <fill>
                <patternFill>
                  <bgColor rgb="FFFFFF00"/>
                </patternFill>
              </fill>
            </x14:dxf>
          </x14:cfRule>
          <x14:cfRule type="containsText" priority="18314" operator="containsText" id="{44FA59A2-4B8D-40A1-BC34-53C982FC9D6B}">
            <xm:f>NOT(ISERROR(SEARCH('Listados Datos'!$T$6,AF76)))</xm:f>
            <xm:f>'Listados Datos'!$T$6</xm:f>
            <x14:dxf>
              <font>
                <b/>
                <i val="0"/>
              </font>
              <fill>
                <patternFill>
                  <bgColor rgb="FF92D050"/>
                </patternFill>
              </fill>
            </x14:dxf>
          </x14:cfRule>
          <xm:sqref>AF76:AF77 AF81</xm:sqref>
        </x14:conditionalFormatting>
        <x14:conditionalFormatting xmlns:xm="http://schemas.microsoft.com/office/excel/2006/main">
          <x14:cfRule type="containsText" priority="18307" operator="containsText" id="{D4C8BA2E-734E-4692-A367-D9604D36D621}">
            <xm:f>NOT(ISERROR(SEARCH('Listados Datos'!$T$3,AB76)))</xm:f>
            <xm:f>'Listados Datos'!$T$3</xm:f>
            <x14:dxf>
              <fill>
                <patternFill patternType="solid">
                  <bgColor rgb="FFC00000"/>
                </patternFill>
              </fill>
            </x14:dxf>
          </x14:cfRule>
          <x14:cfRule type="containsText" priority="18308" operator="containsText" id="{8DD2CDD5-C40B-4885-8EDB-FEE077D30A14}">
            <xm:f>NOT(ISERROR(SEARCH('Listados Datos'!$T$4,AB76)))</xm:f>
            <xm:f>'Listados Datos'!$T$4</xm:f>
            <x14:dxf>
              <font>
                <b/>
                <i val="0"/>
                <color theme="0"/>
              </font>
              <fill>
                <patternFill>
                  <bgColor rgb="FFE26B0A"/>
                </patternFill>
              </fill>
            </x14:dxf>
          </x14:cfRule>
          <x14:cfRule type="containsText" priority="18309" operator="containsText" id="{F48ECBFE-C6C2-4E1C-91DB-45FEE362E2F5}">
            <xm:f>NOT(ISERROR(SEARCH('Listados Datos'!$T$5,AB76)))</xm:f>
            <xm:f>'Listados Datos'!$T$5</xm:f>
            <x14:dxf>
              <font>
                <b/>
                <i val="0"/>
                <color auto="1"/>
              </font>
              <fill>
                <patternFill>
                  <bgColor rgb="FFFFFF00"/>
                </patternFill>
              </fill>
            </x14:dxf>
          </x14:cfRule>
          <x14:cfRule type="containsText" priority="18310" operator="containsText" id="{E066892F-B306-4660-820B-9575AAC5C03A}">
            <xm:f>NOT(ISERROR(SEARCH('Listados Datos'!$T$6,AB76)))</xm:f>
            <xm:f>'Listados Datos'!$T$6</xm:f>
            <x14:dxf>
              <font>
                <b/>
                <i val="0"/>
              </font>
              <fill>
                <patternFill>
                  <bgColor rgb="FF92D050"/>
                </patternFill>
              </fill>
            </x14:dxf>
          </x14:cfRule>
          <xm:sqref>AB76:AB77</xm:sqref>
        </x14:conditionalFormatting>
        <x14:conditionalFormatting xmlns:xm="http://schemas.microsoft.com/office/excel/2006/main">
          <x14:cfRule type="containsText" priority="18297" operator="containsText" id="{5503F0A2-CB9B-4B6C-973C-89249E27D307}">
            <xm:f>NOT(ISERROR(SEARCH('Listados Datos'!$P$3,Z76)))</xm:f>
            <xm:f>'Listados Datos'!$P$3</xm:f>
            <x14:dxf>
              <fill>
                <patternFill>
                  <bgColor rgb="FF99CC00"/>
                </patternFill>
              </fill>
            </x14:dxf>
          </x14:cfRule>
          <x14:cfRule type="containsText" priority="18298" operator="containsText" id="{A03D17B2-3685-4A27-9D19-D408F2E20CA9}">
            <xm:f>NOT(ISERROR(SEARCH('Listados Datos'!$P$4,Z76)))</xm:f>
            <xm:f>'Listados Datos'!$P$4</xm:f>
            <x14:dxf>
              <fill>
                <patternFill>
                  <bgColor rgb="FF33CC33"/>
                </patternFill>
              </fill>
            </x14:dxf>
          </x14:cfRule>
          <x14:cfRule type="containsText" priority="18299" operator="containsText" id="{4EEC2518-BB4F-4DB7-8C24-344F51156C34}">
            <xm:f>NOT(ISERROR(SEARCH('Listados Datos'!$P$5,Z76)))</xm:f>
            <xm:f>'Listados Datos'!$P$5</xm:f>
            <x14:dxf>
              <fill>
                <patternFill>
                  <bgColor rgb="FFFFFF00"/>
                </patternFill>
              </fill>
            </x14:dxf>
          </x14:cfRule>
          <x14:cfRule type="containsText" priority="18300" operator="containsText" id="{C2B7B6B3-6D69-445A-B626-1C3FA1C9F192}">
            <xm:f>NOT(ISERROR(SEARCH('Listados Datos'!$P$6,Z76)))</xm:f>
            <xm:f>'Listados Datos'!$P$6</xm:f>
            <x14:dxf>
              <fill>
                <patternFill>
                  <bgColor rgb="FFFFC000"/>
                </patternFill>
              </fill>
            </x14:dxf>
          </x14:cfRule>
          <x14:cfRule type="containsText" priority="18301" operator="containsText" id="{E5502F45-0B6C-4473-9A60-24B79E2A2837}">
            <xm:f>NOT(ISERROR(SEARCH('Listados Datos'!$P$7,Z76)))</xm:f>
            <xm:f>'Listados Datos'!$P$7</xm:f>
            <x14:dxf>
              <fill>
                <patternFill>
                  <bgColor rgb="FFFF0000"/>
                </patternFill>
              </fill>
            </x14:dxf>
          </x14:cfRule>
          <xm:sqref>Z76:Z77</xm:sqref>
        </x14:conditionalFormatting>
        <x14:conditionalFormatting xmlns:xm="http://schemas.microsoft.com/office/excel/2006/main">
          <x14:cfRule type="containsText" priority="18257" operator="containsText" id="{F41957F1-3527-4BCF-984D-89F99C8945DC}">
            <xm:f>NOT(ISERROR(SEARCH('Listados Datos'!$T$3,AT76)))</xm:f>
            <xm:f>'Listados Datos'!$T$3</xm:f>
            <x14:dxf>
              <fill>
                <patternFill patternType="solid">
                  <bgColor rgb="FFC00000"/>
                </patternFill>
              </fill>
            </x14:dxf>
          </x14:cfRule>
          <x14:cfRule type="containsText" priority="18258" operator="containsText" id="{C4EB7BDD-574E-4C71-B604-DA89A54C1479}">
            <xm:f>NOT(ISERROR(SEARCH('Listados Datos'!$T$4,AT76)))</xm:f>
            <xm:f>'Listados Datos'!$T$4</xm:f>
            <x14:dxf>
              <font>
                <b/>
                <i val="0"/>
                <color theme="0"/>
              </font>
              <fill>
                <patternFill>
                  <bgColor rgb="FFE26B0A"/>
                </patternFill>
              </fill>
            </x14:dxf>
          </x14:cfRule>
          <x14:cfRule type="containsText" priority="18259" operator="containsText" id="{985963B2-964D-4061-979C-2E637CE63EB8}">
            <xm:f>NOT(ISERROR(SEARCH('Listados Datos'!$T$5,AT76)))</xm:f>
            <xm:f>'Listados Datos'!$T$5</xm:f>
            <x14:dxf>
              <font>
                <b/>
                <i val="0"/>
                <color auto="1"/>
              </font>
              <fill>
                <patternFill>
                  <bgColor rgb="FFFFFF00"/>
                </patternFill>
              </fill>
            </x14:dxf>
          </x14:cfRule>
          <x14:cfRule type="containsText" priority="18260" operator="containsText" id="{95B518F4-85A6-4508-B177-F941E420A044}">
            <xm:f>NOT(ISERROR(SEARCH('Listados Datos'!$T$6,AT76)))</xm:f>
            <xm:f>'Listados Datos'!$T$6</xm:f>
            <x14:dxf>
              <font>
                <b/>
                <i val="0"/>
              </font>
              <fill>
                <patternFill>
                  <bgColor rgb="FF92D050"/>
                </patternFill>
              </fill>
            </x14:dxf>
          </x14:cfRule>
          <xm:sqref>AT76</xm:sqref>
        </x14:conditionalFormatting>
        <x14:conditionalFormatting xmlns:xm="http://schemas.microsoft.com/office/excel/2006/main">
          <x14:cfRule type="containsText" priority="18247" operator="containsText" id="{52FA8642-1906-45C7-8E2D-6CA417827720}">
            <xm:f>NOT(ISERROR(SEARCH('Listados Datos'!$P$3,AR76)))</xm:f>
            <xm:f>'Listados Datos'!$P$3</xm:f>
            <x14:dxf>
              <fill>
                <patternFill>
                  <bgColor rgb="FF99CC00"/>
                </patternFill>
              </fill>
            </x14:dxf>
          </x14:cfRule>
          <x14:cfRule type="containsText" priority="18248" operator="containsText" id="{C0BB9409-0AB4-4C01-92CF-E7B38FBCCB8C}">
            <xm:f>NOT(ISERROR(SEARCH('Listados Datos'!$P$4,AR76)))</xm:f>
            <xm:f>'Listados Datos'!$P$4</xm:f>
            <x14:dxf>
              <fill>
                <patternFill>
                  <bgColor rgb="FF33CC33"/>
                </patternFill>
              </fill>
            </x14:dxf>
          </x14:cfRule>
          <x14:cfRule type="containsText" priority="18249" operator="containsText" id="{511AD6AB-0CA0-43B0-9CE2-FF11EDD3B637}">
            <xm:f>NOT(ISERROR(SEARCH('Listados Datos'!$P$5,AR76)))</xm:f>
            <xm:f>'Listados Datos'!$P$5</xm:f>
            <x14:dxf>
              <fill>
                <patternFill>
                  <bgColor rgb="FFFFFF00"/>
                </patternFill>
              </fill>
            </x14:dxf>
          </x14:cfRule>
          <x14:cfRule type="containsText" priority="18250" operator="containsText" id="{90A87DB3-1A3C-4D01-8F06-21E5EA07E947}">
            <xm:f>NOT(ISERROR(SEARCH('Listados Datos'!$P$6,AR76)))</xm:f>
            <xm:f>'Listados Datos'!$P$6</xm:f>
            <x14:dxf>
              <fill>
                <patternFill>
                  <bgColor rgb="FFFFC000"/>
                </patternFill>
              </fill>
            </x14:dxf>
          </x14:cfRule>
          <x14:cfRule type="containsText" priority="18251" operator="containsText" id="{B21CD4C9-B398-49C4-BD77-00BC138A1840}">
            <xm:f>NOT(ISERROR(SEARCH('Listados Datos'!$P$7,AR76)))</xm:f>
            <xm:f>'Listados Datos'!$P$7</xm:f>
            <x14:dxf>
              <fill>
                <patternFill>
                  <bgColor rgb="FFFF0000"/>
                </patternFill>
              </fill>
            </x14:dxf>
          </x14:cfRule>
          <xm:sqref>AR76</xm:sqref>
        </x14:conditionalFormatting>
        <x14:conditionalFormatting xmlns:xm="http://schemas.microsoft.com/office/excel/2006/main">
          <x14:cfRule type="containsText" priority="18243" operator="containsText" id="{5D80095E-9B30-400F-A202-DCFB238046DF}">
            <xm:f>NOT(ISERROR(SEARCH('Listados Datos'!$T$3,AT77)))</xm:f>
            <xm:f>'Listados Datos'!$T$3</xm:f>
            <x14:dxf>
              <fill>
                <patternFill patternType="solid">
                  <bgColor rgb="FFC00000"/>
                </patternFill>
              </fill>
            </x14:dxf>
          </x14:cfRule>
          <x14:cfRule type="containsText" priority="18244" operator="containsText" id="{AF8020C8-71B8-46A1-BA81-DE022280D00E}">
            <xm:f>NOT(ISERROR(SEARCH('Listados Datos'!$T$4,AT77)))</xm:f>
            <xm:f>'Listados Datos'!$T$4</xm:f>
            <x14:dxf>
              <font>
                <b/>
                <i val="0"/>
                <color theme="0"/>
              </font>
              <fill>
                <patternFill>
                  <bgColor rgb="FFE26B0A"/>
                </patternFill>
              </fill>
            </x14:dxf>
          </x14:cfRule>
          <x14:cfRule type="containsText" priority="18245" operator="containsText" id="{298F2576-AA4B-4B04-B114-760879863C8A}">
            <xm:f>NOT(ISERROR(SEARCH('Listados Datos'!$T$5,AT77)))</xm:f>
            <xm:f>'Listados Datos'!$T$5</xm:f>
            <x14:dxf>
              <font>
                <b/>
                <i val="0"/>
                <color auto="1"/>
              </font>
              <fill>
                <patternFill>
                  <bgColor rgb="FFFFFF00"/>
                </patternFill>
              </fill>
            </x14:dxf>
          </x14:cfRule>
          <x14:cfRule type="containsText" priority="18246" operator="containsText" id="{91AA0FC9-D8F5-45BA-A709-3C05B55CD3BD}">
            <xm:f>NOT(ISERROR(SEARCH('Listados Datos'!$T$6,AT77)))</xm:f>
            <xm:f>'Listados Datos'!$T$6</xm:f>
            <x14:dxf>
              <font>
                <b/>
                <i val="0"/>
              </font>
              <fill>
                <patternFill>
                  <bgColor rgb="FF92D050"/>
                </patternFill>
              </fill>
            </x14:dxf>
          </x14:cfRule>
          <xm:sqref>AT77</xm:sqref>
        </x14:conditionalFormatting>
        <x14:conditionalFormatting xmlns:xm="http://schemas.microsoft.com/office/excel/2006/main">
          <x14:cfRule type="containsText" priority="18233" operator="containsText" id="{EE4C5B0C-450D-4B11-BD0F-64369162BB03}">
            <xm:f>NOT(ISERROR(SEARCH('Listados Datos'!$P$3,AR77)))</xm:f>
            <xm:f>'Listados Datos'!$P$3</xm:f>
            <x14:dxf>
              <fill>
                <patternFill>
                  <bgColor rgb="FF99CC00"/>
                </patternFill>
              </fill>
            </x14:dxf>
          </x14:cfRule>
          <x14:cfRule type="containsText" priority="18234" operator="containsText" id="{AE48146C-5F44-413A-8C74-F69160673FD0}">
            <xm:f>NOT(ISERROR(SEARCH('Listados Datos'!$P$4,AR77)))</xm:f>
            <xm:f>'Listados Datos'!$P$4</xm:f>
            <x14:dxf>
              <fill>
                <patternFill>
                  <bgColor rgb="FF33CC33"/>
                </patternFill>
              </fill>
            </x14:dxf>
          </x14:cfRule>
          <x14:cfRule type="containsText" priority="18235" operator="containsText" id="{55306DE9-02E1-44B0-B1FA-457F701C648B}">
            <xm:f>NOT(ISERROR(SEARCH('Listados Datos'!$P$5,AR77)))</xm:f>
            <xm:f>'Listados Datos'!$P$5</xm:f>
            <x14:dxf>
              <fill>
                <patternFill>
                  <bgColor rgb="FFFFFF00"/>
                </patternFill>
              </fill>
            </x14:dxf>
          </x14:cfRule>
          <x14:cfRule type="containsText" priority="18236" operator="containsText" id="{C542A2F3-C299-4BE5-BD04-EA507EF1D9B3}">
            <xm:f>NOT(ISERROR(SEARCH('Listados Datos'!$P$6,AR77)))</xm:f>
            <xm:f>'Listados Datos'!$P$6</xm:f>
            <x14:dxf>
              <fill>
                <patternFill>
                  <bgColor rgb="FFFFC000"/>
                </patternFill>
              </fill>
            </x14:dxf>
          </x14:cfRule>
          <x14:cfRule type="containsText" priority="18237" operator="containsText" id="{AA2D32F6-2B26-46C9-B21A-1E44A1F568C7}">
            <xm:f>NOT(ISERROR(SEARCH('Listados Datos'!$P$7,AR77)))</xm:f>
            <xm:f>'Listados Datos'!$P$7</xm:f>
            <x14:dxf>
              <fill>
                <patternFill>
                  <bgColor rgb="FFFF0000"/>
                </patternFill>
              </fill>
            </x14:dxf>
          </x14:cfRule>
          <xm:sqref>AR77</xm:sqref>
        </x14:conditionalFormatting>
        <x14:conditionalFormatting xmlns:xm="http://schemas.microsoft.com/office/excel/2006/main">
          <x14:cfRule type="containsText" priority="18061" operator="containsText" id="{1671E7D7-7593-403B-BD80-A1E9681B02CD}">
            <xm:f>NOT(ISERROR(SEARCH('Listados Datos'!$T$3,AT87)))</xm:f>
            <xm:f>'Listados Datos'!$T$3</xm:f>
            <x14:dxf>
              <fill>
                <patternFill patternType="solid">
                  <bgColor rgb="FFC00000"/>
                </patternFill>
              </fill>
            </x14:dxf>
          </x14:cfRule>
          <x14:cfRule type="containsText" priority="18062" operator="containsText" id="{2599C029-7729-413D-8C85-CEF4F77D39A2}">
            <xm:f>NOT(ISERROR(SEARCH('Listados Datos'!$T$4,AT87)))</xm:f>
            <xm:f>'Listados Datos'!$T$4</xm:f>
            <x14:dxf>
              <font>
                <b/>
                <i val="0"/>
                <color theme="0"/>
              </font>
              <fill>
                <patternFill>
                  <bgColor rgb="FFE26B0A"/>
                </patternFill>
              </fill>
            </x14:dxf>
          </x14:cfRule>
          <x14:cfRule type="containsText" priority="18063" operator="containsText" id="{2FB176A5-D598-4AE8-9803-E8EC0D5217FD}">
            <xm:f>NOT(ISERROR(SEARCH('Listados Datos'!$T$5,AT87)))</xm:f>
            <xm:f>'Listados Datos'!$T$5</xm:f>
            <x14:dxf>
              <font>
                <b/>
                <i val="0"/>
                <color auto="1"/>
              </font>
              <fill>
                <patternFill>
                  <bgColor rgb="FFFFFF00"/>
                </patternFill>
              </fill>
            </x14:dxf>
          </x14:cfRule>
          <x14:cfRule type="containsText" priority="18064" operator="containsText" id="{CB09DA80-C29B-4E56-84F4-DD6D25758F50}">
            <xm:f>NOT(ISERROR(SEARCH('Listados Datos'!$T$6,AT87)))</xm:f>
            <xm:f>'Listados Datos'!$T$6</xm:f>
            <x14:dxf>
              <font>
                <b/>
                <i val="0"/>
              </font>
              <fill>
                <patternFill>
                  <bgColor rgb="FF92D050"/>
                </patternFill>
              </fill>
            </x14:dxf>
          </x14:cfRule>
          <xm:sqref>AT87</xm:sqref>
        </x14:conditionalFormatting>
        <x14:conditionalFormatting xmlns:xm="http://schemas.microsoft.com/office/excel/2006/main">
          <x14:cfRule type="containsText" priority="18051" operator="containsText" id="{C7D1CF8A-035E-4FD6-81ED-730786B1E3A8}">
            <xm:f>NOT(ISERROR(SEARCH('Listados Datos'!$P$3,AR87)))</xm:f>
            <xm:f>'Listados Datos'!$P$3</xm:f>
            <x14:dxf>
              <fill>
                <patternFill>
                  <bgColor rgb="FF99CC00"/>
                </patternFill>
              </fill>
            </x14:dxf>
          </x14:cfRule>
          <x14:cfRule type="containsText" priority="18052" operator="containsText" id="{B8619E57-B116-4446-87EC-30B93A42F98A}">
            <xm:f>NOT(ISERROR(SEARCH('Listados Datos'!$P$4,AR87)))</xm:f>
            <xm:f>'Listados Datos'!$P$4</xm:f>
            <x14:dxf>
              <fill>
                <patternFill>
                  <bgColor rgb="FF33CC33"/>
                </patternFill>
              </fill>
            </x14:dxf>
          </x14:cfRule>
          <x14:cfRule type="containsText" priority="18053" operator="containsText" id="{334BA434-4420-4D81-875B-68240F4317A7}">
            <xm:f>NOT(ISERROR(SEARCH('Listados Datos'!$P$5,AR87)))</xm:f>
            <xm:f>'Listados Datos'!$P$5</xm:f>
            <x14:dxf>
              <fill>
                <patternFill>
                  <bgColor rgb="FFFFFF00"/>
                </patternFill>
              </fill>
            </x14:dxf>
          </x14:cfRule>
          <x14:cfRule type="containsText" priority="18054" operator="containsText" id="{630E7D27-707B-4114-856E-916F2D2BAFD6}">
            <xm:f>NOT(ISERROR(SEARCH('Listados Datos'!$P$6,AR87)))</xm:f>
            <xm:f>'Listados Datos'!$P$6</xm:f>
            <x14:dxf>
              <fill>
                <patternFill>
                  <bgColor rgb="FFFFC000"/>
                </patternFill>
              </fill>
            </x14:dxf>
          </x14:cfRule>
          <x14:cfRule type="containsText" priority="18055" operator="containsText" id="{D67AC6AD-60A0-43AB-B895-1E21E836065D}">
            <xm:f>NOT(ISERROR(SEARCH('Listados Datos'!$P$7,AR87)))</xm:f>
            <xm:f>'Listados Datos'!$P$7</xm:f>
            <x14:dxf>
              <fill>
                <patternFill>
                  <bgColor rgb="FFFF0000"/>
                </patternFill>
              </fill>
            </x14:dxf>
          </x14:cfRule>
          <xm:sqref>AR87</xm:sqref>
        </x14:conditionalFormatting>
        <x14:conditionalFormatting xmlns:xm="http://schemas.microsoft.com/office/excel/2006/main">
          <x14:cfRule type="containsText" priority="18215" operator="containsText" id="{A93B0136-E003-4057-BB00-D439263F35C0}">
            <xm:f>NOT(ISERROR(SEARCH('Listados Datos'!$T$3,AF78)))</xm:f>
            <xm:f>'Listados Datos'!$T$3</xm:f>
            <x14:dxf>
              <fill>
                <patternFill patternType="solid">
                  <bgColor rgb="FFC00000"/>
                </patternFill>
              </fill>
            </x14:dxf>
          </x14:cfRule>
          <x14:cfRule type="containsText" priority="18216" operator="containsText" id="{D0401000-A23F-4D48-8F6E-EE43B31FF2E6}">
            <xm:f>NOT(ISERROR(SEARCH('Listados Datos'!$T$4,AF78)))</xm:f>
            <xm:f>'Listados Datos'!$T$4</xm:f>
            <x14:dxf>
              <font>
                <b/>
                <i val="0"/>
                <color theme="0"/>
              </font>
              <fill>
                <patternFill>
                  <bgColor rgb="FFE26B0A"/>
                </patternFill>
              </fill>
            </x14:dxf>
          </x14:cfRule>
          <x14:cfRule type="containsText" priority="18217" operator="containsText" id="{BCB91D8A-E5DE-419F-BEB9-2435F6B0633A}">
            <xm:f>NOT(ISERROR(SEARCH('Listados Datos'!$T$5,AF78)))</xm:f>
            <xm:f>'Listados Datos'!$T$5</xm:f>
            <x14:dxf>
              <font>
                <b/>
                <i val="0"/>
                <color auto="1"/>
              </font>
              <fill>
                <patternFill>
                  <bgColor rgb="FFFFFF00"/>
                </patternFill>
              </fill>
            </x14:dxf>
          </x14:cfRule>
          <x14:cfRule type="containsText" priority="18218" operator="containsText" id="{0D4E74DF-07C5-4D66-A254-7C7165A06BB5}">
            <xm:f>NOT(ISERROR(SEARCH('Listados Datos'!$T$6,AF78)))</xm:f>
            <xm:f>'Listados Datos'!$T$6</xm:f>
            <x14:dxf>
              <font>
                <b/>
                <i val="0"/>
              </font>
              <fill>
                <patternFill>
                  <bgColor rgb="FF92D050"/>
                </patternFill>
              </fill>
            </x14:dxf>
          </x14:cfRule>
          <xm:sqref>AF78:AF79</xm:sqref>
        </x14:conditionalFormatting>
        <x14:conditionalFormatting xmlns:xm="http://schemas.microsoft.com/office/excel/2006/main">
          <x14:cfRule type="containsText" priority="18211" operator="containsText" id="{1EB89D62-E254-453F-B6A2-7A994B1764F9}">
            <xm:f>NOT(ISERROR(SEARCH('Listados Datos'!$T$3,AB78)))</xm:f>
            <xm:f>'Listados Datos'!$T$3</xm:f>
            <x14:dxf>
              <fill>
                <patternFill patternType="solid">
                  <bgColor rgb="FFC00000"/>
                </patternFill>
              </fill>
            </x14:dxf>
          </x14:cfRule>
          <x14:cfRule type="containsText" priority="18212" operator="containsText" id="{5D57579B-4527-4301-9564-A765B0C29A0E}">
            <xm:f>NOT(ISERROR(SEARCH('Listados Datos'!$T$4,AB78)))</xm:f>
            <xm:f>'Listados Datos'!$T$4</xm:f>
            <x14:dxf>
              <font>
                <b/>
                <i val="0"/>
                <color theme="0"/>
              </font>
              <fill>
                <patternFill>
                  <bgColor rgb="FFE26B0A"/>
                </patternFill>
              </fill>
            </x14:dxf>
          </x14:cfRule>
          <x14:cfRule type="containsText" priority="18213" operator="containsText" id="{361F7DAF-5040-4E35-A798-9D0B5E70D574}">
            <xm:f>NOT(ISERROR(SEARCH('Listados Datos'!$T$5,AB78)))</xm:f>
            <xm:f>'Listados Datos'!$T$5</xm:f>
            <x14:dxf>
              <font>
                <b/>
                <i val="0"/>
                <color auto="1"/>
              </font>
              <fill>
                <patternFill>
                  <bgColor rgb="FFFFFF00"/>
                </patternFill>
              </fill>
            </x14:dxf>
          </x14:cfRule>
          <x14:cfRule type="containsText" priority="18214" operator="containsText" id="{E2AEA17E-31CB-4316-88E9-B26A81744E2F}">
            <xm:f>NOT(ISERROR(SEARCH('Listados Datos'!$T$6,AB78)))</xm:f>
            <xm:f>'Listados Datos'!$T$6</xm:f>
            <x14:dxf>
              <font>
                <b/>
                <i val="0"/>
              </font>
              <fill>
                <patternFill>
                  <bgColor rgb="FF92D050"/>
                </patternFill>
              </fill>
            </x14:dxf>
          </x14:cfRule>
          <xm:sqref>AB78:AB79</xm:sqref>
        </x14:conditionalFormatting>
        <x14:conditionalFormatting xmlns:xm="http://schemas.microsoft.com/office/excel/2006/main">
          <x14:cfRule type="containsText" priority="18201" operator="containsText" id="{DCBE54CE-5E87-400F-810F-232C80DE14D3}">
            <xm:f>NOT(ISERROR(SEARCH('Listados Datos'!$P$3,Z78)))</xm:f>
            <xm:f>'Listados Datos'!$P$3</xm:f>
            <x14:dxf>
              <fill>
                <patternFill>
                  <bgColor rgb="FF99CC00"/>
                </patternFill>
              </fill>
            </x14:dxf>
          </x14:cfRule>
          <x14:cfRule type="containsText" priority="18202" operator="containsText" id="{37515A19-C029-44C3-94C7-6C990BCB6EB7}">
            <xm:f>NOT(ISERROR(SEARCH('Listados Datos'!$P$4,Z78)))</xm:f>
            <xm:f>'Listados Datos'!$P$4</xm:f>
            <x14:dxf>
              <fill>
                <patternFill>
                  <bgColor rgb="FF33CC33"/>
                </patternFill>
              </fill>
            </x14:dxf>
          </x14:cfRule>
          <x14:cfRule type="containsText" priority="18203" operator="containsText" id="{5C4DD607-7A95-453A-B869-BFD98E734F13}">
            <xm:f>NOT(ISERROR(SEARCH('Listados Datos'!$P$5,Z78)))</xm:f>
            <xm:f>'Listados Datos'!$P$5</xm:f>
            <x14:dxf>
              <fill>
                <patternFill>
                  <bgColor rgb="FFFFFF00"/>
                </patternFill>
              </fill>
            </x14:dxf>
          </x14:cfRule>
          <x14:cfRule type="containsText" priority="18204" operator="containsText" id="{751A562D-9DDC-4ADE-8D60-28464F5DC23E}">
            <xm:f>NOT(ISERROR(SEARCH('Listados Datos'!$P$6,Z78)))</xm:f>
            <xm:f>'Listados Datos'!$P$6</xm:f>
            <x14:dxf>
              <fill>
                <patternFill>
                  <bgColor rgb="FFFFC000"/>
                </patternFill>
              </fill>
            </x14:dxf>
          </x14:cfRule>
          <x14:cfRule type="containsText" priority="18205" operator="containsText" id="{BFD10554-65F7-43A3-828E-CB3C1930EF4C}">
            <xm:f>NOT(ISERROR(SEARCH('Listados Datos'!$P$7,Z78)))</xm:f>
            <xm:f>'Listados Datos'!$P$7</xm:f>
            <x14:dxf>
              <fill>
                <patternFill>
                  <bgColor rgb="FFFF0000"/>
                </patternFill>
              </fill>
            </x14:dxf>
          </x14:cfRule>
          <xm:sqref>Z78:Z79</xm:sqref>
        </x14:conditionalFormatting>
        <x14:conditionalFormatting xmlns:xm="http://schemas.microsoft.com/office/excel/2006/main">
          <x14:cfRule type="containsText" priority="18003" operator="containsText" id="{52A09919-2DD5-4116-9C6C-3F09B9D822BC}">
            <xm:f>NOT(ISERROR(SEARCH('Listados Datos'!$T$3,AT84)))</xm:f>
            <xm:f>'Listados Datos'!$T$3</xm:f>
            <x14:dxf>
              <fill>
                <patternFill patternType="solid">
                  <bgColor rgb="FFC00000"/>
                </patternFill>
              </fill>
            </x14:dxf>
          </x14:cfRule>
          <x14:cfRule type="containsText" priority="18004" operator="containsText" id="{84FAE59D-2C8F-4FD2-9E89-2CB86E55A47E}">
            <xm:f>NOT(ISERROR(SEARCH('Listados Datos'!$T$4,AT84)))</xm:f>
            <xm:f>'Listados Datos'!$T$4</xm:f>
            <x14:dxf>
              <font>
                <b/>
                <i val="0"/>
                <color theme="0"/>
              </font>
              <fill>
                <patternFill>
                  <bgColor rgb="FFE26B0A"/>
                </patternFill>
              </fill>
            </x14:dxf>
          </x14:cfRule>
          <x14:cfRule type="containsText" priority="18005" operator="containsText" id="{0EF1AD8C-DA9F-48AD-BBCA-93FB3D947347}">
            <xm:f>NOT(ISERROR(SEARCH('Listados Datos'!$T$5,AT84)))</xm:f>
            <xm:f>'Listados Datos'!$T$5</xm:f>
            <x14:dxf>
              <font>
                <b/>
                <i val="0"/>
                <color auto="1"/>
              </font>
              <fill>
                <patternFill>
                  <bgColor rgb="FFFFFF00"/>
                </patternFill>
              </fill>
            </x14:dxf>
          </x14:cfRule>
          <x14:cfRule type="containsText" priority="18006" operator="containsText" id="{2B87E6BA-CF91-4676-8723-F798B2F9D504}">
            <xm:f>NOT(ISERROR(SEARCH('Listados Datos'!$T$6,AT84)))</xm:f>
            <xm:f>'Listados Datos'!$T$6</xm:f>
            <x14:dxf>
              <font>
                <b/>
                <i val="0"/>
              </font>
              <fill>
                <patternFill>
                  <bgColor rgb="FF92D050"/>
                </patternFill>
              </fill>
            </x14:dxf>
          </x14:cfRule>
          <xm:sqref>AT84</xm:sqref>
        </x14:conditionalFormatting>
        <x14:conditionalFormatting xmlns:xm="http://schemas.microsoft.com/office/excel/2006/main">
          <x14:cfRule type="containsText" priority="17993" operator="containsText" id="{8A25C888-7137-4903-B5D2-0E8BEE69BDE4}">
            <xm:f>NOT(ISERROR(SEARCH('Listados Datos'!$P$3,AR84)))</xm:f>
            <xm:f>'Listados Datos'!$P$3</xm:f>
            <x14:dxf>
              <fill>
                <patternFill>
                  <bgColor rgb="FF99CC00"/>
                </patternFill>
              </fill>
            </x14:dxf>
          </x14:cfRule>
          <x14:cfRule type="containsText" priority="17994" operator="containsText" id="{4D3DF8A8-BFE1-40BE-B111-CD726313E235}">
            <xm:f>NOT(ISERROR(SEARCH('Listados Datos'!$P$4,AR84)))</xm:f>
            <xm:f>'Listados Datos'!$P$4</xm:f>
            <x14:dxf>
              <fill>
                <patternFill>
                  <bgColor rgb="FF33CC33"/>
                </patternFill>
              </fill>
            </x14:dxf>
          </x14:cfRule>
          <x14:cfRule type="containsText" priority="17995" operator="containsText" id="{9181F63B-4DB6-4E18-8E9A-173E73BE7A31}">
            <xm:f>NOT(ISERROR(SEARCH('Listados Datos'!$P$5,AR84)))</xm:f>
            <xm:f>'Listados Datos'!$P$5</xm:f>
            <x14:dxf>
              <fill>
                <patternFill>
                  <bgColor rgb="FFFFFF00"/>
                </patternFill>
              </fill>
            </x14:dxf>
          </x14:cfRule>
          <x14:cfRule type="containsText" priority="17996" operator="containsText" id="{483F82B2-18B8-456C-B3F7-DF6C33820A37}">
            <xm:f>NOT(ISERROR(SEARCH('Listados Datos'!$P$6,AR84)))</xm:f>
            <xm:f>'Listados Datos'!$P$6</xm:f>
            <x14:dxf>
              <fill>
                <patternFill>
                  <bgColor rgb="FFFFC000"/>
                </patternFill>
              </fill>
            </x14:dxf>
          </x14:cfRule>
          <x14:cfRule type="containsText" priority="17997" operator="containsText" id="{2DEED3F4-7EA6-415D-9DCF-07F957174317}">
            <xm:f>NOT(ISERROR(SEARCH('Listados Datos'!$P$7,AR84)))</xm:f>
            <xm:f>'Listados Datos'!$P$7</xm:f>
            <x14:dxf>
              <fill>
                <patternFill>
                  <bgColor rgb="FFFF0000"/>
                </patternFill>
              </fill>
            </x14:dxf>
          </x14:cfRule>
          <xm:sqref>AR84</xm:sqref>
        </x14:conditionalFormatting>
        <x14:conditionalFormatting xmlns:xm="http://schemas.microsoft.com/office/excel/2006/main">
          <x14:cfRule type="containsText" priority="18157" operator="containsText" id="{492BE6DD-F48B-4A02-83AD-14E037F8FBB3}">
            <xm:f>NOT(ISERROR(SEARCH('Listados Datos'!$T$3,AT79)))</xm:f>
            <xm:f>'Listados Datos'!$T$3</xm:f>
            <x14:dxf>
              <fill>
                <patternFill patternType="solid">
                  <bgColor rgb="FFC00000"/>
                </patternFill>
              </fill>
            </x14:dxf>
          </x14:cfRule>
          <x14:cfRule type="containsText" priority="18158" operator="containsText" id="{8E918FFF-AA68-4E1A-86C1-44D6E6EA5513}">
            <xm:f>NOT(ISERROR(SEARCH('Listados Datos'!$T$4,AT79)))</xm:f>
            <xm:f>'Listados Datos'!$T$4</xm:f>
            <x14:dxf>
              <font>
                <b/>
                <i val="0"/>
                <color theme="0"/>
              </font>
              <fill>
                <patternFill>
                  <bgColor rgb="FFE26B0A"/>
                </patternFill>
              </fill>
            </x14:dxf>
          </x14:cfRule>
          <x14:cfRule type="containsText" priority="18159" operator="containsText" id="{008961F1-F0B6-4678-8CC3-73FEEDC091C4}">
            <xm:f>NOT(ISERROR(SEARCH('Listados Datos'!$T$5,AT79)))</xm:f>
            <xm:f>'Listados Datos'!$T$5</xm:f>
            <x14:dxf>
              <font>
                <b/>
                <i val="0"/>
                <color auto="1"/>
              </font>
              <fill>
                <patternFill>
                  <bgColor rgb="FFFFFF00"/>
                </patternFill>
              </fill>
            </x14:dxf>
          </x14:cfRule>
          <x14:cfRule type="containsText" priority="18160" operator="containsText" id="{A26B0515-61C0-4360-9199-9ED2DF3B678D}">
            <xm:f>NOT(ISERROR(SEARCH('Listados Datos'!$T$6,AT79)))</xm:f>
            <xm:f>'Listados Datos'!$T$6</xm:f>
            <x14:dxf>
              <font>
                <b/>
                <i val="0"/>
              </font>
              <fill>
                <patternFill>
                  <bgColor rgb="FF92D050"/>
                </patternFill>
              </fill>
            </x14:dxf>
          </x14:cfRule>
          <xm:sqref>AT79</xm:sqref>
        </x14:conditionalFormatting>
        <x14:conditionalFormatting xmlns:xm="http://schemas.microsoft.com/office/excel/2006/main">
          <x14:cfRule type="containsText" priority="18147" operator="containsText" id="{7BB93117-F76E-445A-9A29-AB6DA46A1B9D}">
            <xm:f>NOT(ISERROR(SEARCH('Listados Datos'!$P$3,AR79)))</xm:f>
            <xm:f>'Listados Datos'!$P$3</xm:f>
            <x14:dxf>
              <fill>
                <patternFill>
                  <bgColor rgb="FF99CC00"/>
                </patternFill>
              </fill>
            </x14:dxf>
          </x14:cfRule>
          <x14:cfRule type="containsText" priority="18148" operator="containsText" id="{E08E5BF2-8615-4978-BCA0-CD6903281C34}">
            <xm:f>NOT(ISERROR(SEARCH('Listados Datos'!$P$4,AR79)))</xm:f>
            <xm:f>'Listados Datos'!$P$4</xm:f>
            <x14:dxf>
              <fill>
                <patternFill>
                  <bgColor rgb="FF33CC33"/>
                </patternFill>
              </fill>
            </x14:dxf>
          </x14:cfRule>
          <x14:cfRule type="containsText" priority="18149" operator="containsText" id="{33AF8D55-9097-4646-8CEB-66E3F1CB560C}">
            <xm:f>NOT(ISERROR(SEARCH('Listados Datos'!$P$5,AR79)))</xm:f>
            <xm:f>'Listados Datos'!$P$5</xm:f>
            <x14:dxf>
              <fill>
                <patternFill>
                  <bgColor rgb="FFFFFF00"/>
                </patternFill>
              </fill>
            </x14:dxf>
          </x14:cfRule>
          <x14:cfRule type="containsText" priority="18150" operator="containsText" id="{9D6F3E9A-2E20-4C23-ABC0-58D91BC00BE3}">
            <xm:f>NOT(ISERROR(SEARCH('Listados Datos'!$P$6,AR79)))</xm:f>
            <xm:f>'Listados Datos'!$P$6</xm:f>
            <x14:dxf>
              <fill>
                <patternFill>
                  <bgColor rgb="FFFFC000"/>
                </patternFill>
              </fill>
            </x14:dxf>
          </x14:cfRule>
          <x14:cfRule type="containsText" priority="18151" operator="containsText" id="{4A57E3C8-1FDA-4AC9-89B4-852B03ED55CB}">
            <xm:f>NOT(ISERROR(SEARCH('Listados Datos'!$P$7,AR79)))</xm:f>
            <xm:f>'Listados Datos'!$P$7</xm:f>
            <x14:dxf>
              <fill>
                <patternFill>
                  <bgColor rgb="FFFF0000"/>
                </patternFill>
              </fill>
            </x14:dxf>
          </x14:cfRule>
          <xm:sqref>AR79</xm:sqref>
        </x14:conditionalFormatting>
        <x14:conditionalFormatting xmlns:xm="http://schemas.microsoft.com/office/excel/2006/main">
          <x14:cfRule type="containsText" priority="18143" operator="containsText" id="{AB47A2CF-AE0F-4C57-82D8-9D8FB1BCA05A}">
            <xm:f>NOT(ISERROR(SEARCH('Listados Datos'!$T$3,AF82)))</xm:f>
            <xm:f>'Listados Datos'!$T$3</xm:f>
            <x14:dxf>
              <fill>
                <patternFill patternType="solid">
                  <bgColor rgb="FFC00000"/>
                </patternFill>
              </fill>
            </x14:dxf>
          </x14:cfRule>
          <x14:cfRule type="containsText" priority="18144" operator="containsText" id="{36D61AA4-BD1B-4FDF-BFA3-8BD4411AB8F6}">
            <xm:f>NOT(ISERROR(SEARCH('Listados Datos'!$T$4,AF82)))</xm:f>
            <xm:f>'Listados Datos'!$T$4</xm:f>
            <x14:dxf>
              <font>
                <b/>
                <i val="0"/>
                <color theme="0"/>
              </font>
              <fill>
                <patternFill>
                  <bgColor rgb="FFE26B0A"/>
                </patternFill>
              </fill>
            </x14:dxf>
          </x14:cfRule>
          <x14:cfRule type="containsText" priority="18145" operator="containsText" id="{311F37BD-279F-494B-9197-B53B0BCAD1AB}">
            <xm:f>NOT(ISERROR(SEARCH('Listados Datos'!$T$5,AF82)))</xm:f>
            <xm:f>'Listados Datos'!$T$5</xm:f>
            <x14:dxf>
              <font>
                <b/>
                <i val="0"/>
                <color auto="1"/>
              </font>
              <fill>
                <patternFill>
                  <bgColor rgb="FFFFFF00"/>
                </patternFill>
              </fill>
            </x14:dxf>
          </x14:cfRule>
          <x14:cfRule type="containsText" priority="18146" operator="containsText" id="{5CF91288-BC19-4E75-A34B-7DDE0C67D193}">
            <xm:f>NOT(ISERROR(SEARCH('Listados Datos'!$T$6,AF82)))</xm:f>
            <xm:f>'Listados Datos'!$T$6</xm:f>
            <x14:dxf>
              <font>
                <b/>
                <i val="0"/>
              </font>
              <fill>
                <patternFill>
                  <bgColor rgb="FF92D050"/>
                </patternFill>
              </fill>
            </x14:dxf>
          </x14:cfRule>
          <xm:sqref>AF82:AF83 AF87</xm:sqref>
        </x14:conditionalFormatting>
        <x14:conditionalFormatting xmlns:xm="http://schemas.microsoft.com/office/excel/2006/main">
          <x14:cfRule type="containsText" priority="18139" operator="containsText" id="{A5B62AEB-6D2A-4CFD-AC40-6809BEBE646C}">
            <xm:f>NOT(ISERROR(SEARCH('Listados Datos'!$T$3,AB82)))</xm:f>
            <xm:f>'Listados Datos'!$T$3</xm:f>
            <x14:dxf>
              <fill>
                <patternFill patternType="solid">
                  <bgColor rgb="FFC00000"/>
                </patternFill>
              </fill>
            </x14:dxf>
          </x14:cfRule>
          <x14:cfRule type="containsText" priority="18140" operator="containsText" id="{BFCF03A3-BAFA-4DAB-8A33-9027564F0412}">
            <xm:f>NOT(ISERROR(SEARCH('Listados Datos'!$T$4,AB82)))</xm:f>
            <xm:f>'Listados Datos'!$T$4</xm:f>
            <x14:dxf>
              <font>
                <b/>
                <i val="0"/>
                <color theme="0"/>
              </font>
              <fill>
                <patternFill>
                  <bgColor rgb="FFE26B0A"/>
                </patternFill>
              </fill>
            </x14:dxf>
          </x14:cfRule>
          <x14:cfRule type="containsText" priority="18141" operator="containsText" id="{C312FDFB-7381-45F2-80E2-E87A255101CB}">
            <xm:f>NOT(ISERROR(SEARCH('Listados Datos'!$T$5,AB82)))</xm:f>
            <xm:f>'Listados Datos'!$T$5</xm:f>
            <x14:dxf>
              <font>
                <b/>
                <i val="0"/>
                <color auto="1"/>
              </font>
              <fill>
                <patternFill>
                  <bgColor rgb="FFFFFF00"/>
                </patternFill>
              </fill>
            </x14:dxf>
          </x14:cfRule>
          <x14:cfRule type="containsText" priority="18142" operator="containsText" id="{E0AE9A75-8E4F-4CA2-88A0-C773BEF98D90}">
            <xm:f>NOT(ISERROR(SEARCH('Listados Datos'!$T$6,AB82)))</xm:f>
            <xm:f>'Listados Datos'!$T$6</xm:f>
            <x14:dxf>
              <font>
                <b/>
                <i val="0"/>
              </font>
              <fill>
                <patternFill>
                  <bgColor rgb="FF92D050"/>
                </patternFill>
              </fill>
            </x14:dxf>
          </x14:cfRule>
          <xm:sqref>AB82:AB83</xm:sqref>
        </x14:conditionalFormatting>
        <x14:conditionalFormatting xmlns:xm="http://schemas.microsoft.com/office/excel/2006/main">
          <x14:cfRule type="containsText" priority="18129" operator="containsText" id="{31D2BC80-E094-441C-9ED1-F716F7F4CD55}">
            <xm:f>NOT(ISERROR(SEARCH('Listados Datos'!$P$3,Z82)))</xm:f>
            <xm:f>'Listados Datos'!$P$3</xm:f>
            <x14:dxf>
              <fill>
                <patternFill>
                  <bgColor rgb="FF99CC00"/>
                </patternFill>
              </fill>
            </x14:dxf>
          </x14:cfRule>
          <x14:cfRule type="containsText" priority="18130" operator="containsText" id="{AAE4A3D3-CD0B-4908-B918-B1B1DA72DC56}">
            <xm:f>NOT(ISERROR(SEARCH('Listados Datos'!$P$4,Z82)))</xm:f>
            <xm:f>'Listados Datos'!$P$4</xm:f>
            <x14:dxf>
              <fill>
                <patternFill>
                  <bgColor rgb="FF33CC33"/>
                </patternFill>
              </fill>
            </x14:dxf>
          </x14:cfRule>
          <x14:cfRule type="containsText" priority="18131" operator="containsText" id="{F9FE06EA-8FBA-4221-B9A2-AB13F09ADB85}">
            <xm:f>NOT(ISERROR(SEARCH('Listados Datos'!$P$5,Z82)))</xm:f>
            <xm:f>'Listados Datos'!$P$5</xm:f>
            <x14:dxf>
              <fill>
                <patternFill>
                  <bgColor rgb="FFFFFF00"/>
                </patternFill>
              </fill>
            </x14:dxf>
          </x14:cfRule>
          <x14:cfRule type="containsText" priority="18132" operator="containsText" id="{22CCC5B5-A90E-4EC6-A95D-87F4D814FDD2}">
            <xm:f>NOT(ISERROR(SEARCH('Listados Datos'!$P$6,Z82)))</xm:f>
            <xm:f>'Listados Datos'!$P$6</xm:f>
            <x14:dxf>
              <fill>
                <patternFill>
                  <bgColor rgb="FFFFC000"/>
                </patternFill>
              </fill>
            </x14:dxf>
          </x14:cfRule>
          <x14:cfRule type="containsText" priority="18133" operator="containsText" id="{52A44F47-E009-4DC9-A04B-F45839E6B98B}">
            <xm:f>NOT(ISERROR(SEARCH('Listados Datos'!$P$7,Z82)))</xm:f>
            <xm:f>'Listados Datos'!$P$7</xm:f>
            <x14:dxf>
              <fill>
                <patternFill>
                  <bgColor rgb="FFFF0000"/>
                </patternFill>
              </fill>
            </x14:dxf>
          </x14:cfRule>
          <xm:sqref>Z82:Z83</xm:sqref>
        </x14:conditionalFormatting>
        <x14:conditionalFormatting xmlns:xm="http://schemas.microsoft.com/office/excel/2006/main">
          <x14:cfRule type="containsText" priority="18089" operator="containsText" id="{54EA953A-99DE-4643-86CC-EB13D7CCE50F}">
            <xm:f>NOT(ISERROR(SEARCH('Listados Datos'!$T$3,AT82)))</xm:f>
            <xm:f>'Listados Datos'!$T$3</xm:f>
            <x14:dxf>
              <fill>
                <patternFill patternType="solid">
                  <bgColor rgb="FFC00000"/>
                </patternFill>
              </fill>
            </x14:dxf>
          </x14:cfRule>
          <x14:cfRule type="containsText" priority="18090" operator="containsText" id="{B53A77C5-4DC2-488B-A00F-720DBA5D1D84}">
            <xm:f>NOT(ISERROR(SEARCH('Listados Datos'!$T$4,AT82)))</xm:f>
            <xm:f>'Listados Datos'!$T$4</xm:f>
            <x14:dxf>
              <font>
                <b/>
                <i val="0"/>
                <color theme="0"/>
              </font>
              <fill>
                <patternFill>
                  <bgColor rgb="FFE26B0A"/>
                </patternFill>
              </fill>
            </x14:dxf>
          </x14:cfRule>
          <x14:cfRule type="containsText" priority="18091" operator="containsText" id="{3DC16E3B-D897-4A6F-AA1C-A433FD90EB00}">
            <xm:f>NOT(ISERROR(SEARCH('Listados Datos'!$T$5,AT82)))</xm:f>
            <xm:f>'Listados Datos'!$T$5</xm:f>
            <x14:dxf>
              <font>
                <b/>
                <i val="0"/>
                <color auto="1"/>
              </font>
              <fill>
                <patternFill>
                  <bgColor rgb="FFFFFF00"/>
                </patternFill>
              </fill>
            </x14:dxf>
          </x14:cfRule>
          <x14:cfRule type="containsText" priority="18092" operator="containsText" id="{D2A2D8CF-6F9E-4974-ACB0-675DEC224947}">
            <xm:f>NOT(ISERROR(SEARCH('Listados Datos'!$T$6,AT82)))</xm:f>
            <xm:f>'Listados Datos'!$T$6</xm:f>
            <x14:dxf>
              <font>
                <b/>
                <i val="0"/>
              </font>
              <fill>
                <patternFill>
                  <bgColor rgb="FF92D050"/>
                </patternFill>
              </fill>
            </x14:dxf>
          </x14:cfRule>
          <xm:sqref>AT82</xm:sqref>
        </x14:conditionalFormatting>
        <x14:conditionalFormatting xmlns:xm="http://schemas.microsoft.com/office/excel/2006/main">
          <x14:cfRule type="containsText" priority="18079" operator="containsText" id="{EDC0498C-5A75-44F0-BEFD-04416BF6441C}">
            <xm:f>NOT(ISERROR(SEARCH('Listados Datos'!$P$3,AR82)))</xm:f>
            <xm:f>'Listados Datos'!$P$3</xm:f>
            <x14:dxf>
              <fill>
                <patternFill>
                  <bgColor rgb="FF99CC00"/>
                </patternFill>
              </fill>
            </x14:dxf>
          </x14:cfRule>
          <x14:cfRule type="containsText" priority="18080" operator="containsText" id="{829AD07E-C14A-438C-A0B2-F9141514C845}">
            <xm:f>NOT(ISERROR(SEARCH('Listados Datos'!$P$4,AR82)))</xm:f>
            <xm:f>'Listados Datos'!$P$4</xm:f>
            <x14:dxf>
              <fill>
                <patternFill>
                  <bgColor rgb="FF33CC33"/>
                </patternFill>
              </fill>
            </x14:dxf>
          </x14:cfRule>
          <x14:cfRule type="containsText" priority="18081" operator="containsText" id="{39AD6699-DEFE-44D0-AE8D-7305FE8703EC}">
            <xm:f>NOT(ISERROR(SEARCH('Listados Datos'!$P$5,AR82)))</xm:f>
            <xm:f>'Listados Datos'!$P$5</xm:f>
            <x14:dxf>
              <fill>
                <patternFill>
                  <bgColor rgb="FFFFFF00"/>
                </patternFill>
              </fill>
            </x14:dxf>
          </x14:cfRule>
          <x14:cfRule type="containsText" priority="18082" operator="containsText" id="{6A891DA8-06B1-4F7A-B109-90FF651406E6}">
            <xm:f>NOT(ISERROR(SEARCH('Listados Datos'!$P$6,AR82)))</xm:f>
            <xm:f>'Listados Datos'!$P$6</xm:f>
            <x14:dxf>
              <fill>
                <patternFill>
                  <bgColor rgb="FFFFC000"/>
                </patternFill>
              </fill>
            </x14:dxf>
          </x14:cfRule>
          <x14:cfRule type="containsText" priority="18083" operator="containsText" id="{2E3613C6-2F99-431D-B79A-F8B3B62118DE}">
            <xm:f>NOT(ISERROR(SEARCH('Listados Datos'!$P$7,AR82)))</xm:f>
            <xm:f>'Listados Datos'!$P$7</xm:f>
            <x14:dxf>
              <fill>
                <patternFill>
                  <bgColor rgb="FFFF0000"/>
                </patternFill>
              </fill>
            </x14:dxf>
          </x14:cfRule>
          <xm:sqref>AR82</xm:sqref>
        </x14:conditionalFormatting>
        <x14:conditionalFormatting xmlns:xm="http://schemas.microsoft.com/office/excel/2006/main">
          <x14:cfRule type="containsText" priority="18075" operator="containsText" id="{2D1A9A28-0212-4F7B-A4C8-76DC0646B1F6}">
            <xm:f>NOT(ISERROR(SEARCH('Listados Datos'!$T$3,AT83)))</xm:f>
            <xm:f>'Listados Datos'!$T$3</xm:f>
            <x14:dxf>
              <fill>
                <patternFill patternType="solid">
                  <bgColor rgb="FFC00000"/>
                </patternFill>
              </fill>
            </x14:dxf>
          </x14:cfRule>
          <x14:cfRule type="containsText" priority="18076" operator="containsText" id="{E3C3024F-E9D7-465D-9C0D-62B2467DA048}">
            <xm:f>NOT(ISERROR(SEARCH('Listados Datos'!$T$4,AT83)))</xm:f>
            <xm:f>'Listados Datos'!$T$4</xm:f>
            <x14:dxf>
              <font>
                <b/>
                <i val="0"/>
                <color theme="0"/>
              </font>
              <fill>
                <patternFill>
                  <bgColor rgb="FFE26B0A"/>
                </patternFill>
              </fill>
            </x14:dxf>
          </x14:cfRule>
          <x14:cfRule type="containsText" priority="18077" operator="containsText" id="{6C92272B-441A-45B2-87DC-2AFE1D38DB82}">
            <xm:f>NOT(ISERROR(SEARCH('Listados Datos'!$T$5,AT83)))</xm:f>
            <xm:f>'Listados Datos'!$T$5</xm:f>
            <x14:dxf>
              <font>
                <b/>
                <i val="0"/>
                <color auto="1"/>
              </font>
              <fill>
                <patternFill>
                  <bgColor rgb="FFFFFF00"/>
                </patternFill>
              </fill>
            </x14:dxf>
          </x14:cfRule>
          <x14:cfRule type="containsText" priority="18078" operator="containsText" id="{FA19BDA0-061B-44D7-89AE-1B2D9355F9FB}">
            <xm:f>NOT(ISERROR(SEARCH('Listados Datos'!$T$6,AT83)))</xm:f>
            <xm:f>'Listados Datos'!$T$6</xm:f>
            <x14:dxf>
              <font>
                <b/>
                <i val="0"/>
              </font>
              <fill>
                <patternFill>
                  <bgColor rgb="FF92D050"/>
                </patternFill>
              </fill>
            </x14:dxf>
          </x14:cfRule>
          <xm:sqref>AT83</xm:sqref>
        </x14:conditionalFormatting>
        <x14:conditionalFormatting xmlns:xm="http://schemas.microsoft.com/office/excel/2006/main">
          <x14:cfRule type="containsText" priority="18065" operator="containsText" id="{D996C9FD-3D7F-4D60-817B-C27B4730BC08}">
            <xm:f>NOT(ISERROR(SEARCH('Listados Datos'!$P$3,AR83)))</xm:f>
            <xm:f>'Listados Datos'!$P$3</xm:f>
            <x14:dxf>
              <fill>
                <patternFill>
                  <bgColor rgb="FF99CC00"/>
                </patternFill>
              </fill>
            </x14:dxf>
          </x14:cfRule>
          <x14:cfRule type="containsText" priority="18066" operator="containsText" id="{7345F0C0-2DBE-4BE4-A32C-43B13A32B1A0}">
            <xm:f>NOT(ISERROR(SEARCH('Listados Datos'!$P$4,AR83)))</xm:f>
            <xm:f>'Listados Datos'!$P$4</xm:f>
            <x14:dxf>
              <fill>
                <patternFill>
                  <bgColor rgb="FF33CC33"/>
                </patternFill>
              </fill>
            </x14:dxf>
          </x14:cfRule>
          <x14:cfRule type="containsText" priority="18067" operator="containsText" id="{9C13ABDB-3897-412D-A926-F7DB35CE4C40}">
            <xm:f>NOT(ISERROR(SEARCH('Listados Datos'!$P$5,AR83)))</xm:f>
            <xm:f>'Listados Datos'!$P$5</xm:f>
            <x14:dxf>
              <fill>
                <patternFill>
                  <bgColor rgb="FFFFFF00"/>
                </patternFill>
              </fill>
            </x14:dxf>
          </x14:cfRule>
          <x14:cfRule type="containsText" priority="18068" operator="containsText" id="{DB0C8E79-186B-4F77-BA34-FB3B5ABA9956}">
            <xm:f>NOT(ISERROR(SEARCH('Listados Datos'!$P$6,AR83)))</xm:f>
            <xm:f>'Listados Datos'!$P$6</xm:f>
            <x14:dxf>
              <fill>
                <patternFill>
                  <bgColor rgb="FFFFC000"/>
                </patternFill>
              </fill>
            </x14:dxf>
          </x14:cfRule>
          <x14:cfRule type="containsText" priority="18069" operator="containsText" id="{5FAD9925-E518-4A4E-8AAA-3D0FCC3D1136}">
            <xm:f>NOT(ISERROR(SEARCH('Listados Datos'!$P$7,AR83)))</xm:f>
            <xm:f>'Listados Datos'!$P$7</xm:f>
            <x14:dxf>
              <fill>
                <patternFill>
                  <bgColor rgb="FFFF0000"/>
                </patternFill>
              </fill>
            </x14:dxf>
          </x14:cfRule>
          <xm:sqref>AR83</xm:sqref>
        </x14:conditionalFormatting>
        <x14:conditionalFormatting xmlns:xm="http://schemas.microsoft.com/office/excel/2006/main">
          <x14:cfRule type="containsText" priority="17893" operator="containsText" id="{8C23C004-6328-4CB3-B3F5-3289C1752E0F}">
            <xm:f>NOT(ISERROR(SEARCH('Listados Datos'!$T$3,AT93)))</xm:f>
            <xm:f>'Listados Datos'!$T$3</xm:f>
            <x14:dxf>
              <fill>
                <patternFill patternType="solid">
                  <bgColor rgb="FFC00000"/>
                </patternFill>
              </fill>
            </x14:dxf>
          </x14:cfRule>
          <x14:cfRule type="containsText" priority="17894" operator="containsText" id="{2F3E7DB8-0FFC-4B2D-8F19-8C462AC1FFF8}">
            <xm:f>NOT(ISERROR(SEARCH('Listados Datos'!$T$4,AT93)))</xm:f>
            <xm:f>'Listados Datos'!$T$4</xm:f>
            <x14:dxf>
              <font>
                <b/>
                <i val="0"/>
                <color theme="0"/>
              </font>
              <fill>
                <patternFill>
                  <bgColor rgb="FFE26B0A"/>
                </patternFill>
              </fill>
            </x14:dxf>
          </x14:cfRule>
          <x14:cfRule type="containsText" priority="17895" operator="containsText" id="{3E2A386B-F8D5-49E3-898B-7CB7D3EBE7D7}">
            <xm:f>NOT(ISERROR(SEARCH('Listados Datos'!$T$5,AT93)))</xm:f>
            <xm:f>'Listados Datos'!$T$5</xm:f>
            <x14:dxf>
              <font>
                <b/>
                <i val="0"/>
                <color auto="1"/>
              </font>
              <fill>
                <patternFill>
                  <bgColor rgb="FFFFFF00"/>
                </patternFill>
              </fill>
            </x14:dxf>
          </x14:cfRule>
          <x14:cfRule type="containsText" priority="17896" operator="containsText" id="{19716F15-C0D5-414A-9585-046EC69A81B0}">
            <xm:f>NOT(ISERROR(SEARCH('Listados Datos'!$T$6,AT93)))</xm:f>
            <xm:f>'Listados Datos'!$T$6</xm:f>
            <x14:dxf>
              <font>
                <b/>
                <i val="0"/>
              </font>
              <fill>
                <patternFill>
                  <bgColor rgb="FF92D050"/>
                </patternFill>
              </fill>
            </x14:dxf>
          </x14:cfRule>
          <xm:sqref>AT93</xm:sqref>
        </x14:conditionalFormatting>
        <x14:conditionalFormatting xmlns:xm="http://schemas.microsoft.com/office/excel/2006/main">
          <x14:cfRule type="containsText" priority="17883" operator="containsText" id="{CF0BC584-CDA1-49EE-BFA3-93A3C8115F0E}">
            <xm:f>NOT(ISERROR(SEARCH('Listados Datos'!$P$3,AR93)))</xm:f>
            <xm:f>'Listados Datos'!$P$3</xm:f>
            <x14:dxf>
              <fill>
                <patternFill>
                  <bgColor rgb="FF99CC00"/>
                </patternFill>
              </fill>
            </x14:dxf>
          </x14:cfRule>
          <x14:cfRule type="containsText" priority="17884" operator="containsText" id="{BAEBEBA6-AD69-4BA6-A69D-C186B89BF39D}">
            <xm:f>NOT(ISERROR(SEARCH('Listados Datos'!$P$4,AR93)))</xm:f>
            <xm:f>'Listados Datos'!$P$4</xm:f>
            <x14:dxf>
              <fill>
                <patternFill>
                  <bgColor rgb="FF33CC33"/>
                </patternFill>
              </fill>
            </x14:dxf>
          </x14:cfRule>
          <x14:cfRule type="containsText" priority="17885" operator="containsText" id="{A4A92C20-AC19-4CDB-B08A-04775698DE27}">
            <xm:f>NOT(ISERROR(SEARCH('Listados Datos'!$P$5,AR93)))</xm:f>
            <xm:f>'Listados Datos'!$P$5</xm:f>
            <x14:dxf>
              <fill>
                <patternFill>
                  <bgColor rgb="FFFFFF00"/>
                </patternFill>
              </fill>
            </x14:dxf>
          </x14:cfRule>
          <x14:cfRule type="containsText" priority="17886" operator="containsText" id="{BA7FD718-E33D-4F9A-AFE9-4B6642F774EF}">
            <xm:f>NOT(ISERROR(SEARCH('Listados Datos'!$P$6,AR93)))</xm:f>
            <xm:f>'Listados Datos'!$P$6</xm:f>
            <x14:dxf>
              <fill>
                <patternFill>
                  <bgColor rgb="FFFFC000"/>
                </patternFill>
              </fill>
            </x14:dxf>
          </x14:cfRule>
          <x14:cfRule type="containsText" priority="17887" operator="containsText" id="{C0FA1EE9-BA5F-4EC5-9196-6A846F26B740}">
            <xm:f>NOT(ISERROR(SEARCH('Listados Datos'!$P$7,AR93)))</xm:f>
            <xm:f>'Listados Datos'!$P$7</xm:f>
            <x14:dxf>
              <fill>
                <patternFill>
                  <bgColor rgb="FFFF0000"/>
                </patternFill>
              </fill>
            </x14:dxf>
          </x14:cfRule>
          <xm:sqref>AR93</xm:sqref>
        </x14:conditionalFormatting>
        <x14:conditionalFormatting xmlns:xm="http://schemas.microsoft.com/office/excel/2006/main">
          <x14:cfRule type="containsText" priority="18047" operator="containsText" id="{C2AFBCF4-C0EF-4980-BF7A-7610B961AE1E}">
            <xm:f>NOT(ISERROR(SEARCH('Listados Datos'!$T$3,AF84)))</xm:f>
            <xm:f>'Listados Datos'!$T$3</xm:f>
            <x14:dxf>
              <fill>
                <patternFill patternType="solid">
                  <bgColor rgb="FFC00000"/>
                </patternFill>
              </fill>
            </x14:dxf>
          </x14:cfRule>
          <x14:cfRule type="containsText" priority="18048" operator="containsText" id="{41D7BA63-1E1F-424A-B98A-EA757BA5B7A3}">
            <xm:f>NOT(ISERROR(SEARCH('Listados Datos'!$T$4,AF84)))</xm:f>
            <xm:f>'Listados Datos'!$T$4</xm:f>
            <x14:dxf>
              <font>
                <b/>
                <i val="0"/>
                <color theme="0"/>
              </font>
              <fill>
                <patternFill>
                  <bgColor rgb="FFE26B0A"/>
                </patternFill>
              </fill>
            </x14:dxf>
          </x14:cfRule>
          <x14:cfRule type="containsText" priority="18049" operator="containsText" id="{F66B879D-8E71-41E5-B213-9209CEEE8616}">
            <xm:f>NOT(ISERROR(SEARCH('Listados Datos'!$T$5,AF84)))</xm:f>
            <xm:f>'Listados Datos'!$T$5</xm:f>
            <x14:dxf>
              <font>
                <b/>
                <i val="0"/>
                <color auto="1"/>
              </font>
              <fill>
                <patternFill>
                  <bgColor rgb="FFFFFF00"/>
                </patternFill>
              </fill>
            </x14:dxf>
          </x14:cfRule>
          <x14:cfRule type="containsText" priority="18050" operator="containsText" id="{7B2168BF-0A13-49EB-9556-13CADE030441}">
            <xm:f>NOT(ISERROR(SEARCH('Listados Datos'!$T$6,AF84)))</xm:f>
            <xm:f>'Listados Datos'!$T$6</xm:f>
            <x14:dxf>
              <font>
                <b/>
                <i val="0"/>
              </font>
              <fill>
                <patternFill>
                  <bgColor rgb="FF92D050"/>
                </patternFill>
              </fill>
            </x14:dxf>
          </x14:cfRule>
          <xm:sqref>AF84:AF85</xm:sqref>
        </x14:conditionalFormatting>
        <x14:conditionalFormatting xmlns:xm="http://schemas.microsoft.com/office/excel/2006/main">
          <x14:cfRule type="containsText" priority="18043" operator="containsText" id="{29A7CE6E-E2CE-44CF-AA28-21D278CCEC9D}">
            <xm:f>NOT(ISERROR(SEARCH('Listados Datos'!$T$3,AB84)))</xm:f>
            <xm:f>'Listados Datos'!$T$3</xm:f>
            <x14:dxf>
              <fill>
                <patternFill patternType="solid">
                  <bgColor rgb="FFC00000"/>
                </patternFill>
              </fill>
            </x14:dxf>
          </x14:cfRule>
          <x14:cfRule type="containsText" priority="18044" operator="containsText" id="{269413FC-8EC9-4CBC-A378-37FD4DF24242}">
            <xm:f>NOT(ISERROR(SEARCH('Listados Datos'!$T$4,AB84)))</xm:f>
            <xm:f>'Listados Datos'!$T$4</xm:f>
            <x14:dxf>
              <font>
                <b/>
                <i val="0"/>
                <color theme="0"/>
              </font>
              <fill>
                <patternFill>
                  <bgColor rgb="FFE26B0A"/>
                </patternFill>
              </fill>
            </x14:dxf>
          </x14:cfRule>
          <x14:cfRule type="containsText" priority="18045" operator="containsText" id="{55DBBEAE-3D88-4A09-ACFD-BC264B9EB510}">
            <xm:f>NOT(ISERROR(SEARCH('Listados Datos'!$T$5,AB84)))</xm:f>
            <xm:f>'Listados Datos'!$T$5</xm:f>
            <x14:dxf>
              <font>
                <b/>
                <i val="0"/>
                <color auto="1"/>
              </font>
              <fill>
                <patternFill>
                  <bgColor rgb="FFFFFF00"/>
                </patternFill>
              </fill>
            </x14:dxf>
          </x14:cfRule>
          <x14:cfRule type="containsText" priority="18046" operator="containsText" id="{3DB922D0-F3EE-4F9C-BEA7-D644E8FE698E}">
            <xm:f>NOT(ISERROR(SEARCH('Listados Datos'!$T$6,AB84)))</xm:f>
            <xm:f>'Listados Datos'!$T$6</xm:f>
            <x14:dxf>
              <font>
                <b/>
                <i val="0"/>
              </font>
              <fill>
                <patternFill>
                  <bgColor rgb="FF92D050"/>
                </patternFill>
              </fill>
            </x14:dxf>
          </x14:cfRule>
          <xm:sqref>AB84:AB85</xm:sqref>
        </x14:conditionalFormatting>
        <x14:conditionalFormatting xmlns:xm="http://schemas.microsoft.com/office/excel/2006/main">
          <x14:cfRule type="containsText" priority="18033" operator="containsText" id="{2D2D48B2-6A52-4E33-96EC-7E414CFF4862}">
            <xm:f>NOT(ISERROR(SEARCH('Listados Datos'!$P$3,Z84)))</xm:f>
            <xm:f>'Listados Datos'!$P$3</xm:f>
            <x14:dxf>
              <fill>
                <patternFill>
                  <bgColor rgb="FF99CC00"/>
                </patternFill>
              </fill>
            </x14:dxf>
          </x14:cfRule>
          <x14:cfRule type="containsText" priority="18034" operator="containsText" id="{04131498-834F-4BF8-9911-4FCC50B31309}">
            <xm:f>NOT(ISERROR(SEARCH('Listados Datos'!$P$4,Z84)))</xm:f>
            <xm:f>'Listados Datos'!$P$4</xm:f>
            <x14:dxf>
              <fill>
                <patternFill>
                  <bgColor rgb="FF33CC33"/>
                </patternFill>
              </fill>
            </x14:dxf>
          </x14:cfRule>
          <x14:cfRule type="containsText" priority="18035" operator="containsText" id="{11176884-7F7C-4AD8-9387-A42DC75EB2D7}">
            <xm:f>NOT(ISERROR(SEARCH('Listados Datos'!$P$5,Z84)))</xm:f>
            <xm:f>'Listados Datos'!$P$5</xm:f>
            <x14:dxf>
              <fill>
                <patternFill>
                  <bgColor rgb="FFFFFF00"/>
                </patternFill>
              </fill>
            </x14:dxf>
          </x14:cfRule>
          <x14:cfRule type="containsText" priority="18036" operator="containsText" id="{20311E82-E41C-4BC8-A2A1-EEA5C08842C5}">
            <xm:f>NOT(ISERROR(SEARCH('Listados Datos'!$P$6,Z84)))</xm:f>
            <xm:f>'Listados Datos'!$P$6</xm:f>
            <x14:dxf>
              <fill>
                <patternFill>
                  <bgColor rgb="FFFFC000"/>
                </patternFill>
              </fill>
            </x14:dxf>
          </x14:cfRule>
          <x14:cfRule type="containsText" priority="18037" operator="containsText" id="{0225996F-599F-4003-8412-F1D04EFBD974}">
            <xm:f>NOT(ISERROR(SEARCH('Listados Datos'!$P$7,Z84)))</xm:f>
            <xm:f>'Listados Datos'!$P$7</xm:f>
            <x14:dxf>
              <fill>
                <patternFill>
                  <bgColor rgb="FFFF0000"/>
                </patternFill>
              </fill>
            </x14:dxf>
          </x14:cfRule>
          <xm:sqref>Z84:Z85</xm:sqref>
        </x14:conditionalFormatting>
        <x14:conditionalFormatting xmlns:xm="http://schemas.microsoft.com/office/excel/2006/main">
          <x14:cfRule type="containsText" priority="17835" operator="containsText" id="{EB2CEC4A-717E-4E8B-9BA7-F9134EA1C71A}">
            <xm:f>NOT(ISERROR(SEARCH('Listados Datos'!$T$3,AT90)))</xm:f>
            <xm:f>'Listados Datos'!$T$3</xm:f>
            <x14:dxf>
              <fill>
                <patternFill patternType="solid">
                  <bgColor rgb="FFC00000"/>
                </patternFill>
              </fill>
            </x14:dxf>
          </x14:cfRule>
          <x14:cfRule type="containsText" priority="17836" operator="containsText" id="{2A438B57-8201-4859-B276-6848CF215F38}">
            <xm:f>NOT(ISERROR(SEARCH('Listados Datos'!$T$4,AT90)))</xm:f>
            <xm:f>'Listados Datos'!$T$4</xm:f>
            <x14:dxf>
              <font>
                <b/>
                <i val="0"/>
                <color theme="0"/>
              </font>
              <fill>
                <patternFill>
                  <bgColor rgb="FFE26B0A"/>
                </patternFill>
              </fill>
            </x14:dxf>
          </x14:cfRule>
          <x14:cfRule type="containsText" priority="17837" operator="containsText" id="{DCCBFA58-0A85-4F01-B889-1FCD57855DB8}">
            <xm:f>NOT(ISERROR(SEARCH('Listados Datos'!$T$5,AT90)))</xm:f>
            <xm:f>'Listados Datos'!$T$5</xm:f>
            <x14:dxf>
              <font>
                <b/>
                <i val="0"/>
                <color auto="1"/>
              </font>
              <fill>
                <patternFill>
                  <bgColor rgb="FFFFFF00"/>
                </patternFill>
              </fill>
            </x14:dxf>
          </x14:cfRule>
          <x14:cfRule type="containsText" priority="17838" operator="containsText" id="{78565059-FBD1-4468-B010-58289DFE07FE}">
            <xm:f>NOT(ISERROR(SEARCH('Listados Datos'!$T$6,AT90)))</xm:f>
            <xm:f>'Listados Datos'!$T$6</xm:f>
            <x14:dxf>
              <font>
                <b/>
                <i val="0"/>
              </font>
              <fill>
                <patternFill>
                  <bgColor rgb="FF92D050"/>
                </patternFill>
              </fill>
            </x14:dxf>
          </x14:cfRule>
          <xm:sqref>AT90</xm:sqref>
        </x14:conditionalFormatting>
        <x14:conditionalFormatting xmlns:xm="http://schemas.microsoft.com/office/excel/2006/main">
          <x14:cfRule type="containsText" priority="17825" operator="containsText" id="{B614226A-8F0D-465C-90F5-BF35826CB8E2}">
            <xm:f>NOT(ISERROR(SEARCH('Listados Datos'!$P$3,AR90)))</xm:f>
            <xm:f>'Listados Datos'!$P$3</xm:f>
            <x14:dxf>
              <fill>
                <patternFill>
                  <bgColor rgb="FF99CC00"/>
                </patternFill>
              </fill>
            </x14:dxf>
          </x14:cfRule>
          <x14:cfRule type="containsText" priority="17826" operator="containsText" id="{7874B781-DCB1-4F09-8D52-22AA9417A5D7}">
            <xm:f>NOT(ISERROR(SEARCH('Listados Datos'!$P$4,AR90)))</xm:f>
            <xm:f>'Listados Datos'!$P$4</xm:f>
            <x14:dxf>
              <fill>
                <patternFill>
                  <bgColor rgb="FF33CC33"/>
                </patternFill>
              </fill>
            </x14:dxf>
          </x14:cfRule>
          <x14:cfRule type="containsText" priority="17827" operator="containsText" id="{24CDE285-2DF5-4455-A452-DFBB875A879A}">
            <xm:f>NOT(ISERROR(SEARCH('Listados Datos'!$P$5,AR90)))</xm:f>
            <xm:f>'Listados Datos'!$P$5</xm:f>
            <x14:dxf>
              <fill>
                <patternFill>
                  <bgColor rgb="FFFFFF00"/>
                </patternFill>
              </fill>
            </x14:dxf>
          </x14:cfRule>
          <x14:cfRule type="containsText" priority="17828" operator="containsText" id="{F5BE0B26-6603-4A6D-A793-913D1DB40C2E}">
            <xm:f>NOT(ISERROR(SEARCH('Listados Datos'!$P$6,AR90)))</xm:f>
            <xm:f>'Listados Datos'!$P$6</xm:f>
            <x14:dxf>
              <fill>
                <patternFill>
                  <bgColor rgb="FFFFC000"/>
                </patternFill>
              </fill>
            </x14:dxf>
          </x14:cfRule>
          <x14:cfRule type="containsText" priority="17829" operator="containsText" id="{55A030AD-5D40-45C4-B691-17588DDE3A85}">
            <xm:f>NOT(ISERROR(SEARCH('Listados Datos'!$P$7,AR90)))</xm:f>
            <xm:f>'Listados Datos'!$P$7</xm:f>
            <x14:dxf>
              <fill>
                <patternFill>
                  <bgColor rgb="FFFF0000"/>
                </patternFill>
              </fill>
            </x14:dxf>
          </x14:cfRule>
          <xm:sqref>AR90</xm:sqref>
        </x14:conditionalFormatting>
        <x14:conditionalFormatting xmlns:xm="http://schemas.microsoft.com/office/excel/2006/main">
          <x14:cfRule type="containsText" priority="17989" operator="containsText" id="{18EE8EB6-D723-4211-8272-457A500028FE}">
            <xm:f>NOT(ISERROR(SEARCH('Listados Datos'!$T$3,AT85)))</xm:f>
            <xm:f>'Listados Datos'!$T$3</xm:f>
            <x14:dxf>
              <fill>
                <patternFill patternType="solid">
                  <bgColor rgb="FFC00000"/>
                </patternFill>
              </fill>
            </x14:dxf>
          </x14:cfRule>
          <x14:cfRule type="containsText" priority="17990" operator="containsText" id="{4226EE53-84FC-4754-90A8-2BF981BEC652}">
            <xm:f>NOT(ISERROR(SEARCH('Listados Datos'!$T$4,AT85)))</xm:f>
            <xm:f>'Listados Datos'!$T$4</xm:f>
            <x14:dxf>
              <font>
                <b/>
                <i val="0"/>
                <color theme="0"/>
              </font>
              <fill>
                <patternFill>
                  <bgColor rgb="FFE26B0A"/>
                </patternFill>
              </fill>
            </x14:dxf>
          </x14:cfRule>
          <x14:cfRule type="containsText" priority="17991" operator="containsText" id="{F577422C-FBE0-40D6-AA2E-9A8FBCC0AA8F}">
            <xm:f>NOT(ISERROR(SEARCH('Listados Datos'!$T$5,AT85)))</xm:f>
            <xm:f>'Listados Datos'!$T$5</xm:f>
            <x14:dxf>
              <font>
                <b/>
                <i val="0"/>
                <color auto="1"/>
              </font>
              <fill>
                <patternFill>
                  <bgColor rgb="FFFFFF00"/>
                </patternFill>
              </fill>
            </x14:dxf>
          </x14:cfRule>
          <x14:cfRule type="containsText" priority="17992" operator="containsText" id="{A1C15297-2594-4D1C-A92F-6CB7ACC52A48}">
            <xm:f>NOT(ISERROR(SEARCH('Listados Datos'!$T$6,AT85)))</xm:f>
            <xm:f>'Listados Datos'!$T$6</xm:f>
            <x14:dxf>
              <font>
                <b/>
                <i val="0"/>
              </font>
              <fill>
                <patternFill>
                  <bgColor rgb="FF92D050"/>
                </patternFill>
              </fill>
            </x14:dxf>
          </x14:cfRule>
          <xm:sqref>AT85</xm:sqref>
        </x14:conditionalFormatting>
        <x14:conditionalFormatting xmlns:xm="http://schemas.microsoft.com/office/excel/2006/main">
          <x14:cfRule type="containsText" priority="17979" operator="containsText" id="{36823027-B560-490E-81B3-93272E3B4D9F}">
            <xm:f>NOT(ISERROR(SEARCH('Listados Datos'!$P$3,AR85)))</xm:f>
            <xm:f>'Listados Datos'!$P$3</xm:f>
            <x14:dxf>
              <fill>
                <patternFill>
                  <bgColor rgb="FF99CC00"/>
                </patternFill>
              </fill>
            </x14:dxf>
          </x14:cfRule>
          <x14:cfRule type="containsText" priority="17980" operator="containsText" id="{A3895FB9-186C-441B-A9EA-C70FBA953029}">
            <xm:f>NOT(ISERROR(SEARCH('Listados Datos'!$P$4,AR85)))</xm:f>
            <xm:f>'Listados Datos'!$P$4</xm:f>
            <x14:dxf>
              <fill>
                <patternFill>
                  <bgColor rgb="FF33CC33"/>
                </patternFill>
              </fill>
            </x14:dxf>
          </x14:cfRule>
          <x14:cfRule type="containsText" priority="17981" operator="containsText" id="{7DAA0E8B-29F4-4D14-9840-059D600B6DC3}">
            <xm:f>NOT(ISERROR(SEARCH('Listados Datos'!$P$5,AR85)))</xm:f>
            <xm:f>'Listados Datos'!$P$5</xm:f>
            <x14:dxf>
              <fill>
                <patternFill>
                  <bgColor rgb="FFFFFF00"/>
                </patternFill>
              </fill>
            </x14:dxf>
          </x14:cfRule>
          <x14:cfRule type="containsText" priority="17982" operator="containsText" id="{89FE644C-B93F-478E-97AE-763DCE3C2F1D}">
            <xm:f>NOT(ISERROR(SEARCH('Listados Datos'!$P$6,AR85)))</xm:f>
            <xm:f>'Listados Datos'!$P$6</xm:f>
            <x14:dxf>
              <fill>
                <patternFill>
                  <bgColor rgb="FFFFC000"/>
                </patternFill>
              </fill>
            </x14:dxf>
          </x14:cfRule>
          <x14:cfRule type="containsText" priority="17983" operator="containsText" id="{63F620F2-E722-4151-8E0D-CF0B71A6C479}">
            <xm:f>NOT(ISERROR(SEARCH('Listados Datos'!$P$7,AR85)))</xm:f>
            <xm:f>'Listados Datos'!$P$7</xm:f>
            <x14:dxf>
              <fill>
                <patternFill>
                  <bgColor rgb="FFFF0000"/>
                </patternFill>
              </fill>
            </x14:dxf>
          </x14:cfRule>
          <xm:sqref>AR85</xm:sqref>
        </x14:conditionalFormatting>
        <x14:conditionalFormatting xmlns:xm="http://schemas.microsoft.com/office/excel/2006/main">
          <x14:cfRule type="containsText" priority="17811" operator="containsText" id="{A9F34339-12B5-41D3-87ED-059BCD43D3E0}">
            <xm:f>NOT(ISERROR(SEARCH('Listados Datos'!$P$3,AR91)))</xm:f>
            <xm:f>'Listados Datos'!$P$3</xm:f>
            <x14:dxf>
              <fill>
                <patternFill>
                  <bgColor rgb="FF99CC00"/>
                </patternFill>
              </fill>
            </x14:dxf>
          </x14:cfRule>
          <x14:cfRule type="containsText" priority="17812" operator="containsText" id="{96322B1B-EE81-479E-9F17-050B22566E63}">
            <xm:f>NOT(ISERROR(SEARCH('Listados Datos'!$P$4,AR91)))</xm:f>
            <xm:f>'Listados Datos'!$P$4</xm:f>
            <x14:dxf>
              <fill>
                <patternFill>
                  <bgColor rgb="FF33CC33"/>
                </patternFill>
              </fill>
            </x14:dxf>
          </x14:cfRule>
          <x14:cfRule type="containsText" priority="17813" operator="containsText" id="{E86301F2-CA3F-46AC-92F3-1C664880D659}">
            <xm:f>NOT(ISERROR(SEARCH('Listados Datos'!$P$5,AR91)))</xm:f>
            <xm:f>'Listados Datos'!$P$5</xm:f>
            <x14:dxf>
              <fill>
                <patternFill>
                  <bgColor rgb="FFFFFF00"/>
                </patternFill>
              </fill>
            </x14:dxf>
          </x14:cfRule>
          <x14:cfRule type="containsText" priority="17814" operator="containsText" id="{D528563E-299C-4D00-BE48-21AC35363772}">
            <xm:f>NOT(ISERROR(SEARCH('Listados Datos'!$P$6,AR91)))</xm:f>
            <xm:f>'Listados Datos'!$P$6</xm:f>
            <x14:dxf>
              <fill>
                <patternFill>
                  <bgColor rgb="FFFFC000"/>
                </patternFill>
              </fill>
            </x14:dxf>
          </x14:cfRule>
          <x14:cfRule type="containsText" priority="17815" operator="containsText" id="{7A2551FA-277E-4F7C-BC72-227239DF6C30}">
            <xm:f>NOT(ISERROR(SEARCH('Listados Datos'!$P$7,AR91)))</xm:f>
            <xm:f>'Listados Datos'!$P$7</xm:f>
            <x14:dxf>
              <fill>
                <patternFill>
                  <bgColor rgb="FFFF0000"/>
                </patternFill>
              </fill>
            </x14:dxf>
          </x14:cfRule>
          <xm:sqref>AR91</xm:sqref>
        </x14:conditionalFormatting>
        <x14:conditionalFormatting xmlns:xm="http://schemas.microsoft.com/office/excel/2006/main">
          <x14:cfRule type="containsText" priority="17643" operator="containsText" id="{64DEE783-B9D5-40EC-9CA0-7DA74592E0E1}">
            <xm:f>NOT(ISERROR(SEARCH('Listados Datos'!$P$3,AR103)))</xm:f>
            <xm:f>'Listados Datos'!$P$3</xm:f>
            <x14:dxf>
              <fill>
                <patternFill>
                  <bgColor rgb="FF99CC00"/>
                </patternFill>
              </fill>
            </x14:dxf>
          </x14:cfRule>
          <x14:cfRule type="containsText" priority="17644" operator="containsText" id="{66751FD7-988C-4190-B97B-EE1B373D9452}">
            <xm:f>NOT(ISERROR(SEARCH('Listados Datos'!$P$4,AR103)))</xm:f>
            <xm:f>'Listados Datos'!$P$4</xm:f>
            <x14:dxf>
              <fill>
                <patternFill>
                  <bgColor rgb="FF33CC33"/>
                </patternFill>
              </fill>
            </x14:dxf>
          </x14:cfRule>
          <x14:cfRule type="containsText" priority="17645" operator="containsText" id="{62B461BA-2DDD-4A1B-B623-77F87E2CC461}">
            <xm:f>NOT(ISERROR(SEARCH('Listados Datos'!$P$5,AR103)))</xm:f>
            <xm:f>'Listados Datos'!$P$5</xm:f>
            <x14:dxf>
              <fill>
                <patternFill>
                  <bgColor rgb="FFFFFF00"/>
                </patternFill>
              </fill>
            </x14:dxf>
          </x14:cfRule>
          <x14:cfRule type="containsText" priority="17646" operator="containsText" id="{66DD565B-64C6-4CE3-85A5-51EEC7B9A8B5}">
            <xm:f>NOT(ISERROR(SEARCH('Listados Datos'!$P$6,AR103)))</xm:f>
            <xm:f>'Listados Datos'!$P$6</xm:f>
            <x14:dxf>
              <fill>
                <patternFill>
                  <bgColor rgb="FFFFC000"/>
                </patternFill>
              </fill>
            </x14:dxf>
          </x14:cfRule>
          <x14:cfRule type="containsText" priority="17647" operator="containsText" id="{41B9FA52-418B-4E2F-B9F8-E5685764C340}">
            <xm:f>NOT(ISERROR(SEARCH('Listados Datos'!$P$7,AR103)))</xm:f>
            <xm:f>'Listados Datos'!$P$7</xm:f>
            <x14:dxf>
              <fill>
                <patternFill>
                  <bgColor rgb="FFFF0000"/>
                </patternFill>
              </fill>
            </x14:dxf>
          </x14:cfRule>
          <xm:sqref>AR103</xm:sqref>
        </x14:conditionalFormatting>
        <x14:conditionalFormatting xmlns:xm="http://schemas.microsoft.com/office/excel/2006/main">
          <x14:cfRule type="containsText" priority="19319" operator="containsText" id="{2F18BD11-A886-4786-8B98-174883A21C8F}">
            <xm:f>NOT(ISERROR(SEARCH('Listados Datos'!$T$3,AF40)))</xm:f>
            <xm:f>'Listados Datos'!$T$3</xm:f>
            <x14:dxf>
              <fill>
                <patternFill patternType="solid">
                  <bgColor rgb="FFC00000"/>
                </patternFill>
              </fill>
            </x14:dxf>
          </x14:cfRule>
          <x14:cfRule type="containsText" priority="19320" operator="containsText" id="{00F84A8A-998F-453A-B6F2-ACAF03E664C5}">
            <xm:f>NOT(ISERROR(SEARCH('Listados Datos'!$T$4,AF40)))</xm:f>
            <xm:f>'Listados Datos'!$T$4</xm:f>
            <x14:dxf>
              <font>
                <b/>
                <i val="0"/>
                <color theme="0"/>
              </font>
              <fill>
                <patternFill>
                  <bgColor rgb="FFE26B0A"/>
                </patternFill>
              </fill>
            </x14:dxf>
          </x14:cfRule>
          <x14:cfRule type="containsText" priority="19321" operator="containsText" id="{A2838B0E-E8EC-4B83-8A6A-FA3BC08F8863}">
            <xm:f>NOT(ISERROR(SEARCH('Listados Datos'!$T$5,AF40)))</xm:f>
            <xm:f>'Listados Datos'!$T$5</xm:f>
            <x14:dxf>
              <font>
                <b/>
                <i val="0"/>
                <color auto="1"/>
              </font>
              <fill>
                <patternFill>
                  <bgColor rgb="FFFFFF00"/>
                </patternFill>
              </fill>
            </x14:dxf>
          </x14:cfRule>
          <x14:cfRule type="containsText" priority="19322" operator="containsText" id="{11B778DD-5454-4DA5-931E-440199166766}">
            <xm:f>NOT(ISERROR(SEARCH('Listados Datos'!$T$6,AF40)))</xm:f>
            <xm:f>'Listados Datos'!$T$6</xm:f>
            <x14:dxf>
              <font>
                <b/>
                <i val="0"/>
              </font>
              <fill>
                <patternFill>
                  <bgColor rgb="FF92D050"/>
                </patternFill>
              </fill>
            </x14:dxf>
          </x14:cfRule>
          <xm:sqref>AF40:AF41 AF45</xm:sqref>
        </x14:conditionalFormatting>
        <x14:conditionalFormatting xmlns:xm="http://schemas.microsoft.com/office/excel/2006/main">
          <x14:cfRule type="containsText" priority="19483" operator="containsText" id="{2C0E3AC3-36D5-49F6-9C1C-858287358FAD}">
            <xm:f>NOT(ISERROR(SEARCH('Listados Datos'!$T$3,AB34)))</xm:f>
            <xm:f>'Listados Datos'!$T$3</xm:f>
            <x14:dxf>
              <fill>
                <patternFill patternType="solid">
                  <bgColor rgb="FFC00000"/>
                </patternFill>
              </fill>
            </x14:dxf>
          </x14:cfRule>
          <x14:cfRule type="containsText" priority="19484" operator="containsText" id="{06A1AF06-C446-4FC6-BB40-254153BFDB71}">
            <xm:f>NOT(ISERROR(SEARCH('Listados Datos'!$T$4,AB34)))</xm:f>
            <xm:f>'Listados Datos'!$T$4</xm:f>
            <x14:dxf>
              <font>
                <b/>
                <i val="0"/>
                <color theme="0"/>
              </font>
              <fill>
                <patternFill>
                  <bgColor rgb="FFE26B0A"/>
                </patternFill>
              </fill>
            </x14:dxf>
          </x14:cfRule>
          <x14:cfRule type="containsText" priority="19485" operator="containsText" id="{C8116207-0380-4093-A611-2943977814F7}">
            <xm:f>NOT(ISERROR(SEARCH('Listados Datos'!$T$5,AB34)))</xm:f>
            <xm:f>'Listados Datos'!$T$5</xm:f>
            <x14:dxf>
              <font>
                <b/>
                <i val="0"/>
                <color auto="1"/>
              </font>
              <fill>
                <patternFill>
                  <bgColor rgb="FFFFFF00"/>
                </patternFill>
              </fill>
            </x14:dxf>
          </x14:cfRule>
          <x14:cfRule type="containsText" priority="19486" operator="containsText" id="{084E56BD-ED80-4A58-91A8-A26FB8101302}">
            <xm:f>NOT(ISERROR(SEARCH('Listados Datos'!$T$6,AB34)))</xm:f>
            <xm:f>'Listados Datos'!$T$6</xm:f>
            <x14:dxf>
              <font>
                <b/>
                <i val="0"/>
              </font>
              <fill>
                <patternFill>
                  <bgColor rgb="FF92D050"/>
                </patternFill>
              </fill>
            </x14:dxf>
          </x14:cfRule>
          <xm:sqref>AB34:AB35</xm:sqref>
        </x14:conditionalFormatting>
        <x14:conditionalFormatting xmlns:xm="http://schemas.microsoft.com/office/excel/2006/main">
          <x14:cfRule type="containsText" priority="19473" operator="containsText" id="{5AE5CD29-459F-4CBB-9C81-067294C6FAF3}">
            <xm:f>NOT(ISERROR(SEARCH('Listados Datos'!$P$3,Z34)))</xm:f>
            <xm:f>'Listados Datos'!$P$3</xm:f>
            <x14:dxf>
              <fill>
                <patternFill>
                  <bgColor rgb="FF99CC00"/>
                </patternFill>
              </fill>
            </x14:dxf>
          </x14:cfRule>
          <x14:cfRule type="containsText" priority="19474" operator="containsText" id="{876204F6-50CA-4A54-9E76-707D0B6D00A9}">
            <xm:f>NOT(ISERROR(SEARCH('Listados Datos'!$P$4,Z34)))</xm:f>
            <xm:f>'Listados Datos'!$P$4</xm:f>
            <x14:dxf>
              <fill>
                <patternFill>
                  <bgColor rgb="FF33CC33"/>
                </patternFill>
              </fill>
            </x14:dxf>
          </x14:cfRule>
          <x14:cfRule type="containsText" priority="19475" operator="containsText" id="{256EB7DB-7A14-4651-9759-BCDE6F5A6205}">
            <xm:f>NOT(ISERROR(SEARCH('Listados Datos'!$P$5,Z34)))</xm:f>
            <xm:f>'Listados Datos'!$P$5</xm:f>
            <x14:dxf>
              <fill>
                <patternFill>
                  <bgColor rgb="FFFFFF00"/>
                </patternFill>
              </fill>
            </x14:dxf>
          </x14:cfRule>
          <x14:cfRule type="containsText" priority="19476" operator="containsText" id="{E4E7ECB5-604D-43A9-A3EE-24E04D40AE75}">
            <xm:f>NOT(ISERROR(SEARCH('Listados Datos'!$P$6,Z34)))</xm:f>
            <xm:f>'Listados Datos'!$P$6</xm:f>
            <x14:dxf>
              <fill>
                <patternFill>
                  <bgColor rgb="FFFFC000"/>
                </patternFill>
              </fill>
            </x14:dxf>
          </x14:cfRule>
          <x14:cfRule type="containsText" priority="19477" operator="containsText" id="{C8E9F137-B3E0-4425-9DA0-50B92F6EA38E}">
            <xm:f>NOT(ISERROR(SEARCH('Listados Datos'!$P$7,Z34)))</xm:f>
            <xm:f>'Listados Datos'!$P$7</xm:f>
            <x14:dxf>
              <fill>
                <patternFill>
                  <bgColor rgb="FFFF0000"/>
                </patternFill>
              </fill>
            </x14:dxf>
          </x14:cfRule>
          <xm:sqref>Z34:Z35</xm:sqref>
        </x14:conditionalFormatting>
        <x14:conditionalFormatting xmlns:xm="http://schemas.microsoft.com/office/excel/2006/main">
          <x14:cfRule type="containsText" priority="19265" operator="containsText" id="{8A9CC816-036C-423B-9334-DAF818EE1F1A}">
            <xm:f>NOT(ISERROR(SEARCH('Listados Datos'!$T$3,AT40)))</xm:f>
            <xm:f>'Listados Datos'!$T$3</xm:f>
            <x14:dxf>
              <fill>
                <patternFill patternType="solid">
                  <bgColor rgb="FFC00000"/>
                </patternFill>
              </fill>
            </x14:dxf>
          </x14:cfRule>
          <x14:cfRule type="containsText" priority="19266" operator="containsText" id="{8DDB896B-DE3E-4480-AF95-9D8172ADBE5F}">
            <xm:f>NOT(ISERROR(SEARCH('Listados Datos'!$T$4,AT40)))</xm:f>
            <xm:f>'Listados Datos'!$T$4</xm:f>
            <x14:dxf>
              <font>
                <b/>
                <i val="0"/>
                <color theme="0"/>
              </font>
              <fill>
                <patternFill>
                  <bgColor rgb="FFE26B0A"/>
                </patternFill>
              </fill>
            </x14:dxf>
          </x14:cfRule>
          <x14:cfRule type="containsText" priority="19267" operator="containsText" id="{35C27330-0CF2-4EAE-B611-AD4BEEF8B76A}">
            <xm:f>NOT(ISERROR(SEARCH('Listados Datos'!$T$5,AT40)))</xm:f>
            <xm:f>'Listados Datos'!$T$5</xm:f>
            <x14:dxf>
              <font>
                <b/>
                <i val="0"/>
                <color auto="1"/>
              </font>
              <fill>
                <patternFill>
                  <bgColor rgb="FFFFFF00"/>
                </patternFill>
              </fill>
            </x14:dxf>
          </x14:cfRule>
          <x14:cfRule type="containsText" priority="19268" operator="containsText" id="{AD9F04ED-A65F-473A-852A-941E96459A47}">
            <xm:f>NOT(ISERROR(SEARCH('Listados Datos'!$T$6,AT40)))</xm:f>
            <xm:f>'Listados Datos'!$T$6</xm:f>
            <x14:dxf>
              <font>
                <b/>
                <i val="0"/>
              </font>
              <fill>
                <patternFill>
                  <bgColor rgb="FF92D050"/>
                </patternFill>
              </fill>
            </x14:dxf>
          </x14:cfRule>
          <xm:sqref>AT40</xm:sqref>
        </x14:conditionalFormatting>
        <x14:conditionalFormatting xmlns:xm="http://schemas.microsoft.com/office/excel/2006/main">
          <x14:cfRule type="containsText" priority="19255" operator="containsText" id="{363C5196-BB98-4E08-AC69-20D0A1D72051}">
            <xm:f>NOT(ISERROR(SEARCH('Listados Datos'!$P$3,AR40)))</xm:f>
            <xm:f>'Listados Datos'!$P$3</xm:f>
            <x14:dxf>
              <fill>
                <patternFill>
                  <bgColor rgb="FF99CC00"/>
                </patternFill>
              </fill>
            </x14:dxf>
          </x14:cfRule>
          <x14:cfRule type="containsText" priority="19256" operator="containsText" id="{A6330DBC-AF13-46CE-A1F3-E216C0179965}">
            <xm:f>NOT(ISERROR(SEARCH('Listados Datos'!$P$4,AR40)))</xm:f>
            <xm:f>'Listados Datos'!$P$4</xm:f>
            <x14:dxf>
              <fill>
                <patternFill>
                  <bgColor rgb="FF33CC33"/>
                </patternFill>
              </fill>
            </x14:dxf>
          </x14:cfRule>
          <x14:cfRule type="containsText" priority="19257" operator="containsText" id="{4FEAB77A-0F63-40A3-A7AF-902E40F9C366}">
            <xm:f>NOT(ISERROR(SEARCH('Listados Datos'!$P$5,AR40)))</xm:f>
            <xm:f>'Listados Datos'!$P$5</xm:f>
            <x14:dxf>
              <fill>
                <patternFill>
                  <bgColor rgb="FFFFFF00"/>
                </patternFill>
              </fill>
            </x14:dxf>
          </x14:cfRule>
          <x14:cfRule type="containsText" priority="19258" operator="containsText" id="{4C48F503-3F26-4281-AE68-5025515953FF}">
            <xm:f>NOT(ISERROR(SEARCH('Listados Datos'!$P$6,AR40)))</xm:f>
            <xm:f>'Listados Datos'!$P$6</xm:f>
            <x14:dxf>
              <fill>
                <patternFill>
                  <bgColor rgb="FFFFC000"/>
                </patternFill>
              </fill>
            </x14:dxf>
          </x14:cfRule>
          <x14:cfRule type="containsText" priority="19259" operator="containsText" id="{0AAD400D-AA7B-4B4E-A2AE-7BBE1A6A75FB}">
            <xm:f>NOT(ISERROR(SEARCH('Listados Datos'!$P$7,AR40)))</xm:f>
            <xm:f>'Listados Datos'!$P$7</xm:f>
            <x14:dxf>
              <fill>
                <patternFill>
                  <bgColor rgb="FFFF0000"/>
                </patternFill>
              </fill>
            </x14:dxf>
          </x14:cfRule>
          <xm:sqref>AR40</xm:sqref>
        </x14:conditionalFormatting>
        <x14:conditionalFormatting xmlns:xm="http://schemas.microsoft.com/office/excel/2006/main">
          <x14:cfRule type="containsText" priority="19419" operator="containsText" id="{B0DC2E9D-8246-4745-9AF2-EC5E34C9B79B}">
            <xm:f>NOT(ISERROR(SEARCH('Listados Datos'!$T$3,AT35)))</xm:f>
            <xm:f>'Listados Datos'!$T$3</xm:f>
            <x14:dxf>
              <fill>
                <patternFill patternType="solid">
                  <bgColor rgb="FFC00000"/>
                </patternFill>
              </fill>
            </x14:dxf>
          </x14:cfRule>
          <x14:cfRule type="containsText" priority="19420" operator="containsText" id="{B8854605-7A74-4D38-A9D5-C04E10FA4D8E}">
            <xm:f>NOT(ISERROR(SEARCH('Listados Datos'!$T$4,AT35)))</xm:f>
            <xm:f>'Listados Datos'!$T$4</xm:f>
            <x14:dxf>
              <font>
                <b/>
                <i val="0"/>
                <color theme="0"/>
              </font>
              <fill>
                <patternFill>
                  <bgColor rgb="FFE26B0A"/>
                </patternFill>
              </fill>
            </x14:dxf>
          </x14:cfRule>
          <x14:cfRule type="containsText" priority="19421" operator="containsText" id="{EA3246C6-3E21-42A3-B4E2-47CC6AF62508}">
            <xm:f>NOT(ISERROR(SEARCH('Listados Datos'!$T$5,AT35)))</xm:f>
            <xm:f>'Listados Datos'!$T$5</xm:f>
            <x14:dxf>
              <font>
                <b/>
                <i val="0"/>
                <color auto="1"/>
              </font>
              <fill>
                <patternFill>
                  <bgColor rgb="FFFFFF00"/>
                </patternFill>
              </fill>
            </x14:dxf>
          </x14:cfRule>
          <x14:cfRule type="containsText" priority="19422" operator="containsText" id="{67BF030F-F4AF-4DA0-A0EB-A631DD500ECE}">
            <xm:f>NOT(ISERROR(SEARCH('Listados Datos'!$T$6,AT35)))</xm:f>
            <xm:f>'Listados Datos'!$T$6</xm:f>
            <x14:dxf>
              <font>
                <b/>
                <i val="0"/>
              </font>
              <fill>
                <patternFill>
                  <bgColor rgb="FF92D050"/>
                </patternFill>
              </fill>
            </x14:dxf>
          </x14:cfRule>
          <xm:sqref>AT35</xm:sqref>
        </x14:conditionalFormatting>
        <x14:conditionalFormatting xmlns:xm="http://schemas.microsoft.com/office/excel/2006/main">
          <x14:cfRule type="containsText" priority="19409" operator="containsText" id="{FC43C29B-CC51-4159-A6BF-1055630DC868}">
            <xm:f>NOT(ISERROR(SEARCH('Listados Datos'!$P$3,AR35)))</xm:f>
            <xm:f>'Listados Datos'!$P$3</xm:f>
            <x14:dxf>
              <fill>
                <patternFill>
                  <bgColor rgb="FF99CC00"/>
                </patternFill>
              </fill>
            </x14:dxf>
          </x14:cfRule>
          <x14:cfRule type="containsText" priority="19410" operator="containsText" id="{EA46D07A-274E-4798-869E-6E60773682AD}">
            <xm:f>NOT(ISERROR(SEARCH('Listados Datos'!$P$4,AR35)))</xm:f>
            <xm:f>'Listados Datos'!$P$4</xm:f>
            <x14:dxf>
              <fill>
                <patternFill>
                  <bgColor rgb="FF33CC33"/>
                </patternFill>
              </fill>
            </x14:dxf>
          </x14:cfRule>
          <x14:cfRule type="containsText" priority="19411" operator="containsText" id="{5E6CBEFF-C842-4625-AD57-1C027A557DEE}">
            <xm:f>NOT(ISERROR(SEARCH('Listados Datos'!$P$5,AR35)))</xm:f>
            <xm:f>'Listados Datos'!$P$5</xm:f>
            <x14:dxf>
              <fill>
                <patternFill>
                  <bgColor rgb="FFFFFF00"/>
                </patternFill>
              </fill>
            </x14:dxf>
          </x14:cfRule>
          <x14:cfRule type="containsText" priority="19412" operator="containsText" id="{E26B2712-A782-45DC-8EF1-F6358E3DC18F}">
            <xm:f>NOT(ISERROR(SEARCH('Listados Datos'!$P$6,AR35)))</xm:f>
            <xm:f>'Listados Datos'!$P$6</xm:f>
            <x14:dxf>
              <fill>
                <patternFill>
                  <bgColor rgb="FFFFC000"/>
                </patternFill>
              </fill>
            </x14:dxf>
          </x14:cfRule>
          <x14:cfRule type="containsText" priority="19413" operator="containsText" id="{DB36796A-1478-4442-A759-BBC707D8E5C2}">
            <xm:f>NOT(ISERROR(SEARCH('Listados Datos'!$P$7,AR35)))</xm:f>
            <xm:f>'Listados Datos'!$P$7</xm:f>
            <x14:dxf>
              <fill>
                <patternFill>
                  <bgColor rgb="FFFF0000"/>
                </patternFill>
              </fill>
            </x14:dxf>
          </x14:cfRule>
          <xm:sqref>AR35</xm:sqref>
        </x14:conditionalFormatting>
        <x14:conditionalFormatting xmlns:xm="http://schemas.microsoft.com/office/excel/2006/main">
          <x14:cfRule type="containsText" priority="19405" operator="containsText" id="{3D297594-10C3-4D2E-8C03-574F08B66FDE}">
            <xm:f>NOT(ISERROR(SEARCH('Listados Datos'!$T$3,AT39)))</xm:f>
            <xm:f>'Listados Datos'!$T$3</xm:f>
            <x14:dxf>
              <fill>
                <patternFill patternType="solid">
                  <bgColor rgb="FFC00000"/>
                </patternFill>
              </fill>
            </x14:dxf>
          </x14:cfRule>
          <x14:cfRule type="containsText" priority="19406" operator="containsText" id="{51B19B12-1014-4F67-B987-2A9C22C0E1CC}">
            <xm:f>NOT(ISERROR(SEARCH('Listados Datos'!$T$4,AT39)))</xm:f>
            <xm:f>'Listados Datos'!$T$4</xm:f>
            <x14:dxf>
              <font>
                <b/>
                <i val="0"/>
                <color theme="0"/>
              </font>
              <fill>
                <patternFill>
                  <bgColor rgb="FFE26B0A"/>
                </patternFill>
              </fill>
            </x14:dxf>
          </x14:cfRule>
          <x14:cfRule type="containsText" priority="19407" operator="containsText" id="{D1E80A15-C543-4EA0-82E7-0E789B5C3640}">
            <xm:f>NOT(ISERROR(SEARCH('Listados Datos'!$T$5,AT39)))</xm:f>
            <xm:f>'Listados Datos'!$T$5</xm:f>
            <x14:dxf>
              <font>
                <b/>
                <i val="0"/>
                <color auto="1"/>
              </font>
              <fill>
                <patternFill>
                  <bgColor rgb="FFFFFF00"/>
                </patternFill>
              </fill>
            </x14:dxf>
          </x14:cfRule>
          <x14:cfRule type="containsText" priority="19408" operator="containsText" id="{F2B8ACD7-C2F4-4E17-B440-56EA83BC9F0E}">
            <xm:f>NOT(ISERROR(SEARCH('Listados Datos'!$T$6,AT39)))</xm:f>
            <xm:f>'Listados Datos'!$T$6</xm:f>
            <x14:dxf>
              <font>
                <b/>
                <i val="0"/>
              </font>
              <fill>
                <patternFill>
                  <bgColor rgb="FF92D050"/>
                </patternFill>
              </fill>
            </x14:dxf>
          </x14:cfRule>
          <xm:sqref>AT39</xm:sqref>
        </x14:conditionalFormatting>
        <x14:conditionalFormatting xmlns:xm="http://schemas.microsoft.com/office/excel/2006/main">
          <x14:cfRule type="containsText" priority="19395" operator="containsText" id="{B3B901A7-B5FC-45A4-992A-0FAE26AD50F8}">
            <xm:f>NOT(ISERROR(SEARCH('Listados Datos'!$P$3,AR39)))</xm:f>
            <xm:f>'Listados Datos'!$P$3</xm:f>
            <x14:dxf>
              <fill>
                <patternFill>
                  <bgColor rgb="FF99CC00"/>
                </patternFill>
              </fill>
            </x14:dxf>
          </x14:cfRule>
          <x14:cfRule type="containsText" priority="19396" operator="containsText" id="{715BFA44-1E74-49E0-93A8-4368515096DD}">
            <xm:f>NOT(ISERROR(SEARCH('Listados Datos'!$P$4,AR39)))</xm:f>
            <xm:f>'Listados Datos'!$P$4</xm:f>
            <x14:dxf>
              <fill>
                <patternFill>
                  <bgColor rgb="FF33CC33"/>
                </patternFill>
              </fill>
            </x14:dxf>
          </x14:cfRule>
          <x14:cfRule type="containsText" priority="19397" operator="containsText" id="{2DFF1FEF-66E9-46A9-BD22-8F6051A1D40E}">
            <xm:f>NOT(ISERROR(SEARCH('Listados Datos'!$P$5,AR39)))</xm:f>
            <xm:f>'Listados Datos'!$P$5</xm:f>
            <x14:dxf>
              <fill>
                <patternFill>
                  <bgColor rgb="FFFFFF00"/>
                </patternFill>
              </fill>
            </x14:dxf>
          </x14:cfRule>
          <x14:cfRule type="containsText" priority="19398" operator="containsText" id="{4E0119F4-008D-4672-B2DC-80617C5C67B7}">
            <xm:f>NOT(ISERROR(SEARCH('Listados Datos'!$P$6,AR39)))</xm:f>
            <xm:f>'Listados Datos'!$P$6</xm:f>
            <x14:dxf>
              <fill>
                <patternFill>
                  <bgColor rgb="FFFFC000"/>
                </patternFill>
              </fill>
            </x14:dxf>
          </x14:cfRule>
          <x14:cfRule type="containsText" priority="19399" operator="containsText" id="{C0675D6D-B9FD-4591-A804-400CDF4BE998}">
            <xm:f>NOT(ISERROR(SEARCH('Listados Datos'!$P$7,AR39)))</xm:f>
            <xm:f>'Listados Datos'!$P$7</xm:f>
            <x14:dxf>
              <fill>
                <patternFill>
                  <bgColor rgb="FFFF0000"/>
                </patternFill>
              </fill>
            </x14:dxf>
          </x14:cfRule>
          <xm:sqref>AR39</xm:sqref>
        </x14:conditionalFormatting>
        <x14:conditionalFormatting xmlns:xm="http://schemas.microsoft.com/office/excel/2006/main">
          <x14:cfRule type="containsText" priority="19391" operator="containsText" id="{6FC3D32F-FFCE-42AB-A7ED-188B62F9F566}">
            <xm:f>NOT(ISERROR(SEARCH('Listados Datos'!$T$3,AF36)))</xm:f>
            <xm:f>'Listados Datos'!$T$3</xm:f>
            <x14:dxf>
              <fill>
                <patternFill patternType="solid">
                  <bgColor rgb="FFC00000"/>
                </patternFill>
              </fill>
            </x14:dxf>
          </x14:cfRule>
          <x14:cfRule type="containsText" priority="19392" operator="containsText" id="{D6C4EAE6-E7EF-4BF3-AF75-8B4645A21853}">
            <xm:f>NOT(ISERROR(SEARCH('Listados Datos'!$T$4,AF36)))</xm:f>
            <xm:f>'Listados Datos'!$T$4</xm:f>
            <x14:dxf>
              <font>
                <b/>
                <i val="0"/>
                <color theme="0"/>
              </font>
              <fill>
                <patternFill>
                  <bgColor rgb="FFE26B0A"/>
                </patternFill>
              </fill>
            </x14:dxf>
          </x14:cfRule>
          <x14:cfRule type="containsText" priority="19393" operator="containsText" id="{8FBFF2BB-638E-4BF9-985E-B14D5B614476}">
            <xm:f>NOT(ISERROR(SEARCH('Listados Datos'!$T$5,AF36)))</xm:f>
            <xm:f>'Listados Datos'!$T$5</xm:f>
            <x14:dxf>
              <font>
                <b/>
                <i val="0"/>
                <color auto="1"/>
              </font>
              <fill>
                <patternFill>
                  <bgColor rgb="FFFFFF00"/>
                </patternFill>
              </fill>
            </x14:dxf>
          </x14:cfRule>
          <x14:cfRule type="containsText" priority="19394" operator="containsText" id="{4F180529-484D-47FC-94E2-2C3B528745F0}">
            <xm:f>NOT(ISERROR(SEARCH('Listados Datos'!$T$6,AF36)))</xm:f>
            <xm:f>'Listados Datos'!$T$6</xm:f>
            <x14:dxf>
              <font>
                <b/>
                <i val="0"/>
              </font>
              <fill>
                <patternFill>
                  <bgColor rgb="FF92D050"/>
                </patternFill>
              </fill>
            </x14:dxf>
          </x14:cfRule>
          <xm:sqref>AF36:AF37</xm:sqref>
        </x14:conditionalFormatting>
        <x14:conditionalFormatting xmlns:xm="http://schemas.microsoft.com/office/excel/2006/main">
          <x14:cfRule type="containsText" priority="19387" operator="containsText" id="{D975C24C-BFBA-48C5-8A57-9835CE2679F1}">
            <xm:f>NOT(ISERROR(SEARCH('Listados Datos'!$T$3,AB36)))</xm:f>
            <xm:f>'Listados Datos'!$T$3</xm:f>
            <x14:dxf>
              <fill>
                <patternFill patternType="solid">
                  <bgColor rgb="FFC00000"/>
                </patternFill>
              </fill>
            </x14:dxf>
          </x14:cfRule>
          <x14:cfRule type="containsText" priority="19388" operator="containsText" id="{801D45B7-8F36-4161-B9F1-1A5C53D3A419}">
            <xm:f>NOT(ISERROR(SEARCH('Listados Datos'!$T$4,AB36)))</xm:f>
            <xm:f>'Listados Datos'!$T$4</xm:f>
            <x14:dxf>
              <font>
                <b/>
                <i val="0"/>
                <color theme="0"/>
              </font>
              <fill>
                <patternFill>
                  <bgColor rgb="FFE26B0A"/>
                </patternFill>
              </fill>
            </x14:dxf>
          </x14:cfRule>
          <x14:cfRule type="containsText" priority="19389" operator="containsText" id="{36AFBDC5-90A2-442C-BEFB-D3310174882B}">
            <xm:f>NOT(ISERROR(SEARCH('Listados Datos'!$T$5,AB36)))</xm:f>
            <xm:f>'Listados Datos'!$T$5</xm:f>
            <x14:dxf>
              <font>
                <b/>
                <i val="0"/>
                <color auto="1"/>
              </font>
              <fill>
                <patternFill>
                  <bgColor rgb="FFFFFF00"/>
                </patternFill>
              </fill>
            </x14:dxf>
          </x14:cfRule>
          <x14:cfRule type="containsText" priority="19390" operator="containsText" id="{9318141F-4CA7-413B-8A97-834BCD739D32}">
            <xm:f>NOT(ISERROR(SEARCH('Listados Datos'!$T$6,AB36)))</xm:f>
            <xm:f>'Listados Datos'!$T$6</xm:f>
            <x14:dxf>
              <font>
                <b/>
                <i val="0"/>
              </font>
              <fill>
                <patternFill>
                  <bgColor rgb="FF92D050"/>
                </patternFill>
              </fill>
            </x14:dxf>
          </x14:cfRule>
          <xm:sqref>AB36:AB37</xm:sqref>
        </x14:conditionalFormatting>
        <x14:conditionalFormatting xmlns:xm="http://schemas.microsoft.com/office/excel/2006/main">
          <x14:cfRule type="containsText" priority="19377" operator="containsText" id="{59D4D698-C004-4A93-86AF-6D29046117C9}">
            <xm:f>NOT(ISERROR(SEARCH('Listados Datos'!$P$3,Z36)))</xm:f>
            <xm:f>'Listados Datos'!$P$3</xm:f>
            <x14:dxf>
              <fill>
                <patternFill>
                  <bgColor rgb="FF99CC00"/>
                </patternFill>
              </fill>
            </x14:dxf>
          </x14:cfRule>
          <x14:cfRule type="containsText" priority="19378" operator="containsText" id="{CAF538BE-9D96-4B21-8A43-D6FD5CFD1C72}">
            <xm:f>NOT(ISERROR(SEARCH('Listados Datos'!$P$4,Z36)))</xm:f>
            <xm:f>'Listados Datos'!$P$4</xm:f>
            <x14:dxf>
              <fill>
                <patternFill>
                  <bgColor rgb="FF33CC33"/>
                </patternFill>
              </fill>
            </x14:dxf>
          </x14:cfRule>
          <x14:cfRule type="containsText" priority="19379" operator="containsText" id="{865DD92C-A9FD-4579-9310-A2FB0A7C99D3}">
            <xm:f>NOT(ISERROR(SEARCH('Listados Datos'!$P$5,Z36)))</xm:f>
            <xm:f>'Listados Datos'!$P$5</xm:f>
            <x14:dxf>
              <fill>
                <patternFill>
                  <bgColor rgb="FFFFFF00"/>
                </patternFill>
              </fill>
            </x14:dxf>
          </x14:cfRule>
          <x14:cfRule type="containsText" priority="19380" operator="containsText" id="{16D2D78B-BA9F-46DE-8119-D440C3AB74B2}">
            <xm:f>NOT(ISERROR(SEARCH('Listados Datos'!$P$6,Z36)))</xm:f>
            <xm:f>'Listados Datos'!$P$6</xm:f>
            <x14:dxf>
              <fill>
                <patternFill>
                  <bgColor rgb="FFFFC000"/>
                </patternFill>
              </fill>
            </x14:dxf>
          </x14:cfRule>
          <x14:cfRule type="containsText" priority="19381" operator="containsText" id="{AEE282DC-D067-4B20-A0AC-EF7315492EE2}">
            <xm:f>NOT(ISERROR(SEARCH('Listados Datos'!$P$7,Z36)))</xm:f>
            <xm:f>'Listados Datos'!$P$7</xm:f>
            <x14:dxf>
              <fill>
                <patternFill>
                  <bgColor rgb="FFFF0000"/>
                </patternFill>
              </fill>
            </x14:dxf>
          </x14:cfRule>
          <xm:sqref>Z36:Z37</xm:sqref>
        </x14:conditionalFormatting>
        <x14:conditionalFormatting xmlns:xm="http://schemas.microsoft.com/office/excel/2006/main">
          <x14:cfRule type="containsText" priority="19347" operator="containsText" id="{1BD3347A-14E9-4497-A67F-DAE83CF5D3EE}">
            <xm:f>NOT(ISERROR(SEARCH('Listados Datos'!$T$3,AT36)))</xm:f>
            <xm:f>'Listados Datos'!$T$3</xm:f>
            <x14:dxf>
              <fill>
                <patternFill patternType="solid">
                  <bgColor rgb="FFC00000"/>
                </patternFill>
              </fill>
            </x14:dxf>
          </x14:cfRule>
          <x14:cfRule type="containsText" priority="19348" operator="containsText" id="{03046F10-3843-466E-A974-5E9E0AC3A398}">
            <xm:f>NOT(ISERROR(SEARCH('Listados Datos'!$T$4,AT36)))</xm:f>
            <xm:f>'Listados Datos'!$T$4</xm:f>
            <x14:dxf>
              <font>
                <b/>
                <i val="0"/>
                <color theme="0"/>
              </font>
              <fill>
                <patternFill>
                  <bgColor rgb="FFE26B0A"/>
                </patternFill>
              </fill>
            </x14:dxf>
          </x14:cfRule>
          <x14:cfRule type="containsText" priority="19349" operator="containsText" id="{48ED5A17-A890-42DA-9514-B256BE466E3D}">
            <xm:f>NOT(ISERROR(SEARCH('Listados Datos'!$T$5,AT36)))</xm:f>
            <xm:f>'Listados Datos'!$T$5</xm:f>
            <x14:dxf>
              <font>
                <b/>
                <i val="0"/>
                <color auto="1"/>
              </font>
              <fill>
                <patternFill>
                  <bgColor rgb="FFFFFF00"/>
                </patternFill>
              </fill>
            </x14:dxf>
          </x14:cfRule>
          <x14:cfRule type="containsText" priority="19350" operator="containsText" id="{313324ED-8F44-4E16-BF63-777D811EC88A}">
            <xm:f>NOT(ISERROR(SEARCH('Listados Datos'!$T$6,AT36)))</xm:f>
            <xm:f>'Listados Datos'!$T$6</xm:f>
            <x14:dxf>
              <font>
                <b/>
                <i val="0"/>
              </font>
              <fill>
                <patternFill>
                  <bgColor rgb="FF92D050"/>
                </patternFill>
              </fill>
            </x14:dxf>
          </x14:cfRule>
          <xm:sqref>AT36</xm:sqref>
        </x14:conditionalFormatting>
        <x14:conditionalFormatting xmlns:xm="http://schemas.microsoft.com/office/excel/2006/main">
          <x14:cfRule type="containsText" priority="19337" operator="containsText" id="{3B9AD68B-2E21-4F77-A82E-A567F6A09A62}">
            <xm:f>NOT(ISERROR(SEARCH('Listados Datos'!$P$3,AR36)))</xm:f>
            <xm:f>'Listados Datos'!$P$3</xm:f>
            <x14:dxf>
              <fill>
                <patternFill>
                  <bgColor rgb="FF99CC00"/>
                </patternFill>
              </fill>
            </x14:dxf>
          </x14:cfRule>
          <x14:cfRule type="containsText" priority="19338" operator="containsText" id="{4BAE9D03-1A53-47F7-8C3B-F7A2048C74CA}">
            <xm:f>NOT(ISERROR(SEARCH('Listados Datos'!$P$4,AR36)))</xm:f>
            <xm:f>'Listados Datos'!$P$4</xm:f>
            <x14:dxf>
              <fill>
                <patternFill>
                  <bgColor rgb="FF33CC33"/>
                </patternFill>
              </fill>
            </x14:dxf>
          </x14:cfRule>
          <x14:cfRule type="containsText" priority="19339" operator="containsText" id="{EACEAA7D-C6E4-465E-B93A-B88E59595607}">
            <xm:f>NOT(ISERROR(SEARCH('Listados Datos'!$P$5,AR36)))</xm:f>
            <xm:f>'Listados Datos'!$P$5</xm:f>
            <x14:dxf>
              <fill>
                <patternFill>
                  <bgColor rgb="FFFFFF00"/>
                </patternFill>
              </fill>
            </x14:dxf>
          </x14:cfRule>
          <x14:cfRule type="containsText" priority="19340" operator="containsText" id="{83631495-A360-4046-9023-2825D91F6ADA}">
            <xm:f>NOT(ISERROR(SEARCH('Listados Datos'!$P$6,AR36)))</xm:f>
            <xm:f>'Listados Datos'!$P$6</xm:f>
            <x14:dxf>
              <fill>
                <patternFill>
                  <bgColor rgb="FFFFC000"/>
                </patternFill>
              </fill>
            </x14:dxf>
          </x14:cfRule>
          <x14:cfRule type="containsText" priority="19341" operator="containsText" id="{2D484C47-E83D-41BA-8054-16DD4894BF16}">
            <xm:f>NOT(ISERROR(SEARCH('Listados Datos'!$P$7,AR36)))</xm:f>
            <xm:f>'Listados Datos'!$P$7</xm:f>
            <x14:dxf>
              <fill>
                <patternFill>
                  <bgColor rgb="FFFF0000"/>
                </patternFill>
              </fill>
            </x14:dxf>
          </x14:cfRule>
          <xm:sqref>AR36</xm:sqref>
        </x14:conditionalFormatting>
        <x14:conditionalFormatting xmlns:xm="http://schemas.microsoft.com/office/excel/2006/main">
          <x14:cfRule type="containsText" priority="19333" operator="containsText" id="{889268B0-06F8-42B4-A3D8-6007623F7CA8}">
            <xm:f>NOT(ISERROR(SEARCH('Listados Datos'!$T$3,AT37)))</xm:f>
            <xm:f>'Listados Datos'!$T$3</xm:f>
            <x14:dxf>
              <fill>
                <patternFill patternType="solid">
                  <bgColor rgb="FFC00000"/>
                </patternFill>
              </fill>
            </x14:dxf>
          </x14:cfRule>
          <x14:cfRule type="containsText" priority="19334" operator="containsText" id="{3BDE3B23-99DA-4669-AAF6-C215B6F98FBE}">
            <xm:f>NOT(ISERROR(SEARCH('Listados Datos'!$T$4,AT37)))</xm:f>
            <xm:f>'Listados Datos'!$T$4</xm:f>
            <x14:dxf>
              <font>
                <b/>
                <i val="0"/>
                <color theme="0"/>
              </font>
              <fill>
                <patternFill>
                  <bgColor rgb="FFE26B0A"/>
                </patternFill>
              </fill>
            </x14:dxf>
          </x14:cfRule>
          <x14:cfRule type="containsText" priority="19335" operator="containsText" id="{E3DB0ADB-5153-4BD0-8979-95604A9A3E80}">
            <xm:f>NOT(ISERROR(SEARCH('Listados Datos'!$T$5,AT37)))</xm:f>
            <xm:f>'Listados Datos'!$T$5</xm:f>
            <x14:dxf>
              <font>
                <b/>
                <i val="0"/>
                <color auto="1"/>
              </font>
              <fill>
                <patternFill>
                  <bgColor rgb="FFFFFF00"/>
                </patternFill>
              </fill>
            </x14:dxf>
          </x14:cfRule>
          <x14:cfRule type="containsText" priority="19336" operator="containsText" id="{C8C30D4E-01BC-464F-9863-59E77C85C698}">
            <xm:f>NOT(ISERROR(SEARCH('Listados Datos'!$T$6,AT37)))</xm:f>
            <xm:f>'Listados Datos'!$T$6</xm:f>
            <x14:dxf>
              <font>
                <b/>
                <i val="0"/>
              </font>
              <fill>
                <patternFill>
                  <bgColor rgb="FF92D050"/>
                </patternFill>
              </fill>
            </x14:dxf>
          </x14:cfRule>
          <xm:sqref>AT37</xm:sqref>
        </x14:conditionalFormatting>
        <x14:conditionalFormatting xmlns:xm="http://schemas.microsoft.com/office/excel/2006/main">
          <x14:cfRule type="containsText" priority="19323" operator="containsText" id="{FA1FC46E-AF33-4C5B-8624-14774A123BA7}">
            <xm:f>NOT(ISERROR(SEARCH('Listados Datos'!$P$3,AR37)))</xm:f>
            <xm:f>'Listados Datos'!$P$3</xm:f>
            <x14:dxf>
              <fill>
                <patternFill>
                  <bgColor rgb="FF99CC00"/>
                </patternFill>
              </fill>
            </x14:dxf>
          </x14:cfRule>
          <x14:cfRule type="containsText" priority="19324" operator="containsText" id="{513422F8-8207-4618-99EF-AFFAE40DE45F}">
            <xm:f>NOT(ISERROR(SEARCH('Listados Datos'!$P$4,AR37)))</xm:f>
            <xm:f>'Listados Datos'!$P$4</xm:f>
            <x14:dxf>
              <fill>
                <patternFill>
                  <bgColor rgb="FF33CC33"/>
                </patternFill>
              </fill>
            </x14:dxf>
          </x14:cfRule>
          <x14:cfRule type="containsText" priority="19325" operator="containsText" id="{44062A30-7338-49A2-83DA-2737D39F57AB}">
            <xm:f>NOT(ISERROR(SEARCH('Listados Datos'!$P$5,AR37)))</xm:f>
            <xm:f>'Listados Datos'!$P$5</xm:f>
            <x14:dxf>
              <fill>
                <patternFill>
                  <bgColor rgb="FFFFFF00"/>
                </patternFill>
              </fill>
            </x14:dxf>
          </x14:cfRule>
          <x14:cfRule type="containsText" priority="19326" operator="containsText" id="{7A87BCB8-4D79-4303-A3F5-472D66101F6C}">
            <xm:f>NOT(ISERROR(SEARCH('Listados Datos'!$P$6,AR37)))</xm:f>
            <xm:f>'Listados Datos'!$P$6</xm:f>
            <x14:dxf>
              <fill>
                <patternFill>
                  <bgColor rgb="FFFFC000"/>
                </patternFill>
              </fill>
            </x14:dxf>
          </x14:cfRule>
          <x14:cfRule type="containsText" priority="19327" operator="containsText" id="{B26AEEA5-9A01-462C-8B33-4DE8D031D7AD}">
            <xm:f>NOT(ISERROR(SEARCH('Listados Datos'!$P$7,AR37)))</xm:f>
            <xm:f>'Listados Datos'!$P$7</xm:f>
            <x14:dxf>
              <fill>
                <patternFill>
                  <bgColor rgb="FFFF0000"/>
                </patternFill>
              </fill>
            </x14:dxf>
          </x14:cfRule>
          <xm:sqref>AR37</xm:sqref>
        </x14:conditionalFormatting>
        <x14:conditionalFormatting xmlns:xm="http://schemas.microsoft.com/office/excel/2006/main">
          <x14:cfRule type="containsText" priority="19151" operator="containsText" id="{7504F41D-C9F1-48B7-8C30-0EBAEA84F00D}">
            <xm:f>NOT(ISERROR(SEARCH('Listados Datos'!$T$3,AF46)))</xm:f>
            <xm:f>'Listados Datos'!$T$3</xm:f>
            <x14:dxf>
              <fill>
                <patternFill patternType="solid">
                  <bgColor rgb="FFC00000"/>
                </patternFill>
              </fill>
            </x14:dxf>
          </x14:cfRule>
          <x14:cfRule type="containsText" priority="19152" operator="containsText" id="{FE32C61D-4469-40CA-94E0-01DA5252FCCD}">
            <xm:f>NOT(ISERROR(SEARCH('Listados Datos'!$T$4,AF46)))</xm:f>
            <xm:f>'Listados Datos'!$T$4</xm:f>
            <x14:dxf>
              <font>
                <b/>
                <i val="0"/>
                <color theme="0"/>
              </font>
              <fill>
                <patternFill>
                  <bgColor rgb="FFE26B0A"/>
                </patternFill>
              </fill>
            </x14:dxf>
          </x14:cfRule>
          <x14:cfRule type="containsText" priority="19153" operator="containsText" id="{5FAF530C-3E02-41E6-BE0E-AE80028DD95F}">
            <xm:f>NOT(ISERROR(SEARCH('Listados Datos'!$T$5,AF46)))</xm:f>
            <xm:f>'Listados Datos'!$T$5</xm:f>
            <x14:dxf>
              <font>
                <b/>
                <i val="0"/>
                <color auto="1"/>
              </font>
              <fill>
                <patternFill>
                  <bgColor rgb="FFFFFF00"/>
                </patternFill>
              </fill>
            </x14:dxf>
          </x14:cfRule>
          <x14:cfRule type="containsText" priority="19154" operator="containsText" id="{B5AD1CDB-1242-4BC3-AFD0-2FC090CD987B}">
            <xm:f>NOT(ISERROR(SEARCH('Listados Datos'!$T$6,AF46)))</xm:f>
            <xm:f>'Listados Datos'!$T$6</xm:f>
            <x14:dxf>
              <font>
                <b/>
                <i val="0"/>
              </font>
              <fill>
                <patternFill>
                  <bgColor rgb="FF92D050"/>
                </patternFill>
              </fill>
            </x14:dxf>
          </x14:cfRule>
          <xm:sqref>AF46:AF47 AF51</xm:sqref>
        </x14:conditionalFormatting>
        <x14:conditionalFormatting xmlns:xm="http://schemas.microsoft.com/office/excel/2006/main">
          <x14:cfRule type="containsText" priority="19315" operator="containsText" id="{62EFC965-0B74-4AB2-B7D5-F278A69C1824}">
            <xm:f>NOT(ISERROR(SEARCH('Listados Datos'!$T$3,AB40)))</xm:f>
            <xm:f>'Listados Datos'!$T$3</xm:f>
            <x14:dxf>
              <fill>
                <patternFill patternType="solid">
                  <bgColor rgb="FFC00000"/>
                </patternFill>
              </fill>
            </x14:dxf>
          </x14:cfRule>
          <x14:cfRule type="containsText" priority="19316" operator="containsText" id="{40BDDB8D-F25F-478A-B054-EA5C7C403AF1}">
            <xm:f>NOT(ISERROR(SEARCH('Listados Datos'!$T$4,AB40)))</xm:f>
            <xm:f>'Listados Datos'!$T$4</xm:f>
            <x14:dxf>
              <font>
                <b/>
                <i val="0"/>
                <color theme="0"/>
              </font>
              <fill>
                <patternFill>
                  <bgColor rgb="FFE26B0A"/>
                </patternFill>
              </fill>
            </x14:dxf>
          </x14:cfRule>
          <x14:cfRule type="containsText" priority="19317" operator="containsText" id="{34DBCF2E-8CE1-41FC-BF70-5D1829E1C1F2}">
            <xm:f>NOT(ISERROR(SEARCH('Listados Datos'!$T$5,AB40)))</xm:f>
            <xm:f>'Listados Datos'!$T$5</xm:f>
            <x14:dxf>
              <font>
                <b/>
                <i val="0"/>
                <color auto="1"/>
              </font>
              <fill>
                <patternFill>
                  <bgColor rgb="FFFFFF00"/>
                </patternFill>
              </fill>
            </x14:dxf>
          </x14:cfRule>
          <x14:cfRule type="containsText" priority="19318" operator="containsText" id="{774F40EE-D5A6-454C-A845-5BEBA9B1F582}">
            <xm:f>NOT(ISERROR(SEARCH('Listados Datos'!$T$6,AB40)))</xm:f>
            <xm:f>'Listados Datos'!$T$6</xm:f>
            <x14:dxf>
              <font>
                <b/>
                <i val="0"/>
              </font>
              <fill>
                <patternFill>
                  <bgColor rgb="FF92D050"/>
                </patternFill>
              </fill>
            </x14:dxf>
          </x14:cfRule>
          <xm:sqref>AB40:AB41</xm:sqref>
        </x14:conditionalFormatting>
        <x14:conditionalFormatting xmlns:xm="http://schemas.microsoft.com/office/excel/2006/main">
          <x14:cfRule type="containsText" priority="19305" operator="containsText" id="{61EF1D4A-7730-45EA-ADB9-E23571AB5DFB}">
            <xm:f>NOT(ISERROR(SEARCH('Listados Datos'!$P$3,Z40)))</xm:f>
            <xm:f>'Listados Datos'!$P$3</xm:f>
            <x14:dxf>
              <fill>
                <patternFill>
                  <bgColor rgb="FF99CC00"/>
                </patternFill>
              </fill>
            </x14:dxf>
          </x14:cfRule>
          <x14:cfRule type="containsText" priority="19306" operator="containsText" id="{9793E394-07C8-43A2-B138-02A0767D294E}">
            <xm:f>NOT(ISERROR(SEARCH('Listados Datos'!$P$4,Z40)))</xm:f>
            <xm:f>'Listados Datos'!$P$4</xm:f>
            <x14:dxf>
              <fill>
                <patternFill>
                  <bgColor rgb="FF33CC33"/>
                </patternFill>
              </fill>
            </x14:dxf>
          </x14:cfRule>
          <x14:cfRule type="containsText" priority="19307" operator="containsText" id="{5490055C-819A-4EEC-8EB6-34AAB88B3415}">
            <xm:f>NOT(ISERROR(SEARCH('Listados Datos'!$P$5,Z40)))</xm:f>
            <xm:f>'Listados Datos'!$P$5</xm:f>
            <x14:dxf>
              <fill>
                <patternFill>
                  <bgColor rgb="FFFFFF00"/>
                </patternFill>
              </fill>
            </x14:dxf>
          </x14:cfRule>
          <x14:cfRule type="containsText" priority="19308" operator="containsText" id="{6888ADC1-C231-478D-AFA7-DD7624E3F0F5}">
            <xm:f>NOT(ISERROR(SEARCH('Listados Datos'!$P$6,Z40)))</xm:f>
            <xm:f>'Listados Datos'!$P$6</xm:f>
            <x14:dxf>
              <fill>
                <patternFill>
                  <bgColor rgb="FFFFC000"/>
                </patternFill>
              </fill>
            </x14:dxf>
          </x14:cfRule>
          <x14:cfRule type="containsText" priority="19309" operator="containsText" id="{0B8517B7-FA10-4EE0-9966-ED9201445D31}">
            <xm:f>NOT(ISERROR(SEARCH('Listados Datos'!$P$7,Z40)))</xm:f>
            <xm:f>'Listados Datos'!$P$7</xm:f>
            <x14:dxf>
              <fill>
                <patternFill>
                  <bgColor rgb="FFFF0000"/>
                </patternFill>
              </fill>
            </x14:dxf>
          </x14:cfRule>
          <xm:sqref>Z40:Z41</xm:sqref>
        </x14:conditionalFormatting>
        <x14:conditionalFormatting xmlns:xm="http://schemas.microsoft.com/office/excel/2006/main">
          <x14:cfRule type="containsText" priority="19097" operator="containsText" id="{D8AEF834-4D2B-4E5C-8CD7-06993A2E33AA}">
            <xm:f>NOT(ISERROR(SEARCH('Listados Datos'!$T$3,AT46)))</xm:f>
            <xm:f>'Listados Datos'!$T$3</xm:f>
            <x14:dxf>
              <fill>
                <patternFill patternType="solid">
                  <bgColor rgb="FFC00000"/>
                </patternFill>
              </fill>
            </x14:dxf>
          </x14:cfRule>
          <x14:cfRule type="containsText" priority="19098" operator="containsText" id="{2A625B58-A67D-4CB3-A4F8-25E878C37889}">
            <xm:f>NOT(ISERROR(SEARCH('Listados Datos'!$T$4,AT46)))</xm:f>
            <xm:f>'Listados Datos'!$T$4</xm:f>
            <x14:dxf>
              <font>
                <b/>
                <i val="0"/>
                <color theme="0"/>
              </font>
              <fill>
                <patternFill>
                  <bgColor rgb="FFE26B0A"/>
                </patternFill>
              </fill>
            </x14:dxf>
          </x14:cfRule>
          <x14:cfRule type="containsText" priority="19099" operator="containsText" id="{09BAA43A-0940-422B-A797-EE4BEFA51558}">
            <xm:f>NOT(ISERROR(SEARCH('Listados Datos'!$T$5,AT46)))</xm:f>
            <xm:f>'Listados Datos'!$T$5</xm:f>
            <x14:dxf>
              <font>
                <b/>
                <i val="0"/>
                <color auto="1"/>
              </font>
              <fill>
                <patternFill>
                  <bgColor rgb="FFFFFF00"/>
                </patternFill>
              </fill>
            </x14:dxf>
          </x14:cfRule>
          <x14:cfRule type="containsText" priority="19100" operator="containsText" id="{581349DB-A19C-469A-A6A8-B64528C887DE}">
            <xm:f>NOT(ISERROR(SEARCH('Listados Datos'!$T$6,AT46)))</xm:f>
            <xm:f>'Listados Datos'!$T$6</xm:f>
            <x14:dxf>
              <font>
                <b/>
                <i val="0"/>
              </font>
              <fill>
                <patternFill>
                  <bgColor rgb="FF92D050"/>
                </patternFill>
              </fill>
            </x14:dxf>
          </x14:cfRule>
          <xm:sqref>AT46</xm:sqref>
        </x14:conditionalFormatting>
        <x14:conditionalFormatting xmlns:xm="http://schemas.microsoft.com/office/excel/2006/main">
          <x14:cfRule type="containsText" priority="19087" operator="containsText" id="{0393B0D1-1795-4696-947F-113EDA63F93D}">
            <xm:f>NOT(ISERROR(SEARCH('Listados Datos'!$P$3,AR46)))</xm:f>
            <xm:f>'Listados Datos'!$P$3</xm:f>
            <x14:dxf>
              <fill>
                <patternFill>
                  <bgColor rgb="FF99CC00"/>
                </patternFill>
              </fill>
            </x14:dxf>
          </x14:cfRule>
          <x14:cfRule type="containsText" priority="19088" operator="containsText" id="{B5552976-D670-4ED5-A45D-CCDE4AF05EA7}">
            <xm:f>NOT(ISERROR(SEARCH('Listados Datos'!$P$4,AR46)))</xm:f>
            <xm:f>'Listados Datos'!$P$4</xm:f>
            <x14:dxf>
              <fill>
                <patternFill>
                  <bgColor rgb="FF33CC33"/>
                </patternFill>
              </fill>
            </x14:dxf>
          </x14:cfRule>
          <x14:cfRule type="containsText" priority="19089" operator="containsText" id="{606328FE-43CF-4166-8F61-10AA613E140F}">
            <xm:f>NOT(ISERROR(SEARCH('Listados Datos'!$P$5,AR46)))</xm:f>
            <xm:f>'Listados Datos'!$P$5</xm:f>
            <x14:dxf>
              <fill>
                <patternFill>
                  <bgColor rgb="FFFFFF00"/>
                </patternFill>
              </fill>
            </x14:dxf>
          </x14:cfRule>
          <x14:cfRule type="containsText" priority="19090" operator="containsText" id="{C2ABD7AE-946C-4F70-A2EB-D1801FCAE88B}">
            <xm:f>NOT(ISERROR(SEARCH('Listados Datos'!$P$6,AR46)))</xm:f>
            <xm:f>'Listados Datos'!$P$6</xm:f>
            <x14:dxf>
              <fill>
                <patternFill>
                  <bgColor rgb="FFFFC000"/>
                </patternFill>
              </fill>
            </x14:dxf>
          </x14:cfRule>
          <x14:cfRule type="containsText" priority="19091" operator="containsText" id="{F133AB29-2D19-442C-8F38-22C1CC517EAB}">
            <xm:f>NOT(ISERROR(SEARCH('Listados Datos'!$P$7,AR46)))</xm:f>
            <xm:f>'Listados Datos'!$P$7</xm:f>
            <x14:dxf>
              <fill>
                <patternFill>
                  <bgColor rgb="FFFF0000"/>
                </patternFill>
              </fill>
            </x14:dxf>
          </x14:cfRule>
          <xm:sqref>AR46</xm:sqref>
        </x14:conditionalFormatting>
        <x14:conditionalFormatting xmlns:xm="http://schemas.microsoft.com/office/excel/2006/main">
          <x14:cfRule type="containsText" priority="19251" operator="containsText" id="{681CF19A-E98F-4B11-978E-5A42D429CD07}">
            <xm:f>NOT(ISERROR(SEARCH('Listados Datos'!$T$3,AT41)))</xm:f>
            <xm:f>'Listados Datos'!$T$3</xm:f>
            <x14:dxf>
              <fill>
                <patternFill patternType="solid">
                  <bgColor rgb="FFC00000"/>
                </patternFill>
              </fill>
            </x14:dxf>
          </x14:cfRule>
          <x14:cfRule type="containsText" priority="19252" operator="containsText" id="{8A1FEB7F-D494-4F89-BDF6-C42A63A759EC}">
            <xm:f>NOT(ISERROR(SEARCH('Listados Datos'!$T$4,AT41)))</xm:f>
            <xm:f>'Listados Datos'!$T$4</xm:f>
            <x14:dxf>
              <font>
                <b/>
                <i val="0"/>
                <color theme="0"/>
              </font>
              <fill>
                <patternFill>
                  <bgColor rgb="FFE26B0A"/>
                </patternFill>
              </fill>
            </x14:dxf>
          </x14:cfRule>
          <x14:cfRule type="containsText" priority="19253" operator="containsText" id="{ACB3EBEE-874A-4347-8CA8-5C7F096165A3}">
            <xm:f>NOT(ISERROR(SEARCH('Listados Datos'!$T$5,AT41)))</xm:f>
            <xm:f>'Listados Datos'!$T$5</xm:f>
            <x14:dxf>
              <font>
                <b/>
                <i val="0"/>
                <color auto="1"/>
              </font>
              <fill>
                <patternFill>
                  <bgColor rgb="FFFFFF00"/>
                </patternFill>
              </fill>
            </x14:dxf>
          </x14:cfRule>
          <x14:cfRule type="containsText" priority="19254" operator="containsText" id="{463AE1A9-1929-4101-B447-6B602A4AB387}">
            <xm:f>NOT(ISERROR(SEARCH('Listados Datos'!$T$6,AT41)))</xm:f>
            <xm:f>'Listados Datos'!$T$6</xm:f>
            <x14:dxf>
              <font>
                <b/>
                <i val="0"/>
              </font>
              <fill>
                <patternFill>
                  <bgColor rgb="FF92D050"/>
                </patternFill>
              </fill>
            </x14:dxf>
          </x14:cfRule>
          <xm:sqref>AT41</xm:sqref>
        </x14:conditionalFormatting>
        <x14:conditionalFormatting xmlns:xm="http://schemas.microsoft.com/office/excel/2006/main">
          <x14:cfRule type="containsText" priority="19241" operator="containsText" id="{03D9423A-6FBC-4390-A803-CE279D6EEC44}">
            <xm:f>NOT(ISERROR(SEARCH('Listados Datos'!$P$3,AR41)))</xm:f>
            <xm:f>'Listados Datos'!$P$3</xm:f>
            <x14:dxf>
              <fill>
                <patternFill>
                  <bgColor rgb="FF99CC00"/>
                </patternFill>
              </fill>
            </x14:dxf>
          </x14:cfRule>
          <x14:cfRule type="containsText" priority="19242" operator="containsText" id="{805266B5-5FC1-4E37-9586-88621D040B40}">
            <xm:f>NOT(ISERROR(SEARCH('Listados Datos'!$P$4,AR41)))</xm:f>
            <xm:f>'Listados Datos'!$P$4</xm:f>
            <x14:dxf>
              <fill>
                <patternFill>
                  <bgColor rgb="FF33CC33"/>
                </patternFill>
              </fill>
            </x14:dxf>
          </x14:cfRule>
          <x14:cfRule type="containsText" priority="19243" operator="containsText" id="{CFD984C6-1666-468F-9AE5-23B75477E76C}">
            <xm:f>NOT(ISERROR(SEARCH('Listados Datos'!$P$5,AR41)))</xm:f>
            <xm:f>'Listados Datos'!$P$5</xm:f>
            <x14:dxf>
              <fill>
                <patternFill>
                  <bgColor rgb="FFFFFF00"/>
                </patternFill>
              </fill>
            </x14:dxf>
          </x14:cfRule>
          <x14:cfRule type="containsText" priority="19244" operator="containsText" id="{E1B15D1F-E969-48A7-A7D3-586B80D451FF}">
            <xm:f>NOT(ISERROR(SEARCH('Listados Datos'!$P$6,AR41)))</xm:f>
            <xm:f>'Listados Datos'!$P$6</xm:f>
            <x14:dxf>
              <fill>
                <patternFill>
                  <bgColor rgb="FFFFC000"/>
                </patternFill>
              </fill>
            </x14:dxf>
          </x14:cfRule>
          <x14:cfRule type="containsText" priority="19245" operator="containsText" id="{B1FF922A-3194-4554-ABD5-86C5B247F3A4}">
            <xm:f>NOT(ISERROR(SEARCH('Listados Datos'!$P$7,AR41)))</xm:f>
            <xm:f>'Listados Datos'!$P$7</xm:f>
            <x14:dxf>
              <fill>
                <patternFill>
                  <bgColor rgb="FFFF0000"/>
                </patternFill>
              </fill>
            </x14:dxf>
          </x14:cfRule>
          <xm:sqref>AR41</xm:sqref>
        </x14:conditionalFormatting>
        <x14:conditionalFormatting xmlns:xm="http://schemas.microsoft.com/office/excel/2006/main">
          <x14:cfRule type="containsText" priority="19237" operator="containsText" id="{1B1444C2-B934-40AB-869A-1C99CF4BDC03}">
            <xm:f>NOT(ISERROR(SEARCH('Listados Datos'!$T$3,AT45)))</xm:f>
            <xm:f>'Listados Datos'!$T$3</xm:f>
            <x14:dxf>
              <fill>
                <patternFill patternType="solid">
                  <bgColor rgb="FFC00000"/>
                </patternFill>
              </fill>
            </x14:dxf>
          </x14:cfRule>
          <x14:cfRule type="containsText" priority="19238" operator="containsText" id="{9C542FA9-4327-493F-B638-C6DFEEA77FB2}">
            <xm:f>NOT(ISERROR(SEARCH('Listados Datos'!$T$4,AT45)))</xm:f>
            <xm:f>'Listados Datos'!$T$4</xm:f>
            <x14:dxf>
              <font>
                <b/>
                <i val="0"/>
                <color theme="0"/>
              </font>
              <fill>
                <patternFill>
                  <bgColor rgb="FFE26B0A"/>
                </patternFill>
              </fill>
            </x14:dxf>
          </x14:cfRule>
          <x14:cfRule type="containsText" priority="19239" operator="containsText" id="{151FFA61-B183-4694-A6FD-B5723A4872B4}">
            <xm:f>NOT(ISERROR(SEARCH('Listados Datos'!$T$5,AT45)))</xm:f>
            <xm:f>'Listados Datos'!$T$5</xm:f>
            <x14:dxf>
              <font>
                <b/>
                <i val="0"/>
                <color auto="1"/>
              </font>
              <fill>
                <patternFill>
                  <bgColor rgb="FFFFFF00"/>
                </patternFill>
              </fill>
            </x14:dxf>
          </x14:cfRule>
          <x14:cfRule type="containsText" priority="19240" operator="containsText" id="{CB7D7F57-47D8-4A07-83B1-CB9AB0306237}">
            <xm:f>NOT(ISERROR(SEARCH('Listados Datos'!$T$6,AT45)))</xm:f>
            <xm:f>'Listados Datos'!$T$6</xm:f>
            <x14:dxf>
              <font>
                <b/>
                <i val="0"/>
              </font>
              <fill>
                <patternFill>
                  <bgColor rgb="FF92D050"/>
                </patternFill>
              </fill>
            </x14:dxf>
          </x14:cfRule>
          <xm:sqref>AT45</xm:sqref>
        </x14:conditionalFormatting>
        <x14:conditionalFormatting xmlns:xm="http://schemas.microsoft.com/office/excel/2006/main">
          <x14:cfRule type="containsText" priority="19227" operator="containsText" id="{9F93F923-A58C-4D5A-A6FF-E76ED869F210}">
            <xm:f>NOT(ISERROR(SEARCH('Listados Datos'!$P$3,AR45)))</xm:f>
            <xm:f>'Listados Datos'!$P$3</xm:f>
            <x14:dxf>
              <fill>
                <patternFill>
                  <bgColor rgb="FF99CC00"/>
                </patternFill>
              </fill>
            </x14:dxf>
          </x14:cfRule>
          <x14:cfRule type="containsText" priority="19228" operator="containsText" id="{12790F42-8C61-44BA-A20A-25641D46C2D0}">
            <xm:f>NOT(ISERROR(SEARCH('Listados Datos'!$P$4,AR45)))</xm:f>
            <xm:f>'Listados Datos'!$P$4</xm:f>
            <x14:dxf>
              <fill>
                <patternFill>
                  <bgColor rgb="FF33CC33"/>
                </patternFill>
              </fill>
            </x14:dxf>
          </x14:cfRule>
          <x14:cfRule type="containsText" priority="19229" operator="containsText" id="{4D480013-6E3F-463B-AA58-F1621B7291D8}">
            <xm:f>NOT(ISERROR(SEARCH('Listados Datos'!$P$5,AR45)))</xm:f>
            <xm:f>'Listados Datos'!$P$5</xm:f>
            <x14:dxf>
              <fill>
                <patternFill>
                  <bgColor rgb="FFFFFF00"/>
                </patternFill>
              </fill>
            </x14:dxf>
          </x14:cfRule>
          <x14:cfRule type="containsText" priority="19230" operator="containsText" id="{AB3C8034-2FE4-47AD-B642-04D5FD76E994}">
            <xm:f>NOT(ISERROR(SEARCH('Listados Datos'!$P$6,AR45)))</xm:f>
            <xm:f>'Listados Datos'!$P$6</xm:f>
            <x14:dxf>
              <fill>
                <patternFill>
                  <bgColor rgb="FFFFC000"/>
                </patternFill>
              </fill>
            </x14:dxf>
          </x14:cfRule>
          <x14:cfRule type="containsText" priority="19231" operator="containsText" id="{594F1B4C-BC7E-43F4-9555-011543130C99}">
            <xm:f>NOT(ISERROR(SEARCH('Listados Datos'!$P$7,AR45)))</xm:f>
            <xm:f>'Listados Datos'!$P$7</xm:f>
            <x14:dxf>
              <fill>
                <patternFill>
                  <bgColor rgb="FFFF0000"/>
                </patternFill>
              </fill>
            </x14:dxf>
          </x14:cfRule>
          <xm:sqref>AR45</xm:sqref>
        </x14:conditionalFormatting>
        <x14:conditionalFormatting xmlns:xm="http://schemas.microsoft.com/office/excel/2006/main">
          <x14:cfRule type="containsText" priority="19223" operator="containsText" id="{F62F8092-BCAA-4534-85DD-41570F4F9D39}">
            <xm:f>NOT(ISERROR(SEARCH('Listados Datos'!$T$3,AF42)))</xm:f>
            <xm:f>'Listados Datos'!$T$3</xm:f>
            <x14:dxf>
              <fill>
                <patternFill patternType="solid">
                  <bgColor rgb="FFC00000"/>
                </patternFill>
              </fill>
            </x14:dxf>
          </x14:cfRule>
          <x14:cfRule type="containsText" priority="19224" operator="containsText" id="{B074EB9C-D9E4-4508-B9E5-5D0CF8E5A79C}">
            <xm:f>NOT(ISERROR(SEARCH('Listados Datos'!$T$4,AF42)))</xm:f>
            <xm:f>'Listados Datos'!$T$4</xm:f>
            <x14:dxf>
              <font>
                <b/>
                <i val="0"/>
                <color theme="0"/>
              </font>
              <fill>
                <patternFill>
                  <bgColor rgb="FFE26B0A"/>
                </patternFill>
              </fill>
            </x14:dxf>
          </x14:cfRule>
          <x14:cfRule type="containsText" priority="19225" operator="containsText" id="{3BAA08D8-E3D3-45A0-BE89-9D2ECE23EDE1}">
            <xm:f>NOT(ISERROR(SEARCH('Listados Datos'!$T$5,AF42)))</xm:f>
            <xm:f>'Listados Datos'!$T$5</xm:f>
            <x14:dxf>
              <font>
                <b/>
                <i val="0"/>
                <color auto="1"/>
              </font>
              <fill>
                <patternFill>
                  <bgColor rgb="FFFFFF00"/>
                </patternFill>
              </fill>
            </x14:dxf>
          </x14:cfRule>
          <x14:cfRule type="containsText" priority="19226" operator="containsText" id="{50EEEFCD-07DD-4108-A8C3-4356A98B6F7F}">
            <xm:f>NOT(ISERROR(SEARCH('Listados Datos'!$T$6,AF42)))</xm:f>
            <xm:f>'Listados Datos'!$T$6</xm:f>
            <x14:dxf>
              <font>
                <b/>
                <i val="0"/>
              </font>
              <fill>
                <patternFill>
                  <bgColor rgb="FF92D050"/>
                </patternFill>
              </fill>
            </x14:dxf>
          </x14:cfRule>
          <xm:sqref>AF42:AF43</xm:sqref>
        </x14:conditionalFormatting>
        <x14:conditionalFormatting xmlns:xm="http://schemas.microsoft.com/office/excel/2006/main">
          <x14:cfRule type="containsText" priority="19219" operator="containsText" id="{48FEA2BD-BBA4-463C-A93B-8F9AF382924A}">
            <xm:f>NOT(ISERROR(SEARCH('Listados Datos'!$T$3,AB42)))</xm:f>
            <xm:f>'Listados Datos'!$T$3</xm:f>
            <x14:dxf>
              <fill>
                <patternFill patternType="solid">
                  <bgColor rgb="FFC00000"/>
                </patternFill>
              </fill>
            </x14:dxf>
          </x14:cfRule>
          <x14:cfRule type="containsText" priority="19220" operator="containsText" id="{74AD12A3-D0B1-41B4-97F2-06627595C993}">
            <xm:f>NOT(ISERROR(SEARCH('Listados Datos'!$T$4,AB42)))</xm:f>
            <xm:f>'Listados Datos'!$T$4</xm:f>
            <x14:dxf>
              <font>
                <b/>
                <i val="0"/>
                <color theme="0"/>
              </font>
              <fill>
                <patternFill>
                  <bgColor rgb="FFE26B0A"/>
                </patternFill>
              </fill>
            </x14:dxf>
          </x14:cfRule>
          <x14:cfRule type="containsText" priority="19221" operator="containsText" id="{6D748A0F-78A9-4028-A575-4676DE8021CF}">
            <xm:f>NOT(ISERROR(SEARCH('Listados Datos'!$T$5,AB42)))</xm:f>
            <xm:f>'Listados Datos'!$T$5</xm:f>
            <x14:dxf>
              <font>
                <b/>
                <i val="0"/>
                <color auto="1"/>
              </font>
              <fill>
                <patternFill>
                  <bgColor rgb="FFFFFF00"/>
                </patternFill>
              </fill>
            </x14:dxf>
          </x14:cfRule>
          <x14:cfRule type="containsText" priority="19222" operator="containsText" id="{D8EA9EE5-C642-4C79-BA18-1CF05212A53F}">
            <xm:f>NOT(ISERROR(SEARCH('Listados Datos'!$T$6,AB42)))</xm:f>
            <xm:f>'Listados Datos'!$T$6</xm:f>
            <x14:dxf>
              <font>
                <b/>
                <i val="0"/>
              </font>
              <fill>
                <patternFill>
                  <bgColor rgb="FF92D050"/>
                </patternFill>
              </fill>
            </x14:dxf>
          </x14:cfRule>
          <xm:sqref>AB42:AB43</xm:sqref>
        </x14:conditionalFormatting>
        <x14:conditionalFormatting xmlns:xm="http://schemas.microsoft.com/office/excel/2006/main">
          <x14:cfRule type="containsText" priority="19209" operator="containsText" id="{8312E75C-6CE6-461E-BEA2-78B004C4A776}">
            <xm:f>NOT(ISERROR(SEARCH('Listados Datos'!$P$3,Z42)))</xm:f>
            <xm:f>'Listados Datos'!$P$3</xm:f>
            <x14:dxf>
              <fill>
                <patternFill>
                  <bgColor rgb="FF99CC00"/>
                </patternFill>
              </fill>
            </x14:dxf>
          </x14:cfRule>
          <x14:cfRule type="containsText" priority="19210" operator="containsText" id="{BF327C6B-D7F0-4836-87EE-E1C5E0A9F038}">
            <xm:f>NOT(ISERROR(SEARCH('Listados Datos'!$P$4,Z42)))</xm:f>
            <xm:f>'Listados Datos'!$P$4</xm:f>
            <x14:dxf>
              <fill>
                <patternFill>
                  <bgColor rgb="FF33CC33"/>
                </patternFill>
              </fill>
            </x14:dxf>
          </x14:cfRule>
          <x14:cfRule type="containsText" priority="19211" operator="containsText" id="{FE1306B6-B8C5-4BB4-BF3B-29E9483F0F95}">
            <xm:f>NOT(ISERROR(SEARCH('Listados Datos'!$P$5,Z42)))</xm:f>
            <xm:f>'Listados Datos'!$P$5</xm:f>
            <x14:dxf>
              <fill>
                <patternFill>
                  <bgColor rgb="FFFFFF00"/>
                </patternFill>
              </fill>
            </x14:dxf>
          </x14:cfRule>
          <x14:cfRule type="containsText" priority="19212" operator="containsText" id="{BFDFAFF3-D53E-467B-8975-66B3E340C3A0}">
            <xm:f>NOT(ISERROR(SEARCH('Listados Datos'!$P$6,Z42)))</xm:f>
            <xm:f>'Listados Datos'!$P$6</xm:f>
            <x14:dxf>
              <fill>
                <patternFill>
                  <bgColor rgb="FFFFC000"/>
                </patternFill>
              </fill>
            </x14:dxf>
          </x14:cfRule>
          <x14:cfRule type="containsText" priority="19213" operator="containsText" id="{2726D186-28C4-4001-8AD5-2BD3DDF29C74}">
            <xm:f>NOT(ISERROR(SEARCH('Listados Datos'!$P$7,Z42)))</xm:f>
            <xm:f>'Listados Datos'!$P$7</xm:f>
            <x14:dxf>
              <fill>
                <patternFill>
                  <bgColor rgb="FFFF0000"/>
                </patternFill>
              </fill>
            </x14:dxf>
          </x14:cfRule>
          <xm:sqref>Z42:Z43</xm:sqref>
        </x14:conditionalFormatting>
        <x14:conditionalFormatting xmlns:xm="http://schemas.microsoft.com/office/excel/2006/main">
          <x14:cfRule type="containsText" priority="19179" operator="containsText" id="{FD39239B-9171-4110-87BB-5502DA61D8B6}">
            <xm:f>NOT(ISERROR(SEARCH('Listados Datos'!$T$3,AT42)))</xm:f>
            <xm:f>'Listados Datos'!$T$3</xm:f>
            <x14:dxf>
              <fill>
                <patternFill patternType="solid">
                  <bgColor rgb="FFC00000"/>
                </patternFill>
              </fill>
            </x14:dxf>
          </x14:cfRule>
          <x14:cfRule type="containsText" priority="19180" operator="containsText" id="{844C610C-ABC2-4D8B-A340-6BAE04A2756E}">
            <xm:f>NOT(ISERROR(SEARCH('Listados Datos'!$T$4,AT42)))</xm:f>
            <xm:f>'Listados Datos'!$T$4</xm:f>
            <x14:dxf>
              <font>
                <b/>
                <i val="0"/>
                <color theme="0"/>
              </font>
              <fill>
                <patternFill>
                  <bgColor rgb="FFE26B0A"/>
                </patternFill>
              </fill>
            </x14:dxf>
          </x14:cfRule>
          <x14:cfRule type="containsText" priority="19181" operator="containsText" id="{6CA522F3-E03D-4948-BC24-CABBFBE01577}">
            <xm:f>NOT(ISERROR(SEARCH('Listados Datos'!$T$5,AT42)))</xm:f>
            <xm:f>'Listados Datos'!$T$5</xm:f>
            <x14:dxf>
              <font>
                <b/>
                <i val="0"/>
                <color auto="1"/>
              </font>
              <fill>
                <patternFill>
                  <bgColor rgb="FFFFFF00"/>
                </patternFill>
              </fill>
            </x14:dxf>
          </x14:cfRule>
          <x14:cfRule type="containsText" priority="19182" operator="containsText" id="{74FEFC34-A12E-4D90-BD48-2F4C8DDEB764}">
            <xm:f>NOT(ISERROR(SEARCH('Listados Datos'!$T$6,AT42)))</xm:f>
            <xm:f>'Listados Datos'!$T$6</xm:f>
            <x14:dxf>
              <font>
                <b/>
                <i val="0"/>
              </font>
              <fill>
                <patternFill>
                  <bgColor rgb="FF92D050"/>
                </patternFill>
              </fill>
            </x14:dxf>
          </x14:cfRule>
          <xm:sqref>AT42</xm:sqref>
        </x14:conditionalFormatting>
        <x14:conditionalFormatting xmlns:xm="http://schemas.microsoft.com/office/excel/2006/main">
          <x14:cfRule type="containsText" priority="19169" operator="containsText" id="{F56B3B42-F433-48D5-8089-4EFCAF1048D7}">
            <xm:f>NOT(ISERROR(SEARCH('Listados Datos'!$P$3,AR42)))</xm:f>
            <xm:f>'Listados Datos'!$P$3</xm:f>
            <x14:dxf>
              <fill>
                <patternFill>
                  <bgColor rgb="FF99CC00"/>
                </patternFill>
              </fill>
            </x14:dxf>
          </x14:cfRule>
          <x14:cfRule type="containsText" priority="19170" operator="containsText" id="{42FC223E-EBE3-434D-9BA8-0FFC2D5D56B4}">
            <xm:f>NOT(ISERROR(SEARCH('Listados Datos'!$P$4,AR42)))</xm:f>
            <xm:f>'Listados Datos'!$P$4</xm:f>
            <x14:dxf>
              <fill>
                <patternFill>
                  <bgColor rgb="FF33CC33"/>
                </patternFill>
              </fill>
            </x14:dxf>
          </x14:cfRule>
          <x14:cfRule type="containsText" priority="19171" operator="containsText" id="{F01F5C49-D820-404A-A78F-83D6B877F9A7}">
            <xm:f>NOT(ISERROR(SEARCH('Listados Datos'!$P$5,AR42)))</xm:f>
            <xm:f>'Listados Datos'!$P$5</xm:f>
            <x14:dxf>
              <fill>
                <patternFill>
                  <bgColor rgb="FFFFFF00"/>
                </patternFill>
              </fill>
            </x14:dxf>
          </x14:cfRule>
          <x14:cfRule type="containsText" priority="19172" operator="containsText" id="{E202DB24-5F0E-45A8-951C-1FD847C13CA8}">
            <xm:f>NOT(ISERROR(SEARCH('Listados Datos'!$P$6,AR42)))</xm:f>
            <xm:f>'Listados Datos'!$P$6</xm:f>
            <x14:dxf>
              <fill>
                <patternFill>
                  <bgColor rgb="FFFFC000"/>
                </patternFill>
              </fill>
            </x14:dxf>
          </x14:cfRule>
          <x14:cfRule type="containsText" priority="19173" operator="containsText" id="{FEC2C772-C220-49A1-A18C-21139D28965C}">
            <xm:f>NOT(ISERROR(SEARCH('Listados Datos'!$P$7,AR42)))</xm:f>
            <xm:f>'Listados Datos'!$P$7</xm:f>
            <x14:dxf>
              <fill>
                <patternFill>
                  <bgColor rgb="FFFF0000"/>
                </patternFill>
              </fill>
            </x14:dxf>
          </x14:cfRule>
          <xm:sqref>AR42</xm:sqref>
        </x14:conditionalFormatting>
        <x14:conditionalFormatting xmlns:xm="http://schemas.microsoft.com/office/excel/2006/main">
          <x14:cfRule type="containsText" priority="19165" operator="containsText" id="{49FBC013-D608-4AFF-9F02-A990A0B54ED5}">
            <xm:f>NOT(ISERROR(SEARCH('Listados Datos'!$T$3,AT43)))</xm:f>
            <xm:f>'Listados Datos'!$T$3</xm:f>
            <x14:dxf>
              <fill>
                <patternFill patternType="solid">
                  <bgColor rgb="FFC00000"/>
                </patternFill>
              </fill>
            </x14:dxf>
          </x14:cfRule>
          <x14:cfRule type="containsText" priority="19166" operator="containsText" id="{0C268478-17B7-442C-9304-42D3C76C4D3F}">
            <xm:f>NOT(ISERROR(SEARCH('Listados Datos'!$T$4,AT43)))</xm:f>
            <xm:f>'Listados Datos'!$T$4</xm:f>
            <x14:dxf>
              <font>
                <b/>
                <i val="0"/>
                <color theme="0"/>
              </font>
              <fill>
                <patternFill>
                  <bgColor rgb="FFE26B0A"/>
                </patternFill>
              </fill>
            </x14:dxf>
          </x14:cfRule>
          <x14:cfRule type="containsText" priority="19167" operator="containsText" id="{13A21B3F-56A1-4A59-8D8E-EBD63A9E0ED8}">
            <xm:f>NOT(ISERROR(SEARCH('Listados Datos'!$T$5,AT43)))</xm:f>
            <xm:f>'Listados Datos'!$T$5</xm:f>
            <x14:dxf>
              <font>
                <b/>
                <i val="0"/>
                <color auto="1"/>
              </font>
              <fill>
                <patternFill>
                  <bgColor rgb="FFFFFF00"/>
                </patternFill>
              </fill>
            </x14:dxf>
          </x14:cfRule>
          <x14:cfRule type="containsText" priority="19168" operator="containsText" id="{169105A6-1803-4E31-A7A7-2B2D57EB676F}">
            <xm:f>NOT(ISERROR(SEARCH('Listados Datos'!$T$6,AT43)))</xm:f>
            <xm:f>'Listados Datos'!$T$6</xm:f>
            <x14:dxf>
              <font>
                <b/>
                <i val="0"/>
              </font>
              <fill>
                <patternFill>
                  <bgColor rgb="FF92D050"/>
                </patternFill>
              </fill>
            </x14:dxf>
          </x14:cfRule>
          <xm:sqref>AT43</xm:sqref>
        </x14:conditionalFormatting>
        <x14:conditionalFormatting xmlns:xm="http://schemas.microsoft.com/office/excel/2006/main">
          <x14:cfRule type="containsText" priority="19155" operator="containsText" id="{B1232C12-1AE4-443B-B6A4-4D1CE6376DD1}">
            <xm:f>NOT(ISERROR(SEARCH('Listados Datos'!$P$3,AR43)))</xm:f>
            <xm:f>'Listados Datos'!$P$3</xm:f>
            <x14:dxf>
              <fill>
                <patternFill>
                  <bgColor rgb="FF99CC00"/>
                </patternFill>
              </fill>
            </x14:dxf>
          </x14:cfRule>
          <x14:cfRule type="containsText" priority="19156" operator="containsText" id="{B3D56A5F-909A-4E03-95C3-21E4360D1FDA}">
            <xm:f>NOT(ISERROR(SEARCH('Listados Datos'!$P$4,AR43)))</xm:f>
            <xm:f>'Listados Datos'!$P$4</xm:f>
            <x14:dxf>
              <fill>
                <patternFill>
                  <bgColor rgb="FF33CC33"/>
                </patternFill>
              </fill>
            </x14:dxf>
          </x14:cfRule>
          <x14:cfRule type="containsText" priority="19157" operator="containsText" id="{E8CFDE63-CC71-42CD-BF91-2610D58AC8EF}">
            <xm:f>NOT(ISERROR(SEARCH('Listados Datos'!$P$5,AR43)))</xm:f>
            <xm:f>'Listados Datos'!$P$5</xm:f>
            <x14:dxf>
              <fill>
                <patternFill>
                  <bgColor rgb="FFFFFF00"/>
                </patternFill>
              </fill>
            </x14:dxf>
          </x14:cfRule>
          <x14:cfRule type="containsText" priority="19158" operator="containsText" id="{C0F8A3D0-501B-4395-92A0-8D48C2166310}">
            <xm:f>NOT(ISERROR(SEARCH('Listados Datos'!$P$6,AR43)))</xm:f>
            <xm:f>'Listados Datos'!$P$6</xm:f>
            <x14:dxf>
              <fill>
                <patternFill>
                  <bgColor rgb="FFFFC000"/>
                </patternFill>
              </fill>
            </x14:dxf>
          </x14:cfRule>
          <x14:cfRule type="containsText" priority="19159" operator="containsText" id="{AA7B5C1E-1FEA-42E5-ADB4-5007D0927BD3}">
            <xm:f>NOT(ISERROR(SEARCH('Listados Datos'!$P$7,AR43)))</xm:f>
            <xm:f>'Listados Datos'!$P$7</xm:f>
            <x14:dxf>
              <fill>
                <patternFill>
                  <bgColor rgb="FFFF0000"/>
                </patternFill>
              </fill>
            </x14:dxf>
          </x14:cfRule>
          <xm:sqref>AR43</xm:sqref>
        </x14:conditionalFormatting>
        <x14:conditionalFormatting xmlns:xm="http://schemas.microsoft.com/office/excel/2006/main">
          <x14:cfRule type="containsText" priority="19147" operator="containsText" id="{6D3240F4-FEF8-4F43-9589-3C2329A7D719}">
            <xm:f>NOT(ISERROR(SEARCH('Listados Datos'!$T$3,AB46)))</xm:f>
            <xm:f>'Listados Datos'!$T$3</xm:f>
            <x14:dxf>
              <fill>
                <patternFill patternType="solid">
                  <bgColor rgb="FFC00000"/>
                </patternFill>
              </fill>
            </x14:dxf>
          </x14:cfRule>
          <x14:cfRule type="containsText" priority="19148" operator="containsText" id="{9669642A-429C-41C3-BA2F-4396E0C406BA}">
            <xm:f>NOT(ISERROR(SEARCH('Listados Datos'!$T$4,AB46)))</xm:f>
            <xm:f>'Listados Datos'!$T$4</xm:f>
            <x14:dxf>
              <font>
                <b/>
                <i val="0"/>
                <color theme="0"/>
              </font>
              <fill>
                <patternFill>
                  <bgColor rgb="FFE26B0A"/>
                </patternFill>
              </fill>
            </x14:dxf>
          </x14:cfRule>
          <x14:cfRule type="containsText" priority="19149" operator="containsText" id="{1BF35DB9-9C15-448D-BB18-52373DEFE1BD}">
            <xm:f>NOT(ISERROR(SEARCH('Listados Datos'!$T$5,AB46)))</xm:f>
            <xm:f>'Listados Datos'!$T$5</xm:f>
            <x14:dxf>
              <font>
                <b/>
                <i val="0"/>
                <color auto="1"/>
              </font>
              <fill>
                <patternFill>
                  <bgColor rgb="FFFFFF00"/>
                </patternFill>
              </fill>
            </x14:dxf>
          </x14:cfRule>
          <x14:cfRule type="containsText" priority="19150" operator="containsText" id="{1B8BCEA1-71E3-4634-92C3-05CD7C7ABFC4}">
            <xm:f>NOT(ISERROR(SEARCH('Listados Datos'!$T$6,AB46)))</xm:f>
            <xm:f>'Listados Datos'!$T$6</xm:f>
            <x14:dxf>
              <font>
                <b/>
                <i val="0"/>
              </font>
              <fill>
                <patternFill>
                  <bgColor rgb="FF92D050"/>
                </patternFill>
              </fill>
            </x14:dxf>
          </x14:cfRule>
          <xm:sqref>AB46:AB47</xm:sqref>
        </x14:conditionalFormatting>
        <x14:conditionalFormatting xmlns:xm="http://schemas.microsoft.com/office/excel/2006/main">
          <x14:cfRule type="containsText" priority="19137" operator="containsText" id="{C840D831-B9DE-4271-A1EB-E47959ADF804}">
            <xm:f>NOT(ISERROR(SEARCH('Listados Datos'!$P$3,Z46)))</xm:f>
            <xm:f>'Listados Datos'!$P$3</xm:f>
            <x14:dxf>
              <fill>
                <patternFill>
                  <bgColor rgb="FF99CC00"/>
                </patternFill>
              </fill>
            </x14:dxf>
          </x14:cfRule>
          <x14:cfRule type="containsText" priority="19138" operator="containsText" id="{BB244876-B83A-473A-9443-62867DA2B49C}">
            <xm:f>NOT(ISERROR(SEARCH('Listados Datos'!$P$4,Z46)))</xm:f>
            <xm:f>'Listados Datos'!$P$4</xm:f>
            <x14:dxf>
              <fill>
                <patternFill>
                  <bgColor rgb="FF33CC33"/>
                </patternFill>
              </fill>
            </x14:dxf>
          </x14:cfRule>
          <x14:cfRule type="containsText" priority="19139" operator="containsText" id="{2E664694-68AA-41C4-A51D-6E2CAC5F010F}">
            <xm:f>NOT(ISERROR(SEARCH('Listados Datos'!$P$5,Z46)))</xm:f>
            <xm:f>'Listados Datos'!$P$5</xm:f>
            <x14:dxf>
              <fill>
                <patternFill>
                  <bgColor rgb="FFFFFF00"/>
                </patternFill>
              </fill>
            </x14:dxf>
          </x14:cfRule>
          <x14:cfRule type="containsText" priority="19140" operator="containsText" id="{5AF5E637-48DE-402F-B247-3B7038F0A8A6}">
            <xm:f>NOT(ISERROR(SEARCH('Listados Datos'!$P$6,Z46)))</xm:f>
            <xm:f>'Listados Datos'!$P$6</xm:f>
            <x14:dxf>
              <fill>
                <patternFill>
                  <bgColor rgb="FFFFC000"/>
                </patternFill>
              </fill>
            </x14:dxf>
          </x14:cfRule>
          <x14:cfRule type="containsText" priority="19141" operator="containsText" id="{65DA575B-5AF9-4739-9FFF-F0A3B9FAC635}">
            <xm:f>NOT(ISERROR(SEARCH('Listados Datos'!$P$7,Z46)))</xm:f>
            <xm:f>'Listados Datos'!$P$7</xm:f>
            <x14:dxf>
              <fill>
                <patternFill>
                  <bgColor rgb="FFFF0000"/>
                </patternFill>
              </fill>
            </x14:dxf>
          </x14:cfRule>
          <xm:sqref>Z46:Z47</xm:sqref>
        </x14:conditionalFormatting>
        <x14:conditionalFormatting xmlns:xm="http://schemas.microsoft.com/office/excel/2006/main">
          <x14:cfRule type="containsText" priority="19083" operator="containsText" id="{97F70E70-AAA1-4871-810C-81119C31E12C}">
            <xm:f>NOT(ISERROR(SEARCH('Listados Datos'!$T$3,AT47)))</xm:f>
            <xm:f>'Listados Datos'!$T$3</xm:f>
            <x14:dxf>
              <fill>
                <patternFill patternType="solid">
                  <bgColor rgb="FFC00000"/>
                </patternFill>
              </fill>
            </x14:dxf>
          </x14:cfRule>
          <x14:cfRule type="containsText" priority="19084" operator="containsText" id="{4BFA4BE3-22C0-4875-9169-4BA3CE6250DD}">
            <xm:f>NOT(ISERROR(SEARCH('Listados Datos'!$T$4,AT47)))</xm:f>
            <xm:f>'Listados Datos'!$T$4</xm:f>
            <x14:dxf>
              <font>
                <b/>
                <i val="0"/>
                <color theme="0"/>
              </font>
              <fill>
                <patternFill>
                  <bgColor rgb="FFE26B0A"/>
                </patternFill>
              </fill>
            </x14:dxf>
          </x14:cfRule>
          <x14:cfRule type="containsText" priority="19085" operator="containsText" id="{65A00C61-01AD-438D-9652-A4CB8B6C95B4}">
            <xm:f>NOT(ISERROR(SEARCH('Listados Datos'!$T$5,AT47)))</xm:f>
            <xm:f>'Listados Datos'!$T$5</xm:f>
            <x14:dxf>
              <font>
                <b/>
                <i val="0"/>
                <color auto="1"/>
              </font>
              <fill>
                <patternFill>
                  <bgColor rgb="FFFFFF00"/>
                </patternFill>
              </fill>
            </x14:dxf>
          </x14:cfRule>
          <x14:cfRule type="containsText" priority="19086" operator="containsText" id="{B0198C7B-B1BE-427B-B815-3C664B043171}">
            <xm:f>NOT(ISERROR(SEARCH('Listados Datos'!$T$6,AT47)))</xm:f>
            <xm:f>'Listados Datos'!$T$6</xm:f>
            <x14:dxf>
              <font>
                <b/>
                <i val="0"/>
              </font>
              <fill>
                <patternFill>
                  <bgColor rgb="FF92D050"/>
                </patternFill>
              </fill>
            </x14:dxf>
          </x14:cfRule>
          <xm:sqref>AT47</xm:sqref>
        </x14:conditionalFormatting>
        <x14:conditionalFormatting xmlns:xm="http://schemas.microsoft.com/office/excel/2006/main">
          <x14:cfRule type="containsText" priority="19073" operator="containsText" id="{293E17E0-0186-49E2-AA7C-3FF554003FEA}">
            <xm:f>NOT(ISERROR(SEARCH('Listados Datos'!$P$3,AR47)))</xm:f>
            <xm:f>'Listados Datos'!$P$3</xm:f>
            <x14:dxf>
              <fill>
                <patternFill>
                  <bgColor rgb="FF99CC00"/>
                </patternFill>
              </fill>
            </x14:dxf>
          </x14:cfRule>
          <x14:cfRule type="containsText" priority="19074" operator="containsText" id="{598E084A-DD43-4A17-9332-2645B83897BE}">
            <xm:f>NOT(ISERROR(SEARCH('Listados Datos'!$P$4,AR47)))</xm:f>
            <xm:f>'Listados Datos'!$P$4</xm:f>
            <x14:dxf>
              <fill>
                <patternFill>
                  <bgColor rgb="FF33CC33"/>
                </patternFill>
              </fill>
            </x14:dxf>
          </x14:cfRule>
          <x14:cfRule type="containsText" priority="19075" operator="containsText" id="{CE152039-9A67-42CF-8C58-65CAED3C3D4D}">
            <xm:f>NOT(ISERROR(SEARCH('Listados Datos'!$P$5,AR47)))</xm:f>
            <xm:f>'Listados Datos'!$P$5</xm:f>
            <x14:dxf>
              <fill>
                <patternFill>
                  <bgColor rgb="FFFFFF00"/>
                </patternFill>
              </fill>
            </x14:dxf>
          </x14:cfRule>
          <x14:cfRule type="containsText" priority="19076" operator="containsText" id="{B29C481A-B62B-41C8-A5A4-E7E731DD578D}">
            <xm:f>NOT(ISERROR(SEARCH('Listados Datos'!$P$6,AR47)))</xm:f>
            <xm:f>'Listados Datos'!$P$6</xm:f>
            <x14:dxf>
              <fill>
                <patternFill>
                  <bgColor rgb="FFFFC000"/>
                </patternFill>
              </fill>
            </x14:dxf>
          </x14:cfRule>
          <x14:cfRule type="containsText" priority="19077" operator="containsText" id="{94FBFB9A-2DC3-4B93-AEFF-36CBF5778111}">
            <xm:f>NOT(ISERROR(SEARCH('Listados Datos'!$P$7,AR47)))</xm:f>
            <xm:f>'Listados Datos'!$P$7</xm:f>
            <x14:dxf>
              <fill>
                <patternFill>
                  <bgColor rgb="FFFF0000"/>
                </patternFill>
              </fill>
            </x14:dxf>
          </x14:cfRule>
          <xm:sqref>AR47</xm:sqref>
        </x14:conditionalFormatting>
        <x14:conditionalFormatting xmlns:xm="http://schemas.microsoft.com/office/excel/2006/main">
          <x14:cfRule type="containsText" priority="19069" operator="containsText" id="{520CE582-607D-45AC-AACE-DEE1DEA0619B}">
            <xm:f>NOT(ISERROR(SEARCH('Listados Datos'!$T$3,AT51)))</xm:f>
            <xm:f>'Listados Datos'!$T$3</xm:f>
            <x14:dxf>
              <fill>
                <patternFill patternType="solid">
                  <bgColor rgb="FFC00000"/>
                </patternFill>
              </fill>
            </x14:dxf>
          </x14:cfRule>
          <x14:cfRule type="containsText" priority="19070" operator="containsText" id="{902A1C4B-1437-4967-8BC1-BC9263B9C90B}">
            <xm:f>NOT(ISERROR(SEARCH('Listados Datos'!$T$4,AT51)))</xm:f>
            <xm:f>'Listados Datos'!$T$4</xm:f>
            <x14:dxf>
              <font>
                <b/>
                <i val="0"/>
                <color theme="0"/>
              </font>
              <fill>
                <patternFill>
                  <bgColor rgb="FFE26B0A"/>
                </patternFill>
              </fill>
            </x14:dxf>
          </x14:cfRule>
          <x14:cfRule type="containsText" priority="19071" operator="containsText" id="{17FE66C8-26BA-4000-A4B9-1756735159C5}">
            <xm:f>NOT(ISERROR(SEARCH('Listados Datos'!$T$5,AT51)))</xm:f>
            <xm:f>'Listados Datos'!$T$5</xm:f>
            <x14:dxf>
              <font>
                <b/>
                <i val="0"/>
                <color auto="1"/>
              </font>
              <fill>
                <patternFill>
                  <bgColor rgb="FFFFFF00"/>
                </patternFill>
              </fill>
            </x14:dxf>
          </x14:cfRule>
          <x14:cfRule type="containsText" priority="19072" operator="containsText" id="{B69E913F-B887-4960-8077-AB0071FD28B3}">
            <xm:f>NOT(ISERROR(SEARCH('Listados Datos'!$T$6,AT51)))</xm:f>
            <xm:f>'Listados Datos'!$T$6</xm:f>
            <x14:dxf>
              <font>
                <b/>
                <i val="0"/>
              </font>
              <fill>
                <patternFill>
                  <bgColor rgb="FF92D050"/>
                </patternFill>
              </fill>
            </x14:dxf>
          </x14:cfRule>
          <xm:sqref>AT51</xm:sqref>
        </x14:conditionalFormatting>
        <x14:conditionalFormatting xmlns:xm="http://schemas.microsoft.com/office/excel/2006/main">
          <x14:cfRule type="containsText" priority="19059" operator="containsText" id="{C83207D9-ED1E-461F-AADC-65C24D7CC442}">
            <xm:f>NOT(ISERROR(SEARCH('Listados Datos'!$P$3,AR51)))</xm:f>
            <xm:f>'Listados Datos'!$P$3</xm:f>
            <x14:dxf>
              <fill>
                <patternFill>
                  <bgColor rgb="FF99CC00"/>
                </patternFill>
              </fill>
            </x14:dxf>
          </x14:cfRule>
          <x14:cfRule type="containsText" priority="19060" operator="containsText" id="{28B193B1-589C-4624-88B0-F095AF7F13D1}">
            <xm:f>NOT(ISERROR(SEARCH('Listados Datos'!$P$4,AR51)))</xm:f>
            <xm:f>'Listados Datos'!$P$4</xm:f>
            <x14:dxf>
              <fill>
                <patternFill>
                  <bgColor rgb="FF33CC33"/>
                </patternFill>
              </fill>
            </x14:dxf>
          </x14:cfRule>
          <x14:cfRule type="containsText" priority="19061" operator="containsText" id="{F9342DB5-C604-41E4-95D1-16878FF49EC1}">
            <xm:f>NOT(ISERROR(SEARCH('Listados Datos'!$P$5,AR51)))</xm:f>
            <xm:f>'Listados Datos'!$P$5</xm:f>
            <x14:dxf>
              <fill>
                <patternFill>
                  <bgColor rgb="FFFFFF00"/>
                </patternFill>
              </fill>
            </x14:dxf>
          </x14:cfRule>
          <x14:cfRule type="containsText" priority="19062" operator="containsText" id="{DF89290B-BBED-4C44-8923-3600AEF20BDD}">
            <xm:f>NOT(ISERROR(SEARCH('Listados Datos'!$P$6,AR51)))</xm:f>
            <xm:f>'Listados Datos'!$P$6</xm:f>
            <x14:dxf>
              <fill>
                <patternFill>
                  <bgColor rgb="FFFFC000"/>
                </patternFill>
              </fill>
            </x14:dxf>
          </x14:cfRule>
          <x14:cfRule type="containsText" priority="19063" operator="containsText" id="{D62DBA07-C5D2-46FC-8107-0CC459C07D1D}">
            <xm:f>NOT(ISERROR(SEARCH('Listados Datos'!$P$7,AR51)))</xm:f>
            <xm:f>'Listados Datos'!$P$7</xm:f>
            <x14:dxf>
              <fill>
                <patternFill>
                  <bgColor rgb="FFFF0000"/>
                </patternFill>
              </fill>
            </x14:dxf>
          </x14:cfRule>
          <xm:sqref>AR51</xm:sqref>
        </x14:conditionalFormatting>
        <x14:conditionalFormatting xmlns:xm="http://schemas.microsoft.com/office/excel/2006/main">
          <x14:cfRule type="containsText" priority="19055" operator="containsText" id="{96C3027A-9938-44C0-8EF1-036CC36B749B}">
            <xm:f>NOT(ISERROR(SEARCH('Listados Datos'!$T$3,AF48)))</xm:f>
            <xm:f>'Listados Datos'!$T$3</xm:f>
            <x14:dxf>
              <fill>
                <patternFill patternType="solid">
                  <bgColor rgb="FFC00000"/>
                </patternFill>
              </fill>
            </x14:dxf>
          </x14:cfRule>
          <x14:cfRule type="containsText" priority="19056" operator="containsText" id="{1903F2B7-0993-480A-A28D-1AFE224B8AE2}">
            <xm:f>NOT(ISERROR(SEARCH('Listados Datos'!$T$4,AF48)))</xm:f>
            <xm:f>'Listados Datos'!$T$4</xm:f>
            <x14:dxf>
              <font>
                <b/>
                <i val="0"/>
                <color theme="0"/>
              </font>
              <fill>
                <patternFill>
                  <bgColor rgb="FFE26B0A"/>
                </patternFill>
              </fill>
            </x14:dxf>
          </x14:cfRule>
          <x14:cfRule type="containsText" priority="19057" operator="containsText" id="{6AE2134F-D60C-49B1-87F8-27AC468CE8C3}">
            <xm:f>NOT(ISERROR(SEARCH('Listados Datos'!$T$5,AF48)))</xm:f>
            <xm:f>'Listados Datos'!$T$5</xm:f>
            <x14:dxf>
              <font>
                <b/>
                <i val="0"/>
                <color auto="1"/>
              </font>
              <fill>
                <patternFill>
                  <bgColor rgb="FFFFFF00"/>
                </patternFill>
              </fill>
            </x14:dxf>
          </x14:cfRule>
          <x14:cfRule type="containsText" priority="19058" operator="containsText" id="{3C813B84-BB2A-4BCE-B64B-72D55DFEA150}">
            <xm:f>NOT(ISERROR(SEARCH('Listados Datos'!$T$6,AF48)))</xm:f>
            <xm:f>'Listados Datos'!$T$6</xm:f>
            <x14:dxf>
              <font>
                <b/>
                <i val="0"/>
              </font>
              <fill>
                <patternFill>
                  <bgColor rgb="FF92D050"/>
                </patternFill>
              </fill>
            </x14:dxf>
          </x14:cfRule>
          <xm:sqref>AF48:AF49</xm:sqref>
        </x14:conditionalFormatting>
        <x14:conditionalFormatting xmlns:xm="http://schemas.microsoft.com/office/excel/2006/main">
          <x14:cfRule type="containsText" priority="19051" operator="containsText" id="{992D0404-090F-4D59-BE77-D78455A2714E}">
            <xm:f>NOT(ISERROR(SEARCH('Listados Datos'!$T$3,AB48)))</xm:f>
            <xm:f>'Listados Datos'!$T$3</xm:f>
            <x14:dxf>
              <fill>
                <patternFill patternType="solid">
                  <bgColor rgb="FFC00000"/>
                </patternFill>
              </fill>
            </x14:dxf>
          </x14:cfRule>
          <x14:cfRule type="containsText" priority="19052" operator="containsText" id="{A192098C-E3ED-46E6-BDD6-5E1AA23E4D93}">
            <xm:f>NOT(ISERROR(SEARCH('Listados Datos'!$T$4,AB48)))</xm:f>
            <xm:f>'Listados Datos'!$T$4</xm:f>
            <x14:dxf>
              <font>
                <b/>
                <i val="0"/>
                <color theme="0"/>
              </font>
              <fill>
                <patternFill>
                  <bgColor rgb="FFE26B0A"/>
                </patternFill>
              </fill>
            </x14:dxf>
          </x14:cfRule>
          <x14:cfRule type="containsText" priority="19053" operator="containsText" id="{0BA2CCD9-8F3E-4BD5-B023-422B4C0F090D}">
            <xm:f>NOT(ISERROR(SEARCH('Listados Datos'!$T$5,AB48)))</xm:f>
            <xm:f>'Listados Datos'!$T$5</xm:f>
            <x14:dxf>
              <font>
                <b/>
                <i val="0"/>
                <color auto="1"/>
              </font>
              <fill>
                <patternFill>
                  <bgColor rgb="FFFFFF00"/>
                </patternFill>
              </fill>
            </x14:dxf>
          </x14:cfRule>
          <x14:cfRule type="containsText" priority="19054" operator="containsText" id="{CEDE70F0-0FE2-4CDE-99D2-F6534E89A239}">
            <xm:f>NOT(ISERROR(SEARCH('Listados Datos'!$T$6,AB48)))</xm:f>
            <xm:f>'Listados Datos'!$T$6</xm:f>
            <x14:dxf>
              <font>
                <b/>
                <i val="0"/>
              </font>
              <fill>
                <patternFill>
                  <bgColor rgb="FF92D050"/>
                </patternFill>
              </fill>
            </x14:dxf>
          </x14:cfRule>
          <xm:sqref>AB48:AB49</xm:sqref>
        </x14:conditionalFormatting>
        <x14:conditionalFormatting xmlns:xm="http://schemas.microsoft.com/office/excel/2006/main">
          <x14:cfRule type="containsText" priority="19041" operator="containsText" id="{6BD8B165-A56F-446E-9588-9CE0DC7F5637}">
            <xm:f>NOT(ISERROR(SEARCH('Listados Datos'!$P$3,Z48)))</xm:f>
            <xm:f>'Listados Datos'!$P$3</xm:f>
            <x14:dxf>
              <fill>
                <patternFill>
                  <bgColor rgb="FF99CC00"/>
                </patternFill>
              </fill>
            </x14:dxf>
          </x14:cfRule>
          <x14:cfRule type="containsText" priority="19042" operator="containsText" id="{551EF1B2-FC55-4577-8A2A-49C397864E42}">
            <xm:f>NOT(ISERROR(SEARCH('Listados Datos'!$P$4,Z48)))</xm:f>
            <xm:f>'Listados Datos'!$P$4</xm:f>
            <x14:dxf>
              <fill>
                <patternFill>
                  <bgColor rgb="FF33CC33"/>
                </patternFill>
              </fill>
            </x14:dxf>
          </x14:cfRule>
          <x14:cfRule type="containsText" priority="19043" operator="containsText" id="{04CEF606-6742-4AC2-AFB6-89CDC4F7A783}">
            <xm:f>NOT(ISERROR(SEARCH('Listados Datos'!$P$5,Z48)))</xm:f>
            <xm:f>'Listados Datos'!$P$5</xm:f>
            <x14:dxf>
              <fill>
                <patternFill>
                  <bgColor rgb="FFFFFF00"/>
                </patternFill>
              </fill>
            </x14:dxf>
          </x14:cfRule>
          <x14:cfRule type="containsText" priority="19044" operator="containsText" id="{E3DF8710-5978-4DF8-A3AE-2241ED969C51}">
            <xm:f>NOT(ISERROR(SEARCH('Listados Datos'!$P$6,Z48)))</xm:f>
            <xm:f>'Listados Datos'!$P$6</xm:f>
            <x14:dxf>
              <fill>
                <patternFill>
                  <bgColor rgb="FFFFC000"/>
                </patternFill>
              </fill>
            </x14:dxf>
          </x14:cfRule>
          <x14:cfRule type="containsText" priority="19045" operator="containsText" id="{DF576185-3520-4CA3-BD57-F2F975C18ACF}">
            <xm:f>NOT(ISERROR(SEARCH('Listados Datos'!$P$7,Z48)))</xm:f>
            <xm:f>'Listados Datos'!$P$7</xm:f>
            <x14:dxf>
              <fill>
                <patternFill>
                  <bgColor rgb="FFFF0000"/>
                </patternFill>
              </fill>
            </x14:dxf>
          </x14:cfRule>
          <xm:sqref>Z48:Z49</xm:sqref>
        </x14:conditionalFormatting>
        <x14:conditionalFormatting xmlns:xm="http://schemas.microsoft.com/office/excel/2006/main">
          <x14:cfRule type="containsText" priority="19011" operator="containsText" id="{6DD39D8F-4068-4821-807C-3DBDEACFAFF5}">
            <xm:f>NOT(ISERROR(SEARCH('Listados Datos'!$T$3,AT48)))</xm:f>
            <xm:f>'Listados Datos'!$T$3</xm:f>
            <x14:dxf>
              <fill>
                <patternFill patternType="solid">
                  <bgColor rgb="FFC00000"/>
                </patternFill>
              </fill>
            </x14:dxf>
          </x14:cfRule>
          <x14:cfRule type="containsText" priority="19012" operator="containsText" id="{0E4BEE45-E715-48EB-B456-154A75B2A939}">
            <xm:f>NOT(ISERROR(SEARCH('Listados Datos'!$T$4,AT48)))</xm:f>
            <xm:f>'Listados Datos'!$T$4</xm:f>
            <x14:dxf>
              <font>
                <b/>
                <i val="0"/>
                <color theme="0"/>
              </font>
              <fill>
                <patternFill>
                  <bgColor rgb="FFE26B0A"/>
                </patternFill>
              </fill>
            </x14:dxf>
          </x14:cfRule>
          <x14:cfRule type="containsText" priority="19013" operator="containsText" id="{9BB57536-315C-44F6-B058-5C57D9E0687D}">
            <xm:f>NOT(ISERROR(SEARCH('Listados Datos'!$T$5,AT48)))</xm:f>
            <xm:f>'Listados Datos'!$T$5</xm:f>
            <x14:dxf>
              <font>
                <b/>
                <i val="0"/>
                <color auto="1"/>
              </font>
              <fill>
                <patternFill>
                  <bgColor rgb="FFFFFF00"/>
                </patternFill>
              </fill>
            </x14:dxf>
          </x14:cfRule>
          <x14:cfRule type="containsText" priority="19014" operator="containsText" id="{A1394C82-338D-4960-907A-A65600427389}">
            <xm:f>NOT(ISERROR(SEARCH('Listados Datos'!$T$6,AT48)))</xm:f>
            <xm:f>'Listados Datos'!$T$6</xm:f>
            <x14:dxf>
              <font>
                <b/>
                <i val="0"/>
              </font>
              <fill>
                <patternFill>
                  <bgColor rgb="FF92D050"/>
                </patternFill>
              </fill>
            </x14:dxf>
          </x14:cfRule>
          <xm:sqref>AT48</xm:sqref>
        </x14:conditionalFormatting>
        <x14:conditionalFormatting xmlns:xm="http://schemas.microsoft.com/office/excel/2006/main">
          <x14:cfRule type="containsText" priority="19001" operator="containsText" id="{522B426A-5B1B-4837-BF2F-B20F1D1FE0B9}">
            <xm:f>NOT(ISERROR(SEARCH('Listados Datos'!$P$3,AR48)))</xm:f>
            <xm:f>'Listados Datos'!$P$3</xm:f>
            <x14:dxf>
              <fill>
                <patternFill>
                  <bgColor rgb="FF99CC00"/>
                </patternFill>
              </fill>
            </x14:dxf>
          </x14:cfRule>
          <x14:cfRule type="containsText" priority="19002" operator="containsText" id="{0B503C2A-CD87-4AF6-BB52-73BC8DF761A8}">
            <xm:f>NOT(ISERROR(SEARCH('Listados Datos'!$P$4,AR48)))</xm:f>
            <xm:f>'Listados Datos'!$P$4</xm:f>
            <x14:dxf>
              <fill>
                <patternFill>
                  <bgColor rgb="FF33CC33"/>
                </patternFill>
              </fill>
            </x14:dxf>
          </x14:cfRule>
          <x14:cfRule type="containsText" priority="19003" operator="containsText" id="{42E81C6B-EF96-43EB-B148-8D5AEC4644DD}">
            <xm:f>NOT(ISERROR(SEARCH('Listados Datos'!$P$5,AR48)))</xm:f>
            <xm:f>'Listados Datos'!$P$5</xm:f>
            <x14:dxf>
              <fill>
                <patternFill>
                  <bgColor rgb="FFFFFF00"/>
                </patternFill>
              </fill>
            </x14:dxf>
          </x14:cfRule>
          <x14:cfRule type="containsText" priority="19004" operator="containsText" id="{5AA3BDD4-9FE0-4951-8C2B-D9B4459D98C7}">
            <xm:f>NOT(ISERROR(SEARCH('Listados Datos'!$P$6,AR48)))</xm:f>
            <xm:f>'Listados Datos'!$P$6</xm:f>
            <x14:dxf>
              <fill>
                <patternFill>
                  <bgColor rgb="FFFFC000"/>
                </patternFill>
              </fill>
            </x14:dxf>
          </x14:cfRule>
          <x14:cfRule type="containsText" priority="19005" operator="containsText" id="{0FD9556A-5D8C-4D62-B131-DC318C330F04}">
            <xm:f>NOT(ISERROR(SEARCH('Listados Datos'!$P$7,AR48)))</xm:f>
            <xm:f>'Listados Datos'!$P$7</xm:f>
            <x14:dxf>
              <fill>
                <patternFill>
                  <bgColor rgb="FFFF0000"/>
                </patternFill>
              </fill>
            </x14:dxf>
          </x14:cfRule>
          <xm:sqref>AR48</xm:sqref>
        </x14:conditionalFormatting>
        <x14:conditionalFormatting xmlns:xm="http://schemas.microsoft.com/office/excel/2006/main">
          <x14:cfRule type="containsText" priority="18997" operator="containsText" id="{5F952441-0190-4DB1-A7FD-810B5E255F5F}">
            <xm:f>NOT(ISERROR(SEARCH('Listados Datos'!$T$3,AT49)))</xm:f>
            <xm:f>'Listados Datos'!$T$3</xm:f>
            <x14:dxf>
              <fill>
                <patternFill patternType="solid">
                  <bgColor rgb="FFC00000"/>
                </patternFill>
              </fill>
            </x14:dxf>
          </x14:cfRule>
          <x14:cfRule type="containsText" priority="18998" operator="containsText" id="{C9292285-6A5C-4434-965F-735DD3C0DB37}">
            <xm:f>NOT(ISERROR(SEARCH('Listados Datos'!$T$4,AT49)))</xm:f>
            <xm:f>'Listados Datos'!$T$4</xm:f>
            <x14:dxf>
              <font>
                <b/>
                <i val="0"/>
                <color theme="0"/>
              </font>
              <fill>
                <patternFill>
                  <bgColor rgb="FFE26B0A"/>
                </patternFill>
              </fill>
            </x14:dxf>
          </x14:cfRule>
          <x14:cfRule type="containsText" priority="18999" operator="containsText" id="{D16FB360-13AC-4B58-8AED-B36B57AF3DF4}">
            <xm:f>NOT(ISERROR(SEARCH('Listados Datos'!$T$5,AT49)))</xm:f>
            <xm:f>'Listados Datos'!$T$5</xm:f>
            <x14:dxf>
              <font>
                <b/>
                <i val="0"/>
                <color auto="1"/>
              </font>
              <fill>
                <patternFill>
                  <bgColor rgb="FFFFFF00"/>
                </patternFill>
              </fill>
            </x14:dxf>
          </x14:cfRule>
          <x14:cfRule type="containsText" priority="19000" operator="containsText" id="{352E33C6-FFED-4B43-B795-C7F7981BE7FD}">
            <xm:f>NOT(ISERROR(SEARCH('Listados Datos'!$T$6,AT49)))</xm:f>
            <xm:f>'Listados Datos'!$T$6</xm:f>
            <x14:dxf>
              <font>
                <b/>
                <i val="0"/>
              </font>
              <fill>
                <patternFill>
                  <bgColor rgb="FF92D050"/>
                </patternFill>
              </fill>
            </x14:dxf>
          </x14:cfRule>
          <xm:sqref>AT49</xm:sqref>
        </x14:conditionalFormatting>
        <x14:conditionalFormatting xmlns:xm="http://schemas.microsoft.com/office/excel/2006/main">
          <x14:cfRule type="containsText" priority="18987" operator="containsText" id="{CB373D3A-F084-4526-A7EC-54497C8F3681}">
            <xm:f>NOT(ISERROR(SEARCH('Listados Datos'!$P$3,AR49)))</xm:f>
            <xm:f>'Listados Datos'!$P$3</xm:f>
            <x14:dxf>
              <fill>
                <patternFill>
                  <bgColor rgb="FF99CC00"/>
                </patternFill>
              </fill>
            </x14:dxf>
          </x14:cfRule>
          <x14:cfRule type="containsText" priority="18988" operator="containsText" id="{CFC314A2-0873-45D2-B39D-6BA0CB90D68F}">
            <xm:f>NOT(ISERROR(SEARCH('Listados Datos'!$P$4,AR49)))</xm:f>
            <xm:f>'Listados Datos'!$P$4</xm:f>
            <x14:dxf>
              <fill>
                <patternFill>
                  <bgColor rgb="FF33CC33"/>
                </patternFill>
              </fill>
            </x14:dxf>
          </x14:cfRule>
          <x14:cfRule type="containsText" priority="18989" operator="containsText" id="{E5FD24C6-48D7-4BF9-85E0-6552F6F88CE3}">
            <xm:f>NOT(ISERROR(SEARCH('Listados Datos'!$P$5,AR49)))</xm:f>
            <xm:f>'Listados Datos'!$P$5</xm:f>
            <x14:dxf>
              <fill>
                <patternFill>
                  <bgColor rgb="FFFFFF00"/>
                </patternFill>
              </fill>
            </x14:dxf>
          </x14:cfRule>
          <x14:cfRule type="containsText" priority="18990" operator="containsText" id="{15C94379-2BD8-4444-8F25-8B558F865B16}">
            <xm:f>NOT(ISERROR(SEARCH('Listados Datos'!$P$6,AR49)))</xm:f>
            <xm:f>'Listados Datos'!$P$6</xm:f>
            <x14:dxf>
              <fill>
                <patternFill>
                  <bgColor rgb="FFFFC000"/>
                </patternFill>
              </fill>
            </x14:dxf>
          </x14:cfRule>
          <x14:cfRule type="containsText" priority="18991" operator="containsText" id="{1DEF657C-FBBB-4E93-AA94-076697CFB469}">
            <xm:f>NOT(ISERROR(SEARCH('Listados Datos'!$P$7,AR49)))</xm:f>
            <xm:f>'Listados Datos'!$P$7</xm:f>
            <x14:dxf>
              <fill>
                <patternFill>
                  <bgColor rgb="FFFF0000"/>
                </patternFill>
              </fill>
            </x14:dxf>
          </x14:cfRule>
          <xm:sqref>AR49</xm:sqref>
        </x14:conditionalFormatting>
        <x14:conditionalFormatting xmlns:xm="http://schemas.microsoft.com/office/excel/2006/main">
          <x14:cfRule type="containsText" priority="18983" operator="containsText" id="{F043754D-6BE6-4D01-80D0-753DB28FD1FE}">
            <xm:f>NOT(ISERROR(SEARCH('Listados Datos'!$T$3,AF52)))</xm:f>
            <xm:f>'Listados Datos'!$T$3</xm:f>
            <x14:dxf>
              <fill>
                <patternFill patternType="solid">
                  <bgColor rgb="FFC00000"/>
                </patternFill>
              </fill>
            </x14:dxf>
          </x14:cfRule>
          <x14:cfRule type="containsText" priority="18984" operator="containsText" id="{338FE765-BD87-4C6C-858C-F97E3508D943}">
            <xm:f>NOT(ISERROR(SEARCH('Listados Datos'!$T$4,AF52)))</xm:f>
            <xm:f>'Listados Datos'!$T$4</xm:f>
            <x14:dxf>
              <font>
                <b/>
                <i val="0"/>
                <color theme="0"/>
              </font>
              <fill>
                <patternFill>
                  <bgColor rgb="FFE26B0A"/>
                </patternFill>
              </fill>
            </x14:dxf>
          </x14:cfRule>
          <x14:cfRule type="containsText" priority="18985" operator="containsText" id="{60D756BD-B524-4C16-9E0E-8601E4C7BEB4}">
            <xm:f>NOT(ISERROR(SEARCH('Listados Datos'!$T$5,AF52)))</xm:f>
            <xm:f>'Listados Datos'!$T$5</xm:f>
            <x14:dxf>
              <font>
                <b/>
                <i val="0"/>
                <color auto="1"/>
              </font>
              <fill>
                <patternFill>
                  <bgColor rgb="FFFFFF00"/>
                </patternFill>
              </fill>
            </x14:dxf>
          </x14:cfRule>
          <x14:cfRule type="containsText" priority="18986" operator="containsText" id="{97C4863D-19FC-4A98-B786-18C5B1EEE01E}">
            <xm:f>NOT(ISERROR(SEARCH('Listados Datos'!$T$6,AF52)))</xm:f>
            <xm:f>'Listados Datos'!$T$6</xm:f>
            <x14:dxf>
              <font>
                <b/>
                <i val="0"/>
              </font>
              <fill>
                <patternFill>
                  <bgColor rgb="FF92D050"/>
                </patternFill>
              </fill>
            </x14:dxf>
          </x14:cfRule>
          <xm:sqref>AF57 AF52:AF53</xm:sqref>
        </x14:conditionalFormatting>
        <x14:conditionalFormatting xmlns:xm="http://schemas.microsoft.com/office/excel/2006/main">
          <x14:cfRule type="containsText" priority="18979" operator="containsText" id="{53761484-63AF-45AE-9BB0-C1AAB03A96C3}">
            <xm:f>NOT(ISERROR(SEARCH('Listados Datos'!$T$3,AB52)))</xm:f>
            <xm:f>'Listados Datos'!$T$3</xm:f>
            <x14:dxf>
              <fill>
                <patternFill patternType="solid">
                  <bgColor rgb="FFC00000"/>
                </patternFill>
              </fill>
            </x14:dxf>
          </x14:cfRule>
          <x14:cfRule type="containsText" priority="18980" operator="containsText" id="{3AC4F31E-C894-4142-9A09-A6D73BE455E2}">
            <xm:f>NOT(ISERROR(SEARCH('Listados Datos'!$T$4,AB52)))</xm:f>
            <xm:f>'Listados Datos'!$T$4</xm:f>
            <x14:dxf>
              <font>
                <b/>
                <i val="0"/>
                <color theme="0"/>
              </font>
              <fill>
                <patternFill>
                  <bgColor rgb="FFE26B0A"/>
                </patternFill>
              </fill>
            </x14:dxf>
          </x14:cfRule>
          <x14:cfRule type="containsText" priority="18981" operator="containsText" id="{02AECB26-8FD9-429D-A599-70D4C4AC0CD3}">
            <xm:f>NOT(ISERROR(SEARCH('Listados Datos'!$T$5,AB52)))</xm:f>
            <xm:f>'Listados Datos'!$T$5</xm:f>
            <x14:dxf>
              <font>
                <b/>
                <i val="0"/>
                <color auto="1"/>
              </font>
              <fill>
                <patternFill>
                  <bgColor rgb="FFFFFF00"/>
                </patternFill>
              </fill>
            </x14:dxf>
          </x14:cfRule>
          <x14:cfRule type="containsText" priority="18982" operator="containsText" id="{61724CD1-1B8F-4232-A323-7ADE3B617B9C}">
            <xm:f>NOT(ISERROR(SEARCH('Listados Datos'!$T$6,AB52)))</xm:f>
            <xm:f>'Listados Datos'!$T$6</xm:f>
            <x14:dxf>
              <font>
                <b/>
                <i val="0"/>
              </font>
              <fill>
                <patternFill>
                  <bgColor rgb="FF92D050"/>
                </patternFill>
              </fill>
            </x14:dxf>
          </x14:cfRule>
          <xm:sqref>AB52:AB53</xm:sqref>
        </x14:conditionalFormatting>
        <x14:conditionalFormatting xmlns:xm="http://schemas.microsoft.com/office/excel/2006/main">
          <x14:cfRule type="containsText" priority="18969" operator="containsText" id="{C31277AB-0AB8-445A-A2B7-4A6F854A5658}">
            <xm:f>NOT(ISERROR(SEARCH('Listados Datos'!$P$3,Z52)))</xm:f>
            <xm:f>'Listados Datos'!$P$3</xm:f>
            <x14:dxf>
              <fill>
                <patternFill>
                  <bgColor rgb="FF99CC00"/>
                </patternFill>
              </fill>
            </x14:dxf>
          </x14:cfRule>
          <x14:cfRule type="containsText" priority="18970" operator="containsText" id="{8A1CB49A-F94A-4E1E-A47A-C77331978D24}">
            <xm:f>NOT(ISERROR(SEARCH('Listados Datos'!$P$4,Z52)))</xm:f>
            <xm:f>'Listados Datos'!$P$4</xm:f>
            <x14:dxf>
              <fill>
                <patternFill>
                  <bgColor rgb="FF33CC33"/>
                </patternFill>
              </fill>
            </x14:dxf>
          </x14:cfRule>
          <x14:cfRule type="containsText" priority="18971" operator="containsText" id="{04A49D14-A898-4C0C-8685-D8AEA716A66C}">
            <xm:f>NOT(ISERROR(SEARCH('Listados Datos'!$P$5,Z52)))</xm:f>
            <xm:f>'Listados Datos'!$P$5</xm:f>
            <x14:dxf>
              <fill>
                <patternFill>
                  <bgColor rgb="FFFFFF00"/>
                </patternFill>
              </fill>
            </x14:dxf>
          </x14:cfRule>
          <x14:cfRule type="containsText" priority="18972" operator="containsText" id="{561F09A2-29DF-44AF-A866-4BCA448C67A0}">
            <xm:f>NOT(ISERROR(SEARCH('Listados Datos'!$P$6,Z52)))</xm:f>
            <xm:f>'Listados Datos'!$P$6</xm:f>
            <x14:dxf>
              <fill>
                <patternFill>
                  <bgColor rgb="FFFFC000"/>
                </patternFill>
              </fill>
            </x14:dxf>
          </x14:cfRule>
          <x14:cfRule type="containsText" priority="18973" operator="containsText" id="{3CBCBE14-B8D2-4D1A-9DEB-F3973534659F}">
            <xm:f>NOT(ISERROR(SEARCH('Listados Datos'!$P$7,Z52)))</xm:f>
            <xm:f>'Listados Datos'!$P$7</xm:f>
            <x14:dxf>
              <fill>
                <patternFill>
                  <bgColor rgb="FFFF0000"/>
                </patternFill>
              </fill>
            </x14:dxf>
          </x14:cfRule>
          <xm:sqref>Z52:Z53</xm:sqref>
        </x14:conditionalFormatting>
        <x14:conditionalFormatting xmlns:xm="http://schemas.microsoft.com/office/excel/2006/main">
          <x14:cfRule type="containsText" priority="18929" operator="containsText" id="{EC3618FD-5D41-40FC-9824-FFD126A8E5BE}">
            <xm:f>NOT(ISERROR(SEARCH('Listados Datos'!$T$3,AT52)))</xm:f>
            <xm:f>'Listados Datos'!$T$3</xm:f>
            <x14:dxf>
              <fill>
                <patternFill patternType="solid">
                  <bgColor rgb="FFC00000"/>
                </patternFill>
              </fill>
            </x14:dxf>
          </x14:cfRule>
          <x14:cfRule type="containsText" priority="18930" operator="containsText" id="{E2780392-4848-42B1-8AE2-9E165778DBA5}">
            <xm:f>NOT(ISERROR(SEARCH('Listados Datos'!$T$4,AT52)))</xm:f>
            <xm:f>'Listados Datos'!$T$4</xm:f>
            <x14:dxf>
              <font>
                <b/>
                <i val="0"/>
                <color theme="0"/>
              </font>
              <fill>
                <patternFill>
                  <bgColor rgb="FFE26B0A"/>
                </patternFill>
              </fill>
            </x14:dxf>
          </x14:cfRule>
          <x14:cfRule type="containsText" priority="18931" operator="containsText" id="{827A3A89-5A1C-47F4-A459-1432E8BF0FB4}">
            <xm:f>NOT(ISERROR(SEARCH('Listados Datos'!$T$5,AT52)))</xm:f>
            <xm:f>'Listados Datos'!$T$5</xm:f>
            <x14:dxf>
              <font>
                <b/>
                <i val="0"/>
                <color auto="1"/>
              </font>
              <fill>
                <patternFill>
                  <bgColor rgb="FFFFFF00"/>
                </patternFill>
              </fill>
            </x14:dxf>
          </x14:cfRule>
          <x14:cfRule type="containsText" priority="18932" operator="containsText" id="{0ABD6164-A48F-4560-9181-18877213B3E0}">
            <xm:f>NOT(ISERROR(SEARCH('Listados Datos'!$T$6,AT52)))</xm:f>
            <xm:f>'Listados Datos'!$T$6</xm:f>
            <x14:dxf>
              <font>
                <b/>
                <i val="0"/>
              </font>
              <fill>
                <patternFill>
                  <bgColor rgb="FF92D050"/>
                </patternFill>
              </fill>
            </x14:dxf>
          </x14:cfRule>
          <xm:sqref>AT52</xm:sqref>
        </x14:conditionalFormatting>
        <x14:conditionalFormatting xmlns:xm="http://schemas.microsoft.com/office/excel/2006/main">
          <x14:cfRule type="containsText" priority="18919" operator="containsText" id="{C3C41A29-8BA9-4E96-A3B5-A6C1B30C2DF7}">
            <xm:f>NOT(ISERROR(SEARCH('Listados Datos'!$P$3,AR52)))</xm:f>
            <xm:f>'Listados Datos'!$P$3</xm:f>
            <x14:dxf>
              <fill>
                <patternFill>
                  <bgColor rgb="FF99CC00"/>
                </patternFill>
              </fill>
            </x14:dxf>
          </x14:cfRule>
          <x14:cfRule type="containsText" priority="18920" operator="containsText" id="{41801CD9-6EDE-492F-8CA1-CBFC73113F2A}">
            <xm:f>NOT(ISERROR(SEARCH('Listados Datos'!$P$4,AR52)))</xm:f>
            <xm:f>'Listados Datos'!$P$4</xm:f>
            <x14:dxf>
              <fill>
                <patternFill>
                  <bgColor rgb="FF33CC33"/>
                </patternFill>
              </fill>
            </x14:dxf>
          </x14:cfRule>
          <x14:cfRule type="containsText" priority="18921" operator="containsText" id="{9943B4BC-841E-442D-8845-3ABCECCF2B1A}">
            <xm:f>NOT(ISERROR(SEARCH('Listados Datos'!$P$5,AR52)))</xm:f>
            <xm:f>'Listados Datos'!$P$5</xm:f>
            <x14:dxf>
              <fill>
                <patternFill>
                  <bgColor rgb="FFFFFF00"/>
                </patternFill>
              </fill>
            </x14:dxf>
          </x14:cfRule>
          <x14:cfRule type="containsText" priority="18922" operator="containsText" id="{CC6AFAC5-B1A8-4511-972B-02BBD5B7037E}">
            <xm:f>NOT(ISERROR(SEARCH('Listados Datos'!$P$6,AR52)))</xm:f>
            <xm:f>'Listados Datos'!$P$6</xm:f>
            <x14:dxf>
              <fill>
                <patternFill>
                  <bgColor rgb="FFFFC000"/>
                </patternFill>
              </fill>
            </x14:dxf>
          </x14:cfRule>
          <x14:cfRule type="containsText" priority="18923" operator="containsText" id="{11B939E2-8CB6-472F-9F5B-6A0A2BE27C2D}">
            <xm:f>NOT(ISERROR(SEARCH('Listados Datos'!$P$7,AR52)))</xm:f>
            <xm:f>'Listados Datos'!$P$7</xm:f>
            <x14:dxf>
              <fill>
                <patternFill>
                  <bgColor rgb="FFFF0000"/>
                </patternFill>
              </fill>
            </x14:dxf>
          </x14:cfRule>
          <xm:sqref>AR52</xm:sqref>
        </x14:conditionalFormatting>
        <x14:conditionalFormatting xmlns:xm="http://schemas.microsoft.com/office/excel/2006/main">
          <x14:cfRule type="containsText" priority="18915" operator="containsText" id="{835EA978-B4D0-450F-B7ED-4CE2566D240C}">
            <xm:f>NOT(ISERROR(SEARCH('Listados Datos'!$T$3,AT53)))</xm:f>
            <xm:f>'Listados Datos'!$T$3</xm:f>
            <x14:dxf>
              <fill>
                <patternFill patternType="solid">
                  <bgColor rgb="FFC00000"/>
                </patternFill>
              </fill>
            </x14:dxf>
          </x14:cfRule>
          <x14:cfRule type="containsText" priority="18916" operator="containsText" id="{476215DE-4CFB-4970-9CDF-F8651B332881}">
            <xm:f>NOT(ISERROR(SEARCH('Listados Datos'!$T$4,AT53)))</xm:f>
            <xm:f>'Listados Datos'!$T$4</xm:f>
            <x14:dxf>
              <font>
                <b/>
                <i val="0"/>
                <color theme="0"/>
              </font>
              <fill>
                <patternFill>
                  <bgColor rgb="FFE26B0A"/>
                </patternFill>
              </fill>
            </x14:dxf>
          </x14:cfRule>
          <x14:cfRule type="containsText" priority="18917" operator="containsText" id="{DFF87A90-403A-454F-849C-7AEA6C098D88}">
            <xm:f>NOT(ISERROR(SEARCH('Listados Datos'!$T$5,AT53)))</xm:f>
            <xm:f>'Listados Datos'!$T$5</xm:f>
            <x14:dxf>
              <font>
                <b/>
                <i val="0"/>
                <color auto="1"/>
              </font>
              <fill>
                <patternFill>
                  <bgColor rgb="FFFFFF00"/>
                </patternFill>
              </fill>
            </x14:dxf>
          </x14:cfRule>
          <x14:cfRule type="containsText" priority="18918" operator="containsText" id="{3BCD5D07-AFCE-4340-99AF-B94079A3BC3A}">
            <xm:f>NOT(ISERROR(SEARCH('Listados Datos'!$T$6,AT53)))</xm:f>
            <xm:f>'Listados Datos'!$T$6</xm:f>
            <x14:dxf>
              <font>
                <b/>
                <i val="0"/>
              </font>
              <fill>
                <patternFill>
                  <bgColor rgb="FF92D050"/>
                </patternFill>
              </fill>
            </x14:dxf>
          </x14:cfRule>
          <xm:sqref>AT53</xm:sqref>
        </x14:conditionalFormatting>
        <x14:conditionalFormatting xmlns:xm="http://schemas.microsoft.com/office/excel/2006/main">
          <x14:cfRule type="containsText" priority="18905" operator="containsText" id="{8C4F2499-F800-4327-BFAF-F9C94DF56957}">
            <xm:f>NOT(ISERROR(SEARCH('Listados Datos'!$P$3,AR53)))</xm:f>
            <xm:f>'Listados Datos'!$P$3</xm:f>
            <x14:dxf>
              <fill>
                <patternFill>
                  <bgColor rgb="FF99CC00"/>
                </patternFill>
              </fill>
            </x14:dxf>
          </x14:cfRule>
          <x14:cfRule type="containsText" priority="18906" operator="containsText" id="{03B12DF8-C6CB-4566-9CFE-59C1D20D0B2F}">
            <xm:f>NOT(ISERROR(SEARCH('Listados Datos'!$P$4,AR53)))</xm:f>
            <xm:f>'Listados Datos'!$P$4</xm:f>
            <x14:dxf>
              <fill>
                <patternFill>
                  <bgColor rgb="FF33CC33"/>
                </patternFill>
              </fill>
            </x14:dxf>
          </x14:cfRule>
          <x14:cfRule type="containsText" priority="18907" operator="containsText" id="{1A3AB93A-41F2-468F-9293-E8AC974A37AB}">
            <xm:f>NOT(ISERROR(SEARCH('Listados Datos'!$P$5,AR53)))</xm:f>
            <xm:f>'Listados Datos'!$P$5</xm:f>
            <x14:dxf>
              <fill>
                <patternFill>
                  <bgColor rgb="FFFFFF00"/>
                </patternFill>
              </fill>
            </x14:dxf>
          </x14:cfRule>
          <x14:cfRule type="containsText" priority="18908" operator="containsText" id="{BA8377CA-FAEC-4611-A374-538E8689618B}">
            <xm:f>NOT(ISERROR(SEARCH('Listados Datos'!$P$6,AR53)))</xm:f>
            <xm:f>'Listados Datos'!$P$6</xm:f>
            <x14:dxf>
              <fill>
                <patternFill>
                  <bgColor rgb="FFFFC000"/>
                </patternFill>
              </fill>
            </x14:dxf>
          </x14:cfRule>
          <x14:cfRule type="containsText" priority="18909" operator="containsText" id="{EED23C0E-E7CE-4E7F-8989-BC4BFC93089B}">
            <xm:f>NOT(ISERROR(SEARCH('Listados Datos'!$P$7,AR53)))</xm:f>
            <xm:f>'Listados Datos'!$P$7</xm:f>
            <x14:dxf>
              <fill>
                <patternFill>
                  <bgColor rgb="FFFF0000"/>
                </patternFill>
              </fill>
            </x14:dxf>
          </x14:cfRule>
          <xm:sqref>AR53</xm:sqref>
        </x14:conditionalFormatting>
        <x14:conditionalFormatting xmlns:xm="http://schemas.microsoft.com/office/excel/2006/main">
          <x14:cfRule type="containsText" priority="18901" operator="containsText" id="{D7EE133D-1FE6-4AEF-953D-5C9DE5A96009}">
            <xm:f>NOT(ISERROR(SEARCH('Listados Datos'!$T$3,AT57)))</xm:f>
            <xm:f>'Listados Datos'!$T$3</xm:f>
            <x14:dxf>
              <fill>
                <patternFill patternType="solid">
                  <bgColor rgb="FFC00000"/>
                </patternFill>
              </fill>
            </x14:dxf>
          </x14:cfRule>
          <x14:cfRule type="containsText" priority="18902" operator="containsText" id="{A0DC7BBC-B78B-4007-83F6-404E977D2F93}">
            <xm:f>NOT(ISERROR(SEARCH('Listados Datos'!$T$4,AT57)))</xm:f>
            <xm:f>'Listados Datos'!$T$4</xm:f>
            <x14:dxf>
              <font>
                <b/>
                <i val="0"/>
                <color theme="0"/>
              </font>
              <fill>
                <patternFill>
                  <bgColor rgb="FFE26B0A"/>
                </patternFill>
              </fill>
            </x14:dxf>
          </x14:cfRule>
          <x14:cfRule type="containsText" priority="18903" operator="containsText" id="{EBE6DA53-82A3-454E-B301-27806A163369}">
            <xm:f>NOT(ISERROR(SEARCH('Listados Datos'!$T$5,AT57)))</xm:f>
            <xm:f>'Listados Datos'!$T$5</xm:f>
            <x14:dxf>
              <font>
                <b/>
                <i val="0"/>
                <color auto="1"/>
              </font>
              <fill>
                <patternFill>
                  <bgColor rgb="FFFFFF00"/>
                </patternFill>
              </fill>
            </x14:dxf>
          </x14:cfRule>
          <x14:cfRule type="containsText" priority="18904" operator="containsText" id="{E2FF7EA0-2BBC-442E-8B61-C4879272E99F}">
            <xm:f>NOT(ISERROR(SEARCH('Listados Datos'!$T$6,AT57)))</xm:f>
            <xm:f>'Listados Datos'!$T$6</xm:f>
            <x14:dxf>
              <font>
                <b/>
                <i val="0"/>
              </font>
              <fill>
                <patternFill>
                  <bgColor rgb="FF92D050"/>
                </patternFill>
              </fill>
            </x14:dxf>
          </x14:cfRule>
          <xm:sqref>AT57</xm:sqref>
        </x14:conditionalFormatting>
        <x14:conditionalFormatting xmlns:xm="http://schemas.microsoft.com/office/excel/2006/main">
          <x14:cfRule type="containsText" priority="18891" operator="containsText" id="{88160D7B-4760-4309-A229-F469CADC5FC0}">
            <xm:f>NOT(ISERROR(SEARCH('Listados Datos'!$P$3,AR57)))</xm:f>
            <xm:f>'Listados Datos'!$P$3</xm:f>
            <x14:dxf>
              <fill>
                <patternFill>
                  <bgColor rgb="FF99CC00"/>
                </patternFill>
              </fill>
            </x14:dxf>
          </x14:cfRule>
          <x14:cfRule type="containsText" priority="18892" operator="containsText" id="{1082F219-37BA-43EF-86A7-B9F8DF50E11C}">
            <xm:f>NOT(ISERROR(SEARCH('Listados Datos'!$P$4,AR57)))</xm:f>
            <xm:f>'Listados Datos'!$P$4</xm:f>
            <x14:dxf>
              <fill>
                <patternFill>
                  <bgColor rgb="FF33CC33"/>
                </patternFill>
              </fill>
            </x14:dxf>
          </x14:cfRule>
          <x14:cfRule type="containsText" priority="18893" operator="containsText" id="{C59BBA45-1CCD-468B-9118-4C4454CB7185}">
            <xm:f>NOT(ISERROR(SEARCH('Listados Datos'!$P$5,AR57)))</xm:f>
            <xm:f>'Listados Datos'!$P$5</xm:f>
            <x14:dxf>
              <fill>
                <patternFill>
                  <bgColor rgb="FFFFFF00"/>
                </patternFill>
              </fill>
            </x14:dxf>
          </x14:cfRule>
          <x14:cfRule type="containsText" priority="18894" operator="containsText" id="{7CDA253C-7B27-4B56-AA7A-E7B3D1121BE1}">
            <xm:f>NOT(ISERROR(SEARCH('Listados Datos'!$P$6,AR57)))</xm:f>
            <xm:f>'Listados Datos'!$P$6</xm:f>
            <x14:dxf>
              <fill>
                <patternFill>
                  <bgColor rgb="FFFFC000"/>
                </patternFill>
              </fill>
            </x14:dxf>
          </x14:cfRule>
          <x14:cfRule type="containsText" priority="18895" operator="containsText" id="{13C52754-2185-4959-B340-A64938266B0E}">
            <xm:f>NOT(ISERROR(SEARCH('Listados Datos'!$P$7,AR57)))</xm:f>
            <xm:f>'Listados Datos'!$P$7</xm:f>
            <x14:dxf>
              <fill>
                <patternFill>
                  <bgColor rgb="FFFF0000"/>
                </patternFill>
              </fill>
            </x14:dxf>
          </x14:cfRule>
          <xm:sqref>AR57</xm:sqref>
        </x14:conditionalFormatting>
        <x14:conditionalFormatting xmlns:xm="http://schemas.microsoft.com/office/excel/2006/main">
          <x14:cfRule type="containsText" priority="18887" operator="containsText" id="{A8CD96EF-54B3-465D-B473-AC12C157503E}">
            <xm:f>NOT(ISERROR(SEARCH('Listados Datos'!$T$3,AF54)))</xm:f>
            <xm:f>'Listados Datos'!$T$3</xm:f>
            <x14:dxf>
              <fill>
                <patternFill patternType="solid">
                  <bgColor rgb="FFC00000"/>
                </patternFill>
              </fill>
            </x14:dxf>
          </x14:cfRule>
          <x14:cfRule type="containsText" priority="18888" operator="containsText" id="{DC55AA8B-B184-4C12-9836-9DF0F8C11D09}">
            <xm:f>NOT(ISERROR(SEARCH('Listados Datos'!$T$4,AF54)))</xm:f>
            <xm:f>'Listados Datos'!$T$4</xm:f>
            <x14:dxf>
              <font>
                <b/>
                <i val="0"/>
                <color theme="0"/>
              </font>
              <fill>
                <patternFill>
                  <bgColor rgb="FFE26B0A"/>
                </patternFill>
              </fill>
            </x14:dxf>
          </x14:cfRule>
          <x14:cfRule type="containsText" priority="18889" operator="containsText" id="{91FC8298-B64C-459E-9245-04E9C4ACD762}">
            <xm:f>NOT(ISERROR(SEARCH('Listados Datos'!$T$5,AF54)))</xm:f>
            <xm:f>'Listados Datos'!$T$5</xm:f>
            <x14:dxf>
              <font>
                <b/>
                <i val="0"/>
                <color auto="1"/>
              </font>
              <fill>
                <patternFill>
                  <bgColor rgb="FFFFFF00"/>
                </patternFill>
              </fill>
            </x14:dxf>
          </x14:cfRule>
          <x14:cfRule type="containsText" priority="18890" operator="containsText" id="{86EAF5E0-03A0-41FC-BB82-F502AA6AA569}">
            <xm:f>NOT(ISERROR(SEARCH('Listados Datos'!$T$6,AF54)))</xm:f>
            <xm:f>'Listados Datos'!$T$6</xm:f>
            <x14:dxf>
              <font>
                <b/>
                <i val="0"/>
              </font>
              <fill>
                <patternFill>
                  <bgColor rgb="FF92D050"/>
                </patternFill>
              </fill>
            </x14:dxf>
          </x14:cfRule>
          <xm:sqref>AF54:AF55</xm:sqref>
        </x14:conditionalFormatting>
        <x14:conditionalFormatting xmlns:xm="http://schemas.microsoft.com/office/excel/2006/main">
          <x14:cfRule type="containsText" priority="18883" operator="containsText" id="{B8D55B05-1B60-4329-B5B2-ED64D6633766}">
            <xm:f>NOT(ISERROR(SEARCH('Listados Datos'!$T$3,AB54)))</xm:f>
            <xm:f>'Listados Datos'!$T$3</xm:f>
            <x14:dxf>
              <fill>
                <patternFill patternType="solid">
                  <bgColor rgb="FFC00000"/>
                </patternFill>
              </fill>
            </x14:dxf>
          </x14:cfRule>
          <x14:cfRule type="containsText" priority="18884" operator="containsText" id="{5D60FEBD-C5F5-4553-8F9B-FC6EA9AC4C1D}">
            <xm:f>NOT(ISERROR(SEARCH('Listados Datos'!$T$4,AB54)))</xm:f>
            <xm:f>'Listados Datos'!$T$4</xm:f>
            <x14:dxf>
              <font>
                <b/>
                <i val="0"/>
                <color theme="0"/>
              </font>
              <fill>
                <patternFill>
                  <bgColor rgb="FFE26B0A"/>
                </patternFill>
              </fill>
            </x14:dxf>
          </x14:cfRule>
          <x14:cfRule type="containsText" priority="18885" operator="containsText" id="{AA8234E6-2E2B-46B0-BC5F-EE6FF6241413}">
            <xm:f>NOT(ISERROR(SEARCH('Listados Datos'!$T$5,AB54)))</xm:f>
            <xm:f>'Listados Datos'!$T$5</xm:f>
            <x14:dxf>
              <font>
                <b/>
                <i val="0"/>
                <color auto="1"/>
              </font>
              <fill>
                <patternFill>
                  <bgColor rgb="FFFFFF00"/>
                </patternFill>
              </fill>
            </x14:dxf>
          </x14:cfRule>
          <x14:cfRule type="containsText" priority="18886" operator="containsText" id="{47F1D98F-2DEC-4D43-9E65-B542764529E1}">
            <xm:f>NOT(ISERROR(SEARCH('Listados Datos'!$T$6,AB54)))</xm:f>
            <xm:f>'Listados Datos'!$T$6</xm:f>
            <x14:dxf>
              <font>
                <b/>
                <i val="0"/>
              </font>
              <fill>
                <patternFill>
                  <bgColor rgb="FF92D050"/>
                </patternFill>
              </fill>
            </x14:dxf>
          </x14:cfRule>
          <xm:sqref>AB54:AB55</xm:sqref>
        </x14:conditionalFormatting>
        <x14:conditionalFormatting xmlns:xm="http://schemas.microsoft.com/office/excel/2006/main">
          <x14:cfRule type="containsText" priority="18873" operator="containsText" id="{A5612056-C225-4A6F-BFE3-9337E14F3108}">
            <xm:f>NOT(ISERROR(SEARCH('Listados Datos'!$P$3,Z54)))</xm:f>
            <xm:f>'Listados Datos'!$P$3</xm:f>
            <x14:dxf>
              <fill>
                <patternFill>
                  <bgColor rgb="FF99CC00"/>
                </patternFill>
              </fill>
            </x14:dxf>
          </x14:cfRule>
          <x14:cfRule type="containsText" priority="18874" operator="containsText" id="{9202826E-0E87-49A7-A9C6-68D1A93920A7}">
            <xm:f>NOT(ISERROR(SEARCH('Listados Datos'!$P$4,Z54)))</xm:f>
            <xm:f>'Listados Datos'!$P$4</xm:f>
            <x14:dxf>
              <fill>
                <patternFill>
                  <bgColor rgb="FF33CC33"/>
                </patternFill>
              </fill>
            </x14:dxf>
          </x14:cfRule>
          <x14:cfRule type="containsText" priority="18875" operator="containsText" id="{92492866-86D7-4E41-BFB6-77B0AC27922C}">
            <xm:f>NOT(ISERROR(SEARCH('Listados Datos'!$P$5,Z54)))</xm:f>
            <xm:f>'Listados Datos'!$P$5</xm:f>
            <x14:dxf>
              <fill>
                <patternFill>
                  <bgColor rgb="FFFFFF00"/>
                </patternFill>
              </fill>
            </x14:dxf>
          </x14:cfRule>
          <x14:cfRule type="containsText" priority="18876" operator="containsText" id="{181EA2FA-6846-4314-A7CD-DC862235D82A}">
            <xm:f>NOT(ISERROR(SEARCH('Listados Datos'!$P$6,Z54)))</xm:f>
            <xm:f>'Listados Datos'!$P$6</xm:f>
            <x14:dxf>
              <fill>
                <patternFill>
                  <bgColor rgb="FFFFC000"/>
                </patternFill>
              </fill>
            </x14:dxf>
          </x14:cfRule>
          <x14:cfRule type="containsText" priority="18877" operator="containsText" id="{FA7014C2-243F-4875-B51E-16A9B7839023}">
            <xm:f>NOT(ISERROR(SEARCH('Listados Datos'!$P$7,Z54)))</xm:f>
            <xm:f>'Listados Datos'!$P$7</xm:f>
            <x14:dxf>
              <fill>
                <patternFill>
                  <bgColor rgb="FFFF0000"/>
                </patternFill>
              </fill>
            </x14:dxf>
          </x14:cfRule>
          <xm:sqref>Z54:Z55</xm:sqref>
        </x14:conditionalFormatting>
        <x14:conditionalFormatting xmlns:xm="http://schemas.microsoft.com/office/excel/2006/main">
          <x14:cfRule type="containsText" priority="18843" operator="containsText" id="{3F0A924C-4DE1-457D-9704-660DAEEA0574}">
            <xm:f>NOT(ISERROR(SEARCH('Listados Datos'!$T$3,AT54)))</xm:f>
            <xm:f>'Listados Datos'!$T$3</xm:f>
            <x14:dxf>
              <fill>
                <patternFill patternType="solid">
                  <bgColor rgb="FFC00000"/>
                </patternFill>
              </fill>
            </x14:dxf>
          </x14:cfRule>
          <x14:cfRule type="containsText" priority="18844" operator="containsText" id="{75FF8B03-683D-465F-8D5B-23045218DFA0}">
            <xm:f>NOT(ISERROR(SEARCH('Listados Datos'!$T$4,AT54)))</xm:f>
            <xm:f>'Listados Datos'!$T$4</xm:f>
            <x14:dxf>
              <font>
                <b/>
                <i val="0"/>
                <color theme="0"/>
              </font>
              <fill>
                <patternFill>
                  <bgColor rgb="FFE26B0A"/>
                </patternFill>
              </fill>
            </x14:dxf>
          </x14:cfRule>
          <x14:cfRule type="containsText" priority="18845" operator="containsText" id="{F4893990-41EE-4465-B34B-AC1AB677C393}">
            <xm:f>NOT(ISERROR(SEARCH('Listados Datos'!$T$5,AT54)))</xm:f>
            <xm:f>'Listados Datos'!$T$5</xm:f>
            <x14:dxf>
              <font>
                <b/>
                <i val="0"/>
                <color auto="1"/>
              </font>
              <fill>
                <patternFill>
                  <bgColor rgb="FFFFFF00"/>
                </patternFill>
              </fill>
            </x14:dxf>
          </x14:cfRule>
          <x14:cfRule type="containsText" priority="18846" operator="containsText" id="{0692915F-7A07-4C5F-86B4-8D5E9B146E7F}">
            <xm:f>NOT(ISERROR(SEARCH('Listados Datos'!$T$6,AT54)))</xm:f>
            <xm:f>'Listados Datos'!$T$6</xm:f>
            <x14:dxf>
              <font>
                <b/>
                <i val="0"/>
              </font>
              <fill>
                <patternFill>
                  <bgColor rgb="FF92D050"/>
                </patternFill>
              </fill>
            </x14:dxf>
          </x14:cfRule>
          <xm:sqref>AT54</xm:sqref>
        </x14:conditionalFormatting>
        <x14:conditionalFormatting xmlns:xm="http://schemas.microsoft.com/office/excel/2006/main">
          <x14:cfRule type="containsText" priority="18833" operator="containsText" id="{000A0727-9D4C-4724-AC73-F2CE1F3D3BDE}">
            <xm:f>NOT(ISERROR(SEARCH('Listados Datos'!$P$3,AR54)))</xm:f>
            <xm:f>'Listados Datos'!$P$3</xm:f>
            <x14:dxf>
              <fill>
                <patternFill>
                  <bgColor rgb="FF99CC00"/>
                </patternFill>
              </fill>
            </x14:dxf>
          </x14:cfRule>
          <x14:cfRule type="containsText" priority="18834" operator="containsText" id="{90B0933B-9917-4568-863E-D8E57D2EBE9E}">
            <xm:f>NOT(ISERROR(SEARCH('Listados Datos'!$P$4,AR54)))</xm:f>
            <xm:f>'Listados Datos'!$P$4</xm:f>
            <x14:dxf>
              <fill>
                <patternFill>
                  <bgColor rgb="FF33CC33"/>
                </patternFill>
              </fill>
            </x14:dxf>
          </x14:cfRule>
          <x14:cfRule type="containsText" priority="18835" operator="containsText" id="{067F4053-067A-4C18-AD22-7251B87F9057}">
            <xm:f>NOT(ISERROR(SEARCH('Listados Datos'!$P$5,AR54)))</xm:f>
            <xm:f>'Listados Datos'!$P$5</xm:f>
            <x14:dxf>
              <fill>
                <patternFill>
                  <bgColor rgb="FFFFFF00"/>
                </patternFill>
              </fill>
            </x14:dxf>
          </x14:cfRule>
          <x14:cfRule type="containsText" priority="18836" operator="containsText" id="{5E8E37A5-6949-4975-B2BC-EF0E64AD884C}">
            <xm:f>NOT(ISERROR(SEARCH('Listados Datos'!$P$6,AR54)))</xm:f>
            <xm:f>'Listados Datos'!$P$6</xm:f>
            <x14:dxf>
              <fill>
                <patternFill>
                  <bgColor rgb="FFFFC000"/>
                </patternFill>
              </fill>
            </x14:dxf>
          </x14:cfRule>
          <x14:cfRule type="containsText" priority="18837" operator="containsText" id="{C1914259-C19A-4F58-AC7B-454A78A9CE59}">
            <xm:f>NOT(ISERROR(SEARCH('Listados Datos'!$P$7,AR54)))</xm:f>
            <xm:f>'Listados Datos'!$P$7</xm:f>
            <x14:dxf>
              <fill>
                <patternFill>
                  <bgColor rgb="FFFF0000"/>
                </patternFill>
              </fill>
            </x14:dxf>
          </x14:cfRule>
          <xm:sqref>AR54</xm:sqref>
        </x14:conditionalFormatting>
        <x14:conditionalFormatting xmlns:xm="http://schemas.microsoft.com/office/excel/2006/main">
          <x14:cfRule type="containsText" priority="18829" operator="containsText" id="{29E42B24-A1CB-4492-A747-C9FAA1108F6D}">
            <xm:f>NOT(ISERROR(SEARCH('Listados Datos'!$T$3,AT55)))</xm:f>
            <xm:f>'Listados Datos'!$T$3</xm:f>
            <x14:dxf>
              <fill>
                <patternFill patternType="solid">
                  <bgColor rgb="FFC00000"/>
                </patternFill>
              </fill>
            </x14:dxf>
          </x14:cfRule>
          <x14:cfRule type="containsText" priority="18830" operator="containsText" id="{8EFF8FBA-B7BB-4B68-9D86-8BF076BCB8DE}">
            <xm:f>NOT(ISERROR(SEARCH('Listados Datos'!$T$4,AT55)))</xm:f>
            <xm:f>'Listados Datos'!$T$4</xm:f>
            <x14:dxf>
              <font>
                <b/>
                <i val="0"/>
                <color theme="0"/>
              </font>
              <fill>
                <patternFill>
                  <bgColor rgb="FFE26B0A"/>
                </patternFill>
              </fill>
            </x14:dxf>
          </x14:cfRule>
          <x14:cfRule type="containsText" priority="18831" operator="containsText" id="{B7254B44-021E-4097-A209-74898801AD02}">
            <xm:f>NOT(ISERROR(SEARCH('Listados Datos'!$T$5,AT55)))</xm:f>
            <xm:f>'Listados Datos'!$T$5</xm:f>
            <x14:dxf>
              <font>
                <b/>
                <i val="0"/>
                <color auto="1"/>
              </font>
              <fill>
                <patternFill>
                  <bgColor rgb="FFFFFF00"/>
                </patternFill>
              </fill>
            </x14:dxf>
          </x14:cfRule>
          <x14:cfRule type="containsText" priority="18832" operator="containsText" id="{8CCE30AE-DBF0-478F-A5C5-947C7E427EF9}">
            <xm:f>NOT(ISERROR(SEARCH('Listados Datos'!$T$6,AT55)))</xm:f>
            <xm:f>'Listados Datos'!$T$6</xm:f>
            <x14:dxf>
              <font>
                <b/>
                <i val="0"/>
              </font>
              <fill>
                <patternFill>
                  <bgColor rgb="FF92D050"/>
                </patternFill>
              </fill>
            </x14:dxf>
          </x14:cfRule>
          <xm:sqref>AT55</xm:sqref>
        </x14:conditionalFormatting>
        <x14:conditionalFormatting xmlns:xm="http://schemas.microsoft.com/office/excel/2006/main">
          <x14:cfRule type="containsText" priority="18819" operator="containsText" id="{B52BD662-7214-4517-BFDD-FCAE92A63769}">
            <xm:f>NOT(ISERROR(SEARCH('Listados Datos'!$P$3,AR55)))</xm:f>
            <xm:f>'Listados Datos'!$P$3</xm:f>
            <x14:dxf>
              <fill>
                <patternFill>
                  <bgColor rgb="FF99CC00"/>
                </patternFill>
              </fill>
            </x14:dxf>
          </x14:cfRule>
          <x14:cfRule type="containsText" priority="18820" operator="containsText" id="{16541FCB-87FE-4219-B3E7-F6D17FBF004E}">
            <xm:f>NOT(ISERROR(SEARCH('Listados Datos'!$P$4,AR55)))</xm:f>
            <xm:f>'Listados Datos'!$P$4</xm:f>
            <x14:dxf>
              <fill>
                <patternFill>
                  <bgColor rgb="FF33CC33"/>
                </patternFill>
              </fill>
            </x14:dxf>
          </x14:cfRule>
          <x14:cfRule type="containsText" priority="18821" operator="containsText" id="{F2624963-C538-4AE3-AE7E-27312093578B}">
            <xm:f>NOT(ISERROR(SEARCH('Listados Datos'!$P$5,AR55)))</xm:f>
            <xm:f>'Listados Datos'!$P$5</xm:f>
            <x14:dxf>
              <fill>
                <patternFill>
                  <bgColor rgb="FFFFFF00"/>
                </patternFill>
              </fill>
            </x14:dxf>
          </x14:cfRule>
          <x14:cfRule type="containsText" priority="18822" operator="containsText" id="{08190A43-95F3-4576-9A15-307507E04A06}">
            <xm:f>NOT(ISERROR(SEARCH('Listados Datos'!$P$6,AR55)))</xm:f>
            <xm:f>'Listados Datos'!$P$6</xm:f>
            <x14:dxf>
              <fill>
                <patternFill>
                  <bgColor rgb="FFFFC000"/>
                </patternFill>
              </fill>
            </x14:dxf>
          </x14:cfRule>
          <x14:cfRule type="containsText" priority="18823" operator="containsText" id="{FC736EE8-01F4-4DA1-95E1-E58DFDE918E8}">
            <xm:f>NOT(ISERROR(SEARCH('Listados Datos'!$P$7,AR55)))</xm:f>
            <xm:f>'Listados Datos'!$P$7</xm:f>
            <x14:dxf>
              <fill>
                <patternFill>
                  <bgColor rgb="FFFF0000"/>
                </patternFill>
              </fill>
            </x14:dxf>
          </x14:cfRule>
          <xm:sqref>AR55</xm:sqref>
        </x14:conditionalFormatting>
        <x14:conditionalFormatting xmlns:xm="http://schemas.microsoft.com/office/excel/2006/main">
          <x14:cfRule type="containsText" priority="18815" operator="containsText" id="{517BC496-379C-4085-A77D-CB1AE5EBC4C4}">
            <xm:f>NOT(ISERROR(SEARCH('Listados Datos'!$T$3,AF58)))</xm:f>
            <xm:f>'Listados Datos'!$T$3</xm:f>
            <x14:dxf>
              <fill>
                <patternFill patternType="solid">
                  <bgColor rgb="FFC00000"/>
                </patternFill>
              </fill>
            </x14:dxf>
          </x14:cfRule>
          <x14:cfRule type="containsText" priority="18816" operator="containsText" id="{B35AC707-CF3B-4CBF-BCAF-6D0DB3F271C7}">
            <xm:f>NOT(ISERROR(SEARCH('Listados Datos'!$T$4,AF58)))</xm:f>
            <xm:f>'Listados Datos'!$T$4</xm:f>
            <x14:dxf>
              <font>
                <b/>
                <i val="0"/>
                <color theme="0"/>
              </font>
              <fill>
                <patternFill>
                  <bgColor rgb="FFE26B0A"/>
                </patternFill>
              </fill>
            </x14:dxf>
          </x14:cfRule>
          <x14:cfRule type="containsText" priority="18817" operator="containsText" id="{3A05CCBE-E9D9-40EE-9C06-17F0F79F2358}">
            <xm:f>NOT(ISERROR(SEARCH('Listados Datos'!$T$5,AF58)))</xm:f>
            <xm:f>'Listados Datos'!$T$5</xm:f>
            <x14:dxf>
              <font>
                <b/>
                <i val="0"/>
                <color auto="1"/>
              </font>
              <fill>
                <patternFill>
                  <bgColor rgb="FFFFFF00"/>
                </patternFill>
              </fill>
            </x14:dxf>
          </x14:cfRule>
          <x14:cfRule type="containsText" priority="18818" operator="containsText" id="{E0F34148-AC41-4DBD-AE3E-1853B3F68695}">
            <xm:f>NOT(ISERROR(SEARCH('Listados Datos'!$T$6,AF58)))</xm:f>
            <xm:f>'Listados Datos'!$T$6</xm:f>
            <x14:dxf>
              <font>
                <b/>
                <i val="0"/>
              </font>
              <fill>
                <patternFill>
                  <bgColor rgb="FF92D050"/>
                </patternFill>
              </fill>
            </x14:dxf>
          </x14:cfRule>
          <xm:sqref>AF58:AF59 AF63</xm:sqref>
        </x14:conditionalFormatting>
        <x14:conditionalFormatting xmlns:xm="http://schemas.microsoft.com/office/excel/2006/main">
          <x14:cfRule type="containsText" priority="18811" operator="containsText" id="{259D0A06-FCE1-45E3-8BE6-5C64C6AB1663}">
            <xm:f>NOT(ISERROR(SEARCH('Listados Datos'!$T$3,AB58)))</xm:f>
            <xm:f>'Listados Datos'!$T$3</xm:f>
            <x14:dxf>
              <fill>
                <patternFill patternType="solid">
                  <bgColor rgb="FFC00000"/>
                </patternFill>
              </fill>
            </x14:dxf>
          </x14:cfRule>
          <x14:cfRule type="containsText" priority="18812" operator="containsText" id="{BA64FDAE-10C1-4347-B9D6-B46F599899AF}">
            <xm:f>NOT(ISERROR(SEARCH('Listados Datos'!$T$4,AB58)))</xm:f>
            <xm:f>'Listados Datos'!$T$4</xm:f>
            <x14:dxf>
              <font>
                <b/>
                <i val="0"/>
                <color theme="0"/>
              </font>
              <fill>
                <patternFill>
                  <bgColor rgb="FFE26B0A"/>
                </patternFill>
              </fill>
            </x14:dxf>
          </x14:cfRule>
          <x14:cfRule type="containsText" priority="18813" operator="containsText" id="{35807EC6-9751-4FBC-8840-7FA74CB0D89B}">
            <xm:f>NOT(ISERROR(SEARCH('Listados Datos'!$T$5,AB58)))</xm:f>
            <xm:f>'Listados Datos'!$T$5</xm:f>
            <x14:dxf>
              <font>
                <b/>
                <i val="0"/>
                <color auto="1"/>
              </font>
              <fill>
                <patternFill>
                  <bgColor rgb="FFFFFF00"/>
                </patternFill>
              </fill>
            </x14:dxf>
          </x14:cfRule>
          <x14:cfRule type="containsText" priority="18814" operator="containsText" id="{63F8B79D-9AC7-4C11-90A7-0F6EC8A802AB}">
            <xm:f>NOT(ISERROR(SEARCH('Listados Datos'!$T$6,AB58)))</xm:f>
            <xm:f>'Listados Datos'!$T$6</xm:f>
            <x14:dxf>
              <font>
                <b/>
                <i val="0"/>
              </font>
              <fill>
                <patternFill>
                  <bgColor rgb="FF92D050"/>
                </patternFill>
              </fill>
            </x14:dxf>
          </x14:cfRule>
          <xm:sqref>AB58:AB59</xm:sqref>
        </x14:conditionalFormatting>
        <x14:conditionalFormatting xmlns:xm="http://schemas.microsoft.com/office/excel/2006/main">
          <x14:cfRule type="containsText" priority="18801" operator="containsText" id="{02D12A42-DEA7-4EAB-B56C-87C079BCEC42}">
            <xm:f>NOT(ISERROR(SEARCH('Listados Datos'!$P$3,Z58)))</xm:f>
            <xm:f>'Listados Datos'!$P$3</xm:f>
            <x14:dxf>
              <fill>
                <patternFill>
                  <bgColor rgb="FF99CC00"/>
                </patternFill>
              </fill>
            </x14:dxf>
          </x14:cfRule>
          <x14:cfRule type="containsText" priority="18802" operator="containsText" id="{EDB0AFEA-4BB7-43E7-B3F4-7E34CB605199}">
            <xm:f>NOT(ISERROR(SEARCH('Listados Datos'!$P$4,Z58)))</xm:f>
            <xm:f>'Listados Datos'!$P$4</xm:f>
            <x14:dxf>
              <fill>
                <patternFill>
                  <bgColor rgb="FF33CC33"/>
                </patternFill>
              </fill>
            </x14:dxf>
          </x14:cfRule>
          <x14:cfRule type="containsText" priority="18803" operator="containsText" id="{B619B4CE-2C2D-44A4-AEC5-98C793BB4020}">
            <xm:f>NOT(ISERROR(SEARCH('Listados Datos'!$P$5,Z58)))</xm:f>
            <xm:f>'Listados Datos'!$P$5</xm:f>
            <x14:dxf>
              <fill>
                <patternFill>
                  <bgColor rgb="FFFFFF00"/>
                </patternFill>
              </fill>
            </x14:dxf>
          </x14:cfRule>
          <x14:cfRule type="containsText" priority="18804" operator="containsText" id="{4AD22621-AEE1-47DF-B1C4-EF59320549FB}">
            <xm:f>NOT(ISERROR(SEARCH('Listados Datos'!$P$6,Z58)))</xm:f>
            <xm:f>'Listados Datos'!$P$6</xm:f>
            <x14:dxf>
              <fill>
                <patternFill>
                  <bgColor rgb="FFFFC000"/>
                </patternFill>
              </fill>
            </x14:dxf>
          </x14:cfRule>
          <x14:cfRule type="containsText" priority="18805" operator="containsText" id="{40A118D8-FA82-43DD-97D9-74A0D42C2329}">
            <xm:f>NOT(ISERROR(SEARCH('Listados Datos'!$P$7,Z58)))</xm:f>
            <xm:f>'Listados Datos'!$P$7</xm:f>
            <x14:dxf>
              <fill>
                <patternFill>
                  <bgColor rgb="FFFF0000"/>
                </patternFill>
              </fill>
            </x14:dxf>
          </x14:cfRule>
          <xm:sqref>Z58:Z59</xm:sqref>
        </x14:conditionalFormatting>
        <x14:conditionalFormatting xmlns:xm="http://schemas.microsoft.com/office/excel/2006/main">
          <x14:cfRule type="containsText" priority="18761" operator="containsText" id="{EE46A886-0E38-4842-84EA-1A92880E2BA9}">
            <xm:f>NOT(ISERROR(SEARCH('Listados Datos'!$T$3,AT58)))</xm:f>
            <xm:f>'Listados Datos'!$T$3</xm:f>
            <x14:dxf>
              <fill>
                <patternFill patternType="solid">
                  <bgColor rgb="FFC00000"/>
                </patternFill>
              </fill>
            </x14:dxf>
          </x14:cfRule>
          <x14:cfRule type="containsText" priority="18762" operator="containsText" id="{67E407E0-2E5D-4675-8D9D-CB3517CBD934}">
            <xm:f>NOT(ISERROR(SEARCH('Listados Datos'!$T$4,AT58)))</xm:f>
            <xm:f>'Listados Datos'!$T$4</xm:f>
            <x14:dxf>
              <font>
                <b/>
                <i val="0"/>
                <color theme="0"/>
              </font>
              <fill>
                <patternFill>
                  <bgColor rgb="FFE26B0A"/>
                </patternFill>
              </fill>
            </x14:dxf>
          </x14:cfRule>
          <x14:cfRule type="containsText" priority="18763" operator="containsText" id="{6476B94D-9D40-4C9D-AA1A-A4B8997E1370}">
            <xm:f>NOT(ISERROR(SEARCH('Listados Datos'!$T$5,AT58)))</xm:f>
            <xm:f>'Listados Datos'!$T$5</xm:f>
            <x14:dxf>
              <font>
                <b/>
                <i val="0"/>
                <color auto="1"/>
              </font>
              <fill>
                <patternFill>
                  <bgColor rgb="FFFFFF00"/>
                </patternFill>
              </fill>
            </x14:dxf>
          </x14:cfRule>
          <x14:cfRule type="containsText" priority="18764" operator="containsText" id="{98492716-F674-4134-A4D1-E28CCBE37F99}">
            <xm:f>NOT(ISERROR(SEARCH('Listados Datos'!$T$6,AT58)))</xm:f>
            <xm:f>'Listados Datos'!$T$6</xm:f>
            <x14:dxf>
              <font>
                <b/>
                <i val="0"/>
              </font>
              <fill>
                <patternFill>
                  <bgColor rgb="FF92D050"/>
                </patternFill>
              </fill>
            </x14:dxf>
          </x14:cfRule>
          <xm:sqref>AT58</xm:sqref>
        </x14:conditionalFormatting>
        <x14:conditionalFormatting xmlns:xm="http://schemas.microsoft.com/office/excel/2006/main">
          <x14:cfRule type="containsText" priority="18751" operator="containsText" id="{0AFF6664-7272-422D-A743-45A25ED2BAD0}">
            <xm:f>NOT(ISERROR(SEARCH('Listados Datos'!$P$3,AR58)))</xm:f>
            <xm:f>'Listados Datos'!$P$3</xm:f>
            <x14:dxf>
              <fill>
                <patternFill>
                  <bgColor rgb="FF99CC00"/>
                </patternFill>
              </fill>
            </x14:dxf>
          </x14:cfRule>
          <x14:cfRule type="containsText" priority="18752" operator="containsText" id="{F2A21E49-2425-4DEC-BB9A-0986FA66E2EB}">
            <xm:f>NOT(ISERROR(SEARCH('Listados Datos'!$P$4,AR58)))</xm:f>
            <xm:f>'Listados Datos'!$P$4</xm:f>
            <x14:dxf>
              <fill>
                <patternFill>
                  <bgColor rgb="FF33CC33"/>
                </patternFill>
              </fill>
            </x14:dxf>
          </x14:cfRule>
          <x14:cfRule type="containsText" priority="18753" operator="containsText" id="{33AC97BA-AB8C-4842-8ADA-FA51158905B5}">
            <xm:f>NOT(ISERROR(SEARCH('Listados Datos'!$P$5,AR58)))</xm:f>
            <xm:f>'Listados Datos'!$P$5</xm:f>
            <x14:dxf>
              <fill>
                <patternFill>
                  <bgColor rgb="FFFFFF00"/>
                </patternFill>
              </fill>
            </x14:dxf>
          </x14:cfRule>
          <x14:cfRule type="containsText" priority="18754" operator="containsText" id="{ACE852A9-632B-47C8-AA33-8F0540901794}">
            <xm:f>NOT(ISERROR(SEARCH('Listados Datos'!$P$6,AR58)))</xm:f>
            <xm:f>'Listados Datos'!$P$6</xm:f>
            <x14:dxf>
              <fill>
                <patternFill>
                  <bgColor rgb="FFFFC000"/>
                </patternFill>
              </fill>
            </x14:dxf>
          </x14:cfRule>
          <x14:cfRule type="containsText" priority="18755" operator="containsText" id="{A30C680F-DE25-4603-A7A8-E824D5BCAEE3}">
            <xm:f>NOT(ISERROR(SEARCH('Listados Datos'!$P$7,AR58)))</xm:f>
            <xm:f>'Listados Datos'!$P$7</xm:f>
            <x14:dxf>
              <fill>
                <patternFill>
                  <bgColor rgb="FFFF0000"/>
                </patternFill>
              </fill>
            </x14:dxf>
          </x14:cfRule>
          <xm:sqref>AR58</xm:sqref>
        </x14:conditionalFormatting>
        <x14:conditionalFormatting xmlns:xm="http://schemas.microsoft.com/office/excel/2006/main">
          <x14:cfRule type="containsText" priority="18747" operator="containsText" id="{E8DFAA05-02B3-4B8D-909A-D1D6773C4EFC}">
            <xm:f>NOT(ISERROR(SEARCH('Listados Datos'!$T$3,AT59)))</xm:f>
            <xm:f>'Listados Datos'!$T$3</xm:f>
            <x14:dxf>
              <fill>
                <patternFill patternType="solid">
                  <bgColor rgb="FFC00000"/>
                </patternFill>
              </fill>
            </x14:dxf>
          </x14:cfRule>
          <x14:cfRule type="containsText" priority="18748" operator="containsText" id="{61CFB6C2-CEFA-4AEB-9CA9-F460D63FAE00}">
            <xm:f>NOT(ISERROR(SEARCH('Listados Datos'!$T$4,AT59)))</xm:f>
            <xm:f>'Listados Datos'!$T$4</xm:f>
            <x14:dxf>
              <font>
                <b/>
                <i val="0"/>
                <color theme="0"/>
              </font>
              <fill>
                <patternFill>
                  <bgColor rgb="FFE26B0A"/>
                </patternFill>
              </fill>
            </x14:dxf>
          </x14:cfRule>
          <x14:cfRule type="containsText" priority="18749" operator="containsText" id="{A068F5EB-5AEB-47E0-A1FB-068123EAA85A}">
            <xm:f>NOT(ISERROR(SEARCH('Listados Datos'!$T$5,AT59)))</xm:f>
            <xm:f>'Listados Datos'!$T$5</xm:f>
            <x14:dxf>
              <font>
                <b/>
                <i val="0"/>
                <color auto="1"/>
              </font>
              <fill>
                <patternFill>
                  <bgColor rgb="FFFFFF00"/>
                </patternFill>
              </fill>
            </x14:dxf>
          </x14:cfRule>
          <x14:cfRule type="containsText" priority="18750" operator="containsText" id="{E8C52B06-949D-4D60-AA6B-557252895086}">
            <xm:f>NOT(ISERROR(SEARCH('Listados Datos'!$T$6,AT59)))</xm:f>
            <xm:f>'Listados Datos'!$T$6</xm:f>
            <x14:dxf>
              <font>
                <b/>
                <i val="0"/>
              </font>
              <fill>
                <patternFill>
                  <bgColor rgb="FF92D050"/>
                </patternFill>
              </fill>
            </x14:dxf>
          </x14:cfRule>
          <xm:sqref>AT59</xm:sqref>
        </x14:conditionalFormatting>
        <x14:conditionalFormatting xmlns:xm="http://schemas.microsoft.com/office/excel/2006/main">
          <x14:cfRule type="containsText" priority="18737" operator="containsText" id="{8BD836FD-EEB3-48EE-90EA-3301785766FF}">
            <xm:f>NOT(ISERROR(SEARCH('Listados Datos'!$P$3,AR59)))</xm:f>
            <xm:f>'Listados Datos'!$P$3</xm:f>
            <x14:dxf>
              <fill>
                <patternFill>
                  <bgColor rgb="FF99CC00"/>
                </patternFill>
              </fill>
            </x14:dxf>
          </x14:cfRule>
          <x14:cfRule type="containsText" priority="18738" operator="containsText" id="{0094A202-E29A-4BED-9BFE-FDA34C5E608B}">
            <xm:f>NOT(ISERROR(SEARCH('Listados Datos'!$P$4,AR59)))</xm:f>
            <xm:f>'Listados Datos'!$P$4</xm:f>
            <x14:dxf>
              <fill>
                <patternFill>
                  <bgColor rgb="FF33CC33"/>
                </patternFill>
              </fill>
            </x14:dxf>
          </x14:cfRule>
          <x14:cfRule type="containsText" priority="18739" operator="containsText" id="{495EF0E0-9D35-4B67-AA6A-944A23898348}">
            <xm:f>NOT(ISERROR(SEARCH('Listados Datos'!$P$5,AR59)))</xm:f>
            <xm:f>'Listados Datos'!$P$5</xm:f>
            <x14:dxf>
              <fill>
                <patternFill>
                  <bgColor rgb="FFFFFF00"/>
                </patternFill>
              </fill>
            </x14:dxf>
          </x14:cfRule>
          <x14:cfRule type="containsText" priority="18740" operator="containsText" id="{FC744DEE-8AC4-4FAA-BA4C-29D186BC2AF9}">
            <xm:f>NOT(ISERROR(SEARCH('Listados Datos'!$P$6,AR59)))</xm:f>
            <xm:f>'Listados Datos'!$P$6</xm:f>
            <x14:dxf>
              <fill>
                <patternFill>
                  <bgColor rgb="FFFFC000"/>
                </patternFill>
              </fill>
            </x14:dxf>
          </x14:cfRule>
          <x14:cfRule type="containsText" priority="18741" operator="containsText" id="{99D383A4-AAA0-4741-9D63-B119B358090B}">
            <xm:f>NOT(ISERROR(SEARCH('Listados Datos'!$P$7,AR59)))</xm:f>
            <xm:f>'Listados Datos'!$P$7</xm:f>
            <x14:dxf>
              <fill>
                <patternFill>
                  <bgColor rgb="FFFF0000"/>
                </patternFill>
              </fill>
            </x14:dxf>
          </x14:cfRule>
          <xm:sqref>AR59</xm:sqref>
        </x14:conditionalFormatting>
        <x14:conditionalFormatting xmlns:xm="http://schemas.microsoft.com/office/excel/2006/main">
          <x14:cfRule type="containsText" priority="18733" operator="containsText" id="{67605DAF-31B0-4900-938D-67BAB8D14CD8}">
            <xm:f>NOT(ISERROR(SEARCH('Listados Datos'!$T$3,AT63)))</xm:f>
            <xm:f>'Listados Datos'!$T$3</xm:f>
            <x14:dxf>
              <fill>
                <patternFill patternType="solid">
                  <bgColor rgb="FFC00000"/>
                </patternFill>
              </fill>
            </x14:dxf>
          </x14:cfRule>
          <x14:cfRule type="containsText" priority="18734" operator="containsText" id="{C5CDF065-9086-4E9B-8138-C60F8AA82879}">
            <xm:f>NOT(ISERROR(SEARCH('Listados Datos'!$T$4,AT63)))</xm:f>
            <xm:f>'Listados Datos'!$T$4</xm:f>
            <x14:dxf>
              <font>
                <b/>
                <i val="0"/>
                <color theme="0"/>
              </font>
              <fill>
                <patternFill>
                  <bgColor rgb="FFE26B0A"/>
                </patternFill>
              </fill>
            </x14:dxf>
          </x14:cfRule>
          <x14:cfRule type="containsText" priority="18735" operator="containsText" id="{67AB46D9-011A-4467-94A4-70902BAAC39E}">
            <xm:f>NOT(ISERROR(SEARCH('Listados Datos'!$T$5,AT63)))</xm:f>
            <xm:f>'Listados Datos'!$T$5</xm:f>
            <x14:dxf>
              <font>
                <b/>
                <i val="0"/>
                <color auto="1"/>
              </font>
              <fill>
                <patternFill>
                  <bgColor rgb="FFFFFF00"/>
                </patternFill>
              </fill>
            </x14:dxf>
          </x14:cfRule>
          <x14:cfRule type="containsText" priority="18736" operator="containsText" id="{8064749E-6520-45F8-B13D-366853C3886B}">
            <xm:f>NOT(ISERROR(SEARCH('Listados Datos'!$T$6,AT63)))</xm:f>
            <xm:f>'Listados Datos'!$T$6</xm:f>
            <x14:dxf>
              <font>
                <b/>
                <i val="0"/>
              </font>
              <fill>
                <patternFill>
                  <bgColor rgb="FF92D050"/>
                </patternFill>
              </fill>
            </x14:dxf>
          </x14:cfRule>
          <xm:sqref>AT63</xm:sqref>
        </x14:conditionalFormatting>
        <x14:conditionalFormatting xmlns:xm="http://schemas.microsoft.com/office/excel/2006/main">
          <x14:cfRule type="containsText" priority="18723" operator="containsText" id="{DC276C64-7CE1-41F4-888A-CED0639B03FF}">
            <xm:f>NOT(ISERROR(SEARCH('Listados Datos'!$P$3,AR63)))</xm:f>
            <xm:f>'Listados Datos'!$P$3</xm:f>
            <x14:dxf>
              <fill>
                <patternFill>
                  <bgColor rgb="FF99CC00"/>
                </patternFill>
              </fill>
            </x14:dxf>
          </x14:cfRule>
          <x14:cfRule type="containsText" priority="18724" operator="containsText" id="{345FBBE5-CBCA-4DA2-8224-8543B6F0E15D}">
            <xm:f>NOT(ISERROR(SEARCH('Listados Datos'!$P$4,AR63)))</xm:f>
            <xm:f>'Listados Datos'!$P$4</xm:f>
            <x14:dxf>
              <fill>
                <patternFill>
                  <bgColor rgb="FF33CC33"/>
                </patternFill>
              </fill>
            </x14:dxf>
          </x14:cfRule>
          <x14:cfRule type="containsText" priority="18725" operator="containsText" id="{E0CC7E78-89E1-4A76-A705-75F048204E18}">
            <xm:f>NOT(ISERROR(SEARCH('Listados Datos'!$P$5,AR63)))</xm:f>
            <xm:f>'Listados Datos'!$P$5</xm:f>
            <x14:dxf>
              <fill>
                <patternFill>
                  <bgColor rgb="FFFFFF00"/>
                </patternFill>
              </fill>
            </x14:dxf>
          </x14:cfRule>
          <x14:cfRule type="containsText" priority="18726" operator="containsText" id="{05352219-AF94-403A-86D6-D4F874569C6C}">
            <xm:f>NOT(ISERROR(SEARCH('Listados Datos'!$P$6,AR63)))</xm:f>
            <xm:f>'Listados Datos'!$P$6</xm:f>
            <x14:dxf>
              <fill>
                <patternFill>
                  <bgColor rgb="FFFFC000"/>
                </patternFill>
              </fill>
            </x14:dxf>
          </x14:cfRule>
          <x14:cfRule type="containsText" priority="18727" operator="containsText" id="{5FD48FBA-8588-42DB-8479-3D097859A03E}">
            <xm:f>NOT(ISERROR(SEARCH('Listados Datos'!$P$7,AR63)))</xm:f>
            <xm:f>'Listados Datos'!$P$7</xm:f>
            <x14:dxf>
              <fill>
                <patternFill>
                  <bgColor rgb="FFFF0000"/>
                </patternFill>
              </fill>
            </x14:dxf>
          </x14:cfRule>
          <xm:sqref>AR63</xm:sqref>
        </x14:conditionalFormatting>
        <x14:conditionalFormatting xmlns:xm="http://schemas.microsoft.com/office/excel/2006/main">
          <x14:cfRule type="containsText" priority="18719" operator="containsText" id="{4909846C-0815-4191-BD01-F2C31CDF2905}">
            <xm:f>NOT(ISERROR(SEARCH('Listados Datos'!$T$3,AF60)))</xm:f>
            <xm:f>'Listados Datos'!$T$3</xm:f>
            <x14:dxf>
              <fill>
                <patternFill patternType="solid">
                  <bgColor rgb="FFC00000"/>
                </patternFill>
              </fill>
            </x14:dxf>
          </x14:cfRule>
          <x14:cfRule type="containsText" priority="18720" operator="containsText" id="{051A4E3E-CF4A-4785-AB3B-CA39D08ACD12}">
            <xm:f>NOT(ISERROR(SEARCH('Listados Datos'!$T$4,AF60)))</xm:f>
            <xm:f>'Listados Datos'!$T$4</xm:f>
            <x14:dxf>
              <font>
                <b/>
                <i val="0"/>
                <color theme="0"/>
              </font>
              <fill>
                <patternFill>
                  <bgColor rgb="FFE26B0A"/>
                </patternFill>
              </fill>
            </x14:dxf>
          </x14:cfRule>
          <x14:cfRule type="containsText" priority="18721" operator="containsText" id="{31026528-F9D5-449C-9866-73D93728E257}">
            <xm:f>NOT(ISERROR(SEARCH('Listados Datos'!$T$5,AF60)))</xm:f>
            <xm:f>'Listados Datos'!$T$5</xm:f>
            <x14:dxf>
              <font>
                <b/>
                <i val="0"/>
                <color auto="1"/>
              </font>
              <fill>
                <patternFill>
                  <bgColor rgb="FFFFFF00"/>
                </patternFill>
              </fill>
            </x14:dxf>
          </x14:cfRule>
          <x14:cfRule type="containsText" priority="18722" operator="containsText" id="{C9F705A9-925F-4E33-A182-D16DA60278B1}">
            <xm:f>NOT(ISERROR(SEARCH('Listados Datos'!$T$6,AF60)))</xm:f>
            <xm:f>'Listados Datos'!$T$6</xm:f>
            <x14:dxf>
              <font>
                <b/>
                <i val="0"/>
              </font>
              <fill>
                <patternFill>
                  <bgColor rgb="FF92D050"/>
                </patternFill>
              </fill>
            </x14:dxf>
          </x14:cfRule>
          <xm:sqref>AF60:AF61</xm:sqref>
        </x14:conditionalFormatting>
        <x14:conditionalFormatting xmlns:xm="http://schemas.microsoft.com/office/excel/2006/main">
          <x14:cfRule type="containsText" priority="18715" operator="containsText" id="{5E3F96D7-A684-4D56-A6DF-920F0B85DDBD}">
            <xm:f>NOT(ISERROR(SEARCH('Listados Datos'!$T$3,AB60)))</xm:f>
            <xm:f>'Listados Datos'!$T$3</xm:f>
            <x14:dxf>
              <fill>
                <patternFill patternType="solid">
                  <bgColor rgb="FFC00000"/>
                </patternFill>
              </fill>
            </x14:dxf>
          </x14:cfRule>
          <x14:cfRule type="containsText" priority="18716" operator="containsText" id="{F266991A-5EDB-49A4-99DA-FC367D62C256}">
            <xm:f>NOT(ISERROR(SEARCH('Listados Datos'!$T$4,AB60)))</xm:f>
            <xm:f>'Listados Datos'!$T$4</xm:f>
            <x14:dxf>
              <font>
                <b/>
                <i val="0"/>
                <color theme="0"/>
              </font>
              <fill>
                <patternFill>
                  <bgColor rgb="FFE26B0A"/>
                </patternFill>
              </fill>
            </x14:dxf>
          </x14:cfRule>
          <x14:cfRule type="containsText" priority="18717" operator="containsText" id="{5FA1609E-9277-4D54-8FFC-8283770CDCE6}">
            <xm:f>NOT(ISERROR(SEARCH('Listados Datos'!$T$5,AB60)))</xm:f>
            <xm:f>'Listados Datos'!$T$5</xm:f>
            <x14:dxf>
              <font>
                <b/>
                <i val="0"/>
                <color auto="1"/>
              </font>
              <fill>
                <patternFill>
                  <bgColor rgb="FFFFFF00"/>
                </patternFill>
              </fill>
            </x14:dxf>
          </x14:cfRule>
          <x14:cfRule type="containsText" priority="18718" operator="containsText" id="{16AA910F-C309-42EC-A6A1-1FCB02D4A0F6}">
            <xm:f>NOT(ISERROR(SEARCH('Listados Datos'!$T$6,AB60)))</xm:f>
            <xm:f>'Listados Datos'!$T$6</xm:f>
            <x14:dxf>
              <font>
                <b/>
                <i val="0"/>
              </font>
              <fill>
                <patternFill>
                  <bgColor rgb="FF92D050"/>
                </patternFill>
              </fill>
            </x14:dxf>
          </x14:cfRule>
          <xm:sqref>AB60:AB61</xm:sqref>
        </x14:conditionalFormatting>
        <x14:conditionalFormatting xmlns:xm="http://schemas.microsoft.com/office/excel/2006/main">
          <x14:cfRule type="containsText" priority="18705" operator="containsText" id="{C05C7A41-A361-4B8D-840A-D6195FABCB3C}">
            <xm:f>NOT(ISERROR(SEARCH('Listados Datos'!$P$3,Z60)))</xm:f>
            <xm:f>'Listados Datos'!$P$3</xm:f>
            <x14:dxf>
              <fill>
                <patternFill>
                  <bgColor rgb="FF99CC00"/>
                </patternFill>
              </fill>
            </x14:dxf>
          </x14:cfRule>
          <x14:cfRule type="containsText" priority="18706" operator="containsText" id="{472128CB-918A-4C79-AB16-C6956C7DEF47}">
            <xm:f>NOT(ISERROR(SEARCH('Listados Datos'!$P$4,Z60)))</xm:f>
            <xm:f>'Listados Datos'!$P$4</xm:f>
            <x14:dxf>
              <fill>
                <patternFill>
                  <bgColor rgb="FF33CC33"/>
                </patternFill>
              </fill>
            </x14:dxf>
          </x14:cfRule>
          <x14:cfRule type="containsText" priority="18707" operator="containsText" id="{43FC2234-BD91-470D-944B-F477EE75BB0C}">
            <xm:f>NOT(ISERROR(SEARCH('Listados Datos'!$P$5,Z60)))</xm:f>
            <xm:f>'Listados Datos'!$P$5</xm:f>
            <x14:dxf>
              <fill>
                <patternFill>
                  <bgColor rgb="FFFFFF00"/>
                </patternFill>
              </fill>
            </x14:dxf>
          </x14:cfRule>
          <x14:cfRule type="containsText" priority="18708" operator="containsText" id="{6FE065C6-497C-464D-8E18-FEBB3A619F7F}">
            <xm:f>NOT(ISERROR(SEARCH('Listados Datos'!$P$6,Z60)))</xm:f>
            <xm:f>'Listados Datos'!$P$6</xm:f>
            <x14:dxf>
              <fill>
                <patternFill>
                  <bgColor rgb="FFFFC000"/>
                </patternFill>
              </fill>
            </x14:dxf>
          </x14:cfRule>
          <x14:cfRule type="containsText" priority="18709" operator="containsText" id="{8E4F07A9-E876-4B28-95FC-F6A06E526CEC}">
            <xm:f>NOT(ISERROR(SEARCH('Listados Datos'!$P$7,Z60)))</xm:f>
            <xm:f>'Listados Datos'!$P$7</xm:f>
            <x14:dxf>
              <fill>
                <patternFill>
                  <bgColor rgb="FFFF0000"/>
                </patternFill>
              </fill>
            </x14:dxf>
          </x14:cfRule>
          <xm:sqref>Z60:Z61</xm:sqref>
        </x14:conditionalFormatting>
        <x14:conditionalFormatting xmlns:xm="http://schemas.microsoft.com/office/excel/2006/main">
          <x14:cfRule type="containsText" priority="18675" operator="containsText" id="{D32647C2-F763-49C7-8052-73C2C2AD6F23}">
            <xm:f>NOT(ISERROR(SEARCH('Listados Datos'!$T$3,AT60)))</xm:f>
            <xm:f>'Listados Datos'!$T$3</xm:f>
            <x14:dxf>
              <fill>
                <patternFill patternType="solid">
                  <bgColor rgb="FFC00000"/>
                </patternFill>
              </fill>
            </x14:dxf>
          </x14:cfRule>
          <x14:cfRule type="containsText" priority="18676" operator="containsText" id="{D0D92F89-5FED-4F96-B10E-C0AABC93577E}">
            <xm:f>NOT(ISERROR(SEARCH('Listados Datos'!$T$4,AT60)))</xm:f>
            <xm:f>'Listados Datos'!$T$4</xm:f>
            <x14:dxf>
              <font>
                <b/>
                <i val="0"/>
                <color theme="0"/>
              </font>
              <fill>
                <patternFill>
                  <bgColor rgb="FFE26B0A"/>
                </patternFill>
              </fill>
            </x14:dxf>
          </x14:cfRule>
          <x14:cfRule type="containsText" priority="18677" operator="containsText" id="{CC8DDF92-40E2-4BE6-ACB9-9A143509DF4E}">
            <xm:f>NOT(ISERROR(SEARCH('Listados Datos'!$T$5,AT60)))</xm:f>
            <xm:f>'Listados Datos'!$T$5</xm:f>
            <x14:dxf>
              <font>
                <b/>
                <i val="0"/>
                <color auto="1"/>
              </font>
              <fill>
                <patternFill>
                  <bgColor rgb="FFFFFF00"/>
                </patternFill>
              </fill>
            </x14:dxf>
          </x14:cfRule>
          <x14:cfRule type="containsText" priority="18678" operator="containsText" id="{8F2C91CB-FE0F-4AAC-BB17-BBCE63A89639}">
            <xm:f>NOT(ISERROR(SEARCH('Listados Datos'!$T$6,AT60)))</xm:f>
            <xm:f>'Listados Datos'!$T$6</xm:f>
            <x14:dxf>
              <font>
                <b/>
                <i val="0"/>
              </font>
              <fill>
                <patternFill>
                  <bgColor rgb="FF92D050"/>
                </patternFill>
              </fill>
            </x14:dxf>
          </x14:cfRule>
          <xm:sqref>AT60</xm:sqref>
        </x14:conditionalFormatting>
        <x14:conditionalFormatting xmlns:xm="http://schemas.microsoft.com/office/excel/2006/main">
          <x14:cfRule type="containsText" priority="18665" operator="containsText" id="{BB1ABB7F-AA36-4E7D-96FE-0E2BF2913193}">
            <xm:f>NOT(ISERROR(SEARCH('Listados Datos'!$P$3,AR60)))</xm:f>
            <xm:f>'Listados Datos'!$P$3</xm:f>
            <x14:dxf>
              <fill>
                <patternFill>
                  <bgColor rgb="FF99CC00"/>
                </patternFill>
              </fill>
            </x14:dxf>
          </x14:cfRule>
          <x14:cfRule type="containsText" priority="18666" operator="containsText" id="{7F6824F3-EADE-4EB8-8269-63EC50DAC118}">
            <xm:f>NOT(ISERROR(SEARCH('Listados Datos'!$P$4,AR60)))</xm:f>
            <xm:f>'Listados Datos'!$P$4</xm:f>
            <x14:dxf>
              <fill>
                <patternFill>
                  <bgColor rgb="FF33CC33"/>
                </patternFill>
              </fill>
            </x14:dxf>
          </x14:cfRule>
          <x14:cfRule type="containsText" priority="18667" operator="containsText" id="{B876B5DF-71C7-42F7-B3CD-9AC932201821}">
            <xm:f>NOT(ISERROR(SEARCH('Listados Datos'!$P$5,AR60)))</xm:f>
            <xm:f>'Listados Datos'!$P$5</xm:f>
            <x14:dxf>
              <fill>
                <patternFill>
                  <bgColor rgb="FFFFFF00"/>
                </patternFill>
              </fill>
            </x14:dxf>
          </x14:cfRule>
          <x14:cfRule type="containsText" priority="18668" operator="containsText" id="{F282CD0C-C258-465C-BDDE-97E3BD4E498C}">
            <xm:f>NOT(ISERROR(SEARCH('Listados Datos'!$P$6,AR60)))</xm:f>
            <xm:f>'Listados Datos'!$P$6</xm:f>
            <x14:dxf>
              <fill>
                <patternFill>
                  <bgColor rgb="FFFFC000"/>
                </patternFill>
              </fill>
            </x14:dxf>
          </x14:cfRule>
          <x14:cfRule type="containsText" priority="18669" operator="containsText" id="{1F002733-527F-41D2-A64F-62AC3C9529DB}">
            <xm:f>NOT(ISERROR(SEARCH('Listados Datos'!$P$7,AR60)))</xm:f>
            <xm:f>'Listados Datos'!$P$7</xm:f>
            <x14:dxf>
              <fill>
                <patternFill>
                  <bgColor rgb="FFFF0000"/>
                </patternFill>
              </fill>
            </x14:dxf>
          </x14:cfRule>
          <xm:sqref>AR60</xm:sqref>
        </x14:conditionalFormatting>
        <x14:conditionalFormatting xmlns:xm="http://schemas.microsoft.com/office/excel/2006/main">
          <x14:cfRule type="containsText" priority="18661" operator="containsText" id="{F18A6F28-B3F4-4545-8634-7CD04FE01DBE}">
            <xm:f>NOT(ISERROR(SEARCH('Listados Datos'!$T$3,AT61)))</xm:f>
            <xm:f>'Listados Datos'!$T$3</xm:f>
            <x14:dxf>
              <fill>
                <patternFill patternType="solid">
                  <bgColor rgb="FFC00000"/>
                </patternFill>
              </fill>
            </x14:dxf>
          </x14:cfRule>
          <x14:cfRule type="containsText" priority="18662" operator="containsText" id="{AB02E51A-E439-4E93-96BD-D9A61B50D341}">
            <xm:f>NOT(ISERROR(SEARCH('Listados Datos'!$T$4,AT61)))</xm:f>
            <xm:f>'Listados Datos'!$T$4</xm:f>
            <x14:dxf>
              <font>
                <b/>
                <i val="0"/>
                <color theme="0"/>
              </font>
              <fill>
                <patternFill>
                  <bgColor rgb="FFE26B0A"/>
                </patternFill>
              </fill>
            </x14:dxf>
          </x14:cfRule>
          <x14:cfRule type="containsText" priority="18663" operator="containsText" id="{2F847108-577F-41A5-A852-2FFBBDB37545}">
            <xm:f>NOT(ISERROR(SEARCH('Listados Datos'!$T$5,AT61)))</xm:f>
            <xm:f>'Listados Datos'!$T$5</xm:f>
            <x14:dxf>
              <font>
                <b/>
                <i val="0"/>
                <color auto="1"/>
              </font>
              <fill>
                <patternFill>
                  <bgColor rgb="FFFFFF00"/>
                </patternFill>
              </fill>
            </x14:dxf>
          </x14:cfRule>
          <x14:cfRule type="containsText" priority="18664" operator="containsText" id="{4E67C51E-636C-4E42-9058-92F844C7AC1B}">
            <xm:f>NOT(ISERROR(SEARCH('Listados Datos'!$T$6,AT61)))</xm:f>
            <xm:f>'Listados Datos'!$T$6</xm:f>
            <x14:dxf>
              <font>
                <b/>
                <i val="0"/>
              </font>
              <fill>
                <patternFill>
                  <bgColor rgb="FF92D050"/>
                </patternFill>
              </fill>
            </x14:dxf>
          </x14:cfRule>
          <xm:sqref>AT61</xm:sqref>
        </x14:conditionalFormatting>
        <x14:conditionalFormatting xmlns:xm="http://schemas.microsoft.com/office/excel/2006/main">
          <x14:cfRule type="containsText" priority="18651" operator="containsText" id="{4BA94E87-4BA3-4E56-AF84-23F89AA33FA8}">
            <xm:f>NOT(ISERROR(SEARCH('Listados Datos'!$P$3,AR61)))</xm:f>
            <xm:f>'Listados Datos'!$P$3</xm:f>
            <x14:dxf>
              <fill>
                <patternFill>
                  <bgColor rgb="FF99CC00"/>
                </patternFill>
              </fill>
            </x14:dxf>
          </x14:cfRule>
          <x14:cfRule type="containsText" priority="18652" operator="containsText" id="{60004C93-9166-44F9-93B3-F23487F4CB42}">
            <xm:f>NOT(ISERROR(SEARCH('Listados Datos'!$P$4,AR61)))</xm:f>
            <xm:f>'Listados Datos'!$P$4</xm:f>
            <x14:dxf>
              <fill>
                <patternFill>
                  <bgColor rgb="FF33CC33"/>
                </patternFill>
              </fill>
            </x14:dxf>
          </x14:cfRule>
          <x14:cfRule type="containsText" priority="18653" operator="containsText" id="{197BE3F3-097E-4951-A96F-7935A86E9DD6}">
            <xm:f>NOT(ISERROR(SEARCH('Listados Datos'!$P$5,AR61)))</xm:f>
            <xm:f>'Listados Datos'!$P$5</xm:f>
            <x14:dxf>
              <fill>
                <patternFill>
                  <bgColor rgb="FFFFFF00"/>
                </patternFill>
              </fill>
            </x14:dxf>
          </x14:cfRule>
          <x14:cfRule type="containsText" priority="18654" operator="containsText" id="{9F78C0BC-2DA3-466D-BF90-56482CBC8133}">
            <xm:f>NOT(ISERROR(SEARCH('Listados Datos'!$P$6,AR61)))</xm:f>
            <xm:f>'Listados Datos'!$P$6</xm:f>
            <x14:dxf>
              <fill>
                <patternFill>
                  <bgColor rgb="FFFFC000"/>
                </patternFill>
              </fill>
            </x14:dxf>
          </x14:cfRule>
          <x14:cfRule type="containsText" priority="18655" operator="containsText" id="{A8E9AE64-F51E-4F84-B7BD-6AF31050BD16}">
            <xm:f>NOT(ISERROR(SEARCH('Listados Datos'!$P$7,AR61)))</xm:f>
            <xm:f>'Listados Datos'!$P$7</xm:f>
            <x14:dxf>
              <fill>
                <patternFill>
                  <bgColor rgb="FFFF0000"/>
                </patternFill>
              </fill>
            </x14:dxf>
          </x14:cfRule>
          <xm:sqref>AR61</xm:sqref>
        </x14:conditionalFormatting>
        <x14:conditionalFormatting xmlns:xm="http://schemas.microsoft.com/office/excel/2006/main">
          <x14:cfRule type="containsText" priority="18647" operator="containsText" id="{EC675204-C716-4477-9250-0E280773A891}">
            <xm:f>NOT(ISERROR(SEARCH('Listados Datos'!$T$3,AF64)))</xm:f>
            <xm:f>'Listados Datos'!$T$3</xm:f>
            <x14:dxf>
              <fill>
                <patternFill patternType="solid">
                  <bgColor rgb="FFC00000"/>
                </patternFill>
              </fill>
            </x14:dxf>
          </x14:cfRule>
          <x14:cfRule type="containsText" priority="18648" operator="containsText" id="{7DDF7350-53A4-459F-9FDD-10CFC6C4D58B}">
            <xm:f>NOT(ISERROR(SEARCH('Listados Datos'!$T$4,AF64)))</xm:f>
            <xm:f>'Listados Datos'!$T$4</xm:f>
            <x14:dxf>
              <font>
                <b/>
                <i val="0"/>
                <color theme="0"/>
              </font>
              <fill>
                <patternFill>
                  <bgColor rgb="FFE26B0A"/>
                </patternFill>
              </fill>
            </x14:dxf>
          </x14:cfRule>
          <x14:cfRule type="containsText" priority="18649" operator="containsText" id="{7DF4D8CF-4426-498E-9722-428D45A68629}">
            <xm:f>NOT(ISERROR(SEARCH('Listados Datos'!$T$5,AF64)))</xm:f>
            <xm:f>'Listados Datos'!$T$5</xm:f>
            <x14:dxf>
              <font>
                <b/>
                <i val="0"/>
                <color auto="1"/>
              </font>
              <fill>
                <patternFill>
                  <bgColor rgb="FFFFFF00"/>
                </patternFill>
              </fill>
            </x14:dxf>
          </x14:cfRule>
          <x14:cfRule type="containsText" priority="18650" operator="containsText" id="{DB1798E6-7B5F-40D8-9B71-C74BB5331D3A}">
            <xm:f>NOT(ISERROR(SEARCH('Listados Datos'!$T$6,AF64)))</xm:f>
            <xm:f>'Listados Datos'!$T$6</xm:f>
            <x14:dxf>
              <font>
                <b/>
                <i val="0"/>
              </font>
              <fill>
                <patternFill>
                  <bgColor rgb="FF92D050"/>
                </patternFill>
              </fill>
            </x14:dxf>
          </x14:cfRule>
          <xm:sqref>AF64:AF65 AF69</xm:sqref>
        </x14:conditionalFormatting>
        <x14:conditionalFormatting xmlns:xm="http://schemas.microsoft.com/office/excel/2006/main">
          <x14:cfRule type="containsText" priority="18643" operator="containsText" id="{9E1A66FE-8608-41AB-A2D6-7D272551DC64}">
            <xm:f>NOT(ISERROR(SEARCH('Listados Datos'!$T$3,AB64)))</xm:f>
            <xm:f>'Listados Datos'!$T$3</xm:f>
            <x14:dxf>
              <fill>
                <patternFill patternType="solid">
                  <bgColor rgb="FFC00000"/>
                </patternFill>
              </fill>
            </x14:dxf>
          </x14:cfRule>
          <x14:cfRule type="containsText" priority="18644" operator="containsText" id="{4A870E8B-68C9-4719-9883-6B5F8631BFBB}">
            <xm:f>NOT(ISERROR(SEARCH('Listados Datos'!$T$4,AB64)))</xm:f>
            <xm:f>'Listados Datos'!$T$4</xm:f>
            <x14:dxf>
              <font>
                <b/>
                <i val="0"/>
                <color theme="0"/>
              </font>
              <fill>
                <patternFill>
                  <bgColor rgb="FFE26B0A"/>
                </patternFill>
              </fill>
            </x14:dxf>
          </x14:cfRule>
          <x14:cfRule type="containsText" priority="18645" operator="containsText" id="{9790AD27-7D1F-4419-A7BE-B17468BD0049}">
            <xm:f>NOT(ISERROR(SEARCH('Listados Datos'!$T$5,AB64)))</xm:f>
            <xm:f>'Listados Datos'!$T$5</xm:f>
            <x14:dxf>
              <font>
                <b/>
                <i val="0"/>
                <color auto="1"/>
              </font>
              <fill>
                <patternFill>
                  <bgColor rgb="FFFFFF00"/>
                </patternFill>
              </fill>
            </x14:dxf>
          </x14:cfRule>
          <x14:cfRule type="containsText" priority="18646" operator="containsText" id="{876C8748-CD9D-436F-B2D9-A9AF476B7166}">
            <xm:f>NOT(ISERROR(SEARCH('Listados Datos'!$T$6,AB64)))</xm:f>
            <xm:f>'Listados Datos'!$T$6</xm:f>
            <x14:dxf>
              <font>
                <b/>
                <i val="0"/>
              </font>
              <fill>
                <patternFill>
                  <bgColor rgb="FF92D050"/>
                </patternFill>
              </fill>
            </x14:dxf>
          </x14:cfRule>
          <xm:sqref>AB64:AB65</xm:sqref>
        </x14:conditionalFormatting>
        <x14:conditionalFormatting xmlns:xm="http://schemas.microsoft.com/office/excel/2006/main">
          <x14:cfRule type="containsText" priority="18633" operator="containsText" id="{AA4B88E5-BD2A-4AD5-872D-16FF3DC16FE5}">
            <xm:f>NOT(ISERROR(SEARCH('Listados Datos'!$P$3,Z64)))</xm:f>
            <xm:f>'Listados Datos'!$P$3</xm:f>
            <x14:dxf>
              <fill>
                <patternFill>
                  <bgColor rgb="FF99CC00"/>
                </patternFill>
              </fill>
            </x14:dxf>
          </x14:cfRule>
          <x14:cfRule type="containsText" priority="18634" operator="containsText" id="{3637044B-01F7-4C10-8D3D-554D955F7210}">
            <xm:f>NOT(ISERROR(SEARCH('Listados Datos'!$P$4,Z64)))</xm:f>
            <xm:f>'Listados Datos'!$P$4</xm:f>
            <x14:dxf>
              <fill>
                <patternFill>
                  <bgColor rgb="FF33CC33"/>
                </patternFill>
              </fill>
            </x14:dxf>
          </x14:cfRule>
          <x14:cfRule type="containsText" priority="18635" operator="containsText" id="{540D0CC6-5CE2-44C2-83B4-770CD6CAA82A}">
            <xm:f>NOT(ISERROR(SEARCH('Listados Datos'!$P$5,Z64)))</xm:f>
            <xm:f>'Listados Datos'!$P$5</xm:f>
            <x14:dxf>
              <fill>
                <patternFill>
                  <bgColor rgb="FFFFFF00"/>
                </patternFill>
              </fill>
            </x14:dxf>
          </x14:cfRule>
          <x14:cfRule type="containsText" priority="18636" operator="containsText" id="{5A11F60E-3039-4841-9B79-BB946510CDC3}">
            <xm:f>NOT(ISERROR(SEARCH('Listados Datos'!$P$6,Z64)))</xm:f>
            <xm:f>'Listados Datos'!$P$6</xm:f>
            <x14:dxf>
              <fill>
                <patternFill>
                  <bgColor rgb="FFFFC000"/>
                </patternFill>
              </fill>
            </x14:dxf>
          </x14:cfRule>
          <x14:cfRule type="containsText" priority="18637" operator="containsText" id="{EF63A869-FCD4-4B07-8CF2-29CD7F43CC44}">
            <xm:f>NOT(ISERROR(SEARCH('Listados Datos'!$P$7,Z64)))</xm:f>
            <xm:f>'Listados Datos'!$P$7</xm:f>
            <x14:dxf>
              <fill>
                <patternFill>
                  <bgColor rgb="FFFF0000"/>
                </patternFill>
              </fill>
            </x14:dxf>
          </x14:cfRule>
          <xm:sqref>Z64:Z65</xm:sqref>
        </x14:conditionalFormatting>
        <x14:conditionalFormatting xmlns:xm="http://schemas.microsoft.com/office/excel/2006/main">
          <x14:cfRule type="containsText" priority="18593" operator="containsText" id="{158BECC0-E356-4A1F-A58F-F3EA913EA015}">
            <xm:f>NOT(ISERROR(SEARCH('Listados Datos'!$T$3,AT64)))</xm:f>
            <xm:f>'Listados Datos'!$T$3</xm:f>
            <x14:dxf>
              <fill>
                <patternFill patternType="solid">
                  <bgColor rgb="FFC00000"/>
                </patternFill>
              </fill>
            </x14:dxf>
          </x14:cfRule>
          <x14:cfRule type="containsText" priority="18594" operator="containsText" id="{EE79466D-0A20-4056-B53E-F3E7958DA2E2}">
            <xm:f>NOT(ISERROR(SEARCH('Listados Datos'!$T$4,AT64)))</xm:f>
            <xm:f>'Listados Datos'!$T$4</xm:f>
            <x14:dxf>
              <font>
                <b/>
                <i val="0"/>
                <color theme="0"/>
              </font>
              <fill>
                <patternFill>
                  <bgColor rgb="FFE26B0A"/>
                </patternFill>
              </fill>
            </x14:dxf>
          </x14:cfRule>
          <x14:cfRule type="containsText" priority="18595" operator="containsText" id="{D48A59A7-81AA-4050-BF5C-3930BFC03932}">
            <xm:f>NOT(ISERROR(SEARCH('Listados Datos'!$T$5,AT64)))</xm:f>
            <xm:f>'Listados Datos'!$T$5</xm:f>
            <x14:dxf>
              <font>
                <b/>
                <i val="0"/>
                <color auto="1"/>
              </font>
              <fill>
                <patternFill>
                  <bgColor rgb="FFFFFF00"/>
                </patternFill>
              </fill>
            </x14:dxf>
          </x14:cfRule>
          <x14:cfRule type="containsText" priority="18596" operator="containsText" id="{5DFB6E74-BC9D-4E5A-B443-A65848FB2B45}">
            <xm:f>NOT(ISERROR(SEARCH('Listados Datos'!$T$6,AT64)))</xm:f>
            <xm:f>'Listados Datos'!$T$6</xm:f>
            <x14:dxf>
              <font>
                <b/>
                <i val="0"/>
              </font>
              <fill>
                <patternFill>
                  <bgColor rgb="FF92D050"/>
                </patternFill>
              </fill>
            </x14:dxf>
          </x14:cfRule>
          <xm:sqref>AT64</xm:sqref>
        </x14:conditionalFormatting>
        <x14:conditionalFormatting xmlns:xm="http://schemas.microsoft.com/office/excel/2006/main">
          <x14:cfRule type="containsText" priority="18583" operator="containsText" id="{8176B4E2-DAC4-4D02-BB79-96D18BEC32C7}">
            <xm:f>NOT(ISERROR(SEARCH('Listados Datos'!$P$3,AR64)))</xm:f>
            <xm:f>'Listados Datos'!$P$3</xm:f>
            <x14:dxf>
              <fill>
                <patternFill>
                  <bgColor rgb="FF99CC00"/>
                </patternFill>
              </fill>
            </x14:dxf>
          </x14:cfRule>
          <x14:cfRule type="containsText" priority="18584" operator="containsText" id="{54036809-49C7-4F71-914E-8CD5D40A00D5}">
            <xm:f>NOT(ISERROR(SEARCH('Listados Datos'!$P$4,AR64)))</xm:f>
            <xm:f>'Listados Datos'!$P$4</xm:f>
            <x14:dxf>
              <fill>
                <patternFill>
                  <bgColor rgb="FF33CC33"/>
                </patternFill>
              </fill>
            </x14:dxf>
          </x14:cfRule>
          <x14:cfRule type="containsText" priority="18585" operator="containsText" id="{F0EC6997-2DEF-44D5-B5CB-14C306175706}">
            <xm:f>NOT(ISERROR(SEARCH('Listados Datos'!$P$5,AR64)))</xm:f>
            <xm:f>'Listados Datos'!$P$5</xm:f>
            <x14:dxf>
              <fill>
                <patternFill>
                  <bgColor rgb="FFFFFF00"/>
                </patternFill>
              </fill>
            </x14:dxf>
          </x14:cfRule>
          <x14:cfRule type="containsText" priority="18586" operator="containsText" id="{EAF356DC-0B0B-4494-86F8-30D44A824929}">
            <xm:f>NOT(ISERROR(SEARCH('Listados Datos'!$P$6,AR64)))</xm:f>
            <xm:f>'Listados Datos'!$P$6</xm:f>
            <x14:dxf>
              <fill>
                <patternFill>
                  <bgColor rgb="FFFFC000"/>
                </patternFill>
              </fill>
            </x14:dxf>
          </x14:cfRule>
          <x14:cfRule type="containsText" priority="18587" operator="containsText" id="{D681F3E3-EB29-404D-96A6-3E38D0B4A2B4}">
            <xm:f>NOT(ISERROR(SEARCH('Listados Datos'!$P$7,AR64)))</xm:f>
            <xm:f>'Listados Datos'!$P$7</xm:f>
            <x14:dxf>
              <fill>
                <patternFill>
                  <bgColor rgb="FFFF0000"/>
                </patternFill>
              </fill>
            </x14:dxf>
          </x14:cfRule>
          <xm:sqref>AR64</xm:sqref>
        </x14:conditionalFormatting>
        <x14:conditionalFormatting xmlns:xm="http://schemas.microsoft.com/office/excel/2006/main">
          <x14:cfRule type="containsText" priority="18579" operator="containsText" id="{B22D2BEB-AC69-496D-B119-96971A9AE39B}">
            <xm:f>NOT(ISERROR(SEARCH('Listados Datos'!$T$3,AT65)))</xm:f>
            <xm:f>'Listados Datos'!$T$3</xm:f>
            <x14:dxf>
              <fill>
                <patternFill patternType="solid">
                  <bgColor rgb="FFC00000"/>
                </patternFill>
              </fill>
            </x14:dxf>
          </x14:cfRule>
          <x14:cfRule type="containsText" priority="18580" operator="containsText" id="{6D4B4EA8-9F33-4666-A089-CF369EA31889}">
            <xm:f>NOT(ISERROR(SEARCH('Listados Datos'!$T$4,AT65)))</xm:f>
            <xm:f>'Listados Datos'!$T$4</xm:f>
            <x14:dxf>
              <font>
                <b/>
                <i val="0"/>
                <color theme="0"/>
              </font>
              <fill>
                <patternFill>
                  <bgColor rgb="FFE26B0A"/>
                </patternFill>
              </fill>
            </x14:dxf>
          </x14:cfRule>
          <x14:cfRule type="containsText" priority="18581" operator="containsText" id="{5B4E6262-E6F4-4CF7-9EA4-BA16F85F34F0}">
            <xm:f>NOT(ISERROR(SEARCH('Listados Datos'!$T$5,AT65)))</xm:f>
            <xm:f>'Listados Datos'!$T$5</xm:f>
            <x14:dxf>
              <font>
                <b/>
                <i val="0"/>
                <color auto="1"/>
              </font>
              <fill>
                <patternFill>
                  <bgColor rgb="FFFFFF00"/>
                </patternFill>
              </fill>
            </x14:dxf>
          </x14:cfRule>
          <x14:cfRule type="containsText" priority="18582" operator="containsText" id="{D6F92974-9BB4-462A-B8DA-FD3668F65A0D}">
            <xm:f>NOT(ISERROR(SEARCH('Listados Datos'!$T$6,AT65)))</xm:f>
            <xm:f>'Listados Datos'!$T$6</xm:f>
            <x14:dxf>
              <font>
                <b/>
                <i val="0"/>
              </font>
              <fill>
                <patternFill>
                  <bgColor rgb="FF92D050"/>
                </patternFill>
              </fill>
            </x14:dxf>
          </x14:cfRule>
          <xm:sqref>AT65</xm:sqref>
        </x14:conditionalFormatting>
        <x14:conditionalFormatting xmlns:xm="http://schemas.microsoft.com/office/excel/2006/main">
          <x14:cfRule type="containsText" priority="18569" operator="containsText" id="{B1460F4E-D256-49F9-B039-D499B84FC40D}">
            <xm:f>NOT(ISERROR(SEARCH('Listados Datos'!$P$3,AR65)))</xm:f>
            <xm:f>'Listados Datos'!$P$3</xm:f>
            <x14:dxf>
              <fill>
                <patternFill>
                  <bgColor rgb="FF99CC00"/>
                </patternFill>
              </fill>
            </x14:dxf>
          </x14:cfRule>
          <x14:cfRule type="containsText" priority="18570" operator="containsText" id="{77B4E829-315E-4624-97E4-27D86BB431C9}">
            <xm:f>NOT(ISERROR(SEARCH('Listados Datos'!$P$4,AR65)))</xm:f>
            <xm:f>'Listados Datos'!$P$4</xm:f>
            <x14:dxf>
              <fill>
                <patternFill>
                  <bgColor rgb="FF33CC33"/>
                </patternFill>
              </fill>
            </x14:dxf>
          </x14:cfRule>
          <x14:cfRule type="containsText" priority="18571" operator="containsText" id="{D3D03C0B-8C94-468C-96AE-DBFF8B08D01D}">
            <xm:f>NOT(ISERROR(SEARCH('Listados Datos'!$P$5,AR65)))</xm:f>
            <xm:f>'Listados Datos'!$P$5</xm:f>
            <x14:dxf>
              <fill>
                <patternFill>
                  <bgColor rgb="FFFFFF00"/>
                </patternFill>
              </fill>
            </x14:dxf>
          </x14:cfRule>
          <x14:cfRule type="containsText" priority="18572" operator="containsText" id="{6DB6A907-227C-4E29-8A4B-C9E87A4591D5}">
            <xm:f>NOT(ISERROR(SEARCH('Listados Datos'!$P$6,AR65)))</xm:f>
            <xm:f>'Listados Datos'!$P$6</xm:f>
            <x14:dxf>
              <fill>
                <patternFill>
                  <bgColor rgb="FFFFC000"/>
                </patternFill>
              </fill>
            </x14:dxf>
          </x14:cfRule>
          <x14:cfRule type="containsText" priority="18573" operator="containsText" id="{B425435B-F89D-4849-9C39-74C5D90C044C}">
            <xm:f>NOT(ISERROR(SEARCH('Listados Datos'!$P$7,AR65)))</xm:f>
            <xm:f>'Listados Datos'!$P$7</xm:f>
            <x14:dxf>
              <fill>
                <patternFill>
                  <bgColor rgb="FFFF0000"/>
                </patternFill>
              </fill>
            </x14:dxf>
          </x14:cfRule>
          <xm:sqref>AR65</xm:sqref>
        </x14:conditionalFormatting>
        <x14:conditionalFormatting xmlns:xm="http://schemas.microsoft.com/office/excel/2006/main">
          <x14:cfRule type="containsText" priority="18565" operator="containsText" id="{7BF1FF1D-659C-4C46-A659-A368083E2B9D}">
            <xm:f>NOT(ISERROR(SEARCH('Listados Datos'!$T$3,AT69)))</xm:f>
            <xm:f>'Listados Datos'!$T$3</xm:f>
            <x14:dxf>
              <fill>
                <patternFill patternType="solid">
                  <bgColor rgb="FFC00000"/>
                </patternFill>
              </fill>
            </x14:dxf>
          </x14:cfRule>
          <x14:cfRule type="containsText" priority="18566" operator="containsText" id="{E2B1FC53-04FB-4315-8AFB-26A8CC053A5D}">
            <xm:f>NOT(ISERROR(SEARCH('Listados Datos'!$T$4,AT69)))</xm:f>
            <xm:f>'Listados Datos'!$T$4</xm:f>
            <x14:dxf>
              <font>
                <b/>
                <i val="0"/>
                <color theme="0"/>
              </font>
              <fill>
                <patternFill>
                  <bgColor rgb="FFE26B0A"/>
                </patternFill>
              </fill>
            </x14:dxf>
          </x14:cfRule>
          <x14:cfRule type="containsText" priority="18567" operator="containsText" id="{24E95C77-090E-4E9C-A11B-7A6C225A0581}">
            <xm:f>NOT(ISERROR(SEARCH('Listados Datos'!$T$5,AT69)))</xm:f>
            <xm:f>'Listados Datos'!$T$5</xm:f>
            <x14:dxf>
              <font>
                <b/>
                <i val="0"/>
                <color auto="1"/>
              </font>
              <fill>
                <patternFill>
                  <bgColor rgb="FFFFFF00"/>
                </patternFill>
              </fill>
            </x14:dxf>
          </x14:cfRule>
          <x14:cfRule type="containsText" priority="18568" operator="containsText" id="{7959C6CC-6BA7-4CD4-87A3-1E37DA8D6F98}">
            <xm:f>NOT(ISERROR(SEARCH('Listados Datos'!$T$6,AT69)))</xm:f>
            <xm:f>'Listados Datos'!$T$6</xm:f>
            <x14:dxf>
              <font>
                <b/>
                <i val="0"/>
              </font>
              <fill>
                <patternFill>
                  <bgColor rgb="FF92D050"/>
                </patternFill>
              </fill>
            </x14:dxf>
          </x14:cfRule>
          <xm:sqref>AT69</xm:sqref>
        </x14:conditionalFormatting>
        <x14:conditionalFormatting xmlns:xm="http://schemas.microsoft.com/office/excel/2006/main">
          <x14:cfRule type="containsText" priority="18555" operator="containsText" id="{03D8B070-1182-480D-8C18-4F0EB4291168}">
            <xm:f>NOT(ISERROR(SEARCH('Listados Datos'!$P$3,AR69)))</xm:f>
            <xm:f>'Listados Datos'!$P$3</xm:f>
            <x14:dxf>
              <fill>
                <patternFill>
                  <bgColor rgb="FF99CC00"/>
                </patternFill>
              </fill>
            </x14:dxf>
          </x14:cfRule>
          <x14:cfRule type="containsText" priority="18556" operator="containsText" id="{03CE1643-EEC5-44AF-A2B8-2E70C4885C2F}">
            <xm:f>NOT(ISERROR(SEARCH('Listados Datos'!$P$4,AR69)))</xm:f>
            <xm:f>'Listados Datos'!$P$4</xm:f>
            <x14:dxf>
              <fill>
                <patternFill>
                  <bgColor rgb="FF33CC33"/>
                </patternFill>
              </fill>
            </x14:dxf>
          </x14:cfRule>
          <x14:cfRule type="containsText" priority="18557" operator="containsText" id="{A5222F79-1EA6-43B7-9417-6657714C9A3D}">
            <xm:f>NOT(ISERROR(SEARCH('Listados Datos'!$P$5,AR69)))</xm:f>
            <xm:f>'Listados Datos'!$P$5</xm:f>
            <x14:dxf>
              <fill>
                <patternFill>
                  <bgColor rgb="FFFFFF00"/>
                </patternFill>
              </fill>
            </x14:dxf>
          </x14:cfRule>
          <x14:cfRule type="containsText" priority="18558" operator="containsText" id="{DBCA84F4-635B-44C8-81A5-D9D661C132E2}">
            <xm:f>NOT(ISERROR(SEARCH('Listados Datos'!$P$6,AR69)))</xm:f>
            <xm:f>'Listados Datos'!$P$6</xm:f>
            <x14:dxf>
              <fill>
                <patternFill>
                  <bgColor rgb="FFFFC000"/>
                </patternFill>
              </fill>
            </x14:dxf>
          </x14:cfRule>
          <x14:cfRule type="containsText" priority="18559" operator="containsText" id="{090F931D-8EB0-48A9-87A6-8C889A0248BE}">
            <xm:f>NOT(ISERROR(SEARCH('Listados Datos'!$P$7,AR69)))</xm:f>
            <xm:f>'Listados Datos'!$P$7</xm:f>
            <x14:dxf>
              <fill>
                <patternFill>
                  <bgColor rgb="FFFF0000"/>
                </patternFill>
              </fill>
            </x14:dxf>
          </x14:cfRule>
          <xm:sqref>AR69</xm:sqref>
        </x14:conditionalFormatting>
        <x14:conditionalFormatting xmlns:xm="http://schemas.microsoft.com/office/excel/2006/main">
          <x14:cfRule type="containsText" priority="18551" operator="containsText" id="{954F4112-29C2-41E9-8A74-9AA97D0A006B}">
            <xm:f>NOT(ISERROR(SEARCH('Listados Datos'!$T$3,AF66)))</xm:f>
            <xm:f>'Listados Datos'!$T$3</xm:f>
            <x14:dxf>
              <fill>
                <patternFill patternType="solid">
                  <bgColor rgb="FFC00000"/>
                </patternFill>
              </fill>
            </x14:dxf>
          </x14:cfRule>
          <x14:cfRule type="containsText" priority="18552" operator="containsText" id="{17DC9527-0620-4950-B7B6-BF151188CD8F}">
            <xm:f>NOT(ISERROR(SEARCH('Listados Datos'!$T$4,AF66)))</xm:f>
            <xm:f>'Listados Datos'!$T$4</xm:f>
            <x14:dxf>
              <font>
                <b/>
                <i val="0"/>
                <color theme="0"/>
              </font>
              <fill>
                <patternFill>
                  <bgColor rgb="FFE26B0A"/>
                </patternFill>
              </fill>
            </x14:dxf>
          </x14:cfRule>
          <x14:cfRule type="containsText" priority="18553" operator="containsText" id="{DE2E3E0D-9AB2-461D-A675-FBA674D9C7AB}">
            <xm:f>NOT(ISERROR(SEARCH('Listados Datos'!$T$5,AF66)))</xm:f>
            <xm:f>'Listados Datos'!$T$5</xm:f>
            <x14:dxf>
              <font>
                <b/>
                <i val="0"/>
                <color auto="1"/>
              </font>
              <fill>
                <patternFill>
                  <bgColor rgb="FFFFFF00"/>
                </patternFill>
              </fill>
            </x14:dxf>
          </x14:cfRule>
          <x14:cfRule type="containsText" priority="18554" operator="containsText" id="{947349E6-5A15-4327-B3A3-A8FECE8A36F3}">
            <xm:f>NOT(ISERROR(SEARCH('Listados Datos'!$T$6,AF66)))</xm:f>
            <xm:f>'Listados Datos'!$T$6</xm:f>
            <x14:dxf>
              <font>
                <b/>
                <i val="0"/>
              </font>
              <fill>
                <patternFill>
                  <bgColor rgb="FF92D050"/>
                </patternFill>
              </fill>
            </x14:dxf>
          </x14:cfRule>
          <xm:sqref>AF66:AF67</xm:sqref>
        </x14:conditionalFormatting>
        <x14:conditionalFormatting xmlns:xm="http://schemas.microsoft.com/office/excel/2006/main">
          <x14:cfRule type="containsText" priority="18547" operator="containsText" id="{A008679D-1E0E-4C69-A07F-44CF6EA96B82}">
            <xm:f>NOT(ISERROR(SEARCH('Listados Datos'!$T$3,AB66)))</xm:f>
            <xm:f>'Listados Datos'!$T$3</xm:f>
            <x14:dxf>
              <fill>
                <patternFill patternType="solid">
                  <bgColor rgb="FFC00000"/>
                </patternFill>
              </fill>
            </x14:dxf>
          </x14:cfRule>
          <x14:cfRule type="containsText" priority="18548" operator="containsText" id="{2B695668-5B32-44B0-9CD9-D351153454F6}">
            <xm:f>NOT(ISERROR(SEARCH('Listados Datos'!$T$4,AB66)))</xm:f>
            <xm:f>'Listados Datos'!$T$4</xm:f>
            <x14:dxf>
              <font>
                <b/>
                <i val="0"/>
                <color theme="0"/>
              </font>
              <fill>
                <patternFill>
                  <bgColor rgb="FFE26B0A"/>
                </patternFill>
              </fill>
            </x14:dxf>
          </x14:cfRule>
          <x14:cfRule type="containsText" priority="18549" operator="containsText" id="{37AABB5D-9B49-447F-AEF1-FF3C743EDAA1}">
            <xm:f>NOT(ISERROR(SEARCH('Listados Datos'!$T$5,AB66)))</xm:f>
            <xm:f>'Listados Datos'!$T$5</xm:f>
            <x14:dxf>
              <font>
                <b/>
                <i val="0"/>
                <color auto="1"/>
              </font>
              <fill>
                <patternFill>
                  <bgColor rgb="FFFFFF00"/>
                </patternFill>
              </fill>
            </x14:dxf>
          </x14:cfRule>
          <x14:cfRule type="containsText" priority="18550" operator="containsText" id="{9FA006C5-24A9-4A1F-B018-5DFAD5EF4071}">
            <xm:f>NOT(ISERROR(SEARCH('Listados Datos'!$T$6,AB66)))</xm:f>
            <xm:f>'Listados Datos'!$T$6</xm:f>
            <x14:dxf>
              <font>
                <b/>
                <i val="0"/>
              </font>
              <fill>
                <patternFill>
                  <bgColor rgb="FF92D050"/>
                </patternFill>
              </fill>
            </x14:dxf>
          </x14:cfRule>
          <xm:sqref>AB66:AB67</xm:sqref>
        </x14:conditionalFormatting>
        <x14:conditionalFormatting xmlns:xm="http://schemas.microsoft.com/office/excel/2006/main">
          <x14:cfRule type="containsText" priority="18537" operator="containsText" id="{A300FCB6-DDC7-4985-813E-4E4CFA072991}">
            <xm:f>NOT(ISERROR(SEARCH('Listados Datos'!$P$3,Z66)))</xm:f>
            <xm:f>'Listados Datos'!$P$3</xm:f>
            <x14:dxf>
              <fill>
                <patternFill>
                  <bgColor rgb="FF99CC00"/>
                </patternFill>
              </fill>
            </x14:dxf>
          </x14:cfRule>
          <x14:cfRule type="containsText" priority="18538" operator="containsText" id="{36400402-2F10-401C-A52B-323A87A204EF}">
            <xm:f>NOT(ISERROR(SEARCH('Listados Datos'!$P$4,Z66)))</xm:f>
            <xm:f>'Listados Datos'!$P$4</xm:f>
            <x14:dxf>
              <fill>
                <patternFill>
                  <bgColor rgb="FF33CC33"/>
                </patternFill>
              </fill>
            </x14:dxf>
          </x14:cfRule>
          <x14:cfRule type="containsText" priority="18539" operator="containsText" id="{30D4D8B1-D64D-4650-9D95-385AEF433A39}">
            <xm:f>NOT(ISERROR(SEARCH('Listados Datos'!$P$5,Z66)))</xm:f>
            <xm:f>'Listados Datos'!$P$5</xm:f>
            <x14:dxf>
              <fill>
                <patternFill>
                  <bgColor rgb="FFFFFF00"/>
                </patternFill>
              </fill>
            </x14:dxf>
          </x14:cfRule>
          <x14:cfRule type="containsText" priority="18540" operator="containsText" id="{464E59D5-6761-4F92-9CE8-870D81F0CC23}">
            <xm:f>NOT(ISERROR(SEARCH('Listados Datos'!$P$6,Z66)))</xm:f>
            <xm:f>'Listados Datos'!$P$6</xm:f>
            <x14:dxf>
              <fill>
                <patternFill>
                  <bgColor rgb="FFFFC000"/>
                </patternFill>
              </fill>
            </x14:dxf>
          </x14:cfRule>
          <x14:cfRule type="containsText" priority="18541" operator="containsText" id="{D3F7640D-67E8-4567-B997-869897C241E5}">
            <xm:f>NOT(ISERROR(SEARCH('Listados Datos'!$P$7,Z66)))</xm:f>
            <xm:f>'Listados Datos'!$P$7</xm:f>
            <x14:dxf>
              <fill>
                <patternFill>
                  <bgColor rgb="FFFF0000"/>
                </patternFill>
              </fill>
            </x14:dxf>
          </x14:cfRule>
          <xm:sqref>Z66:Z67</xm:sqref>
        </x14:conditionalFormatting>
        <x14:conditionalFormatting xmlns:xm="http://schemas.microsoft.com/office/excel/2006/main">
          <x14:cfRule type="containsText" priority="18507" operator="containsText" id="{1B322354-DD0E-4C36-AA2F-32B5C91CE982}">
            <xm:f>NOT(ISERROR(SEARCH('Listados Datos'!$T$3,AT66)))</xm:f>
            <xm:f>'Listados Datos'!$T$3</xm:f>
            <x14:dxf>
              <fill>
                <patternFill patternType="solid">
                  <bgColor rgb="FFC00000"/>
                </patternFill>
              </fill>
            </x14:dxf>
          </x14:cfRule>
          <x14:cfRule type="containsText" priority="18508" operator="containsText" id="{765F17D1-49E0-4568-9A2D-C71C5CA709AF}">
            <xm:f>NOT(ISERROR(SEARCH('Listados Datos'!$T$4,AT66)))</xm:f>
            <xm:f>'Listados Datos'!$T$4</xm:f>
            <x14:dxf>
              <font>
                <b/>
                <i val="0"/>
                <color theme="0"/>
              </font>
              <fill>
                <patternFill>
                  <bgColor rgb="FFE26B0A"/>
                </patternFill>
              </fill>
            </x14:dxf>
          </x14:cfRule>
          <x14:cfRule type="containsText" priority="18509" operator="containsText" id="{CBECD1BB-5D19-47E2-B2E8-50F7C5E78A6E}">
            <xm:f>NOT(ISERROR(SEARCH('Listados Datos'!$T$5,AT66)))</xm:f>
            <xm:f>'Listados Datos'!$T$5</xm:f>
            <x14:dxf>
              <font>
                <b/>
                <i val="0"/>
                <color auto="1"/>
              </font>
              <fill>
                <patternFill>
                  <bgColor rgb="FFFFFF00"/>
                </patternFill>
              </fill>
            </x14:dxf>
          </x14:cfRule>
          <x14:cfRule type="containsText" priority="18510" operator="containsText" id="{FF9BBCDF-581F-4032-A370-9F4035B3E4CA}">
            <xm:f>NOT(ISERROR(SEARCH('Listados Datos'!$T$6,AT66)))</xm:f>
            <xm:f>'Listados Datos'!$T$6</xm:f>
            <x14:dxf>
              <font>
                <b/>
                <i val="0"/>
              </font>
              <fill>
                <patternFill>
                  <bgColor rgb="FF92D050"/>
                </patternFill>
              </fill>
            </x14:dxf>
          </x14:cfRule>
          <xm:sqref>AT66</xm:sqref>
        </x14:conditionalFormatting>
        <x14:conditionalFormatting xmlns:xm="http://schemas.microsoft.com/office/excel/2006/main">
          <x14:cfRule type="containsText" priority="18497" operator="containsText" id="{1A72A9E2-651A-4897-AE65-4CA059ACE89D}">
            <xm:f>NOT(ISERROR(SEARCH('Listados Datos'!$P$3,AR66)))</xm:f>
            <xm:f>'Listados Datos'!$P$3</xm:f>
            <x14:dxf>
              <fill>
                <patternFill>
                  <bgColor rgb="FF99CC00"/>
                </patternFill>
              </fill>
            </x14:dxf>
          </x14:cfRule>
          <x14:cfRule type="containsText" priority="18498" operator="containsText" id="{5D027572-3657-4AD0-A44A-EB4D15F360A3}">
            <xm:f>NOT(ISERROR(SEARCH('Listados Datos'!$P$4,AR66)))</xm:f>
            <xm:f>'Listados Datos'!$P$4</xm:f>
            <x14:dxf>
              <fill>
                <patternFill>
                  <bgColor rgb="FF33CC33"/>
                </patternFill>
              </fill>
            </x14:dxf>
          </x14:cfRule>
          <x14:cfRule type="containsText" priority="18499" operator="containsText" id="{6B24FCA6-EAF5-4E6F-B416-F5518709448C}">
            <xm:f>NOT(ISERROR(SEARCH('Listados Datos'!$P$5,AR66)))</xm:f>
            <xm:f>'Listados Datos'!$P$5</xm:f>
            <x14:dxf>
              <fill>
                <patternFill>
                  <bgColor rgb="FFFFFF00"/>
                </patternFill>
              </fill>
            </x14:dxf>
          </x14:cfRule>
          <x14:cfRule type="containsText" priority="18500" operator="containsText" id="{E21A62CC-3A0E-48B4-A535-8AFEA67FA529}">
            <xm:f>NOT(ISERROR(SEARCH('Listados Datos'!$P$6,AR66)))</xm:f>
            <xm:f>'Listados Datos'!$P$6</xm:f>
            <x14:dxf>
              <fill>
                <patternFill>
                  <bgColor rgb="FFFFC000"/>
                </patternFill>
              </fill>
            </x14:dxf>
          </x14:cfRule>
          <x14:cfRule type="containsText" priority="18501" operator="containsText" id="{6DE1B532-9A15-438F-A923-12B0FA538897}">
            <xm:f>NOT(ISERROR(SEARCH('Listados Datos'!$P$7,AR66)))</xm:f>
            <xm:f>'Listados Datos'!$P$7</xm:f>
            <x14:dxf>
              <fill>
                <patternFill>
                  <bgColor rgb="FFFF0000"/>
                </patternFill>
              </fill>
            </x14:dxf>
          </x14:cfRule>
          <xm:sqref>AR66</xm:sqref>
        </x14:conditionalFormatting>
        <x14:conditionalFormatting xmlns:xm="http://schemas.microsoft.com/office/excel/2006/main">
          <x14:cfRule type="containsText" priority="18493" operator="containsText" id="{1489E0E1-D593-4F16-A952-A1940F3AD678}">
            <xm:f>NOT(ISERROR(SEARCH('Listados Datos'!$T$3,AT67)))</xm:f>
            <xm:f>'Listados Datos'!$T$3</xm:f>
            <x14:dxf>
              <fill>
                <patternFill patternType="solid">
                  <bgColor rgb="FFC00000"/>
                </patternFill>
              </fill>
            </x14:dxf>
          </x14:cfRule>
          <x14:cfRule type="containsText" priority="18494" operator="containsText" id="{3A0333C0-9D00-44BC-93D1-9B386762A5B8}">
            <xm:f>NOT(ISERROR(SEARCH('Listados Datos'!$T$4,AT67)))</xm:f>
            <xm:f>'Listados Datos'!$T$4</xm:f>
            <x14:dxf>
              <font>
                <b/>
                <i val="0"/>
                <color theme="0"/>
              </font>
              <fill>
                <patternFill>
                  <bgColor rgb="FFE26B0A"/>
                </patternFill>
              </fill>
            </x14:dxf>
          </x14:cfRule>
          <x14:cfRule type="containsText" priority="18495" operator="containsText" id="{49228F25-1E2A-4E08-B25A-4C7420460F85}">
            <xm:f>NOT(ISERROR(SEARCH('Listados Datos'!$T$5,AT67)))</xm:f>
            <xm:f>'Listados Datos'!$T$5</xm:f>
            <x14:dxf>
              <font>
                <b/>
                <i val="0"/>
                <color auto="1"/>
              </font>
              <fill>
                <patternFill>
                  <bgColor rgb="FFFFFF00"/>
                </patternFill>
              </fill>
            </x14:dxf>
          </x14:cfRule>
          <x14:cfRule type="containsText" priority="18496" operator="containsText" id="{C7226460-7B7A-4BE5-8DE2-CB851050E0CA}">
            <xm:f>NOT(ISERROR(SEARCH('Listados Datos'!$T$6,AT67)))</xm:f>
            <xm:f>'Listados Datos'!$T$6</xm:f>
            <x14:dxf>
              <font>
                <b/>
                <i val="0"/>
              </font>
              <fill>
                <patternFill>
                  <bgColor rgb="FF92D050"/>
                </patternFill>
              </fill>
            </x14:dxf>
          </x14:cfRule>
          <xm:sqref>AT67</xm:sqref>
        </x14:conditionalFormatting>
        <x14:conditionalFormatting xmlns:xm="http://schemas.microsoft.com/office/excel/2006/main">
          <x14:cfRule type="containsText" priority="18483" operator="containsText" id="{BC6F7BDB-3668-4D8C-8B32-6AB4523D6351}">
            <xm:f>NOT(ISERROR(SEARCH('Listados Datos'!$P$3,AR67)))</xm:f>
            <xm:f>'Listados Datos'!$P$3</xm:f>
            <x14:dxf>
              <fill>
                <patternFill>
                  <bgColor rgb="FF99CC00"/>
                </patternFill>
              </fill>
            </x14:dxf>
          </x14:cfRule>
          <x14:cfRule type="containsText" priority="18484" operator="containsText" id="{EC282BB0-280E-468E-9F8E-4BE2A558BFFB}">
            <xm:f>NOT(ISERROR(SEARCH('Listados Datos'!$P$4,AR67)))</xm:f>
            <xm:f>'Listados Datos'!$P$4</xm:f>
            <x14:dxf>
              <fill>
                <patternFill>
                  <bgColor rgb="FF33CC33"/>
                </patternFill>
              </fill>
            </x14:dxf>
          </x14:cfRule>
          <x14:cfRule type="containsText" priority="18485" operator="containsText" id="{71083B96-02DD-425B-8750-ED950043A1B5}">
            <xm:f>NOT(ISERROR(SEARCH('Listados Datos'!$P$5,AR67)))</xm:f>
            <xm:f>'Listados Datos'!$P$5</xm:f>
            <x14:dxf>
              <fill>
                <patternFill>
                  <bgColor rgb="FFFFFF00"/>
                </patternFill>
              </fill>
            </x14:dxf>
          </x14:cfRule>
          <x14:cfRule type="containsText" priority="18486" operator="containsText" id="{499C646D-D78B-45B9-ADC6-4D9DA5CC0615}">
            <xm:f>NOT(ISERROR(SEARCH('Listados Datos'!$P$6,AR67)))</xm:f>
            <xm:f>'Listados Datos'!$P$6</xm:f>
            <x14:dxf>
              <fill>
                <patternFill>
                  <bgColor rgb="FFFFC000"/>
                </patternFill>
              </fill>
            </x14:dxf>
          </x14:cfRule>
          <x14:cfRule type="containsText" priority="18487" operator="containsText" id="{BE8C052B-01D4-4DAE-A11C-4D6CD58E56CE}">
            <xm:f>NOT(ISERROR(SEARCH('Listados Datos'!$P$7,AR67)))</xm:f>
            <xm:f>'Listados Datos'!$P$7</xm:f>
            <x14:dxf>
              <fill>
                <patternFill>
                  <bgColor rgb="FFFF0000"/>
                </patternFill>
              </fill>
            </x14:dxf>
          </x14:cfRule>
          <xm:sqref>AR67</xm:sqref>
        </x14:conditionalFormatting>
        <x14:conditionalFormatting xmlns:xm="http://schemas.microsoft.com/office/excel/2006/main">
          <x14:cfRule type="containsText" priority="18479" operator="containsText" id="{983BC220-7AE7-452D-9D0E-B97355E86663}">
            <xm:f>NOT(ISERROR(SEARCH('Listados Datos'!$T$3,AF70)))</xm:f>
            <xm:f>'Listados Datos'!$T$3</xm:f>
            <x14:dxf>
              <fill>
                <patternFill patternType="solid">
                  <bgColor rgb="FFC00000"/>
                </patternFill>
              </fill>
            </x14:dxf>
          </x14:cfRule>
          <x14:cfRule type="containsText" priority="18480" operator="containsText" id="{20701974-992F-4EB6-9A02-2CCB0DB7F688}">
            <xm:f>NOT(ISERROR(SEARCH('Listados Datos'!$T$4,AF70)))</xm:f>
            <xm:f>'Listados Datos'!$T$4</xm:f>
            <x14:dxf>
              <font>
                <b/>
                <i val="0"/>
                <color theme="0"/>
              </font>
              <fill>
                <patternFill>
                  <bgColor rgb="FFE26B0A"/>
                </patternFill>
              </fill>
            </x14:dxf>
          </x14:cfRule>
          <x14:cfRule type="containsText" priority="18481" operator="containsText" id="{B98220C6-F7E7-4B2A-83BF-92DA2C8C2ACC}">
            <xm:f>NOT(ISERROR(SEARCH('Listados Datos'!$T$5,AF70)))</xm:f>
            <xm:f>'Listados Datos'!$T$5</xm:f>
            <x14:dxf>
              <font>
                <b/>
                <i val="0"/>
                <color auto="1"/>
              </font>
              <fill>
                <patternFill>
                  <bgColor rgb="FFFFFF00"/>
                </patternFill>
              </fill>
            </x14:dxf>
          </x14:cfRule>
          <x14:cfRule type="containsText" priority="18482" operator="containsText" id="{F1BB2B40-0513-4865-9D54-AE03EE0073B7}">
            <xm:f>NOT(ISERROR(SEARCH('Listados Datos'!$T$6,AF70)))</xm:f>
            <xm:f>'Listados Datos'!$T$6</xm:f>
            <x14:dxf>
              <font>
                <b/>
                <i val="0"/>
              </font>
              <fill>
                <patternFill>
                  <bgColor rgb="FF92D050"/>
                </patternFill>
              </fill>
            </x14:dxf>
          </x14:cfRule>
          <xm:sqref>AF70:AF71 AF75</xm:sqref>
        </x14:conditionalFormatting>
        <x14:conditionalFormatting xmlns:xm="http://schemas.microsoft.com/office/excel/2006/main">
          <x14:cfRule type="containsText" priority="18475" operator="containsText" id="{C0E1A5D0-4629-48EA-B5AC-39A22CCAF68E}">
            <xm:f>NOT(ISERROR(SEARCH('Listados Datos'!$T$3,AB70)))</xm:f>
            <xm:f>'Listados Datos'!$T$3</xm:f>
            <x14:dxf>
              <fill>
                <patternFill patternType="solid">
                  <bgColor rgb="FFC00000"/>
                </patternFill>
              </fill>
            </x14:dxf>
          </x14:cfRule>
          <x14:cfRule type="containsText" priority="18476" operator="containsText" id="{BBD01E48-6CB5-4EB1-A15F-A7326CEBBCED}">
            <xm:f>NOT(ISERROR(SEARCH('Listados Datos'!$T$4,AB70)))</xm:f>
            <xm:f>'Listados Datos'!$T$4</xm:f>
            <x14:dxf>
              <font>
                <b/>
                <i val="0"/>
                <color theme="0"/>
              </font>
              <fill>
                <patternFill>
                  <bgColor rgb="FFE26B0A"/>
                </patternFill>
              </fill>
            </x14:dxf>
          </x14:cfRule>
          <x14:cfRule type="containsText" priority="18477" operator="containsText" id="{C1DCD6B9-A404-4A13-B55B-F8079E1A7206}">
            <xm:f>NOT(ISERROR(SEARCH('Listados Datos'!$T$5,AB70)))</xm:f>
            <xm:f>'Listados Datos'!$T$5</xm:f>
            <x14:dxf>
              <font>
                <b/>
                <i val="0"/>
                <color auto="1"/>
              </font>
              <fill>
                <patternFill>
                  <bgColor rgb="FFFFFF00"/>
                </patternFill>
              </fill>
            </x14:dxf>
          </x14:cfRule>
          <x14:cfRule type="containsText" priority="18478" operator="containsText" id="{9540F396-1E2F-49CC-8FA8-D08FBABFBFC8}">
            <xm:f>NOT(ISERROR(SEARCH('Listados Datos'!$T$6,AB70)))</xm:f>
            <xm:f>'Listados Datos'!$T$6</xm:f>
            <x14:dxf>
              <font>
                <b/>
                <i val="0"/>
              </font>
              <fill>
                <patternFill>
                  <bgColor rgb="FF92D050"/>
                </patternFill>
              </fill>
            </x14:dxf>
          </x14:cfRule>
          <xm:sqref>AB70:AB71</xm:sqref>
        </x14:conditionalFormatting>
        <x14:conditionalFormatting xmlns:xm="http://schemas.microsoft.com/office/excel/2006/main">
          <x14:cfRule type="containsText" priority="18465" operator="containsText" id="{2E8A80A3-A844-48FB-BDDB-3084257C73D8}">
            <xm:f>NOT(ISERROR(SEARCH('Listados Datos'!$P$3,Z70)))</xm:f>
            <xm:f>'Listados Datos'!$P$3</xm:f>
            <x14:dxf>
              <fill>
                <patternFill>
                  <bgColor rgb="FF99CC00"/>
                </patternFill>
              </fill>
            </x14:dxf>
          </x14:cfRule>
          <x14:cfRule type="containsText" priority="18466" operator="containsText" id="{7B6DE600-3E10-4FD4-BFDC-8E900C14C8F8}">
            <xm:f>NOT(ISERROR(SEARCH('Listados Datos'!$P$4,Z70)))</xm:f>
            <xm:f>'Listados Datos'!$P$4</xm:f>
            <x14:dxf>
              <fill>
                <patternFill>
                  <bgColor rgb="FF33CC33"/>
                </patternFill>
              </fill>
            </x14:dxf>
          </x14:cfRule>
          <x14:cfRule type="containsText" priority="18467" operator="containsText" id="{250808AF-13A0-46D7-AD17-2A85BA3C6BBF}">
            <xm:f>NOT(ISERROR(SEARCH('Listados Datos'!$P$5,Z70)))</xm:f>
            <xm:f>'Listados Datos'!$P$5</xm:f>
            <x14:dxf>
              <fill>
                <patternFill>
                  <bgColor rgb="FFFFFF00"/>
                </patternFill>
              </fill>
            </x14:dxf>
          </x14:cfRule>
          <x14:cfRule type="containsText" priority="18468" operator="containsText" id="{945438A7-2DEE-4711-94C3-C9F6D43F449A}">
            <xm:f>NOT(ISERROR(SEARCH('Listados Datos'!$P$6,Z70)))</xm:f>
            <xm:f>'Listados Datos'!$P$6</xm:f>
            <x14:dxf>
              <fill>
                <patternFill>
                  <bgColor rgb="FFFFC000"/>
                </patternFill>
              </fill>
            </x14:dxf>
          </x14:cfRule>
          <x14:cfRule type="containsText" priority="18469" operator="containsText" id="{D9074867-839A-4A4A-809B-660D60F763EB}">
            <xm:f>NOT(ISERROR(SEARCH('Listados Datos'!$P$7,Z70)))</xm:f>
            <xm:f>'Listados Datos'!$P$7</xm:f>
            <x14:dxf>
              <fill>
                <patternFill>
                  <bgColor rgb="FFFF0000"/>
                </patternFill>
              </fill>
            </x14:dxf>
          </x14:cfRule>
          <xm:sqref>Z70:Z71</xm:sqref>
        </x14:conditionalFormatting>
        <x14:conditionalFormatting xmlns:xm="http://schemas.microsoft.com/office/excel/2006/main">
          <x14:cfRule type="containsText" priority="18425" operator="containsText" id="{06942922-EA0A-4DB0-8FB5-0C2DA50B34F3}">
            <xm:f>NOT(ISERROR(SEARCH('Listados Datos'!$T$3,AT70)))</xm:f>
            <xm:f>'Listados Datos'!$T$3</xm:f>
            <x14:dxf>
              <fill>
                <patternFill patternType="solid">
                  <bgColor rgb="FFC00000"/>
                </patternFill>
              </fill>
            </x14:dxf>
          </x14:cfRule>
          <x14:cfRule type="containsText" priority="18426" operator="containsText" id="{9A4D0D30-0C31-40C9-A4C4-87EF7A61D223}">
            <xm:f>NOT(ISERROR(SEARCH('Listados Datos'!$T$4,AT70)))</xm:f>
            <xm:f>'Listados Datos'!$T$4</xm:f>
            <x14:dxf>
              <font>
                <b/>
                <i val="0"/>
                <color theme="0"/>
              </font>
              <fill>
                <patternFill>
                  <bgColor rgb="FFE26B0A"/>
                </patternFill>
              </fill>
            </x14:dxf>
          </x14:cfRule>
          <x14:cfRule type="containsText" priority="18427" operator="containsText" id="{2B2206C3-EBB9-4114-9733-EB1E36A6356C}">
            <xm:f>NOT(ISERROR(SEARCH('Listados Datos'!$T$5,AT70)))</xm:f>
            <xm:f>'Listados Datos'!$T$5</xm:f>
            <x14:dxf>
              <font>
                <b/>
                <i val="0"/>
                <color auto="1"/>
              </font>
              <fill>
                <patternFill>
                  <bgColor rgb="FFFFFF00"/>
                </patternFill>
              </fill>
            </x14:dxf>
          </x14:cfRule>
          <x14:cfRule type="containsText" priority="18428" operator="containsText" id="{6526AF85-B6FA-48E9-84D0-13D225EA2C02}">
            <xm:f>NOT(ISERROR(SEARCH('Listados Datos'!$T$6,AT70)))</xm:f>
            <xm:f>'Listados Datos'!$T$6</xm:f>
            <x14:dxf>
              <font>
                <b/>
                <i val="0"/>
              </font>
              <fill>
                <patternFill>
                  <bgColor rgb="FF92D050"/>
                </patternFill>
              </fill>
            </x14:dxf>
          </x14:cfRule>
          <xm:sqref>AT70</xm:sqref>
        </x14:conditionalFormatting>
        <x14:conditionalFormatting xmlns:xm="http://schemas.microsoft.com/office/excel/2006/main">
          <x14:cfRule type="containsText" priority="18415" operator="containsText" id="{1457D869-CF6F-45A3-A511-2D40C47224C0}">
            <xm:f>NOT(ISERROR(SEARCH('Listados Datos'!$P$3,AR70)))</xm:f>
            <xm:f>'Listados Datos'!$P$3</xm:f>
            <x14:dxf>
              <fill>
                <patternFill>
                  <bgColor rgb="FF99CC00"/>
                </patternFill>
              </fill>
            </x14:dxf>
          </x14:cfRule>
          <x14:cfRule type="containsText" priority="18416" operator="containsText" id="{618D49CC-2C3A-4EEA-BE51-4D8B157F74B0}">
            <xm:f>NOT(ISERROR(SEARCH('Listados Datos'!$P$4,AR70)))</xm:f>
            <xm:f>'Listados Datos'!$P$4</xm:f>
            <x14:dxf>
              <fill>
                <patternFill>
                  <bgColor rgb="FF33CC33"/>
                </patternFill>
              </fill>
            </x14:dxf>
          </x14:cfRule>
          <x14:cfRule type="containsText" priority="18417" operator="containsText" id="{9E87C84D-1052-46E9-8B3D-DB10A80EF896}">
            <xm:f>NOT(ISERROR(SEARCH('Listados Datos'!$P$5,AR70)))</xm:f>
            <xm:f>'Listados Datos'!$P$5</xm:f>
            <x14:dxf>
              <fill>
                <patternFill>
                  <bgColor rgb="FFFFFF00"/>
                </patternFill>
              </fill>
            </x14:dxf>
          </x14:cfRule>
          <x14:cfRule type="containsText" priority="18418" operator="containsText" id="{2E341F69-4817-4238-962D-CB96B1F7E564}">
            <xm:f>NOT(ISERROR(SEARCH('Listados Datos'!$P$6,AR70)))</xm:f>
            <xm:f>'Listados Datos'!$P$6</xm:f>
            <x14:dxf>
              <fill>
                <patternFill>
                  <bgColor rgb="FFFFC000"/>
                </patternFill>
              </fill>
            </x14:dxf>
          </x14:cfRule>
          <x14:cfRule type="containsText" priority="18419" operator="containsText" id="{76C30B90-3097-4154-95DB-6BF3F235CE9A}">
            <xm:f>NOT(ISERROR(SEARCH('Listados Datos'!$P$7,AR70)))</xm:f>
            <xm:f>'Listados Datos'!$P$7</xm:f>
            <x14:dxf>
              <fill>
                <patternFill>
                  <bgColor rgb="FFFF0000"/>
                </patternFill>
              </fill>
            </x14:dxf>
          </x14:cfRule>
          <xm:sqref>AR70</xm:sqref>
        </x14:conditionalFormatting>
        <x14:conditionalFormatting xmlns:xm="http://schemas.microsoft.com/office/excel/2006/main">
          <x14:cfRule type="containsText" priority="18411" operator="containsText" id="{A12C37EF-D1A3-40C1-86E6-DC0ECE5640F1}">
            <xm:f>NOT(ISERROR(SEARCH('Listados Datos'!$T$3,AT71)))</xm:f>
            <xm:f>'Listados Datos'!$T$3</xm:f>
            <x14:dxf>
              <fill>
                <patternFill patternType="solid">
                  <bgColor rgb="FFC00000"/>
                </patternFill>
              </fill>
            </x14:dxf>
          </x14:cfRule>
          <x14:cfRule type="containsText" priority="18412" operator="containsText" id="{17A0516D-B9B8-4364-BAAD-4705B9EFA9C1}">
            <xm:f>NOT(ISERROR(SEARCH('Listados Datos'!$T$4,AT71)))</xm:f>
            <xm:f>'Listados Datos'!$T$4</xm:f>
            <x14:dxf>
              <font>
                <b/>
                <i val="0"/>
                <color theme="0"/>
              </font>
              <fill>
                <patternFill>
                  <bgColor rgb="FFE26B0A"/>
                </patternFill>
              </fill>
            </x14:dxf>
          </x14:cfRule>
          <x14:cfRule type="containsText" priority="18413" operator="containsText" id="{7B0B125E-C3E1-4203-92A2-660F9E44AA43}">
            <xm:f>NOT(ISERROR(SEARCH('Listados Datos'!$T$5,AT71)))</xm:f>
            <xm:f>'Listados Datos'!$T$5</xm:f>
            <x14:dxf>
              <font>
                <b/>
                <i val="0"/>
                <color auto="1"/>
              </font>
              <fill>
                <patternFill>
                  <bgColor rgb="FFFFFF00"/>
                </patternFill>
              </fill>
            </x14:dxf>
          </x14:cfRule>
          <x14:cfRule type="containsText" priority="18414" operator="containsText" id="{CCB749C5-EDA6-41DC-AEAA-9B119970EA89}">
            <xm:f>NOT(ISERROR(SEARCH('Listados Datos'!$T$6,AT71)))</xm:f>
            <xm:f>'Listados Datos'!$T$6</xm:f>
            <x14:dxf>
              <font>
                <b/>
                <i val="0"/>
              </font>
              <fill>
                <patternFill>
                  <bgColor rgb="FF92D050"/>
                </patternFill>
              </fill>
            </x14:dxf>
          </x14:cfRule>
          <xm:sqref>AT71</xm:sqref>
        </x14:conditionalFormatting>
        <x14:conditionalFormatting xmlns:xm="http://schemas.microsoft.com/office/excel/2006/main">
          <x14:cfRule type="containsText" priority="18401" operator="containsText" id="{7AA25B14-CCC1-4D88-948B-420C55975031}">
            <xm:f>NOT(ISERROR(SEARCH('Listados Datos'!$P$3,AR71)))</xm:f>
            <xm:f>'Listados Datos'!$P$3</xm:f>
            <x14:dxf>
              <fill>
                <patternFill>
                  <bgColor rgb="FF99CC00"/>
                </patternFill>
              </fill>
            </x14:dxf>
          </x14:cfRule>
          <x14:cfRule type="containsText" priority="18402" operator="containsText" id="{095CC6CD-CD43-4462-AF09-311526DDB494}">
            <xm:f>NOT(ISERROR(SEARCH('Listados Datos'!$P$4,AR71)))</xm:f>
            <xm:f>'Listados Datos'!$P$4</xm:f>
            <x14:dxf>
              <fill>
                <patternFill>
                  <bgColor rgb="FF33CC33"/>
                </patternFill>
              </fill>
            </x14:dxf>
          </x14:cfRule>
          <x14:cfRule type="containsText" priority="18403" operator="containsText" id="{BCF9249E-65B6-485F-BBC7-6196E1882BA8}">
            <xm:f>NOT(ISERROR(SEARCH('Listados Datos'!$P$5,AR71)))</xm:f>
            <xm:f>'Listados Datos'!$P$5</xm:f>
            <x14:dxf>
              <fill>
                <patternFill>
                  <bgColor rgb="FFFFFF00"/>
                </patternFill>
              </fill>
            </x14:dxf>
          </x14:cfRule>
          <x14:cfRule type="containsText" priority="18404" operator="containsText" id="{D4C0BE50-8816-4621-B11F-DAF3147E1A1C}">
            <xm:f>NOT(ISERROR(SEARCH('Listados Datos'!$P$6,AR71)))</xm:f>
            <xm:f>'Listados Datos'!$P$6</xm:f>
            <x14:dxf>
              <fill>
                <patternFill>
                  <bgColor rgb="FFFFC000"/>
                </patternFill>
              </fill>
            </x14:dxf>
          </x14:cfRule>
          <x14:cfRule type="containsText" priority="18405" operator="containsText" id="{0D4AAA3C-103E-4BBD-93B0-2CDF4C1196BD}">
            <xm:f>NOT(ISERROR(SEARCH('Listados Datos'!$P$7,AR71)))</xm:f>
            <xm:f>'Listados Datos'!$P$7</xm:f>
            <x14:dxf>
              <fill>
                <patternFill>
                  <bgColor rgb="FFFF0000"/>
                </patternFill>
              </fill>
            </x14:dxf>
          </x14:cfRule>
          <xm:sqref>AR71</xm:sqref>
        </x14:conditionalFormatting>
        <x14:conditionalFormatting xmlns:xm="http://schemas.microsoft.com/office/excel/2006/main">
          <x14:cfRule type="containsText" priority="18397" operator="containsText" id="{5781ADC5-FC49-4F75-8AA8-CF61F44B2496}">
            <xm:f>NOT(ISERROR(SEARCH('Listados Datos'!$T$3,AT75)))</xm:f>
            <xm:f>'Listados Datos'!$T$3</xm:f>
            <x14:dxf>
              <fill>
                <patternFill patternType="solid">
                  <bgColor rgb="FFC00000"/>
                </patternFill>
              </fill>
            </x14:dxf>
          </x14:cfRule>
          <x14:cfRule type="containsText" priority="18398" operator="containsText" id="{FA47DC4A-7705-4BB9-B162-E8AD5FEA822F}">
            <xm:f>NOT(ISERROR(SEARCH('Listados Datos'!$T$4,AT75)))</xm:f>
            <xm:f>'Listados Datos'!$T$4</xm:f>
            <x14:dxf>
              <font>
                <b/>
                <i val="0"/>
                <color theme="0"/>
              </font>
              <fill>
                <patternFill>
                  <bgColor rgb="FFE26B0A"/>
                </patternFill>
              </fill>
            </x14:dxf>
          </x14:cfRule>
          <x14:cfRule type="containsText" priority="18399" operator="containsText" id="{33264CDA-FC7A-4E3E-B727-7B1EC87F7EDF}">
            <xm:f>NOT(ISERROR(SEARCH('Listados Datos'!$T$5,AT75)))</xm:f>
            <xm:f>'Listados Datos'!$T$5</xm:f>
            <x14:dxf>
              <font>
                <b/>
                <i val="0"/>
                <color auto="1"/>
              </font>
              <fill>
                <patternFill>
                  <bgColor rgb="FFFFFF00"/>
                </patternFill>
              </fill>
            </x14:dxf>
          </x14:cfRule>
          <x14:cfRule type="containsText" priority="18400" operator="containsText" id="{694C1B9C-093C-465F-A42F-306AFAF2DDE7}">
            <xm:f>NOT(ISERROR(SEARCH('Listados Datos'!$T$6,AT75)))</xm:f>
            <xm:f>'Listados Datos'!$T$6</xm:f>
            <x14:dxf>
              <font>
                <b/>
                <i val="0"/>
              </font>
              <fill>
                <patternFill>
                  <bgColor rgb="FF92D050"/>
                </patternFill>
              </fill>
            </x14:dxf>
          </x14:cfRule>
          <xm:sqref>AT75</xm:sqref>
        </x14:conditionalFormatting>
        <x14:conditionalFormatting xmlns:xm="http://schemas.microsoft.com/office/excel/2006/main">
          <x14:cfRule type="containsText" priority="18387" operator="containsText" id="{20E51737-4CD6-473D-9C43-2BDC2F81FDF7}">
            <xm:f>NOT(ISERROR(SEARCH('Listados Datos'!$P$3,AR75)))</xm:f>
            <xm:f>'Listados Datos'!$P$3</xm:f>
            <x14:dxf>
              <fill>
                <patternFill>
                  <bgColor rgb="FF99CC00"/>
                </patternFill>
              </fill>
            </x14:dxf>
          </x14:cfRule>
          <x14:cfRule type="containsText" priority="18388" operator="containsText" id="{5B5C7B24-34C1-4A98-B3C0-89A3DD7EC676}">
            <xm:f>NOT(ISERROR(SEARCH('Listados Datos'!$P$4,AR75)))</xm:f>
            <xm:f>'Listados Datos'!$P$4</xm:f>
            <x14:dxf>
              <fill>
                <patternFill>
                  <bgColor rgb="FF33CC33"/>
                </patternFill>
              </fill>
            </x14:dxf>
          </x14:cfRule>
          <x14:cfRule type="containsText" priority="18389" operator="containsText" id="{28C13BCC-3D2C-4AB8-9656-AD293FC7E9CB}">
            <xm:f>NOT(ISERROR(SEARCH('Listados Datos'!$P$5,AR75)))</xm:f>
            <xm:f>'Listados Datos'!$P$5</xm:f>
            <x14:dxf>
              <fill>
                <patternFill>
                  <bgColor rgb="FFFFFF00"/>
                </patternFill>
              </fill>
            </x14:dxf>
          </x14:cfRule>
          <x14:cfRule type="containsText" priority="18390" operator="containsText" id="{541F95F4-5F5B-4F57-8BC1-67D785DFF182}">
            <xm:f>NOT(ISERROR(SEARCH('Listados Datos'!$P$6,AR75)))</xm:f>
            <xm:f>'Listados Datos'!$P$6</xm:f>
            <x14:dxf>
              <fill>
                <patternFill>
                  <bgColor rgb="FFFFC000"/>
                </patternFill>
              </fill>
            </x14:dxf>
          </x14:cfRule>
          <x14:cfRule type="containsText" priority="18391" operator="containsText" id="{75E08094-B438-44A3-A8BA-85D7AFB4B80F}">
            <xm:f>NOT(ISERROR(SEARCH('Listados Datos'!$P$7,AR75)))</xm:f>
            <xm:f>'Listados Datos'!$P$7</xm:f>
            <x14:dxf>
              <fill>
                <patternFill>
                  <bgColor rgb="FFFF0000"/>
                </patternFill>
              </fill>
            </x14:dxf>
          </x14:cfRule>
          <xm:sqref>AR75</xm:sqref>
        </x14:conditionalFormatting>
        <x14:conditionalFormatting xmlns:xm="http://schemas.microsoft.com/office/excel/2006/main">
          <x14:cfRule type="containsText" priority="18383" operator="containsText" id="{67C0DB23-BC6C-4F12-AA06-D46E71CAF9C5}">
            <xm:f>NOT(ISERROR(SEARCH('Listados Datos'!$T$3,AF72)))</xm:f>
            <xm:f>'Listados Datos'!$T$3</xm:f>
            <x14:dxf>
              <fill>
                <patternFill patternType="solid">
                  <bgColor rgb="FFC00000"/>
                </patternFill>
              </fill>
            </x14:dxf>
          </x14:cfRule>
          <x14:cfRule type="containsText" priority="18384" operator="containsText" id="{A4EA5BA8-2259-4787-B540-85795B192874}">
            <xm:f>NOT(ISERROR(SEARCH('Listados Datos'!$T$4,AF72)))</xm:f>
            <xm:f>'Listados Datos'!$T$4</xm:f>
            <x14:dxf>
              <font>
                <b/>
                <i val="0"/>
                <color theme="0"/>
              </font>
              <fill>
                <patternFill>
                  <bgColor rgb="FFE26B0A"/>
                </patternFill>
              </fill>
            </x14:dxf>
          </x14:cfRule>
          <x14:cfRule type="containsText" priority="18385" operator="containsText" id="{6D9162FE-8F76-4FC0-AB5F-A13EB9F5CEC8}">
            <xm:f>NOT(ISERROR(SEARCH('Listados Datos'!$T$5,AF72)))</xm:f>
            <xm:f>'Listados Datos'!$T$5</xm:f>
            <x14:dxf>
              <font>
                <b/>
                <i val="0"/>
                <color auto="1"/>
              </font>
              <fill>
                <patternFill>
                  <bgColor rgb="FFFFFF00"/>
                </patternFill>
              </fill>
            </x14:dxf>
          </x14:cfRule>
          <x14:cfRule type="containsText" priority="18386" operator="containsText" id="{A931F9B5-F015-4838-9C10-5A2D67265BBE}">
            <xm:f>NOT(ISERROR(SEARCH('Listados Datos'!$T$6,AF72)))</xm:f>
            <xm:f>'Listados Datos'!$T$6</xm:f>
            <x14:dxf>
              <font>
                <b/>
                <i val="0"/>
              </font>
              <fill>
                <patternFill>
                  <bgColor rgb="FF92D050"/>
                </patternFill>
              </fill>
            </x14:dxf>
          </x14:cfRule>
          <xm:sqref>AF72:AF73</xm:sqref>
        </x14:conditionalFormatting>
        <x14:conditionalFormatting xmlns:xm="http://schemas.microsoft.com/office/excel/2006/main">
          <x14:cfRule type="containsText" priority="18379" operator="containsText" id="{AC554F93-DD11-40BE-9E4D-6451D6D4A4D2}">
            <xm:f>NOT(ISERROR(SEARCH('Listados Datos'!$T$3,AB72)))</xm:f>
            <xm:f>'Listados Datos'!$T$3</xm:f>
            <x14:dxf>
              <fill>
                <patternFill patternType="solid">
                  <bgColor rgb="FFC00000"/>
                </patternFill>
              </fill>
            </x14:dxf>
          </x14:cfRule>
          <x14:cfRule type="containsText" priority="18380" operator="containsText" id="{F9765FB2-35F1-4E91-A89C-677515507CA1}">
            <xm:f>NOT(ISERROR(SEARCH('Listados Datos'!$T$4,AB72)))</xm:f>
            <xm:f>'Listados Datos'!$T$4</xm:f>
            <x14:dxf>
              <font>
                <b/>
                <i val="0"/>
                <color theme="0"/>
              </font>
              <fill>
                <patternFill>
                  <bgColor rgb="FFE26B0A"/>
                </patternFill>
              </fill>
            </x14:dxf>
          </x14:cfRule>
          <x14:cfRule type="containsText" priority="18381" operator="containsText" id="{70D86F0D-2CEF-4EB3-AB7A-CFDCCE860922}">
            <xm:f>NOT(ISERROR(SEARCH('Listados Datos'!$T$5,AB72)))</xm:f>
            <xm:f>'Listados Datos'!$T$5</xm:f>
            <x14:dxf>
              <font>
                <b/>
                <i val="0"/>
                <color auto="1"/>
              </font>
              <fill>
                <patternFill>
                  <bgColor rgb="FFFFFF00"/>
                </patternFill>
              </fill>
            </x14:dxf>
          </x14:cfRule>
          <x14:cfRule type="containsText" priority="18382" operator="containsText" id="{016AFD1B-3727-466C-85D6-81DAA93E955F}">
            <xm:f>NOT(ISERROR(SEARCH('Listados Datos'!$T$6,AB72)))</xm:f>
            <xm:f>'Listados Datos'!$T$6</xm:f>
            <x14:dxf>
              <font>
                <b/>
                <i val="0"/>
              </font>
              <fill>
                <patternFill>
                  <bgColor rgb="FF92D050"/>
                </patternFill>
              </fill>
            </x14:dxf>
          </x14:cfRule>
          <xm:sqref>AB72:AB73</xm:sqref>
        </x14:conditionalFormatting>
        <x14:conditionalFormatting xmlns:xm="http://schemas.microsoft.com/office/excel/2006/main">
          <x14:cfRule type="containsText" priority="18369" operator="containsText" id="{F51C78B7-93CA-4EC6-ADC1-7AF5C74C002A}">
            <xm:f>NOT(ISERROR(SEARCH('Listados Datos'!$P$3,Z72)))</xm:f>
            <xm:f>'Listados Datos'!$P$3</xm:f>
            <x14:dxf>
              <fill>
                <patternFill>
                  <bgColor rgb="FF99CC00"/>
                </patternFill>
              </fill>
            </x14:dxf>
          </x14:cfRule>
          <x14:cfRule type="containsText" priority="18370" operator="containsText" id="{48FE07E1-AD4C-4CEF-882F-41FB5ED29223}">
            <xm:f>NOT(ISERROR(SEARCH('Listados Datos'!$P$4,Z72)))</xm:f>
            <xm:f>'Listados Datos'!$P$4</xm:f>
            <x14:dxf>
              <fill>
                <patternFill>
                  <bgColor rgb="FF33CC33"/>
                </patternFill>
              </fill>
            </x14:dxf>
          </x14:cfRule>
          <x14:cfRule type="containsText" priority="18371" operator="containsText" id="{0306A0DE-C40C-4C33-A7FC-FAB284577798}">
            <xm:f>NOT(ISERROR(SEARCH('Listados Datos'!$P$5,Z72)))</xm:f>
            <xm:f>'Listados Datos'!$P$5</xm:f>
            <x14:dxf>
              <fill>
                <patternFill>
                  <bgColor rgb="FFFFFF00"/>
                </patternFill>
              </fill>
            </x14:dxf>
          </x14:cfRule>
          <x14:cfRule type="containsText" priority="18372" operator="containsText" id="{D7183B94-33AE-4899-B253-A4466470075F}">
            <xm:f>NOT(ISERROR(SEARCH('Listados Datos'!$P$6,Z72)))</xm:f>
            <xm:f>'Listados Datos'!$P$6</xm:f>
            <x14:dxf>
              <fill>
                <patternFill>
                  <bgColor rgb="FFFFC000"/>
                </patternFill>
              </fill>
            </x14:dxf>
          </x14:cfRule>
          <x14:cfRule type="containsText" priority="18373" operator="containsText" id="{55EF3593-BDF8-4AF1-939C-3779A6B16070}">
            <xm:f>NOT(ISERROR(SEARCH('Listados Datos'!$P$7,Z72)))</xm:f>
            <xm:f>'Listados Datos'!$P$7</xm:f>
            <x14:dxf>
              <fill>
                <patternFill>
                  <bgColor rgb="FFFF0000"/>
                </patternFill>
              </fill>
            </x14:dxf>
          </x14:cfRule>
          <xm:sqref>Z72:Z73</xm:sqref>
        </x14:conditionalFormatting>
        <x14:conditionalFormatting xmlns:xm="http://schemas.microsoft.com/office/excel/2006/main">
          <x14:cfRule type="containsText" priority="18339" operator="containsText" id="{67AE854D-B648-47F5-A46A-977A1798D16F}">
            <xm:f>NOT(ISERROR(SEARCH('Listados Datos'!$T$3,AT72)))</xm:f>
            <xm:f>'Listados Datos'!$T$3</xm:f>
            <x14:dxf>
              <fill>
                <patternFill patternType="solid">
                  <bgColor rgb="FFC00000"/>
                </patternFill>
              </fill>
            </x14:dxf>
          </x14:cfRule>
          <x14:cfRule type="containsText" priority="18340" operator="containsText" id="{E731411F-2AE0-40D1-9207-2563331ED9BF}">
            <xm:f>NOT(ISERROR(SEARCH('Listados Datos'!$T$4,AT72)))</xm:f>
            <xm:f>'Listados Datos'!$T$4</xm:f>
            <x14:dxf>
              <font>
                <b/>
                <i val="0"/>
                <color theme="0"/>
              </font>
              <fill>
                <patternFill>
                  <bgColor rgb="FFE26B0A"/>
                </patternFill>
              </fill>
            </x14:dxf>
          </x14:cfRule>
          <x14:cfRule type="containsText" priority="18341" operator="containsText" id="{40B2CB68-D880-4168-90D4-480586531C7B}">
            <xm:f>NOT(ISERROR(SEARCH('Listados Datos'!$T$5,AT72)))</xm:f>
            <xm:f>'Listados Datos'!$T$5</xm:f>
            <x14:dxf>
              <font>
                <b/>
                <i val="0"/>
                <color auto="1"/>
              </font>
              <fill>
                <patternFill>
                  <bgColor rgb="FFFFFF00"/>
                </patternFill>
              </fill>
            </x14:dxf>
          </x14:cfRule>
          <x14:cfRule type="containsText" priority="18342" operator="containsText" id="{546CB0B6-4710-4D33-BBD7-759EAC3C636B}">
            <xm:f>NOT(ISERROR(SEARCH('Listados Datos'!$T$6,AT72)))</xm:f>
            <xm:f>'Listados Datos'!$T$6</xm:f>
            <x14:dxf>
              <font>
                <b/>
                <i val="0"/>
              </font>
              <fill>
                <patternFill>
                  <bgColor rgb="FF92D050"/>
                </patternFill>
              </fill>
            </x14:dxf>
          </x14:cfRule>
          <xm:sqref>AT72</xm:sqref>
        </x14:conditionalFormatting>
        <x14:conditionalFormatting xmlns:xm="http://schemas.microsoft.com/office/excel/2006/main">
          <x14:cfRule type="containsText" priority="18329" operator="containsText" id="{9F93596B-36AB-49FB-9527-C52A19994CCD}">
            <xm:f>NOT(ISERROR(SEARCH('Listados Datos'!$P$3,AR72)))</xm:f>
            <xm:f>'Listados Datos'!$P$3</xm:f>
            <x14:dxf>
              <fill>
                <patternFill>
                  <bgColor rgb="FF99CC00"/>
                </patternFill>
              </fill>
            </x14:dxf>
          </x14:cfRule>
          <x14:cfRule type="containsText" priority="18330" operator="containsText" id="{BE0DE7AC-FF11-4161-BE07-53213A99EA85}">
            <xm:f>NOT(ISERROR(SEARCH('Listados Datos'!$P$4,AR72)))</xm:f>
            <xm:f>'Listados Datos'!$P$4</xm:f>
            <x14:dxf>
              <fill>
                <patternFill>
                  <bgColor rgb="FF33CC33"/>
                </patternFill>
              </fill>
            </x14:dxf>
          </x14:cfRule>
          <x14:cfRule type="containsText" priority="18331" operator="containsText" id="{14C80537-4470-4750-9B42-D03B87F2F1A0}">
            <xm:f>NOT(ISERROR(SEARCH('Listados Datos'!$P$5,AR72)))</xm:f>
            <xm:f>'Listados Datos'!$P$5</xm:f>
            <x14:dxf>
              <fill>
                <patternFill>
                  <bgColor rgb="FFFFFF00"/>
                </patternFill>
              </fill>
            </x14:dxf>
          </x14:cfRule>
          <x14:cfRule type="containsText" priority="18332" operator="containsText" id="{D4724D48-F489-420F-98E3-FB95E6637548}">
            <xm:f>NOT(ISERROR(SEARCH('Listados Datos'!$P$6,AR72)))</xm:f>
            <xm:f>'Listados Datos'!$P$6</xm:f>
            <x14:dxf>
              <fill>
                <patternFill>
                  <bgColor rgb="FFFFC000"/>
                </patternFill>
              </fill>
            </x14:dxf>
          </x14:cfRule>
          <x14:cfRule type="containsText" priority="18333" operator="containsText" id="{56E13AB6-A656-478B-A1EB-B8566C194C98}">
            <xm:f>NOT(ISERROR(SEARCH('Listados Datos'!$P$7,AR72)))</xm:f>
            <xm:f>'Listados Datos'!$P$7</xm:f>
            <x14:dxf>
              <fill>
                <patternFill>
                  <bgColor rgb="FFFF0000"/>
                </patternFill>
              </fill>
            </x14:dxf>
          </x14:cfRule>
          <xm:sqref>AR72</xm:sqref>
        </x14:conditionalFormatting>
        <x14:conditionalFormatting xmlns:xm="http://schemas.microsoft.com/office/excel/2006/main">
          <x14:cfRule type="containsText" priority="18325" operator="containsText" id="{2F79951F-E66C-4B61-9892-847BE003FE68}">
            <xm:f>NOT(ISERROR(SEARCH('Listados Datos'!$T$3,AT73)))</xm:f>
            <xm:f>'Listados Datos'!$T$3</xm:f>
            <x14:dxf>
              <fill>
                <patternFill patternType="solid">
                  <bgColor rgb="FFC00000"/>
                </patternFill>
              </fill>
            </x14:dxf>
          </x14:cfRule>
          <x14:cfRule type="containsText" priority="18326" operator="containsText" id="{F197D0A8-C57D-46FF-8EDA-CCB1CCD66AD3}">
            <xm:f>NOT(ISERROR(SEARCH('Listados Datos'!$T$4,AT73)))</xm:f>
            <xm:f>'Listados Datos'!$T$4</xm:f>
            <x14:dxf>
              <font>
                <b/>
                <i val="0"/>
                <color theme="0"/>
              </font>
              <fill>
                <patternFill>
                  <bgColor rgb="FFE26B0A"/>
                </patternFill>
              </fill>
            </x14:dxf>
          </x14:cfRule>
          <x14:cfRule type="containsText" priority="18327" operator="containsText" id="{B8D8F795-54D8-439F-9B41-85F57E97BCB8}">
            <xm:f>NOT(ISERROR(SEARCH('Listados Datos'!$T$5,AT73)))</xm:f>
            <xm:f>'Listados Datos'!$T$5</xm:f>
            <x14:dxf>
              <font>
                <b/>
                <i val="0"/>
                <color auto="1"/>
              </font>
              <fill>
                <patternFill>
                  <bgColor rgb="FFFFFF00"/>
                </patternFill>
              </fill>
            </x14:dxf>
          </x14:cfRule>
          <x14:cfRule type="containsText" priority="18328" operator="containsText" id="{B78A63E5-AB12-44DF-B3BA-5876396249DC}">
            <xm:f>NOT(ISERROR(SEARCH('Listados Datos'!$T$6,AT73)))</xm:f>
            <xm:f>'Listados Datos'!$T$6</xm:f>
            <x14:dxf>
              <font>
                <b/>
                <i val="0"/>
              </font>
              <fill>
                <patternFill>
                  <bgColor rgb="FF92D050"/>
                </patternFill>
              </fill>
            </x14:dxf>
          </x14:cfRule>
          <xm:sqref>AT73</xm:sqref>
        </x14:conditionalFormatting>
        <x14:conditionalFormatting xmlns:xm="http://schemas.microsoft.com/office/excel/2006/main">
          <x14:cfRule type="containsText" priority="18315" operator="containsText" id="{4A60163C-98CA-492F-A3DC-A19EE6326E19}">
            <xm:f>NOT(ISERROR(SEARCH('Listados Datos'!$P$3,AR73)))</xm:f>
            <xm:f>'Listados Datos'!$P$3</xm:f>
            <x14:dxf>
              <fill>
                <patternFill>
                  <bgColor rgb="FF99CC00"/>
                </patternFill>
              </fill>
            </x14:dxf>
          </x14:cfRule>
          <x14:cfRule type="containsText" priority="18316" operator="containsText" id="{A0AC73FC-63C6-4940-86B8-E00D976AF255}">
            <xm:f>NOT(ISERROR(SEARCH('Listados Datos'!$P$4,AR73)))</xm:f>
            <xm:f>'Listados Datos'!$P$4</xm:f>
            <x14:dxf>
              <fill>
                <patternFill>
                  <bgColor rgb="FF33CC33"/>
                </patternFill>
              </fill>
            </x14:dxf>
          </x14:cfRule>
          <x14:cfRule type="containsText" priority="18317" operator="containsText" id="{A582AFD6-BBD9-45AE-BFBA-576153E995D4}">
            <xm:f>NOT(ISERROR(SEARCH('Listados Datos'!$P$5,AR73)))</xm:f>
            <xm:f>'Listados Datos'!$P$5</xm:f>
            <x14:dxf>
              <fill>
                <patternFill>
                  <bgColor rgb="FFFFFF00"/>
                </patternFill>
              </fill>
            </x14:dxf>
          </x14:cfRule>
          <x14:cfRule type="containsText" priority="18318" operator="containsText" id="{6E2A6E13-5108-49A6-B1DD-38DE863430A6}">
            <xm:f>NOT(ISERROR(SEARCH('Listados Datos'!$P$6,AR73)))</xm:f>
            <xm:f>'Listados Datos'!$P$6</xm:f>
            <x14:dxf>
              <fill>
                <patternFill>
                  <bgColor rgb="FFFFC000"/>
                </patternFill>
              </fill>
            </x14:dxf>
          </x14:cfRule>
          <x14:cfRule type="containsText" priority="18319" operator="containsText" id="{E6D55593-F700-4EAF-8803-6C2F00CDA2B5}">
            <xm:f>NOT(ISERROR(SEARCH('Listados Datos'!$P$7,AR73)))</xm:f>
            <xm:f>'Listados Datos'!$P$7</xm:f>
            <x14:dxf>
              <fill>
                <patternFill>
                  <bgColor rgb="FFFF0000"/>
                </patternFill>
              </fill>
            </x14:dxf>
          </x14:cfRule>
          <xm:sqref>AR73</xm:sqref>
        </x14:conditionalFormatting>
        <x14:conditionalFormatting xmlns:xm="http://schemas.microsoft.com/office/excel/2006/main">
          <x14:cfRule type="containsText" priority="17975" operator="containsText" id="{DFBE6EDD-C9C2-434F-959A-2B0BC4C4F507}">
            <xm:f>NOT(ISERROR(SEARCH('Listados Datos'!$T$3,AF88)))</xm:f>
            <xm:f>'Listados Datos'!$T$3</xm:f>
            <x14:dxf>
              <fill>
                <patternFill patternType="solid">
                  <bgColor rgb="FFC00000"/>
                </patternFill>
              </fill>
            </x14:dxf>
          </x14:cfRule>
          <x14:cfRule type="containsText" priority="17976" operator="containsText" id="{713FC963-B50A-4D8A-BE8E-CEDB015FF8DD}">
            <xm:f>NOT(ISERROR(SEARCH('Listados Datos'!$T$4,AF88)))</xm:f>
            <xm:f>'Listados Datos'!$T$4</xm:f>
            <x14:dxf>
              <font>
                <b/>
                <i val="0"/>
                <color theme="0"/>
              </font>
              <fill>
                <patternFill>
                  <bgColor rgb="FFE26B0A"/>
                </patternFill>
              </fill>
            </x14:dxf>
          </x14:cfRule>
          <x14:cfRule type="containsText" priority="17977" operator="containsText" id="{3E92E11A-63BF-4C91-803E-8B6A3C1A936A}">
            <xm:f>NOT(ISERROR(SEARCH('Listados Datos'!$T$5,AF88)))</xm:f>
            <xm:f>'Listados Datos'!$T$5</xm:f>
            <x14:dxf>
              <font>
                <b/>
                <i val="0"/>
                <color auto="1"/>
              </font>
              <fill>
                <patternFill>
                  <bgColor rgb="FFFFFF00"/>
                </patternFill>
              </fill>
            </x14:dxf>
          </x14:cfRule>
          <x14:cfRule type="containsText" priority="17978" operator="containsText" id="{B8BCFD7A-535B-42BB-845E-A106D0530DF8}">
            <xm:f>NOT(ISERROR(SEARCH('Listados Datos'!$T$6,AF88)))</xm:f>
            <xm:f>'Listados Datos'!$T$6</xm:f>
            <x14:dxf>
              <font>
                <b/>
                <i val="0"/>
              </font>
              <fill>
                <patternFill>
                  <bgColor rgb="FF92D050"/>
                </patternFill>
              </fill>
            </x14:dxf>
          </x14:cfRule>
          <xm:sqref>AF88:AF89 AF93</xm:sqref>
        </x14:conditionalFormatting>
        <x14:conditionalFormatting xmlns:xm="http://schemas.microsoft.com/office/excel/2006/main">
          <x14:cfRule type="containsText" priority="17971" operator="containsText" id="{4CC8189F-530D-480F-AB38-6AEF5447B9D5}">
            <xm:f>NOT(ISERROR(SEARCH('Listados Datos'!$T$3,AB88)))</xm:f>
            <xm:f>'Listados Datos'!$T$3</xm:f>
            <x14:dxf>
              <fill>
                <patternFill patternType="solid">
                  <bgColor rgb="FFC00000"/>
                </patternFill>
              </fill>
            </x14:dxf>
          </x14:cfRule>
          <x14:cfRule type="containsText" priority="17972" operator="containsText" id="{6CEC8C99-34B5-44FF-B69B-D12B3F34261C}">
            <xm:f>NOT(ISERROR(SEARCH('Listados Datos'!$T$4,AB88)))</xm:f>
            <xm:f>'Listados Datos'!$T$4</xm:f>
            <x14:dxf>
              <font>
                <b/>
                <i val="0"/>
                <color theme="0"/>
              </font>
              <fill>
                <patternFill>
                  <bgColor rgb="FFE26B0A"/>
                </patternFill>
              </fill>
            </x14:dxf>
          </x14:cfRule>
          <x14:cfRule type="containsText" priority="17973" operator="containsText" id="{0B1E7C16-5EE3-4531-9D79-0149A453F469}">
            <xm:f>NOT(ISERROR(SEARCH('Listados Datos'!$T$5,AB88)))</xm:f>
            <xm:f>'Listados Datos'!$T$5</xm:f>
            <x14:dxf>
              <font>
                <b/>
                <i val="0"/>
                <color auto="1"/>
              </font>
              <fill>
                <patternFill>
                  <bgColor rgb="FFFFFF00"/>
                </patternFill>
              </fill>
            </x14:dxf>
          </x14:cfRule>
          <x14:cfRule type="containsText" priority="17974" operator="containsText" id="{03C54E76-87E6-4F78-90B0-81F0AB9DFDD2}">
            <xm:f>NOT(ISERROR(SEARCH('Listados Datos'!$T$6,AB88)))</xm:f>
            <xm:f>'Listados Datos'!$T$6</xm:f>
            <x14:dxf>
              <font>
                <b/>
                <i val="0"/>
              </font>
              <fill>
                <patternFill>
                  <bgColor rgb="FF92D050"/>
                </patternFill>
              </fill>
            </x14:dxf>
          </x14:cfRule>
          <xm:sqref>AB88:AB89</xm:sqref>
        </x14:conditionalFormatting>
        <x14:conditionalFormatting xmlns:xm="http://schemas.microsoft.com/office/excel/2006/main">
          <x14:cfRule type="containsText" priority="17961" operator="containsText" id="{7105CB34-1D8C-4194-B249-23AB0BCD968E}">
            <xm:f>NOT(ISERROR(SEARCH('Listados Datos'!$P$3,Z88)))</xm:f>
            <xm:f>'Listados Datos'!$P$3</xm:f>
            <x14:dxf>
              <fill>
                <patternFill>
                  <bgColor rgb="FF99CC00"/>
                </patternFill>
              </fill>
            </x14:dxf>
          </x14:cfRule>
          <x14:cfRule type="containsText" priority="17962" operator="containsText" id="{789B8AE9-0535-4C14-B3D3-5FD3EF7E6E0F}">
            <xm:f>NOT(ISERROR(SEARCH('Listados Datos'!$P$4,Z88)))</xm:f>
            <xm:f>'Listados Datos'!$P$4</xm:f>
            <x14:dxf>
              <fill>
                <patternFill>
                  <bgColor rgb="FF33CC33"/>
                </patternFill>
              </fill>
            </x14:dxf>
          </x14:cfRule>
          <x14:cfRule type="containsText" priority="17963" operator="containsText" id="{C40F3368-8493-43E6-AE2E-B2DDAEBA2861}">
            <xm:f>NOT(ISERROR(SEARCH('Listados Datos'!$P$5,Z88)))</xm:f>
            <xm:f>'Listados Datos'!$P$5</xm:f>
            <x14:dxf>
              <fill>
                <patternFill>
                  <bgColor rgb="FFFFFF00"/>
                </patternFill>
              </fill>
            </x14:dxf>
          </x14:cfRule>
          <x14:cfRule type="containsText" priority="17964" operator="containsText" id="{C02CF9C3-8178-40B2-963A-AE28B456245F}">
            <xm:f>NOT(ISERROR(SEARCH('Listados Datos'!$P$6,Z88)))</xm:f>
            <xm:f>'Listados Datos'!$P$6</xm:f>
            <x14:dxf>
              <fill>
                <patternFill>
                  <bgColor rgb="FFFFC000"/>
                </patternFill>
              </fill>
            </x14:dxf>
          </x14:cfRule>
          <x14:cfRule type="containsText" priority="17965" operator="containsText" id="{53355223-8B11-4E60-8BE5-AF2047E15972}">
            <xm:f>NOT(ISERROR(SEARCH('Listados Datos'!$P$7,Z88)))</xm:f>
            <xm:f>'Listados Datos'!$P$7</xm:f>
            <x14:dxf>
              <fill>
                <patternFill>
                  <bgColor rgb="FFFF0000"/>
                </patternFill>
              </fill>
            </x14:dxf>
          </x14:cfRule>
          <xm:sqref>Z88:Z89</xm:sqref>
        </x14:conditionalFormatting>
        <x14:conditionalFormatting xmlns:xm="http://schemas.microsoft.com/office/excel/2006/main">
          <x14:cfRule type="containsText" priority="17921" operator="containsText" id="{40AB3267-7091-4FC7-9EA7-F7F9180E4464}">
            <xm:f>NOT(ISERROR(SEARCH('Listados Datos'!$T$3,AT88)))</xm:f>
            <xm:f>'Listados Datos'!$T$3</xm:f>
            <x14:dxf>
              <fill>
                <patternFill patternType="solid">
                  <bgColor rgb="FFC00000"/>
                </patternFill>
              </fill>
            </x14:dxf>
          </x14:cfRule>
          <x14:cfRule type="containsText" priority="17922" operator="containsText" id="{1BD26552-6186-4978-AA92-8025CA6333B0}">
            <xm:f>NOT(ISERROR(SEARCH('Listados Datos'!$T$4,AT88)))</xm:f>
            <xm:f>'Listados Datos'!$T$4</xm:f>
            <x14:dxf>
              <font>
                <b/>
                <i val="0"/>
                <color theme="0"/>
              </font>
              <fill>
                <patternFill>
                  <bgColor rgb="FFE26B0A"/>
                </patternFill>
              </fill>
            </x14:dxf>
          </x14:cfRule>
          <x14:cfRule type="containsText" priority="17923" operator="containsText" id="{220606E3-084B-402B-9334-0F9A638DDC10}">
            <xm:f>NOT(ISERROR(SEARCH('Listados Datos'!$T$5,AT88)))</xm:f>
            <xm:f>'Listados Datos'!$T$5</xm:f>
            <x14:dxf>
              <font>
                <b/>
                <i val="0"/>
                <color auto="1"/>
              </font>
              <fill>
                <patternFill>
                  <bgColor rgb="FFFFFF00"/>
                </patternFill>
              </fill>
            </x14:dxf>
          </x14:cfRule>
          <x14:cfRule type="containsText" priority="17924" operator="containsText" id="{E479F642-82A6-4D1E-98F7-2AEBA203A1C3}">
            <xm:f>NOT(ISERROR(SEARCH('Listados Datos'!$T$6,AT88)))</xm:f>
            <xm:f>'Listados Datos'!$T$6</xm:f>
            <x14:dxf>
              <font>
                <b/>
                <i val="0"/>
              </font>
              <fill>
                <patternFill>
                  <bgColor rgb="FF92D050"/>
                </patternFill>
              </fill>
            </x14:dxf>
          </x14:cfRule>
          <xm:sqref>AT88</xm:sqref>
        </x14:conditionalFormatting>
        <x14:conditionalFormatting xmlns:xm="http://schemas.microsoft.com/office/excel/2006/main">
          <x14:cfRule type="containsText" priority="17911" operator="containsText" id="{E3530E85-7476-49A7-B29F-B79444CE11F7}">
            <xm:f>NOT(ISERROR(SEARCH('Listados Datos'!$P$3,AR88)))</xm:f>
            <xm:f>'Listados Datos'!$P$3</xm:f>
            <x14:dxf>
              <fill>
                <patternFill>
                  <bgColor rgb="FF99CC00"/>
                </patternFill>
              </fill>
            </x14:dxf>
          </x14:cfRule>
          <x14:cfRule type="containsText" priority="17912" operator="containsText" id="{AB7B07D1-4684-48DB-94D1-DCB6026BBAA9}">
            <xm:f>NOT(ISERROR(SEARCH('Listados Datos'!$P$4,AR88)))</xm:f>
            <xm:f>'Listados Datos'!$P$4</xm:f>
            <x14:dxf>
              <fill>
                <patternFill>
                  <bgColor rgb="FF33CC33"/>
                </patternFill>
              </fill>
            </x14:dxf>
          </x14:cfRule>
          <x14:cfRule type="containsText" priority="17913" operator="containsText" id="{5C5F06C8-2B93-4258-8659-8BD1114FCA73}">
            <xm:f>NOT(ISERROR(SEARCH('Listados Datos'!$P$5,AR88)))</xm:f>
            <xm:f>'Listados Datos'!$P$5</xm:f>
            <x14:dxf>
              <fill>
                <patternFill>
                  <bgColor rgb="FFFFFF00"/>
                </patternFill>
              </fill>
            </x14:dxf>
          </x14:cfRule>
          <x14:cfRule type="containsText" priority="17914" operator="containsText" id="{5CFE8B1D-F4D4-4505-9D18-790DE13E1605}">
            <xm:f>NOT(ISERROR(SEARCH('Listados Datos'!$P$6,AR88)))</xm:f>
            <xm:f>'Listados Datos'!$P$6</xm:f>
            <x14:dxf>
              <fill>
                <patternFill>
                  <bgColor rgb="FFFFC000"/>
                </patternFill>
              </fill>
            </x14:dxf>
          </x14:cfRule>
          <x14:cfRule type="containsText" priority="17915" operator="containsText" id="{B2B39A4F-CCD4-41CE-A0DC-F2B84E7E1860}">
            <xm:f>NOT(ISERROR(SEARCH('Listados Datos'!$P$7,AR88)))</xm:f>
            <xm:f>'Listados Datos'!$P$7</xm:f>
            <x14:dxf>
              <fill>
                <patternFill>
                  <bgColor rgb="FFFF0000"/>
                </patternFill>
              </fill>
            </x14:dxf>
          </x14:cfRule>
          <xm:sqref>AR88</xm:sqref>
        </x14:conditionalFormatting>
        <x14:conditionalFormatting xmlns:xm="http://schemas.microsoft.com/office/excel/2006/main">
          <x14:cfRule type="containsText" priority="17907" operator="containsText" id="{5AFB04AB-18F3-4AE1-AB83-E35009ABF182}">
            <xm:f>NOT(ISERROR(SEARCH('Listados Datos'!$T$3,AT89)))</xm:f>
            <xm:f>'Listados Datos'!$T$3</xm:f>
            <x14:dxf>
              <fill>
                <patternFill patternType="solid">
                  <bgColor rgb="FFC00000"/>
                </patternFill>
              </fill>
            </x14:dxf>
          </x14:cfRule>
          <x14:cfRule type="containsText" priority="17908" operator="containsText" id="{7CAC788C-E2DA-469C-9039-D8AB78EBC79B}">
            <xm:f>NOT(ISERROR(SEARCH('Listados Datos'!$T$4,AT89)))</xm:f>
            <xm:f>'Listados Datos'!$T$4</xm:f>
            <x14:dxf>
              <font>
                <b/>
                <i val="0"/>
                <color theme="0"/>
              </font>
              <fill>
                <patternFill>
                  <bgColor rgb="FFE26B0A"/>
                </patternFill>
              </fill>
            </x14:dxf>
          </x14:cfRule>
          <x14:cfRule type="containsText" priority="17909" operator="containsText" id="{9E106DE9-DB93-4980-9282-35080983D66F}">
            <xm:f>NOT(ISERROR(SEARCH('Listados Datos'!$T$5,AT89)))</xm:f>
            <xm:f>'Listados Datos'!$T$5</xm:f>
            <x14:dxf>
              <font>
                <b/>
                <i val="0"/>
                <color auto="1"/>
              </font>
              <fill>
                <patternFill>
                  <bgColor rgb="FFFFFF00"/>
                </patternFill>
              </fill>
            </x14:dxf>
          </x14:cfRule>
          <x14:cfRule type="containsText" priority="17910" operator="containsText" id="{A6C8FAC9-26FA-4DAB-8526-E7A84BBBC8B3}">
            <xm:f>NOT(ISERROR(SEARCH('Listados Datos'!$T$6,AT89)))</xm:f>
            <xm:f>'Listados Datos'!$T$6</xm:f>
            <x14:dxf>
              <font>
                <b/>
                <i val="0"/>
              </font>
              <fill>
                <patternFill>
                  <bgColor rgb="FF92D050"/>
                </patternFill>
              </fill>
            </x14:dxf>
          </x14:cfRule>
          <xm:sqref>AT89</xm:sqref>
        </x14:conditionalFormatting>
        <x14:conditionalFormatting xmlns:xm="http://schemas.microsoft.com/office/excel/2006/main">
          <x14:cfRule type="containsText" priority="17897" operator="containsText" id="{76E816E0-5FFF-400B-A9D4-C7838931462A}">
            <xm:f>NOT(ISERROR(SEARCH('Listados Datos'!$P$3,AR89)))</xm:f>
            <xm:f>'Listados Datos'!$P$3</xm:f>
            <x14:dxf>
              <fill>
                <patternFill>
                  <bgColor rgb="FF99CC00"/>
                </patternFill>
              </fill>
            </x14:dxf>
          </x14:cfRule>
          <x14:cfRule type="containsText" priority="17898" operator="containsText" id="{EE9D37FE-1F87-46E5-B870-6BAD30FB4295}">
            <xm:f>NOT(ISERROR(SEARCH('Listados Datos'!$P$4,AR89)))</xm:f>
            <xm:f>'Listados Datos'!$P$4</xm:f>
            <x14:dxf>
              <fill>
                <patternFill>
                  <bgColor rgb="FF33CC33"/>
                </patternFill>
              </fill>
            </x14:dxf>
          </x14:cfRule>
          <x14:cfRule type="containsText" priority="17899" operator="containsText" id="{95C08FDB-2277-4D01-9FBD-EB35A04542B6}">
            <xm:f>NOT(ISERROR(SEARCH('Listados Datos'!$P$5,AR89)))</xm:f>
            <xm:f>'Listados Datos'!$P$5</xm:f>
            <x14:dxf>
              <fill>
                <patternFill>
                  <bgColor rgb="FFFFFF00"/>
                </patternFill>
              </fill>
            </x14:dxf>
          </x14:cfRule>
          <x14:cfRule type="containsText" priority="17900" operator="containsText" id="{C00F8382-870A-4C1A-8B39-1D3F2C24B48C}">
            <xm:f>NOT(ISERROR(SEARCH('Listados Datos'!$P$6,AR89)))</xm:f>
            <xm:f>'Listados Datos'!$P$6</xm:f>
            <x14:dxf>
              <fill>
                <patternFill>
                  <bgColor rgb="FFFFC000"/>
                </patternFill>
              </fill>
            </x14:dxf>
          </x14:cfRule>
          <x14:cfRule type="containsText" priority="17901" operator="containsText" id="{D3EA6FB7-33F0-4436-881F-F04D8D94F451}">
            <xm:f>NOT(ISERROR(SEARCH('Listados Datos'!$P$7,AR89)))</xm:f>
            <xm:f>'Listados Datos'!$P$7</xm:f>
            <x14:dxf>
              <fill>
                <patternFill>
                  <bgColor rgb="FFFF0000"/>
                </patternFill>
              </fill>
            </x14:dxf>
          </x14:cfRule>
          <xm:sqref>AR89</xm:sqref>
        </x14:conditionalFormatting>
        <x14:conditionalFormatting xmlns:xm="http://schemas.microsoft.com/office/excel/2006/main">
          <x14:cfRule type="containsText" priority="17879" operator="containsText" id="{5AB2326C-97B6-4ED9-BBA3-ED3362BB991A}">
            <xm:f>NOT(ISERROR(SEARCH('Listados Datos'!$T$3,AF90)))</xm:f>
            <xm:f>'Listados Datos'!$T$3</xm:f>
            <x14:dxf>
              <fill>
                <patternFill patternType="solid">
                  <bgColor rgb="FFC00000"/>
                </patternFill>
              </fill>
            </x14:dxf>
          </x14:cfRule>
          <x14:cfRule type="containsText" priority="17880" operator="containsText" id="{72DB1F32-FCA7-481E-99E2-04F6560CE78B}">
            <xm:f>NOT(ISERROR(SEARCH('Listados Datos'!$T$4,AF90)))</xm:f>
            <xm:f>'Listados Datos'!$T$4</xm:f>
            <x14:dxf>
              <font>
                <b/>
                <i val="0"/>
                <color theme="0"/>
              </font>
              <fill>
                <patternFill>
                  <bgColor rgb="FFE26B0A"/>
                </patternFill>
              </fill>
            </x14:dxf>
          </x14:cfRule>
          <x14:cfRule type="containsText" priority="17881" operator="containsText" id="{92E25EC2-2B47-498C-BDEC-D7729A246A7E}">
            <xm:f>NOT(ISERROR(SEARCH('Listados Datos'!$T$5,AF90)))</xm:f>
            <xm:f>'Listados Datos'!$T$5</xm:f>
            <x14:dxf>
              <font>
                <b/>
                <i val="0"/>
                <color auto="1"/>
              </font>
              <fill>
                <patternFill>
                  <bgColor rgb="FFFFFF00"/>
                </patternFill>
              </fill>
            </x14:dxf>
          </x14:cfRule>
          <x14:cfRule type="containsText" priority="17882" operator="containsText" id="{744D963A-1274-46A5-B572-FDB72F66427C}">
            <xm:f>NOT(ISERROR(SEARCH('Listados Datos'!$T$6,AF90)))</xm:f>
            <xm:f>'Listados Datos'!$T$6</xm:f>
            <x14:dxf>
              <font>
                <b/>
                <i val="0"/>
              </font>
              <fill>
                <patternFill>
                  <bgColor rgb="FF92D050"/>
                </patternFill>
              </fill>
            </x14:dxf>
          </x14:cfRule>
          <xm:sqref>AF90:AF91</xm:sqref>
        </x14:conditionalFormatting>
        <x14:conditionalFormatting xmlns:xm="http://schemas.microsoft.com/office/excel/2006/main">
          <x14:cfRule type="containsText" priority="17875" operator="containsText" id="{91851C41-836C-4B78-9839-8EA871F3F1D9}">
            <xm:f>NOT(ISERROR(SEARCH('Listados Datos'!$T$3,AB90)))</xm:f>
            <xm:f>'Listados Datos'!$T$3</xm:f>
            <x14:dxf>
              <fill>
                <patternFill patternType="solid">
                  <bgColor rgb="FFC00000"/>
                </patternFill>
              </fill>
            </x14:dxf>
          </x14:cfRule>
          <x14:cfRule type="containsText" priority="17876" operator="containsText" id="{5B4B47D1-4F42-41C6-B38B-6C23CF209CCD}">
            <xm:f>NOT(ISERROR(SEARCH('Listados Datos'!$T$4,AB90)))</xm:f>
            <xm:f>'Listados Datos'!$T$4</xm:f>
            <x14:dxf>
              <font>
                <b/>
                <i val="0"/>
                <color theme="0"/>
              </font>
              <fill>
                <patternFill>
                  <bgColor rgb="FFE26B0A"/>
                </patternFill>
              </fill>
            </x14:dxf>
          </x14:cfRule>
          <x14:cfRule type="containsText" priority="17877" operator="containsText" id="{779A416C-2349-459F-A797-9F3248F9A8E5}">
            <xm:f>NOT(ISERROR(SEARCH('Listados Datos'!$T$5,AB90)))</xm:f>
            <xm:f>'Listados Datos'!$T$5</xm:f>
            <x14:dxf>
              <font>
                <b/>
                <i val="0"/>
                <color auto="1"/>
              </font>
              <fill>
                <patternFill>
                  <bgColor rgb="FFFFFF00"/>
                </patternFill>
              </fill>
            </x14:dxf>
          </x14:cfRule>
          <x14:cfRule type="containsText" priority="17878" operator="containsText" id="{83DE081E-09E7-4EE9-B177-A093A72FEA03}">
            <xm:f>NOT(ISERROR(SEARCH('Listados Datos'!$T$6,AB90)))</xm:f>
            <xm:f>'Listados Datos'!$T$6</xm:f>
            <x14:dxf>
              <font>
                <b/>
                <i val="0"/>
              </font>
              <fill>
                <patternFill>
                  <bgColor rgb="FF92D050"/>
                </patternFill>
              </fill>
            </x14:dxf>
          </x14:cfRule>
          <xm:sqref>AB90:AB91</xm:sqref>
        </x14:conditionalFormatting>
        <x14:conditionalFormatting xmlns:xm="http://schemas.microsoft.com/office/excel/2006/main">
          <x14:cfRule type="containsText" priority="17865" operator="containsText" id="{7DB06B75-BCF4-4BBF-A53A-68D9A1F3307A}">
            <xm:f>NOT(ISERROR(SEARCH('Listados Datos'!$P$3,Z90)))</xm:f>
            <xm:f>'Listados Datos'!$P$3</xm:f>
            <x14:dxf>
              <fill>
                <patternFill>
                  <bgColor rgb="FF99CC00"/>
                </patternFill>
              </fill>
            </x14:dxf>
          </x14:cfRule>
          <x14:cfRule type="containsText" priority="17866" operator="containsText" id="{045A3C2C-2BF1-4762-A30E-AA1FED20D1E0}">
            <xm:f>NOT(ISERROR(SEARCH('Listados Datos'!$P$4,Z90)))</xm:f>
            <xm:f>'Listados Datos'!$P$4</xm:f>
            <x14:dxf>
              <fill>
                <patternFill>
                  <bgColor rgb="FF33CC33"/>
                </patternFill>
              </fill>
            </x14:dxf>
          </x14:cfRule>
          <x14:cfRule type="containsText" priority="17867" operator="containsText" id="{FA3DD347-C4AC-4530-BB23-D77C5930E7F5}">
            <xm:f>NOT(ISERROR(SEARCH('Listados Datos'!$P$5,Z90)))</xm:f>
            <xm:f>'Listados Datos'!$P$5</xm:f>
            <x14:dxf>
              <fill>
                <patternFill>
                  <bgColor rgb="FFFFFF00"/>
                </patternFill>
              </fill>
            </x14:dxf>
          </x14:cfRule>
          <x14:cfRule type="containsText" priority="17868" operator="containsText" id="{E67FC38F-E80D-4806-804C-DA0D7A2FEEDC}">
            <xm:f>NOT(ISERROR(SEARCH('Listados Datos'!$P$6,Z90)))</xm:f>
            <xm:f>'Listados Datos'!$P$6</xm:f>
            <x14:dxf>
              <fill>
                <patternFill>
                  <bgColor rgb="FFFFC000"/>
                </patternFill>
              </fill>
            </x14:dxf>
          </x14:cfRule>
          <x14:cfRule type="containsText" priority="17869" operator="containsText" id="{30FD883E-D7B4-4368-9E3D-E688EFEBCC43}">
            <xm:f>NOT(ISERROR(SEARCH('Listados Datos'!$P$7,Z90)))</xm:f>
            <xm:f>'Listados Datos'!$P$7</xm:f>
            <x14:dxf>
              <fill>
                <patternFill>
                  <bgColor rgb="FFFF0000"/>
                </patternFill>
              </fill>
            </x14:dxf>
          </x14:cfRule>
          <xm:sqref>Z90:Z91</xm:sqref>
        </x14:conditionalFormatting>
        <x14:conditionalFormatting xmlns:xm="http://schemas.microsoft.com/office/excel/2006/main">
          <x14:cfRule type="containsText" priority="17821" operator="containsText" id="{94A89DEE-7E70-4A68-BD09-5105F98D2B5F}">
            <xm:f>NOT(ISERROR(SEARCH('Listados Datos'!$T$3,AT91)))</xm:f>
            <xm:f>'Listados Datos'!$T$3</xm:f>
            <x14:dxf>
              <fill>
                <patternFill patternType="solid">
                  <bgColor rgb="FFC00000"/>
                </patternFill>
              </fill>
            </x14:dxf>
          </x14:cfRule>
          <x14:cfRule type="containsText" priority="17822" operator="containsText" id="{F3089DFA-0CA3-46A5-9D79-101CCCDAA1AB}">
            <xm:f>NOT(ISERROR(SEARCH('Listados Datos'!$T$4,AT91)))</xm:f>
            <xm:f>'Listados Datos'!$T$4</xm:f>
            <x14:dxf>
              <font>
                <b/>
                <i val="0"/>
                <color theme="0"/>
              </font>
              <fill>
                <patternFill>
                  <bgColor rgb="FFE26B0A"/>
                </patternFill>
              </fill>
            </x14:dxf>
          </x14:cfRule>
          <x14:cfRule type="containsText" priority="17823" operator="containsText" id="{5B665F3C-CAAD-4D5C-9F91-26269B44B361}">
            <xm:f>NOT(ISERROR(SEARCH('Listados Datos'!$T$5,AT91)))</xm:f>
            <xm:f>'Listados Datos'!$T$5</xm:f>
            <x14:dxf>
              <font>
                <b/>
                <i val="0"/>
                <color auto="1"/>
              </font>
              <fill>
                <patternFill>
                  <bgColor rgb="FFFFFF00"/>
                </patternFill>
              </fill>
            </x14:dxf>
          </x14:cfRule>
          <x14:cfRule type="containsText" priority="17824" operator="containsText" id="{68BAB96A-02DA-44F1-82EF-14BE7551C7EA}">
            <xm:f>NOT(ISERROR(SEARCH('Listados Datos'!$T$6,AT91)))</xm:f>
            <xm:f>'Listados Datos'!$T$6</xm:f>
            <x14:dxf>
              <font>
                <b/>
                <i val="0"/>
              </font>
              <fill>
                <patternFill>
                  <bgColor rgb="FF92D050"/>
                </patternFill>
              </fill>
            </x14:dxf>
          </x14:cfRule>
          <xm:sqref>AT91</xm:sqref>
        </x14:conditionalFormatting>
        <x14:conditionalFormatting xmlns:xm="http://schemas.microsoft.com/office/excel/2006/main">
          <x14:cfRule type="containsText" priority="17725" operator="containsText" id="{9A84EEE7-EE29-4ACC-ABF8-E971DFC8DFEE}">
            <xm:f>NOT(ISERROR(SEARCH('Listados Datos'!$T$3,AT105)))</xm:f>
            <xm:f>'Listados Datos'!$T$3</xm:f>
            <x14:dxf>
              <fill>
                <patternFill patternType="solid">
                  <bgColor rgb="FFC00000"/>
                </patternFill>
              </fill>
            </x14:dxf>
          </x14:cfRule>
          <x14:cfRule type="containsText" priority="17726" operator="containsText" id="{33571F3D-03BB-46B1-A4D4-5EFF949E5F07}">
            <xm:f>NOT(ISERROR(SEARCH('Listados Datos'!$T$4,AT105)))</xm:f>
            <xm:f>'Listados Datos'!$T$4</xm:f>
            <x14:dxf>
              <font>
                <b/>
                <i val="0"/>
                <color theme="0"/>
              </font>
              <fill>
                <patternFill>
                  <bgColor rgb="FFE26B0A"/>
                </patternFill>
              </fill>
            </x14:dxf>
          </x14:cfRule>
          <x14:cfRule type="containsText" priority="17727" operator="containsText" id="{97F5EEAB-AA82-44B7-9FD6-21670D9578B9}">
            <xm:f>NOT(ISERROR(SEARCH('Listados Datos'!$T$5,AT105)))</xm:f>
            <xm:f>'Listados Datos'!$T$5</xm:f>
            <x14:dxf>
              <font>
                <b/>
                <i val="0"/>
                <color auto="1"/>
              </font>
              <fill>
                <patternFill>
                  <bgColor rgb="FFFFFF00"/>
                </patternFill>
              </fill>
            </x14:dxf>
          </x14:cfRule>
          <x14:cfRule type="containsText" priority="17728" operator="containsText" id="{8A472ACB-74FD-4A61-A555-6D23FE078793}">
            <xm:f>NOT(ISERROR(SEARCH('Listados Datos'!$T$6,AT105)))</xm:f>
            <xm:f>'Listados Datos'!$T$6</xm:f>
            <x14:dxf>
              <font>
                <b/>
                <i val="0"/>
              </font>
              <fill>
                <patternFill>
                  <bgColor rgb="FF92D050"/>
                </patternFill>
              </fill>
            </x14:dxf>
          </x14:cfRule>
          <xm:sqref>AT105</xm:sqref>
        </x14:conditionalFormatting>
        <x14:conditionalFormatting xmlns:xm="http://schemas.microsoft.com/office/excel/2006/main">
          <x14:cfRule type="containsText" priority="17715" operator="containsText" id="{2DA9EE99-F63F-4D75-A726-9B8CEED651C3}">
            <xm:f>NOT(ISERROR(SEARCH('Listados Datos'!$P$3,AR105)))</xm:f>
            <xm:f>'Listados Datos'!$P$3</xm:f>
            <x14:dxf>
              <fill>
                <patternFill>
                  <bgColor rgb="FF99CC00"/>
                </patternFill>
              </fill>
            </x14:dxf>
          </x14:cfRule>
          <x14:cfRule type="containsText" priority="17716" operator="containsText" id="{0D1E30D6-66D1-49B7-B557-E67C39E7C0DD}">
            <xm:f>NOT(ISERROR(SEARCH('Listados Datos'!$P$4,AR105)))</xm:f>
            <xm:f>'Listados Datos'!$P$4</xm:f>
            <x14:dxf>
              <fill>
                <patternFill>
                  <bgColor rgb="FF33CC33"/>
                </patternFill>
              </fill>
            </x14:dxf>
          </x14:cfRule>
          <x14:cfRule type="containsText" priority="17717" operator="containsText" id="{7132C706-F197-49AA-B6D9-ADD82A8EA24D}">
            <xm:f>NOT(ISERROR(SEARCH('Listados Datos'!$P$5,AR105)))</xm:f>
            <xm:f>'Listados Datos'!$P$5</xm:f>
            <x14:dxf>
              <fill>
                <patternFill>
                  <bgColor rgb="FFFFFF00"/>
                </patternFill>
              </fill>
            </x14:dxf>
          </x14:cfRule>
          <x14:cfRule type="containsText" priority="17718" operator="containsText" id="{CDBA4E61-563D-4165-827C-B96304D793B9}">
            <xm:f>NOT(ISERROR(SEARCH('Listados Datos'!$P$6,AR105)))</xm:f>
            <xm:f>'Listados Datos'!$P$6</xm:f>
            <x14:dxf>
              <fill>
                <patternFill>
                  <bgColor rgb="FFFFC000"/>
                </patternFill>
              </fill>
            </x14:dxf>
          </x14:cfRule>
          <x14:cfRule type="containsText" priority="17719" operator="containsText" id="{7978A117-928D-4754-9ED2-135DA8A00454}">
            <xm:f>NOT(ISERROR(SEARCH('Listados Datos'!$P$7,AR105)))</xm:f>
            <xm:f>'Listados Datos'!$P$7</xm:f>
            <x14:dxf>
              <fill>
                <patternFill>
                  <bgColor rgb="FFFF0000"/>
                </patternFill>
              </fill>
            </x14:dxf>
          </x14:cfRule>
          <xm:sqref>AR105</xm:sqref>
        </x14:conditionalFormatting>
        <x14:conditionalFormatting xmlns:xm="http://schemas.microsoft.com/office/excel/2006/main">
          <x14:cfRule type="containsText" priority="17667" operator="containsText" id="{C0E0114E-43DC-4C7C-990D-D46FE2FD9F8F}">
            <xm:f>NOT(ISERROR(SEARCH('Listados Datos'!$T$3,AT102)))</xm:f>
            <xm:f>'Listados Datos'!$T$3</xm:f>
            <x14:dxf>
              <fill>
                <patternFill patternType="solid">
                  <bgColor rgb="FFC00000"/>
                </patternFill>
              </fill>
            </x14:dxf>
          </x14:cfRule>
          <x14:cfRule type="containsText" priority="17668" operator="containsText" id="{6A6C3381-02EB-4D38-8A81-A983187F2261}">
            <xm:f>NOT(ISERROR(SEARCH('Listados Datos'!$T$4,AT102)))</xm:f>
            <xm:f>'Listados Datos'!$T$4</xm:f>
            <x14:dxf>
              <font>
                <b/>
                <i val="0"/>
                <color theme="0"/>
              </font>
              <fill>
                <patternFill>
                  <bgColor rgb="FFE26B0A"/>
                </patternFill>
              </fill>
            </x14:dxf>
          </x14:cfRule>
          <x14:cfRule type="containsText" priority="17669" operator="containsText" id="{609B5DBF-119D-4B6E-8348-2D07857EA05F}">
            <xm:f>NOT(ISERROR(SEARCH('Listados Datos'!$T$5,AT102)))</xm:f>
            <xm:f>'Listados Datos'!$T$5</xm:f>
            <x14:dxf>
              <font>
                <b/>
                <i val="0"/>
                <color auto="1"/>
              </font>
              <fill>
                <patternFill>
                  <bgColor rgb="FFFFFF00"/>
                </patternFill>
              </fill>
            </x14:dxf>
          </x14:cfRule>
          <x14:cfRule type="containsText" priority="17670" operator="containsText" id="{17ED6D90-3331-4AC1-87F8-DDA402CF06D6}">
            <xm:f>NOT(ISERROR(SEARCH('Listados Datos'!$T$6,AT102)))</xm:f>
            <xm:f>'Listados Datos'!$T$6</xm:f>
            <x14:dxf>
              <font>
                <b/>
                <i val="0"/>
              </font>
              <fill>
                <patternFill>
                  <bgColor rgb="FF92D050"/>
                </patternFill>
              </fill>
            </x14:dxf>
          </x14:cfRule>
          <xm:sqref>AT102</xm:sqref>
        </x14:conditionalFormatting>
        <x14:conditionalFormatting xmlns:xm="http://schemas.microsoft.com/office/excel/2006/main">
          <x14:cfRule type="containsText" priority="17657" operator="containsText" id="{BEDB2305-0406-48EB-8774-74436A13B9E3}">
            <xm:f>NOT(ISERROR(SEARCH('Listados Datos'!$P$3,AR102)))</xm:f>
            <xm:f>'Listados Datos'!$P$3</xm:f>
            <x14:dxf>
              <fill>
                <patternFill>
                  <bgColor rgb="FF99CC00"/>
                </patternFill>
              </fill>
            </x14:dxf>
          </x14:cfRule>
          <x14:cfRule type="containsText" priority="17658" operator="containsText" id="{E2B3A1CA-18DC-4911-ABFA-14EE4532064F}">
            <xm:f>NOT(ISERROR(SEARCH('Listados Datos'!$P$4,AR102)))</xm:f>
            <xm:f>'Listados Datos'!$P$4</xm:f>
            <x14:dxf>
              <fill>
                <patternFill>
                  <bgColor rgb="FF33CC33"/>
                </patternFill>
              </fill>
            </x14:dxf>
          </x14:cfRule>
          <x14:cfRule type="containsText" priority="17659" operator="containsText" id="{5CF68FF3-6A93-4D5F-A2EA-B8F167865583}">
            <xm:f>NOT(ISERROR(SEARCH('Listados Datos'!$P$5,AR102)))</xm:f>
            <xm:f>'Listados Datos'!$P$5</xm:f>
            <x14:dxf>
              <fill>
                <patternFill>
                  <bgColor rgb="FFFFFF00"/>
                </patternFill>
              </fill>
            </x14:dxf>
          </x14:cfRule>
          <x14:cfRule type="containsText" priority="17660" operator="containsText" id="{05899AFD-51DB-4B76-98F8-C9833D0FA0F3}">
            <xm:f>NOT(ISERROR(SEARCH('Listados Datos'!$P$6,AR102)))</xm:f>
            <xm:f>'Listados Datos'!$P$6</xm:f>
            <x14:dxf>
              <fill>
                <patternFill>
                  <bgColor rgb="FFFFC000"/>
                </patternFill>
              </fill>
            </x14:dxf>
          </x14:cfRule>
          <x14:cfRule type="containsText" priority="17661" operator="containsText" id="{C1FAA377-F294-4719-A6B9-DC87EBC2FC77}">
            <xm:f>NOT(ISERROR(SEARCH('Listados Datos'!$P$7,AR102)))</xm:f>
            <xm:f>'Listados Datos'!$P$7</xm:f>
            <x14:dxf>
              <fill>
                <patternFill>
                  <bgColor rgb="FFFF0000"/>
                </patternFill>
              </fill>
            </x14:dxf>
          </x14:cfRule>
          <xm:sqref>AR102</xm:sqref>
        </x14:conditionalFormatting>
        <x14:conditionalFormatting xmlns:xm="http://schemas.microsoft.com/office/excel/2006/main">
          <x14:cfRule type="containsText" priority="17807" operator="containsText" id="{56FC3F48-9100-49AE-B692-17F9EC56126D}">
            <xm:f>NOT(ISERROR(SEARCH('Listados Datos'!$T$3,AF100)))</xm:f>
            <xm:f>'Listados Datos'!$T$3</xm:f>
            <x14:dxf>
              <fill>
                <patternFill patternType="solid">
                  <bgColor rgb="FFC00000"/>
                </patternFill>
              </fill>
            </x14:dxf>
          </x14:cfRule>
          <x14:cfRule type="containsText" priority="17808" operator="containsText" id="{7295B8A2-6609-4C76-8D6A-B1BCEB10E3D5}">
            <xm:f>NOT(ISERROR(SEARCH('Listados Datos'!$T$4,AF100)))</xm:f>
            <xm:f>'Listados Datos'!$T$4</xm:f>
            <x14:dxf>
              <font>
                <b/>
                <i val="0"/>
                <color theme="0"/>
              </font>
              <fill>
                <patternFill>
                  <bgColor rgb="FFE26B0A"/>
                </patternFill>
              </fill>
            </x14:dxf>
          </x14:cfRule>
          <x14:cfRule type="containsText" priority="17809" operator="containsText" id="{EE70C7E4-A76E-4DDC-8433-909817AB4B0C}">
            <xm:f>NOT(ISERROR(SEARCH('Listados Datos'!$T$5,AF100)))</xm:f>
            <xm:f>'Listados Datos'!$T$5</xm:f>
            <x14:dxf>
              <font>
                <b/>
                <i val="0"/>
                <color auto="1"/>
              </font>
              <fill>
                <patternFill>
                  <bgColor rgb="FFFFFF00"/>
                </patternFill>
              </fill>
            </x14:dxf>
          </x14:cfRule>
          <x14:cfRule type="containsText" priority="17810" operator="containsText" id="{4CD19B3C-C356-4E84-933C-D52814557FDD}">
            <xm:f>NOT(ISERROR(SEARCH('Listados Datos'!$T$6,AF100)))</xm:f>
            <xm:f>'Listados Datos'!$T$6</xm:f>
            <x14:dxf>
              <font>
                <b/>
                <i val="0"/>
              </font>
              <fill>
                <patternFill>
                  <bgColor rgb="FF92D050"/>
                </patternFill>
              </fill>
            </x14:dxf>
          </x14:cfRule>
          <xm:sqref>AF100:AF101 AF105</xm:sqref>
        </x14:conditionalFormatting>
        <x14:conditionalFormatting xmlns:xm="http://schemas.microsoft.com/office/excel/2006/main">
          <x14:cfRule type="containsText" priority="17803" operator="containsText" id="{57EB808C-78EA-4A2E-8A6D-047AE4AB5963}">
            <xm:f>NOT(ISERROR(SEARCH('Listados Datos'!$T$3,AB100)))</xm:f>
            <xm:f>'Listados Datos'!$T$3</xm:f>
            <x14:dxf>
              <fill>
                <patternFill patternType="solid">
                  <bgColor rgb="FFC00000"/>
                </patternFill>
              </fill>
            </x14:dxf>
          </x14:cfRule>
          <x14:cfRule type="containsText" priority="17804" operator="containsText" id="{F68C4311-F33D-4EA0-B0F5-6C221C14ACC5}">
            <xm:f>NOT(ISERROR(SEARCH('Listados Datos'!$T$4,AB100)))</xm:f>
            <xm:f>'Listados Datos'!$T$4</xm:f>
            <x14:dxf>
              <font>
                <b/>
                <i val="0"/>
                <color theme="0"/>
              </font>
              <fill>
                <patternFill>
                  <bgColor rgb="FFE26B0A"/>
                </patternFill>
              </fill>
            </x14:dxf>
          </x14:cfRule>
          <x14:cfRule type="containsText" priority="17805" operator="containsText" id="{F65E635F-C0C8-47AE-B1DF-3AB683657C98}">
            <xm:f>NOT(ISERROR(SEARCH('Listados Datos'!$T$5,AB100)))</xm:f>
            <xm:f>'Listados Datos'!$T$5</xm:f>
            <x14:dxf>
              <font>
                <b/>
                <i val="0"/>
                <color auto="1"/>
              </font>
              <fill>
                <patternFill>
                  <bgColor rgb="FFFFFF00"/>
                </patternFill>
              </fill>
            </x14:dxf>
          </x14:cfRule>
          <x14:cfRule type="containsText" priority="17806" operator="containsText" id="{FB39E72C-38AF-45D2-A053-BE858B26761B}">
            <xm:f>NOT(ISERROR(SEARCH('Listados Datos'!$T$6,AB100)))</xm:f>
            <xm:f>'Listados Datos'!$T$6</xm:f>
            <x14:dxf>
              <font>
                <b/>
                <i val="0"/>
              </font>
              <fill>
                <patternFill>
                  <bgColor rgb="FF92D050"/>
                </patternFill>
              </fill>
            </x14:dxf>
          </x14:cfRule>
          <xm:sqref>AB100:AB101</xm:sqref>
        </x14:conditionalFormatting>
        <x14:conditionalFormatting xmlns:xm="http://schemas.microsoft.com/office/excel/2006/main">
          <x14:cfRule type="containsText" priority="17793" operator="containsText" id="{D02C9D93-8FB6-475D-AC79-F90C4B0981B6}">
            <xm:f>NOT(ISERROR(SEARCH('Listados Datos'!$P$3,Z100)))</xm:f>
            <xm:f>'Listados Datos'!$P$3</xm:f>
            <x14:dxf>
              <fill>
                <patternFill>
                  <bgColor rgb="FF99CC00"/>
                </patternFill>
              </fill>
            </x14:dxf>
          </x14:cfRule>
          <x14:cfRule type="containsText" priority="17794" operator="containsText" id="{588479C9-FFA5-4868-B898-58EF5F4CEDE0}">
            <xm:f>NOT(ISERROR(SEARCH('Listados Datos'!$P$4,Z100)))</xm:f>
            <xm:f>'Listados Datos'!$P$4</xm:f>
            <x14:dxf>
              <fill>
                <patternFill>
                  <bgColor rgb="FF33CC33"/>
                </patternFill>
              </fill>
            </x14:dxf>
          </x14:cfRule>
          <x14:cfRule type="containsText" priority="17795" operator="containsText" id="{A5C371B6-836C-432E-97A4-E892C89D6EAD}">
            <xm:f>NOT(ISERROR(SEARCH('Listados Datos'!$P$5,Z100)))</xm:f>
            <xm:f>'Listados Datos'!$P$5</xm:f>
            <x14:dxf>
              <fill>
                <patternFill>
                  <bgColor rgb="FFFFFF00"/>
                </patternFill>
              </fill>
            </x14:dxf>
          </x14:cfRule>
          <x14:cfRule type="containsText" priority="17796" operator="containsText" id="{92A02037-D6A0-4793-ABF5-7900EA0CD2F5}">
            <xm:f>NOT(ISERROR(SEARCH('Listados Datos'!$P$6,Z100)))</xm:f>
            <xm:f>'Listados Datos'!$P$6</xm:f>
            <x14:dxf>
              <fill>
                <patternFill>
                  <bgColor rgb="FFFFC000"/>
                </patternFill>
              </fill>
            </x14:dxf>
          </x14:cfRule>
          <x14:cfRule type="containsText" priority="17797" operator="containsText" id="{BD847881-5981-4D3E-B5F6-5D05B2BA5618}">
            <xm:f>NOT(ISERROR(SEARCH('Listados Datos'!$P$7,Z100)))</xm:f>
            <xm:f>'Listados Datos'!$P$7</xm:f>
            <x14:dxf>
              <fill>
                <patternFill>
                  <bgColor rgb="FFFF0000"/>
                </patternFill>
              </fill>
            </x14:dxf>
          </x14:cfRule>
          <xm:sqref>Z100:Z101</xm:sqref>
        </x14:conditionalFormatting>
        <x14:conditionalFormatting xmlns:xm="http://schemas.microsoft.com/office/excel/2006/main">
          <x14:cfRule type="containsText" priority="17753" operator="containsText" id="{045BD4D7-E1C9-498A-B3D0-4459104AF5DA}">
            <xm:f>NOT(ISERROR(SEARCH('Listados Datos'!$T$3,AT100)))</xm:f>
            <xm:f>'Listados Datos'!$T$3</xm:f>
            <x14:dxf>
              <fill>
                <patternFill patternType="solid">
                  <bgColor rgb="FFC00000"/>
                </patternFill>
              </fill>
            </x14:dxf>
          </x14:cfRule>
          <x14:cfRule type="containsText" priority="17754" operator="containsText" id="{017FD86A-0503-48EE-B287-00A090F2BEE2}">
            <xm:f>NOT(ISERROR(SEARCH('Listados Datos'!$T$4,AT100)))</xm:f>
            <xm:f>'Listados Datos'!$T$4</xm:f>
            <x14:dxf>
              <font>
                <b/>
                <i val="0"/>
                <color theme="0"/>
              </font>
              <fill>
                <patternFill>
                  <bgColor rgb="FFE26B0A"/>
                </patternFill>
              </fill>
            </x14:dxf>
          </x14:cfRule>
          <x14:cfRule type="containsText" priority="17755" operator="containsText" id="{CD3551E1-FDE5-42D8-B009-44EEEF57A74D}">
            <xm:f>NOT(ISERROR(SEARCH('Listados Datos'!$T$5,AT100)))</xm:f>
            <xm:f>'Listados Datos'!$T$5</xm:f>
            <x14:dxf>
              <font>
                <b/>
                <i val="0"/>
                <color auto="1"/>
              </font>
              <fill>
                <patternFill>
                  <bgColor rgb="FFFFFF00"/>
                </patternFill>
              </fill>
            </x14:dxf>
          </x14:cfRule>
          <x14:cfRule type="containsText" priority="17756" operator="containsText" id="{8CA001C9-032E-4A6B-A53D-05EF0A7CACF4}">
            <xm:f>NOT(ISERROR(SEARCH('Listados Datos'!$T$6,AT100)))</xm:f>
            <xm:f>'Listados Datos'!$T$6</xm:f>
            <x14:dxf>
              <font>
                <b/>
                <i val="0"/>
              </font>
              <fill>
                <patternFill>
                  <bgColor rgb="FF92D050"/>
                </patternFill>
              </fill>
            </x14:dxf>
          </x14:cfRule>
          <xm:sqref>AT100</xm:sqref>
        </x14:conditionalFormatting>
        <x14:conditionalFormatting xmlns:xm="http://schemas.microsoft.com/office/excel/2006/main">
          <x14:cfRule type="containsText" priority="17743" operator="containsText" id="{06A35EB0-14FA-430E-BE12-7BEA74AFB879}">
            <xm:f>NOT(ISERROR(SEARCH('Listados Datos'!$P$3,AR100)))</xm:f>
            <xm:f>'Listados Datos'!$P$3</xm:f>
            <x14:dxf>
              <fill>
                <patternFill>
                  <bgColor rgb="FF99CC00"/>
                </patternFill>
              </fill>
            </x14:dxf>
          </x14:cfRule>
          <x14:cfRule type="containsText" priority="17744" operator="containsText" id="{79047086-5A45-4AE9-8C68-F6461D211835}">
            <xm:f>NOT(ISERROR(SEARCH('Listados Datos'!$P$4,AR100)))</xm:f>
            <xm:f>'Listados Datos'!$P$4</xm:f>
            <x14:dxf>
              <fill>
                <patternFill>
                  <bgColor rgb="FF33CC33"/>
                </patternFill>
              </fill>
            </x14:dxf>
          </x14:cfRule>
          <x14:cfRule type="containsText" priority="17745" operator="containsText" id="{7F8473C4-5DAB-4C7A-A91D-40457510B267}">
            <xm:f>NOT(ISERROR(SEARCH('Listados Datos'!$P$5,AR100)))</xm:f>
            <xm:f>'Listados Datos'!$P$5</xm:f>
            <x14:dxf>
              <fill>
                <patternFill>
                  <bgColor rgb="FFFFFF00"/>
                </patternFill>
              </fill>
            </x14:dxf>
          </x14:cfRule>
          <x14:cfRule type="containsText" priority="17746" operator="containsText" id="{0B7733F1-73E2-4F94-93FC-5E200D994E36}">
            <xm:f>NOT(ISERROR(SEARCH('Listados Datos'!$P$6,AR100)))</xm:f>
            <xm:f>'Listados Datos'!$P$6</xm:f>
            <x14:dxf>
              <fill>
                <patternFill>
                  <bgColor rgb="FFFFC000"/>
                </patternFill>
              </fill>
            </x14:dxf>
          </x14:cfRule>
          <x14:cfRule type="containsText" priority="17747" operator="containsText" id="{5C5DCEFD-43DA-40A3-9543-B706896FD9B2}">
            <xm:f>NOT(ISERROR(SEARCH('Listados Datos'!$P$7,AR100)))</xm:f>
            <xm:f>'Listados Datos'!$P$7</xm:f>
            <x14:dxf>
              <fill>
                <patternFill>
                  <bgColor rgb="FFFF0000"/>
                </patternFill>
              </fill>
            </x14:dxf>
          </x14:cfRule>
          <xm:sqref>AR100</xm:sqref>
        </x14:conditionalFormatting>
        <x14:conditionalFormatting xmlns:xm="http://schemas.microsoft.com/office/excel/2006/main">
          <x14:cfRule type="containsText" priority="17739" operator="containsText" id="{631E6500-0926-48F8-8317-99C520C0E7C2}">
            <xm:f>NOT(ISERROR(SEARCH('Listados Datos'!$T$3,AT101)))</xm:f>
            <xm:f>'Listados Datos'!$T$3</xm:f>
            <x14:dxf>
              <fill>
                <patternFill patternType="solid">
                  <bgColor rgb="FFC00000"/>
                </patternFill>
              </fill>
            </x14:dxf>
          </x14:cfRule>
          <x14:cfRule type="containsText" priority="17740" operator="containsText" id="{00A082D1-A048-45A4-A114-00CBE3608763}">
            <xm:f>NOT(ISERROR(SEARCH('Listados Datos'!$T$4,AT101)))</xm:f>
            <xm:f>'Listados Datos'!$T$4</xm:f>
            <x14:dxf>
              <font>
                <b/>
                <i val="0"/>
                <color theme="0"/>
              </font>
              <fill>
                <patternFill>
                  <bgColor rgb="FFE26B0A"/>
                </patternFill>
              </fill>
            </x14:dxf>
          </x14:cfRule>
          <x14:cfRule type="containsText" priority="17741" operator="containsText" id="{2E724F66-75F4-45AB-863A-5AD4F36DA3CA}">
            <xm:f>NOT(ISERROR(SEARCH('Listados Datos'!$T$5,AT101)))</xm:f>
            <xm:f>'Listados Datos'!$T$5</xm:f>
            <x14:dxf>
              <font>
                <b/>
                <i val="0"/>
                <color auto="1"/>
              </font>
              <fill>
                <patternFill>
                  <bgColor rgb="FFFFFF00"/>
                </patternFill>
              </fill>
            </x14:dxf>
          </x14:cfRule>
          <x14:cfRule type="containsText" priority="17742" operator="containsText" id="{B2466AAD-D555-4EE1-B7F1-6424591E180C}">
            <xm:f>NOT(ISERROR(SEARCH('Listados Datos'!$T$6,AT101)))</xm:f>
            <xm:f>'Listados Datos'!$T$6</xm:f>
            <x14:dxf>
              <font>
                <b/>
                <i val="0"/>
              </font>
              <fill>
                <patternFill>
                  <bgColor rgb="FF92D050"/>
                </patternFill>
              </fill>
            </x14:dxf>
          </x14:cfRule>
          <xm:sqref>AT101</xm:sqref>
        </x14:conditionalFormatting>
        <x14:conditionalFormatting xmlns:xm="http://schemas.microsoft.com/office/excel/2006/main">
          <x14:cfRule type="containsText" priority="17729" operator="containsText" id="{71BEFA87-3519-4294-95B2-2E79EA326830}">
            <xm:f>NOT(ISERROR(SEARCH('Listados Datos'!$P$3,AR101)))</xm:f>
            <xm:f>'Listados Datos'!$P$3</xm:f>
            <x14:dxf>
              <fill>
                <patternFill>
                  <bgColor rgb="FF99CC00"/>
                </patternFill>
              </fill>
            </x14:dxf>
          </x14:cfRule>
          <x14:cfRule type="containsText" priority="17730" operator="containsText" id="{FC8057E9-8A5E-4DE0-93EB-6531D9A65E10}">
            <xm:f>NOT(ISERROR(SEARCH('Listados Datos'!$P$4,AR101)))</xm:f>
            <xm:f>'Listados Datos'!$P$4</xm:f>
            <x14:dxf>
              <fill>
                <patternFill>
                  <bgColor rgb="FF33CC33"/>
                </patternFill>
              </fill>
            </x14:dxf>
          </x14:cfRule>
          <x14:cfRule type="containsText" priority="17731" operator="containsText" id="{5D94F4E4-6F7F-45EE-BF41-C514D6B0AC45}">
            <xm:f>NOT(ISERROR(SEARCH('Listados Datos'!$P$5,AR101)))</xm:f>
            <xm:f>'Listados Datos'!$P$5</xm:f>
            <x14:dxf>
              <fill>
                <patternFill>
                  <bgColor rgb="FFFFFF00"/>
                </patternFill>
              </fill>
            </x14:dxf>
          </x14:cfRule>
          <x14:cfRule type="containsText" priority="17732" operator="containsText" id="{2D5FCD95-D996-4D40-8871-C1270F7BD387}">
            <xm:f>NOT(ISERROR(SEARCH('Listados Datos'!$P$6,AR101)))</xm:f>
            <xm:f>'Listados Datos'!$P$6</xm:f>
            <x14:dxf>
              <fill>
                <patternFill>
                  <bgColor rgb="FFFFC000"/>
                </patternFill>
              </fill>
            </x14:dxf>
          </x14:cfRule>
          <x14:cfRule type="containsText" priority="17733" operator="containsText" id="{E8E3241E-61A0-463C-801D-ECEF066BCAA8}">
            <xm:f>NOT(ISERROR(SEARCH('Listados Datos'!$P$7,AR101)))</xm:f>
            <xm:f>'Listados Datos'!$P$7</xm:f>
            <x14:dxf>
              <fill>
                <patternFill>
                  <bgColor rgb="FFFF0000"/>
                </patternFill>
              </fill>
            </x14:dxf>
          </x14:cfRule>
          <xm:sqref>AR101</xm:sqref>
        </x14:conditionalFormatting>
        <x14:conditionalFormatting xmlns:xm="http://schemas.microsoft.com/office/excel/2006/main">
          <x14:cfRule type="containsText" priority="17711" operator="containsText" id="{77A4DE66-ACDB-4583-A64A-4C46A02D7F55}">
            <xm:f>NOT(ISERROR(SEARCH('Listados Datos'!$T$3,AF102)))</xm:f>
            <xm:f>'Listados Datos'!$T$3</xm:f>
            <x14:dxf>
              <fill>
                <patternFill patternType="solid">
                  <bgColor rgb="FFC00000"/>
                </patternFill>
              </fill>
            </x14:dxf>
          </x14:cfRule>
          <x14:cfRule type="containsText" priority="17712" operator="containsText" id="{718D3F92-A8E2-4898-8C36-FD920DF09418}">
            <xm:f>NOT(ISERROR(SEARCH('Listados Datos'!$T$4,AF102)))</xm:f>
            <xm:f>'Listados Datos'!$T$4</xm:f>
            <x14:dxf>
              <font>
                <b/>
                <i val="0"/>
                <color theme="0"/>
              </font>
              <fill>
                <patternFill>
                  <bgColor rgb="FFE26B0A"/>
                </patternFill>
              </fill>
            </x14:dxf>
          </x14:cfRule>
          <x14:cfRule type="containsText" priority="17713" operator="containsText" id="{7F9DA381-0312-431B-893F-C05E6329612C}">
            <xm:f>NOT(ISERROR(SEARCH('Listados Datos'!$T$5,AF102)))</xm:f>
            <xm:f>'Listados Datos'!$T$5</xm:f>
            <x14:dxf>
              <font>
                <b/>
                <i val="0"/>
                <color auto="1"/>
              </font>
              <fill>
                <patternFill>
                  <bgColor rgb="FFFFFF00"/>
                </patternFill>
              </fill>
            </x14:dxf>
          </x14:cfRule>
          <x14:cfRule type="containsText" priority="17714" operator="containsText" id="{BEDBA001-7569-46CD-998D-FBBF2C43D55C}">
            <xm:f>NOT(ISERROR(SEARCH('Listados Datos'!$T$6,AF102)))</xm:f>
            <xm:f>'Listados Datos'!$T$6</xm:f>
            <x14:dxf>
              <font>
                <b/>
                <i val="0"/>
              </font>
              <fill>
                <patternFill>
                  <bgColor rgb="FF92D050"/>
                </patternFill>
              </fill>
            </x14:dxf>
          </x14:cfRule>
          <xm:sqref>AF102:AF103</xm:sqref>
        </x14:conditionalFormatting>
        <x14:conditionalFormatting xmlns:xm="http://schemas.microsoft.com/office/excel/2006/main">
          <x14:cfRule type="containsText" priority="17707" operator="containsText" id="{59D8B76D-F80B-4EB2-BC22-7EB955EF2EF4}">
            <xm:f>NOT(ISERROR(SEARCH('Listados Datos'!$T$3,AB102)))</xm:f>
            <xm:f>'Listados Datos'!$T$3</xm:f>
            <x14:dxf>
              <fill>
                <patternFill patternType="solid">
                  <bgColor rgb="FFC00000"/>
                </patternFill>
              </fill>
            </x14:dxf>
          </x14:cfRule>
          <x14:cfRule type="containsText" priority="17708" operator="containsText" id="{5FD48E2F-3355-4B06-94AE-C955CDF755B1}">
            <xm:f>NOT(ISERROR(SEARCH('Listados Datos'!$T$4,AB102)))</xm:f>
            <xm:f>'Listados Datos'!$T$4</xm:f>
            <x14:dxf>
              <font>
                <b/>
                <i val="0"/>
                <color theme="0"/>
              </font>
              <fill>
                <patternFill>
                  <bgColor rgb="FFE26B0A"/>
                </patternFill>
              </fill>
            </x14:dxf>
          </x14:cfRule>
          <x14:cfRule type="containsText" priority="17709" operator="containsText" id="{E0A045DC-5F9A-43A1-888E-BA80A5AA007E}">
            <xm:f>NOT(ISERROR(SEARCH('Listados Datos'!$T$5,AB102)))</xm:f>
            <xm:f>'Listados Datos'!$T$5</xm:f>
            <x14:dxf>
              <font>
                <b/>
                <i val="0"/>
                <color auto="1"/>
              </font>
              <fill>
                <patternFill>
                  <bgColor rgb="FFFFFF00"/>
                </patternFill>
              </fill>
            </x14:dxf>
          </x14:cfRule>
          <x14:cfRule type="containsText" priority="17710" operator="containsText" id="{3259C69D-4CDD-429E-9171-AE8E1C118027}">
            <xm:f>NOT(ISERROR(SEARCH('Listados Datos'!$T$6,AB102)))</xm:f>
            <xm:f>'Listados Datos'!$T$6</xm:f>
            <x14:dxf>
              <font>
                <b/>
                <i val="0"/>
              </font>
              <fill>
                <patternFill>
                  <bgColor rgb="FF92D050"/>
                </patternFill>
              </fill>
            </x14:dxf>
          </x14:cfRule>
          <xm:sqref>AB102:AB103</xm:sqref>
        </x14:conditionalFormatting>
        <x14:conditionalFormatting xmlns:xm="http://schemas.microsoft.com/office/excel/2006/main">
          <x14:cfRule type="containsText" priority="17697" operator="containsText" id="{7B8DE8EF-BB83-4E77-A801-DD55A0F734B1}">
            <xm:f>NOT(ISERROR(SEARCH('Listados Datos'!$P$3,Z102)))</xm:f>
            <xm:f>'Listados Datos'!$P$3</xm:f>
            <x14:dxf>
              <fill>
                <patternFill>
                  <bgColor rgb="FF99CC00"/>
                </patternFill>
              </fill>
            </x14:dxf>
          </x14:cfRule>
          <x14:cfRule type="containsText" priority="17698" operator="containsText" id="{7B7579A0-DDDC-4D82-9A64-C6528E65F42D}">
            <xm:f>NOT(ISERROR(SEARCH('Listados Datos'!$P$4,Z102)))</xm:f>
            <xm:f>'Listados Datos'!$P$4</xm:f>
            <x14:dxf>
              <fill>
                <patternFill>
                  <bgColor rgb="FF33CC33"/>
                </patternFill>
              </fill>
            </x14:dxf>
          </x14:cfRule>
          <x14:cfRule type="containsText" priority="17699" operator="containsText" id="{064C66B1-B29A-4431-962C-F79B033BA2A9}">
            <xm:f>NOT(ISERROR(SEARCH('Listados Datos'!$P$5,Z102)))</xm:f>
            <xm:f>'Listados Datos'!$P$5</xm:f>
            <x14:dxf>
              <fill>
                <patternFill>
                  <bgColor rgb="FFFFFF00"/>
                </patternFill>
              </fill>
            </x14:dxf>
          </x14:cfRule>
          <x14:cfRule type="containsText" priority="17700" operator="containsText" id="{64B2F2AC-3DF3-45A0-B35E-47A30535C835}">
            <xm:f>NOT(ISERROR(SEARCH('Listados Datos'!$P$6,Z102)))</xm:f>
            <xm:f>'Listados Datos'!$P$6</xm:f>
            <x14:dxf>
              <fill>
                <patternFill>
                  <bgColor rgb="FFFFC000"/>
                </patternFill>
              </fill>
            </x14:dxf>
          </x14:cfRule>
          <x14:cfRule type="containsText" priority="17701" operator="containsText" id="{21ECB9F3-32D8-4073-956E-476C9BFC52D4}">
            <xm:f>NOT(ISERROR(SEARCH('Listados Datos'!$P$7,Z102)))</xm:f>
            <xm:f>'Listados Datos'!$P$7</xm:f>
            <x14:dxf>
              <fill>
                <patternFill>
                  <bgColor rgb="FFFF0000"/>
                </patternFill>
              </fill>
            </x14:dxf>
          </x14:cfRule>
          <xm:sqref>Z102:Z103</xm:sqref>
        </x14:conditionalFormatting>
        <x14:conditionalFormatting xmlns:xm="http://schemas.microsoft.com/office/excel/2006/main">
          <x14:cfRule type="containsText" priority="17653" operator="containsText" id="{9E05C13C-8A49-429C-ABD0-977E415814EF}">
            <xm:f>NOT(ISERROR(SEARCH('Listados Datos'!$T$3,AT103)))</xm:f>
            <xm:f>'Listados Datos'!$T$3</xm:f>
            <x14:dxf>
              <fill>
                <patternFill patternType="solid">
                  <bgColor rgb="FFC00000"/>
                </patternFill>
              </fill>
            </x14:dxf>
          </x14:cfRule>
          <x14:cfRule type="containsText" priority="17654" operator="containsText" id="{C1C8DF37-C082-4B31-8E48-AA3AE1EB346C}">
            <xm:f>NOT(ISERROR(SEARCH('Listados Datos'!$T$4,AT103)))</xm:f>
            <xm:f>'Listados Datos'!$T$4</xm:f>
            <x14:dxf>
              <font>
                <b/>
                <i val="0"/>
                <color theme="0"/>
              </font>
              <fill>
                <patternFill>
                  <bgColor rgb="FFE26B0A"/>
                </patternFill>
              </fill>
            </x14:dxf>
          </x14:cfRule>
          <x14:cfRule type="containsText" priority="17655" operator="containsText" id="{492F834A-0A6C-44F6-929A-A7F5EB033DCB}">
            <xm:f>NOT(ISERROR(SEARCH('Listados Datos'!$T$5,AT103)))</xm:f>
            <xm:f>'Listados Datos'!$T$5</xm:f>
            <x14:dxf>
              <font>
                <b/>
                <i val="0"/>
                <color auto="1"/>
              </font>
              <fill>
                <patternFill>
                  <bgColor rgb="FFFFFF00"/>
                </patternFill>
              </fill>
            </x14:dxf>
          </x14:cfRule>
          <x14:cfRule type="containsText" priority="17656" operator="containsText" id="{E7C324AE-F69C-4970-95A4-B4BF2A4E9E27}">
            <xm:f>NOT(ISERROR(SEARCH('Listados Datos'!$T$6,AT103)))</xm:f>
            <xm:f>'Listados Datos'!$T$6</xm:f>
            <x14:dxf>
              <font>
                <b/>
                <i val="0"/>
              </font>
              <fill>
                <patternFill>
                  <bgColor rgb="FF92D050"/>
                </patternFill>
              </fill>
            </x14:dxf>
          </x14:cfRule>
          <xm:sqref>AT103</xm:sqref>
        </x14:conditionalFormatting>
        <x14:conditionalFormatting xmlns:xm="http://schemas.microsoft.com/office/excel/2006/main">
          <x14:cfRule type="containsText" priority="17557" operator="containsText" id="{6B25A5CE-4ED9-4839-B2CA-21E749D70408}">
            <xm:f>NOT(ISERROR(SEARCH('Listados Datos'!$T$3,AT99)))</xm:f>
            <xm:f>'Listados Datos'!$T$3</xm:f>
            <x14:dxf>
              <fill>
                <patternFill patternType="solid">
                  <bgColor rgb="FFC00000"/>
                </patternFill>
              </fill>
            </x14:dxf>
          </x14:cfRule>
          <x14:cfRule type="containsText" priority="17558" operator="containsText" id="{AC850D15-9B98-4A74-A4BF-FAF6B164ECB7}">
            <xm:f>NOT(ISERROR(SEARCH('Listados Datos'!$T$4,AT99)))</xm:f>
            <xm:f>'Listados Datos'!$T$4</xm:f>
            <x14:dxf>
              <font>
                <b/>
                <i val="0"/>
                <color theme="0"/>
              </font>
              <fill>
                <patternFill>
                  <bgColor rgb="FFE26B0A"/>
                </patternFill>
              </fill>
            </x14:dxf>
          </x14:cfRule>
          <x14:cfRule type="containsText" priority="17559" operator="containsText" id="{DBA1EDD4-9804-43F1-93AF-4DA2B583AA53}">
            <xm:f>NOT(ISERROR(SEARCH('Listados Datos'!$T$5,AT99)))</xm:f>
            <xm:f>'Listados Datos'!$T$5</xm:f>
            <x14:dxf>
              <font>
                <b/>
                <i val="0"/>
                <color auto="1"/>
              </font>
              <fill>
                <patternFill>
                  <bgColor rgb="FFFFFF00"/>
                </patternFill>
              </fill>
            </x14:dxf>
          </x14:cfRule>
          <x14:cfRule type="containsText" priority="17560" operator="containsText" id="{688766C2-DDBB-4CD2-9138-FC1BE4789031}">
            <xm:f>NOT(ISERROR(SEARCH('Listados Datos'!$T$6,AT99)))</xm:f>
            <xm:f>'Listados Datos'!$T$6</xm:f>
            <x14:dxf>
              <font>
                <b/>
                <i val="0"/>
              </font>
              <fill>
                <patternFill>
                  <bgColor rgb="FF92D050"/>
                </patternFill>
              </fill>
            </x14:dxf>
          </x14:cfRule>
          <xm:sqref>AT99</xm:sqref>
        </x14:conditionalFormatting>
        <x14:conditionalFormatting xmlns:xm="http://schemas.microsoft.com/office/excel/2006/main">
          <x14:cfRule type="containsText" priority="17547" operator="containsText" id="{D2C2830C-4D72-4D4E-9213-6AF5EA88EECD}">
            <xm:f>NOT(ISERROR(SEARCH('Listados Datos'!$P$3,AR99)))</xm:f>
            <xm:f>'Listados Datos'!$P$3</xm:f>
            <x14:dxf>
              <fill>
                <patternFill>
                  <bgColor rgb="FF99CC00"/>
                </patternFill>
              </fill>
            </x14:dxf>
          </x14:cfRule>
          <x14:cfRule type="containsText" priority="17548" operator="containsText" id="{FC28DAC4-4809-425A-A35D-EE6626395BAD}">
            <xm:f>NOT(ISERROR(SEARCH('Listados Datos'!$P$4,AR99)))</xm:f>
            <xm:f>'Listados Datos'!$P$4</xm:f>
            <x14:dxf>
              <fill>
                <patternFill>
                  <bgColor rgb="FF33CC33"/>
                </patternFill>
              </fill>
            </x14:dxf>
          </x14:cfRule>
          <x14:cfRule type="containsText" priority="17549" operator="containsText" id="{8F37FD76-4562-420F-8CD8-59676DD0C238}">
            <xm:f>NOT(ISERROR(SEARCH('Listados Datos'!$P$5,AR99)))</xm:f>
            <xm:f>'Listados Datos'!$P$5</xm:f>
            <x14:dxf>
              <fill>
                <patternFill>
                  <bgColor rgb="FFFFFF00"/>
                </patternFill>
              </fill>
            </x14:dxf>
          </x14:cfRule>
          <x14:cfRule type="containsText" priority="17550" operator="containsText" id="{E8510F6B-8F2A-4835-8D4C-98BE2C32FB7E}">
            <xm:f>NOT(ISERROR(SEARCH('Listados Datos'!$P$6,AR99)))</xm:f>
            <xm:f>'Listados Datos'!$P$6</xm:f>
            <x14:dxf>
              <fill>
                <patternFill>
                  <bgColor rgb="FFFFC000"/>
                </patternFill>
              </fill>
            </x14:dxf>
          </x14:cfRule>
          <x14:cfRule type="containsText" priority="17551" operator="containsText" id="{4CB0F8DB-2933-407B-A3B7-90E10F5F2536}">
            <xm:f>NOT(ISERROR(SEARCH('Listados Datos'!$P$7,AR99)))</xm:f>
            <xm:f>'Listados Datos'!$P$7</xm:f>
            <x14:dxf>
              <fill>
                <patternFill>
                  <bgColor rgb="FFFF0000"/>
                </patternFill>
              </fill>
            </x14:dxf>
          </x14:cfRule>
          <xm:sqref>AR99</xm:sqref>
        </x14:conditionalFormatting>
        <x14:conditionalFormatting xmlns:xm="http://schemas.microsoft.com/office/excel/2006/main">
          <x14:cfRule type="containsText" priority="17499" operator="containsText" id="{DEA2D092-7EF3-45AD-9CD6-DE7A5E9F37D6}">
            <xm:f>NOT(ISERROR(SEARCH('Listados Datos'!$T$3,AT96)))</xm:f>
            <xm:f>'Listados Datos'!$T$3</xm:f>
            <x14:dxf>
              <fill>
                <patternFill patternType="solid">
                  <bgColor rgb="FFC00000"/>
                </patternFill>
              </fill>
            </x14:dxf>
          </x14:cfRule>
          <x14:cfRule type="containsText" priority="17500" operator="containsText" id="{2123D8BE-B414-4859-A099-C4DF427F777F}">
            <xm:f>NOT(ISERROR(SEARCH('Listados Datos'!$T$4,AT96)))</xm:f>
            <xm:f>'Listados Datos'!$T$4</xm:f>
            <x14:dxf>
              <font>
                <b/>
                <i val="0"/>
                <color theme="0"/>
              </font>
              <fill>
                <patternFill>
                  <bgColor rgb="FFE26B0A"/>
                </patternFill>
              </fill>
            </x14:dxf>
          </x14:cfRule>
          <x14:cfRule type="containsText" priority="17501" operator="containsText" id="{D9270863-C7EE-4DE0-847F-6EE679552B2F}">
            <xm:f>NOT(ISERROR(SEARCH('Listados Datos'!$T$5,AT96)))</xm:f>
            <xm:f>'Listados Datos'!$T$5</xm:f>
            <x14:dxf>
              <font>
                <b/>
                <i val="0"/>
                <color auto="1"/>
              </font>
              <fill>
                <patternFill>
                  <bgColor rgb="FFFFFF00"/>
                </patternFill>
              </fill>
            </x14:dxf>
          </x14:cfRule>
          <x14:cfRule type="containsText" priority="17502" operator="containsText" id="{BC3174BF-F73C-421D-92DE-6E08CBC5EC0C}">
            <xm:f>NOT(ISERROR(SEARCH('Listados Datos'!$T$6,AT96)))</xm:f>
            <xm:f>'Listados Datos'!$T$6</xm:f>
            <x14:dxf>
              <font>
                <b/>
                <i val="0"/>
              </font>
              <fill>
                <patternFill>
                  <bgColor rgb="FF92D050"/>
                </patternFill>
              </fill>
            </x14:dxf>
          </x14:cfRule>
          <xm:sqref>AT96</xm:sqref>
        </x14:conditionalFormatting>
        <x14:conditionalFormatting xmlns:xm="http://schemas.microsoft.com/office/excel/2006/main">
          <x14:cfRule type="containsText" priority="17489" operator="containsText" id="{7F531C2D-AA66-468A-B4B5-8401CF655BBF}">
            <xm:f>NOT(ISERROR(SEARCH('Listados Datos'!$P$3,AR96)))</xm:f>
            <xm:f>'Listados Datos'!$P$3</xm:f>
            <x14:dxf>
              <fill>
                <patternFill>
                  <bgColor rgb="FF99CC00"/>
                </patternFill>
              </fill>
            </x14:dxf>
          </x14:cfRule>
          <x14:cfRule type="containsText" priority="17490" operator="containsText" id="{2EAE9EBE-112E-46DF-B474-79B5AC78F1DF}">
            <xm:f>NOT(ISERROR(SEARCH('Listados Datos'!$P$4,AR96)))</xm:f>
            <xm:f>'Listados Datos'!$P$4</xm:f>
            <x14:dxf>
              <fill>
                <patternFill>
                  <bgColor rgb="FF33CC33"/>
                </patternFill>
              </fill>
            </x14:dxf>
          </x14:cfRule>
          <x14:cfRule type="containsText" priority="17491" operator="containsText" id="{DC893E74-40D9-4822-A43C-29A140603EB8}">
            <xm:f>NOT(ISERROR(SEARCH('Listados Datos'!$P$5,AR96)))</xm:f>
            <xm:f>'Listados Datos'!$P$5</xm:f>
            <x14:dxf>
              <fill>
                <patternFill>
                  <bgColor rgb="FFFFFF00"/>
                </patternFill>
              </fill>
            </x14:dxf>
          </x14:cfRule>
          <x14:cfRule type="containsText" priority="17492" operator="containsText" id="{41E45F80-6D61-4F9D-88ED-8842D82044F4}">
            <xm:f>NOT(ISERROR(SEARCH('Listados Datos'!$P$6,AR96)))</xm:f>
            <xm:f>'Listados Datos'!$P$6</xm:f>
            <x14:dxf>
              <fill>
                <patternFill>
                  <bgColor rgb="FFFFC000"/>
                </patternFill>
              </fill>
            </x14:dxf>
          </x14:cfRule>
          <x14:cfRule type="containsText" priority="17493" operator="containsText" id="{667E5E10-F6DE-4FBE-95D8-B0DE07F6DBC3}">
            <xm:f>NOT(ISERROR(SEARCH('Listados Datos'!$P$7,AR96)))</xm:f>
            <xm:f>'Listados Datos'!$P$7</xm:f>
            <x14:dxf>
              <fill>
                <patternFill>
                  <bgColor rgb="FFFF0000"/>
                </patternFill>
              </fill>
            </x14:dxf>
          </x14:cfRule>
          <xm:sqref>AR96</xm:sqref>
        </x14:conditionalFormatting>
        <x14:conditionalFormatting xmlns:xm="http://schemas.microsoft.com/office/excel/2006/main">
          <x14:cfRule type="containsText" priority="17475" operator="containsText" id="{498E01C2-CC64-4795-AE8F-5788D4D4263F}">
            <xm:f>NOT(ISERROR(SEARCH('Listados Datos'!$P$3,AR97)))</xm:f>
            <xm:f>'Listados Datos'!$P$3</xm:f>
            <x14:dxf>
              <fill>
                <patternFill>
                  <bgColor rgb="FF99CC00"/>
                </patternFill>
              </fill>
            </x14:dxf>
          </x14:cfRule>
          <x14:cfRule type="containsText" priority="17476" operator="containsText" id="{F1EB39AF-ABCA-4C1B-AAEF-7A6363B2991C}">
            <xm:f>NOT(ISERROR(SEARCH('Listados Datos'!$P$4,AR97)))</xm:f>
            <xm:f>'Listados Datos'!$P$4</xm:f>
            <x14:dxf>
              <fill>
                <patternFill>
                  <bgColor rgb="FF33CC33"/>
                </patternFill>
              </fill>
            </x14:dxf>
          </x14:cfRule>
          <x14:cfRule type="containsText" priority="17477" operator="containsText" id="{7D2EA58D-9EA6-44C4-B3B6-EB0CEE15C10D}">
            <xm:f>NOT(ISERROR(SEARCH('Listados Datos'!$P$5,AR97)))</xm:f>
            <xm:f>'Listados Datos'!$P$5</xm:f>
            <x14:dxf>
              <fill>
                <patternFill>
                  <bgColor rgb="FFFFFF00"/>
                </patternFill>
              </fill>
            </x14:dxf>
          </x14:cfRule>
          <x14:cfRule type="containsText" priority="17478" operator="containsText" id="{AA5A6024-AD9B-4085-981F-964EBF0FD813}">
            <xm:f>NOT(ISERROR(SEARCH('Listados Datos'!$P$6,AR97)))</xm:f>
            <xm:f>'Listados Datos'!$P$6</xm:f>
            <x14:dxf>
              <fill>
                <patternFill>
                  <bgColor rgb="FFFFC000"/>
                </patternFill>
              </fill>
            </x14:dxf>
          </x14:cfRule>
          <x14:cfRule type="containsText" priority="17479" operator="containsText" id="{D9B20153-D6C7-418D-B4D5-F2DCD6B3A203}">
            <xm:f>NOT(ISERROR(SEARCH('Listados Datos'!$P$7,AR97)))</xm:f>
            <xm:f>'Listados Datos'!$P$7</xm:f>
            <x14:dxf>
              <fill>
                <patternFill>
                  <bgColor rgb="FFFF0000"/>
                </patternFill>
              </fill>
            </x14:dxf>
          </x14:cfRule>
          <xm:sqref>AR97</xm:sqref>
        </x14:conditionalFormatting>
        <x14:conditionalFormatting xmlns:xm="http://schemas.microsoft.com/office/excel/2006/main">
          <x14:cfRule type="containsText" priority="17639" operator="containsText" id="{3429C2C3-1021-42B9-9B7D-7982C4CE867E}">
            <xm:f>NOT(ISERROR(SEARCH('Listados Datos'!$T$3,AF94)))</xm:f>
            <xm:f>'Listados Datos'!$T$3</xm:f>
            <x14:dxf>
              <fill>
                <patternFill patternType="solid">
                  <bgColor rgb="FFC00000"/>
                </patternFill>
              </fill>
            </x14:dxf>
          </x14:cfRule>
          <x14:cfRule type="containsText" priority="17640" operator="containsText" id="{2F27D5A1-F083-46C5-A955-8F0AADB881A3}">
            <xm:f>NOT(ISERROR(SEARCH('Listados Datos'!$T$4,AF94)))</xm:f>
            <xm:f>'Listados Datos'!$T$4</xm:f>
            <x14:dxf>
              <font>
                <b/>
                <i val="0"/>
                <color theme="0"/>
              </font>
              <fill>
                <patternFill>
                  <bgColor rgb="FFE26B0A"/>
                </patternFill>
              </fill>
            </x14:dxf>
          </x14:cfRule>
          <x14:cfRule type="containsText" priority="17641" operator="containsText" id="{3001E3B2-34E4-4CB0-8571-1616B66C1999}">
            <xm:f>NOT(ISERROR(SEARCH('Listados Datos'!$T$5,AF94)))</xm:f>
            <xm:f>'Listados Datos'!$T$5</xm:f>
            <x14:dxf>
              <font>
                <b/>
                <i val="0"/>
                <color auto="1"/>
              </font>
              <fill>
                <patternFill>
                  <bgColor rgb="FFFFFF00"/>
                </patternFill>
              </fill>
            </x14:dxf>
          </x14:cfRule>
          <x14:cfRule type="containsText" priority="17642" operator="containsText" id="{F95EA726-4A00-45C2-B53A-5C3BC20D3B8F}">
            <xm:f>NOT(ISERROR(SEARCH('Listados Datos'!$T$6,AF94)))</xm:f>
            <xm:f>'Listados Datos'!$T$6</xm:f>
            <x14:dxf>
              <font>
                <b/>
                <i val="0"/>
              </font>
              <fill>
                <patternFill>
                  <bgColor rgb="FF92D050"/>
                </patternFill>
              </fill>
            </x14:dxf>
          </x14:cfRule>
          <xm:sqref>AF94:AF95 AF99</xm:sqref>
        </x14:conditionalFormatting>
        <x14:conditionalFormatting xmlns:xm="http://schemas.microsoft.com/office/excel/2006/main">
          <x14:cfRule type="containsText" priority="17635" operator="containsText" id="{FF01A109-0036-43E2-9511-4D758C879746}">
            <xm:f>NOT(ISERROR(SEARCH('Listados Datos'!$T$3,AB94)))</xm:f>
            <xm:f>'Listados Datos'!$T$3</xm:f>
            <x14:dxf>
              <fill>
                <patternFill patternType="solid">
                  <bgColor rgb="FFC00000"/>
                </patternFill>
              </fill>
            </x14:dxf>
          </x14:cfRule>
          <x14:cfRule type="containsText" priority="17636" operator="containsText" id="{E828CBA3-69A3-4470-A04E-17CED8B365BF}">
            <xm:f>NOT(ISERROR(SEARCH('Listados Datos'!$T$4,AB94)))</xm:f>
            <xm:f>'Listados Datos'!$T$4</xm:f>
            <x14:dxf>
              <font>
                <b/>
                <i val="0"/>
                <color theme="0"/>
              </font>
              <fill>
                <patternFill>
                  <bgColor rgb="FFE26B0A"/>
                </patternFill>
              </fill>
            </x14:dxf>
          </x14:cfRule>
          <x14:cfRule type="containsText" priority="17637" operator="containsText" id="{096C5A9C-9B97-4D6A-964B-5FB20079FCCF}">
            <xm:f>NOT(ISERROR(SEARCH('Listados Datos'!$T$5,AB94)))</xm:f>
            <xm:f>'Listados Datos'!$T$5</xm:f>
            <x14:dxf>
              <font>
                <b/>
                <i val="0"/>
                <color auto="1"/>
              </font>
              <fill>
                <patternFill>
                  <bgColor rgb="FFFFFF00"/>
                </patternFill>
              </fill>
            </x14:dxf>
          </x14:cfRule>
          <x14:cfRule type="containsText" priority="17638" operator="containsText" id="{1531D2AE-763E-4EAC-BFD8-38C5FEF4EAE6}">
            <xm:f>NOT(ISERROR(SEARCH('Listados Datos'!$T$6,AB94)))</xm:f>
            <xm:f>'Listados Datos'!$T$6</xm:f>
            <x14:dxf>
              <font>
                <b/>
                <i val="0"/>
              </font>
              <fill>
                <patternFill>
                  <bgColor rgb="FF92D050"/>
                </patternFill>
              </fill>
            </x14:dxf>
          </x14:cfRule>
          <xm:sqref>AB94:AB95</xm:sqref>
        </x14:conditionalFormatting>
        <x14:conditionalFormatting xmlns:xm="http://schemas.microsoft.com/office/excel/2006/main">
          <x14:cfRule type="containsText" priority="17625" operator="containsText" id="{FB33002F-8070-46C3-A8E4-4624992B9B2C}">
            <xm:f>NOT(ISERROR(SEARCH('Listados Datos'!$P$3,Z94)))</xm:f>
            <xm:f>'Listados Datos'!$P$3</xm:f>
            <x14:dxf>
              <fill>
                <patternFill>
                  <bgColor rgb="FF99CC00"/>
                </patternFill>
              </fill>
            </x14:dxf>
          </x14:cfRule>
          <x14:cfRule type="containsText" priority="17626" operator="containsText" id="{FE0106AE-5138-47D7-B556-33ECC9749E0D}">
            <xm:f>NOT(ISERROR(SEARCH('Listados Datos'!$P$4,Z94)))</xm:f>
            <xm:f>'Listados Datos'!$P$4</xm:f>
            <x14:dxf>
              <fill>
                <patternFill>
                  <bgColor rgb="FF33CC33"/>
                </patternFill>
              </fill>
            </x14:dxf>
          </x14:cfRule>
          <x14:cfRule type="containsText" priority="17627" operator="containsText" id="{C9679D25-016B-49E8-8610-1FFE65095E03}">
            <xm:f>NOT(ISERROR(SEARCH('Listados Datos'!$P$5,Z94)))</xm:f>
            <xm:f>'Listados Datos'!$P$5</xm:f>
            <x14:dxf>
              <fill>
                <patternFill>
                  <bgColor rgb="FFFFFF00"/>
                </patternFill>
              </fill>
            </x14:dxf>
          </x14:cfRule>
          <x14:cfRule type="containsText" priority="17628" operator="containsText" id="{C9DE61FE-F14A-49AC-B56D-00B5B324826D}">
            <xm:f>NOT(ISERROR(SEARCH('Listados Datos'!$P$6,Z94)))</xm:f>
            <xm:f>'Listados Datos'!$P$6</xm:f>
            <x14:dxf>
              <fill>
                <patternFill>
                  <bgColor rgb="FFFFC000"/>
                </patternFill>
              </fill>
            </x14:dxf>
          </x14:cfRule>
          <x14:cfRule type="containsText" priority="17629" operator="containsText" id="{F06DD292-8638-433A-9D9B-3AF7E273ED32}">
            <xm:f>NOT(ISERROR(SEARCH('Listados Datos'!$P$7,Z94)))</xm:f>
            <xm:f>'Listados Datos'!$P$7</xm:f>
            <x14:dxf>
              <fill>
                <patternFill>
                  <bgColor rgb="FFFF0000"/>
                </patternFill>
              </fill>
            </x14:dxf>
          </x14:cfRule>
          <xm:sqref>Z94:Z95</xm:sqref>
        </x14:conditionalFormatting>
        <x14:conditionalFormatting xmlns:xm="http://schemas.microsoft.com/office/excel/2006/main">
          <x14:cfRule type="containsText" priority="17585" operator="containsText" id="{3D6A496E-50E0-4961-BA59-A1D33B9904E7}">
            <xm:f>NOT(ISERROR(SEARCH('Listados Datos'!$T$3,AT94)))</xm:f>
            <xm:f>'Listados Datos'!$T$3</xm:f>
            <x14:dxf>
              <fill>
                <patternFill patternType="solid">
                  <bgColor rgb="FFC00000"/>
                </patternFill>
              </fill>
            </x14:dxf>
          </x14:cfRule>
          <x14:cfRule type="containsText" priority="17586" operator="containsText" id="{B39A7A2F-E6B3-4401-BD0A-8D6D2DE1F231}">
            <xm:f>NOT(ISERROR(SEARCH('Listados Datos'!$T$4,AT94)))</xm:f>
            <xm:f>'Listados Datos'!$T$4</xm:f>
            <x14:dxf>
              <font>
                <b/>
                <i val="0"/>
                <color theme="0"/>
              </font>
              <fill>
                <patternFill>
                  <bgColor rgb="FFE26B0A"/>
                </patternFill>
              </fill>
            </x14:dxf>
          </x14:cfRule>
          <x14:cfRule type="containsText" priority="17587" operator="containsText" id="{7A605D6F-522A-4B64-BFC7-4DE535479CA7}">
            <xm:f>NOT(ISERROR(SEARCH('Listados Datos'!$T$5,AT94)))</xm:f>
            <xm:f>'Listados Datos'!$T$5</xm:f>
            <x14:dxf>
              <font>
                <b/>
                <i val="0"/>
                <color auto="1"/>
              </font>
              <fill>
                <patternFill>
                  <bgColor rgb="FFFFFF00"/>
                </patternFill>
              </fill>
            </x14:dxf>
          </x14:cfRule>
          <x14:cfRule type="containsText" priority="17588" operator="containsText" id="{DDB078CC-0ADF-4438-88FD-7360628AE668}">
            <xm:f>NOT(ISERROR(SEARCH('Listados Datos'!$T$6,AT94)))</xm:f>
            <xm:f>'Listados Datos'!$T$6</xm:f>
            <x14:dxf>
              <font>
                <b/>
                <i val="0"/>
              </font>
              <fill>
                <patternFill>
                  <bgColor rgb="FF92D050"/>
                </patternFill>
              </fill>
            </x14:dxf>
          </x14:cfRule>
          <xm:sqref>AT94</xm:sqref>
        </x14:conditionalFormatting>
        <x14:conditionalFormatting xmlns:xm="http://schemas.microsoft.com/office/excel/2006/main">
          <x14:cfRule type="containsText" priority="17575" operator="containsText" id="{F7ECA47C-396C-48C3-B5D9-CC3AE0BA58E9}">
            <xm:f>NOT(ISERROR(SEARCH('Listados Datos'!$P$3,AR94)))</xm:f>
            <xm:f>'Listados Datos'!$P$3</xm:f>
            <x14:dxf>
              <fill>
                <patternFill>
                  <bgColor rgb="FF99CC00"/>
                </patternFill>
              </fill>
            </x14:dxf>
          </x14:cfRule>
          <x14:cfRule type="containsText" priority="17576" operator="containsText" id="{CC90A4A3-A701-4003-A65F-5632B07F2A4C}">
            <xm:f>NOT(ISERROR(SEARCH('Listados Datos'!$P$4,AR94)))</xm:f>
            <xm:f>'Listados Datos'!$P$4</xm:f>
            <x14:dxf>
              <fill>
                <patternFill>
                  <bgColor rgb="FF33CC33"/>
                </patternFill>
              </fill>
            </x14:dxf>
          </x14:cfRule>
          <x14:cfRule type="containsText" priority="17577" operator="containsText" id="{B15CD55E-D573-4D96-825B-B4CA59DBF02E}">
            <xm:f>NOT(ISERROR(SEARCH('Listados Datos'!$P$5,AR94)))</xm:f>
            <xm:f>'Listados Datos'!$P$5</xm:f>
            <x14:dxf>
              <fill>
                <patternFill>
                  <bgColor rgb="FFFFFF00"/>
                </patternFill>
              </fill>
            </x14:dxf>
          </x14:cfRule>
          <x14:cfRule type="containsText" priority="17578" operator="containsText" id="{77B0060F-0092-430E-9A8B-285E143C57B1}">
            <xm:f>NOT(ISERROR(SEARCH('Listados Datos'!$P$6,AR94)))</xm:f>
            <xm:f>'Listados Datos'!$P$6</xm:f>
            <x14:dxf>
              <fill>
                <patternFill>
                  <bgColor rgb="FFFFC000"/>
                </patternFill>
              </fill>
            </x14:dxf>
          </x14:cfRule>
          <x14:cfRule type="containsText" priority="17579" operator="containsText" id="{DA544D32-47EF-4713-B045-842938190F04}">
            <xm:f>NOT(ISERROR(SEARCH('Listados Datos'!$P$7,AR94)))</xm:f>
            <xm:f>'Listados Datos'!$P$7</xm:f>
            <x14:dxf>
              <fill>
                <patternFill>
                  <bgColor rgb="FFFF0000"/>
                </patternFill>
              </fill>
            </x14:dxf>
          </x14:cfRule>
          <xm:sqref>AR94</xm:sqref>
        </x14:conditionalFormatting>
        <x14:conditionalFormatting xmlns:xm="http://schemas.microsoft.com/office/excel/2006/main">
          <x14:cfRule type="containsText" priority="17571" operator="containsText" id="{204391E5-FF3D-4562-88A7-533460CB53E6}">
            <xm:f>NOT(ISERROR(SEARCH('Listados Datos'!$T$3,AT95)))</xm:f>
            <xm:f>'Listados Datos'!$T$3</xm:f>
            <x14:dxf>
              <fill>
                <patternFill patternType="solid">
                  <bgColor rgb="FFC00000"/>
                </patternFill>
              </fill>
            </x14:dxf>
          </x14:cfRule>
          <x14:cfRule type="containsText" priority="17572" operator="containsText" id="{C842C135-7CEA-49E7-84D7-5BF71FBF44F0}">
            <xm:f>NOT(ISERROR(SEARCH('Listados Datos'!$T$4,AT95)))</xm:f>
            <xm:f>'Listados Datos'!$T$4</xm:f>
            <x14:dxf>
              <font>
                <b/>
                <i val="0"/>
                <color theme="0"/>
              </font>
              <fill>
                <patternFill>
                  <bgColor rgb="FFE26B0A"/>
                </patternFill>
              </fill>
            </x14:dxf>
          </x14:cfRule>
          <x14:cfRule type="containsText" priority="17573" operator="containsText" id="{1DFB3EB6-B634-4E27-A8F8-2B8DC06287E8}">
            <xm:f>NOT(ISERROR(SEARCH('Listados Datos'!$T$5,AT95)))</xm:f>
            <xm:f>'Listados Datos'!$T$5</xm:f>
            <x14:dxf>
              <font>
                <b/>
                <i val="0"/>
                <color auto="1"/>
              </font>
              <fill>
                <patternFill>
                  <bgColor rgb="FFFFFF00"/>
                </patternFill>
              </fill>
            </x14:dxf>
          </x14:cfRule>
          <x14:cfRule type="containsText" priority="17574" operator="containsText" id="{FC501DB7-9697-4B0D-83B2-9F6AA4B32841}">
            <xm:f>NOT(ISERROR(SEARCH('Listados Datos'!$T$6,AT95)))</xm:f>
            <xm:f>'Listados Datos'!$T$6</xm:f>
            <x14:dxf>
              <font>
                <b/>
                <i val="0"/>
              </font>
              <fill>
                <patternFill>
                  <bgColor rgb="FF92D050"/>
                </patternFill>
              </fill>
            </x14:dxf>
          </x14:cfRule>
          <xm:sqref>AT95</xm:sqref>
        </x14:conditionalFormatting>
        <x14:conditionalFormatting xmlns:xm="http://schemas.microsoft.com/office/excel/2006/main">
          <x14:cfRule type="containsText" priority="17561" operator="containsText" id="{238098F7-4348-45DD-A8EB-40E424A6F3C2}">
            <xm:f>NOT(ISERROR(SEARCH('Listados Datos'!$P$3,AR95)))</xm:f>
            <xm:f>'Listados Datos'!$P$3</xm:f>
            <x14:dxf>
              <fill>
                <patternFill>
                  <bgColor rgb="FF99CC00"/>
                </patternFill>
              </fill>
            </x14:dxf>
          </x14:cfRule>
          <x14:cfRule type="containsText" priority="17562" operator="containsText" id="{58DBDE9F-1244-43C7-9E5B-80BA117CA9E1}">
            <xm:f>NOT(ISERROR(SEARCH('Listados Datos'!$P$4,AR95)))</xm:f>
            <xm:f>'Listados Datos'!$P$4</xm:f>
            <x14:dxf>
              <fill>
                <patternFill>
                  <bgColor rgb="FF33CC33"/>
                </patternFill>
              </fill>
            </x14:dxf>
          </x14:cfRule>
          <x14:cfRule type="containsText" priority="17563" operator="containsText" id="{3D9A7924-D724-4F0E-B726-04B05F443290}">
            <xm:f>NOT(ISERROR(SEARCH('Listados Datos'!$P$5,AR95)))</xm:f>
            <xm:f>'Listados Datos'!$P$5</xm:f>
            <x14:dxf>
              <fill>
                <patternFill>
                  <bgColor rgb="FFFFFF00"/>
                </patternFill>
              </fill>
            </x14:dxf>
          </x14:cfRule>
          <x14:cfRule type="containsText" priority="17564" operator="containsText" id="{E7C46C01-431E-4EEE-84B3-547AFA831960}">
            <xm:f>NOT(ISERROR(SEARCH('Listados Datos'!$P$6,AR95)))</xm:f>
            <xm:f>'Listados Datos'!$P$6</xm:f>
            <x14:dxf>
              <fill>
                <patternFill>
                  <bgColor rgb="FFFFC000"/>
                </patternFill>
              </fill>
            </x14:dxf>
          </x14:cfRule>
          <x14:cfRule type="containsText" priority="17565" operator="containsText" id="{909DD126-BABB-4EF9-B045-E35468188C21}">
            <xm:f>NOT(ISERROR(SEARCH('Listados Datos'!$P$7,AR95)))</xm:f>
            <xm:f>'Listados Datos'!$P$7</xm:f>
            <x14:dxf>
              <fill>
                <patternFill>
                  <bgColor rgb="FFFF0000"/>
                </patternFill>
              </fill>
            </x14:dxf>
          </x14:cfRule>
          <xm:sqref>AR95</xm:sqref>
        </x14:conditionalFormatting>
        <x14:conditionalFormatting xmlns:xm="http://schemas.microsoft.com/office/excel/2006/main">
          <x14:cfRule type="containsText" priority="17543" operator="containsText" id="{6BCAE375-D84E-4CE4-A617-71DC3B4333D5}">
            <xm:f>NOT(ISERROR(SEARCH('Listados Datos'!$T$3,AF96)))</xm:f>
            <xm:f>'Listados Datos'!$T$3</xm:f>
            <x14:dxf>
              <fill>
                <patternFill patternType="solid">
                  <bgColor rgb="FFC00000"/>
                </patternFill>
              </fill>
            </x14:dxf>
          </x14:cfRule>
          <x14:cfRule type="containsText" priority="17544" operator="containsText" id="{FB17F142-748E-4971-BD70-E96C452C88A6}">
            <xm:f>NOT(ISERROR(SEARCH('Listados Datos'!$T$4,AF96)))</xm:f>
            <xm:f>'Listados Datos'!$T$4</xm:f>
            <x14:dxf>
              <font>
                <b/>
                <i val="0"/>
                <color theme="0"/>
              </font>
              <fill>
                <patternFill>
                  <bgColor rgb="FFE26B0A"/>
                </patternFill>
              </fill>
            </x14:dxf>
          </x14:cfRule>
          <x14:cfRule type="containsText" priority="17545" operator="containsText" id="{94E56428-2540-4F1B-AE7B-0DF8F758BAE2}">
            <xm:f>NOT(ISERROR(SEARCH('Listados Datos'!$T$5,AF96)))</xm:f>
            <xm:f>'Listados Datos'!$T$5</xm:f>
            <x14:dxf>
              <font>
                <b/>
                <i val="0"/>
                <color auto="1"/>
              </font>
              <fill>
                <patternFill>
                  <bgColor rgb="FFFFFF00"/>
                </patternFill>
              </fill>
            </x14:dxf>
          </x14:cfRule>
          <x14:cfRule type="containsText" priority="17546" operator="containsText" id="{4D907406-5004-4077-ABE2-0BCBBF6C685E}">
            <xm:f>NOT(ISERROR(SEARCH('Listados Datos'!$T$6,AF96)))</xm:f>
            <xm:f>'Listados Datos'!$T$6</xm:f>
            <x14:dxf>
              <font>
                <b/>
                <i val="0"/>
              </font>
              <fill>
                <patternFill>
                  <bgColor rgb="FF92D050"/>
                </patternFill>
              </fill>
            </x14:dxf>
          </x14:cfRule>
          <xm:sqref>AF96:AF97</xm:sqref>
        </x14:conditionalFormatting>
        <x14:conditionalFormatting xmlns:xm="http://schemas.microsoft.com/office/excel/2006/main">
          <x14:cfRule type="containsText" priority="17539" operator="containsText" id="{9BE2D70D-DDAB-498D-ABEA-958C520BEA2E}">
            <xm:f>NOT(ISERROR(SEARCH('Listados Datos'!$T$3,AB96)))</xm:f>
            <xm:f>'Listados Datos'!$T$3</xm:f>
            <x14:dxf>
              <fill>
                <patternFill patternType="solid">
                  <bgColor rgb="FFC00000"/>
                </patternFill>
              </fill>
            </x14:dxf>
          </x14:cfRule>
          <x14:cfRule type="containsText" priority="17540" operator="containsText" id="{C4386BEC-FE8E-4845-BED0-BA8E89D06370}">
            <xm:f>NOT(ISERROR(SEARCH('Listados Datos'!$T$4,AB96)))</xm:f>
            <xm:f>'Listados Datos'!$T$4</xm:f>
            <x14:dxf>
              <font>
                <b/>
                <i val="0"/>
                <color theme="0"/>
              </font>
              <fill>
                <patternFill>
                  <bgColor rgb="FFE26B0A"/>
                </patternFill>
              </fill>
            </x14:dxf>
          </x14:cfRule>
          <x14:cfRule type="containsText" priority="17541" operator="containsText" id="{4B4EE731-7DD4-4224-8627-716D8571A9FF}">
            <xm:f>NOT(ISERROR(SEARCH('Listados Datos'!$T$5,AB96)))</xm:f>
            <xm:f>'Listados Datos'!$T$5</xm:f>
            <x14:dxf>
              <font>
                <b/>
                <i val="0"/>
                <color auto="1"/>
              </font>
              <fill>
                <patternFill>
                  <bgColor rgb="FFFFFF00"/>
                </patternFill>
              </fill>
            </x14:dxf>
          </x14:cfRule>
          <x14:cfRule type="containsText" priority="17542" operator="containsText" id="{9E224B03-AC2C-4EE7-B2B2-4CC7837A5610}">
            <xm:f>NOT(ISERROR(SEARCH('Listados Datos'!$T$6,AB96)))</xm:f>
            <xm:f>'Listados Datos'!$T$6</xm:f>
            <x14:dxf>
              <font>
                <b/>
                <i val="0"/>
              </font>
              <fill>
                <patternFill>
                  <bgColor rgb="FF92D050"/>
                </patternFill>
              </fill>
            </x14:dxf>
          </x14:cfRule>
          <xm:sqref>AB96:AB97</xm:sqref>
        </x14:conditionalFormatting>
        <x14:conditionalFormatting xmlns:xm="http://schemas.microsoft.com/office/excel/2006/main">
          <x14:cfRule type="containsText" priority="17529" operator="containsText" id="{93C17826-1367-4A39-B01A-DE674600226D}">
            <xm:f>NOT(ISERROR(SEARCH('Listados Datos'!$P$3,Z96)))</xm:f>
            <xm:f>'Listados Datos'!$P$3</xm:f>
            <x14:dxf>
              <fill>
                <patternFill>
                  <bgColor rgb="FF99CC00"/>
                </patternFill>
              </fill>
            </x14:dxf>
          </x14:cfRule>
          <x14:cfRule type="containsText" priority="17530" operator="containsText" id="{CA7137A0-9B59-4CCE-BCA6-F897333E83AA}">
            <xm:f>NOT(ISERROR(SEARCH('Listados Datos'!$P$4,Z96)))</xm:f>
            <xm:f>'Listados Datos'!$P$4</xm:f>
            <x14:dxf>
              <fill>
                <patternFill>
                  <bgColor rgb="FF33CC33"/>
                </patternFill>
              </fill>
            </x14:dxf>
          </x14:cfRule>
          <x14:cfRule type="containsText" priority="17531" operator="containsText" id="{6319A2CD-144C-4517-AECE-B13C0D1A6167}">
            <xm:f>NOT(ISERROR(SEARCH('Listados Datos'!$P$5,Z96)))</xm:f>
            <xm:f>'Listados Datos'!$P$5</xm:f>
            <x14:dxf>
              <fill>
                <patternFill>
                  <bgColor rgb="FFFFFF00"/>
                </patternFill>
              </fill>
            </x14:dxf>
          </x14:cfRule>
          <x14:cfRule type="containsText" priority="17532" operator="containsText" id="{AE3DD689-8F26-4819-99C5-5DE0F168694E}">
            <xm:f>NOT(ISERROR(SEARCH('Listados Datos'!$P$6,Z96)))</xm:f>
            <xm:f>'Listados Datos'!$P$6</xm:f>
            <x14:dxf>
              <fill>
                <patternFill>
                  <bgColor rgb="FFFFC000"/>
                </patternFill>
              </fill>
            </x14:dxf>
          </x14:cfRule>
          <x14:cfRule type="containsText" priority="17533" operator="containsText" id="{2FA598D2-C3E8-4740-A29F-DC82B0A9894D}">
            <xm:f>NOT(ISERROR(SEARCH('Listados Datos'!$P$7,Z96)))</xm:f>
            <xm:f>'Listados Datos'!$P$7</xm:f>
            <x14:dxf>
              <fill>
                <patternFill>
                  <bgColor rgb="FFFF0000"/>
                </patternFill>
              </fill>
            </x14:dxf>
          </x14:cfRule>
          <xm:sqref>Z96:Z97</xm:sqref>
        </x14:conditionalFormatting>
        <x14:conditionalFormatting xmlns:xm="http://schemas.microsoft.com/office/excel/2006/main">
          <x14:cfRule type="containsText" priority="17485" operator="containsText" id="{D718EE26-83E2-42C3-9580-18CA86DB2CF2}">
            <xm:f>NOT(ISERROR(SEARCH('Listados Datos'!$T$3,AT97)))</xm:f>
            <xm:f>'Listados Datos'!$T$3</xm:f>
            <x14:dxf>
              <fill>
                <patternFill patternType="solid">
                  <bgColor rgb="FFC00000"/>
                </patternFill>
              </fill>
            </x14:dxf>
          </x14:cfRule>
          <x14:cfRule type="containsText" priority="17486" operator="containsText" id="{6BCF0F89-18FD-4766-8B7E-AC05259F2C6C}">
            <xm:f>NOT(ISERROR(SEARCH('Listados Datos'!$T$4,AT97)))</xm:f>
            <xm:f>'Listados Datos'!$T$4</xm:f>
            <x14:dxf>
              <font>
                <b/>
                <i val="0"/>
                <color theme="0"/>
              </font>
              <fill>
                <patternFill>
                  <bgColor rgb="FFE26B0A"/>
                </patternFill>
              </fill>
            </x14:dxf>
          </x14:cfRule>
          <x14:cfRule type="containsText" priority="17487" operator="containsText" id="{585B6BE1-0D1A-462A-857B-E951C0C1D834}">
            <xm:f>NOT(ISERROR(SEARCH('Listados Datos'!$T$5,AT97)))</xm:f>
            <xm:f>'Listados Datos'!$T$5</xm:f>
            <x14:dxf>
              <font>
                <b/>
                <i val="0"/>
                <color auto="1"/>
              </font>
              <fill>
                <patternFill>
                  <bgColor rgb="FFFFFF00"/>
                </patternFill>
              </fill>
            </x14:dxf>
          </x14:cfRule>
          <x14:cfRule type="containsText" priority="17488" operator="containsText" id="{3CEBD737-45DF-4D89-88FE-8285C6129E9F}">
            <xm:f>NOT(ISERROR(SEARCH('Listados Datos'!$T$6,AT97)))</xm:f>
            <xm:f>'Listados Datos'!$T$6</xm:f>
            <x14:dxf>
              <font>
                <b/>
                <i val="0"/>
              </font>
              <fill>
                <patternFill>
                  <bgColor rgb="FF92D050"/>
                </patternFill>
              </fill>
            </x14:dxf>
          </x14:cfRule>
          <xm:sqref>AT97</xm:sqref>
        </x14:conditionalFormatting>
        <x14:conditionalFormatting xmlns:xm="http://schemas.microsoft.com/office/excel/2006/main">
          <x14:cfRule type="containsText" priority="17279" operator="containsText" id="{86518F7B-48F9-417E-A1FF-7F24F6517146}">
            <xm:f>NOT(ISERROR(SEARCH('Listados Datos'!$T$3,AF14)))</xm:f>
            <xm:f>'Listados Datos'!$T$3</xm:f>
            <x14:dxf>
              <fill>
                <patternFill patternType="solid">
                  <bgColor rgb="FFC00000"/>
                </patternFill>
              </fill>
            </x14:dxf>
          </x14:cfRule>
          <x14:cfRule type="containsText" priority="17280" operator="containsText" id="{50C0FE17-86B4-45A0-855F-33E708F8CB66}">
            <xm:f>NOT(ISERROR(SEARCH('Listados Datos'!$T$4,AF14)))</xm:f>
            <xm:f>'Listados Datos'!$T$4</xm:f>
            <x14:dxf>
              <font>
                <b/>
                <i val="0"/>
                <color theme="0"/>
              </font>
              <fill>
                <patternFill>
                  <bgColor rgb="FFE26B0A"/>
                </patternFill>
              </fill>
            </x14:dxf>
          </x14:cfRule>
          <x14:cfRule type="containsText" priority="17281" operator="containsText" id="{88F6C2E6-7EEC-4045-9F05-2AB7418D4977}">
            <xm:f>NOT(ISERROR(SEARCH('Listados Datos'!$T$5,AF14)))</xm:f>
            <xm:f>'Listados Datos'!$T$5</xm:f>
            <x14:dxf>
              <font>
                <b/>
                <i val="0"/>
                <color auto="1"/>
              </font>
              <fill>
                <patternFill>
                  <bgColor rgb="FFFFFF00"/>
                </patternFill>
              </fill>
            </x14:dxf>
          </x14:cfRule>
          <x14:cfRule type="containsText" priority="17282" operator="containsText" id="{8429F054-D230-4CBB-99A8-FF298C93FBCD}">
            <xm:f>NOT(ISERROR(SEARCH('Listados Datos'!$T$6,AF14)))</xm:f>
            <xm:f>'Listados Datos'!$T$6</xm:f>
            <x14:dxf>
              <font>
                <b/>
                <i val="0"/>
              </font>
              <fill>
                <patternFill>
                  <bgColor rgb="FF92D050"/>
                </patternFill>
              </fill>
            </x14:dxf>
          </x14:cfRule>
          <xm:sqref>AF14</xm:sqref>
        </x14:conditionalFormatting>
        <x14:conditionalFormatting xmlns:xm="http://schemas.microsoft.com/office/excel/2006/main">
          <x14:cfRule type="containsText" priority="17271" operator="containsText" id="{0FC55E3F-15E6-487D-B78D-66242B2698BA}">
            <xm:f>NOT(ISERROR(SEARCH('Listados Datos'!$T$3,AT14)))</xm:f>
            <xm:f>'Listados Datos'!$T$3</xm:f>
            <x14:dxf>
              <fill>
                <patternFill patternType="solid">
                  <bgColor rgb="FFC00000"/>
                </patternFill>
              </fill>
            </x14:dxf>
          </x14:cfRule>
          <x14:cfRule type="containsText" priority="17272" operator="containsText" id="{E24294B6-27DE-4225-957C-C65A39B49443}">
            <xm:f>NOT(ISERROR(SEARCH('Listados Datos'!$T$4,AT14)))</xm:f>
            <xm:f>'Listados Datos'!$T$4</xm:f>
            <x14:dxf>
              <font>
                <b/>
                <i val="0"/>
                <color theme="0"/>
              </font>
              <fill>
                <patternFill>
                  <bgColor rgb="FFE26B0A"/>
                </patternFill>
              </fill>
            </x14:dxf>
          </x14:cfRule>
          <x14:cfRule type="containsText" priority="17273" operator="containsText" id="{56032107-A1BB-4DEE-8C44-C21D19417AF4}">
            <xm:f>NOT(ISERROR(SEARCH('Listados Datos'!$T$5,AT14)))</xm:f>
            <xm:f>'Listados Datos'!$T$5</xm:f>
            <x14:dxf>
              <font>
                <b/>
                <i val="0"/>
                <color auto="1"/>
              </font>
              <fill>
                <patternFill>
                  <bgColor rgb="FFFFFF00"/>
                </patternFill>
              </fill>
            </x14:dxf>
          </x14:cfRule>
          <x14:cfRule type="containsText" priority="17274" operator="containsText" id="{933E7186-A94A-4C4B-A410-EA44D60623DC}">
            <xm:f>NOT(ISERROR(SEARCH('Listados Datos'!$T$6,AT14)))</xm:f>
            <xm:f>'Listados Datos'!$T$6</xm:f>
            <x14:dxf>
              <font>
                <b/>
                <i val="0"/>
              </font>
              <fill>
                <patternFill>
                  <bgColor rgb="FF92D050"/>
                </patternFill>
              </fill>
            </x14:dxf>
          </x14:cfRule>
          <xm:sqref>AT14</xm:sqref>
        </x14:conditionalFormatting>
        <x14:conditionalFormatting xmlns:xm="http://schemas.microsoft.com/office/excel/2006/main">
          <x14:cfRule type="containsText" priority="17261" operator="containsText" id="{6BD5368C-81CE-4A40-AEB3-C251BA165773}">
            <xm:f>NOT(ISERROR(SEARCH('Listados Datos'!$P$3,AR14)))</xm:f>
            <xm:f>'Listados Datos'!$P$3</xm:f>
            <x14:dxf>
              <fill>
                <patternFill>
                  <bgColor rgb="FF99CC00"/>
                </patternFill>
              </fill>
            </x14:dxf>
          </x14:cfRule>
          <x14:cfRule type="containsText" priority="17262" operator="containsText" id="{DFB91DBD-B707-4D9E-BC86-3BFBAD8FD207}">
            <xm:f>NOT(ISERROR(SEARCH('Listados Datos'!$P$4,AR14)))</xm:f>
            <xm:f>'Listados Datos'!$P$4</xm:f>
            <x14:dxf>
              <fill>
                <patternFill>
                  <bgColor rgb="FF33CC33"/>
                </patternFill>
              </fill>
            </x14:dxf>
          </x14:cfRule>
          <x14:cfRule type="containsText" priority="17263" operator="containsText" id="{9F71AFEA-34FD-48CF-9926-315A2B8EE1A3}">
            <xm:f>NOT(ISERROR(SEARCH('Listados Datos'!$P$5,AR14)))</xm:f>
            <xm:f>'Listados Datos'!$P$5</xm:f>
            <x14:dxf>
              <fill>
                <patternFill>
                  <bgColor rgb="FFFFFF00"/>
                </patternFill>
              </fill>
            </x14:dxf>
          </x14:cfRule>
          <x14:cfRule type="containsText" priority="17264" operator="containsText" id="{D2291AE4-7174-46F3-A19D-6F46DDE1037A}">
            <xm:f>NOT(ISERROR(SEARCH('Listados Datos'!$P$6,AR14)))</xm:f>
            <xm:f>'Listados Datos'!$P$6</xm:f>
            <x14:dxf>
              <fill>
                <patternFill>
                  <bgColor rgb="FFFFC000"/>
                </patternFill>
              </fill>
            </x14:dxf>
          </x14:cfRule>
          <x14:cfRule type="containsText" priority="17265" operator="containsText" id="{F0BD6920-4BCF-4612-8F93-29915A84F404}">
            <xm:f>NOT(ISERROR(SEARCH('Listados Datos'!$P$7,AR14)))</xm:f>
            <xm:f>'Listados Datos'!$P$7</xm:f>
            <x14:dxf>
              <fill>
                <patternFill>
                  <bgColor rgb="FFFF0000"/>
                </patternFill>
              </fill>
            </x14:dxf>
          </x14:cfRule>
          <xm:sqref>AR14</xm:sqref>
        </x14:conditionalFormatting>
        <x14:conditionalFormatting xmlns:xm="http://schemas.microsoft.com/office/excel/2006/main">
          <x14:cfRule type="containsText" priority="17257" operator="containsText" id="{25235947-FF01-40C1-BD7E-10689B3CB2A9}">
            <xm:f>NOT(ISERROR(SEARCH('Listados Datos'!$T$3,AF20)))</xm:f>
            <xm:f>'Listados Datos'!$T$3</xm:f>
            <x14:dxf>
              <fill>
                <patternFill patternType="solid">
                  <bgColor rgb="FFC00000"/>
                </patternFill>
              </fill>
            </x14:dxf>
          </x14:cfRule>
          <x14:cfRule type="containsText" priority="17258" operator="containsText" id="{13A1D631-6566-41C9-966E-1ED72D5CC9BD}">
            <xm:f>NOT(ISERROR(SEARCH('Listados Datos'!$T$4,AF20)))</xm:f>
            <xm:f>'Listados Datos'!$T$4</xm:f>
            <x14:dxf>
              <font>
                <b/>
                <i val="0"/>
                <color theme="0"/>
              </font>
              <fill>
                <patternFill>
                  <bgColor rgb="FFE26B0A"/>
                </patternFill>
              </fill>
            </x14:dxf>
          </x14:cfRule>
          <x14:cfRule type="containsText" priority="17259" operator="containsText" id="{58E31EDC-6BA8-4644-B1BE-C258A6908595}">
            <xm:f>NOT(ISERROR(SEARCH('Listados Datos'!$T$5,AF20)))</xm:f>
            <xm:f>'Listados Datos'!$T$5</xm:f>
            <x14:dxf>
              <font>
                <b/>
                <i val="0"/>
                <color auto="1"/>
              </font>
              <fill>
                <patternFill>
                  <bgColor rgb="FFFFFF00"/>
                </patternFill>
              </fill>
            </x14:dxf>
          </x14:cfRule>
          <x14:cfRule type="containsText" priority="17260" operator="containsText" id="{992D7A64-D4F2-456B-A90C-FDB6253D5A81}">
            <xm:f>NOT(ISERROR(SEARCH('Listados Datos'!$T$6,AF20)))</xm:f>
            <xm:f>'Listados Datos'!$T$6</xm:f>
            <x14:dxf>
              <font>
                <b/>
                <i val="0"/>
              </font>
              <fill>
                <patternFill>
                  <bgColor rgb="FF92D050"/>
                </patternFill>
              </fill>
            </x14:dxf>
          </x14:cfRule>
          <xm:sqref>AF20</xm:sqref>
        </x14:conditionalFormatting>
        <x14:conditionalFormatting xmlns:xm="http://schemas.microsoft.com/office/excel/2006/main">
          <x14:cfRule type="containsText" priority="17253" operator="containsText" id="{0B706D0C-A0F9-4BCF-AB19-285A435834F0}">
            <xm:f>NOT(ISERROR(SEARCH('Listados Datos'!$T$3,AB20)))</xm:f>
            <xm:f>'Listados Datos'!$T$3</xm:f>
            <x14:dxf>
              <fill>
                <patternFill patternType="solid">
                  <bgColor rgb="FFC00000"/>
                </patternFill>
              </fill>
            </x14:dxf>
          </x14:cfRule>
          <x14:cfRule type="containsText" priority="17254" operator="containsText" id="{1EA6ABED-ACF5-405C-BD5C-7C10DEC6255C}">
            <xm:f>NOT(ISERROR(SEARCH('Listados Datos'!$T$4,AB20)))</xm:f>
            <xm:f>'Listados Datos'!$T$4</xm:f>
            <x14:dxf>
              <font>
                <b/>
                <i val="0"/>
                <color theme="0"/>
              </font>
              <fill>
                <patternFill>
                  <bgColor rgb="FFE26B0A"/>
                </patternFill>
              </fill>
            </x14:dxf>
          </x14:cfRule>
          <x14:cfRule type="containsText" priority="17255" operator="containsText" id="{CD8B081B-1A8A-4B14-A7ED-215643ADC203}">
            <xm:f>NOT(ISERROR(SEARCH('Listados Datos'!$T$5,AB20)))</xm:f>
            <xm:f>'Listados Datos'!$T$5</xm:f>
            <x14:dxf>
              <font>
                <b/>
                <i val="0"/>
                <color auto="1"/>
              </font>
              <fill>
                <patternFill>
                  <bgColor rgb="FFFFFF00"/>
                </patternFill>
              </fill>
            </x14:dxf>
          </x14:cfRule>
          <x14:cfRule type="containsText" priority="17256" operator="containsText" id="{1EC30E80-809F-4ECC-84C0-EF5F9A455CD0}">
            <xm:f>NOT(ISERROR(SEARCH('Listados Datos'!$T$6,AB20)))</xm:f>
            <xm:f>'Listados Datos'!$T$6</xm:f>
            <x14:dxf>
              <font>
                <b/>
                <i val="0"/>
              </font>
              <fill>
                <patternFill>
                  <bgColor rgb="FF92D050"/>
                </patternFill>
              </fill>
            </x14:dxf>
          </x14:cfRule>
          <xm:sqref>AB20</xm:sqref>
        </x14:conditionalFormatting>
        <x14:conditionalFormatting xmlns:xm="http://schemas.microsoft.com/office/excel/2006/main">
          <x14:cfRule type="containsText" priority="17243" operator="containsText" id="{D9E5C658-C7AB-4784-81D6-441EA5D4C959}">
            <xm:f>NOT(ISERROR(SEARCH('Listados Datos'!$P$3,Z20)))</xm:f>
            <xm:f>'Listados Datos'!$P$3</xm:f>
            <x14:dxf>
              <fill>
                <patternFill>
                  <bgColor rgb="FF99CC00"/>
                </patternFill>
              </fill>
            </x14:dxf>
          </x14:cfRule>
          <x14:cfRule type="containsText" priority="17244" operator="containsText" id="{00CFA22D-7294-468D-91E3-91D29B994273}">
            <xm:f>NOT(ISERROR(SEARCH('Listados Datos'!$P$4,Z20)))</xm:f>
            <xm:f>'Listados Datos'!$P$4</xm:f>
            <x14:dxf>
              <fill>
                <patternFill>
                  <bgColor rgb="FF33CC33"/>
                </patternFill>
              </fill>
            </x14:dxf>
          </x14:cfRule>
          <x14:cfRule type="containsText" priority="17245" operator="containsText" id="{D64150D6-323B-45BE-AFC2-995764CC0582}">
            <xm:f>NOT(ISERROR(SEARCH('Listados Datos'!$P$5,Z20)))</xm:f>
            <xm:f>'Listados Datos'!$P$5</xm:f>
            <x14:dxf>
              <fill>
                <patternFill>
                  <bgColor rgb="FFFFFF00"/>
                </patternFill>
              </fill>
            </x14:dxf>
          </x14:cfRule>
          <x14:cfRule type="containsText" priority="17246" operator="containsText" id="{66858101-56F8-4E26-BFC7-6CA7A06FBE9D}">
            <xm:f>NOT(ISERROR(SEARCH('Listados Datos'!$P$6,Z20)))</xm:f>
            <xm:f>'Listados Datos'!$P$6</xm:f>
            <x14:dxf>
              <fill>
                <patternFill>
                  <bgColor rgb="FFFFC000"/>
                </patternFill>
              </fill>
            </x14:dxf>
          </x14:cfRule>
          <x14:cfRule type="containsText" priority="17247" operator="containsText" id="{3D887B04-9012-4C06-A9BA-77405A0F65B5}">
            <xm:f>NOT(ISERROR(SEARCH('Listados Datos'!$P$7,Z20)))</xm:f>
            <xm:f>'Listados Datos'!$P$7</xm:f>
            <x14:dxf>
              <fill>
                <patternFill>
                  <bgColor rgb="FFFF0000"/>
                </patternFill>
              </fill>
            </x14:dxf>
          </x14:cfRule>
          <xm:sqref>Z20</xm:sqref>
        </x14:conditionalFormatting>
        <x14:conditionalFormatting xmlns:xm="http://schemas.microsoft.com/office/excel/2006/main">
          <x14:cfRule type="containsText" priority="17213" operator="containsText" id="{583D7BA5-827E-49D8-A9ED-3A3052AFF64A}">
            <xm:f>NOT(ISERROR(SEARCH('Listados Datos'!$T$3,AT20)))</xm:f>
            <xm:f>'Listados Datos'!$T$3</xm:f>
            <x14:dxf>
              <fill>
                <patternFill patternType="solid">
                  <bgColor rgb="FFC00000"/>
                </patternFill>
              </fill>
            </x14:dxf>
          </x14:cfRule>
          <x14:cfRule type="containsText" priority="17214" operator="containsText" id="{2E758619-766B-47E8-A802-06F1BFCAC57C}">
            <xm:f>NOT(ISERROR(SEARCH('Listados Datos'!$T$4,AT20)))</xm:f>
            <xm:f>'Listados Datos'!$T$4</xm:f>
            <x14:dxf>
              <font>
                <b/>
                <i val="0"/>
                <color theme="0"/>
              </font>
              <fill>
                <patternFill>
                  <bgColor rgb="FFE26B0A"/>
                </patternFill>
              </fill>
            </x14:dxf>
          </x14:cfRule>
          <x14:cfRule type="containsText" priority="17215" operator="containsText" id="{A7C63A36-1046-4588-A6FA-92A7092DF8B0}">
            <xm:f>NOT(ISERROR(SEARCH('Listados Datos'!$T$5,AT20)))</xm:f>
            <xm:f>'Listados Datos'!$T$5</xm:f>
            <x14:dxf>
              <font>
                <b/>
                <i val="0"/>
                <color auto="1"/>
              </font>
              <fill>
                <patternFill>
                  <bgColor rgb="FFFFFF00"/>
                </patternFill>
              </fill>
            </x14:dxf>
          </x14:cfRule>
          <x14:cfRule type="containsText" priority="17216" operator="containsText" id="{65896102-0FD5-41FC-AC9E-9595F0B78FA5}">
            <xm:f>NOT(ISERROR(SEARCH('Listados Datos'!$T$6,AT20)))</xm:f>
            <xm:f>'Listados Datos'!$T$6</xm:f>
            <x14:dxf>
              <font>
                <b/>
                <i val="0"/>
              </font>
              <fill>
                <patternFill>
                  <bgColor rgb="FF92D050"/>
                </patternFill>
              </fill>
            </x14:dxf>
          </x14:cfRule>
          <xm:sqref>AT20</xm:sqref>
        </x14:conditionalFormatting>
        <x14:conditionalFormatting xmlns:xm="http://schemas.microsoft.com/office/excel/2006/main">
          <x14:cfRule type="containsText" priority="17203" operator="containsText" id="{A9E6BB66-72C9-4ED6-97FF-CC8930C92A2E}">
            <xm:f>NOT(ISERROR(SEARCH('Listados Datos'!$P$3,AR20)))</xm:f>
            <xm:f>'Listados Datos'!$P$3</xm:f>
            <x14:dxf>
              <fill>
                <patternFill>
                  <bgColor rgb="FF99CC00"/>
                </patternFill>
              </fill>
            </x14:dxf>
          </x14:cfRule>
          <x14:cfRule type="containsText" priority="17204" operator="containsText" id="{A56B9FCB-FEAE-4324-8530-B012114A0E7F}">
            <xm:f>NOT(ISERROR(SEARCH('Listados Datos'!$P$4,AR20)))</xm:f>
            <xm:f>'Listados Datos'!$P$4</xm:f>
            <x14:dxf>
              <fill>
                <patternFill>
                  <bgColor rgb="FF33CC33"/>
                </patternFill>
              </fill>
            </x14:dxf>
          </x14:cfRule>
          <x14:cfRule type="containsText" priority="17205" operator="containsText" id="{3D099D53-19AB-4262-A801-593558F46159}">
            <xm:f>NOT(ISERROR(SEARCH('Listados Datos'!$P$5,AR20)))</xm:f>
            <xm:f>'Listados Datos'!$P$5</xm:f>
            <x14:dxf>
              <fill>
                <patternFill>
                  <bgColor rgb="FFFFFF00"/>
                </patternFill>
              </fill>
            </x14:dxf>
          </x14:cfRule>
          <x14:cfRule type="containsText" priority="17206" operator="containsText" id="{4D978F10-1738-4825-8A06-0580F87300F6}">
            <xm:f>NOT(ISERROR(SEARCH('Listados Datos'!$P$6,AR20)))</xm:f>
            <xm:f>'Listados Datos'!$P$6</xm:f>
            <x14:dxf>
              <fill>
                <patternFill>
                  <bgColor rgb="FFFFC000"/>
                </patternFill>
              </fill>
            </x14:dxf>
          </x14:cfRule>
          <x14:cfRule type="containsText" priority="17207" operator="containsText" id="{7041AC33-F373-4760-BC79-7BBBF163C780}">
            <xm:f>NOT(ISERROR(SEARCH('Listados Datos'!$P$7,AR20)))</xm:f>
            <xm:f>'Listados Datos'!$P$7</xm:f>
            <x14:dxf>
              <fill>
                <patternFill>
                  <bgColor rgb="FFFF0000"/>
                </patternFill>
              </fill>
            </x14:dxf>
          </x14:cfRule>
          <xm:sqref>AR20</xm:sqref>
        </x14:conditionalFormatting>
        <x14:conditionalFormatting xmlns:xm="http://schemas.microsoft.com/office/excel/2006/main">
          <x14:cfRule type="containsText" priority="17145" operator="containsText" id="{38C25C96-CFFD-4F35-B882-656D0C7CF42B}">
            <xm:f>NOT(ISERROR(SEARCH('Listados Datos'!$P$3,AR26)))</xm:f>
            <xm:f>'Listados Datos'!$P$3</xm:f>
            <x14:dxf>
              <fill>
                <patternFill>
                  <bgColor rgb="FF99CC00"/>
                </patternFill>
              </fill>
            </x14:dxf>
          </x14:cfRule>
          <x14:cfRule type="containsText" priority="17146" operator="containsText" id="{B4AC1FC4-D5E2-452A-ABF7-936F2BD981DD}">
            <xm:f>NOT(ISERROR(SEARCH('Listados Datos'!$P$4,AR26)))</xm:f>
            <xm:f>'Listados Datos'!$P$4</xm:f>
            <x14:dxf>
              <fill>
                <patternFill>
                  <bgColor rgb="FF33CC33"/>
                </patternFill>
              </fill>
            </x14:dxf>
          </x14:cfRule>
          <x14:cfRule type="containsText" priority="17147" operator="containsText" id="{2EE6D5DB-17C0-4A01-986B-29A797FE7735}">
            <xm:f>NOT(ISERROR(SEARCH('Listados Datos'!$P$5,AR26)))</xm:f>
            <xm:f>'Listados Datos'!$P$5</xm:f>
            <x14:dxf>
              <fill>
                <patternFill>
                  <bgColor rgb="FFFFFF00"/>
                </patternFill>
              </fill>
            </x14:dxf>
          </x14:cfRule>
          <x14:cfRule type="containsText" priority="17148" operator="containsText" id="{5E322E63-4077-4900-9CE3-7D6494CA5E11}">
            <xm:f>NOT(ISERROR(SEARCH('Listados Datos'!$P$6,AR26)))</xm:f>
            <xm:f>'Listados Datos'!$P$6</xm:f>
            <x14:dxf>
              <fill>
                <patternFill>
                  <bgColor rgb="FFFFC000"/>
                </patternFill>
              </fill>
            </x14:dxf>
          </x14:cfRule>
          <x14:cfRule type="containsText" priority="17149" operator="containsText" id="{D9CB039C-DBE2-4BA9-8FCE-94DD2B043D60}">
            <xm:f>NOT(ISERROR(SEARCH('Listados Datos'!$P$7,AR26)))</xm:f>
            <xm:f>'Listados Datos'!$P$7</xm:f>
            <x14:dxf>
              <fill>
                <patternFill>
                  <bgColor rgb="FFFF0000"/>
                </patternFill>
              </fill>
            </x14:dxf>
          </x14:cfRule>
          <xm:sqref>AR26</xm:sqref>
        </x14:conditionalFormatting>
        <x14:conditionalFormatting xmlns:xm="http://schemas.microsoft.com/office/excel/2006/main">
          <x14:cfRule type="containsText" priority="17155" operator="containsText" id="{F49F8CE3-FBED-459F-A7AE-A842A4423FBD}">
            <xm:f>NOT(ISERROR(SEARCH('Listados Datos'!$T$3,AT26)))</xm:f>
            <xm:f>'Listados Datos'!$T$3</xm:f>
            <x14:dxf>
              <fill>
                <patternFill patternType="solid">
                  <bgColor rgb="FFC00000"/>
                </patternFill>
              </fill>
            </x14:dxf>
          </x14:cfRule>
          <x14:cfRule type="containsText" priority="17156" operator="containsText" id="{34514D58-AB78-460E-8CC6-C89F7AAC2650}">
            <xm:f>NOT(ISERROR(SEARCH('Listados Datos'!$T$4,AT26)))</xm:f>
            <xm:f>'Listados Datos'!$T$4</xm:f>
            <x14:dxf>
              <font>
                <b/>
                <i val="0"/>
                <color theme="0"/>
              </font>
              <fill>
                <patternFill>
                  <bgColor rgb="FFE26B0A"/>
                </patternFill>
              </fill>
            </x14:dxf>
          </x14:cfRule>
          <x14:cfRule type="containsText" priority="17157" operator="containsText" id="{16D1AD68-7EFB-4B63-8046-C1B4A143CCF6}">
            <xm:f>NOT(ISERROR(SEARCH('Listados Datos'!$T$5,AT26)))</xm:f>
            <xm:f>'Listados Datos'!$T$5</xm:f>
            <x14:dxf>
              <font>
                <b/>
                <i val="0"/>
                <color auto="1"/>
              </font>
              <fill>
                <patternFill>
                  <bgColor rgb="FFFFFF00"/>
                </patternFill>
              </fill>
            </x14:dxf>
          </x14:cfRule>
          <x14:cfRule type="containsText" priority="17158" operator="containsText" id="{B9B3F3B9-C9F9-4586-BA99-D8AF78EFD76C}">
            <xm:f>NOT(ISERROR(SEARCH('Listados Datos'!$T$6,AT26)))</xm:f>
            <xm:f>'Listados Datos'!$T$6</xm:f>
            <x14:dxf>
              <font>
                <b/>
                <i val="0"/>
              </font>
              <fill>
                <patternFill>
                  <bgColor rgb="FF92D050"/>
                </patternFill>
              </fill>
            </x14:dxf>
          </x14:cfRule>
          <xm:sqref>AT26</xm:sqref>
        </x14:conditionalFormatting>
        <x14:conditionalFormatting xmlns:xm="http://schemas.microsoft.com/office/excel/2006/main">
          <x14:cfRule type="containsText" priority="17199" operator="containsText" id="{66256114-B242-4E90-8612-CE65B4C195CC}">
            <xm:f>NOT(ISERROR(SEARCH('Listados Datos'!$T$3,AF26)))</xm:f>
            <xm:f>'Listados Datos'!$T$3</xm:f>
            <x14:dxf>
              <fill>
                <patternFill patternType="solid">
                  <bgColor rgb="FFC00000"/>
                </patternFill>
              </fill>
            </x14:dxf>
          </x14:cfRule>
          <x14:cfRule type="containsText" priority="17200" operator="containsText" id="{4F6251A4-085D-46E3-AFAF-7660DC930C99}">
            <xm:f>NOT(ISERROR(SEARCH('Listados Datos'!$T$4,AF26)))</xm:f>
            <xm:f>'Listados Datos'!$T$4</xm:f>
            <x14:dxf>
              <font>
                <b/>
                <i val="0"/>
                <color theme="0"/>
              </font>
              <fill>
                <patternFill>
                  <bgColor rgb="FFE26B0A"/>
                </patternFill>
              </fill>
            </x14:dxf>
          </x14:cfRule>
          <x14:cfRule type="containsText" priority="17201" operator="containsText" id="{32DC2BED-C54A-43C9-9465-6078D5167E0F}">
            <xm:f>NOT(ISERROR(SEARCH('Listados Datos'!$T$5,AF26)))</xm:f>
            <xm:f>'Listados Datos'!$T$5</xm:f>
            <x14:dxf>
              <font>
                <b/>
                <i val="0"/>
                <color auto="1"/>
              </font>
              <fill>
                <patternFill>
                  <bgColor rgb="FFFFFF00"/>
                </patternFill>
              </fill>
            </x14:dxf>
          </x14:cfRule>
          <x14:cfRule type="containsText" priority="17202" operator="containsText" id="{B3BA0A1A-84A9-4B56-8F0B-5AD4B59D5AB8}">
            <xm:f>NOT(ISERROR(SEARCH('Listados Datos'!$T$6,AF26)))</xm:f>
            <xm:f>'Listados Datos'!$T$6</xm:f>
            <x14:dxf>
              <font>
                <b/>
                <i val="0"/>
              </font>
              <fill>
                <patternFill>
                  <bgColor rgb="FF92D050"/>
                </patternFill>
              </fill>
            </x14:dxf>
          </x14:cfRule>
          <xm:sqref>AF26</xm:sqref>
        </x14:conditionalFormatting>
        <x14:conditionalFormatting xmlns:xm="http://schemas.microsoft.com/office/excel/2006/main">
          <x14:cfRule type="containsText" priority="17195" operator="containsText" id="{0A89294D-FC17-46CF-84FD-51348E779F66}">
            <xm:f>NOT(ISERROR(SEARCH('Listados Datos'!$T$3,AB26)))</xm:f>
            <xm:f>'Listados Datos'!$T$3</xm:f>
            <x14:dxf>
              <fill>
                <patternFill patternType="solid">
                  <bgColor rgb="FFC00000"/>
                </patternFill>
              </fill>
            </x14:dxf>
          </x14:cfRule>
          <x14:cfRule type="containsText" priority="17196" operator="containsText" id="{227DD187-2D27-4CC6-A203-9160B35241B1}">
            <xm:f>NOT(ISERROR(SEARCH('Listados Datos'!$T$4,AB26)))</xm:f>
            <xm:f>'Listados Datos'!$T$4</xm:f>
            <x14:dxf>
              <font>
                <b/>
                <i val="0"/>
                <color theme="0"/>
              </font>
              <fill>
                <patternFill>
                  <bgColor rgb="FFE26B0A"/>
                </patternFill>
              </fill>
            </x14:dxf>
          </x14:cfRule>
          <x14:cfRule type="containsText" priority="17197" operator="containsText" id="{315050CA-5C86-47A1-BE09-D567D11589F3}">
            <xm:f>NOT(ISERROR(SEARCH('Listados Datos'!$T$5,AB26)))</xm:f>
            <xm:f>'Listados Datos'!$T$5</xm:f>
            <x14:dxf>
              <font>
                <b/>
                <i val="0"/>
                <color auto="1"/>
              </font>
              <fill>
                <patternFill>
                  <bgColor rgb="FFFFFF00"/>
                </patternFill>
              </fill>
            </x14:dxf>
          </x14:cfRule>
          <x14:cfRule type="containsText" priority="17198" operator="containsText" id="{8C427757-DCD5-4233-B6EB-24491ED1A4CA}">
            <xm:f>NOT(ISERROR(SEARCH('Listados Datos'!$T$6,AB26)))</xm:f>
            <xm:f>'Listados Datos'!$T$6</xm:f>
            <x14:dxf>
              <font>
                <b/>
                <i val="0"/>
              </font>
              <fill>
                <patternFill>
                  <bgColor rgb="FF92D050"/>
                </patternFill>
              </fill>
            </x14:dxf>
          </x14:cfRule>
          <xm:sqref>AB26</xm:sqref>
        </x14:conditionalFormatting>
        <x14:conditionalFormatting xmlns:xm="http://schemas.microsoft.com/office/excel/2006/main">
          <x14:cfRule type="containsText" priority="17185" operator="containsText" id="{0790337C-3FAF-4A9C-AB49-5537A721FC47}">
            <xm:f>NOT(ISERROR(SEARCH('Listados Datos'!$P$3,Z26)))</xm:f>
            <xm:f>'Listados Datos'!$P$3</xm:f>
            <x14:dxf>
              <fill>
                <patternFill>
                  <bgColor rgb="FF99CC00"/>
                </patternFill>
              </fill>
            </x14:dxf>
          </x14:cfRule>
          <x14:cfRule type="containsText" priority="17186" operator="containsText" id="{4B1EB688-EAC8-4C40-9021-90095D49D8AA}">
            <xm:f>NOT(ISERROR(SEARCH('Listados Datos'!$P$4,Z26)))</xm:f>
            <xm:f>'Listados Datos'!$P$4</xm:f>
            <x14:dxf>
              <fill>
                <patternFill>
                  <bgColor rgb="FF33CC33"/>
                </patternFill>
              </fill>
            </x14:dxf>
          </x14:cfRule>
          <x14:cfRule type="containsText" priority="17187" operator="containsText" id="{66DD5F1B-7A0D-4334-AF8B-A272B0C6761B}">
            <xm:f>NOT(ISERROR(SEARCH('Listados Datos'!$P$5,Z26)))</xm:f>
            <xm:f>'Listados Datos'!$P$5</xm:f>
            <x14:dxf>
              <fill>
                <patternFill>
                  <bgColor rgb="FFFFFF00"/>
                </patternFill>
              </fill>
            </x14:dxf>
          </x14:cfRule>
          <x14:cfRule type="containsText" priority="17188" operator="containsText" id="{F0129569-8628-48C9-80A6-C86A631001E5}">
            <xm:f>NOT(ISERROR(SEARCH('Listados Datos'!$P$6,Z26)))</xm:f>
            <xm:f>'Listados Datos'!$P$6</xm:f>
            <x14:dxf>
              <fill>
                <patternFill>
                  <bgColor rgb="FFFFC000"/>
                </patternFill>
              </fill>
            </x14:dxf>
          </x14:cfRule>
          <x14:cfRule type="containsText" priority="17189" operator="containsText" id="{6F4EADFF-977E-4535-BF62-CE92128D3490}">
            <xm:f>NOT(ISERROR(SEARCH('Listados Datos'!$P$7,Z26)))</xm:f>
            <xm:f>'Listados Datos'!$P$7</xm:f>
            <x14:dxf>
              <fill>
                <patternFill>
                  <bgColor rgb="FFFF0000"/>
                </patternFill>
              </fill>
            </x14:dxf>
          </x14:cfRule>
          <xm:sqref>Z26</xm:sqref>
        </x14:conditionalFormatting>
        <x14:conditionalFormatting xmlns:xm="http://schemas.microsoft.com/office/excel/2006/main">
          <x14:cfRule type="containsText" priority="17141" operator="containsText" id="{273D801F-2546-40FB-8B08-E6BB8A21A01C}">
            <xm:f>NOT(ISERROR(SEARCH('Listados Datos'!$T$3,AF32)))</xm:f>
            <xm:f>'Listados Datos'!$T$3</xm:f>
            <x14:dxf>
              <fill>
                <patternFill patternType="solid">
                  <bgColor rgb="FFC00000"/>
                </patternFill>
              </fill>
            </x14:dxf>
          </x14:cfRule>
          <x14:cfRule type="containsText" priority="17142" operator="containsText" id="{E9B43C00-7DDD-4D79-BA09-0232C795A513}">
            <xm:f>NOT(ISERROR(SEARCH('Listados Datos'!$T$4,AF32)))</xm:f>
            <xm:f>'Listados Datos'!$T$4</xm:f>
            <x14:dxf>
              <font>
                <b/>
                <i val="0"/>
                <color theme="0"/>
              </font>
              <fill>
                <patternFill>
                  <bgColor rgb="FFE26B0A"/>
                </patternFill>
              </fill>
            </x14:dxf>
          </x14:cfRule>
          <x14:cfRule type="containsText" priority="17143" operator="containsText" id="{303C071B-B5C9-4C78-9B6A-1FE601A506BD}">
            <xm:f>NOT(ISERROR(SEARCH('Listados Datos'!$T$5,AF32)))</xm:f>
            <xm:f>'Listados Datos'!$T$5</xm:f>
            <x14:dxf>
              <font>
                <b/>
                <i val="0"/>
                <color auto="1"/>
              </font>
              <fill>
                <patternFill>
                  <bgColor rgb="FFFFFF00"/>
                </patternFill>
              </fill>
            </x14:dxf>
          </x14:cfRule>
          <x14:cfRule type="containsText" priority="17144" operator="containsText" id="{76C5BB64-72E1-4713-BF45-860271572A87}">
            <xm:f>NOT(ISERROR(SEARCH('Listados Datos'!$T$6,AF32)))</xm:f>
            <xm:f>'Listados Datos'!$T$6</xm:f>
            <x14:dxf>
              <font>
                <b/>
                <i val="0"/>
              </font>
              <fill>
                <patternFill>
                  <bgColor rgb="FF92D050"/>
                </patternFill>
              </fill>
            </x14:dxf>
          </x14:cfRule>
          <xm:sqref>AF32</xm:sqref>
        </x14:conditionalFormatting>
        <x14:conditionalFormatting xmlns:xm="http://schemas.microsoft.com/office/excel/2006/main">
          <x14:cfRule type="containsText" priority="17137" operator="containsText" id="{17076450-0479-4E0A-8457-FC51F73D298C}">
            <xm:f>NOT(ISERROR(SEARCH('Listados Datos'!$T$3,AB32)))</xm:f>
            <xm:f>'Listados Datos'!$T$3</xm:f>
            <x14:dxf>
              <fill>
                <patternFill patternType="solid">
                  <bgColor rgb="FFC00000"/>
                </patternFill>
              </fill>
            </x14:dxf>
          </x14:cfRule>
          <x14:cfRule type="containsText" priority="17138" operator="containsText" id="{79B4FEF3-03C9-4C1D-B992-4210155BE076}">
            <xm:f>NOT(ISERROR(SEARCH('Listados Datos'!$T$4,AB32)))</xm:f>
            <xm:f>'Listados Datos'!$T$4</xm:f>
            <x14:dxf>
              <font>
                <b/>
                <i val="0"/>
                <color theme="0"/>
              </font>
              <fill>
                <patternFill>
                  <bgColor rgb="FFE26B0A"/>
                </patternFill>
              </fill>
            </x14:dxf>
          </x14:cfRule>
          <x14:cfRule type="containsText" priority="17139" operator="containsText" id="{C962420E-CEA6-4EDE-945D-3F59E99C71D3}">
            <xm:f>NOT(ISERROR(SEARCH('Listados Datos'!$T$5,AB32)))</xm:f>
            <xm:f>'Listados Datos'!$T$5</xm:f>
            <x14:dxf>
              <font>
                <b/>
                <i val="0"/>
                <color auto="1"/>
              </font>
              <fill>
                <patternFill>
                  <bgColor rgb="FFFFFF00"/>
                </patternFill>
              </fill>
            </x14:dxf>
          </x14:cfRule>
          <x14:cfRule type="containsText" priority="17140" operator="containsText" id="{DC5B0D40-2303-4D07-9464-450A5021149E}">
            <xm:f>NOT(ISERROR(SEARCH('Listados Datos'!$T$6,AB32)))</xm:f>
            <xm:f>'Listados Datos'!$T$6</xm:f>
            <x14:dxf>
              <font>
                <b/>
                <i val="0"/>
              </font>
              <fill>
                <patternFill>
                  <bgColor rgb="FF92D050"/>
                </patternFill>
              </fill>
            </x14:dxf>
          </x14:cfRule>
          <xm:sqref>AB32</xm:sqref>
        </x14:conditionalFormatting>
        <x14:conditionalFormatting xmlns:xm="http://schemas.microsoft.com/office/excel/2006/main">
          <x14:cfRule type="containsText" priority="17127" operator="containsText" id="{2118DB7C-0D63-4EEA-AA40-1FBCD4A34158}">
            <xm:f>NOT(ISERROR(SEARCH('Listados Datos'!$P$3,Z32)))</xm:f>
            <xm:f>'Listados Datos'!$P$3</xm:f>
            <x14:dxf>
              <fill>
                <patternFill>
                  <bgColor rgb="FF99CC00"/>
                </patternFill>
              </fill>
            </x14:dxf>
          </x14:cfRule>
          <x14:cfRule type="containsText" priority="17128" operator="containsText" id="{3A1CA8AD-F544-43B2-A126-F2018F806F7F}">
            <xm:f>NOT(ISERROR(SEARCH('Listados Datos'!$P$4,Z32)))</xm:f>
            <xm:f>'Listados Datos'!$P$4</xm:f>
            <x14:dxf>
              <fill>
                <patternFill>
                  <bgColor rgb="FF33CC33"/>
                </patternFill>
              </fill>
            </x14:dxf>
          </x14:cfRule>
          <x14:cfRule type="containsText" priority="17129" operator="containsText" id="{459695F3-E12B-4D32-8F51-B347EA62DE0B}">
            <xm:f>NOT(ISERROR(SEARCH('Listados Datos'!$P$5,Z32)))</xm:f>
            <xm:f>'Listados Datos'!$P$5</xm:f>
            <x14:dxf>
              <fill>
                <patternFill>
                  <bgColor rgb="FFFFFF00"/>
                </patternFill>
              </fill>
            </x14:dxf>
          </x14:cfRule>
          <x14:cfRule type="containsText" priority="17130" operator="containsText" id="{EEE5D690-4547-4075-B444-3568E05BC407}">
            <xm:f>NOT(ISERROR(SEARCH('Listados Datos'!$P$6,Z32)))</xm:f>
            <xm:f>'Listados Datos'!$P$6</xm:f>
            <x14:dxf>
              <fill>
                <patternFill>
                  <bgColor rgb="FFFFC000"/>
                </patternFill>
              </fill>
            </x14:dxf>
          </x14:cfRule>
          <x14:cfRule type="containsText" priority="17131" operator="containsText" id="{49676B82-4B05-47AD-B857-42F83D853B50}">
            <xm:f>NOT(ISERROR(SEARCH('Listados Datos'!$P$7,Z32)))</xm:f>
            <xm:f>'Listados Datos'!$P$7</xm:f>
            <x14:dxf>
              <fill>
                <patternFill>
                  <bgColor rgb="FFFF0000"/>
                </patternFill>
              </fill>
            </x14:dxf>
          </x14:cfRule>
          <xm:sqref>Z32</xm:sqref>
        </x14:conditionalFormatting>
        <x14:conditionalFormatting xmlns:xm="http://schemas.microsoft.com/office/excel/2006/main">
          <x14:cfRule type="containsText" priority="17097" operator="containsText" id="{7CEA101D-B767-4EA5-933B-67FBA86730E8}">
            <xm:f>NOT(ISERROR(SEARCH('Listados Datos'!$T$3,AT32)))</xm:f>
            <xm:f>'Listados Datos'!$T$3</xm:f>
            <x14:dxf>
              <fill>
                <patternFill patternType="solid">
                  <bgColor rgb="FFC00000"/>
                </patternFill>
              </fill>
            </x14:dxf>
          </x14:cfRule>
          <x14:cfRule type="containsText" priority="17098" operator="containsText" id="{50CEE988-659A-4F53-9ADA-8A30A2119B9B}">
            <xm:f>NOT(ISERROR(SEARCH('Listados Datos'!$T$4,AT32)))</xm:f>
            <xm:f>'Listados Datos'!$T$4</xm:f>
            <x14:dxf>
              <font>
                <b/>
                <i val="0"/>
                <color theme="0"/>
              </font>
              <fill>
                <patternFill>
                  <bgColor rgb="FFE26B0A"/>
                </patternFill>
              </fill>
            </x14:dxf>
          </x14:cfRule>
          <x14:cfRule type="containsText" priority="17099" operator="containsText" id="{016DF309-57C0-449F-B228-05F5171D753D}">
            <xm:f>NOT(ISERROR(SEARCH('Listados Datos'!$T$5,AT32)))</xm:f>
            <xm:f>'Listados Datos'!$T$5</xm:f>
            <x14:dxf>
              <font>
                <b/>
                <i val="0"/>
                <color auto="1"/>
              </font>
              <fill>
                <patternFill>
                  <bgColor rgb="FFFFFF00"/>
                </patternFill>
              </fill>
            </x14:dxf>
          </x14:cfRule>
          <x14:cfRule type="containsText" priority="17100" operator="containsText" id="{5AAA42FA-051B-4606-A8F5-102D8459D8B5}">
            <xm:f>NOT(ISERROR(SEARCH('Listados Datos'!$T$6,AT32)))</xm:f>
            <xm:f>'Listados Datos'!$T$6</xm:f>
            <x14:dxf>
              <font>
                <b/>
                <i val="0"/>
              </font>
              <fill>
                <patternFill>
                  <bgColor rgb="FF92D050"/>
                </patternFill>
              </fill>
            </x14:dxf>
          </x14:cfRule>
          <xm:sqref>AT32</xm:sqref>
        </x14:conditionalFormatting>
        <x14:conditionalFormatting xmlns:xm="http://schemas.microsoft.com/office/excel/2006/main">
          <x14:cfRule type="containsText" priority="17087" operator="containsText" id="{EB2A9654-A46B-4389-AB7A-AE70D4F46746}">
            <xm:f>NOT(ISERROR(SEARCH('Listados Datos'!$P$3,AR32)))</xm:f>
            <xm:f>'Listados Datos'!$P$3</xm:f>
            <x14:dxf>
              <fill>
                <patternFill>
                  <bgColor rgb="FF99CC00"/>
                </patternFill>
              </fill>
            </x14:dxf>
          </x14:cfRule>
          <x14:cfRule type="containsText" priority="17088" operator="containsText" id="{AC889D15-391E-4AAA-AF3D-B7B3479B331A}">
            <xm:f>NOT(ISERROR(SEARCH('Listados Datos'!$P$4,AR32)))</xm:f>
            <xm:f>'Listados Datos'!$P$4</xm:f>
            <x14:dxf>
              <fill>
                <patternFill>
                  <bgColor rgb="FF33CC33"/>
                </patternFill>
              </fill>
            </x14:dxf>
          </x14:cfRule>
          <x14:cfRule type="containsText" priority="17089" operator="containsText" id="{18EE9DC3-3666-48E4-B1BC-AB29A4F11614}">
            <xm:f>NOT(ISERROR(SEARCH('Listados Datos'!$P$5,AR32)))</xm:f>
            <xm:f>'Listados Datos'!$P$5</xm:f>
            <x14:dxf>
              <fill>
                <patternFill>
                  <bgColor rgb="FFFFFF00"/>
                </patternFill>
              </fill>
            </x14:dxf>
          </x14:cfRule>
          <x14:cfRule type="containsText" priority="17090" operator="containsText" id="{B519B694-39C3-4E8F-8944-B01B940B4B39}">
            <xm:f>NOT(ISERROR(SEARCH('Listados Datos'!$P$6,AR32)))</xm:f>
            <xm:f>'Listados Datos'!$P$6</xm:f>
            <x14:dxf>
              <fill>
                <patternFill>
                  <bgColor rgb="FFFFC000"/>
                </patternFill>
              </fill>
            </x14:dxf>
          </x14:cfRule>
          <x14:cfRule type="containsText" priority="17091" operator="containsText" id="{26580281-5869-4CD1-B4FC-529160046915}">
            <xm:f>NOT(ISERROR(SEARCH('Listados Datos'!$P$7,AR32)))</xm:f>
            <xm:f>'Listados Datos'!$P$7</xm:f>
            <x14:dxf>
              <fill>
                <patternFill>
                  <bgColor rgb="FFFF0000"/>
                </patternFill>
              </fill>
            </x14:dxf>
          </x14:cfRule>
          <xm:sqref>AR32</xm:sqref>
        </x14:conditionalFormatting>
        <x14:conditionalFormatting xmlns:xm="http://schemas.microsoft.com/office/excel/2006/main">
          <x14:cfRule type="containsText" priority="17083" operator="containsText" id="{3790F9F1-5335-4193-93B9-75CC5110072A}">
            <xm:f>NOT(ISERROR(SEARCH('Listados Datos'!$T$3,AF38)))</xm:f>
            <xm:f>'Listados Datos'!$T$3</xm:f>
            <x14:dxf>
              <fill>
                <patternFill patternType="solid">
                  <bgColor rgb="FFC00000"/>
                </patternFill>
              </fill>
            </x14:dxf>
          </x14:cfRule>
          <x14:cfRule type="containsText" priority="17084" operator="containsText" id="{CB75433E-78D8-4EC3-BE55-AE57F7D48DAD}">
            <xm:f>NOT(ISERROR(SEARCH('Listados Datos'!$T$4,AF38)))</xm:f>
            <xm:f>'Listados Datos'!$T$4</xm:f>
            <x14:dxf>
              <font>
                <b/>
                <i val="0"/>
                <color theme="0"/>
              </font>
              <fill>
                <patternFill>
                  <bgColor rgb="FFE26B0A"/>
                </patternFill>
              </fill>
            </x14:dxf>
          </x14:cfRule>
          <x14:cfRule type="containsText" priority="17085" operator="containsText" id="{690B42ED-1FE8-48E6-A43C-C30859F4ED60}">
            <xm:f>NOT(ISERROR(SEARCH('Listados Datos'!$T$5,AF38)))</xm:f>
            <xm:f>'Listados Datos'!$T$5</xm:f>
            <x14:dxf>
              <font>
                <b/>
                <i val="0"/>
                <color auto="1"/>
              </font>
              <fill>
                <patternFill>
                  <bgColor rgb="FFFFFF00"/>
                </patternFill>
              </fill>
            </x14:dxf>
          </x14:cfRule>
          <x14:cfRule type="containsText" priority="17086" operator="containsText" id="{43C5964A-9DA6-4753-BF62-6CC18AD1BAC0}">
            <xm:f>NOT(ISERROR(SEARCH('Listados Datos'!$T$6,AF38)))</xm:f>
            <xm:f>'Listados Datos'!$T$6</xm:f>
            <x14:dxf>
              <font>
                <b/>
                <i val="0"/>
              </font>
              <fill>
                <patternFill>
                  <bgColor rgb="FF92D050"/>
                </patternFill>
              </fill>
            </x14:dxf>
          </x14:cfRule>
          <xm:sqref>AF38</xm:sqref>
        </x14:conditionalFormatting>
        <x14:conditionalFormatting xmlns:xm="http://schemas.microsoft.com/office/excel/2006/main">
          <x14:cfRule type="containsText" priority="17079" operator="containsText" id="{1408FEAB-8AAE-4B09-B386-44BCF8CF2C15}">
            <xm:f>NOT(ISERROR(SEARCH('Listados Datos'!$T$3,AB38)))</xm:f>
            <xm:f>'Listados Datos'!$T$3</xm:f>
            <x14:dxf>
              <fill>
                <patternFill patternType="solid">
                  <bgColor rgb="FFC00000"/>
                </patternFill>
              </fill>
            </x14:dxf>
          </x14:cfRule>
          <x14:cfRule type="containsText" priority="17080" operator="containsText" id="{B5156EA2-E7F4-4155-8832-5D643BCB4E91}">
            <xm:f>NOT(ISERROR(SEARCH('Listados Datos'!$T$4,AB38)))</xm:f>
            <xm:f>'Listados Datos'!$T$4</xm:f>
            <x14:dxf>
              <font>
                <b/>
                <i val="0"/>
                <color theme="0"/>
              </font>
              <fill>
                <patternFill>
                  <bgColor rgb="FFE26B0A"/>
                </patternFill>
              </fill>
            </x14:dxf>
          </x14:cfRule>
          <x14:cfRule type="containsText" priority="17081" operator="containsText" id="{5FDEA7D4-7AFD-4913-A211-6A75C7518D60}">
            <xm:f>NOT(ISERROR(SEARCH('Listados Datos'!$T$5,AB38)))</xm:f>
            <xm:f>'Listados Datos'!$T$5</xm:f>
            <x14:dxf>
              <font>
                <b/>
                <i val="0"/>
                <color auto="1"/>
              </font>
              <fill>
                <patternFill>
                  <bgColor rgb="FFFFFF00"/>
                </patternFill>
              </fill>
            </x14:dxf>
          </x14:cfRule>
          <x14:cfRule type="containsText" priority="17082" operator="containsText" id="{AEF30429-7B81-4C39-AC8D-637EC63AA106}">
            <xm:f>NOT(ISERROR(SEARCH('Listados Datos'!$T$6,AB38)))</xm:f>
            <xm:f>'Listados Datos'!$T$6</xm:f>
            <x14:dxf>
              <font>
                <b/>
                <i val="0"/>
              </font>
              <fill>
                <patternFill>
                  <bgColor rgb="FF92D050"/>
                </patternFill>
              </fill>
            </x14:dxf>
          </x14:cfRule>
          <xm:sqref>AB38</xm:sqref>
        </x14:conditionalFormatting>
        <x14:conditionalFormatting xmlns:xm="http://schemas.microsoft.com/office/excel/2006/main">
          <x14:cfRule type="containsText" priority="17069" operator="containsText" id="{2329C004-E72D-4302-B19A-3728A94AF711}">
            <xm:f>NOT(ISERROR(SEARCH('Listados Datos'!$P$3,Z38)))</xm:f>
            <xm:f>'Listados Datos'!$P$3</xm:f>
            <x14:dxf>
              <fill>
                <patternFill>
                  <bgColor rgb="FF99CC00"/>
                </patternFill>
              </fill>
            </x14:dxf>
          </x14:cfRule>
          <x14:cfRule type="containsText" priority="17070" operator="containsText" id="{4CA2ED83-4D62-4497-AF73-083736CFD086}">
            <xm:f>NOT(ISERROR(SEARCH('Listados Datos'!$P$4,Z38)))</xm:f>
            <xm:f>'Listados Datos'!$P$4</xm:f>
            <x14:dxf>
              <fill>
                <patternFill>
                  <bgColor rgb="FF33CC33"/>
                </patternFill>
              </fill>
            </x14:dxf>
          </x14:cfRule>
          <x14:cfRule type="containsText" priority="17071" operator="containsText" id="{74CE3BA3-2DBE-449B-834A-A9293444F469}">
            <xm:f>NOT(ISERROR(SEARCH('Listados Datos'!$P$5,Z38)))</xm:f>
            <xm:f>'Listados Datos'!$P$5</xm:f>
            <x14:dxf>
              <fill>
                <patternFill>
                  <bgColor rgb="FFFFFF00"/>
                </patternFill>
              </fill>
            </x14:dxf>
          </x14:cfRule>
          <x14:cfRule type="containsText" priority="17072" operator="containsText" id="{A5298F1C-52CA-4291-8D97-63DE3115FC23}">
            <xm:f>NOT(ISERROR(SEARCH('Listados Datos'!$P$6,Z38)))</xm:f>
            <xm:f>'Listados Datos'!$P$6</xm:f>
            <x14:dxf>
              <fill>
                <patternFill>
                  <bgColor rgb="FFFFC000"/>
                </patternFill>
              </fill>
            </x14:dxf>
          </x14:cfRule>
          <x14:cfRule type="containsText" priority="17073" operator="containsText" id="{AD7CB9B3-02B2-458A-914A-E5C611AE1D3C}">
            <xm:f>NOT(ISERROR(SEARCH('Listados Datos'!$P$7,Z38)))</xm:f>
            <xm:f>'Listados Datos'!$P$7</xm:f>
            <x14:dxf>
              <fill>
                <patternFill>
                  <bgColor rgb="FFFF0000"/>
                </patternFill>
              </fill>
            </x14:dxf>
          </x14:cfRule>
          <xm:sqref>Z38</xm:sqref>
        </x14:conditionalFormatting>
        <x14:conditionalFormatting xmlns:xm="http://schemas.microsoft.com/office/excel/2006/main">
          <x14:cfRule type="containsText" priority="17055" operator="containsText" id="{A91EC4E1-D53F-4760-B6DD-90DD8AD75067}">
            <xm:f>NOT(ISERROR(SEARCH('Listados Datos'!$T$3,AT38)))</xm:f>
            <xm:f>'Listados Datos'!$T$3</xm:f>
            <x14:dxf>
              <fill>
                <patternFill patternType="solid">
                  <bgColor rgb="FFC00000"/>
                </patternFill>
              </fill>
            </x14:dxf>
          </x14:cfRule>
          <x14:cfRule type="containsText" priority="17056" operator="containsText" id="{E4472402-2954-4AF6-92C6-74C00B0D3E43}">
            <xm:f>NOT(ISERROR(SEARCH('Listados Datos'!$T$4,AT38)))</xm:f>
            <xm:f>'Listados Datos'!$T$4</xm:f>
            <x14:dxf>
              <font>
                <b/>
                <i val="0"/>
                <color theme="0"/>
              </font>
              <fill>
                <patternFill>
                  <bgColor rgb="FFE26B0A"/>
                </patternFill>
              </fill>
            </x14:dxf>
          </x14:cfRule>
          <x14:cfRule type="containsText" priority="17057" operator="containsText" id="{856DCE37-5727-48FA-8E8C-0E980F720685}">
            <xm:f>NOT(ISERROR(SEARCH('Listados Datos'!$T$5,AT38)))</xm:f>
            <xm:f>'Listados Datos'!$T$5</xm:f>
            <x14:dxf>
              <font>
                <b/>
                <i val="0"/>
                <color auto="1"/>
              </font>
              <fill>
                <patternFill>
                  <bgColor rgb="FFFFFF00"/>
                </patternFill>
              </fill>
            </x14:dxf>
          </x14:cfRule>
          <x14:cfRule type="containsText" priority="17058" operator="containsText" id="{01BEEFE8-46A0-4849-B03C-06AD50D6C202}">
            <xm:f>NOT(ISERROR(SEARCH('Listados Datos'!$T$6,AT38)))</xm:f>
            <xm:f>'Listados Datos'!$T$6</xm:f>
            <x14:dxf>
              <font>
                <b/>
                <i val="0"/>
              </font>
              <fill>
                <patternFill>
                  <bgColor rgb="FF92D050"/>
                </patternFill>
              </fill>
            </x14:dxf>
          </x14:cfRule>
          <xm:sqref>AT38</xm:sqref>
        </x14:conditionalFormatting>
        <x14:conditionalFormatting xmlns:xm="http://schemas.microsoft.com/office/excel/2006/main">
          <x14:cfRule type="containsText" priority="17045" operator="containsText" id="{A39C0BF7-F08B-4B3B-AA0A-C92B650B4D7B}">
            <xm:f>NOT(ISERROR(SEARCH('Listados Datos'!$P$3,AR38)))</xm:f>
            <xm:f>'Listados Datos'!$P$3</xm:f>
            <x14:dxf>
              <fill>
                <patternFill>
                  <bgColor rgb="FF99CC00"/>
                </patternFill>
              </fill>
            </x14:dxf>
          </x14:cfRule>
          <x14:cfRule type="containsText" priority="17046" operator="containsText" id="{12AD5ED2-9707-4C65-AC26-DF2463A0D52D}">
            <xm:f>NOT(ISERROR(SEARCH('Listados Datos'!$P$4,AR38)))</xm:f>
            <xm:f>'Listados Datos'!$P$4</xm:f>
            <x14:dxf>
              <fill>
                <patternFill>
                  <bgColor rgb="FF33CC33"/>
                </patternFill>
              </fill>
            </x14:dxf>
          </x14:cfRule>
          <x14:cfRule type="containsText" priority="17047" operator="containsText" id="{59FD1974-1EB6-4040-AB15-4CCCA46FF493}">
            <xm:f>NOT(ISERROR(SEARCH('Listados Datos'!$P$5,AR38)))</xm:f>
            <xm:f>'Listados Datos'!$P$5</xm:f>
            <x14:dxf>
              <fill>
                <patternFill>
                  <bgColor rgb="FFFFFF00"/>
                </patternFill>
              </fill>
            </x14:dxf>
          </x14:cfRule>
          <x14:cfRule type="containsText" priority="17048" operator="containsText" id="{685168F2-86AC-460E-B9EB-1DABCD2FFFE8}">
            <xm:f>NOT(ISERROR(SEARCH('Listados Datos'!$P$6,AR38)))</xm:f>
            <xm:f>'Listados Datos'!$P$6</xm:f>
            <x14:dxf>
              <fill>
                <patternFill>
                  <bgColor rgb="FFFFC000"/>
                </patternFill>
              </fill>
            </x14:dxf>
          </x14:cfRule>
          <x14:cfRule type="containsText" priority="17049" operator="containsText" id="{E9F3E467-F8BE-46A6-A232-9C9B0AF730BF}">
            <xm:f>NOT(ISERROR(SEARCH('Listados Datos'!$P$7,AR38)))</xm:f>
            <xm:f>'Listados Datos'!$P$7</xm:f>
            <x14:dxf>
              <fill>
                <patternFill>
                  <bgColor rgb="FFFF0000"/>
                </patternFill>
              </fill>
            </x14:dxf>
          </x14:cfRule>
          <xm:sqref>AR38</xm:sqref>
        </x14:conditionalFormatting>
        <x14:conditionalFormatting xmlns:xm="http://schemas.microsoft.com/office/excel/2006/main">
          <x14:cfRule type="containsText" priority="17025" operator="containsText" id="{DCF4BAB5-B34F-4A82-9C2C-CDA01A3E76ED}">
            <xm:f>NOT(ISERROR(SEARCH('Listados Datos'!$T$3,AF44)))</xm:f>
            <xm:f>'Listados Datos'!$T$3</xm:f>
            <x14:dxf>
              <fill>
                <patternFill patternType="solid">
                  <bgColor rgb="FFC00000"/>
                </patternFill>
              </fill>
            </x14:dxf>
          </x14:cfRule>
          <x14:cfRule type="containsText" priority="17026" operator="containsText" id="{1087A3A3-AFA8-4F19-AF37-EC4DD8912488}">
            <xm:f>NOT(ISERROR(SEARCH('Listados Datos'!$T$4,AF44)))</xm:f>
            <xm:f>'Listados Datos'!$T$4</xm:f>
            <x14:dxf>
              <font>
                <b/>
                <i val="0"/>
                <color theme="0"/>
              </font>
              <fill>
                <patternFill>
                  <bgColor rgb="FFE26B0A"/>
                </patternFill>
              </fill>
            </x14:dxf>
          </x14:cfRule>
          <x14:cfRule type="containsText" priority="17027" operator="containsText" id="{6DACA4D6-6C9D-4F37-B26E-81C00C750196}">
            <xm:f>NOT(ISERROR(SEARCH('Listados Datos'!$T$5,AF44)))</xm:f>
            <xm:f>'Listados Datos'!$T$5</xm:f>
            <x14:dxf>
              <font>
                <b/>
                <i val="0"/>
                <color auto="1"/>
              </font>
              <fill>
                <patternFill>
                  <bgColor rgb="FFFFFF00"/>
                </patternFill>
              </fill>
            </x14:dxf>
          </x14:cfRule>
          <x14:cfRule type="containsText" priority="17028" operator="containsText" id="{462E147A-2CE3-4B7E-B8C3-C5C62F4EC490}">
            <xm:f>NOT(ISERROR(SEARCH('Listados Datos'!$T$6,AF44)))</xm:f>
            <xm:f>'Listados Datos'!$T$6</xm:f>
            <x14:dxf>
              <font>
                <b/>
                <i val="0"/>
              </font>
              <fill>
                <patternFill>
                  <bgColor rgb="FF92D050"/>
                </patternFill>
              </fill>
            </x14:dxf>
          </x14:cfRule>
          <xm:sqref>AF44</xm:sqref>
        </x14:conditionalFormatting>
        <x14:conditionalFormatting xmlns:xm="http://schemas.microsoft.com/office/excel/2006/main">
          <x14:cfRule type="containsText" priority="17021" operator="containsText" id="{E015FCEE-ECF2-4D55-9EE8-9B283A5E877B}">
            <xm:f>NOT(ISERROR(SEARCH('Listados Datos'!$T$3,AB44)))</xm:f>
            <xm:f>'Listados Datos'!$T$3</xm:f>
            <x14:dxf>
              <fill>
                <patternFill patternType="solid">
                  <bgColor rgb="FFC00000"/>
                </patternFill>
              </fill>
            </x14:dxf>
          </x14:cfRule>
          <x14:cfRule type="containsText" priority="17022" operator="containsText" id="{FD1843C6-D000-40E2-9696-C059638AA9A1}">
            <xm:f>NOT(ISERROR(SEARCH('Listados Datos'!$T$4,AB44)))</xm:f>
            <xm:f>'Listados Datos'!$T$4</xm:f>
            <x14:dxf>
              <font>
                <b/>
                <i val="0"/>
                <color theme="0"/>
              </font>
              <fill>
                <patternFill>
                  <bgColor rgb="FFE26B0A"/>
                </patternFill>
              </fill>
            </x14:dxf>
          </x14:cfRule>
          <x14:cfRule type="containsText" priority="17023" operator="containsText" id="{A4AAB381-5D46-489A-A83A-14E7775593E1}">
            <xm:f>NOT(ISERROR(SEARCH('Listados Datos'!$T$5,AB44)))</xm:f>
            <xm:f>'Listados Datos'!$T$5</xm:f>
            <x14:dxf>
              <font>
                <b/>
                <i val="0"/>
                <color auto="1"/>
              </font>
              <fill>
                <patternFill>
                  <bgColor rgb="FFFFFF00"/>
                </patternFill>
              </fill>
            </x14:dxf>
          </x14:cfRule>
          <x14:cfRule type="containsText" priority="17024" operator="containsText" id="{2A4A7DF7-907E-4028-9493-CEA7D2161759}">
            <xm:f>NOT(ISERROR(SEARCH('Listados Datos'!$T$6,AB44)))</xm:f>
            <xm:f>'Listados Datos'!$T$6</xm:f>
            <x14:dxf>
              <font>
                <b/>
                <i val="0"/>
              </font>
              <fill>
                <patternFill>
                  <bgColor rgb="FF92D050"/>
                </patternFill>
              </fill>
            </x14:dxf>
          </x14:cfRule>
          <xm:sqref>AB44</xm:sqref>
        </x14:conditionalFormatting>
        <x14:conditionalFormatting xmlns:xm="http://schemas.microsoft.com/office/excel/2006/main">
          <x14:cfRule type="containsText" priority="17011" operator="containsText" id="{33BDEC15-FBC7-4F86-8066-837358B86D58}">
            <xm:f>NOT(ISERROR(SEARCH('Listados Datos'!$P$3,Z44)))</xm:f>
            <xm:f>'Listados Datos'!$P$3</xm:f>
            <x14:dxf>
              <fill>
                <patternFill>
                  <bgColor rgb="FF99CC00"/>
                </patternFill>
              </fill>
            </x14:dxf>
          </x14:cfRule>
          <x14:cfRule type="containsText" priority="17012" operator="containsText" id="{5C6D31D3-C86B-465B-A66D-DE1ED85DA64C}">
            <xm:f>NOT(ISERROR(SEARCH('Listados Datos'!$P$4,Z44)))</xm:f>
            <xm:f>'Listados Datos'!$P$4</xm:f>
            <x14:dxf>
              <fill>
                <patternFill>
                  <bgColor rgb="FF33CC33"/>
                </patternFill>
              </fill>
            </x14:dxf>
          </x14:cfRule>
          <x14:cfRule type="containsText" priority="17013" operator="containsText" id="{66BD384C-6FB4-4659-B2D6-E2285FA69401}">
            <xm:f>NOT(ISERROR(SEARCH('Listados Datos'!$P$5,Z44)))</xm:f>
            <xm:f>'Listados Datos'!$P$5</xm:f>
            <x14:dxf>
              <fill>
                <patternFill>
                  <bgColor rgb="FFFFFF00"/>
                </patternFill>
              </fill>
            </x14:dxf>
          </x14:cfRule>
          <x14:cfRule type="containsText" priority="17014" operator="containsText" id="{F120F689-439B-4BB5-BD93-59A2E0B0E65D}">
            <xm:f>NOT(ISERROR(SEARCH('Listados Datos'!$P$6,Z44)))</xm:f>
            <xm:f>'Listados Datos'!$P$6</xm:f>
            <x14:dxf>
              <fill>
                <patternFill>
                  <bgColor rgb="FFFFC000"/>
                </patternFill>
              </fill>
            </x14:dxf>
          </x14:cfRule>
          <x14:cfRule type="containsText" priority="17015" operator="containsText" id="{850D47B3-7111-454D-8789-95BEC3D96375}">
            <xm:f>NOT(ISERROR(SEARCH('Listados Datos'!$P$7,Z44)))</xm:f>
            <xm:f>'Listados Datos'!$P$7</xm:f>
            <x14:dxf>
              <fill>
                <patternFill>
                  <bgColor rgb="FFFF0000"/>
                </patternFill>
              </fill>
            </x14:dxf>
          </x14:cfRule>
          <xm:sqref>Z44</xm:sqref>
        </x14:conditionalFormatting>
        <x14:conditionalFormatting xmlns:xm="http://schemas.microsoft.com/office/excel/2006/main">
          <x14:cfRule type="containsText" priority="16997" operator="containsText" id="{B92E95C5-E66C-46B1-93AB-7CA5CDD72312}">
            <xm:f>NOT(ISERROR(SEARCH('Listados Datos'!$T$3,AT44)))</xm:f>
            <xm:f>'Listados Datos'!$T$3</xm:f>
            <x14:dxf>
              <fill>
                <patternFill patternType="solid">
                  <bgColor rgb="FFC00000"/>
                </patternFill>
              </fill>
            </x14:dxf>
          </x14:cfRule>
          <x14:cfRule type="containsText" priority="16998" operator="containsText" id="{52327F6D-0384-4280-808B-76E4107AC4BC}">
            <xm:f>NOT(ISERROR(SEARCH('Listados Datos'!$T$4,AT44)))</xm:f>
            <xm:f>'Listados Datos'!$T$4</xm:f>
            <x14:dxf>
              <font>
                <b/>
                <i val="0"/>
                <color theme="0"/>
              </font>
              <fill>
                <patternFill>
                  <bgColor rgb="FFE26B0A"/>
                </patternFill>
              </fill>
            </x14:dxf>
          </x14:cfRule>
          <x14:cfRule type="containsText" priority="16999" operator="containsText" id="{9BB74BC6-8D8C-4EB9-A858-2E057BBFE083}">
            <xm:f>NOT(ISERROR(SEARCH('Listados Datos'!$T$5,AT44)))</xm:f>
            <xm:f>'Listados Datos'!$T$5</xm:f>
            <x14:dxf>
              <font>
                <b/>
                <i val="0"/>
                <color auto="1"/>
              </font>
              <fill>
                <patternFill>
                  <bgColor rgb="FFFFFF00"/>
                </patternFill>
              </fill>
            </x14:dxf>
          </x14:cfRule>
          <x14:cfRule type="containsText" priority="17000" operator="containsText" id="{7B0E681F-7CA8-470B-B8F0-EC9AA43D6316}">
            <xm:f>NOT(ISERROR(SEARCH('Listados Datos'!$T$6,AT44)))</xm:f>
            <xm:f>'Listados Datos'!$T$6</xm:f>
            <x14:dxf>
              <font>
                <b/>
                <i val="0"/>
              </font>
              <fill>
                <patternFill>
                  <bgColor rgb="FF92D050"/>
                </patternFill>
              </fill>
            </x14:dxf>
          </x14:cfRule>
          <xm:sqref>AT44</xm:sqref>
        </x14:conditionalFormatting>
        <x14:conditionalFormatting xmlns:xm="http://schemas.microsoft.com/office/excel/2006/main">
          <x14:cfRule type="containsText" priority="16987" operator="containsText" id="{05D37423-1E68-421D-941B-46EAC56F0FA4}">
            <xm:f>NOT(ISERROR(SEARCH('Listados Datos'!$P$3,AR44)))</xm:f>
            <xm:f>'Listados Datos'!$P$3</xm:f>
            <x14:dxf>
              <fill>
                <patternFill>
                  <bgColor rgb="FF99CC00"/>
                </patternFill>
              </fill>
            </x14:dxf>
          </x14:cfRule>
          <x14:cfRule type="containsText" priority="16988" operator="containsText" id="{C8328761-048A-4905-BE0A-6A762CC9B80A}">
            <xm:f>NOT(ISERROR(SEARCH('Listados Datos'!$P$4,AR44)))</xm:f>
            <xm:f>'Listados Datos'!$P$4</xm:f>
            <x14:dxf>
              <fill>
                <patternFill>
                  <bgColor rgb="FF33CC33"/>
                </patternFill>
              </fill>
            </x14:dxf>
          </x14:cfRule>
          <x14:cfRule type="containsText" priority="16989" operator="containsText" id="{3DCA9748-5789-414B-BB94-A795DAE2C470}">
            <xm:f>NOT(ISERROR(SEARCH('Listados Datos'!$P$5,AR44)))</xm:f>
            <xm:f>'Listados Datos'!$P$5</xm:f>
            <x14:dxf>
              <fill>
                <patternFill>
                  <bgColor rgb="FFFFFF00"/>
                </patternFill>
              </fill>
            </x14:dxf>
          </x14:cfRule>
          <x14:cfRule type="containsText" priority="16990" operator="containsText" id="{5518AFBB-48F6-4DFE-BF2E-E972305B8EA7}">
            <xm:f>NOT(ISERROR(SEARCH('Listados Datos'!$P$6,AR44)))</xm:f>
            <xm:f>'Listados Datos'!$P$6</xm:f>
            <x14:dxf>
              <fill>
                <patternFill>
                  <bgColor rgb="FFFFC000"/>
                </patternFill>
              </fill>
            </x14:dxf>
          </x14:cfRule>
          <x14:cfRule type="containsText" priority="16991" operator="containsText" id="{FF5A2F99-71DA-42DF-BB25-12617755D44E}">
            <xm:f>NOT(ISERROR(SEARCH('Listados Datos'!$P$7,AR44)))</xm:f>
            <xm:f>'Listados Datos'!$P$7</xm:f>
            <x14:dxf>
              <fill>
                <patternFill>
                  <bgColor rgb="FFFF0000"/>
                </patternFill>
              </fill>
            </x14:dxf>
          </x14:cfRule>
          <xm:sqref>AR44</xm:sqref>
        </x14:conditionalFormatting>
        <x14:conditionalFormatting xmlns:xm="http://schemas.microsoft.com/office/excel/2006/main">
          <x14:cfRule type="containsText" priority="16967" operator="containsText" id="{D2A25F87-72C0-45A8-99A9-1BF682009C89}">
            <xm:f>NOT(ISERROR(SEARCH('Listados Datos'!$T$3,AF50)))</xm:f>
            <xm:f>'Listados Datos'!$T$3</xm:f>
            <x14:dxf>
              <fill>
                <patternFill patternType="solid">
                  <bgColor rgb="FFC00000"/>
                </patternFill>
              </fill>
            </x14:dxf>
          </x14:cfRule>
          <x14:cfRule type="containsText" priority="16968" operator="containsText" id="{9828CB19-3A4D-4D8D-83F4-1CF1E4D18C0C}">
            <xm:f>NOT(ISERROR(SEARCH('Listados Datos'!$T$4,AF50)))</xm:f>
            <xm:f>'Listados Datos'!$T$4</xm:f>
            <x14:dxf>
              <font>
                <b/>
                <i val="0"/>
                <color theme="0"/>
              </font>
              <fill>
                <patternFill>
                  <bgColor rgb="FFE26B0A"/>
                </patternFill>
              </fill>
            </x14:dxf>
          </x14:cfRule>
          <x14:cfRule type="containsText" priority="16969" operator="containsText" id="{EC36EED5-3709-48D0-BAB7-FE5508B2FDB2}">
            <xm:f>NOT(ISERROR(SEARCH('Listados Datos'!$T$5,AF50)))</xm:f>
            <xm:f>'Listados Datos'!$T$5</xm:f>
            <x14:dxf>
              <font>
                <b/>
                <i val="0"/>
                <color auto="1"/>
              </font>
              <fill>
                <patternFill>
                  <bgColor rgb="FFFFFF00"/>
                </patternFill>
              </fill>
            </x14:dxf>
          </x14:cfRule>
          <x14:cfRule type="containsText" priority="16970" operator="containsText" id="{8F7C1065-A38A-44B2-AC2D-67CBCF6B900F}">
            <xm:f>NOT(ISERROR(SEARCH('Listados Datos'!$T$6,AF50)))</xm:f>
            <xm:f>'Listados Datos'!$T$6</xm:f>
            <x14:dxf>
              <font>
                <b/>
                <i val="0"/>
              </font>
              <fill>
                <patternFill>
                  <bgColor rgb="FF92D050"/>
                </patternFill>
              </fill>
            </x14:dxf>
          </x14:cfRule>
          <xm:sqref>AF50</xm:sqref>
        </x14:conditionalFormatting>
        <x14:conditionalFormatting xmlns:xm="http://schemas.microsoft.com/office/excel/2006/main">
          <x14:cfRule type="containsText" priority="16963" operator="containsText" id="{259B061D-5D4E-4C60-A2EF-65AEA93091A9}">
            <xm:f>NOT(ISERROR(SEARCH('Listados Datos'!$T$3,AB50)))</xm:f>
            <xm:f>'Listados Datos'!$T$3</xm:f>
            <x14:dxf>
              <fill>
                <patternFill patternType="solid">
                  <bgColor rgb="FFC00000"/>
                </patternFill>
              </fill>
            </x14:dxf>
          </x14:cfRule>
          <x14:cfRule type="containsText" priority="16964" operator="containsText" id="{F22B3BFD-EE25-44B3-8AFE-CFDD84E37900}">
            <xm:f>NOT(ISERROR(SEARCH('Listados Datos'!$T$4,AB50)))</xm:f>
            <xm:f>'Listados Datos'!$T$4</xm:f>
            <x14:dxf>
              <font>
                <b/>
                <i val="0"/>
                <color theme="0"/>
              </font>
              <fill>
                <patternFill>
                  <bgColor rgb="FFE26B0A"/>
                </patternFill>
              </fill>
            </x14:dxf>
          </x14:cfRule>
          <x14:cfRule type="containsText" priority="16965" operator="containsText" id="{13E84E10-7289-44A8-8F18-A4C8CA49FEF1}">
            <xm:f>NOT(ISERROR(SEARCH('Listados Datos'!$T$5,AB50)))</xm:f>
            <xm:f>'Listados Datos'!$T$5</xm:f>
            <x14:dxf>
              <font>
                <b/>
                <i val="0"/>
                <color auto="1"/>
              </font>
              <fill>
                <patternFill>
                  <bgColor rgb="FFFFFF00"/>
                </patternFill>
              </fill>
            </x14:dxf>
          </x14:cfRule>
          <x14:cfRule type="containsText" priority="16966" operator="containsText" id="{C2C03D2F-539A-4B51-ADA2-258395A57976}">
            <xm:f>NOT(ISERROR(SEARCH('Listados Datos'!$T$6,AB50)))</xm:f>
            <xm:f>'Listados Datos'!$T$6</xm:f>
            <x14:dxf>
              <font>
                <b/>
                <i val="0"/>
              </font>
              <fill>
                <patternFill>
                  <bgColor rgb="FF92D050"/>
                </patternFill>
              </fill>
            </x14:dxf>
          </x14:cfRule>
          <xm:sqref>AB50</xm:sqref>
        </x14:conditionalFormatting>
        <x14:conditionalFormatting xmlns:xm="http://schemas.microsoft.com/office/excel/2006/main">
          <x14:cfRule type="containsText" priority="16953" operator="containsText" id="{468979A8-B7F7-4893-8E5C-45F7E48A5F4F}">
            <xm:f>NOT(ISERROR(SEARCH('Listados Datos'!$P$3,Z50)))</xm:f>
            <xm:f>'Listados Datos'!$P$3</xm:f>
            <x14:dxf>
              <fill>
                <patternFill>
                  <bgColor rgb="FF99CC00"/>
                </patternFill>
              </fill>
            </x14:dxf>
          </x14:cfRule>
          <x14:cfRule type="containsText" priority="16954" operator="containsText" id="{5DFC6EF9-B11D-4D6D-BEE2-0B0D8F3C64B7}">
            <xm:f>NOT(ISERROR(SEARCH('Listados Datos'!$P$4,Z50)))</xm:f>
            <xm:f>'Listados Datos'!$P$4</xm:f>
            <x14:dxf>
              <fill>
                <patternFill>
                  <bgColor rgb="FF33CC33"/>
                </patternFill>
              </fill>
            </x14:dxf>
          </x14:cfRule>
          <x14:cfRule type="containsText" priority="16955" operator="containsText" id="{BCDEA4D2-5134-4247-B579-520D9ADE7829}">
            <xm:f>NOT(ISERROR(SEARCH('Listados Datos'!$P$5,Z50)))</xm:f>
            <xm:f>'Listados Datos'!$P$5</xm:f>
            <x14:dxf>
              <fill>
                <patternFill>
                  <bgColor rgb="FFFFFF00"/>
                </patternFill>
              </fill>
            </x14:dxf>
          </x14:cfRule>
          <x14:cfRule type="containsText" priority="16956" operator="containsText" id="{1EE93EFD-3A91-47C2-93A3-E050D8112D2D}">
            <xm:f>NOT(ISERROR(SEARCH('Listados Datos'!$P$6,Z50)))</xm:f>
            <xm:f>'Listados Datos'!$P$6</xm:f>
            <x14:dxf>
              <fill>
                <patternFill>
                  <bgColor rgb="FFFFC000"/>
                </patternFill>
              </fill>
            </x14:dxf>
          </x14:cfRule>
          <x14:cfRule type="containsText" priority="16957" operator="containsText" id="{E239A0D6-82BD-4DD9-A151-CEA33D30D3F0}">
            <xm:f>NOT(ISERROR(SEARCH('Listados Datos'!$P$7,Z50)))</xm:f>
            <xm:f>'Listados Datos'!$P$7</xm:f>
            <x14:dxf>
              <fill>
                <patternFill>
                  <bgColor rgb="FFFF0000"/>
                </patternFill>
              </fill>
            </x14:dxf>
          </x14:cfRule>
          <xm:sqref>Z50</xm:sqref>
        </x14:conditionalFormatting>
        <x14:conditionalFormatting xmlns:xm="http://schemas.microsoft.com/office/excel/2006/main">
          <x14:cfRule type="containsText" priority="16939" operator="containsText" id="{04DBBD2D-EA91-4BDC-ACCD-B4B8BD4D8B22}">
            <xm:f>NOT(ISERROR(SEARCH('Listados Datos'!$T$3,AT50)))</xm:f>
            <xm:f>'Listados Datos'!$T$3</xm:f>
            <x14:dxf>
              <fill>
                <patternFill patternType="solid">
                  <bgColor rgb="FFC00000"/>
                </patternFill>
              </fill>
            </x14:dxf>
          </x14:cfRule>
          <x14:cfRule type="containsText" priority="16940" operator="containsText" id="{7C4AD3CF-4DD9-4BD9-9318-173BF318118B}">
            <xm:f>NOT(ISERROR(SEARCH('Listados Datos'!$T$4,AT50)))</xm:f>
            <xm:f>'Listados Datos'!$T$4</xm:f>
            <x14:dxf>
              <font>
                <b/>
                <i val="0"/>
                <color theme="0"/>
              </font>
              <fill>
                <patternFill>
                  <bgColor rgb="FFE26B0A"/>
                </patternFill>
              </fill>
            </x14:dxf>
          </x14:cfRule>
          <x14:cfRule type="containsText" priority="16941" operator="containsText" id="{7CEB28AB-D696-488B-B177-0270F07A2FC1}">
            <xm:f>NOT(ISERROR(SEARCH('Listados Datos'!$T$5,AT50)))</xm:f>
            <xm:f>'Listados Datos'!$T$5</xm:f>
            <x14:dxf>
              <font>
                <b/>
                <i val="0"/>
                <color auto="1"/>
              </font>
              <fill>
                <patternFill>
                  <bgColor rgb="FFFFFF00"/>
                </patternFill>
              </fill>
            </x14:dxf>
          </x14:cfRule>
          <x14:cfRule type="containsText" priority="16942" operator="containsText" id="{69590FBB-41E1-4C70-9703-C85AC22A9B3B}">
            <xm:f>NOT(ISERROR(SEARCH('Listados Datos'!$T$6,AT50)))</xm:f>
            <xm:f>'Listados Datos'!$T$6</xm:f>
            <x14:dxf>
              <font>
                <b/>
                <i val="0"/>
              </font>
              <fill>
                <patternFill>
                  <bgColor rgb="FF92D050"/>
                </patternFill>
              </fill>
            </x14:dxf>
          </x14:cfRule>
          <xm:sqref>AT50</xm:sqref>
        </x14:conditionalFormatting>
        <x14:conditionalFormatting xmlns:xm="http://schemas.microsoft.com/office/excel/2006/main">
          <x14:cfRule type="containsText" priority="16929" operator="containsText" id="{A31C9E3A-ED39-4BA3-9278-0B5EDB9E89B8}">
            <xm:f>NOT(ISERROR(SEARCH('Listados Datos'!$P$3,AR50)))</xm:f>
            <xm:f>'Listados Datos'!$P$3</xm:f>
            <x14:dxf>
              <fill>
                <patternFill>
                  <bgColor rgb="FF99CC00"/>
                </patternFill>
              </fill>
            </x14:dxf>
          </x14:cfRule>
          <x14:cfRule type="containsText" priority="16930" operator="containsText" id="{5B3DC5CE-F2E2-4912-9B80-0181F0CF5D70}">
            <xm:f>NOT(ISERROR(SEARCH('Listados Datos'!$P$4,AR50)))</xm:f>
            <xm:f>'Listados Datos'!$P$4</xm:f>
            <x14:dxf>
              <fill>
                <patternFill>
                  <bgColor rgb="FF33CC33"/>
                </patternFill>
              </fill>
            </x14:dxf>
          </x14:cfRule>
          <x14:cfRule type="containsText" priority="16931" operator="containsText" id="{7AC227DE-6EF4-4E77-AEBD-328B24992CA3}">
            <xm:f>NOT(ISERROR(SEARCH('Listados Datos'!$P$5,AR50)))</xm:f>
            <xm:f>'Listados Datos'!$P$5</xm:f>
            <x14:dxf>
              <fill>
                <patternFill>
                  <bgColor rgb="FFFFFF00"/>
                </patternFill>
              </fill>
            </x14:dxf>
          </x14:cfRule>
          <x14:cfRule type="containsText" priority="16932" operator="containsText" id="{60D0A709-3F65-470D-81E5-5D0A4EDC8D89}">
            <xm:f>NOT(ISERROR(SEARCH('Listados Datos'!$P$6,AR50)))</xm:f>
            <xm:f>'Listados Datos'!$P$6</xm:f>
            <x14:dxf>
              <fill>
                <patternFill>
                  <bgColor rgb="FFFFC000"/>
                </patternFill>
              </fill>
            </x14:dxf>
          </x14:cfRule>
          <x14:cfRule type="containsText" priority="16933" operator="containsText" id="{AF4A6C6C-70B5-453A-ADE7-FDB5EF94DA3B}">
            <xm:f>NOT(ISERROR(SEARCH('Listados Datos'!$P$7,AR50)))</xm:f>
            <xm:f>'Listados Datos'!$P$7</xm:f>
            <x14:dxf>
              <fill>
                <patternFill>
                  <bgColor rgb="FFFF0000"/>
                </patternFill>
              </fill>
            </x14:dxf>
          </x14:cfRule>
          <xm:sqref>AR50</xm:sqref>
        </x14:conditionalFormatting>
        <x14:conditionalFormatting xmlns:xm="http://schemas.microsoft.com/office/excel/2006/main">
          <x14:cfRule type="containsText" priority="16909" operator="containsText" id="{E224030C-B60F-40CA-8394-420A00D518D2}">
            <xm:f>NOT(ISERROR(SEARCH('Listados Datos'!$T$3,AF56)))</xm:f>
            <xm:f>'Listados Datos'!$T$3</xm:f>
            <x14:dxf>
              <fill>
                <patternFill patternType="solid">
                  <bgColor rgb="FFC00000"/>
                </patternFill>
              </fill>
            </x14:dxf>
          </x14:cfRule>
          <x14:cfRule type="containsText" priority="16910" operator="containsText" id="{E7DE9E65-917C-4B90-A95A-4BD59810427B}">
            <xm:f>NOT(ISERROR(SEARCH('Listados Datos'!$T$4,AF56)))</xm:f>
            <xm:f>'Listados Datos'!$T$4</xm:f>
            <x14:dxf>
              <font>
                <b/>
                <i val="0"/>
                <color theme="0"/>
              </font>
              <fill>
                <patternFill>
                  <bgColor rgb="FFE26B0A"/>
                </patternFill>
              </fill>
            </x14:dxf>
          </x14:cfRule>
          <x14:cfRule type="containsText" priority="16911" operator="containsText" id="{3EA39E2E-879B-42A9-9BBF-55AAF0B605A5}">
            <xm:f>NOT(ISERROR(SEARCH('Listados Datos'!$T$5,AF56)))</xm:f>
            <xm:f>'Listados Datos'!$T$5</xm:f>
            <x14:dxf>
              <font>
                <b/>
                <i val="0"/>
                <color auto="1"/>
              </font>
              <fill>
                <patternFill>
                  <bgColor rgb="FFFFFF00"/>
                </patternFill>
              </fill>
            </x14:dxf>
          </x14:cfRule>
          <x14:cfRule type="containsText" priority="16912" operator="containsText" id="{9BED5A60-4D18-4167-8B79-FA3AA1431938}">
            <xm:f>NOT(ISERROR(SEARCH('Listados Datos'!$T$6,AF56)))</xm:f>
            <xm:f>'Listados Datos'!$T$6</xm:f>
            <x14:dxf>
              <font>
                <b/>
                <i val="0"/>
              </font>
              <fill>
                <patternFill>
                  <bgColor rgb="FF92D050"/>
                </patternFill>
              </fill>
            </x14:dxf>
          </x14:cfRule>
          <xm:sqref>AF56</xm:sqref>
        </x14:conditionalFormatting>
        <x14:conditionalFormatting xmlns:xm="http://schemas.microsoft.com/office/excel/2006/main">
          <x14:cfRule type="containsText" priority="16905" operator="containsText" id="{45F76F20-C8C6-427D-BDB7-05276CB1A15E}">
            <xm:f>NOT(ISERROR(SEARCH('Listados Datos'!$T$3,AB56)))</xm:f>
            <xm:f>'Listados Datos'!$T$3</xm:f>
            <x14:dxf>
              <fill>
                <patternFill patternType="solid">
                  <bgColor rgb="FFC00000"/>
                </patternFill>
              </fill>
            </x14:dxf>
          </x14:cfRule>
          <x14:cfRule type="containsText" priority="16906" operator="containsText" id="{F4FA4025-AA97-4BB8-9CB1-7150857EE35D}">
            <xm:f>NOT(ISERROR(SEARCH('Listados Datos'!$T$4,AB56)))</xm:f>
            <xm:f>'Listados Datos'!$T$4</xm:f>
            <x14:dxf>
              <font>
                <b/>
                <i val="0"/>
                <color theme="0"/>
              </font>
              <fill>
                <patternFill>
                  <bgColor rgb="FFE26B0A"/>
                </patternFill>
              </fill>
            </x14:dxf>
          </x14:cfRule>
          <x14:cfRule type="containsText" priority="16907" operator="containsText" id="{1C91B17B-E80F-4410-A7E3-89594E616A9E}">
            <xm:f>NOT(ISERROR(SEARCH('Listados Datos'!$T$5,AB56)))</xm:f>
            <xm:f>'Listados Datos'!$T$5</xm:f>
            <x14:dxf>
              <font>
                <b/>
                <i val="0"/>
                <color auto="1"/>
              </font>
              <fill>
                <patternFill>
                  <bgColor rgb="FFFFFF00"/>
                </patternFill>
              </fill>
            </x14:dxf>
          </x14:cfRule>
          <x14:cfRule type="containsText" priority="16908" operator="containsText" id="{C4493737-0723-461E-BF68-5BC1C705040B}">
            <xm:f>NOT(ISERROR(SEARCH('Listados Datos'!$T$6,AB56)))</xm:f>
            <xm:f>'Listados Datos'!$T$6</xm:f>
            <x14:dxf>
              <font>
                <b/>
                <i val="0"/>
              </font>
              <fill>
                <patternFill>
                  <bgColor rgb="FF92D050"/>
                </patternFill>
              </fill>
            </x14:dxf>
          </x14:cfRule>
          <xm:sqref>AB56</xm:sqref>
        </x14:conditionalFormatting>
        <x14:conditionalFormatting xmlns:xm="http://schemas.microsoft.com/office/excel/2006/main">
          <x14:cfRule type="containsText" priority="16895" operator="containsText" id="{AE25BC34-64FE-4982-A34A-CC3A31693742}">
            <xm:f>NOT(ISERROR(SEARCH('Listados Datos'!$P$3,Z56)))</xm:f>
            <xm:f>'Listados Datos'!$P$3</xm:f>
            <x14:dxf>
              <fill>
                <patternFill>
                  <bgColor rgb="FF99CC00"/>
                </patternFill>
              </fill>
            </x14:dxf>
          </x14:cfRule>
          <x14:cfRule type="containsText" priority="16896" operator="containsText" id="{445A4BBC-45D3-4803-9675-31014A146B12}">
            <xm:f>NOT(ISERROR(SEARCH('Listados Datos'!$P$4,Z56)))</xm:f>
            <xm:f>'Listados Datos'!$P$4</xm:f>
            <x14:dxf>
              <fill>
                <patternFill>
                  <bgColor rgb="FF33CC33"/>
                </patternFill>
              </fill>
            </x14:dxf>
          </x14:cfRule>
          <x14:cfRule type="containsText" priority="16897" operator="containsText" id="{01778730-004A-4699-B628-0F887CB7CC8C}">
            <xm:f>NOT(ISERROR(SEARCH('Listados Datos'!$P$5,Z56)))</xm:f>
            <xm:f>'Listados Datos'!$P$5</xm:f>
            <x14:dxf>
              <fill>
                <patternFill>
                  <bgColor rgb="FFFFFF00"/>
                </patternFill>
              </fill>
            </x14:dxf>
          </x14:cfRule>
          <x14:cfRule type="containsText" priority="16898" operator="containsText" id="{E44418AA-ED99-4827-A2B8-0373D6BDF595}">
            <xm:f>NOT(ISERROR(SEARCH('Listados Datos'!$P$6,Z56)))</xm:f>
            <xm:f>'Listados Datos'!$P$6</xm:f>
            <x14:dxf>
              <fill>
                <patternFill>
                  <bgColor rgb="FFFFC000"/>
                </patternFill>
              </fill>
            </x14:dxf>
          </x14:cfRule>
          <x14:cfRule type="containsText" priority="16899" operator="containsText" id="{249C8899-D86C-41F0-A22A-41AEFC94587D}">
            <xm:f>NOT(ISERROR(SEARCH('Listados Datos'!$P$7,Z56)))</xm:f>
            <xm:f>'Listados Datos'!$P$7</xm:f>
            <x14:dxf>
              <fill>
                <patternFill>
                  <bgColor rgb="FFFF0000"/>
                </patternFill>
              </fill>
            </x14:dxf>
          </x14:cfRule>
          <xm:sqref>Z56</xm:sqref>
        </x14:conditionalFormatting>
        <x14:conditionalFormatting xmlns:xm="http://schemas.microsoft.com/office/excel/2006/main">
          <x14:cfRule type="containsText" priority="16865" operator="containsText" id="{A8D3AA41-FE8D-4E9F-A587-87C9143462BB}">
            <xm:f>NOT(ISERROR(SEARCH('Listados Datos'!$T$3,AT56)))</xm:f>
            <xm:f>'Listados Datos'!$T$3</xm:f>
            <x14:dxf>
              <fill>
                <patternFill patternType="solid">
                  <bgColor rgb="FFC00000"/>
                </patternFill>
              </fill>
            </x14:dxf>
          </x14:cfRule>
          <x14:cfRule type="containsText" priority="16866" operator="containsText" id="{A828B06A-DC26-464B-9400-3B9EFDABE43B}">
            <xm:f>NOT(ISERROR(SEARCH('Listados Datos'!$T$4,AT56)))</xm:f>
            <xm:f>'Listados Datos'!$T$4</xm:f>
            <x14:dxf>
              <font>
                <b/>
                <i val="0"/>
                <color theme="0"/>
              </font>
              <fill>
                <patternFill>
                  <bgColor rgb="FFE26B0A"/>
                </patternFill>
              </fill>
            </x14:dxf>
          </x14:cfRule>
          <x14:cfRule type="containsText" priority="16867" operator="containsText" id="{138A0C29-CA5C-4277-808C-8C73925D4047}">
            <xm:f>NOT(ISERROR(SEARCH('Listados Datos'!$T$5,AT56)))</xm:f>
            <xm:f>'Listados Datos'!$T$5</xm:f>
            <x14:dxf>
              <font>
                <b/>
                <i val="0"/>
                <color auto="1"/>
              </font>
              <fill>
                <patternFill>
                  <bgColor rgb="FFFFFF00"/>
                </patternFill>
              </fill>
            </x14:dxf>
          </x14:cfRule>
          <x14:cfRule type="containsText" priority="16868" operator="containsText" id="{A00EC79C-FF29-4E7F-8B9C-FD9DDEDB7C49}">
            <xm:f>NOT(ISERROR(SEARCH('Listados Datos'!$T$6,AT56)))</xm:f>
            <xm:f>'Listados Datos'!$T$6</xm:f>
            <x14:dxf>
              <font>
                <b/>
                <i val="0"/>
              </font>
              <fill>
                <patternFill>
                  <bgColor rgb="FF92D050"/>
                </patternFill>
              </fill>
            </x14:dxf>
          </x14:cfRule>
          <xm:sqref>AT56</xm:sqref>
        </x14:conditionalFormatting>
        <x14:conditionalFormatting xmlns:xm="http://schemas.microsoft.com/office/excel/2006/main">
          <x14:cfRule type="containsText" priority="16855" operator="containsText" id="{B709C5B4-51E1-4DEF-AB75-DC0EC42ABAD9}">
            <xm:f>NOT(ISERROR(SEARCH('Listados Datos'!$P$3,AR56)))</xm:f>
            <xm:f>'Listados Datos'!$P$3</xm:f>
            <x14:dxf>
              <fill>
                <patternFill>
                  <bgColor rgb="FF99CC00"/>
                </patternFill>
              </fill>
            </x14:dxf>
          </x14:cfRule>
          <x14:cfRule type="containsText" priority="16856" operator="containsText" id="{8B857B81-8D8A-4D49-BDA1-06669112C005}">
            <xm:f>NOT(ISERROR(SEARCH('Listados Datos'!$P$4,AR56)))</xm:f>
            <xm:f>'Listados Datos'!$P$4</xm:f>
            <x14:dxf>
              <fill>
                <patternFill>
                  <bgColor rgb="FF33CC33"/>
                </patternFill>
              </fill>
            </x14:dxf>
          </x14:cfRule>
          <x14:cfRule type="containsText" priority="16857" operator="containsText" id="{6B3A6523-EDC8-461A-80CD-D74C3C2A5E44}">
            <xm:f>NOT(ISERROR(SEARCH('Listados Datos'!$P$5,AR56)))</xm:f>
            <xm:f>'Listados Datos'!$P$5</xm:f>
            <x14:dxf>
              <fill>
                <patternFill>
                  <bgColor rgb="FFFFFF00"/>
                </patternFill>
              </fill>
            </x14:dxf>
          </x14:cfRule>
          <x14:cfRule type="containsText" priority="16858" operator="containsText" id="{F92ACDF0-32D2-4016-AB5C-853D94B7896D}">
            <xm:f>NOT(ISERROR(SEARCH('Listados Datos'!$P$6,AR56)))</xm:f>
            <xm:f>'Listados Datos'!$P$6</xm:f>
            <x14:dxf>
              <fill>
                <patternFill>
                  <bgColor rgb="FFFFC000"/>
                </patternFill>
              </fill>
            </x14:dxf>
          </x14:cfRule>
          <x14:cfRule type="containsText" priority="16859" operator="containsText" id="{467CC67C-CEEF-490A-8BE2-5E758AFE84E2}">
            <xm:f>NOT(ISERROR(SEARCH('Listados Datos'!$P$7,AR56)))</xm:f>
            <xm:f>'Listados Datos'!$P$7</xm:f>
            <x14:dxf>
              <fill>
                <patternFill>
                  <bgColor rgb="FFFF0000"/>
                </patternFill>
              </fill>
            </x14:dxf>
          </x14:cfRule>
          <xm:sqref>AR56</xm:sqref>
        </x14:conditionalFormatting>
        <x14:conditionalFormatting xmlns:xm="http://schemas.microsoft.com/office/excel/2006/main">
          <x14:cfRule type="containsText" priority="16391" operator="containsText" id="{34C8BB76-CE59-4018-AFE5-868AF36D0F63}">
            <xm:f>NOT(ISERROR(SEARCH('Listados Datos'!$P$3,AR104)))</xm:f>
            <xm:f>'Listados Datos'!$P$3</xm:f>
            <x14:dxf>
              <fill>
                <patternFill>
                  <bgColor rgb="FF99CC00"/>
                </patternFill>
              </fill>
            </x14:dxf>
          </x14:cfRule>
          <x14:cfRule type="containsText" priority="16392" operator="containsText" id="{CD8471D5-66B6-4A57-8DAA-D41F6496B18F}">
            <xm:f>NOT(ISERROR(SEARCH('Listados Datos'!$P$4,AR104)))</xm:f>
            <xm:f>'Listados Datos'!$P$4</xm:f>
            <x14:dxf>
              <fill>
                <patternFill>
                  <bgColor rgb="FF33CC33"/>
                </patternFill>
              </fill>
            </x14:dxf>
          </x14:cfRule>
          <x14:cfRule type="containsText" priority="16393" operator="containsText" id="{30A66C19-43CA-4117-9F35-58B13F5E6690}">
            <xm:f>NOT(ISERROR(SEARCH('Listados Datos'!$P$5,AR104)))</xm:f>
            <xm:f>'Listados Datos'!$P$5</xm:f>
            <x14:dxf>
              <fill>
                <patternFill>
                  <bgColor rgb="FFFFFF00"/>
                </patternFill>
              </fill>
            </x14:dxf>
          </x14:cfRule>
          <x14:cfRule type="containsText" priority="16394" operator="containsText" id="{130FAC9F-8511-4B0F-85B7-B53C9C16969F}">
            <xm:f>NOT(ISERROR(SEARCH('Listados Datos'!$P$6,AR104)))</xm:f>
            <xm:f>'Listados Datos'!$P$6</xm:f>
            <x14:dxf>
              <fill>
                <patternFill>
                  <bgColor rgb="FFFFC000"/>
                </patternFill>
              </fill>
            </x14:dxf>
          </x14:cfRule>
          <x14:cfRule type="containsText" priority="16395" operator="containsText" id="{8AA286B7-2E90-483B-BEBE-EDB0DEFE5610}">
            <xm:f>NOT(ISERROR(SEARCH('Listados Datos'!$P$7,AR104)))</xm:f>
            <xm:f>'Listados Datos'!$P$7</xm:f>
            <x14:dxf>
              <fill>
                <patternFill>
                  <bgColor rgb="FFFF0000"/>
                </patternFill>
              </fill>
            </x14:dxf>
          </x14:cfRule>
          <xm:sqref>AR104</xm:sqref>
        </x14:conditionalFormatting>
        <x14:conditionalFormatting xmlns:xm="http://schemas.microsoft.com/office/excel/2006/main">
          <x14:cfRule type="containsText" priority="16851" operator="containsText" id="{E5668C77-9F8A-4C4F-80AE-871C9744A31D}">
            <xm:f>NOT(ISERROR(SEARCH('Listados Datos'!$T$3,AF62)))</xm:f>
            <xm:f>'Listados Datos'!$T$3</xm:f>
            <x14:dxf>
              <fill>
                <patternFill patternType="solid">
                  <bgColor rgb="FFC00000"/>
                </patternFill>
              </fill>
            </x14:dxf>
          </x14:cfRule>
          <x14:cfRule type="containsText" priority="16852" operator="containsText" id="{044558B2-E590-44C7-88D7-3758AA817FF7}">
            <xm:f>NOT(ISERROR(SEARCH('Listados Datos'!$T$4,AF62)))</xm:f>
            <xm:f>'Listados Datos'!$T$4</xm:f>
            <x14:dxf>
              <font>
                <b/>
                <i val="0"/>
                <color theme="0"/>
              </font>
              <fill>
                <patternFill>
                  <bgColor rgb="FFE26B0A"/>
                </patternFill>
              </fill>
            </x14:dxf>
          </x14:cfRule>
          <x14:cfRule type="containsText" priority="16853" operator="containsText" id="{C009A9A5-E308-4A33-B58E-89C118714299}">
            <xm:f>NOT(ISERROR(SEARCH('Listados Datos'!$T$5,AF62)))</xm:f>
            <xm:f>'Listados Datos'!$T$5</xm:f>
            <x14:dxf>
              <font>
                <b/>
                <i val="0"/>
                <color auto="1"/>
              </font>
              <fill>
                <patternFill>
                  <bgColor rgb="FFFFFF00"/>
                </patternFill>
              </fill>
            </x14:dxf>
          </x14:cfRule>
          <x14:cfRule type="containsText" priority="16854" operator="containsText" id="{A5F1FCB3-C32C-4B97-BA6D-20C0EA65D750}">
            <xm:f>NOT(ISERROR(SEARCH('Listados Datos'!$T$6,AF62)))</xm:f>
            <xm:f>'Listados Datos'!$T$6</xm:f>
            <x14:dxf>
              <font>
                <b/>
                <i val="0"/>
              </font>
              <fill>
                <patternFill>
                  <bgColor rgb="FF92D050"/>
                </patternFill>
              </fill>
            </x14:dxf>
          </x14:cfRule>
          <xm:sqref>AF62</xm:sqref>
        </x14:conditionalFormatting>
        <x14:conditionalFormatting xmlns:xm="http://schemas.microsoft.com/office/excel/2006/main">
          <x14:cfRule type="containsText" priority="16847" operator="containsText" id="{B4BEA8B3-3C8B-4BD8-907B-C6927C793CB2}">
            <xm:f>NOT(ISERROR(SEARCH('Listados Datos'!$T$3,AB62)))</xm:f>
            <xm:f>'Listados Datos'!$T$3</xm:f>
            <x14:dxf>
              <fill>
                <patternFill patternType="solid">
                  <bgColor rgb="FFC00000"/>
                </patternFill>
              </fill>
            </x14:dxf>
          </x14:cfRule>
          <x14:cfRule type="containsText" priority="16848" operator="containsText" id="{AA0F8E9B-6FF6-4112-A471-602F90F6DD8B}">
            <xm:f>NOT(ISERROR(SEARCH('Listados Datos'!$T$4,AB62)))</xm:f>
            <xm:f>'Listados Datos'!$T$4</xm:f>
            <x14:dxf>
              <font>
                <b/>
                <i val="0"/>
                <color theme="0"/>
              </font>
              <fill>
                <patternFill>
                  <bgColor rgb="FFE26B0A"/>
                </patternFill>
              </fill>
            </x14:dxf>
          </x14:cfRule>
          <x14:cfRule type="containsText" priority="16849" operator="containsText" id="{3F9CFC0C-D714-45C7-86BD-912E5DC9FAF6}">
            <xm:f>NOT(ISERROR(SEARCH('Listados Datos'!$T$5,AB62)))</xm:f>
            <xm:f>'Listados Datos'!$T$5</xm:f>
            <x14:dxf>
              <font>
                <b/>
                <i val="0"/>
                <color auto="1"/>
              </font>
              <fill>
                <patternFill>
                  <bgColor rgb="FFFFFF00"/>
                </patternFill>
              </fill>
            </x14:dxf>
          </x14:cfRule>
          <x14:cfRule type="containsText" priority="16850" operator="containsText" id="{627F5478-6981-4592-B99C-004E169D2684}">
            <xm:f>NOT(ISERROR(SEARCH('Listados Datos'!$T$6,AB62)))</xm:f>
            <xm:f>'Listados Datos'!$T$6</xm:f>
            <x14:dxf>
              <font>
                <b/>
                <i val="0"/>
              </font>
              <fill>
                <patternFill>
                  <bgColor rgb="FF92D050"/>
                </patternFill>
              </fill>
            </x14:dxf>
          </x14:cfRule>
          <xm:sqref>AB62</xm:sqref>
        </x14:conditionalFormatting>
        <x14:conditionalFormatting xmlns:xm="http://schemas.microsoft.com/office/excel/2006/main">
          <x14:cfRule type="containsText" priority="16837" operator="containsText" id="{8FE56182-39C9-4306-BF7E-75ADC8462D02}">
            <xm:f>NOT(ISERROR(SEARCH('Listados Datos'!$P$3,Z62)))</xm:f>
            <xm:f>'Listados Datos'!$P$3</xm:f>
            <x14:dxf>
              <fill>
                <patternFill>
                  <bgColor rgb="FF99CC00"/>
                </patternFill>
              </fill>
            </x14:dxf>
          </x14:cfRule>
          <x14:cfRule type="containsText" priority="16838" operator="containsText" id="{F39CFA2F-3174-4925-99D6-AD8124C41B6D}">
            <xm:f>NOT(ISERROR(SEARCH('Listados Datos'!$P$4,Z62)))</xm:f>
            <xm:f>'Listados Datos'!$P$4</xm:f>
            <x14:dxf>
              <fill>
                <patternFill>
                  <bgColor rgb="FF33CC33"/>
                </patternFill>
              </fill>
            </x14:dxf>
          </x14:cfRule>
          <x14:cfRule type="containsText" priority="16839" operator="containsText" id="{310CC9CC-A248-494D-BD44-5BFD3A3EA5F9}">
            <xm:f>NOT(ISERROR(SEARCH('Listados Datos'!$P$5,Z62)))</xm:f>
            <xm:f>'Listados Datos'!$P$5</xm:f>
            <x14:dxf>
              <fill>
                <patternFill>
                  <bgColor rgb="FFFFFF00"/>
                </patternFill>
              </fill>
            </x14:dxf>
          </x14:cfRule>
          <x14:cfRule type="containsText" priority="16840" operator="containsText" id="{BB1CE4CF-1A25-4D24-963B-C4A4545528F6}">
            <xm:f>NOT(ISERROR(SEARCH('Listados Datos'!$P$6,Z62)))</xm:f>
            <xm:f>'Listados Datos'!$P$6</xm:f>
            <x14:dxf>
              <fill>
                <patternFill>
                  <bgColor rgb="FFFFC000"/>
                </patternFill>
              </fill>
            </x14:dxf>
          </x14:cfRule>
          <x14:cfRule type="containsText" priority="16841" operator="containsText" id="{BBD7A9E9-2102-400C-9946-B19707C4004C}">
            <xm:f>NOT(ISERROR(SEARCH('Listados Datos'!$P$7,Z62)))</xm:f>
            <xm:f>'Listados Datos'!$P$7</xm:f>
            <x14:dxf>
              <fill>
                <patternFill>
                  <bgColor rgb="FFFF0000"/>
                </patternFill>
              </fill>
            </x14:dxf>
          </x14:cfRule>
          <xm:sqref>Z62</xm:sqref>
        </x14:conditionalFormatting>
        <x14:conditionalFormatting xmlns:xm="http://schemas.microsoft.com/office/excel/2006/main">
          <x14:cfRule type="containsText" priority="16823" operator="containsText" id="{CEABA3E5-9DC2-4193-B5F9-6B5D33E55D14}">
            <xm:f>NOT(ISERROR(SEARCH('Listados Datos'!$T$3,AT62)))</xm:f>
            <xm:f>'Listados Datos'!$T$3</xm:f>
            <x14:dxf>
              <fill>
                <patternFill patternType="solid">
                  <bgColor rgb="FFC00000"/>
                </patternFill>
              </fill>
            </x14:dxf>
          </x14:cfRule>
          <x14:cfRule type="containsText" priority="16824" operator="containsText" id="{18219CD2-C8DA-439F-93C7-3E3F5936837F}">
            <xm:f>NOT(ISERROR(SEARCH('Listados Datos'!$T$4,AT62)))</xm:f>
            <xm:f>'Listados Datos'!$T$4</xm:f>
            <x14:dxf>
              <font>
                <b/>
                <i val="0"/>
                <color theme="0"/>
              </font>
              <fill>
                <patternFill>
                  <bgColor rgb="FFE26B0A"/>
                </patternFill>
              </fill>
            </x14:dxf>
          </x14:cfRule>
          <x14:cfRule type="containsText" priority="16825" operator="containsText" id="{E2E0F2E9-D96D-4524-9C0B-70EBC85E7535}">
            <xm:f>NOT(ISERROR(SEARCH('Listados Datos'!$T$5,AT62)))</xm:f>
            <xm:f>'Listados Datos'!$T$5</xm:f>
            <x14:dxf>
              <font>
                <b/>
                <i val="0"/>
                <color auto="1"/>
              </font>
              <fill>
                <patternFill>
                  <bgColor rgb="FFFFFF00"/>
                </patternFill>
              </fill>
            </x14:dxf>
          </x14:cfRule>
          <x14:cfRule type="containsText" priority="16826" operator="containsText" id="{D5A43B9D-7C61-4883-AFF6-44E092066F87}">
            <xm:f>NOT(ISERROR(SEARCH('Listados Datos'!$T$6,AT62)))</xm:f>
            <xm:f>'Listados Datos'!$T$6</xm:f>
            <x14:dxf>
              <font>
                <b/>
                <i val="0"/>
              </font>
              <fill>
                <patternFill>
                  <bgColor rgb="FF92D050"/>
                </patternFill>
              </fill>
            </x14:dxf>
          </x14:cfRule>
          <xm:sqref>AT62</xm:sqref>
        </x14:conditionalFormatting>
        <x14:conditionalFormatting xmlns:xm="http://schemas.microsoft.com/office/excel/2006/main">
          <x14:cfRule type="containsText" priority="16813" operator="containsText" id="{ED47DA6D-E6BF-42CB-871B-C6A344A973FB}">
            <xm:f>NOT(ISERROR(SEARCH('Listados Datos'!$P$3,AR62)))</xm:f>
            <xm:f>'Listados Datos'!$P$3</xm:f>
            <x14:dxf>
              <fill>
                <patternFill>
                  <bgColor rgb="FF99CC00"/>
                </patternFill>
              </fill>
            </x14:dxf>
          </x14:cfRule>
          <x14:cfRule type="containsText" priority="16814" operator="containsText" id="{3F11C059-0A97-435A-AD78-6FC19F9D6BC4}">
            <xm:f>NOT(ISERROR(SEARCH('Listados Datos'!$P$4,AR62)))</xm:f>
            <xm:f>'Listados Datos'!$P$4</xm:f>
            <x14:dxf>
              <fill>
                <patternFill>
                  <bgColor rgb="FF33CC33"/>
                </patternFill>
              </fill>
            </x14:dxf>
          </x14:cfRule>
          <x14:cfRule type="containsText" priority="16815" operator="containsText" id="{DE7E36CE-6A36-4C98-A03C-421F2490F677}">
            <xm:f>NOT(ISERROR(SEARCH('Listados Datos'!$P$5,AR62)))</xm:f>
            <xm:f>'Listados Datos'!$P$5</xm:f>
            <x14:dxf>
              <fill>
                <patternFill>
                  <bgColor rgb="FFFFFF00"/>
                </patternFill>
              </fill>
            </x14:dxf>
          </x14:cfRule>
          <x14:cfRule type="containsText" priority="16816" operator="containsText" id="{D59CA88E-2CC8-4C40-BDA3-62E868865EE1}">
            <xm:f>NOT(ISERROR(SEARCH('Listados Datos'!$P$6,AR62)))</xm:f>
            <xm:f>'Listados Datos'!$P$6</xm:f>
            <x14:dxf>
              <fill>
                <patternFill>
                  <bgColor rgb="FFFFC000"/>
                </patternFill>
              </fill>
            </x14:dxf>
          </x14:cfRule>
          <x14:cfRule type="containsText" priority="16817" operator="containsText" id="{9CA80702-FA2E-49D7-B106-0FFEB2EAF7A3}">
            <xm:f>NOT(ISERROR(SEARCH('Listados Datos'!$P$7,AR62)))</xm:f>
            <xm:f>'Listados Datos'!$P$7</xm:f>
            <x14:dxf>
              <fill>
                <patternFill>
                  <bgColor rgb="FFFF0000"/>
                </patternFill>
              </fill>
            </x14:dxf>
          </x14:cfRule>
          <xm:sqref>AR62</xm:sqref>
        </x14:conditionalFormatting>
        <x14:conditionalFormatting xmlns:xm="http://schemas.microsoft.com/office/excel/2006/main">
          <x14:cfRule type="containsText" priority="16793" operator="containsText" id="{74F135E5-AC59-4CE0-B74A-3CD0931C853C}">
            <xm:f>NOT(ISERROR(SEARCH('Listados Datos'!$T$3,AF68)))</xm:f>
            <xm:f>'Listados Datos'!$T$3</xm:f>
            <x14:dxf>
              <fill>
                <patternFill patternType="solid">
                  <bgColor rgb="FFC00000"/>
                </patternFill>
              </fill>
            </x14:dxf>
          </x14:cfRule>
          <x14:cfRule type="containsText" priority="16794" operator="containsText" id="{44C57767-5AB1-48FD-B8DC-A4B3148BEDF4}">
            <xm:f>NOT(ISERROR(SEARCH('Listados Datos'!$T$4,AF68)))</xm:f>
            <xm:f>'Listados Datos'!$T$4</xm:f>
            <x14:dxf>
              <font>
                <b/>
                <i val="0"/>
                <color theme="0"/>
              </font>
              <fill>
                <patternFill>
                  <bgColor rgb="FFE26B0A"/>
                </patternFill>
              </fill>
            </x14:dxf>
          </x14:cfRule>
          <x14:cfRule type="containsText" priority="16795" operator="containsText" id="{423D3B56-C563-4946-8CF8-CFD5C4FE1EA4}">
            <xm:f>NOT(ISERROR(SEARCH('Listados Datos'!$T$5,AF68)))</xm:f>
            <xm:f>'Listados Datos'!$T$5</xm:f>
            <x14:dxf>
              <font>
                <b/>
                <i val="0"/>
                <color auto="1"/>
              </font>
              <fill>
                <patternFill>
                  <bgColor rgb="FFFFFF00"/>
                </patternFill>
              </fill>
            </x14:dxf>
          </x14:cfRule>
          <x14:cfRule type="containsText" priority="16796" operator="containsText" id="{004D0EAE-9134-4253-9949-79EC661B1895}">
            <xm:f>NOT(ISERROR(SEARCH('Listados Datos'!$T$6,AF68)))</xm:f>
            <xm:f>'Listados Datos'!$T$6</xm:f>
            <x14:dxf>
              <font>
                <b/>
                <i val="0"/>
              </font>
              <fill>
                <patternFill>
                  <bgColor rgb="FF92D050"/>
                </patternFill>
              </fill>
            </x14:dxf>
          </x14:cfRule>
          <xm:sqref>AF68</xm:sqref>
        </x14:conditionalFormatting>
        <x14:conditionalFormatting xmlns:xm="http://schemas.microsoft.com/office/excel/2006/main">
          <x14:cfRule type="containsText" priority="16789" operator="containsText" id="{78A1F0B5-F9E3-4566-9480-82A3D31C33E4}">
            <xm:f>NOT(ISERROR(SEARCH('Listados Datos'!$T$3,AB68)))</xm:f>
            <xm:f>'Listados Datos'!$T$3</xm:f>
            <x14:dxf>
              <fill>
                <patternFill patternType="solid">
                  <bgColor rgb="FFC00000"/>
                </patternFill>
              </fill>
            </x14:dxf>
          </x14:cfRule>
          <x14:cfRule type="containsText" priority="16790" operator="containsText" id="{AA212D2F-D5BD-438A-A93C-6A6D01ED0FDA}">
            <xm:f>NOT(ISERROR(SEARCH('Listados Datos'!$T$4,AB68)))</xm:f>
            <xm:f>'Listados Datos'!$T$4</xm:f>
            <x14:dxf>
              <font>
                <b/>
                <i val="0"/>
                <color theme="0"/>
              </font>
              <fill>
                <patternFill>
                  <bgColor rgb="FFE26B0A"/>
                </patternFill>
              </fill>
            </x14:dxf>
          </x14:cfRule>
          <x14:cfRule type="containsText" priority="16791" operator="containsText" id="{675BEDF4-6058-4926-A68B-8A2FC9733318}">
            <xm:f>NOT(ISERROR(SEARCH('Listados Datos'!$T$5,AB68)))</xm:f>
            <xm:f>'Listados Datos'!$T$5</xm:f>
            <x14:dxf>
              <font>
                <b/>
                <i val="0"/>
                <color auto="1"/>
              </font>
              <fill>
                <patternFill>
                  <bgColor rgb="FFFFFF00"/>
                </patternFill>
              </fill>
            </x14:dxf>
          </x14:cfRule>
          <x14:cfRule type="containsText" priority="16792" operator="containsText" id="{58AF4999-A579-4B30-90B7-0C5B0E4A572E}">
            <xm:f>NOT(ISERROR(SEARCH('Listados Datos'!$T$6,AB68)))</xm:f>
            <xm:f>'Listados Datos'!$T$6</xm:f>
            <x14:dxf>
              <font>
                <b/>
                <i val="0"/>
              </font>
              <fill>
                <patternFill>
                  <bgColor rgb="FF92D050"/>
                </patternFill>
              </fill>
            </x14:dxf>
          </x14:cfRule>
          <xm:sqref>AB68</xm:sqref>
        </x14:conditionalFormatting>
        <x14:conditionalFormatting xmlns:xm="http://schemas.microsoft.com/office/excel/2006/main">
          <x14:cfRule type="containsText" priority="16779" operator="containsText" id="{171E8568-17C1-44FE-A7EF-D7E33B3F3D78}">
            <xm:f>NOT(ISERROR(SEARCH('Listados Datos'!$P$3,Z68)))</xm:f>
            <xm:f>'Listados Datos'!$P$3</xm:f>
            <x14:dxf>
              <fill>
                <patternFill>
                  <bgColor rgb="FF99CC00"/>
                </patternFill>
              </fill>
            </x14:dxf>
          </x14:cfRule>
          <x14:cfRule type="containsText" priority="16780" operator="containsText" id="{E61D195C-2805-4532-B394-1EC5C15D03D9}">
            <xm:f>NOT(ISERROR(SEARCH('Listados Datos'!$P$4,Z68)))</xm:f>
            <xm:f>'Listados Datos'!$P$4</xm:f>
            <x14:dxf>
              <fill>
                <patternFill>
                  <bgColor rgb="FF33CC33"/>
                </patternFill>
              </fill>
            </x14:dxf>
          </x14:cfRule>
          <x14:cfRule type="containsText" priority="16781" operator="containsText" id="{D559F7A3-713D-42B6-8DA6-FB01FCAAC489}">
            <xm:f>NOT(ISERROR(SEARCH('Listados Datos'!$P$5,Z68)))</xm:f>
            <xm:f>'Listados Datos'!$P$5</xm:f>
            <x14:dxf>
              <fill>
                <patternFill>
                  <bgColor rgb="FFFFFF00"/>
                </patternFill>
              </fill>
            </x14:dxf>
          </x14:cfRule>
          <x14:cfRule type="containsText" priority="16782" operator="containsText" id="{D241D00C-1BEA-44A6-BDF8-A13A3407C7CB}">
            <xm:f>NOT(ISERROR(SEARCH('Listados Datos'!$P$6,Z68)))</xm:f>
            <xm:f>'Listados Datos'!$P$6</xm:f>
            <x14:dxf>
              <fill>
                <patternFill>
                  <bgColor rgb="FFFFC000"/>
                </patternFill>
              </fill>
            </x14:dxf>
          </x14:cfRule>
          <x14:cfRule type="containsText" priority="16783" operator="containsText" id="{DFE71576-47EF-4E50-9952-F5941F9622B0}">
            <xm:f>NOT(ISERROR(SEARCH('Listados Datos'!$P$7,Z68)))</xm:f>
            <xm:f>'Listados Datos'!$P$7</xm:f>
            <x14:dxf>
              <fill>
                <patternFill>
                  <bgColor rgb="FFFF0000"/>
                </patternFill>
              </fill>
            </x14:dxf>
          </x14:cfRule>
          <xm:sqref>Z68</xm:sqref>
        </x14:conditionalFormatting>
        <x14:conditionalFormatting xmlns:xm="http://schemas.microsoft.com/office/excel/2006/main">
          <x14:cfRule type="containsText" priority="16765" operator="containsText" id="{29A7164D-1455-4AA1-B20D-90B5D6DEDD31}">
            <xm:f>NOT(ISERROR(SEARCH('Listados Datos'!$T$3,AT68)))</xm:f>
            <xm:f>'Listados Datos'!$T$3</xm:f>
            <x14:dxf>
              <fill>
                <patternFill patternType="solid">
                  <bgColor rgb="FFC00000"/>
                </patternFill>
              </fill>
            </x14:dxf>
          </x14:cfRule>
          <x14:cfRule type="containsText" priority="16766" operator="containsText" id="{FF3D7D0E-A608-48ED-8E8C-848FB3EA4253}">
            <xm:f>NOT(ISERROR(SEARCH('Listados Datos'!$T$4,AT68)))</xm:f>
            <xm:f>'Listados Datos'!$T$4</xm:f>
            <x14:dxf>
              <font>
                <b/>
                <i val="0"/>
                <color theme="0"/>
              </font>
              <fill>
                <patternFill>
                  <bgColor rgb="FFE26B0A"/>
                </patternFill>
              </fill>
            </x14:dxf>
          </x14:cfRule>
          <x14:cfRule type="containsText" priority="16767" operator="containsText" id="{95DF5C57-0540-4965-9E31-CF1FF06F14CA}">
            <xm:f>NOT(ISERROR(SEARCH('Listados Datos'!$T$5,AT68)))</xm:f>
            <xm:f>'Listados Datos'!$T$5</xm:f>
            <x14:dxf>
              <font>
                <b/>
                <i val="0"/>
                <color auto="1"/>
              </font>
              <fill>
                <patternFill>
                  <bgColor rgb="FFFFFF00"/>
                </patternFill>
              </fill>
            </x14:dxf>
          </x14:cfRule>
          <x14:cfRule type="containsText" priority="16768" operator="containsText" id="{7A25D958-9228-415E-8833-6CBD6FF2885D}">
            <xm:f>NOT(ISERROR(SEARCH('Listados Datos'!$T$6,AT68)))</xm:f>
            <xm:f>'Listados Datos'!$T$6</xm:f>
            <x14:dxf>
              <font>
                <b/>
                <i val="0"/>
              </font>
              <fill>
                <patternFill>
                  <bgColor rgb="FF92D050"/>
                </patternFill>
              </fill>
            </x14:dxf>
          </x14:cfRule>
          <xm:sqref>AT68</xm:sqref>
        </x14:conditionalFormatting>
        <x14:conditionalFormatting xmlns:xm="http://schemas.microsoft.com/office/excel/2006/main">
          <x14:cfRule type="containsText" priority="16755" operator="containsText" id="{F51D22C5-44C8-4440-8DBB-B35D60AD8A0C}">
            <xm:f>NOT(ISERROR(SEARCH('Listados Datos'!$P$3,AR68)))</xm:f>
            <xm:f>'Listados Datos'!$P$3</xm:f>
            <x14:dxf>
              <fill>
                <patternFill>
                  <bgColor rgb="FF99CC00"/>
                </patternFill>
              </fill>
            </x14:dxf>
          </x14:cfRule>
          <x14:cfRule type="containsText" priority="16756" operator="containsText" id="{00F1C9A3-7CD1-4219-959B-43F5A95A241F}">
            <xm:f>NOT(ISERROR(SEARCH('Listados Datos'!$P$4,AR68)))</xm:f>
            <xm:f>'Listados Datos'!$P$4</xm:f>
            <x14:dxf>
              <fill>
                <patternFill>
                  <bgColor rgb="FF33CC33"/>
                </patternFill>
              </fill>
            </x14:dxf>
          </x14:cfRule>
          <x14:cfRule type="containsText" priority="16757" operator="containsText" id="{22F1DB92-FD39-42B1-9A15-7D2E847C6C39}">
            <xm:f>NOT(ISERROR(SEARCH('Listados Datos'!$P$5,AR68)))</xm:f>
            <xm:f>'Listados Datos'!$P$5</xm:f>
            <x14:dxf>
              <fill>
                <patternFill>
                  <bgColor rgb="FFFFFF00"/>
                </patternFill>
              </fill>
            </x14:dxf>
          </x14:cfRule>
          <x14:cfRule type="containsText" priority="16758" operator="containsText" id="{FBE65384-28B6-4079-BF0C-4FEED10FB4C1}">
            <xm:f>NOT(ISERROR(SEARCH('Listados Datos'!$P$6,AR68)))</xm:f>
            <xm:f>'Listados Datos'!$P$6</xm:f>
            <x14:dxf>
              <fill>
                <patternFill>
                  <bgColor rgb="FFFFC000"/>
                </patternFill>
              </fill>
            </x14:dxf>
          </x14:cfRule>
          <x14:cfRule type="containsText" priority="16759" operator="containsText" id="{DE7210F2-1EE3-42F3-8420-1483AE91A597}">
            <xm:f>NOT(ISERROR(SEARCH('Listados Datos'!$P$7,AR68)))</xm:f>
            <xm:f>'Listados Datos'!$P$7</xm:f>
            <x14:dxf>
              <fill>
                <patternFill>
                  <bgColor rgb="FFFF0000"/>
                </patternFill>
              </fill>
            </x14:dxf>
          </x14:cfRule>
          <xm:sqref>AR68</xm:sqref>
        </x14:conditionalFormatting>
        <x14:conditionalFormatting xmlns:xm="http://schemas.microsoft.com/office/excel/2006/main">
          <x14:cfRule type="containsText" priority="16735" operator="containsText" id="{24B884A9-359E-4B6B-91FC-BAFB16A059FF}">
            <xm:f>NOT(ISERROR(SEARCH('Listados Datos'!$T$3,AF74)))</xm:f>
            <xm:f>'Listados Datos'!$T$3</xm:f>
            <x14:dxf>
              <fill>
                <patternFill patternType="solid">
                  <bgColor rgb="FFC00000"/>
                </patternFill>
              </fill>
            </x14:dxf>
          </x14:cfRule>
          <x14:cfRule type="containsText" priority="16736" operator="containsText" id="{483B51C8-E38F-44F5-AB43-B8DE9AD64AC1}">
            <xm:f>NOT(ISERROR(SEARCH('Listados Datos'!$T$4,AF74)))</xm:f>
            <xm:f>'Listados Datos'!$T$4</xm:f>
            <x14:dxf>
              <font>
                <b/>
                <i val="0"/>
                <color theme="0"/>
              </font>
              <fill>
                <patternFill>
                  <bgColor rgb="FFE26B0A"/>
                </patternFill>
              </fill>
            </x14:dxf>
          </x14:cfRule>
          <x14:cfRule type="containsText" priority="16737" operator="containsText" id="{B28927F1-FD0F-461C-84A6-55DDFF65C757}">
            <xm:f>NOT(ISERROR(SEARCH('Listados Datos'!$T$5,AF74)))</xm:f>
            <xm:f>'Listados Datos'!$T$5</xm:f>
            <x14:dxf>
              <font>
                <b/>
                <i val="0"/>
                <color auto="1"/>
              </font>
              <fill>
                <patternFill>
                  <bgColor rgb="FFFFFF00"/>
                </patternFill>
              </fill>
            </x14:dxf>
          </x14:cfRule>
          <x14:cfRule type="containsText" priority="16738" operator="containsText" id="{29D9EAA0-D07B-4CBF-90D4-B4330D3FA21B}">
            <xm:f>NOT(ISERROR(SEARCH('Listados Datos'!$T$6,AF74)))</xm:f>
            <xm:f>'Listados Datos'!$T$6</xm:f>
            <x14:dxf>
              <font>
                <b/>
                <i val="0"/>
              </font>
              <fill>
                <patternFill>
                  <bgColor rgb="FF92D050"/>
                </patternFill>
              </fill>
            </x14:dxf>
          </x14:cfRule>
          <xm:sqref>AF74</xm:sqref>
        </x14:conditionalFormatting>
        <x14:conditionalFormatting xmlns:xm="http://schemas.microsoft.com/office/excel/2006/main">
          <x14:cfRule type="containsText" priority="16731" operator="containsText" id="{7B7C26F3-B250-4B91-BD1C-E9D9F7043BDA}">
            <xm:f>NOT(ISERROR(SEARCH('Listados Datos'!$T$3,AB74)))</xm:f>
            <xm:f>'Listados Datos'!$T$3</xm:f>
            <x14:dxf>
              <fill>
                <patternFill patternType="solid">
                  <bgColor rgb="FFC00000"/>
                </patternFill>
              </fill>
            </x14:dxf>
          </x14:cfRule>
          <x14:cfRule type="containsText" priority="16732" operator="containsText" id="{FD8E31BF-C6C0-4FAD-94D6-EFA9C692B2AF}">
            <xm:f>NOT(ISERROR(SEARCH('Listados Datos'!$T$4,AB74)))</xm:f>
            <xm:f>'Listados Datos'!$T$4</xm:f>
            <x14:dxf>
              <font>
                <b/>
                <i val="0"/>
                <color theme="0"/>
              </font>
              <fill>
                <patternFill>
                  <bgColor rgb="FFE26B0A"/>
                </patternFill>
              </fill>
            </x14:dxf>
          </x14:cfRule>
          <x14:cfRule type="containsText" priority="16733" operator="containsText" id="{A1072713-D6C5-4B68-B013-8DC580A391B3}">
            <xm:f>NOT(ISERROR(SEARCH('Listados Datos'!$T$5,AB74)))</xm:f>
            <xm:f>'Listados Datos'!$T$5</xm:f>
            <x14:dxf>
              <font>
                <b/>
                <i val="0"/>
                <color auto="1"/>
              </font>
              <fill>
                <patternFill>
                  <bgColor rgb="FFFFFF00"/>
                </patternFill>
              </fill>
            </x14:dxf>
          </x14:cfRule>
          <x14:cfRule type="containsText" priority="16734" operator="containsText" id="{770F1408-CBA4-4FE0-9555-222D8338F762}">
            <xm:f>NOT(ISERROR(SEARCH('Listados Datos'!$T$6,AB74)))</xm:f>
            <xm:f>'Listados Datos'!$T$6</xm:f>
            <x14:dxf>
              <font>
                <b/>
                <i val="0"/>
              </font>
              <fill>
                <patternFill>
                  <bgColor rgb="FF92D050"/>
                </patternFill>
              </fill>
            </x14:dxf>
          </x14:cfRule>
          <xm:sqref>AB74</xm:sqref>
        </x14:conditionalFormatting>
        <x14:conditionalFormatting xmlns:xm="http://schemas.microsoft.com/office/excel/2006/main">
          <x14:cfRule type="containsText" priority="16721" operator="containsText" id="{787C0C2D-217C-438B-B466-B4CCF44865F9}">
            <xm:f>NOT(ISERROR(SEARCH('Listados Datos'!$P$3,Z74)))</xm:f>
            <xm:f>'Listados Datos'!$P$3</xm:f>
            <x14:dxf>
              <fill>
                <patternFill>
                  <bgColor rgb="FF99CC00"/>
                </patternFill>
              </fill>
            </x14:dxf>
          </x14:cfRule>
          <x14:cfRule type="containsText" priority="16722" operator="containsText" id="{AD67EE8A-0689-482C-8E26-D0D034F91FBE}">
            <xm:f>NOT(ISERROR(SEARCH('Listados Datos'!$P$4,Z74)))</xm:f>
            <xm:f>'Listados Datos'!$P$4</xm:f>
            <x14:dxf>
              <fill>
                <patternFill>
                  <bgColor rgb="FF33CC33"/>
                </patternFill>
              </fill>
            </x14:dxf>
          </x14:cfRule>
          <x14:cfRule type="containsText" priority="16723" operator="containsText" id="{1A228976-F685-4326-AD31-4D800C5197BC}">
            <xm:f>NOT(ISERROR(SEARCH('Listados Datos'!$P$5,Z74)))</xm:f>
            <xm:f>'Listados Datos'!$P$5</xm:f>
            <x14:dxf>
              <fill>
                <patternFill>
                  <bgColor rgb="FFFFFF00"/>
                </patternFill>
              </fill>
            </x14:dxf>
          </x14:cfRule>
          <x14:cfRule type="containsText" priority="16724" operator="containsText" id="{7C9465D0-40CA-4779-922C-B16FE5B21371}">
            <xm:f>NOT(ISERROR(SEARCH('Listados Datos'!$P$6,Z74)))</xm:f>
            <xm:f>'Listados Datos'!$P$6</xm:f>
            <x14:dxf>
              <fill>
                <patternFill>
                  <bgColor rgb="FFFFC000"/>
                </patternFill>
              </fill>
            </x14:dxf>
          </x14:cfRule>
          <x14:cfRule type="containsText" priority="16725" operator="containsText" id="{42175D89-51D5-47A0-A73F-EA40F71DE036}">
            <xm:f>NOT(ISERROR(SEARCH('Listados Datos'!$P$7,Z74)))</xm:f>
            <xm:f>'Listados Datos'!$P$7</xm:f>
            <x14:dxf>
              <fill>
                <patternFill>
                  <bgColor rgb="FFFF0000"/>
                </patternFill>
              </fill>
            </x14:dxf>
          </x14:cfRule>
          <xm:sqref>Z74</xm:sqref>
        </x14:conditionalFormatting>
        <x14:conditionalFormatting xmlns:xm="http://schemas.microsoft.com/office/excel/2006/main">
          <x14:cfRule type="containsText" priority="16707" operator="containsText" id="{67044365-4DF4-4ACF-A61E-45688362019C}">
            <xm:f>NOT(ISERROR(SEARCH('Listados Datos'!$T$3,AT74)))</xm:f>
            <xm:f>'Listados Datos'!$T$3</xm:f>
            <x14:dxf>
              <fill>
                <patternFill patternType="solid">
                  <bgColor rgb="FFC00000"/>
                </patternFill>
              </fill>
            </x14:dxf>
          </x14:cfRule>
          <x14:cfRule type="containsText" priority="16708" operator="containsText" id="{03132E42-3407-486F-96EF-406F042E4E2A}">
            <xm:f>NOT(ISERROR(SEARCH('Listados Datos'!$T$4,AT74)))</xm:f>
            <xm:f>'Listados Datos'!$T$4</xm:f>
            <x14:dxf>
              <font>
                <b/>
                <i val="0"/>
                <color theme="0"/>
              </font>
              <fill>
                <patternFill>
                  <bgColor rgb="FFE26B0A"/>
                </patternFill>
              </fill>
            </x14:dxf>
          </x14:cfRule>
          <x14:cfRule type="containsText" priority="16709" operator="containsText" id="{2B29E50C-475C-4838-8AF4-DAD0CE222DA0}">
            <xm:f>NOT(ISERROR(SEARCH('Listados Datos'!$T$5,AT74)))</xm:f>
            <xm:f>'Listados Datos'!$T$5</xm:f>
            <x14:dxf>
              <font>
                <b/>
                <i val="0"/>
                <color auto="1"/>
              </font>
              <fill>
                <patternFill>
                  <bgColor rgb="FFFFFF00"/>
                </patternFill>
              </fill>
            </x14:dxf>
          </x14:cfRule>
          <x14:cfRule type="containsText" priority="16710" operator="containsText" id="{11986224-80DE-468F-841D-3D958FAB986F}">
            <xm:f>NOT(ISERROR(SEARCH('Listados Datos'!$T$6,AT74)))</xm:f>
            <xm:f>'Listados Datos'!$T$6</xm:f>
            <x14:dxf>
              <font>
                <b/>
                <i val="0"/>
              </font>
              <fill>
                <patternFill>
                  <bgColor rgb="FF92D050"/>
                </patternFill>
              </fill>
            </x14:dxf>
          </x14:cfRule>
          <xm:sqref>AT74</xm:sqref>
        </x14:conditionalFormatting>
        <x14:conditionalFormatting xmlns:xm="http://schemas.microsoft.com/office/excel/2006/main">
          <x14:cfRule type="containsText" priority="16697" operator="containsText" id="{2486CE30-E2F7-4F91-94F2-C47849B0452D}">
            <xm:f>NOT(ISERROR(SEARCH('Listados Datos'!$P$3,AR74)))</xm:f>
            <xm:f>'Listados Datos'!$P$3</xm:f>
            <x14:dxf>
              <fill>
                <patternFill>
                  <bgColor rgb="FF99CC00"/>
                </patternFill>
              </fill>
            </x14:dxf>
          </x14:cfRule>
          <x14:cfRule type="containsText" priority="16698" operator="containsText" id="{EE046564-738A-4A96-BE72-427253417BFC}">
            <xm:f>NOT(ISERROR(SEARCH('Listados Datos'!$P$4,AR74)))</xm:f>
            <xm:f>'Listados Datos'!$P$4</xm:f>
            <x14:dxf>
              <fill>
                <patternFill>
                  <bgColor rgb="FF33CC33"/>
                </patternFill>
              </fill>
            </x14:dxf>
          </x14:cfRule>
          <x14:cfRule type="containsText" priority="16699" operator="containsText" id="{6369D7B3-0E48-42E7-8E35-66799C466457}">
            <xm:f>NOT(ISERROR(SEARCH('Listados Datos'!$P$5,AR74)))</xm:f>
            <xm:f>'Listados Datos'!$P$5</xm:f>
            <x14:dxf>
              <fill>
                <patternFill>
                  <bgColor rgb="FFFFFF00"/>
                </patternFill>
              </fill>
            </x14:dxf>
          </x14:cfRule>
          <x14:cfRule type="containsText" priority="16700" operator="containsText" id="{57CFE06C-0E0C-445B-A5E4-4E43241E8FC6}">
            <xm:f>NOT(ISERROR(SEARCH('Listados Datos'!$P$6,AR74)))</xm:f>
            <xm:f>'Listados Datos'!$P$6</xm:f>
            <x14:dxf>
              <fill>
                <patternFill>
                  <bgColor rgb="FFFFC000"/>
                </patternFill>
              </fill>
            </x14:dxf>
          </x14:cfRule>
          <x14:cfRule type="containsText" priority="16701" operator="containsText" id="{F5F73895-1523-4D4E-9B29-90C1107887E6}">
            <xm:f>NOT(ISERROR(SEARCH('Listados Datos'!$P$7,AR74)))</xm:f>
            <xm:f>'Listados Datos'!$P$7</xm:f>
            <x14:dxf>
              <fill>
                <patternFill>
                  <bgColor rgb="FFFF0000"/>
                </patternFill>
              </fill>
            </x14:dxf>
          </x14:cfRule>
          <xm:sqref>AR74</xm:sqref>
        </x14:conditionalFormatting>
        <x14:conditionalFormatting xmlns:xm="http://schemas.microsoft.com/office/excel/2006/main">
          <x14:cfRule type="containsText" priority="16677" operator="containsText" id="{F1F81FFA-A63F-45AE-BB30-A107B43BCD8C}">
            <xm:f>NOT(ISERROR(SEARCH('Listados Datos'!$T$3,AF80)))</xm:f>
            <xm:f>'Listados Datos'!$T$3</xm:f>
            <x14:dxf>
              <fill>
                <patternFill patternType="solid">
                  <bgColor rgb="FFC00000"/>
                </patternFill>
              </fill>
            </x14:dxf>
          </x14:cfRule>
          <x14:cfRule type="containsText" priority="16678" operator="containsText" id="{5E51C183-A63E-473F-84AC-4FD14BA6ECCF}">
            <xm:f>NOT(ISERROR(SEARCH('Listados Datos'!$T$4,AF80)))</xm:f>
            <xm:f>'Listados Datos'!$T$4</xm:f>
            <x14:dxf>
              <font>
                <b/>
                <i val="0"/>
                <color theme="0"/>
              </font>
              <fill>
                <patternFill>
                  <bgColor rgb="FFE26B0A"/>
                </patternFill>
              </fill>
            </x14:dxf>
          </x14:cfRule>
          <x14:cfRule type="containsText" priority="16679" operator="containsText" id="{397B1F39-3FEC-429E-BB35-47813D9752D7}">
            <xm:f>NOT(ISERROR(SEARCH('Listados Datos'!$T$5,AF80)))</xm:f>
            <xm:f>'Listados Datos'!$T$5</xm:f>
            <x14:dxf>
              <font>
                <b/>
                <i val="0"/>
                <color auto="1"/>
              </font>
              <fill>
                <patternFill>
                  <bgColor rgb="FFFFFF00"/>
                </patternFill>
              </fill>
            </x14:dxf>
          </x14:cfRule>
          <x14:cfRule type="containsText" priority="16680" operator="containsText" id="{C06DFE2D-45FE-4729-82E9-F18753278F38}">
            <xm:f>NOT(ISERROR(SEARCH('Listados Datos'!$T$6,AF80)))</xm:f>
            <xm:f>'Listados Datos'!$T$6</xm:f>
            <x14:dxf>
              <font>
                <b/>
                <i val="0"/>
              </font>
              <fill>
                <patternFill>
                  <bgColor rgb="FF92D050"/>
                </patternFill>
              </fill>
            </x14:dxf>
          </x14:cfRule>
          <xm:sqref>AF80</xm:sqref>
        </x14:conditionalFormatting>
        <x14:conditionalFormatting xmlns:xm="http://schemas.microsoft.com/office/excel/2006/main">
          <x14:cfRule type="containsText" priority="16673" operator="containsText" id="{1040B16A-114D-4E72-AEF5-304871F3B937}">
            <xm:f>NOT(ISERROR(SEARCH('Listados Datos'!$T$3,AB80)))</xm:f>
            <xm:f>'Listados Datos'!$T$3</xm:f>
            <x14:dxf>
              <fill>
                <patternFill patternType="solid">
                  <bgColor rgb="FFC00000"/>
                </patternFill>
              </fill>
            </x14:dxf>
          </x14:cfRule>
          <x14:cfRule type="containsText" priority="16674" operator="containsText" id="{A7501EFD-32FD-458A-AF8F-1FEAA4651BCC}">
            <xm:f>NOT(ISERROR(SEARCH('Listados Datos'!$T$4,AB80)))</xm:f>
            <xm:f>'Listados Datos'!$T$4</xm:f>
            <x14:dxf>
              <font>
                <b/>
                <i val="0"/>
                <color theme="0"/>
              </font>
              <fill>
                <patternFill>
                  <bgColor rgb="FFE26B0A"/>
                </patternFill>
              </fill>
            </x14:dxf>
          </x14:cfRule>
          <x14:cfRule type="containsText" priority="16675" operator="containsText" id="{83E3A8FA-F5E9-4EA3-B9D5-537639DA1520}">
            <xm:f>NOT(ISERROR(SEARCH('Listados Datos'!$T$5,AB80)))</xm:f>
            <xm:f>'Listados Datos'!$T$5</xm:f>
            <x14:dxf>
              <font>
                <b/>
                <i val="0"/>
                <color auto="1"/>
              </font>
              <fill>
                <patternFill>
                  <bgColor rgb="FFFFFF00"/>
                </patternFill>
              </fill>
            </x14:dxf>
          </x14:cfRule>
          <x14:cfRule type="containsText" priority="16676" operator="containsText" id="{A2DBE90C-B6BA-43A9-AAF5-FD3F52C5A7B8}">
            <xm:f>NOT(ISERROR(SEARCH('Listados Datos'!$T$6,AB80)))</xm:f>
            <xm:f>'Listados Datos'!$T$6</xm:f>
            <x14:dxf>
              <font>
                <b/>
                <i val="0"/>
              </font>
              <fill>
                <patternFill>
                  <bgColor rgb="FF92D050"/>
                </patternFill>
              </fill>
            </x14:dxf>
          </x14:cfRule>
          <xm:sqref>AB80</xm:sqref>
        </x14:conditionalFormatting>
        <x14:conditionalFormatting xmlns:xm="http://schemas.microsoft.com/office/excel/2006/main">
          <x14:cfRule type="containsText" priority="16663" operator="containsText" id="{466508E8-BBA4-4BB0-B93E-738F9551515C}">
            <xm:f>NOT(ISERROR(SEARCH('Listados Datos'!$P$3,Z80)))</xm:f>
            <xm:f>'Listados Datos'!$P$3</xm:f>
            <x14:dxf>
              <fill>
                <patternFill>
                  <bgColor rgb="FF99CC00"/>
                </patternFill>
              </fill>
            </x14:dxf>
          </x14:cfRule>
          <x14:cfRule type="containsText" priority="16664" operator="containsText" id="{6F1A9298-1EB3-4F4D-9A9F-E685AC9EC794}">
            <xm:f>NOT(ISERROR(SEARCH('Listados Datos'!$P$4,Z80)))</xm:f>
            <xm:f>'Listados Datos'!$P$4</xm:f>
            <x14:dxf>
              <fill>
                <patternFill>
                  <bgColor rgb="FF33CC33"/>
                </patternFill>
              </fill>
            </x14:dxf>
          </x14:cfRule>
          <x14:cfRule type="containsText" priority="16665" operator="containsText" id="{CB71605E-8B15-4D76-8D7B-BED8E164E50E}">
            <xm:f>NOT(ISERROR(SEARCH('Listados Datos'!$P$5,Z80)))</xm:f>
            <xm:f>'Listados Datos'!$P$5</xm:f>
            <x14:dxf>
              <fill>
                <patternFill>
                  <bgColor rgb="FFFFFF00"/>
                </patternFill>
              </fill>
            </x14:dxf>
          </x14:cfRule>
          <x14:cfRule type="containsText" priority="16666" operator="containsText" id="{36CAA710-03F1-4992-B4CA-AFA223B0A128}">
            <xm:f>NOT(ISERROR(SEARCH('Listados Datos'!$P$6,Z80)))</xm:f>
            <xm:f>'Listados Datos'!$P$6</xm:f>
            <x14:dxf>
              <fill>
                <patternFill>
                  <bgColor rgb="FFFFC000"/>
                </patternFill>
              </fill>
            </x14:dxf>
          </x14:cfRule>
          <x14:cfRule type="containsText" priority="16667" operator="containsText" id="{27967782-13FE-42C2-8B1E-F5228DBDFF0C}">
            <xm:f>NOT(ISERROR(SEARCH('Listados Datos'!$P$7,Z80)))</xm:f>
            <xm:f>'Listados Datos'!$P$7</xm:f>
            <x14:dxf>
              <fill>
                <patternFill>
                  <bgColor rgb="FFFF0000"/>
                </patternFill>
              </fill>
            </x14:dxf>
          </x14:cfRule>
          <xm:sqref>Z80</xm:sqref>
        </x14:conditionalFormatting>
        <x14:conditionalFormatting xmlns:xm="http://schemas.microsoft.com/office/excel/2006/main">
          <x14:cfRule type="containsText" priority="16633" operator="containsText" id="{7D93730F-2682-49A2-9BF1-A344B024EBBE}">
            <xm:f>NOT(ISERROR(SEARCH('Listados Datos'!$T$3,AT80)))</xm:f>
            <xm:f>'Listados Datos'!$T$3</xm:f>
            <x14:dxf>
              <fill>
                <patternFill patternType="solid">
                  <bgColor rgb="FFC00000"/>
                </patternFill>
              </fill>
            </x14:dxf>
          </x14:cfRule>
          <x14:cfRule type="containsText" priority="16634" operator="containsText" id="{2137804B-C5A1-4CCB-9EF2-729CF0677A2D}">
            <xm:f>NOT(ISERROR(SEARCH('Listados Datos'!$T$4,AT80)))</xm:f>
            <xm:f>'Listados Datos'!$T$4</xm:f>
            <x14:dxf>
              <font>
                <b/>
                <i val="0"/>
                <color theme="0"/>
              </font>
              <fill>
                <patternFill>
                  <bgColor rgb="FFE26B0A"/>
                </patternFill>
              </fill>
            </x14:dxf>
          </x14:cfRule>
          <x14:cfRule type="containsText" priority="16635" operator="containsText" id="{A752DF3F-9F94-4272-BD46-2F9FFADBB14E}">
            <xm:f>NOT(ISERROR(SEARCH('Listados Datos'!$T$5,AT80)))</xm:f>
            <xm:f>'Listados Datos'!$T$5</xm:f>
            <x14:dxf>
              <font>
                <b/>
                <i val="0"/>
                <color auto="1"/>
              </font>
              <fill>
                <patternFill>
                  <bgColor rgb="FFFFFF00"/>
                </patternFill>
              </fill>
            </x14:dxf>
          </x14:cfRule>
          <x14:cfRule type="containsText" priority="16636" operator="containsText" id="{3FE5AC62-8128-4970-8226-74B41EB27025}">
            <xm:f>NOT(ISERROR(SEARCH('Listados Datos'!$T$6,AT80)))</xm:f>
            <xm:f>'Listados Datos'!$T$6</xm:f>
            <x14:dxf>
              <font>
                <b/>
                <i val="0"/>
              </font>
              <fill>
                <patternFill>
                  <bgColor rgb="FF92D050"/>
                </patternFill>
              </fill>
            </x14:dxf>
          </x14:cfRule>
          <xm:sqref>AT80</xm:sqref>
        </x14:conditionalFormatting>
        <x14:conditionalFormatting xmlns:xm="http://schemas.microsoft.com/office/excel/2006/main">
          <x14:cfRule type="containsText" priority="16623" operator="containsText" id="{0B8D71D1-8721-4DD8-BE9B-0F65905C7EB2}">
            <xm:f>NOT(ISERROR(SEARCH('Listados Datos'!$P$3,AR80)))</xm:f>
            <xm:f>'Listados Datos'!$P$3</xm:f>
            <x14:dxf>
              <fill>
                <patternFill>
                  <bgColor rgb="FF99CC00"/>
                </patternFill>
              </fill>
            </x14:dxf>
          </x14:cfRule>
          <x14:cfRule type="containsText" priority="16624" operator="containsText" id="{1EBC1F20-7584-426B-A9E8-07F7FFBCDF95}">
            <xm:f>NOT(ISERROR(SEARCH('Listados Datos'!$P$4,AR80)))</xm:f>
            <xm:f>'Listados Datos'!$P$4</xm:f>
            <x14:dxf>
              <fill>
                <patternFill>
                  <bgColor rgb="FF33CC33"/>
                </patternFill>
              </fill>
            </x14:dxf>
          </x14:cfRule>
          <x14:cfRule type="containsText" priority="16625" operator="containsText" id="{2383ACD1-F831-43ED-8E33-E68113FD075E}">
            <xm:f>NOT(ISERROR(SEARCH('Listados Datos'!$P$5,AR80)))</xm:f>
            <xm:f>'Listados Datos'!$P$5</xm:f>
            <x14:dxf>
              <fill>
                <patternFill>
                  <bgColor rgb="FFFFFF00"/>
                </patternFill>
              </fill>
            </x14:dxf>
          </x14:cfRule>
          <x14:cfRule type="containsText" priority="16626" operator="containsText" id="{8A94D956-DE32-4E14-A2E8-60AD36B4F73F}">
            <xm:f>NOT(ISERROR(SEARCH('Listados Datos'!$P$6,AR80)))</xm:f>
            <xm:f>'Listados Datos'!$P$6</xm:f>
            <x14:dxf>
              <fill>
                <patternFill>
                  <bgColor rgb="FFFFC000"/>
                </patternFill>
              </fill>
            </x14:dxf>
          </x14:cfRule>
          <x14:cfRule type="containsText" priority="16627" operator="containsText" id="{6DE4DC3B-3EED-4EB2-B82F-4AF4B213E08E}">
            <xm:f>NOT(ISERROR(SEARCH('Listados Datos'!$P$7,AR80)))</xm:f>
            <xm:f>'Listados Datos'!$P$7</xm:f>
            <x14:dxf>
              <fill>
                <patternFill>
                  <bgColor rgb="FFFF0000"/>
                </patternFill>
              </fill>
            </x14:dxf>
          </x14:cfRule>
          <xm:sqref>AR80</xm:sqref>
        </x14:conditionalFormatting>
        <x14:conditionalFormatting xmlns:xm="http://schemas.microsoft.com/office/excel/2006/main">
          <x14:cfRule type="containsText" priority="16619" operator="containsText" id="{BFE896F2-455D-4EF4-A4F2-8248D5B30215}">
            <xm:f>NOT(ISERROR(SEARCH('Listados Datos'!$T$3,AF86)))</xm:f>
            <xm:f>'Listados Datos'!$T$3</xm:f>
            <x14:dxf>
              <fill>
                <patternFill patternType="solid">
                  <bgColor rgb="FFC00000"/>
                </patternFill>
              </fill>
            </x14:dxf>
          </x14:cfRule>
          <x14:cfRule type="containsText" priority="16620" operator="containsText" id="{0CA68D3D-12F0-47C4-A54A-C5DB780DAD88}">
            <xm:f>NOT(ISERROR(SEARCH('Listados Datos'!$T$4,AF86)))</xm:f>
            <xm:f>'Listados Datos'!$T$4</xm:f>
            <x14:dxf>
              <font>
                <b/>
                <i val="0"/>
                <color theme="0"/>
              </font>
              <fill>
                <patternFill>
                  <bgColor rgb="FFE26B0A"/>
                </patternFill>
              </fill>
            </x14:dxf>
          </x14:cfRule>
          <x14:cfRule type="containsText" priority="16621" operator="containsText" id="{E70B92A6-4726-4FA6-9C07-B745678126D4}">
            <xm:f>NOT(ISERROR(SEARCH('Listados Datos'!$T$5,AF86)))</xm:f>
            <xm:f>'Listados Datos'!$T$5</xm:f>
            <x14:dxf>
              <font>
                <b/>
                <i val="0"/>
                <color auto="1"/>
              </font>
              <fill>
                <patternFill>
                  <bgColor rgb="FFFFFF00"/>
                </patternFill>
              </fill>
            </x14:dxf>
          </x14:cfRule>
          <x14:cfRule type="containsText" priority="16622" operator="containsText" id="{17DB2DFC-1A9E-41B7-BBE1-CE7A273D2F7E}">
            <xm:f>NOT(ISERROR(SEARCH('Listados Datos'!$T$6,AF86)))</xm:f>
            <xm:f>'Listados Datos'!$T$6</xm:f>
            <x14:dxf>
              <font>
                <b/>
                <i val="0"/>
              </font>
              <fill>
                <patternFill>
                  <bgColor rgb="FF92D050"/>
                </patternFill>
              </fill>
            </x14:dxf>
          </x14:cfRule>
          <xm:sqref>AF86</xm:sqref>
        </x14:conditionalFormatting>
        <x14:conditionalFormatting xmlns:xm="http://schemas.microsoft.com/office/excel/2006/main">
          <x14:cfRule type="containsText" priority="16615" operator="containsText" id="{5C731946-F7DF-4558-AE3B-C8FC7C48860A}">
            <xm:f>NOT(ISERROR(SEARCH('Listados Datos'!$T$3,AB86)))</xm:f>
            <xm:f>'Listados Datos'!$T$3</xm:f>
            <x14:dxf>
              <fill>
                <patternFill patternType="solid">
                  <bgColor rgb="FFC00000"/>
                </patternFill>
              </fill>
            </x14:dxf>
          </x14:cfRule>
          <x14:cfRule type="containsText" priority="16616" operator="containsText" id="{2A19AD8B-0F5B-4115-9AF9-E6833E23F289}">
            <xm:f>NOT(ISERROR(SEARCH('Listados Datos'!$T$4,AB86)))</xm:f>
            <xm:f>'Listados Datos'!$T$4</xm:f>
            <x14:dxf>
              <font>
                <b/>
                <i val="0"/>
                <color theme="0"/>
              </font>
              <fill>
                <patternFill>
                  <bgColor rgb="FFE26B0A"/>
                </patternFill>
              </fill>
            </x14:dxf>
          </x14:cfRule>
          <x14:cfRule type="containsText" priority="16617" operator="containsText" id="{08504F43-5851-482E-96F9-26A667F8E4C0}">
            <xm:f>NOT(ISERROR(SEARCH('Listados Datos'!$T$5,AB86)))</xm:f>
            <xm:f>'Listados Datos'!$T$5</xm:f>
            <x14:dxf>
              <font>
                <b/>
                <i val="0"/>
                <color auto="1"/>
              </font>
              <fill>
                <patternFill>
                  <bgColor rgb="FFFFFF00"/>
                </patternFill>
              </fill>
            </x14:dxf>
          </x14:cfRule>
          <x14:cfRule type="containsText" priority="16618" operator="containsText" id="{1CF7FCC1-CE28-4728-8EEF-8B45E911BEB0}">
            <xm:f>NOT(ISERROR(SEARCH('Listados Datos'!$T$6,AB86)))</xm:f>
            <xm:f>'Listados Datos'!$T$6</xm:f>
            <x14:dxf>
              <font>
                <b/>
                <i val="0"/>
              </font>
              <fill>
                <patternFill>
                  <bgColor rgb="FF92D050"/>
                </patternFill>
              </fill>
            </x14:dxf>
          </x14:cfRule>
          <xm:sqref>AB86</xm:sqref>
        </x14:conditionalFormatting>
        <x14:conditionalFormatting xmlns:xm="http://schemas.microsoft.com/office/excel/2006/main">
          <x14:cfRule type="containsText" priority="16605" operator="containsText" id="{2755F95F-EA9F-486A-B599-C03D68B0D5A7}">
            <xm:f>NOT(ISERROR(SEARCH('Listados Datos'!$P$3,Z86)))</xm:f>
            <xm:f>'Listados Datos'!$P$3</xm:f>
            <x14:dxf>
              <fill>
                <patternFill>
                  <bgColor rgb="FF99CC00"/>
                </patternFill>
              </fill>
            </x14:dxf>
          </x14:cfRule>
          <x14:cfRule type="containsText" priority="16606" operator="containsText" id="{102B91A1-AF51-4350-92F8-3A12AB99C3C1}">
            <xm:f>NOT(ISERROR(SEARCH('Listados Datos'!$P$4,Z86)))</xm:f>
            <xm:f>'Listados Datos'!$P$4</xm:f>
            <x14:dxf>
              <fill>
                <patternFill>
                  <bgColor rgb="FF33CC33"/>
                </patternFill>
              </fill>
            </x14:dxf>
          </x14:cfRule>
          <x14:cfRule type="containsText" priority="16607" operator="containsText" id="{44A62E6A-1FF7-42A7-8CE8-56C801944899}">
            <xm:f>NOT(ISERROR(SEARCH('Listados Datos'!$P$5,Z86)))</xm:f>
            <xm:f>'Listados Datos'!$P$5</xm:f>
            <x14:dxf>
              <fill>
                <patternFill>
                  <bgColor rgb="FFFFFF00"/>
                </patternFill>
              </fill>
            </x14:dxf>
          </x14:cfRule>
          <x14:cfRule type="containsText" priority="16608" operator="containsText" id="{4970926F-A660-45BD-9B14-444BBCF7BDAE}">
            <xm:f>NOT(ISERROR(SEARCH('Listados Datos'!$P$6,Z86)))</xm:f>
            <xm:f>'Listados Datos'!$P$6</xm:f>
            <x14:dxf>
              <fill>
                <patternFill>
                  <bgColor rgb="FFFFC000"/>
                </patternFill>
              </fill>
            </x14:dxf>
          </x14:cfRule>
          <x14:cfRule type="containsText" priority="16609" operator="containsText" id="{2E96A015-2E03-4662-81DD-50537E4D75AC}">
            <xm:f>NOT(ISERROR(SEARCH('Listados Datos'!$P$7,Z86)))</xm:f>
            <xm:f>'Listados Datos'!$P$7</xm:f>
            <x14:dxf>
              <fill>
                <patternFill>
                  <bgColor rgb="FFFF0000"/>
                </patternFill>
              </fill>
            </x14:dxf>
          </x14:cfRule>
          <xm:sqref>Z86</xm:sqref>
        </x14:conditionalFormatting>
        <x14:conditionalFormatting xmlns:xm="http://schemas.microsoft.com/office/excel/2006/main">
          <x14:cfRule type="containsText" priority="16575" operator="containsText" id="{99814EC1-A559-4110-BA03-2F3F92880C1E}">
            <xm:f>NOT(ISERROR(SEARCH('Listados Datos'!$T$3,AT86)))</xm:f>
            <xm:f>'Listados Datos'!$T$3</xm:f>
            <x14:dxf>
              <fill>
                <patternFill patternType="solid">
                  <bgColor rgb="FFC00000"/>
                </patternFill>
              </fill>
            </x14:dxf>
          </x14:cfRule>
          <x14:cfRule type="containsText" priority="16576" operator="containsText" id="{DFA86709-59E9-4F31-87EB-ED0B92C42900}">
            <xm:f>NOT(ISERROR(SEARCH('Listados Datos'!$T$4,AT86)))</xm:f>
            <xm:f>'Listados Datos'!$T$4</xm:f>
            <x14:dxf>
              <font>
                <b/>
                <i val="0"/>
                <color theme="0"/>
              </font>
              <fill>
                <patternFill>
                  <bgColor rgb="FFE26B0A"/>
                </patternFill>
              </fill>
            </x14:dxf>
          </x14:cfRule>
          <x14:cfRule type="containsText" priority="16577" operator="containsText" id="{F20401FA-169F-4147-89A0-05CDB54E2EFA}">
            <xm:f>NOT(ISERROR(SEARCH('Listados Datos'!$T$5,AT86)))</xm:f>
            <xm:f>'Listados Datos'!$T$5</xm:f>
            <x14:dxf>
              <font>
                <b/>
                <i val="0"/>
                <color auto="1"/>
              </font>
              <fill>
                <patternFill>
                  <bgColor rgb="FFFFFF00"/>
                </patternFill>
              </fill>
            </x14:dxf>
          </x14:cfRule>
          <x14:cfRule type="containsText" priority="16578" operator="containsText" id="{B6FA4571-4037-46C7-A3AE-66FC3D2D5F85}">
            <xm:f>NOT(ISERROR(SEARCH('Listados Datos'!$T$6,AT86)))</xm:f>
            <xm:f>'Listados Datos'!$T$6</xm:f>
            <x14:dxf>
              <font>
                <b/>
                <i val="0"/>
              </font>
              <fill>
                <patternFill>
                  <bgColor rgb="FF92D050"/>
                </patternFill>
              </fill>
            </x14:dxf>
          </x14:cfRule>
          <xm:sqref>AT86</xm:sqref>
        </x14:conditionalFormatting>
        <x14:conditionalFormatting xmlns:xm="http://schemas.microsoft.com/office/excel/2006/main">
          <x14:cfRule type="containsText" priority="16565" operator="containsText" id="{EFCFA1D8-5FE4-4DE0-B47C-308EFE614F05}">
            <xm:f>NOT(ISERROR(SEARCH('Listados Datos'!$P$3,AR86)))</xm:f>
            <xm:f>'Listados Datos'!$P$3</xm:f>
            <x14:dxf>
              <fill>
                <patternFill>
                  <bgColor rgb="FF99CC00"/>
                </patternFill>
              </fill>
            </x14:dxf>
          </x14:cfRule>
          <x14:cfRule type="containsText" priority="16566" operator="containsText" id="{F5089297-A352-436D-B2E5-ECF1AAA4942F}">
            <xm:f>NOT(ISERROR(SEARCH('Listados Datos'!$P$4,AR86)))</xm:f>
            <xm:f>'Listados Datos'!$P$4</xm:f>
            <x14:dxf>
              <fill>
                <patternFill>
                  <bgColor rgb="FF33CC33"/>
                </patternFill>
              </fill>
            </x14:dxf>
          </x14:cfRule>
          <x14:cfRule type="containsText" priority="16567" operator="containsText" id="{A8F89DDC-801B-4D2D-B59D-A2825EB65638}">
            <xm:f>NOT(ISERROR(SEARCH('Listados Datos'!$P$5,AR86)))</xm:f>
            <xm:f>'Listados Datos'!$P$5</xm:f>
            <x14:dxf>
              <fill>
                <patternFill>
                  <bgColor rgb="FFFFFF00"/>
                </patternFill>
              </fill>
            </x14:dxf>
          </x14:cfRule>
          <x14:cfRule type="containsText" priority="16568" operator="containsText" id="{F3364DC6-93C8-4809-9036-1927127BEB5C}">
            <xm:f>NOT(ISERROR(SEARCH('Listados Datos'!$P$6,AR86)))</xm:f>
            <xm:f>'Listados Datos'!$P$6</xm:f>
            <x14:dxf>
              <fill>
                <patternFill>
                  <bgColor rgb="FFFFC000"/>
                </patternFill>
              </fill>
            </x14:dxf>
          </x14:cfRule>
          <x14:cfRule type="containsText" priority="16569" operator="containsText" id="{6B9CE76B-9042-411C-AB0C-A3F26BD47D06}">
            <xm:f>NOT(ISERROR(SEARCH('Listados Datos'!$P$7,AR86)))</xm:f>
            <xm:f>'Listados Datos'!$P$7</xm:f>
            <x14:dxf>
              <fill>
                <patternFill>
                  <bgColor rgb="FFFF0000"/>
                </patternFill>
              </fill>
            </x14:dxf>
          </x14:cfRule>
          <xm:sqref>AR86</xm:sqref>
        </x14:conditionalFormatting>
        <x14:conditionalFormatting xmlns:xm="http://schemas.microsoft.com/office/excel/2006/main">
          <x14:cfRule type="containsText" priority="16507" operator="containsText" id="{F6BEE878-5C65-4587-9AF2-E2209E3B3AC4}">
            <xm:f>NOT(ISERROR(SEARCH('Listados Datos'!$P$3,AR92)))</xm:f>
            <xm:f>'Listados Datos'!$P$3</xm:f>
            <x14:dxf>
              <fill>
                <patternFill>
                  <bgColor rgb="FF99CC00"/>
                </patternFill>
              </fill>
            </x14:dxf>
          </x14:cfRule>
          <x14:cfRule type="containsText" priority="16508" operator="containsText" id="{7656FCC5-6225-4B14-B2A8-329B6B0C4BE3}">
            <xm:f>NOT(ISERROR(SEARCH('Listados Datos'!$P$4,AR92)))</xm:f>
            <xm:f>'Listados Datos'!$P$4</xm:f>
            <x14:dxf>
              <fill>
                <patternFill>
                  <bgColor rgb="FF33CC33"/>
                </patternFill>
              </fill>
            </x14:dxf>
          </x14:cfRule>
          <x14:cfRule type="containsText" priority="16509" operator="containsText" id="{08D3B284-F976-4D03-83D0-AEA90ECC6149}">
            <xm:f>NOT(ISERROR(SEARCH('Listados Datos'!$P$5,AR92)))</xm:f>
            <xm:f>'Listados Datos'!$P$5</xm:f>
            <x14:dxf>
              <fill>
                <patternFill>
                  <bgColor rgb="FFFFFF00"/>
                </patternFill>
              </fill>
            </x14:dxf>
          </x14:cfRule>
          <x14:cfRule type="containsText" priority="16510" operator="containsText" id="{A1997E19-C940-4447-B730-2E3FED764CF1}">
            <xm:f>NOT(ISERROR(SEARCH('Listados Datos'!$P$6,AR92)))</xm:f>
            <xm:f>'Listados Datos'!$P$6</xm:f>
            <x14:dxf>
              <fill>
                <patternFill>
                  <bgColor rgb="FFFFC000"/>
                </patternFill>
              </fill>
            </x14:dxf>
          </x14:cfRule>
          <x14:cfRule type="containsText" priority="16511" operator="containsText" id="{27AB2E22-868A-4C42-BFF3-5DA6F60ABD18}">
            <xm:f>NOT(ISERROR(SEARCH('Listados Datos'!$P$7,AR92)))</xm:f>
            <xm:f>'Listados Datos'!$P$7</xm:f>
            <x14:dxf>
              <fill>
                <patternFill>
                  <bgColor rgb="FFFF0000"/>
                </patternFill>
              </fill>
            </x14:dxf>
          </x14:cfRule>
          <xm:sqref>AR92</xm:sqref>
        </x14:conditionalFormatting>
        <x14:conditionalFormatting xmlns:xm="http://schemas.microsoft.com/office/excel/2006/main">
          <x14:cfRule type="containsText" priority="16561" operator="containsText" id="{6012016C-A1BD-4C91-919D-F3139B9A8BBF}">
            <xm:f>NOT(ISERROR(SEARCH('Listados Datos'!$T$3,AF92)))</xm:f>
            <xm:f>'Listados Datos'!$T$3</xm:f>
            <x14:dxf>
              <fill>
                <patternFill patternType="solid">
                  <bgColor rgb="FFC00000"/>
                </patternFill>
              </fill>
            </x14:dxf>
          </x14:cfRule>
          <x14:cfRule type="containsText" priority="16562" operator="containsText" id="{3161BA37-1192-4968-B947-30CCC61293D4}">
            <xm:f>NOT(ISERROR(SEARCH('Listados Datos'!$T$4,AF92)))</xm:f>
            <xm:f>'Listados Datos'!$T$4</xm:f>
            <x14:dxf>
              <font>
                <b/>
                <i val="0"/>
                <color theme="0"/>
              </font>
              <fill>
                <patternFill>
                  <bgColor rgb="FFE26B0A"/>
                </patternFill>
              </fill>
            </x14:dxf>
          </x14:cfRule>
          <x14:cfRule type="containsText" priority="16563" operator="containsText" id="{E843C4CC-BE46-4061-8CC1-254A2D4640A1}">
            <xm:f>NOT(ISERROR(SEARCH('Listados Datos'!$T$5,AF92)))</xm:f>
            <xm:f>'Listados Datos'!$T$5</xm:f>
            <x14:dxf>
              <font>
                <b/>
                <i val="0"/>
                <color auto="1"/>
              </font>
              <fill>
                <patternFill>
                  <bgColor rgb="FFFFFF00"/>
                </patternFill>
              </fill>
            </x14:dxf>
          </x14:cfRule>
          <x14:cfRule type="containsText" priority="16564" operator="containsText" id="{F2468A6C-3CDC-4DEE-9B81-0A4686DBD941}">
            <xm:f>NOT(ISERROR(SEARCH('Listados Datos'!$T$6,AF92)))</xm:f>
            <xm:f>'Listados Datos'!$T$6</xm:f>
            <x14:dxf>
              <font>
                <b/>
                <i val="0"/>
              </font>
              <fill>
                <patternFill>
                  <bgColor rgb="FF92D050"/>
                </patternFill>
              </fill>
            </x14:dxf>
          </x14:cfRule>
          <xm:sqref>AF92</xm:sqref>
        </x14:conditionalFormatting>
        <x14:conditionalFormatting xmlns:xm="http://schemas.microsoft.com/office/excel/2006/main">
          <x14:cfRule type="containsText" priority="16557" operator="containsText" id="{8226D82C-B295-471E-A99F-656A2D4C6911}">
            <xm:f>NOT(ISERROR(SEARCH('Listados Datos'!$T$3,AB92)))</xm:f>
            <xm:f>'Listados Datos'!$T$3</xm:f>
            <x14:dxf>
              <fill>
                <patternFill patternType="solid">
                  <bgColor rgb="FFC00000"/>
                </patternFill>
              </fill>
            </x14:dxf>
          </x14:cfRule>
          <x14:cfRule type="containsText" priority="16558" operator="containsText" id="{F8B87E91-D91B-43AF-99DE-B4E641BFA679}">
            <xm:f>NOT(ISERROR(SEARCH('Listados Datos'!$T$4,AB92)))</xm:f>
            <xm:f>'Listados Datos'!$T$4</xm:f>
            <x14:dxf>
              <font>
                <b/>
                <i val="0"/>
                <color theme="0"/>
              </font>
              <fill>
                <patternFill>
                  <bgColor rgb="FFE26B0A"/>
                </patternFill>
              </fill>
            </x14:dxf>
          </x14:cfRule>
          <x14:cfRule type="containsText" priority="16559" operator="containsText" id="{B061FA6D-C4CA-4C12-AD9F-686952572210}">
            <xm:f>NOT(ISERROR(SEARCH('Listados Datos'!$T$5,AB92)))</xm:f>
            <xm:f>'Listados Datos'!$T$5</xm:f>
            <x14:dxf>
              <font>
                <b/>
                <i val="0"/>
                <color auto="1"/>
              </font>
              <fill>
                <patternFill>
                  <bgColor rgb="FFFFFF00"/>
                </patternFill>
              </fill>
            </x14:dxf>
          </x14:cfRule>
          <x14:cfRule type="containsText" priority="16560" operator="containsText" id="{188050D8-F7D2-48CA-82E0-05977D4220E2}">
            <xm:f>NOT(ISERROR(SEARCH('Listados Datos'!$T$6,AB92)))</xm:f>
            <xm:f>'Listados Datos'!$T$6</xm:f>
            <x14:dxf>
              <font>
                <b/>
                <i val="0"/>
              </font>
              <fill>
                <patternFill>
                  <bgColor rgb="FF92D050"/>
                </patternFill>
              </fill>
            </x14:dxf>
          </x14:cfRule>
          <xm:sqref>AB92</xm:sqref>
        </x14:conditionalFormatting>
        <x14:conditionalFormatting xmlns:xm="http://schemas.microsoft.com/office/excel/2006/main">
          <x14:cfRule type="containsText" priority="16547" operator="containsText" id="{8A94514E-3906-4DCA-B186-C94FFD6BC052}">
            <xm:f>NOT(ISERROR(SEARCH('Listados Datos'!$P$3,Z92)))</xm:f>
            <xm:f>'Listados Datos'!$P$3</xm:f>
            <x14:dxf>
              <fill>
                <patternFill>
                  <bgColor rgb="FF99CC00"/>
                </patternFill>
              </fill>
            </x14:dxf>
          </x14:cfRule>
          <x14:cfRule type="containsText" priority="16548" operator="containsText" id="{C84B9464-3A68-45AC-A5C8-0FC29370E8F1}">
            <xm:f>NOT(ISERROR(SEARCH('Listados Datos'!$P$4,Z92)))</xm:f>
            <xm:f>'Listados Datos'!$P$4</xm:f>
            <x14:dxf>
              <fill>
                <patternFill>
                  <bgColor rgb="FF33CC33"/>
                </patternFill>
              </fill>
            </x14:dxf>
          </x14:cfRule>
          <x14:cfRule type="containsText" priority="16549" operator="containsText" id="{428CB436-6E8E-47E7-BC50-7E9B1AC348F4}">
            <xm:f>NOT(ISERROR(SEARCH('Listados Datos'!$P$5,Z92)))</xm:f>
            <xm:f>'Listados Datos'!$P$5</xm:f>
            <x14:dxf>
              <fill>
                <patternFill>
                  <bgColor rgb="FFFFFF00"/>
                </patternFill>
              </fill>
            </x14:dxf>
          </x14:cfRule>
          <x14:cfRule type="containsText" priority="16550" operator="containsText" id="{DCBBE530-0675-4D60-8E0F-971A529535F0}">
            <xm:f>NOT(ISERROR(SEARCH('Listados Datos'!$P$6,Z92)))</xm:f>
            <xm:f>'Listados Datos'!$P$6</xm:f>
            <x14:dxf>
              <fill>
                <patternFill>
                  <bgColor rgb="FFFFC000"/>
                </patternFill>
              </fill>
            </x14:dxf>
          </x14:cfRule>
          <x14:cfRule type="containsText" priority="16551" operator="containsText" id="{DB6F300E-E5DF-43A9-B072-50B21CC017FA}">
            <xm:f>NOT(ISERROR(SEARCH('Listados Datos'!$P$7,Z92)))</xm:f>
            <xm:f>'Listados Datos'!$P$7</xm:f>
            <x14:dxf>
              <fill>
                <patternFill>
                  <bgColor rgb="FFFF0000"/>
                </patternFill>
              </fill>
            </x14:dxf>
          </x14:cfRule>
          <xm:sqref>Z92</xm:sqref>
        </x14:conditionalFormatting>
        <x14:conditionalFormatting xmlns:xm="http://schemas.microsoft.com/office/excel/2006/main">
          <x14:cfRule type="containsText" priority="16517" operator="containsText" id="{7A59EF88-1018-4880-85BF-120ED210CF4F}">
            <xm:f>NOT(ISERROR(SEARCH('Listados Datos'!$T$3,AT92)))</xm:f>
            <xm:f>'Listados Datos'!$T$3</xm:f>
            <x14:dxf>
              <fill>
                <patternFill patternType="solid">
                  <bgColor rgb="FFC00000"/>
                </patternFill>
              </fill>
            </x14:dxf>
          </x14:cfRule>
          <x14:cfRule type="containsText" priority="16518" operator="containsText" id="{2BA6B9A3-E32F-4AA5-8585-5FE9A01EBE76}">
            <xm:f>NOT(ISERROR(SEARCH('Listados Datos'!$T$4,AT92)))</xm:f>
            <xm:f>'Listados Datos'!$T$4</xm:f>
            <x14:dxf>
              <font>
                <b/>
                <i val="0"/>
                <color theme="0"/>
              </font>
              <fill>
                <patternFill>
                  <bgColor rgb="FFE26B0A"/>
                </patternFill>
              </fill>
            </x14:dxf>
          </x14:cfRule>
          <x14:cfRule type="containsText" priority="16519" operator="containsText" id="{1190EA63-BEED-428D-A2FC-CD3F0393D3B3}">
            <xm:f>NOT(ISERROR(SEARCH('Listados Datos'!$T$5,AT92)))</xm:f>
            <xm:f>'Listados Datos'!$T$5</xm:f>
            <x14:dxf>
              <font>
                <b/>
                <i val="0"/>
                <color auto="1"/>
              </font>
              <fill>
                <patternFill>
                  <bgColor rgb="FFFFFF00"/>
                </patternFill>
              </fill>
            </x14:dxf>
          </x14:cfRule>
          <x14:cfRule type="containsText" priority="16520" operator="containsText" id="{5908AC66-FECE-42C8-83C4-D65F59BE3473}">
            <xm:f>NOT(ISERROR(SEARCH('Listados Datos'!$T$6,AT92)))</xm:f>
            <xm:f>'Listados Datos'!$T$6</xm:f>
            <x14:dxf>
              <font>
                <b/>
                <i val="0"/>
              </font>
              <fill>
                <patternFill>
                  <bgColor rgb="FF92D050"/>
                </patternFill>
              </fill>
            </x14:dxf>
          </x14:cfRule>
          <xm:sqref>AT92</xm:sqref>
        </x14:conditionalFormatting>
        <x14:conditionalFormatting xmlns:xm="http://schemas.microsoft.com/office/excel/2006/main">
          <x14:cfRule type="containsText" priority="16449" operator="containsText" id="{0313258C-9DDB-4219-8C0D-54E3E548A049}">
            <xm:f>NOT(ISERROR(SEARCH('Listados Datos'!$P$3,AR98)))</xm:f>
            <xm:f>'Listados Datos'!$P$3</xm:f>
            <x14:dxf>
              <fill>
                <patternFill>
                  <bgColor rgb="FF99CC00"/>
                </patternFill>
              </fill>
            </x14:dxf>
          </x14:cfRule>
          <x14:cfRule type="containsText" priority="16450" operator="containsText" id="{94F6AA21-5772-4D3A-BF27-27F67A36BC00}">
            <xm:f>NOT(ISERROR(SEARCH('Listados Datos'!$P$4,AR98)))</xm:f>
            <xm:f>'Listados Datos'!$P$4</xm:f>
            <x14:dxf>
              <fill>
                <patternFill>
                  <bgColor rgb="FF33CC33"/>
                </patternFill>
              </fill>
            </x14:dxf>
          </x14:cfRule>
          <x14:cfRule type="containsText" priority="16451" operator="containsText" id="{8620575B-9997-4E44-8711-AD24275FD5D9}">
            <xm:f>NOT(ISERROR(SEARCH('Listados Datos'!$P$5,AR98)))</xm:f>
            <xm:f>'Listados Datos'!$P$5</xm:f>
            <x14:dxf>
              <fill>
                <patternFill>
                  <bgColor rgb="FFFFFF00"/>
                </patternFill>
              </fill>
            </x14:dxf>
          </x14:cfRule>
          <x14:cfRule type="containsText" priority="16452" operator="containsText" id="{429A8C38-1600-42AD-865E-B5622484CCE7}">
            <xm:f>NOT(ISERROR(SEARCH('Listados Datos'!$P$6,AR98)))</xm:f>
            <xm:f>'Listados Datos'!$P$6</xm:f>
            <x14:dxf>
              <fill>
                <patternFill>
                  <bgColor rgb="FFFFC000"/>
                </patternFill>
              </fill>
            </x14:dxf>
          </x14:cfRule>
          <x14:cfRule type="containsText" priority="16453" operator="containsText" id="{1B9FBEC0-CFF9-43C5-AD3A-5DCB32976628}">
            <xm:f>NOT(ISERROR(SEARCH('Listados Datos'!$P$7,AR98)))</xm:f>
            <xm:f>'Listados Datos'!$P$7</xm:f>
            <x14:dxf>
              <fill>
                <patternFill>
                  <bgColor rgb="FFFF0000"/>
                </patternFill>
              </fill>
            </x14:dxf>
          </x14:cfRule>
          <xm:sqref>AR98</xm:sqref>
        </x14:conditionalFormatting>
        <x14:conditionalFormatting xmlns:xm="http://schemas.microsoft.com/office/excel/2006/main">
          <x14:cfRule type="containsText" priority="16503" operator="containsText" id="{374A5B61-13CF-4789-AD2B-0CDB968A761E}">
            <xm:f>NOT(ISERROR(SEARCH('Listados Datos'!$T$3,AF98)))</xm:f>
            <xm:f>'Listados Datos'!$T$3</xm:f>
            <x14:dxf>
              <fill>
                <patternFill patternType="solid">
                  <bgColor rgb="FFC00000"/>
                </patternFill>
              </fill>
            </x14:dxf>
          </x14:cfRule>
          <x14:cfRule type="containsText" priority="16504" operator="containsText" id="{07D15CB7-0DA5-428B-A6F7-9466FAFA39BC}">
            <xm:f>NOT(ISERROR(SEARCH('Listados Datos'!$T$4,AF98)))</xm:f>
            <xm:f>'Listados Datos'!$T$4</xm:f>
            <x14:dxf>
              <font>
                <b/>
                <i val="0"/>
                <color theme="0"/>
              </font>
              <fill>
                <patternFill>
                  <bgColor rgb="FFE26B0A"/>
                </patternFill>
              </fill>
            </x14:dxf>
          </x14:cfRule>
          <x14:cfRule type="containsText" priority="16505" operator="containsText" id="{F940DAFD-4600-49CE-B48E-298ADDCF438D}">
            <xm:f>NOT(ISERROR(SEARCH('Listados Datos'!$T$5,AF98)))</xm:f>
            <xm:f>'Listados Datos'!$T$5</xm:f>
            <x14:dxf>
              <font>
                <b/>
                <i val="0"/>
                <color auto="1"/>
              </font>
              <fill>
                <patternFill>
                  <bgColor rgb="FFFFFF00"/>
                </patternFill>
              </fill>
            </x14:dxf>
          </x14:cfRule>
          <x14:cfRule type="containsText" priority="16506" operator="containsText" id="{0650F388-F6DF-47CF-8667-AD977CD92F33}">
            <xm:f>NOT(ISERROR(SEARCH('Listados Datos'!$T$6,AF98)))</xm:f>
            <xm:f>'Listados Datos'!$T$6</xm:f>
            <x14:dxf>
              <font>
                <b/>
                <i val="0"/>
              </font>
              <fill>
                <patternFill>
                  <bgColor rgb="FF92D050"/>
                </patternFill>
              </fill>
            </x14:dxf>
          </x14:cfRule>
          <xm:sqref>AF98</xm:sqref>
        </x14:conditionalFormatting>
        <x14:conditionalFormatting xmlns:xm="http://schemas.microsoft.com/office/excel/2006/main">
          <x14:cfRule type="containsText" priority="16499" operator="containsText" id="{962457E3-C421-4A80-9F98-590999A28430}">
            <xm:f>NOT(ISERROR(SEARCH('Listados Datos'!$T$3,AB98)))</xm:f>
            <xm:f>'Listados Datos'!$T$3</xm:f>
            <x14:dxf>
              <fill>
                <patternFill patternType="solid">
                  <bgColor rgb="FFC00000"/>
                </patternFill>
              </fill>
            </x14:dxf>
          </x14:cfRule>
          <x14:cfRule type="containsText" priority="16500" operator="containsText" id="{5D743B74-020D-4FCD-9C7C-C41F3937AAA1}">
            <xm:f>NOT(ISERROR(SEARCH('Listados Datos'!$T$4,AB98)))</xm:f>
            <xm:f>'Listados Datos'!$T$4</xm:f>
            <x14:dxf>
              <font>
                <b/>
                <i val="0"/>
                <color theme="0"/>
              </font>
              <fill>
                <patternFill>
                  <bgColor rgb="FFE26B0A"/>
                </patternFill>
              </fill>
            </x14:dxf>
          </x14:cfRule>
          <x14:cfRule type="containsText" priority="16501" operator="containsText" id="{E671421C-3C3A-4CE0-984B-CEE20E5ECBBE}">
            <xm:f>NOT(ISERROR(SEARCH('Listados Datos'!$T$5,AB98)))</xm:f>
            <xm:f>'Listados Datos'!$T$5</xm:f>
            <x14:dxf>
              <font>
                <b/>
                <i val="0"/>
                <color auto="1"/>
              </font>
              <fill>
                <patternFill>
                  <bgColor rgb="FFFFFF00"/>
                </patternFill>
              </fill>
            </x14:dxf>
          </x14:cfRule>
          <x14:cfRule type="containsText" priority="16502" operator="containsText" id="{9D6854D7-8E63-452A-8CE4-8A59B8C9C003}">
            <xm:f>NOT(ISERROR(SEARCH('Listados Datos'!$T$6,AB98)))</xm:f>
            <xm:f>'Listados Datos'!$T$6</xm:f>
            <x14:dxf>
              <font>
                <b/>
                <i val="0"/>
              </font>
              <fill>
                <patternFill>
                  <bgColor rgb="FF92D050"/>
                </patternFill>
              </fill>
            </x14:dxf>
          </x14:cfRule>
          <xm:sqref>AB98</xm:sqref>
        </x14:conditionalFormatting>
        <x14:conditionalFormatting xmlns:xm="http://schemas.microsoft.com/office/excel/2006/main">
          <x14:cfRule type="containsText" priority="16489" operator="containsText" id="{585CC8EB-DF33-4EB9-92E3-D5AD4681662B}">
            <xm:f>NOT(ISERROR(SEARCH('Listados Datos'!$P$3,Z98)))</xm:f>
            <xm:f>'Listados Datos'!$P$3</xm:f>
            <x14:dxf>
              <fill>
                <patternFill>
                  <bgColor rgb="FF99CC00"/>
                </patternFill>
              </fill>
            </x14:dxf>
          </x14:cfRule>
          <x14:cfRule type="containsText" priority="16490" operator="containsText" id="{31F60564-4555-458F-BDCF-00062AEBB991}">
            <xm:f>NOT(ISERROR(SEARCH('Listados Datos'!$P$4,Z98)))</xm:f>
            <xm:f>'Listados Datos'!$P$4</xm:f>
            <x14:dxf>
              <fill>
                <patternFill>
                  <bgColor rgb="FF33CC33"/>
                </patternFill>
              </fill>
            </x14:dxf>
          </x14:cfRule>
          <x14:cfRule type="containsText" priority="16491" operator="containsText" id="{01BB6E97-97A8-4540-9CFA-EC0FFD9E3294}">
            <xm:f>NOT(ISERROR(SEARCH('Listados Datos'!$P$5,Z98)))</xm:f>
            <xm:f>'Listados Datos'!$P$5</xm:f>
            <x14:dxf>
              <fill>
                <patternFill>
                  <bgColor rgb="FFFFFF00"/>
                </patternFill>
              </fill>
            </x14:dxf>
          </x14:cfRule>
          <x14:cfRule type="containsText" priority="16492" operator="containsText" id="{5D43BD6A-C6F7-4A5B-B25E-501AB659D36C}">
            <xm:f>NOT(ISERROR(SEARCH('Listados Datos'!$P$6,Z98)))</xm:f>
            <xm:f>'Listados Datos'!$P$6</xm:f>
            <x14:dxf>
              <fill>
                <patternFill>
                  <bgColor rgb="FFFFC000"/>
                </patternFill>
              </fill>
            </x14:dxf>
          </x14:cfRule>
          <x14:cfRule type="containsText" priority="16493" operator="containsText" id="{74972AE1-6DB9-4D39-ABE0-87E014699195}">
            <xm:f>NOT(ISERROR(SEARCH('Listados Datos'!$P$7,Z98)))</xm:f>
            <xm:f>'Listados Datos'!$P$7</xm:f>
            <x14:dxf>
              <fill>
                <patternFill>
                  <bgColor rgb="FFFF0000"/>
                </patternFill>
              </fill>
            </x14:dxf>
          </x14:cfRule>
          <xm:sqref>Z98</xm:sqref>
        </x14:conditionalFormatting>
        <x14:conditionalFormatting xmlns:xm="http://schemas.microsoft.com/office/excel/2006/main">
          <x14:cfRule type="containsText" priority="16459" operator="containsText" id="{A88FCAD4-2366-4F5E-8847-674EB8AC0852}">
            <xm:f>NOT(ISERROR(SEARCH('Listados Datos'!$T$3,AT98)))</xm:f>
            <xm:f>'Listados Datos'!$T$3</xm:f>
            <x14:dxf>
              <fill>
                <patternFill patternType="solid">
                  <bgColor rgb="FFC00000"/>
                </patternFill>
              </fill>
            </x14:dxf>
          </x14:cfRule>
          <x14:cfRule type="containsText" priority="16460" operator="containsText" id="{06D90F60-E170-4552-849A-097F2F33921A}">
            <xm:f>NOT(ISERROR(SEARCH('Listados Datos'!$T$4,AT98)))</xm:f>
            <xm:f>'Listados Datos'!$T$4</xm:f>
            <x14:dxf>
              <font>
                <b/>
                <i val="0"/>
                <color theme="0"/>
              </font>
              <fill>
                <patternFill>
                  <bgColor rgb="FFE26B0A"/>
                </patternFill>
              </fill>
            </x14:dxf>
          </x14:cfRule>
          <x14:cfRule type="containsText" priority="16461" operator="containsText" id="{E959A5EA-E53F-4E14-87EF-C1DE8C656503}">
            <xm:f>NOT(ISERROR(SEARCH('Listados Datos'!$T$5,AT98)))</xm:f>
            <xm:f>'Listados Datos'!$T$5</xm:f>
            <x14:dxf>
              <font>
                <b/>
                <i val="0"/>
                <color auto="1"/>
              </font>
              <fill>
                <patternFill>
                  <bgColor rgb="FFFFFF00"/>
                </patternFill>
              </fill>
            </x14:dxf>
          </x14:cfRule>
          <x14:cfRule type="containsText" priority="16462" operator="containsText" id="{A764ECCB-2184-4B72-B285-3D315B90DA9B}">
            <xm:f>NOT(ISERROR(SEARCH('Listados Datos'!$T$6,AT98)))</xm:f>
            <xm:f>'Listados Datos'!$T$6</xm:f>
            <x14:dxf>
              <font>
                <b/>
                <i val="0"/>
              </font>
              <fill>
                <patternFill>
                  <bgColor rgb="FF92D050"/>
                </patternFill>
              </fill>
            </x14:dxf>
          </x14:cfRule>
          <xm:sqref>AT98</xm:sqref>
        </x14:conditionalFormatting>
        <x14:conditionalFormatting xmlns:xm="http://schemas.microsoft.com/office/excel/2006/main">
          <x14:cfRule type="containsText" priority="16445" operator="containsText" id="{33757540-E0D3-4361-B575-91B429FB778D}">
            <xm:f>NOT(ISERROR(SEARCH('Listados Datos'!$T$3,AF104)))</xm:f>
            <xm:f>'Listados Datos'!$T$3</xm:f>
            <x14:dxf>
              <fill>
                <patternFill patternType="solid">
                  <bgColor rgb="FFC00000"/>
                </patternFill>
              </fill>
            </x14:dxf>
          </x14:cfRule>
          <x14:cfRule type="containsText" priority="16446" operator="containsText" id="{0B2BC68C-6BD5-4482-AC05-03F8034C02DD}">
            <xm:f>NOT(ISERROR(SEARCH('Listados Datos'!$T$4,AF104)))</xm:f>
            <xm:f>'Listados Datos'!$T$4</xm:f>
            <x14:dxf>
              <font>
                <b/>
                <i val="0"/>
                <color theme="0"/>
              </font>
              <fill>
                <patternFill>
                  <bgColor rgb="FFE26B0A"/>
                </patternFill>
              </fill>
            </x14:dxf>
          </x14:cfRule>
          <x14:cfRule type="containsText" priority="16447" operator="containsText" id="{AA559BB1-D658-4944-B3E3-E93B91E09F8C}">
            <xm:f>NOT(ISERROR(SEARCH('Listados Datos'!$T$5,AF104)))</xm:f>
            <xm:f>'Listados Datos'!$T$5</xm:f>
            <x14:dxf>
              <font>
                <b/>
                <i val="0"/>
                <color auto="1"/>
              </font>
              <fill>
                <patternFill>
                  <bgColor rgb="FFFFFF00"/>
                </patternFill>
              </fill>
            </x14:dxf>
          </x14:cfRule>
          <x14:cfRule type="containsText" priority="16448" operator="containsText" id="{00907727-E4CB-49EB-B6F3-FA86AE4FED72}">
            <xm:f>NOT(ISERROR(SEARCH('Listados Datos'!$T$6,AF104)))</xm:f>
            <xm:f>'Listados Datos'!$T$6</xm:f>
            <x14:dxf>
              <font>
                <b/>
                <i val="0"/>
              </font>
              <fill>
                <patternFill>
                  <bgColor rgb="FF92D050"/>
                </patternFill>
              </fill>
            </x14:dxf>
          </x14:cfRule>
          <xm:sqref>AF104</xm:sqref>
        </x14:conditionalFormatting>
        <x14:conditionalFormatting xmlns:xm="http://schemas.microsoft.com/office/excel/2006/main">
          <x14:cfRule type="containsText" priority="16441" operator="containsText" id="{5948DCD9-1031-418E-9367-9C15D197636E}">
            <xm:f>NOT(ISERROR(SEARCH('Listados Datos'!$T$3,AB104)))</xm:f>
            <xm:f>'Listados Datos'!$T$3</xm:f>
            <x14:dxf>
              <fill>
                <patternFill patternType="solid">
                  <bgColor rgb="FFC00000"/>
                </patternFill>
              </fill>
            </x14:dxf>
          </x14:cfRule>
          <x14:cfRule type="containsText" priority="16442" operator="containsText" id="{49A22B67-B343-4218-8EE4-2B55DB8B437D}">
            <xm:f>NOT(ISERROR(SEARCH('Listados Datos'!$T$4,AB104)))</xm:f>
            <xm:f>'Listados Datos'!$T$4</xm:f>
            <x14:dxf>
              <font>
                <b/>
                <i val="0"/>
                <color theme="0"/>
              </font>
              <fill>
                <patternFill>
                  <bgColor rgb="FFE26B0A"/>
                </patternFill>
              </fill>
            </x14:dxf>
          </x14:cfRule>
          <x14:cfRule type="containsText" priority="16443" operator="containsText" id="{B86F3879-9577-43D3-B4DB-156A085E3E08}">
            <xm:f>NOT(ISERROR(SEARCH('Listados Datos'!$T$5,AB104)))</xm:f>
            <xm:f>'Listados Datos'!$T$5</xm:f>
            <x14:dxf>
              <font>
                <b/>
                <i val="0"/>
                <color auto="1"/>
              </font>
              <fill>
                <patternFill>
                  <bgColor rgb="FFFFFF00"/>
                </patternFill>
              </fill>
            </x14:dxf>
          </x14:cfRule>
          <x14:cfRule type="containsText" priority="16444" operator="containsText" id="{7670C34C-17DB-4A05-BBDB-A4E03278D56A}">
            <xm:f>NOT(ISERROR(SEARCH('Listados Datos'!$T$6,AB104)))</xm:f>
            <xm:f>'Listados Datos'!$T$6</xm:f>
            <x14:dxf>
              <font>
                <b/>
                <i val="0"/>
              </font>
              <fill>
                <patternFill>
                  <bgColor rgb="FF92D050"/>
                </patternFill>
              </fill>
            </x14:dxf>
          </x14:cfRule>
          <xm:sqref>AB104</xm:sqref>
        </x14:conditionalFormatting>
        <x14:conditionalFormatting xmlns:xm="http://schemas.microsoft.com/office/excel/2006/main">
          <x14:cfRule type="containsText" priority="16431" operator="containsText" id="{4EB86390-F1FD-48AB-822C-824BD123F0EF}">
            <xm:f>NOT(ISERROR(SEARCH('Listados Datos'!$P$3,Z104)))</xm:f>
            <xm:f>'Listados Datos'!$P$3</xm:f>
            <x14:dxf>
              <fill>
                <patternFill>
                  <bgColor rgb="FF99CC00"/>
                </patternFill>
              </fill>
            </x14:dxf>
          </x14:cfRule>
          <x14:cfRule type="containsText" priority="16432" operator="containsText" id="{2D8A9D9F-CBFC-4936-91D8-51691FCA545D}">
            <xm:f>NOT(ISERROR(SEARCH('Listados Datos'!$P$4,Z104)))</xm:f>
            <xm:f>'Listados Datos'!$P$4</xm:f>
            <x14:dxf>
              <fill>
                <patternFill>
                  <bgColor rgb="FF33CC33"/>
                </patternFill>
              </fill>
            </x14:dxf>
          </x14:cfRule>
          <x14:cfRule type="containsText" priority="16433" operator="containsText" id="{2F95D431-0E6D-4A48-B0D7-0011170AEABE}">
            <xm:f>NOT(ISERROR(SEARCH('Listados Datos'!$P$5,Z104)))</xm:f>
            <xm:f>'Listados Datos'!$P$5</xm:f>
            <x14:dxf>
              <fill>
                <patternFill>
                  <bgColor rgb="FFFFFF00"/>
                </patternFill>
              </fill>
            </x14:dxf>
          </x14:cfRule>
          <x14:cfRule type="containsText" priority="16434" operator="containsText" id="{71D47073-80A3-4B72-9541-72DF2FBD4132}">
            <xm:f>NOT(ISERROR(SEARCH('Listados Datos'!$P$6,Z104)))</xm:f>
            <xm:f>'Listados Datos'!$P$6</xm:f>
            <x14:dxf>
              <fill>
                <patternFill>
                  <bgColor rgb="FFFFC000"/>
                </patternFill>
              </fill>
            </x14:dxf>
          </x14:cfRule>
          <x14:cfRule type="containsText" priority="16435" operator="containsText" id="{84E607D2-1423-443C-8795-D4781BC95A64}">
            <xm:f>NOT(ISERROR(SEARCH('Listados Datos'!$P$7,Z104)))</xm:f>
            <xm:f>'Listados Datos'!$P$7</xm:f>
            <x14:dxf>
              <fill>
                <patternFill>
                  <bgColor rgb="FFFF0000"/>
                </patternFill>
              </fill>
            </x14:dxf>
          </x14:cfRule>
          <xm:sqref>Z104</xm:sqref>
        </x14:conditionalFormatting>
        <x14:conditionalFormatting xmlns:xm="http://schemas.microsoft.com/office/excel/2006/main">
          <x14:cfRule type="containsText" priority="16401" operator="containsText" id="{6D2C848B-C04D-44AF-ADEC-96794973863A}">
            <xm:f>NOT(ISERROR(SEARCH('Listados Datos'!$T$3,AT104)))</xm:f>
            <xm:f>'Listados Datos'!$T$3</xm:f>
            <x14:dxf>
              <fill>
                <patternFill patternType="solid">
                  <bgColor rgb="FFC00000"/>
                </patternFill>
              </fill>
            </x14:dxf>
          </x14:cfRule>
          <x14:cfRule type="containsText" priority="16402" operator="containsText" id="{8F81462F-DBC3-4FBC-AD8D-BC042286FEAA}">
            <xm:f>NOT(ISERROR(SEARCH('Listados Datos'!$T$4,AT104)))</xm:f>
            <xm:f>'Listados Datos'!$T$4</xm:f>
            <x14:dxf>
              <font>
                <b/>
                <i val="0"/>
                <color theme="0"/>
              </font>
              <fill>
                <patternFill>
                  <bgColor rgb="FFE26B0A"/>
                </patternFill>
              </fill>
            </x14:dxf>
          </x14:cfRule>
          <x14:cfRule type="containsText" priority="16403" operator="containsText" id="{A3507E1C-D464-4D4E-A9EC-3FF777035325}">
            <xm:f>NOT(ISERROR(SEARCH('Listados Datos'!$T$5,AT104)))</xm:f>
            <xm:f>'Listados Datos'!$T$5</xm:f>
            <x14:dxf>
              <font>
                <b/>
                <i val="0"/>
                <color auto="1"/>
              </font>
              <fill>
                <patternFill>
                  <bgColor rgb="FFFFFF00"/>
                </patternFill>
              </fill>
            </x14:dxf>
          </x14:cfRule>
          <x14:cfRule type="containsText" priority="16404" operator="containsText" id="{123AEAE7-0336-49BB-8DB9-6EC95F60AF92}">
            <xm:f>NOT(ISERROR(SEARCH('Listados Datos'!$T$6,AT104)))</xm:f>
            <xm:f>'Listados Datos'!$T$6</xm:f>
            <x14:dxf>
              <font>
                <b/>
                <i val="0"/>
              </font>
              <fill>
                <patternFill>
                  <bgColor rgb="FF92D050"/>
                </patternFill>
              </fill>
            </x14:dxf>
          </x14:cfRule>
          <xm:sqref>AT104</xm:sqref>
        </x14:conditionalFormatting>
        <x14:conditionalFormatting xmlns:xm="http://schemas.microsoft.com/office/excel/2006/main">
          <x14:cfRule type="containsText" priority="16335" operator="containsText" id="{BCA7BF75-DBE9-445E-A2D3-6438186DEC54}">
            <xm:f>NOT(ISERROR(SEARCH('Listados Datos'!$D$3,B46)))</xm:f>
            <xm:f>'Listados Datos'!$D$3</xm:f>
            <x14:dxf>
              <font>
                <b/>
                <i val="0"/>
                <color theme="0"/>
              </font>
              <fill>
                <patternFill>
                  <bgColor rgb="FFC00000"/>
                </patternFill>
              </fill>
            </x14:dxf>
          </x14:cfRule>
          <x14:cfRule type="containsText" priority="16336" operator="containsText" id="{E0277168-4591-4CD0-8795-15C74FE6D2B8}">
            <xm:f>NOT(ISERROR(SEARCH('Listados Datos'!$D$4,B46)))</xm:f>
            <xm:f>'Listados Datos'!$D$4</xm:f>
            <x14:dxf>
              <font>
                <b/>
                <i val="0"/>
                <color theme="0"/>
              </font>
              <fill>
                <patternFill>
                  <bgColor rgb="FFC00000"/>
                </patternFill>
              </fill>
            </x14:dxf>
          </x14:cfRule>
          <x14:cfRule type="containsText" priority="16337" operator="containsText" id="{2C804A2C-B3A6-4D52-96C5-C3A39C2E2494}">
            <xm:f>NOT(ISERROR(SEARCH('Listados Datos'!$D$5,B46)))</xm:f>
            <xm:f>'Listados Datos'!$D$5</xm:f>
            <x14:dxf>
              <font>
                <b/>
                <i val="0"/>
                <color theme="0"/>
              </font>
              <fill>
                <patternFill>
                  <bgColor rgb="FFC00000"/>
                </patternFill>
              </fill>
            </x14:dxf>
          </x14:cfRule>
          <x14:cfRule type="containsText" priority="16338" operator="containsText" id="{42B34667-2854-42DC-8AE8-56B5DAEB6241}">
            <xm:f>NOT(ISERROR(SEARCH('Listados Datos'!$D$6,B46)))</xm:f>
            <xm:f>'Listados Datos'!$D$6</xm:f>
            <x14:dxf>
              <font>
                <b/>
                <i val="0"/>
                <color theme="0"/>
              </font>
              <fill>
                <patternFill>
                  <bgColor rgb="FFE3351F"/>
                </patternFill>
              </fill>
            </x14:dxf>
          </x14:cfRule>
          <x14:cfRule type="containsText" priority="16339" operator="containsText" id="{FF9633C5-C09A-4709-984F-ABB332B2E6C0}">
            <xm:f>NOT(ISERROR(SEARCH('Listados Datos'!$D$7,B46)))</xm:f>
            <xm:f>'Listados Datos'!$D$7</xm:f>
            <x14:dxf>
              <font>
                <b/>
                <i val="0"/>
                <color theme="0"/>
              </font>
              <fill>
                <patternFill>
                  <bgColor rgb="FFE3351F"/>
                </patternFill>
              </fill>
            </x14:dxf>
          </x14:cfRule>
          <x14:cfRule type="containsText" priority="16340" operator="containsText" id="{6E0F9123-9467-4EA1-8FFC-3001B92B40CD}">
            <xm:f>NOT(ISERROR(SEARCH('Listados Datos'!$D$8,B46)))</xm:f>
            <xm:f>'Listados Datos'!$D$8</xm:f>
            <x14:dxf>
              <font>
                <b/>
                <i val="0"/>
                <color theme="0"/>
              </font>
              <fill>
                <patternFill>
                  <bgColor rgb="FFE3351F"/>
                </patternFill>
              </fill>
            </x14:dxf>
          </x14:cfRule>
          <x14:cfRule type="containsText" priority="16341" operator="containsText" id="{6223CF4A-EEF8-4B82-BE51-272BD02B6667}">
            <xm:f>NOT(ISERROR(SEARCH('Listados Datos'!$D$9,B46)))</xm:f>
            <xm:f>'Listados Datos'!$D$9</xm:f>
            <x14:dxf>
              <font>
                <b/>
                <i val="0"/>
                <color theme="0"/>
              </font>
              <fill>
                <patternFill>
                  <bgColor rgb="FFFFC000"/>
                </patternFill>
              </fill>
            </x14:dxf>
          </x14:cfRule>
          <x14:cfRule type="containsText" priority="16342" operator="containsText" id="{6B0C58A9-5BC5-4BA6-AA1F-BA65C6EDE0FF}">
            <xm:f>NOT(ISERROR(SEARCH('Listados Datos'!$D$10,B46)))</xm:f>
            <xm:f>'Listados Datos'!$D$10</xm:f>
            <x14:dxf>
              <font>
                <b/>
                <i val="0"/>
                <color theme="0"/>
              </font>
              <fill>
                <patternFill>
                  <bgColor rgb="FFFFC000"/>
                </patternFill>
              </fill>
            </x14:dxf>
          </x14:cfRule>
          <x14:cfRule type="containsText" priority="16343" operator="containsText" id="{34F27B42-4E09-4C82-AB73-D9ECF160E4B8}">
            <xm:f>NOT(ISERROR(SEARCH('Listados Datos'!$D$11,B46)))</xm:f>
            <xm:f>'Listados Datos'!$D$11</xm:f>
            <x14:dxf>
              <font>
                <b/>
                <i val="0"/>
                <color theme="0"/>
              </font>
              <fill>
                <patternFill>
                  <bgColor rgb="FFFFC000"/>
                </patternFill>
              </fill>
            </x14:dxf>
          </x14:cfRule>
          <x14:cfRule type="containsText" priority="16344" operator="containsText" id="{DDBB3285-28C6-4C8B-9B13-286261ECCC1A}">
            <xm:f>NOT(ISERROR(SEARCH('Listados Datos'!$D$12,B46)))</xm:f>
            <xm:f>'Listados Datos'!$D$12</xm:f>
            <x14:dxf>
              <font>
                <b/>
                <i val="0"/>
                <color theme="0"/>
              </font>
              <fill>
                <patternFill>
                  <bgColor rgb="FFFFC000"/>
                </patternFill>
              </fill>
            </x14:dxf>
          </x14:cfRule>
          <x14:cfRule type="containsText" priority="16345" operator="containsText" id="{449E43DD-E84E-4E89-BF36-4D63BE0072C4}">
            <xm:f>NOT(ISERROR(SEARCH('Listados Datos'!$D$13,B46)))</xm:f>
            <xm:f>'Listados Datos'!$D$13</xm:f>
            <x14:dxf>
              <font>
                <b/>
                <i val="0"/>
                <color theme="0"/>
              </font>
              <fill>
                <patternFill>
                  <bgColor rgb="FFFFC000"/>
                </patternFill>
              </fill>
            </x14:dxf>
          </x14:cfRule>
          <x14:cfRule type="containsText" priority="16346" operator="containsText" id="{DA726E2D-430D-403B-8C47-B05E88C0D39B}">
            <xm:f>NOT(ISERROR(SEARCH('Listados Datos'!$D$14,B46)))</xm:f>
            <xm:f>'Listados Datos'!$D$14</xm:f>
            <x14:dxf>
              <font>
                <b/>
                <i val="0"/>
                <color theme="0"/>
              </font>
              <fill>
                <patternFill>
                  <bgColor rgb="FFFF0000"/>
                </patternFill>
              </fill>
            </x14:dxf>
          </x14:cfRule>
          <x14:cfRule type="containsText" priority="16347" operator="containsText" id="{3B318F5A-2913-43E9-92BD-0235835E9ED9}">
            <xm:f>NOT(ISERROR(SEARCH('Listados Datos'!$D$15,B46)))</xm:f>
            <xm:f>'Listados Datos'!$D$15</xm:f>
            <x14:dxf>
              <font>
                <b/>
                <i val="0"/>
                <color theme="0"/>
              </font>
              <fill>
                <patternFill>
                  <bgColor rgb="FFFF0000"/>
                </patternFill>
              </fill>
            </x14:dxf>
          </x14:cfRule>
          <x14:cfRule type="containsText" priority="16348" operator="containsText" id="{E81E72A0-6586-450D-9958-0CF9AF0A653B}">
            <xm:f>NOT(ISERROR(SEARCH('Listados Datos'!$D$16,B46)))</xm:f>
            <xm:f>'Listados Datos'!$D$16</xm:f>
            <x14:dxf>
              <font>
                <b/>
                <i val="0"/>
                <color theme="0"/>
              </font>
              <fill>
                <patternFill>
                  <bgColor rgb="FFFF0000"/>
                </patternFill>
              </fill>
            </x14:dxf>
          </x14:cfRule>
          <xm:sqref>B46 B76 B100</xm:sqref>
        </x14:conditionalFormatting>
        <x14:conditionalFormatting xmlns:xm="http://schemas.microsoft.com/office/excel/2006/main">
          <x14:cfRule type="containsText" priority="16143" operator="containsText" id="{1F2CC3F4-AF44-44A1-9F82-2D8437C52640}">
            <xm:f>NOT(ISERROR(SEARCH('Listados Datos'!$P$3,AR115)))</xm:f>
            <xm:f>'Listados Datos'!$P$3</xm:f>
            <x14:dxf>
              <fill>
                <patternFill>
                  <bgColor rgb="FF99CC00"/>
                </patternFill>
              </fill>
            </x14:dxf>
          </x14:cfRule>
          <x14:cfRule type="containsText" priority="16144" operator="containsText" id="{A7A08CF9-80EA-4140-A13B-2E3630ADAE29}">
            <xm:f>NOT(ISERROR(SEARCH('Listados Datos'!$P$4,AR115)))</xm:f>
            <xm:f>'Listados Datos'!$P$4</xm:f>
            <x14:dxf>
              <fill>
                <patternFill>
                  <bgColor rgb="FF33CC33"/>
                </patternFill>
              </fill>
            </x14:dxf>
          </x14:cfRule>
          <x14:cfRule type="containsText" priority="16145" operator="containsText" id="{E46108F0-9DD7-4F07-B70E-AB028EE95268}">
            <xm:f>NOT(ISERROR(SEARCH('Listados Datos'!$P$5,AR115)))</xm:f>
            <xm:f>'Listados Datos'!$P$5</xm:f>
            <x14:dxf>
              <fill>
                <patternFill>
                  <bgColor rgb="FFFFFF00"/>
                </patternFill>
              </fill>
            </x14:dxf>
          </x14:cfRule>
          <x14:cfRule type="containsText" priority="16146" operator="containsText" id="{285234BC-8E2F-465E-8FE1-644D3B9EC7B5}">
            <xm:f>NOT(ISERROR(SEARCH('Listados Datos'!$P$6,AR115)))</xm:f>
            <xm:f>'Listados Datos'!$P$6</xm:f>
            <x14:dxf>
              <fill>
                <patternFill>
                  <bgColor rgb="FFFFC000"/>
                </patternFill>
              </fill>
            </x14:dxf>
          </x14:cfRule>
          <x14:cfRule type="containsText" priority="16147" operator="containsText" id="{F5866BCF-6CD7-4ECB-9D71-EBBC5D3B8E5C}">
            <xm:f>NOT(ISERROR(SEARCH('Listados Datos'!$P$7,AR115)))</xm:f>
            <xm:f>'Listados Datos'!$P$7</xm:f>
            <x14:dxf>
              <fill>
                <patternFill>
                  <bgColor rgb="FFFF0000"/>
                </patternFill>
              </fill>
            </x14:dxf>
          </x14:cfRule>
          <xm:sqref>AR115</xm:sqref>
        </x14:conditionalFormatting>
        <x14:conditionalFormatting xmlns:xm="http://schemas.microsoft.com/office/excel/2006/main">
          <x14:cfRule type="containsText" priority="16209" operator="containsText" id="{18DA6403-44DB-447D-A4DC-75DFEBBBBF7C}">
            <xm:f>NOT(ISERROR(SEARCH('Listados Datos'!$T$3,AT117)))</xm:f>
            <xm:f>'Listados Datos'!$T$3</xm:f>
            <x14:dxf>
              <fill>
                <patternFill patternType="solid">
                  <bgColor rgb="FFC00000"/>
                </patternFill>
              </fill>
            </x14:dxf>
          </x14:cfRule>
          <x14:cfRule type="containsText" priority="16210" operator="containsText" id="{38033305-B944-40AE-8A95-BD8487EF26F4}">
            <xm:f>NOT(ISERROR(SEARCH('Listados Datos'!$T$4,AT117)))</xm:f>
            <xm:f>'Listados Datos'!$T$4</xm:f>
            <x14:dxf>
              <font>
                <b/>
                <i val="0"/>
                <color theme="0"/>
              </font>
              <fill>
                <patternFill>
                  <bgColor rgb="FFE26B0A"/>
                </patternFill>
              </fill>
            </x14:dxf>
          </x14:cfRule>
          <x14:cfRule type="containsText" priority="16211" operator="containsText" id="{A92D7C5E-1146-40DA-8052-65CF4FEAAFE2}">
            <xm:f>NOT(ISERROR(SEARCH('Listados Datos'!$T$5,AT117)))</xm:f>
            <xm:f>'Listados Datos'!$T$5</xm:f>
            <x14:dxf>
              <font>
                <b/>
                <i val="0"/>
                <color auto="1"/>
              </font>
              <fill>
                <patternFill>
                  <bgColor rgb="FFFFFF00"/>
                </patternFill>
              </fill>
            </x14:dxf>
          </x14:cfRule>
          <x14:cfRule type="containsText" priority="16212" operator="containsText" id="{E317CE20-B77D-41BD-947A-296879A023AA}">
            <xm:f>NOT(ISERROR(SEARCH('Listados Datos'!$T$6,AT117)))</xm:f>
            <xm:f>'Listados Datos'!$T$6</xm:f>
            <x14:dxf>
              <font>
                <b/>
                <i val="0"/>
              </font>
              <fill>
                <patternFill>
                  <bgColor rgb="FF92D050"/>
                </patternFill>
              </fill>
            </x14:dxf>
          </x14:cfRule>
          <xm:sqref>AT117</xm:sqref>
        </x14:conditionalFormatting>
        <x14:conditionalFormatting xmlns:xm="http://schemas.microsoft.com/office/excel/2006/main">
          <x14:cfRule type="containsText" priority="16199" operator="containsText" id="{85D97FD9-1DEC-4702-AA9E-840C21A9356B}">
            <xm:f>NOT(ISERROR(SEARCH('Listados Datos'!$P$3,AR117)))</xm:f>
            <xm:f>'Listados Datos'!$P$3</xm:f>
            <x14:dxf>
              <fill>
                <patternFill>
                  <bgColor rgb="FF99CC00"/>
                </patternFill>
              </fill>
            </x14:dxf>
          </x14:cfRule>
          <x14:cfRule type="containsText" priority="16200" operator="containsText" id="{07DA3E75-A1BD-4B5E-997F-BCE40FE6C364}">
            <xm:f>NOT(ISERROR(SEARCH('Listados Datos'!$P$4,AR117)))</xm:f>
            <xm:f>'Listados Datos'!$P$4</xm:f>
            <x14:dxf>
              <fill>
                <patternFill>
                  <bgColor rgb="FF33CC33"/>
                </patternFill>
              </fill>
            </x14:dxf>
          </x14:cfRule>
          <x14:cfRule type="containsText" priority="16201" operator="containsText" id="{EDD29DFC-DA0B-49D6-BAC0-EFD6868B36CB}">
            <xm:f>NOT(ISERROR(SEARCH('Listados Datos'!$P$5,AR117)))</xm:f>
            <xm:f>'Listados Datos'!$P$5</xm:f>
            <x14:dxf>
              <fill>
                <patternFill>
                  <bgColor rgb="FFFFFF00"/>
                </patternFill>
              </fill>
            </x14:dxf>
          </x14:cfRule>
          <x14:cfRule type="containsText" priority="16202" operator="containsText" id="{CBB5A947-ACEE-483E-BF98-32985A6F1BD3}">
            <xm:f>NOT(ISERROR(SEARCH('Listados Datos'!$P$6,AR117)))</xm:f>
            <xm:f>'Listados Datos'!$P$6</xm:f>
            <x14:dxf>
              <fill>
                <patternFill>
                  <bgColor rgb="FFFFC000"/>
                </patternFill>
              </fill>
            </x14:dxf>
          </x14:cfRule>
          <x14:cfRule type="containsText" priority="16203" operator="containsText" id="{695BD460-17C4-439F-B32F-95CE2314254F}">
            <xm:f>NOT(ISERROR(SEARCH('Listados Datos'!$P$7,AR117)))</xm:f>
            <xm:f>'Listados Datos'!$P$7</xm:f>
            <x14:dxf>
              <fill>
                <patternFill>
                  <bgColor rgb="FFFF0000"/>
                </patternFill>
              </fill>
            </x14:dxf>
          </x14:cfRule>
          <xm:sqref>AR117</xm:sqref>
        </x14:conditionalFormatting>
        <x14:conditionalFormatting xmlns:xm="http://schemas.microsoft.com/office/excel/2006/main">
          <x14:cfRule type="containsText" priority="16167" operator="containsText" id="{8D5C33DC-2A70-41D7-884F-8AA15A683BCE}">
            <xm:f>NOT(ISERROR(SEARCH('Listados Datos'!$T$3,AT114)))</xm:f>
            <xm:f>'Listados Datos'!$T$3</xm:f>
            <x14:dxf>
              <fill>
                <patternFill patternType="solid">
                  <bgColor rgb="FFC00000"/>
                </patternFill>
              </fill>
            </x14:dxf>
          </x14:cfRule>
          <x14:cfRule type="containsText" priority="16168" operator="containsText" id="{9E43DFCF-7972-493A-B175-C91417513DF1}">
            <xm:f>NOT(ISERROR(SEARCH('Listados Datos'!$T$4,AT114)))</xm:f>
            <xm:f>'Listados Datos'!$T$4</xm:f>
            <x14:dxf>
              <font>
                <b/>
                <i val="0"/>
                <color theme="0"/>
              </font>
              <fill>
                <patternFill>
                  <bgColor rgb="FFE26B0A"/>
                </patternFill>
              </fill>
            </x14:dxf>
          </x14:cfRule>
          <x14:cfRule type="containsText" priority="16169" operator="containsText" id="{0DCF8571-D193-4362-B4E0-47B308D16198}">
            <xm:f>NOT(ISERROR(SEARCH('Listados Datos'!$T$5,AT114)))</xm:f>
            <xm:f>'Listados Datos'!$T$5</xm:f>
            <x14:dxf>
              <font>
                <b/>
                <i val="0"/>
                <color auto="1"/>
              </font>
              <fill>
                <patternFill>
                  <bgColor rgb="FFFFFF00"/>
                </patternFill>
              </fill>
            </x14:dxf>
          </x14:cfRule>
          <x14:cfRule type="containsText" priority="16170" operator="containsText" id="{8E4B0946-C97E-490D-AEAC-6A927E9FA2E9}">
            <xm:f>NOT(ISERROR(SEARCH('Listados Datos'!$T$6,AT114)))</xm:f>
            <xm:f>'Listados Datos'!$T$6</xm:f>
            <x14:dxf>
              <font>
                <b/>
                <i val="0"/>
              </font>
              <fill>
                <patternFill>
                  <bgColor rgb="FF92D050"/>
                </patternFill>
              </fill>
            </x14:dxf>
          </x14:cfRule>
          <xm:sqref>AT114</xm:sqref>
        </x14:conditionalFormatting>
        <x14:conditionalFormatting xmlns:xm="http://schemas.microsoft.com/office/excel/2006/main">
          <x14:cfRule type="containsText" priority="16157" operator="containsText" id="{5E6ABCB9-09CD-4AD7-8DED-6EF43F2F5AD2}">
            <xm:f>NOT(ISERROR(SEARCH('Listados Datos'!$P$3,AR114)))</xm:f>
            <xm:f>'Listados Datos'!$P$3</xm:f>
            <x14:dxf>
              <fill>
                <patternFill>
                  <bgColor rgb="FF99CC00"/>
                </patternFill>
              </fill>
            </x14:dxf>
          </x14:cfRule>
          <x14:cfRule type="containsText" priority="16158" operator="containsText" id="{6E88AE34-EFC9-4165-BF98-CF8366D87DFD}">
            <xm:f>NOT(ISERROR(SEARCH('Listados Datos'!$P$4,AR114)))</xm:f>
            <xm:f>'Listados Datos'!$P$4</xm:f>
            <x14:dxf>
              <fill>
                <patternFill>
                  <bgColor rgb="FF33CC33"/>
                </patternFill>
              </fill>
            </x14:dxf>
          </x14:cfRule>
          <x14:cfRule type="containsText" priority="16159" operator="containsText" id="{3FA6B231-F12C-4FA3-BE5D-C48795C802FB}">
            <xm:f>NOT(ISERROR(SEARCH('Listados Datos'!$P$5,AR114)))</xm:f>
            <xm:f>'Listados Datos'!$P$5</xm:f>
            <x14:dxf>
              <fill>
                <patternFill>
                  <bgColor rgb="FFFFFF00"/>
                </patternFill>
              </fill>
            </x14:dxf>
          </x14:cfRule>
          <x14:cfRule type="containsText" priority="16160" operator="containsText" id="{4D3E367B-4A61-476F-8B01-5D7C882311ED}">
            <xm:f>NOT(ISERROR(SEARCH('Listados Datos'!$P$6,AR114)))</xm:f>
            <xm:f>'Listados Datos'!$P$6</xm:f>
            <x14:dxf>
              <fill>
                <patternFill>
                  <bgColor rgb="FFFFC000"/>
                </patternFill>
              </fill>
            </x14:dxf>
          </x14:cfRule>
          <x14:cfRule type="containsText" priority="16161" operator="containsText" id="{B1FF071E-97D5-41F7-A237-2652D6C99DDC}">
            <xm:f>NOT(ISERROR(SEARCH('Listados Datos'!$P$7,AR114)))</xm:f>
            <xm:f>'Listados Datos'!$P$7</xm:f>
            <x14:dxf>
              <fill>
                <patternFill>
                  <bgColor rgb="FFFF0000"/>
                </patternFill>
              </fill>
            </x14:dxf>
          </x14:cfRule>
          <xm:sqref>AR114</xm:sqref>
        </x14:conditionalFormatting>
        <x14:conditionalFormatting xmlns:xm="http://schemas.microsoft.com/office/excel/2006/main">
          <x14:cfRule type="containsText" priority="16275" operator="containsText" id="{825A0083-2090-45B0-AAAB-5D49947ABEC3}">
            <xm:f>NOT(ISERROR(SEARCH('Listados Datos'!$T$3,AF112)))</xm:f>
            <xm:f>'Listados Datos'!$T$3</xm:f>
            <x14:dxf>
              <fill>
                <patternFill patternType="solid">
                  <bgColor rgb="FFC00000"/>
                </patternFill>
              </fill>
            </x14:dxf>
          </x14:cfRule>
          <x14:cfRule type="containsText" priority="16276" operator="containsText" id="{75B07F93-63AA-4360-B5D3-3A47B3A9B9F6}">
            <xm:f>NOT(ISERROR(SEARCH('Listados Datos'!$T$4,AF112)))</xm:f>
            <xm:f>'Listados Datos'!$T$4</xm:f>
            <x14:dxf>
              <font>
                <b/>
                <i val="0"/>
                <color theme="0"/>
              </font>
              <fill>
                <patternFill>
                  <bgColor rgb="FFE26B0A"/>
                </patternFill>
              </fill>
            </x14:dxf>
          </x14:cfRule>
          <x14:cfRule type="containsText" priority="16277" operator="containsText" id="{35534238-889B-450A-9F7F-2CA653F80F55}">
            <xm:f>NOT(ISERROR(SEARCH('Listados Datos'!$T$5,AF112)))</xm:f>
            <xm:f>'Listados Datos'!$T$5</xm:f>
            <x14:dxf>
              <font>
                <b/>
                <i val="0"/>
                <color auto="1"/>
              </font>
              <fill>
                <patternFill>
                  <bgColor rgb="FFFFFF00"/>
                </patternFill>
              </fill>
            </x14:dxf>
          </x14:cfRule>
          <x14:cfRule type="containsText" priority="16278" operator="containsText" id="{214C2710-0D41-46B4-B6FE-A267997D9AF4}">
            <xm:f>NOT(ISERROR(SEARCH('Listados Datos'!$T$6,AF112)))</xm:f>
            <xm:f>'Listados Datos'!$T$6</xm:f>
            <x14:dxf>
              <font>
                <b/>
                <i val="0"/>
              </font>
              <fill>
                <patternFill>
                  <bgColor rgb="FF92D050"/>
                </patternFill>
              </fill>
            </x14:dxf>
          </x14:cfRule>
          <xm:sqref>AF112:AF113 AF117</xm:sqref>
        </x14:conditionalFormatting>
        <x14:conditionalFormatting xmlns:xm="http://schemas.microsoft.com/office/excel/2006/main">
          <x14:cfRule type="containsText" priority="16271" operator="containsText" id="{2911147B-A4C9-49D7-B10A-DB5A4097067A}">
            <xm:f>NOT(ISERROR(SEARCH('Listados Datos'!$T$3,AB112)))</xm:f>
            <xm:f>'Listados Datos'!$T$3</xm:f>
            <x14:dxf>
              <fill>
                <patternFill patternType="solid">
                  <bgColor rgb="FFC00000"/>
                </patternFill>
              </fill>
            </x14:dxf>
          </x14:cfRule>
          <x14:cfRule type="containsText" priority="16272" operator="containsText" id="{DF8DC473-5115-4460-ABAB-E2916E67CBDB}">
            <xm:f>NOT(ISERROR(SEARCH('Listados Datos'!$T$4,AB112)))</xm:f>
            <xm:f>'Listados Datos'!$T$4</xm:f>
            <x14:dxf>
              <font>
                <b/>
                <i val="0"/>
                <color theme="0"/>
              </font>
              <fill>
                <patternFill>
                  <bgColor rgb="FFE26B0A"/>
                </patternFill>
              </fill>
            </x14:dxf>
          </x14:cfRule>
          <x14:cfRule type="containsText" priority="16273" operator="containsText" id="{17B0D8E5-8CF9-4D0B-85C1-325E5B1B1C3E}">
            <xm:f>NOT(ISERROR(SEARCH('Listados Datos'!$T$5,AB112)))</xm:f>
            <xm:f>'Listados Datos'!$T$5</xm:f>
            <x14:dxf>
              <font>
                <b/>
                <i val="0"/>
                <color auto="1"/>
              </font>
              <fill>
                <patternFill>
                  <bgColor rgb="FFFFFF00"/>
                </patternFill>
              </fill>
            </x14:dxf>
          </x14:cfRule>
          <x14:cfRule type="containsText" priority="16274" operator="containsText" id="{46E61480-09DD-4939-AE33-40643AA7E763}">
            <xm:f>NOT(ISERROR(SEARCH('Listados Datos'!$T$6,AB112)))</xm:f>
            <xm:f>'Listados Datos'!$T$6</xm:f>
            <x14:dxf>
              <font>
                <b/>
                <i val="0"/>
              </font>
              <fill>
                <patternFill>
                  <bgColor rgb="FF92D050"/>
                </patternFill>
              </fill>
            </x14:dxf>
          </x14:cfRule>
          <xm:sqref>AB112:AB113</xm:sqref>
        </x14:conditionalFormatting>
        <x14:conditionalFormatting xmlns:xm="http://schemas.microsoft.com/office/excel/2006/main">
          <x14:cfRule type="containsText" priority="16261" operator="containsText" id="{55CD8DB0-63C6-4BF1-B7CD-7264E6008AFB}">
            <xm:f>NOT(ISERROR(SEARCH('Listados Datos'!$P$3,Z112)))</xm:f>
            <xm:f>'Listados Datos'!$P$3</xm:f>
            <x14:dxf>
              <fill>
                <patternFill>
                  <bgColor rgb="FF99CC00"/>
                </patternFill>
              </fill>
            </x14:dxf>
          </x14:cfRule>
          <x14:cfRule type="containsText" priority="16262" operator="containsText" id="{DF717CD1-9CAA-428B-88BE-05E4A32F7373}">
            <xm:f>NOT(ISERROR(SEARCH('Listados Datos'!$P$4,Z112)))</xm:f>
            <xm:f>'Listados Datos'!$P$4</xm:f>
            <x14:dxf>
              <fill>
                <patternFill>
                  <bgColor rgb="FF33CC33"/>
                </patternFill>
              </fill>
            </x14:dxf>
          </x14:cfRule>
          <x14:cfRule type="containsText" priority="16263" operator="containsText" id="{4ADF86E9-FE14-4448-B4EC-27D1C4B04F29}">
            <xm:f>NOT(ISERROR(SEARCH('Listados Datos'!$P$5,Z112)))</xm:f>
            <xm:f>'Listados Datos'!$P$5</xm:f>
            <x14:dxf>
              <fill>
                <patternFill>
                  <bgColor rgb="FFFFFF00"/>
                </patternFill>
              </fill>
            </x14:dxf>
          </x14:cfRule>
          <x14:cfRule type="containsText" priority="16264" operator="containsText" id="{0A5B5CD2-16D0-4BB9-A417-DF7A8DE577E9}">
            <xm:f>NOT(ISERROR(SEARCH('Listados Datos'!$P$6,Z112)))</xm:f>
            <xm:f>'Listados Datos'!$P$6</xm:f>
            <x14:dxf>
              <fill>
                <patternFill>
                  <bgColor rgb="FFFFC000"/>
                </patternFill>
              </fill>
            </x14:dxf>
          </x14:cfRule>
          <x14:cfRule type="containsText" priority="16265" operator="containsText" id="{C658409A-BF92-49E8-AF56-756493E42A81}">
            <xm:f>NOT(ISERROR(SEARCH('Listados Datos'!$P$7,Z112)))</xm:f>
            <xm:f>'Listados Datos'!$P$7</xm:f>
            <x14:dxf>
              <fill>
                <patternFill>
                  <bgColor rgb="FFFF0000"/>
                </patternFill>
              </fill>
            </x14:dxf>
          </x14:cfRule>
          <xm:sqref>Z112:Z113</xm:sqref>
        </x14:conditionalFormatting>
        <x14:conditionalFormatting xmlns:xm="http://schemas.microsoft.com/office/excel/2006/main">
          <x14:cfRule type="containsText" priority="16237" operator="containsText" id="{B828D458-97DA-4FC4-AA61-86FAB0015FC5}">
            <xm:f>NOT(ISERROR(SEARCH('Listados Datos'!$T$3,AT112)))</xm:f>
            <xm:f>'Listados Datos'!$T$3</xm:f>
            <x14:dxf>
              <fill>
                <patternFill patternType="solid">
                  <bgColor rgb="FFC00000"/>
                </patternFill>
              </fill>
            </x14:dxf>
          </x14:cfRule>
          <x14:cfRule type="containsText" priority="16238" operator="containsText" id="{477DFEFD-4EC9-4207-A348-1B9E652996D9}">
            <xm:f>NOT(ISERROR(SEARCH('Listados Datos'!$T$4,AT112)))</xm:f>
            <xm:f>'Listados Datos'!$T$4</xm:f>
            <x14:dxf>
              <font>
                <b/>
                <i val="0"/>
                <color theme="0"/>
              </font>
              <fill>
                <patternFill>
                  <bgColor rgb="FFE26B0A"/>
                </patternFill>
              </fill>
            </x14:dxf>
          </x14:cfRule>
          <x14:cfRule type="containsText" priority="16239" operator="containsText" id="{AE0A5677-E487-4C35-B8D7-EF428E190DDE}">
            <xm:f>NOT(ISERROR(SEARCH('Listados Datos'!$T$5,AT112)))</xm:f>
            <xm:f>'Listados Datos'!$T$5</xm:f>
            <x14:dxf>
              <font>
                <b/>
                <i val="0"/>
                <color auto="1"/>
              </font>
              <fill>
                <patternFill>
                  <bgColor rgb="FFFFFF00"/>
                </patternFill>
              </fill>
            </x14:dxf>
          </x14:cfRule>
          <x14:cfRule type="containsText" priority="16240" operator="containsText" id="{BE4979E5-057C-41BB-8FCF-7ED629EE8059}">
            <xm:f>NOT(ISERROR(SEARCH('Listados Datos'!$T$6,AT112)))</xm:f>
            <xm:f>'Listados Datos'!$T$6</xm:f>
            <x14:dxf>
              <font>
                <b/>
                <i val="0"/>
              </font>
              <fill>
                <patternFill>
                  <bgColor rgb="FF92D050"/>
                </patternFill>
              </fill>
            </x14:dxf>
          </x14:cfRule>
          <xm:sqref>AT112</xm:sqref>
        </x14:conditionalFormatting>
        <x14:conditionalFormatting xmlns:xm="http://schemas.microsoft.com/office/excel/2006/main">
          <x14:cfRule type="containsText" priority="16227" operator="containsText" id="{D0E49CA7-93DF-4379-8C08-A495BA1EAF91}">
            <xm:f>NOT(ISERROR(SEARCH('Listados Datos'!$P$3,AR112)))</xm:f>
            <xm:f>'Listados Datos'!$P$3</xm:f>
            <x14:dxf>
              <fill>
                <patternFill>
                  <bgColor rgb="FF99CC00"/>
                </patternFill>
              </fill>
            </x14:dxf>
          </x14:cfRule>
          <x14:cfRule type="containsText" priority="16228" operator="containsText" id="{F6F5164A-CB3C-450A-97EE-14397098DF42}">
            <xm:f>NOT(ISERROR(SEARCH('Listados Datos'!$P$4,AR112)))</xm:f>
            <xm:f>'Listados Datos'!$P$4</xm:f>
            <x14:dxf>
              <fill>
                <patternFill>
                  <bgColor rgb="FF33CC33"/>
                </patternFill>
              </fill>
            </x14:dxf>
          </x14:cfRule>
          <x14:cfRule type="containsText" priority="16229" operator="containsText" id="{03D4C553-1BEB-4BBA-8B21-3C3915EC6B86}">
            <xm:f>NOT(ISERROR(SEARCH('Listados Datos'!$P$5,AR112)))</xm:f>
            <xm:f>'Listados Datos'!$P$5</xm:f>
            <x14:dxf>
              <fill>
                <patternFill>
                  <bgColor rgb="FFFFFF00"/>
                </patternFill>
              </fill>
            </x14:dxf>
          </x14:cfRule>
          <x14:cfRule type="containsText" priority="16230" operator="containsText" id="{5C9D4DFD-78D2-4C87-8D1C-B958972B7D44}">
            <xm:f>NOT(ISERROR(SEARCH('Listados Datos'!$P$6,AR112)))</xm:f>
            <xm:f>'Listados Datos'!$P$6</xm:f>
            <x14:dxf>
              <fill>
                <patternFill>
                  <bgColor rgb="FFFFC000"/>
                </patternFill>
              </fill>
            </x14:dxf>
          </x14:cfRule>
          <x14:cfRule type="containsText" priority="16231" operator="containsText" id="{9E5B2EBB-FA8A-47B8-A3E9-AECAEEC1BE13}">
            <xm:f>NOT(ISERROR(SEARCH('Listados Datos'!$P$7,AR112)))</xm:f>
            <xm:f>'Listados Datos'!$P$7</xm:f>
            <x14:dxf>
              <fill>
                <patternFill>
                  <bgColor rgb="FFFF0000"/>
                </patternFill>
              </fill>
            </x14:dxf>
          </x14:cfRule>
          <xm:sqref>AR112</xm:sqref>
        </x14:conditionalFormatting>
        <x14:conditionalFormatting xmlns:xm="http://schemas.microsoft.com/office/excel/2006/main">
          <x14:cfRule type="containsText" priority="16223" operator="containsText" id="{490119D4-6289-4DFE-9F01-43C968E83118}">
            <xm:f>NOT(ISERROR(SEARCH('Listados Datos'!$T$3,AT113)))</xm:f>
            <xm:f>'Listados Datos'!$T$3</xm:f>
            <x14:dxf>
              <fill>
                <patternFill patternType="solid">
                  <bgColor rgb="FFC00000"/>
                </patternFill>
              </fill>
            </x14:dxf>
          </x14:cfRule>
          <x14:cfRule type="containsText" priority="16224" operator="containsText" id="{3D0118EE-D4BE-425D-91E8-F4448DF2B9A3}">
            <xm:f>NOT(ISERROR(SEARCH('Listados Datos'!$T$4,AT113)))</xm:f>
            <xm:f>'Listados Datos'!$T$4</xm:f>
            <x14:dxf>
              <font>
                <b/>
                <i val="0"/>
                <color theme="0"/>
              </font>
              <fill>
                <patternFill>
                  <bgColor rgb="FFE26B0A"/>
                </patternFill>
              </fill>
            </x14:dxf>
          </x14:cfRule>
          <x14:cfRule type="containsText" priority="16225" operator="containsText" id="{72F9A2C7-9930-4825-90DF-C92BE2F401A5}">
            <xm:f>NOT(ISERROR(SEARCH('Listados Datos'!$T$5,AT113)))</xm:f>
            <xm:f>'Listados Datos'!$T$5</xm:f>
            <x14:dxf>
              <font>
                <b/>
                <i val="0"/>
                <color auto="1"/>
              </font>
              <fill>
                <patternFill>
                  <bgColor rgb="FFFFFF00"/>
                </patternFill>
              </fill>
            </x14:dxf>
          </x14:cfRule>
          <x14:cfRule type="containsText" priority="16226" operator="containsText" id="{428525E6-384C-4FE5-A501-E172F004B1BF}">
            <xm:f>NOT(ISERROR(SEARCH('Listados Datos'!$T$6,AT113)))</xm:f>
            <xm:f>'Listados Datos'!$T$6</xm:f>
            <x14:dxf>
              <font>
                <b/>
                <i val="0"/>
              </font>
              <fill>
                <patternFill>
                  <bgColor rgb="FF92D050"/>
                </patternFill>
              </fill>
            </x14:dxf>
          </x14:cfRule>
          <xm:sqref>AT113</xm:sqref>
        </x14:conditionalFormatting>
        <x14:conditionalFormatting xmlns:xm="http://schemas.microsoft.com/office/excel/2006/main">
          <x14:cfRule type="containsText" priority="16213" operator="containsText" id="{579EDBA6-DF2C-4AD7-96EC-23925E12B2B4}">
            <xm:f>NOT(ISERROR(SEARCH('Listados Datos'!$P$3,AR113)))</xm:f>
            <xm:f>'Listados Datos'!$P$3</xm:f>
            <x14:dxf>
              <fill>
                <patternFill>
                  <bgColor rgb="FF99CC00"/>
                </patternFill>
              </fill>
            </x14:dxf>
          </x14:cfRule>
          <x14:cfRule type="containsText" priority="16214" operator="containsText" id="{8C4D3588-7BA1-486A-B71B-6EDC8C52534E}">
            <xm:f>NOT(ISERROR(SEARCH('Listados Datos'!$P$4,AR113)))</xm:f>
            <xm:f>'Listados Datos'!$P$4</xm:f>
            <x14:dxf>
              <fill>
                <patternFill>
                  <bgColor rgb="FF33CC33"/>
                </patternFill>
              </fill>
            </x14:dxf>
          </x14:cfRule>
          <x14:cfRule type="containsText" priority="16215" operator="containsText" id="{3816991F-FA64-4D2F-8902-85A8A3E22EAD}">
            <xm:f>NOT(ISERROR(SEARCH('Listados Datos'!$P$5,AR113)))</xm:f>
            <xm:f>'Listados Datos'!$P$5</xm:f>
            <x14:dxf>
              <fill>
                <patternFill>
                  <bgColor rgb="FFFFFF00"/>
                </patternFill>
              </fill>
            </x14:dxf>
          </x14:cfRule>
          <x14:cfRule type="containsText" priority="16216" operator="containsText" id="{FC34259A-F532-4296-A7A2-78CCDA58677B}">
            <xm:f>NOT(ISERROR(SEARCH('Listados Datos'!$P$6,AR113)))</xm:f>
            <xm:f>'Listados Datos'!$P$6</xm:f>
            <x14:dxf>
              <fill>
                <patternFill>
                  <bgColor rgb="FFFFC000"/>
                </patternFill>
              </fill>
            </x14:dxf>
          </x14:cfRule>
          <x14:cfRule type="containsText" priority="16217" operator="containsText" id="{9141DA4F-C05A-4208-867C-0BB7BBA97A52}">
            <xm:f>NOT(ISERROR(SEARCH('Listados Datos'!$P$7,AR113)))</xm:f>
            <xm:f>'Listados Datos'!$P$7</xm:f>
            <x14:dxf>
              <fill>
                <patternFill>
                  <bgColor rgb="FFFF0000"/>
                </patternFill>
              </fill>
            </x14:dxf>
          </x14:cfRule>
          <xm:sqref>AR113</xm:sqref>
        </x14:conditionalFormatting>
        <x14:conditionalFormatting xmlns:xm="http://schemas.microsoft.com/office/excel/2006/main">
          <x14:cfRule type="containsText" priority="16195" operator="containsText" id="{B26C6383-EA6A-49A6-BEEF-49D7B01B2F76}">
            <xm:f>NOT(ISERROR(SEARCH('Listados Datos'!$T$3,AF114)))</xm:f>
            <xm:f>'Listados Datos'!$T$3</xm:f>
            <x14:dxf>
              <fill>
                <patternFill patternType="solid">
                  <bgColor rgb="FFC00000"/>
                </patternFill>
              </fill>
            </x14:dxf>
          </x14:cfRule>
          <x14:cfRule type="containsText" priority="16196" operator="containsText" id="{1C274E1E-F309-4904-929C-38AAEA94790C}">
            <xm:f>NOT(ISERROR(SEARCH('Listados Datos'!$T$4,AF114)))</xm:f>
            <xm:f>'Listados Datos'!$T$4</xm:f>
            <x14:dxf>
              <font>
                <b/>
                <i val="0"/>
                <color theme="0"/>
              </font>
              <fill>
                <patternFill>
                  <bgColor rgb="FFE26B0A"/>
                </patternFill>
              </fill>
            </x14:dxf>
          </x14:cfRule>
          <x14:cfRule type="containsText" priority="16197" operator="containsText" id="{B63CFE0B-D339-4FBC-B4C1-DF712CFF8A06}">
            <xm:f>NOT(ISERROR(SEARCH('Listados Datos'!$T$5,AF114)))</xm:f>
            <xm:f>'Listados Datos'!$T$5</xm:f>
            <x14:dxf>
              <font>
                <b/>
                <i val="0"/>
                <color auto="1"/>
              </font>
              <fill>
                <patternFill>
                  <bgColor rgb="FFFFFF00"/>
                </patternFill>
              </fill>
            </x14:dxf>
          </x14:cfRule>
          <x14:cfRule type="containsText" priority="16198" operator="containsText" id="{0D372955-1680-4100-8F0F-AA231B2C194F}">
            <xm:f>NOT(ISERROR(SEARCH('Listados Datos'!$T$6,AF114)))</xm:f>
            <xm:f>'Listados Datos'!$T$6</xm:f>
            <x14:dxf>
              <font>
                <b/>
                <i val="0"/>
              </font>
              <fill>
                <patternFill>
                  <bgColor rgb="FF92D050"/>
                </patternFill>
              </fill>
            </x14:dxf>
          </x14:cfRule>
          <xm:sqref>AF114:AF115</xm:sqref>
        </x14:conditionalFormatting>
        <x14:conditionalFormatting xmlns:xm="http://schemas.microsoft.com/office/excel/2006/main">
          <x14:cfRule type="containsText" priority="16191" operator="containsText" id="{5FAE8E94-AF72-41F7-9EE0-E87CEF7F2C4B}">
            <xm:f>NOT(ISERROR(SEARCH('Listados Datos'!$T$3,AB114)))</xm:f>
            <xm:f>'Listados Datos'!$T$3</xm:f>
            <x14:dxf>
              <fill>
                <patternFill patternType="solid">
                  <bgColor rgb="FFC00000"/>
                </patternFill>
              </fill>
            </x14:dxf>
          </x14:cfRule>
          <x14:cfRule type="containsText" priority="16192" operator="containsText" id="{B4E8F686-DA77-41F8-87F7-C26D80E90306}">
            <xm:f>NOT(ISERROR(SEARCH('Listados Datos'!$T$4,AB114)))</xm:f>
            <xm:f>'Listados Datos'!$T$4</xm:f>
            <x14:dxf>
              <font>
                <b/>
                <i val="0"/>
                <color theme="0"/>
              </font>
              <fill>
                <patternFill>
                  <bgColor rgb="FFE26B0A"/>
                </patternFill>
              </fill>
            </x14:dxf>
          </x14:cfRule>
          <x14:cfRule type="containsText" priority="16193" operator="containsText" id="{86888C98-8FAD-40C1-92FE-7A675BDBF723}">
            <xm:f>NOT(ISERROR(SEARCH('Listados Datos'!$T$5,AB114)))</xm:f>
            <xm:f>'Listados Datos'!$T$5</xm:f>
            <x14:dxf>
              <font>
                <b/>
                <i val="0"/>
                <color auto="1"/>
              </font>
              <fill>
                <patternFill>
                  <bgColor rgb="FFFFFF00"/>
                </patternFill>
              </fill>
            </x14:dxf>
          </x14:cfRule>
          <x14:cfRule type="containsText" priority="16194" operator="containsText" id="{E18672B3-87A1-4421-B569-AEB8D593187F}">
            <xm:f>NOT(ISERROR(SEARCH('Listados Datos'!$T$6,AB114)))</xm:f>
            <xm:f>'Listados Datos'!$T$6</xm:f>
            <x14:dxf>
              <font>
                <b/>
                <i val="0"/>
              </font>
              <fill>
                <patternFill>
                  <bgColor rgb="FF92D050"/>
                </patternFill>
              </fill>
            </x14:dxf>
          </x14:cfRule>
          <xm:sqref>AB114:AB115</xm:sqref>
        </x14:conditionalFormatting>
        <x14:conditionalFormatting xmlns:xm="http://schemas.microsoft.com/office/excel/2006/main">
          <x14:cfRule type="containsText" priority="16181" operator="containsText" id="{EB04593A-9EBF-4CD1-93D2-4883E28DB811}">
            <xm:f>NOT(ISERROR(SEARCH('Listados Datos'!$P$3,Z114)))</xm:f>
            <xm:f>'Listados Datos'!$P$3</xm:f>
            <x14:dxf>
              <fill>
                <patternFill>
                  <bgColor rgb="FF99CC00"/>
                </patternFill>
              </fill>
            </x14:dxf>
          </x14:cfRule>
          <x14:cfRule type="containsText" priority="16182" operator="containsText" id="{67A135C9-9112-47C1-B0FF-A6A10277C816}">
            <xm:f>NOT(ISERROR(SEARCH('Listados Datos'!$P$4,Z114)))</xm:f>
            <xm:f>'Listados Datos'!$P$4</xm:f>
            <x14:dxf>
              <fill>
                <patternFill>
                  <bgColor rgb="FF33CC33"/>
                </patternFill>
              </fill>
            </x14:dxf>
          </x14:cfRule>
          <x14:cfRule type="containsText" priority="16183" operator="containsText" id="{DE4A4845-707D-412C-BE2B-7EB84C72B157}">
            <xm:f>NOT(ISERROR(SEARCH('Listados Datos'!$P$5,Z114)))</xm:f>
            <xm:f>'Listados Datos'!$P$5</xm:f>
            <x14:dxf>
              <fill>
                <patternFill>
                  <bgColor rgb="FFFFFF00"/>
                </patternFill>
              </fill>
            </x14:dxf>
          </x14:cfRule>
          <x14:cfRule type="containsText" priority="16184" operator="containsText" id="{04C27154-A7AF-4B27-AD34-08FD0669C23C}">
            <xm:f>NOT(ISERROR(SEARCH('Listados Datos'!$P$6,Z114)))</xm:f>
            <xm:f>'Listados Datos'!$P$6</xm:f>
            <x14:dxf>
              <fill>
                <patternFill>
                  <bgColor rgb="FFFFC000"/>
                </patternFill>
              </fill>
            </x14:dxf>
          </x14:cfRule>
          <x14:cfRule type="containsText" priority="16185" operator="containsText" id="{D1F58E0F-43F5-455B-BC82-BC196C479187}">
            <xm:f>NOT(ISERROR(SEARCH('Listados Datos'!$P$7,Z114)))</xm:f>
            <xm:f>'Listados Datos'!$P$7</xm:f>
            <x14:dxf>
              <fill>
                <patternFill>
                  <bgColor rgb="FFFF0000"/>
                </patternFill>
              </fill>
            </x14:dxf>
          </x14:cfRule>
          <xm:sqref>Z114:Z115</xm:sqref>
        </x14:conditionalFormatting>
        <x14:conditionalFormatting xmlns:xm="http://schemas.microsoft.com/office/excel/2006/main">
          <x14:cfRule type="containsText" priority="16153" operator="containsText" id="{D1801DF3-B1C5-4DE7-A5B4-5CD4DCEB717D}">
            <xm:f>NOT(ISERROR(SEARCH('Listados Datos'!$T$3,AT115)))</xm:f>
            <xm:f>'Listados Datos'!$T$3</xm:f>
            <x14:dxf>
              <fill>
                <patternFill patternType="solid">
                  <bgColor rgb="FFC00000"/>
                </patternFill>
              </fill>
            </x14:dxf>
          </x14:cfRule>
          <x14:cfRule type="containsText" priority="16154" operator="containsText" id="{08213586-22A5-4425-B3EF-1F90E315336E}">
            <xm:f>NOT(ISERROR(SEARCH('Listados Datos'!$T$4,AT115)))</xm:f>
            <xm:f>'Listados Datos'!$T$4</xm:f>
            <x14:dxf>
              <font>
                <b/>
                <i val="0"/>
                <color theme="0"/>
              </font>
              <fill>
                <patternFill>
                  <bgColor rgb="FFE26B0A"/>
                </patternFill>
              </fill>
            </x14:dxf>
          </x14:cfRule>
          <x14:cfRule type="containsText" priority="16155" operator="containsText" id="{BE689F05-90B9-404C-ADD3-A60F96E1EAE5}">
            <xm:f>NOT(ISERROR(SEARCH('Listados Datos'!$T$5,AT115)))</xm:f>
            <xm:f>'Listados Datos'!$T$5</xm:f>
            <x14:dxf>
              <font>
                <b/>
                <i val="0"/>
                <color auto="1"/>
              </font>
              <fill>
                <patternFill>
                  <bgColor rgb="FFFFFF00"/>
                </patternFill>
              </fill>
            </x14:dxf>
          </x14:cfRule>
          <x14:cfRule type="containsText" priority="16156" operator="containsText" id="{08082BC9-C681-4FC1-8E81-D4F852F95282}">
            <xm:f>NOT(ISERROR(SEARCH('Listados Datos'!$T$6,AT115)))</xm:f>
            <xm:f>'Listados Datos'!$T$6</xm:f>
            <x14:dxf>
              <font>
                <b/>
                <i val="0"/>
              </font>
              <fill>
                <patternFill>
                  <bgColor rgb="FF92D050"/>
                </patternFill>
              </fill>
            </x14:dxf>
          </x14:cfRule>
          <xm:sqref>AT115</xm:sqref>
        </x14:conditionalFormatting>
        <x14:conditionalFormatting xmlns:xm="http://schemas.microsoft.com/office/excel/2006/main">
          <x14:cfRule type="containsText" priority="16101" operator="containsText" id="{C196D8E0-B9AA-4CE1-A59E-6ECD81F0791C}">
            <xm:f>NOT(ISERROR(SEARCH('Listados Datos'!$P$3,AR116)))</xm:f>
            <xm:f>'Listados Datos'!$P$3</xm:f>
            <x14:dxf>
              <fill>
                <patternFill>
                  <bgColor rgb="FF99CC00"/>
                </patternFill>
              </fill>
            </x14:dxf>
          </x14:cfRule>
          <x14:cfRule type="containsText" priority="16102" operator="containsText" id="{FA2462AC-2E69-47CF-A498-967606DEB3E5}">
            <xm:f>NOT(ISERROR(SEARCH('Listados Datos'!$P$4,AR116)))</xm:f>
            <xm:f>'Listados Datos'!$P$4</xm:f>
            <x14:dxf>
              <fill>
                <patternFill>
                  <bgColor rgb="FF33CC33"/>
                </patternFill>
              </fill>
            </x14:dxf>
          </x14:cfRule>
          <x14:cfRule type="containsText" priority="16103" operator="containsText" id="{06DCE7BE-8926-4FB5-B089-F3ECCC520BB2}">
            <xm:f>NOT(ISERROR(SEARCH('Listados Datos'!$P$5,AR116)))</xm:f>
            <xm:f>'Listados Datos'!$P$5</xm:f>
            <x14:dxf>
              <fill>
                <patternFill>
                  <bgColor rgb="FFFFFF00"/>
                </patternFill>
              </fill>
            </x14:dxf>
          </x14:cfRule>
          <x14:cfRule type="containsText" priority="16104" operator="containsText" id="{1BEB60F5-B2F3-4686-B10F-542416758B62}">
            <xm:f>NOT(ISERROR(SEARCH('Listados Datos'!$P$6,AR116)))</xm:f>
            <xm:f>'Listados Datos'!$P$6</xm:f>
            <x14:dxf>
              <fill>
                <patternFill>
                  <bgColor rgb="FFFFC000"/>
                </patternFill>
              </fill>
            </x14:dxf>
          </x14:cfRule>
          <x14:cfRule type="containsText" priority="16105" operator="containsText" id="{7B89B1F3-9CDE-4657-8D06-479BE8E712D0}">
            <xm:f>NOT(ISERROR(SEARCH('Listados Datos'!$P$7,AR116)))</xm:f>
            <xm:f>'Listados Datos'!$P$7</xm:f>
            <x14:dxf>
              <fill>
                <patternFill>
                  <bgColor rgb="FFFF0000"/>
                </patternFill>
              </fill>
            </x14:dxf>
          </x14:cfRule>
          <xm:sqref>AR116</xm:sqref>
        </x14:conditionalFormatting>
        <x14:conditionalFormatting xmlns:xm="http://schemas.microsoft.com/office/excel/2006/main">
          <x14:cfRule type="containsText" priority="16139" operator="containsText" id="{1EEE875E-29C2-433A-AE7A-C99C2DFFDE80}">
            <xm:f>NOT(ISERROR(SEARCH('Listados Datos'!$T$3,AF116)))</xm:f>
            <xm:f>'Listados Datos'!$T$3</xm:f>
            <x14:dxf>
              <fill>
                <patternFill patternType="solid">
                  <bgColor rgb="FFC00000"/>
                </patternFill>
              </fill>
            </x14:dxf>
          </x14:cfRule>
          <x14:cfRule type="containsText" priority="16140" operator="containsText" id="{6D142112-165E-4915-A06C-176D071B80C9}">
            <xm:f>NOT(ISERROR(SEARCH('Listados Datos'!$T$4,AF116)))</xm:f>
            <xm:f>'Listados Datos'!$T$4</xm:f>
            <x14:dxf>
              <font>
                <b/>
                <i val="0"/>
                <color theme="0"/>
              </font>
              <fill>
                <patternFill>
                  <bgColor rgb="FFE26B0A"/>
                </patternFill>
              </fill>
            </x14:dxf>
          </x14:cfRule>
          <x14:cfRule type="containsText" priority="16141" operator="containsText" id="{D35C8D0F-729E-4E95-958F-15B5B42CA215}">
            <xm:f>NOT(ISERROR(SEARCH('Listados Datos'!$T$5,AF116)))</xm:f>
            <xm:f>'Listados Datos'!$T$5</xm:f>
            <x14:dxf>
              <font>
                <b/>
                <i val="0"/>
                <color auto="1"/>
              </font>
              <fill>
                <patternFill>
                  <bgColor rgb="FFFFFF00"/>
                </patternFill>
              </fill>
            </x14:dxf>
          </x14:cfRule>
          <x14:cfRule type="containsText" priority="16142" operator="containsText" id="{5ABDD0FC-D581-409D-8DB8-2C596E41CF44}">
            <xm:f>NOT(ISERROR(SEARCH('Listados Datos'!$T$6,AF116)))</xm:f>
            <xm:f>'Listados Datos'!$T$6</xm:f>
            <x14:dxf>
              <font>
                <b/>
                <i val="0"/>
              </font>
              <fill>
                <patternFill>
                  <bgColor rgb="FF92D050"/>
                </patternFill>
              </fill>
            </x14:dxf>
          </x14:cfRule>
          <xm:sqref>AF116</xm:sqref>
        </x14:conditionalFormatting>
        <x14:conditionalFormatting xmlns:xm="http://schemas.microsoft.com/office/excel/2006/main">
          <x14:cfRule type="containsText" priority="16135" operator="containsText" id="{5F656219-9C7C-4C7E-83BD-72A75C71E24B}">
            <xm:f>NOT(ISERROR(SEARCH('Listados Datos'!$T$3,AB116)))</xm:f>
            <xm:f>'Listados Datos'!$T$3</xm:f>
            <x14:dxf>
              <fill>
                <patternFill patternType="solid">
                  <bgColor rgb="FFC00000"/>
                </patternFill>
              </fill>
            </x14:dxf>
          </x14:cfRule>
          <x14:cfRule type="containsText" priority="16136" operator="containsText" id="{56C93C8F-D2E7-4B81-B915-D71180845C8E}">
            <xm:f>NOT(ISERROR(SEARCH('Listados Datos'!$T$4,AB116)))</xm:f>
            <xm:f>'Listados Datos'!$T$4</xm:f>
            <x14:dxf>
              <font>
                <b/>
                <i val="0"/>
                <color theme="0"/>
              </font>
              <fill>
                <patternFill>
                  <bgColor rgb="FFE26B0A"/>
                </patternFill>
              </fill>
            </x14:dxf>
          </x14:cfRule>
          <x14:cfRule type="containsText" priority="16137" operator="containsText" id="{D7DAAE0A-7AE0-420B-9818-AA54BC00C896}">
            <xm:f>NOT(ISERROR(SEARCH('Listados Datos'!$T$5,AB116)))</xm:f>
            <xm:f>'Listados Datos'!$T$5</xm:f>
            <x14:dxf>
              <font>
                <b/>
                <i val="0"/>
                <color auto="1"/>
              </font>
              <fill>
                <patternFill>
                  <bgColor rgb="FFFFFF00"/>
                </patternFill>
              </fill>
            </x14:dxf>
          </x14:cfRule>
          <x14:cfRule type="containsText" priority="16138" operator="containsText" id="{9E942373-84AC-4C72-907D-23152249DD6E}">
            <xm:f>NOT(ISERROR(SEARCH('Listados Datos'!$T$6,AB116)))</xm:f>
            <xm:f>'Listados Datos'!$T$6</xm:f>
            <x14:dxf>
              <font>
                <b/>
                <i val="0"/>
              </font>
              <fill>
                <patternFill>
                  <bgColor rgb="FF92D050"/>
                </patternFill>
              </fill>
            </x14:dxf>
          </x14:cfRule>
          <xm:sqref>AB116</xm:sqref>
        </x14:conditionalFormatting>
        <x14:conditionalFormatting xmlns:xm="http://schemas.microsoft.com/office/excel/2006/main">
          <x14:cfRule type="containsText" priority="16125" operator="containsText" id="{943845D4-93DF-4F76-B76E-47398F2C34C2}">
            <xm:f>NOT(ISERROR(SEARCH('Listados Datos'!$P$3,Z116)))</xm:f>
            <xm:f>'Listados Datos'!$P$3</xm:f>
            <x14:dxf>
              <fill>
                <patternFill>
                  <bgColor rgb="FF99CC00"/>
                </patternFill>
              </fill>
            </x14:dxf>
          </x14:cfRule>
          <x14:cfRule type="containsText" priority="16126" operator="containsText" id="{3989ED97-0890-4B3F-8A73-42E4F81AC29E}">
            <xm:f>NOT(ISERROR(SEARCH('Listados Datos'!$P$4,Z116)))</xm:f>
            <xm:f>'Listados Datos'!$P$4</xm:f>
            <x14:dxf>
              <fill>
                <patternFill>
                  <bgColor rgb="FF33CC33"/>
                </patternFill>
              </fill>
            </x14:dxf>
          </x14:cfRule>
          <x14:cfRule type="containsText" priority="16127" operator="containsText" id="{1020EA74-3B8D-4EEB-9321-A3E20AC95D57}">
            <xm:f>NOT(ISERROR(SEARCH('Listados Datos'!$P$5,Z116)))</xm:f>
            <xm:f>'Listados Datos'!$P$5</xm:f>
            <x14:dxf>
              <fill>
                <patternFill>
                  <bgColor rgb="FFFFFF00"/>
                </patternFill>
              </fill>
            </x14:dxf>
          </x14:cfRule>
          <x14:cfRule type="containsText" priority="16128" operator="containsText" id="{9AC2CF73-B4FC-4CDF-9DAD-173E335FB475}">
            <xm:f>NOT(ISERROR(SEARCH('Listados Datos'!$P$6,Z116)))</xm:f>
            <xm:f>'Listados Datos'!$P$6</xm:f>
            <x14:dxf>
              <fill>
                <patternFill>
                  <bgColor rgb="FFFFC000"/>
                </patternFill>
              </fill>
            </x14:dxf>
          </x14:cfRule>
          <x14:cfRule type="containsText" priority="16129" operator="containsText" id="{ECFFA2EB-4048-4847-887F-B485732025AA}">
            <xm:f>NOT(ISERROR(SEARCH('Listados Datos'!$P$7,Z116)))</xm:f>
            <xm:f>'Listados Datos'!$P$7</xm:f>
            <x14:dxf>
              <fill>
                <patternFill>
                  <bgColor rgb="FFFF0000"/>
                </patternFill>
              </fill>
            </x14:dxf>
          </x14:cfRule>
          <xm:sqref>Z116</xm:sqref>
        </x14:conditionalFormatting>
        <x14:conditionalFormatting xmlns:xm="http://schemas.microsoft.com/office/excel/2006/main">
          <x14:cfRule type="containsText" priority="16111" operator="containsText" id="{1373D12A-CABA-442B-89C2-4A7EED600171}">
            <xm:f>NOT(ISERROR(SEARCH('Listados Datos'!$T$3,AT116)))</xm:f>
            <xm:f>'Listados Datos'!$T$3</xm:f>
            <x14:dxf>
              <fill>
                <patternFill patternType="solid">
                  <bgColor rgb="FFC00000"/>
                </patternFill>
              </fill>
            </x14:dxf>
          </x14:cfRule>
          <x14:cfRule type="containsText" priority="16112" operator="containsText" id="{01F3F785-7569-45E6-98DB-FE23FC2C5E1C}">
            <xm:f>NOT(ISERROR(SEARCH('Listados Datos'!$T$4,AT116)))</xm:f>
            <xm:f>'Listados Datos'!$T$4</xm:f>
            <x14:dxf>
              <font>
                <b/>
                <i val="0"/>
                <color theme="0"/>
              </font>
              <fill>
                <patternFill>
                  <bgColor rgb="FFE26B0A"/>
                </patternFill>
              </fill>
            </x14:dxf>
          </x14:cfRule>
          <x14:cfRule type="containsText" priority="16113" operator="containsText" id="{21B7B605-7B92-43E9-8BF3-97DE563A66C4}">
            <xm:f>NOT(ISERROR(SEARCH('Listados Datos'!$T$5,AT116)))</xm:f>
            <xm:f>'Listados Datos'!$T$5</xm:f>
            <x14:dxf>
              <font>
                <b/>
                <i val="0"/>
                <color auto="1"/>
              </font>
              <fill>
                <patternFill>
                  <bgColor rgb="FFFFFF00"/>
                </patternFill>
              </fill>
            </x14:dxf>
          </x14:cfRule>
          <x14:cfRule type="containsText" priority="16114" operator="containsText" id="{D1C725F2-66C4-45C5-8DF8-D447E7526190}">
            <xm:f>NOT(ISERROR(SEARCH('Listados Datos'!$T$6,AT116)))</xm:f>
            <xm:f>'Listados Datos'!$T$6</xm:f>
            <x14:dxf>
              <font>
                <b/>
                <i val="0"/>
              </font>
              <fill>
                <patternFill>
                  <bgColor rgb="FF92D050"/>
                </patternFill>
              </fill>
            </x14:dxf>
          </x14:cfRule>
          <xm:sqref>AT116</xm:sqref>
        </x14:conditionalFormatting>
        <x14:conditionalFormatting xmlns:xm="http://schemas.microsoft.com/office/excel/2006/main">
          <x14:cfRule type="containsText" priority="15951" operator="containsText" id="{7B015F5B-3A08-4322-A777-5088BF9770AE}">
            <xm:f>NOT(ISERROR(SEARCH('Listados Datos'!$P$3,AR109)))</xm:f>
            <xm:f>'Listados Datos'!$P$3</xm:f>
            <x14:dxf>
              <fill>
                <patternFill>
                  <bgColor rgb="FF99CC00"/>
                </patternFill>
              </fill>
            </x14:dxf>
          </x14:cfRule>
          <x14:cfRule type="containsText" priority="15952" operator="containsText" id="{74066B0D-3CD2-4C71-8FD4-70E75744979D}">
            <xm:f>NOT(ISERROR(SEARCH('Listados Datos'!$P$4,AR109)))</xm:f>
            <xm:f>'Listados Datos'!$P$4</xm:f>
            <x14:dxf>
              <fill>
                <patternFill>
                  <bgColor rgb="FF33CC33"/>
                </patternFill>
              </fill>
            </x14:dxf>
          </x14:cfRule>
          <x14:cfRule type="containsText" priority="15953" operator="containsText" id="{B09664CC-4A6A-46C3-8342-F7B2961DC0E1}">
            <xm:f>NOT(ISERROR(SEARCH('Listados Datos'!$P$5,AR109)))</xm:f>
            <xm:f>'Listados Datos'!$P$5</xm:f>
            <x14:dxf>
              <fill>
                <patternFill>
                  <bgColor rgb="FFFFFF00"/>
                </patternFill>
              </fill>
            </x14:dxf>
          </x14:cfRule>
          <x14:cfRule type="containsText" priority="15954" operator="containsText" id="{B2A3C8B8-2DEF-4555-A9C3-0278A8097DB9}">
            <xm:f>NOT(ISERROR(SEARCH('Listados Datos'!$P$6,AR109)))</xm:f>
            <xm:f>'Listados Datos'!$P$6</xm:f>
            <x14:dxf>
              <fill>
                <patternFill>
                  <bgColor rgb="FFFFC000"/>
                </patternFill>
              </fill>
            </x14:dxf>
          </x14:cfRule>
          <x14:cfRule type="containsText" priority="15955" operator="containsText" id="{613E33A8-8189-41E9-8ADC-94ADA22D5BEC}">
            <xm:f>NOT(ISERROR(SEARCH('Listados Datos'!$P$7,AR109)))</xm:f>
            <xm:f>'Listados Datos'!$P$7</xm:f>
            <x14:dxf>
              <fill>
                <patternFill>
                  <bgColor rgb="FFFF0000"/>
                </patternFill>
              </fill>
            </x14:dxf>
          </x14:cfRule>
          <xm:sqref>AR109</xm:sqref>
        </x14:conditionalFormatting>
        <x14:conditionalFormatting xmlns:xm="http://schemas.microsoft.com/office/excel/2006/main">
          <x14:cfRule type="containsText" priority="16017" operator="containsText" id="{F59414A3-7EDF-4A67-BAA3-6A6F977DCF3A}">
            <xm:f>NOT(ISERROR(SEARCH('Listados Datos'!$T$3,AT111)))</xm:f>
            <xm:f>'Listados Datos'!$T$3</xm:f>
            <x14:dxf>
              <fill>
                <patternFill patternType="solid">
                  <bgColor rgb="FFC00000"/>
                </patternFill>
              </fill>
            </x14:dxf>
          </x14:cfRule>
          <x14:cfRule type="containsText" priority="16018" operator="containsText" id="{EB677B14-6FC1-43D4-871D-F899860D9713}">
            <xm:f>NOT(ISERROR(SEARCH('Listados Datos'!$T$4,AT111)))</xm:f>
            <xm:f>'Listados Datos'!$T$4</xm:f>
            <x14:dxf>
              <font>
                <b/>
                <i val="0"/>
                <color theme="0"/>
              </font>
              <fill>
                <patternFill>
                  <bgColor rgb="FFE26B0A"/>
                </patternFill>
              </fill>
            </x14:dxf>
          </x14:cfRule>
          <x14:cfRule type="containsText" priority="16019" operator="containsText" id="{9446B257-84D2-4959-915B-45253B37218D}">
            <xm:f>NOT(ISERROR(SEARCH('Listados Datos'!$T$5,AT111)))</xm:f>
            <xm:f>'Listados Datos'!$T$5</xm:f>
            <x14:dxf>
              <font>
                <b/>
                <i val="0"/>
                <color auto="1"/>
              </font>
              <fill>
                <patternFill>
                  <bgColor rgb="FFFFFF00"/>
                </patternFill>
              </fill>
            </x14:dxf>
          </x14:cfRule>
          <x14:cfRule type="containsText" priority="16020" operator="containsText" id="{68D8B5F0-058B-4418-9781-338F749DA608}">
            <xm:f>NOT(ISERROR(SEARCH('Listados Datos'!$T$6,AT111)))</xm:f>
            <xm:f>'Listados Datos'!$T$6</xm:f>
            <x14:dxf>
              <font>
                <b/>
                <i val="0"/>
              </font>
              <fill>
                <patternFill>
                  <bgColor rgb="FF92D050"/>
                </patternFill>
              </fill>
            </x14:dxf>
          </x14:cfRule>
          <xm:sqref>AT111</xm:sqref>
        </x14:conditionalFormatting>
        <x14:conditionalFormatting xmlns:xm="http://schemas.microsoft.com/office/excel/2006/main">
          <x14:cfRule type="containsText" priority="16007" operator="containsText" id="{F58A374E-171E-4C45-8F50-EB8C154D10E9}">
            <xm:f>NOT(ISERROR(SEARCH('Listados Datos'!$P$3,AR111)))</xm:f>
            <xm:f>'Listados Datos'!$P$3</xm:f>
            <x14:dxf>
              <fill>
                <patternFill>
                  <bgColor rgb="FF99CC00"/>
                </patternFill>
              </fill>
            </x14:dxf>
          </x14:cfRule>
          <x14:cfRule type="containsText" priority="16008" operator="containsText" id="{0556D843-CCEB-44F7-81F0-AAB6C25A4FAF}">
            <xm:f>NOT(ISERROR(SEARCH('Listados Datos'!$P$4,AR111)))</xm:f>
            <xm:f>'Listados Datos'!$P$4</xm:f>
            <x14:dxf>
              <fill>
                <patternFill>
                  <bgColor rgb="FF33CC33"/>
                </patternFill>
              </fill>
            </x14:dxf>
          </x14:cfRule>
          <x14:cfRule type="containsText" priority="16009" operator="containsText" id="{DB501E6F-F82C-4A0B-B0E1-484F6AD55797}">
            <xm:f>NOT(ISERROR(SEARCH('Listados Datos'!$P$5,AR111)))</xm:f>
            <xm:f>'Listados Datos'!$P$5</xm:f>
            <x14:dxf>
              <fill>
                <patternFill>
                  <bgColor rgb="FFFFFF00"/>
                </patternFill>
              </fill>
            </x14:dxf>
          </x14:cfRule>
          <x14:cfRule type="containsText" priority="16010" operator="containsText" id="{D2F077A1-6032-4AB0-A89C-BC224418B984}">
            <xm:f>NOT(ISERROR(SEARCH('Listados Datos'!$P$6,AR111)))</xm:f>
            <xm:f>'Listados Datos'!$P$6</xm:f>
            <x14:dxf>
              <fill>
                <patternFill>
                  <bgColor rgb="FFFFC000"/>
                </patternFill>
              </fill>
            </x14:dxf>
          </x14:cfRule>
          <x14:cfRule type="containsText" priority="16011" operator="containsText" id="{C8866930-5947-4253-BACB-52B9A55D4611}">
            <xm:f>NOT(ISERROR(SEARCH('Listados Datos'!$P$7,AR111)))</xm:f>
            <xm:f>'Listados Datos'!$P$7</xm:f>
            <x14:dxf>
              <fill>
                <patternFill>
                  <bgColor rgb="FFFF0000"/>
                </patternFill>
              </fill>
            </x14:dxf>
          </x14:cfRule>
          <xm:sqref>AR111</xm:sqref>
        </x14:conditionalFormatting>
        <x14:conditionalFormatting xmlns:xm="http://schemas.microsoft.com/office/excel/2006/main">
          <x14:cfRule type="containsText" priority="15975" operator="containsText" id="{3ACAD007-21D1-4EC8-9A6B-E58101549848}">
            <xm:f>NOT(ISERROR(SEARCH('Listados Datos'!$T$3,AT108)))</xm:f>
            <xm:f>'Listados Datos'!$T$3</xm:f>
            <x14:dxf>
              <fill>
                <patternFill patternType="solid">
                  <bgColor rgb="FFC00000"/>
                </patternFill>
              </fill>
            </x14:dxf>
          </x14:cfRule>
          <x14:cfRule type="containsText" priority="15976" operator="containsText" id="{C134DF8D-27B7-424A-8817-29BCF2025685}">
            <xm:f>NOT(ISERROR(SEARCH('Listados Datos'!$T$4,AT108)))</xm:f>
            <xm:f>'Listados Datos'!$T$4</xm:f>
            <x14:dxf>
              <font>
                <b/>
                <i val="0"/>
                <color theme="0"/>
              </font>
              <fill>
                <patternFill>
                  <bgColor rgb="FFE26B0A"/>
                </patternFill>
              </fill>
            </x14:dxf>
          </x14:cfRule>
          <x14:cfRule type="containsText" priority="15977" operator="containsText" id="{411651F1-50D1-4818-81AE-21153D3FF7FA}">
            <xm:f>NOT(ISERROR(SEARCH('Listados Datos'!$T$5,AT108)))</xm:f>
            <xm:f>'Listados Datos'!$T$5</xm:f>
            <x14:dxf>
              <font>
                <b/>
                <i val="0"/>
                <color auto="1"/>
              </font>
              <fill>
                <patternFill>
                  <bgColor rgb="FFFFFF00"/>
                </patternFill>
              </fill>
            </x14:dxf>
          </x14:cfRule>
          <x14:cfRule type="containsText" priority="15978" operator="containsText" id="{EC5AA432-CFC4-4252-9283-3E197DCC4F54}">
            <xm:f>NOT(ISERROR(SEARCH('Listados Datos'!$T$6,AT108)))</xm:f>
            <xm:f>'Listados Datos'!$T$6</xm:f>
            <x14:dxf>
              <font>
                <b/>
                <i val="0"/>
              </font>
              <fill>
                <patternFill>
                  <bgColor rgb="FF92D050"/>
                </patternFill>
              </fill>
            </x14:dxf>
          </x14:cfRule>
          <xm:sqref>AT108</xm:sqref>
        </x14:conditionalFormatting>
        <x14:conditionalFormatting xmlns:xm="http://schemas.microsoft.com/office/excel/2006/main">
          <x14:cfRule type="containsText" priority="15965" operator="containsText" id="{8167E14C-129C-48DB-BF6B-204B9F58B067}">
            <xm:f>NOT(ISERROR(SEARCH('Listados Datos'!$P$3,AR108)))</xm:f>
            <xm:f>'Listados Datos'!$P$3</xm:f>
            <x14:dxf>
              <fill>
                <patternFill>
                  <bgColor rgb="FF99CC00"/>
                </patternFill>
              </fill>
            </x14:dxf>
          </x14:cfRule>
          <x14:cfRule type="containsText" priority="15966" operator="containsText" id="{A015214D-D7CC-421C-ACBF-9A6DE90B0346}">
            <xm:f>NOT(ISERROR(SEARCH('Listados Datos'!$P$4,AR108)))</xm:f>
            <xm:f>'Listados Datos'!$P$4</xm:f>
            <x14:dxf>
              <fill>
                <patternFill>
                  <bgColor rgb="FF33CC33"/>
                </patternFill>
              </fill>
            </x14:dxf>
          </x14:cfRule>
          <x14:cfRule type="containsText" priority="15967" operator="containsText" id="{ECA0870A-6262-4E18-8A77-3991F7F53BBA}">
            <xm:f>NOT(ISERROR(SEARCH('Listados Datos'!$P$5,AR108)))</xm:f>
            <xm:f>'Listados Datos'!$P$5</xm:f>
            <x14:dxf>
              <fill>
                <patternFill>
                  <bgColor rgb="FFFFFF00"/>
                </patternFill>
              </fill>
            </x14:dxf>
          </x14:cfRule>
          <x14:cfRule type="containsText" priority="15968" operator="containsText" id="{9B824D5D-7A1C-49F8-ACD1-8572BE829210}">
            <xm:f>NOT(ISERROR(SEARCH('Listados Datos'!$P$6,AR108)))</xm:f>
            <xm:f>'Listados Datos'!$P$6</xm:f>
            <x14:dxf>
              <fill>
                <patternFill>
                  <bgColor rgb="FFFFC000"/>
                </patternFill>
              </fill>
            </x14:dxf>
          </x14:cfRule>
          <x14:cfRule type="containsText" priority="15969" operator="containsText" id="{229C6CB1-CDE6-470A-AF7C-9CAB237FF81D}">
            <xm:f>NOT(ISERROR(SEARCH('Listados Datos'!$P$7,AR108)))</xm:f>
            <xm:f>'Listados Datos'!$P$7</xm:f>
            <x14:dxf>
              <fill>
                <patternFill>
                  <bgColor rgb="FFFF0000"/>
                </patternFill>
              </fill>
            </x14:dxf>
          </x14:cfRule>
          <xm:sqref>AR108</xm:sqref>
        </x14:conditionalFormatting>
        <x14:conditionalFormatting xmlns:xm="http://schemas.microsoft.com/office/excel/2006/main">
          <x14:cfRule type="containsText" priority="16083" operator="containsText" id="{FAA95018-1D89-4CCB-8E34-A6AC12519DED}">
            <xm:f>NOT(ISERROR(SEARCH('Listados Datos'!$T$3,AF106)))</xm:f>
            <xm:f>'Listados Datos'!$T$3</xm:f>
            <x14:dxf>
              <fill>
                <patternFill patternType="solid">
                  <bgColor rgb="FFC00000"/>
                </patternFill>
              </fill>
            </x14:dxf>
          </x14:cfRule>
          <x14:cfRule type="containsText" priority="16084" operator="containsText" id="{A74C8145-6048-497B-9239-B21964126405}">
            <xm:f>NOT(ISERROR(SEARCH('Listados Datos'!$T$4,AF106)))</xm:f>
            <xm:f>'Listados Datos'!$T$4</xm:f>
            <x14:dxf>
              <font>
                <b/>
                <i val="0"/>
                <color theme="0"/>
              </font>
              <fill>
                <patternFill>
                  <bgColor rgb="FFE26B0A"/>
                </patternFill>
              </fill>
            </x14:dxf>
          </x14:cfRule>
          <x14:cfRule type="containsText" priority="16085" operator="containsText" id="{9BADEB4C-2071-4542-A24C-D89B215B7895}">
            <xm:f>NOT(ISERROR(SEARCH('Listados Datos'!$T$5,AF106)))</xm:f>
            <xm:f>'Listados Datos'!$T$5</xm:f>
            <x14:dxf>
              <font>
                <b/>
                <i val="0"/>
                <color auto="1"/>
              </font>
              <fill>
                <patternFill>
                  <bgColor rgb="FFFFFF00"/>
                </patternFill>
              </fill>
            </x14:dxf>
          </x14:cfRule>
          <x14:cfRule type="containsText" priority="16086" operator="containsText" id="{F0F05A69-277E-4B93-8E72-DA20BFF4FAA4}">
            <xm:f>NOT(ISERROR(SEARCH('Listados Datos'!$T$6,AF106)))</xm:f>
            <xm:f>'Listados Datos'!$T$6</xm:f>
            <x14:dxf>
              <font>
                <b/>
                <i val="0"/>
              </font>
              <fill>
                <patternFill>
                  <bgColor rgb="FF92D050"/>
                </patternFill>
              </fill>
            </x14:dxf>
          </x14:cfRule>
          <xm:sqref>AF106:AF107 AF111</xm:sqref>
        </x14:conditionalFormatting>
        <x14:conditionalFormatting xmlns:xm="http://schemas.microsoft.com/office/excel/2006/main">
          <x14:cfRule type="containsText" priority="16079" operator="containsText" id="{29E285A7-F50C-4AF5-90B5-509EBF4A3AA6}">
            <xm:f>NOT(ISERROR(SEARCH('Listados Datos'!$T$3,AB106)))</xm:f>
            <xm:f>'Listados Datos'!$T$3</xm:f>
            <x14:dxf>
              <fill>
                <patternFill patternType="solid">
                  <bgColor rgb="FFC00000"/>
                </patternFill>
              </fill>
            </x14:dxf>
          </x14:cfRule>
          <x14:cfRule type="containsText" priority="16080" operator="containsText" id="{223C16EB-5C76-43F2-BEB1-E7C601BA7B98}">
            <xm:f>NOT(ISERROR(SEARCH('Listados Datos'!$T$4,AB106)))</xm:f>
            <xm:f>'Listados Datos'!$T$4</xm:f>
            <x14:dxf>
              <font>
                <b/>
                <i val="0"/>
                <color theme="0"/>
              </font>
              <fill>
                <patternFill>
                  <bgColor rgb="FFE26B0A"/>
                </patternFill>
              </fill>
            </x14:dxf>
          </x14:cfRule>
          <x14:cfRule type="containsText" priority="16081" operator="containsText" id="{5B363CF3-6484-4F8C-87EC-84DEFF52ADE6}">
            <xm:f>NOT(ISERROR(SEARCH('Listados Datos'!$T$5,AB106)))</xm:f>
            <xm:f>'Listados Datos'!$T$5</xm:f>
            <x14:dxf>
              <font>
                <b/>
                <i val="0"/>
                <color auto="1"/>
              </font>
              <fill>
                <patternFill>
                  <bgColor rgb="FFFFFF00"/>
                </patternFill>
              </fill>
            </x14:dxf>
          </x14:cfRule>
          <x14:cfRule type="containsText" priority="16082" operator="containsText" id="{0B2EE7F0-2DDD-47FD-B98C-1119E9D54D05}">
            <xm:f>NOT(ISERROR(SEARCH('Listados Datos'!$T$6,AB106)))</xm:f>
            <xm:f>'Listados Datos'!$T$6</xm:f>
            <x14:dxf>
              <font>
                <b/>
                <i val="0"/>
              </font>
              <fill>
                <patternFill>
                  <bgColor rgb="FF92D050"/>
                </patternFill>
              </fill>
            </x14:dxf>
          </x14:cfRule>
          <xm:sqref>AB106:AB107</xm:sqref>
        </x14:conditionalFormatting>
        <x14:conditionalFormatting xmlns:xm="http://schemas.microsoft.com/office/excel/2006/main">
          <x14:cfRule type="containsText" priority="16069" operator="containsText" id="{A27FFDEB-F7A6-4ED4-916F-789FED854F53}">
            <xm:f>NOT(ISERROR(SEARCH('Listados Datos'!$P$3,Z106)))</xm:f>
            <xm:f>'Listados Datos'!$P$3</xm:f>
            <x14:dxf>
              <fill>
                <patternFill>
                  <bgColor rgb="FF99CC00"/>
                </patternFill>
              </fill>
            </x14:dxf>
          </x14:cfRule>
          <x14:cfRule type="containsText" priority="16070" operator="containsText" id="{E67EF2E3-8F8F-4766-B740-28C370CA284F}">
            <xm:f>NOT(ISERROR(SEARCH('Listados Datos'!$P$4,Z106)))</xm:f>
            <xm:f>'Listados Datos'!$P$4</xm:f>
            <x14:dxf>
              <fill>
                <patternFill>
                  <bgColor rgb="FF33CC33"/>
                </patternFill>
              </fill>
            </x14:dxf>
          </x14:cfRule>
          <x14:cfRule type="containsText" priority="16071" operator="containsText" id="{864A89CC-339F-4238-AC83-538A7B9A5D35}">
            <xm:f>NOT(ISERROR(SEARCH('Listados Datos'!$P$5,Z106)))</xm:f>
            <xm:f>'Listados Datos'!$P$5</xm:f>
            <x14:dxf>
              <fill>
                <patternFill>
                  <bgColor rgb="FFFFFF00"/>
                </patternFill>
              </fill>
            </x14:dxf>
          </x14:cfRule>
          <x14:cfRule type="containsText" priority="16072" operator="containsText" id="{AEEE37F2-86B7-4683-B21F-8ECC538991AD}">
            <xm:f>NOT(ISERROR(SEARCH('Listados Datos'!$P$6,Z106)))</xm:f>
            <xm:f>'Listados Datos'!$P$6</xm:f>
            <x14:dxf>
              <fill>
                <patternFill>
                  <bgColor rgb="FFFFC000"/>
                </patternFill>
              </fill>
            </x14:dxf>
          </x14:cfRule>
          <x14:cfRule type="containsText" priority="16073" operator="containsText" id="{0DB96983-447E-43AE-8ECC-7A46DADB60D5}">
            <xm:f>NOT(ISERROR(SEARCH('Listados Datos'!$P$7,Z106)))</xm:f>
            <xm:f>'Listados Datos'!$P$7</xm:f>
            <x14:dxf>
              <fill>
                <patternFill>
                  <bgColor rgb="FFFF0000"/>
                </patternFill>
              </fill>
            </x14:dxf>
          </x14:cfRule>
          <xm:sqref>Z106:Z107</xm:sqref>
        </x14:conditionalFormatting>
        <x14:conditionalFormatting xmlns:xm="http://schemas.microsoft.com/office/excel/2006/main">
          <x14:cfRule type="containsText" priority="16045" operator="containsText" id="{40D234F1-71C1-48D0-8152-062C90FC10AD}">
            <xm:f>NOT(ISERROR(SEARCH('Listados Datos'!$T$3,AT106)))</xm:f>
            <xm:f>'Listados Datos'!$T$3</xm:f>
            <x14:dxf>
              <fill>
                <patternFill patternType="solid">
                  <bgColor rgb="FFC00000"/>
                </patternFill>
              </fill>
            </x14:dxf>
          </x14:cfRule>
          <x14:cfRule type="containsText" priority="16046" operator="containsText" id="{860847D8-A36A-42E5-B7AE-9D66ED9241D0}">
            <xm:f>NOT(ISERROR(SEARCH('Listados Datos'!$T$4,AT106)))</xm:f>
            <xm:f>'Listados Datos'!$T$4</xm:f>
            <x14:dxf>
              <font>
                <b/>
                <i val="0"/>
                <color theme="0"/>
              </font>
              <fill>
                <patternFill>
                  <bgColor rgb="FFE26B0A"/>
                </patternFill>
              </fill>
            </x14:dxf>
          </x14:cfRule>
          <x14:cfRule type="containsText" priority="16047" operator="containsText" id="{DD8B0CDF-89A2-4233-9ED3-01AD50302293}">
            <xm:f>NOT(ISERROR(SEARCH('Listados Datos'!$T$5,AT106)))</xm:f>
            <xm:f>'Listados Datos'!$T$5</xm:f>
            <x14:dxf>
              <font>
                <b/>
                <i val="0"/>
                <color auto="1"/>
              </font>
              <fill>
                <patternFill>
                  <bgColor rgb="FFFFFF00"/>
                </patternFill>
              </fill>
            </x14:dxf>
          </x14:cfRule>
          <x14:cfRule type="containsText" priority="16048" operator="containsText" id="{4ED599AD-E67F-44E2-9DAE-4DD61B803D69}">
            <xm:f>NOT(ISERROR(SEARCH('Listados Datos'!$T$6,AT106)))</xm:f>
            <xm:f>'Listados Datos'!$T$6</xm:f>
            <x14:dxf>
              <font>
                <b/>
                <i val="0"/>
              </font>
              <fill>
                <patternFill>
                  <bgColor rgb="FF92D050"/>
                </patternFill>
              </fill>
            </x14:dxf>
          </x14:cfRule>
          <xm:sqref>AT106</xm:sqref>
        </x14:conditionalFormatting>
        <x14:conditionalFormatting xmlns:xm="http://schemas.microsoft.com/office/excel/2006/main">
          <x14:cfRule type="containsText" priority="16035" operator="containsText" id="{D33AD35F-546E-4C27-95C7-5FAF765B7477}">
            <xm:f>NOT(ISERROR(SEARCH('Listados Datos'!$P$3,AR106)))</xm:f>
            <xm:f>'Listados Datos'!$P$3</xm:f>
            <x14:dxf>
              <fill>
                <patternFill>
                  <bgColor rgb="FF99CC00"/>
                </patternFill>
              </fill>
            </x14:dxf>
          </x14:cfRule>
          <x14:cfRule type="containsText" priority="16036" operator="containsText" id="{E7F4B131-648B-4F1A-83CB-2F3738ACB7AA}">
            <xm:f>NOT(ISERROR(SEARCH('Listados Datos'!$P$4,AR106)))</xm:f>
            <xm:f>'Listados Datos'!$P$4</xm:f>
            <x14:dxf>
              <fill>
                <patternFill>
                  <bgColor rgb="FF33CC33"/>
                </patternFill>
              </fill>
            </x14:dxf>
          </x14:cfRule>
          <x14:cfRule type="containsText" priority="16037" operator="containsText" id="{73DBA28E-6203-47B1-985C-F423D2CCECF2}">
            <xm:f>NOT(ISERROR(SEARCH('Listados Datos'!$P$5,AR106)))</xm:f>
            <xm:f>'Listados Datos'!$P$5</xm:f>
            <x14:dxf>
              <fill>
                <patternFill>
                  <bgColor rgb="FFFFFF00"/>
                </patternFill>
              </fill>
            </x14:dxf>
          </x14:cfRule>
          <x14:cfRule type="containsText" priority="16038" operator="containsText" id="{269D7D3D-B06C-4C6A-B986-B1B9091AE890}">
            <xm:f>NOT(ISERROR(SEARCH('Listados Datos'!$P$6,AR106)))</xm:f>
            <xm:f>'Listados Datos'!$P$6</xm:f>
            <x14:dxf>
              <fill>
                <patternFill>
                  <bgColor rgb="FFFFC000"/>
                </patternFill>
              </fill>
            </x14:dxf>
          </x14:cfRule>
          <x14:cfRule type="containsText" priority="16039" operator="containsText" id="{F32270AA-EFA9-40B6-A1C7-35A042BF5E04}">
            <xm:f>NOT(ISERROR(SEARCH('Listados Datos'!$P$7,AR106)))</xm:f>
            <xm:f>'Listados Datos'!$P$7</xm:f>
            <x14:dxf>
              <fill>
                <patternFill>
                  <bgColor rgb="FFFF0000"/>
                </patternFill>
              </fill>
            </x14:dxf>
          </x14:cfRule>
          <xm:sqref>AR106</xm:sqref>
        </x14:conditionalFormatting>
        <x14:conditionalFormatting xmlns:xm="http://schemas.microsoft.com/office/excel/2006/main">
          <x14:cfRule type="containsText" priority="16031" operator="containsText" id="{CF31FBE9-D2E4-4D44-BFB8-796D1C792A9B}">
            <xm:f>NOT(ISERROR(SEARCH('Listados Datos'!$T$3,AT107)))</xm:f>
            <xm:f>'Listados Datos'!$T$3</xm:f>
            <x14:dxf>
              <fill>
                <patternFill patternType="solid">
                  <bgColor rgb="FFC00000"/>
                </patternFill>
              </fill>
            </x14:dxf>
          </x14:cfRule>
          <x14:cfRule type="containsText" priority="16032" operator="containsText" id="{35D8616B-C02F-4A67-BE35-176379CDBFF3}">
            <xm:f>NOT(ISERROR(SEARCH('Listados Datos'!$T$4,AT107)))</xm:f>
            <xm:f>'Listados Datos'!$T$4</xm:f>
            <x14:dxf>
              <font>
                <b/>
                <i val="0"/>
                <color theme="0"/>
              </font>
              <fill>
                <patternFill>
                  <bgColor rgb="FFE26B0A"/>
                </patternFill>
              </fill>
            </x14:dxf>
          </x14:cfRule>
          <x14:cfRule type="containsText" priority="16033" operator="containsText" id="{A057BF73-0711-4253-9AD4-118B9CE78CDD}">
            <xm:f>NOT(ISERROR(SEARCH('Listados Datos'!$T$5,AT107)))</xm:f>
            <xm:f>'Listados Datos'!$T$5</xm:f>
            <x14:dxf>
              <font>
                <b/>
                <i val="0"/>
                <color auto="1"/>
              </font>
              <fill>
                <patternFill>
                  <bgColor rgb="FFFFFF00"/>
                </patternFill>
              </fill>
            </x14:dxf>
          </x14:cfRule>
          <x14:cfRule type="containsText" priority="16034" operator="containsText" id="{55F6C07B-AFD2-4F9B-AB9E-A3EC3B5579AB}">
            <xm:f>NOT(ISERROR(SEARCH('Listados Datos'!$T$6,AT107)))</xm:f>
            <xm:f>'Listados Datos'!$T$6</xm:f>
            <x14:dxf>
              <font>
                <b/>
                <i val="0"/>
              </font>
              <fill>
                <patternFill>
                  <bgColor rgb="FF92D050"/>
                </patternFill>
              </fill>
            </x14:dxf>
          </x14:cfRule>
          <xm:sqref>AT107</xm:sqref>
        </x14:conditionalFormatting>
        <x14:conditionalFormatting xmlns:xm="http://schemas.microsoft.com/office/excel/2006/main">
          <x14:cfRule type="containsText" priority="16021" operator="containsText" id="{657168AD-2F1B-46EC-A502-2F0B9084359E}">
            <xm:f>NOT(ISERROR(SEARCH('Listados Datos'!$P$3,AR107)))</xm:f>
            <xm:f>'Listados Datos'!$P$3</xm:f>
            <x14:dxf>
              <fill>
                <patternFill>
                  <bgColor rgb="FF99CC00"/>
                </patternFill>
              </fill>
            </x14:dxf>
          </x14:cfRule>
          <x14:cfRule type="containsText" priority="16022" operator="containsText" id="{71C5CD20-F1F6-4627-B21E-CD060547F1B5}">
            <xm:f>NOT(ISERROR(SEARCH('Listados Datos'!$P$4,AR107)))</xm:f>
            <xm:f>'Listados Datos'!$P$4</xm:f>
            <x14:dxf>
              <fill>
                <patternFill>
                  <bgColor rgb="FF33CC33"/>
                </patternFill>
              </fill>
            </x14:dxf>
          </x14:cfRule>
          <x14:cfRule type="containsText" priority="16023" operator="containsText" id="{467C44C3-A277-4B63-9CE0-A03F0A407DCE}">
            <xm:f>NOT(ISERROR(SEARCH('Listados Datos'!$P$5,AR107)))</xm:f>
            <xm:f>'Listados Datos'!$P$5</xm:f>
            <x14:dxf>
              <fill>
                <patternFill>
                  <bgColor rgb="FFFFFF00"/>
                </patternFill>
              </fill>
            </x14:dxf>
          </x14:cfRule>
          <x14:cfRule type="containsText" priority="16024" operator="containsText" id="{463D6B2E-0313-4928-9CF3-1D1F3D2F71C4}">
            <xm:f>NOT(ISERROR(SEARCH('Listados Datos'!$P$6,AR107)))</xm:f>
            <xm:f>'Listados Datos'!$P$6</xm:f>
            <x14:dxf>
              <fill>
                <patternFill>
                  <bgColor rgb="FFFFC000"/>
                </patternFill>
              </fill>
            </x14:dxf>
          </x14:cfRule>
          <x14:cfRule type="containsText" priority="16025" operator="containsText" id="{33EEB169-56E1-4C37-926D-6DCFED8E0FAB}">
            <xm:f>NOT(ISERROR(SEARCH('Listados Datos'!$P$7,AR107)))</xm:f>
            <xm:f>'Listados Datos'!$P$7</xm:f>
            <x14:dxf>
              <fill>
                <patternFill>
                  <bgColor rgb="FFFF0000"/>
                </patternFill>
              </fill>
            </x14:dxf>
          </x14:cfRule>
          <xm:sqref>AR107</xm:sqref>
        </x14:conditionalFormatting>
        <x14:conditionalFormatting xmlns:xm="http://schemas.microsoft.com/office/excel/2006/main">
          <x14:cfRule type="containsText" priority="16003" operator="containsText" id="{C35BD855-60DD-4F01-9169-F0951D28EB34}">
            <xm:f>NOT(ISERROR(SEARCH('Listados Datos'!$T$3,AF108)))</xm:f>
            <xm:f>'Listados Datos'!$T$3</xm:f>
            <x14:dxf>
              <fill>
                <patternFill patternType="solid">
                  <bgColor rgb="FFC00000"/>
                </patternFill>
              </fill>
            </x14:dxf>
          </x14:cfRule>
          <x14:cfRule type="containsText" priority="16004" operator="containsText" id="{E7CA6EB1-DDCB-4021-B88E-273915067C01}">
            <xm:f>NOT(ISERROR(SEARCH('Listados Datos'!$T$4,AF108)))</xm:f>
            <xm:f>'Listados Datos'!$T$4</xm:f>
            <x14:dxf>
              <font>
                <b/>
                <i val="0"/>
                <color theme="0"/>
              </font>
              <fill>
                <patternFill>
                  <bgColor rgb="FFE26B0A"/>
                </patternFill>
              </fill>
            </x14:dxf>
          </x14:cfRule>
          <x14:cfRule type="containsText" priority="16005" operator="containsText" id="{2CD33037-8E5D-4AE0-8CEA-D6C00163F7FE}">
            <xm:f>NOT(ISERROR(SEARCH('Listados Datos'!$T$5,AF108)))</xm:f>
            <xm:f>'Listados Datos'!$T$5</xm:f>
            <x14:dxf>
              <font>
                <b/>
                <i val="0"/>
                <color auto="1"/>
              </font>
              <fill>
                <patternFill>
                  <bgColor rgb="FFFFFF00"/>
                </patternFill>
              </fill>
            </x14:dxf>
          </x14:cfRule>
          <x14:cfRule type="containsText" priority="16006" operator="containsText" id="{62898459-1A9B-4298-A32E-DE7BABF384B0}">
            <xm:f>NOT(ISERROR(SEARCH('Listados Datos'!$T$6,AF108)))</xm:f>
            <xm:f>'Listados Datos'!$T$6</xm:f>
            <x14:dxf>
              <font>
                <b/>
                <i val="0"/>
              </font>
              <fill>
                <patternFill>
                  <bgColor rgb="FF92D050"/>
                </patternFill>
              </fill>
            </x14:dxf>
          </x14:cfRule>
          <xm:sqref>AF108:AF109</xm:sqref>
        </x14:conditionalFormatting>
        <x14:conditionalFormatting xmlns:xm="http://schemas.microsoft.com/office/excel/2006/main">
          <x14:cfRule type="containsText" priority="15999" operator="containsText" id="{01387EBB-D0A3-4309-94C4-825E01B2E1DB}">
            <xm:f>NOT(ISERROR(SEARCH('Listados Datos'!$T$3,AB108)))</xm:f>
            <xm:f>'Listados Datos'!$T$3</xm:f>
            <x14:dxf>
              <fill>
                <patternFill patternType="solid">
                  <bgColor rgb="FFC00000"/>
                </patternFill>
              </fill>
            </x14:dxf>
          </x14:cfRule>
          <x14:cfRule type="containsText" priority="16000" operator="containsText" id="{1780CCE8-09C9-4F09-B82F-82B647DCA17A}">
            <xm:f>NOT(ISERROR(SEARCH('Listados Datos'!$T$4,AB108)))</xm:f>
            <xm:f>'Listados Datos'!$T$4</xm:f>
            <x14:dxf>
              <font>
                <b/>
                <i val="0"/>
                <color theme="0"/>
              </font>
              <fill>
                <patternFill>
                  <bgColor rgb="FFE26B0A"/>
                </patternFill>
              </fill>
            </x14:dxf>
          </x14:cfRule>
          <x14:cfRule type="containsText" priority="16001" operator="containsText" id="{8F886DAA-EDDB-48EC-BC9B-5CAE290659EF}">
            <xm:f>NOT(ISERROR(SEARCH('Listados Datos'!$T$5,AB108)))</xm:f>
            <xm:f>'Listados Datos'!$T$5</xm:f>
            <x14:dxf>
              <font>
                <b/>
                <i val="0"/>
                <color auto="1"/>
              </font>
              <fill>
                <patternFill>
                  <bgColor rgb="FFFFFF00"/>
                </patternFill>
              </fill>
            </x14:dxf>
          </x14:cfRule>
          <x14:cfRule type="containsText" priority="16002" operator="containsText" id="{64B5014B-5D1C-449A-BDAD-5B4FDFB2578D}">
            <xm:f>NOT(ISERROR(SEARCH('Listados Datos'!$T$6,AB108)))</xm:f>
            <xm:f>'Listados Datos'!$T$6</xm:f>
            <x14:dxf>
              <font>
                <b/>
                <i val="0"/>
              </font>
              <fill>
                <patternFill>
                  <bgColor rgb="FF92D050"/>
                </patternFill>
              </fill>
            </x14:dxf>
          </x14:cfRule>
          <xm:sqref>AB108:AB109</xm:sqref>
        </x14:conditionalFormatting>
        <x14:conditionalFormatting xmlns:xm="http://schemas.microsoft.com/office/excel/2006/main">
          <x14:cfRule type="containsText" priority="15989" operator="containsText" id="{962E4CF0-5E44-4FCB-B616-4F21F0342399}">
            <xm:f>NOT(ISERROR(SEARCH('Listados Datos'!$P$3,Z108)))</xm:f>
            <xm:f>'Listados Datos'!$P$3</xm:f>
            <x14:dxf>
              <fill>
                <patternFill>
                  <bgColor rgb="FF99CC00"/>
                </patternFill>
              </fill>
            </x14:dxf>
          </x14:cfRule>
          <x14:cfRule type="containsText" priority="15990" operator="containsText" id="{EC6D7B96-A1C5-418D-82BC-33E7539676E2}">
            <xm:f>NOT(ISERROR(SEARCH('Listados Datos'!$P$4,Z108)))</xm:f>
            <xm:f>'Listados Datos'!$P$4</xm:f>
            <x14:dxf>
              <fill>
                <patternFill>
                  <bgColor rgb="FF33CC33"/>
                </patternFill>
              </fill>
            </x14:dxf>
          </x14:cfRule>
          <x14:cfRule type="containsText" priority="15991" operator="containsText" id="{57E6F674-EC7A-4EC3-8663-A317C5E91E31}">
            <xm:f>NOT(ISERROR(SEARCH('Listados Datos'!$P$5,Z108)))</xm:f>
            <xm:f>'Listados Datos'!$P$5</xm:f>
            <x14:dxf>
              <fill>
                <patternFill>
                  <bgColor rgb="FFFFFF00"/>
                </patternFill>
              </fill>
            </x14:dxf>
          </x14:cfRule>
          <x14:cfRule type="containsText" priority="15992" operator="containsText" id="{372F3569-980B-4629-86A0-3EEB92239717}">
            <xm:f>NOT(ISERROR(SEARCH('Listados Datos'!$P$6,Z108)))</xm:f>
            <xm:f>'Listados Datos'!$P$6</xm:f>
            <x14:dxf>
              <fill>
                <patternFill>
                  <bgColor rgb="FFFFC000"/>
                </patternFill>
              </fill>
            </x14:dxf>
          </x14:cfRule>
          <x14:cfRule type="containsText" priority="15993" operator="containsText" id="{CB8138E5-D593-4C61-9615-BED7A74C7E6C}">
            <xm:f>NOT(ISERROR(SEARCH('Listados Datos'!$P$7,Z108)))</xm:f>
            <xm:f>'Listados Datos'!$P$7</xm:f>
            <x14:dxf>
              <fill>
                <patternFill>
                  <bgColor rgb="FFFF0000"/>
                </patternFill>
              </fill>
            </x14:dxf>
          </x14:cfRule>
          <xm:sqref>Z108:Z109</xm:sqref>
        </x14:conditionalFormatting>
        <x14:conditionalFormatting xmlns:xm="http://schemas.microsoft.com/office/excel/2006/main">
          <x14:cfRule type="containsText" priority="15961" operator="containsText" id="{46E24178-310F-4FD1-BC15-6563D5762804}">
            <xm:f>NOT(ISERROR(SEARCH('Listados Datos'!$T$3,AT109)))</xm:f>
            <xm:f>'Listados Datos'!$T$3</xm:f>
            <x14:dxf>
              <fill>
                <patternFill patternType="solid">
                  <bgColor rgb="FFC00000"/>
                </patternFill>
              </fill>
            </x14:dxf>
          </x14:cfRule>
          <x14:cfRule type="containsText" priority="15962" operator="containsText" id="{7242ACFB-6A31-455C-A7B0-CCC88BFC8011}">
            <xm:f>NOT(ISERROR(SEARCH('Listados Datos'!$T$4,AT109)))</xm:f>
            <xm:f>'Listados Datos'!$T$4</xm:f>
            <x14:dxf>
              <font>
                <b/>
                <i val="0"/>
                <color theme="0"/>
              </font>
              <fill>
                <patternFill>
                  <bgColor rgb="FFE26B0A"/>
                </patternFill>
              </fill>
            </x14:dxf>
          </x14:cfRule>
          <x14:cfRule type="containsText" priority="15963" operator="containsText" id="{55DC0245-ED51-4B77-93BF-3DE40D065A2E}">
            <xm:f>NOT(ISERROR(SEARCH('Listados Datos'!$T$5,AT109)))</xm:f>
            <xm:f>'Listados Datos'!$T$5</xm:f>
            <x14:dxf>
              <font>
                <b/>
                <i val="0"/>
                <color auto="1"/>
              </font>
              <fill>
                <patternFill>
                  <bgColor rgb="FFFFFF00"/>
                </patternFill>
              </fill>
            </x14:dxf>
          </x14:cfRule>
          <x14:cfRule type="containsText" priority="15964" operator="containsText" id="{F638732E-888C-4253-93FD-4E93BAD588A9}">
            <xm:f>NOT(ISERROR(SEARCH('Listados Datos'!$T$6,AT109)))</xm:f>
            <xm:f>'Listados Datos'!$T$6</xm:f>
            <x14:dxf>
              <font>
                <b/>
                <i val="0"/>
              </font>
              <fill>
                <patternFill>
                  <bgColor rgb="FF92D050"/>
                </patternFill>
              </fill>
            </x14:dxf>
          </x14:cfRule>
          <xm:sqref>AT109</xm:sqref>
        </x14:conditionalFormatting>
        <x14:conditionalFormatting xmlns:xm="http://schemas.microsoft.com/office/excel/2006/main">
          <x14:cfRule type="containsText" priority="15909" operator="containsText" id="{DC435180-35D4-4962-AE69-CC190D492227}">
            <xm:f>NOT(ISERROR(SEARCH('Listados Datos'!$P$3,AR110)))</xm:f>
            <xm:f>'Listados Datos'!$P$3</xm:f>
            <x14:dxf>
              <fill>
                <patternFill>
                  <bgColor rgb="FF99CC00"/>
                </patternFill>
              </fill>
            </x14:dxf>
          </x14:cfRule>
          <x14:cfRule type="containsText" priority="15910" operator="containsText" id="{D8885A49-8B26-4D5C-8A73-8D407BEEE25E}">
            <xm:f>NOT(ISERROR(SEARCH('Listados Datos'!$P$4,AR110)))</xm:f>
            <xm:f>'Listados Datos'!$P$4</xm:f>
            <x14:dxf>
              <fill>
                <patternFill>
                  <bgColor rgb="FF33CC33"/>
                </patternFill>
              </fill>
            </x14:dxf>
          </x14:cfRule>
          <x14:cfRule type="containsText" priority="15911" operator="containsText" id="{8885A539-5D5D-4E8A-B852-764B75AF927E}">
            <xm:f>NOT(ISERROR(SEARCH('Listados Datos'!$P$5,AR110)))</xm:f>
            <xm:f>'Listados Datos'!$P$5</xm:f>
            <x14:dxf>
              <fill>
                <patternFill>
                  <bgColor rgb="FFFFFF00"/>
                </patternFill>
              </fill>
            </x14:dxf>
          </x14:cfRule>
          <x14:cfRule type="containsText" priority="15912" operator="containsText" id="{C204BF85-1B6C-46D9-B1E6-852FB6F52AB6}">
            <xm:f>NOT(ISERROR(SEARCH('Listados Datos'!$P$6,AR110)))</xm:f>
            <xm:f>'Listados Datos'!$P$6</xm:f>
            <x14:dxf>
              <fill>
                <patternFill>
                  <bgColor rgb="FFFFC000"/>
                </patternFill>
              </fill>
            </x14:dxf>
          </x14:cfRule>
          <x14:cfRule type="containsText" priority="15913" operator="containsText" id="{8F731025-BFE0-4571-BA41-7DD7C8264199}">
            <xm:f>NOT(ISERROR(SEARCH('Listados Datos'!$P$7,AR110)))</xm:f>
            <xm:f>'Listados Datos'!$P$7</xm:f>
            <x14:dxf>
              <fill>
                <patternFill>
                  <bgColor rgb="FFFF0000"/>
                </patternFill>
              </fill>
            </x14:dxf>
          </x14:cfRule>
          <xm:sqref>AR110</xm:sqref>
        </x14:conditionalFormatting>
        <x14:conditionalFormatting xmlns:xm="http://schemas.microsoft.com/office/excel/2006/main">
          <x14:cfRule type="containsText" priority="15947" operator="containsText" id="{339C87A6-3F89-4BBF-B62A-EFD288A0C475}">
            <xm:f>NOT(ISERROR(SEARCH('Listados Datos'!$T$3,AF110)))</xm:f>
            <xm:f>'Listados Datos'!$T$3</xm:f>
            <x14:dxf>
              <fill>
                <patternFill patternType="solid">
                  <bgColor rgb="FFC00000"/>
                </patternFill>
              </fill>
            </x14:dxf>
          </x14:cfRule>
          <x14:cfRule type="containsText" priority="15948" operator="containsText" id="{F9744791-2242-479E-BE7B-30A21034F220}">
            <xm:f>NOT(ISERROR(SEARCH('Listados Datos'!$T$4,AF110)))</xm:f>
            <xm:f>'Listados Datos'!$T$4</xm:f>
            <x14:dxf>
              <font>
                <b/>
                <i val="0"/>
                <color theme="0"/>
              </font>
              <fill>
                <patternFill>
                  <bgColor rgb="FFE26B0A"/>
                </patternFill>
              </fill>
            </x14:dxf>
          </x14:cfRule>
          <x14:cfRule type="containsText" priority="15949" operator="containsText" id="{81EC0975-3243-4A39-8875-F99E564D3797}">
            <xm:f>NOT(ISERROR(SEARCH('Listados Datos'!$T$5,AF110)))</xm:f>
            <xm:f>'Listados Datos'!$T$5</xm:f>
            <x14:dxf>
              <font>
                <b/>
                <i val="0"/>
                <color auto="1"/>
              </font>
              <fill>
                <patternFill>
                  <bgColor rgb="FFFFFF00"/>
                </patternFill>
              </fill>
            </x14:dxf>
          </x14:cfRule>
          <x14:cfRule type="containsText" priority="15950" operator="containsText" id="{A59AC8C6-3244-4359-945F-BA986CA1A4A8}">
            <xm:f>NOT(ISERROR(SEARCH('Listados Datos'!$T$6,AF110)))</xm:f>
            <xm:f>'Listados Datos'!$T$6</xm:f>
            <x14:dxf>
              <font>
                <b/>
                <i val="0"/>
              </font>
              <fill>
                <patternFill>
                  <bgColor rgb="FF92D050"/>
                </patternFill>
              </fill>
            </x14:dxf>
          </x14:cfRule>
          <xm:sqref>AF110</xm:sqref>
        </x14:conditionalFormatting>
        <x14:conditionalFormatting xmlns:xm="http://schemas.microsoft.com/office/excel/2006/main">
          <x14:cfRule type="containsText" priority="15943" operator="containsText" id="{FEF9D1EC-040D-4131-8764-7A2188014BC6}">
            <xm:f>NOT(ISERROR(SEARCH('Listados Datos'!$T$3,AB110)))</xm:f>
            <xm:f>'Listados Datos'!$T$3</xm:f>
            <x14:dxf>
              <fill>
                <patternFill patternType="solid">
                  <bgColor rgb="FFC00000"/>
                </patternFill>
              </fill>
            </x14:dxf>
          </x14:cfRule>
          <x14:cfRule type="containsText" priority="15944" operator="containsText" id="{387E3E9B-3CB6-43C3-9E8D-318F323821A0}">
            <xm:f>NOT(ISERROR(SEARCH('Listados Datos'!$T$4,AB110)))</xm:f>
            <xm:f>'Listados Datos'!$T$4</xm:f>
            <x14:dxf>
              <font>
                <b/>
                <i val="0"/>
                <color theme="0"/>
              </font>
              <fill>
                <patternFill>
                  <bgColor rgb="FFE26B0A"/>
                </patternFill>
              </fill>
            </x14:dxf>
          </x14:cfRule>
          <x14:cfRule type="containsText" priority="15945" operator="containsText" id="{E6EDF2A8-C2E0-4684-BEA9-117F7DC1076E}">
            <xm:f>NOT(ISERROR(SEARCH('Listados Datos'!$T$5,AB110)))</xm:f>
            <xm:f>'Listados Datos'!$T$5</xm:f>
            <x14:dxf>
              <font>
                <b/>
                <i val="0"/>
                <color auto="1"/>
              </font>
              <fill>
                <patternFill>
                  <bgColor rgb="FFFFFF00"/>
                </patternFill>
              </fill>
            </x14:dxf>
          </x14:cfRule>
          <x14:cfRule type="containsText" priority="15946" operator="containsText" id="{FA743EA2-A554-4552-BEEA-C977B37485E6}">
            <xm:f>NOT(ISERROR(SEARCH('Listados Datos'!$T$6,AB110)))</xm:f>
            <xm:f>'Listados Datos'!$T$6</xm:f>
            <x14:dxf>
              <font>
                <b/>
                <i val="0"/>
              </font>
              <fill>
                <patternFill>
                  <bgColor rgb="FF92D050"/>
                </patternFill>
              </fill>
            </x14:dxf>
          </x14:cfRule>
          <xm:sqref>AB110</xm:sqref>
        </x14:conditionalFormatting>
        <x14:conditionalFormatting xmlns:xm="http://schemas.microsoft.com/office/excel/2006/main">
          <x14:cfRule type="containsText" priority="15933" operator="containsText" id="{3F42E063-82D0-48EF-BDD1-5B632FD23666}">
            <xm:f>NOT(ISERROR(SEARCH('Listados Datos'!$P$3,Z110)))</xm:f>
            <xm:f>'Listados Datos'!$P$3</xm:f>
            <x14:dxf>
              <fill>
                <patternFill>
                  <bgColor rgb="FF99CC00"/>
                </patternFill>
              </fill>
            </x14:dxf>
          </x14:cfRule>
          <x14:cfRule type="containsText" priority="15934" operator="containsText" id="{50BB48FB-4115-42A4-A205-9104B53692C5}">
            <xm:f>NOT(ISERROR(SEARCH('Listados Datos'!$P$4,Z110)))</xm:f>
            <xm:f>'Listados Datos'!$P$4</xm:f>
            <x14:dxf>
              <fill>
                <patternFill>
                  <bgColor rgb="FF33CC33"/>
                </patternFill>
              </fill>
            </x14:dxf>
          </x14:cfRule>
          <x14:cfRule type="containsText" priority="15935" operator="containsText" id="{9C4217F0-A0B2-47BC-A44E-7D50531191AC}">
            <xm:f>NOT(ISERROR(SEARCH('Listados Datos'!$P$5,Z110)))</xm:f>
            <xm:f>'Listados Datos'!$P$5</xm:f>
            <x14:dxf>
              <fill>
                <patternFill>
                  <bgColor rgb="FFFFFF00"/>
                </patternFill>
              </fill>
            </x14:dxf>
          </x14:cfRule>
          <x14:cfRule type="containsText" priority="15936" operator="containsText" id="{752E253B-28F7-4118-8EB0-E8775CD6CF3A}">
            <xm:f>NOT(ISERROR(SEARCH('Listados Datos'!$P$6,Z110)))</xm:f>
            <xm:f>'Listados Datos'!$P$6</xm:f>
            <x14:dxf>
              <fill>
                <patternFill>
                  <bgColor rgb="FFFFC000"/>
                </patternFill>
              </fill>
            </x14:dxf>
          </x14:cfRule>
          <x14:cfRule type="containsText" priority="15937" operator="containsText" id="{B6151E68-86EE-4333-8619-3D7D20575072}">
            <xm:f>NOT(ISERROR(SEARCH('Listados Datos'!$P$7,Z110)))</xm:f>
            <xm:f>'Listados Datos'!$P$7</xm:f>
            <x14:dxf>
              <fill>
                <patternFill>
                  <bgColor rgb="FFFF0000"/>
                </patternFill>
              </fill>
            </x14:dxf>
          </x14:cfRule>
          <xm:sqref>Z110</xm:sqref>
        </x14:conditionalFormatting>
        <x14:conditionalFormatting xmlns:xm="http://schemas.microsoft.com/office/excel/2006/main">
          <x14:cfRule type="containsText" priority="15919" operator="containsText" id="{4877222C-8570-4E93-9D7E-7979FAE9ED91}">
            <xm:f>NOT(ISERROR(SEARCH('Listados Datos'!$T$3,AT110)))</xm:f>
            <xm:f>'Listados Datos'!$T$3</xm:f>
            <x14:dxf>
              <fill>
                <patternFill patternType="solid">
                  <bgColor rgb="FFC00000"/>
                </patternFill>
              </fill>
            </x14:dxf>
          </x14:cfRule>
          <x14:cfRule type="containsText" priority="15920" operator="containsText" id="{5678A728-A573-4378-BFA1-EFE7809C54ED}">
            <xm:f>NOT(ISERROR(SEARCH('Listados Datos'!$T$4,AT110)))</xm:f>
            <xm:f>'Listados Datos'!$T$4</xm:f>
            <x14:dxf>
              <font>
                <b/>
                <i val="0"/>
                <color theme="0"/>
              </font>
              <fill>
                <patternFill>
                  <bgColor rgb="FFE26B0A"/>
                </patternFill>
              </fill>
            </x14:dxf>
          </x14:cfRule>
          <x14:cfRule type="containsText" priority="15921" operator="containsText" id="{E0CD4343-0803-44FD-9D7A-B1BFECCDB76E}">
            <xm:f>NOT(ISERROR(SEARCH('Listados Datos'!$T$5,AT110)))</xm:f>
            <xm:f>'Listados Datos'!$T$5</xm:f>
            <x14:dxf>
              <font>
                <b/>
                <i val="0"/>
                <color auto="1"/>
              </font>
              <fill>
                <patternFill>
                  <bgColor rgb="FFFFFF00"/>
                </patternFill>
              </fill>
            </x14:dxf>
          </x14:cfRule>
          <x14:cfRule type="containsText" priority="15922" operator="containsText" id="{577CDCAD-C245-4AE4-BB56-1992ECF06E63}">
            <xm:f>NOT(ISERROR(SEARCH('Listados Datos'!$T$6,AT110)))</xm:f>
            <xm:f>'Listados Datos'!$T$6</xm:f>
            <x14:dxf>
              <font>
                <b/>
                <i val="0"/>
              </font>
              <fill>
                <patternFill>
                  <bgColor rgb="FF92D050"/>
                </patternFill>
              </fill>
            </x14:dxf>
          </x14:cfRule>
          <xm:sqref>AT110</xm:sqref>
        </x14:conditionalFormatting>
        <x14:conditionalFormatting xmlns:xm="http://schemas.microsoft.com/office/excel/2006/main">
          <x14:cfRule type="containsText" priority="15759" operator="containsText" id="{D506C126-5310-455A-9352-84A2936411F8}">
            <xm:f>NOT(ISERROR(SEARCH('Listados Datos'!$P$3,AR121)))</xm:f>
            <xm:f>'Listados Datos'!$P$3</xm:f>
            <x14:dxf>
              <fill>
                <patternFill>
                  <bgColor rgb="FF99CC00"/>
                </patternFill>
              </fill>
            </x14:dxf>
          </x14:cfRule>
          <x14:cfRule type="containsText" priority="15760" operator="containsText" id="{2D68EB73-ECFF-4321-B589-CAEF51DED654}">
            <xm:f>NOT(ISERROR(SEARCH('Listados Datos'!$P$4,AR121)))</xm:f>
            <xm:f>'Listados Datos'!$P$4</xm:f>
            <x14:dxf>
              <fill>
                <patternFill>
                  <bgColor rgb="FF33CC33"/>
                </patternFill>
              </fill>
            </x14:dxf>
          </x14:cfRule>
          <x14:cfRule type="containsText" priority="15761" operator="containsText" id="{1D7BB6C8-9163-44B5-9CC2-6DF595BB3AA8}">
            <xm:f>NOT(ISERROR(SEARCH('Listados Datos'!$P$5,AR121)))</xm:f>
            <xm:f>'Listados Datos'!$P$5</xm:f>
            <x14:dxf>
              <fill>
                <patternFill>
                  <bgColor rgb="FFFFFF00"/>
                </patternFill>
              </fill>
            </x14:dxf>
          </x14:cfRule>
          <x14:cfRule type="containsText" priority="15762" operator="containsText" id="{6B9949C7-11D8-4739-9DFD-80DC888E6375}">
            <xm:f>NOT(ISERROR(SEARCH('Listados Datos'!$P$6,AR121)))</xm:f>
            <xm:f>'Listados Datos'!$P$6</xm:f>
            <x14:dxf>
              <fill>
                <patternFill>
                  <bgColor rgb="FFFFC000"/>
                </patternFill>
              </fill>
            </x14:dxf>
          </x14:cfRule>
          <x14:cfRule type="containsText" priority="15763" operator="containsText" id="{3FA8C444-9E74-47D6-A741-46C465EBB612}">
            <xm:f>NOT(ISERROR(SEARCH('Listados Datos'!$P$7,AR121)))</xm:f>
            <xm:f>'Listados Datos'!$P$7</xm:f>
            <x14:dxf>
              <fill>
                <patternFill>
                  <bgColor rgb="FFFF0000"/>
                </patternFill>
              </fill>
            </x14:dxf>
          </x14:cfRule>
          <xm:sqref>AR121</xm:sqref>
        </x14:conditionalFormatting>
        <x14:conditionalFormatting xmlns:xm="http://schemas.microsoft.com/office/excel/2006/main">
          <x14:cfRule type="containsText" priority="15825" operator="containsText" id="{2EE5ED6F-026A-45D6-8457-682ECB5020AE}">
            <xm:f>NOT(ISERROR(SEARCH('Listados Datos'!$T$3,AT123)))</xm:f>
            <xm:f>'Listados Datos'!$T$3</xm:f>
            <x14:dxf>
              <fill>
                <patternFill patternType="solid">
                  <bgColor rgb="FFC00000"/>
                </patternFill>
              </fill>
            </x14:dxf>
          </x14:cfRule>
          <x14:cfRule type="containsText" priority="15826" operator="containsText" id="{1E21EAFD-7D4C-408F-B1B5-53CE42C87273}">
            <xm:f>NOT(ISERROR(SEARCH('Listados Datos'!$T$4,AT123)))</xm:f>
            <xm:f>'Listados Datos'!$T$4</xm:f>
            <x14:dxf>
              <font>
                <b/>
                <i val="0"/>
                <color theme="0"/>
              </font>
              <fill>
                <patternFill>
                  <bgColor rgb="FFE26B0A"/>
                </patternFill>
              </fill>
            </x14:dxf>
          </x14:cfRule>
          <x14:cfRule type="containsText" priority="15827" operator="containsText" id="{693BF014-31F6-4EF9-A277-4804F6F4732D}">
            <xm:f>NOT(ISERROR(SEARCH('Listados Datos'!$T$5,AT123)))</xm:f>
            <xm:f>'Listados Datos'!$T$5</xm:f>
            <x14:dxf>
              <font>
                <b/>
                <i val="0"/>
                <color auto="1"/>
              </font>
              <fill>
                <patternFill>
                  <bgColor rgb="FFFFFF00"/>
                </patternFill>
              </fill>
            </x14:dxf>
          </x14:cfRule>
          <x14:cfRule type="containsText" priority="15828" operator="containsText" id="{B003077C-E901-4CA6-9ACC-F5BA777217BF}">
            <xm:f>NOT(ISERROR(SEARCH('Listados Datos'!$T$6,AT123)))</xm:f>
            <xm:f>'Listados Datos'!$T$6</xm:f>
            <x14:dxf>
              <font>
                <b/>
                <i val="0"/>
              </font>
              <fill>
                <patternFill>
                  <bgColor rgb="FF92D050"/>
                </patternFill>
              </fill>
            </x14:dxf>
          </x14:cfRule>
          <xm:sqref>AT123</xm:sqref>
        </x14:conditionalFormatting>
        <x14:conditionalFormatting xmlns:xm="http://schemas.microsoft.com/office/excel/2006/main">
          <x14:cfRule type="containsText" priority="15815" operator="containsText" id="{57A45178-19AC-467A-B1E6-51B3BA8B560E}">
            <xm:f>NOT(ISERROR(SEARCH('Listados Datos'!$P$3,AR123)))</xm:f>
            <xm:f>'Listados Datos'!$P$3</xm:f>
            <x14:dxf>
              <fill>
                <patternFill>
                  <bgColor rgb="FF99CC00"/>
                </patternFill>
              </fill>
            </x14:dxf>
          </x14:cfRule>
          <x14:cfRule type="containsText" priority="15816" operator="containsText" id="{5E9016CF-1DBE-4CFE-B7B4-3FF1BCD35CD7}">
            <xm:f>NOT(ISERROR(SEARCH('Listados Datos'!$P$4,AR123)))</xm:f>
            <xm:f>'Listados Datos'!$P$4</xm:f>
            <x14:dxf>
              <fill>
                <patternFill>
                  <bgColor rgb="FF33CC33"/>
                </patternFill>
              </fill>
            </x14:dxf>
          </x14:cfRule>
          <x14:cfRule type="containsText" priority="15817" operator="containsText" id="{8229CBAE-122A-40C8-A2D5-77B69DCBC459}">
            <xm:f>NOT(ISERROR(SEARCH('Listados Datos'!$P$5,AR123)))</xm:f>
            <xm:f>'Listados Datos'!$P$5</xm:f>
            <x14:dxf>
              <fill>
                <patternFill>
                  <bgColor rgb="FFFFFF00"/>
                </patternFill>
              </fill>
            </x14:dxf>
          </x14:cfRule>
          <x14:cfRule type="containsText" priority="15818" operator="containsText" id="{8DB0B843-55CB-4AC1-B429-4B0D46413918}">
            <xm:f>NOT(ISERROR(SEARCH('Listados Datos'!$P$6,AR123)))</xm:f>
            <xm:f>'Listados Datos'!$P$6</xm:f>
            <x14:dxf>
              <fill>
                <patternFill>
                  <bgColor rgb="FFFFC000"/>
                </patternFill>
              </fill>
            </x14:dxf>
          </x14:cfRule>
          <x14:cfRule type="containsText" priority="15819" operator="containsText" id="{A4D922F6-C5CF-4068-B5DB-F8A7FFE0F964}">
            <xm:f>NOT(ISERROR(SEARCH('Listados Datos'!$P$7,AR123)))</xm:f>
            <xm:f>'Listados Datos'!$P$7</xm:f>
            <x14:dxf>
              <fill>
                <patternFill>
                  <bgColor rgb="FFFF0000"/>
                </patternFill>
              </fill>
            </x14:dxf>
          </x14:cfRule>
          <xm:sqref>AR123</xm:sqref>
        </x14:conditionalFormatting>
        <x14:conditionalFormatting xmlns:xm="http://schemas.microsoft.com/office/excel/2006/main">
          <x14:cfRule type="containsText" priority="15783" operator="containsText" id="{5A55B5B3-1F55-43D7-8504-417D53900F23}">
            <xm:f>NOT(ISERROR(SEARCH('Listados Datos'!$T$3,AT120)))</xm:f>
            <xm:f>'Listados Datos'!$T$3</xm:f>
            <x14:dxf>
              <fill>
                <patternFill patternType="solid">
                  <bgColor rgb="FFC00000"/>
                </patternFill>
              </fill>
            </x14:dxf>
          </x14:cfRule>
          <x14:cfRule type="containsText" priority="15784" operator="containsText" id="{D4882FA6-3881-4BE2-8793-3D5ACC10D799}">
            <xm:f>NOT(ISERROR(SEARCH('Listados Datos'!$T$4,AT120)))</xm:f>
            <xm:f>'Listados Datos'!$T$4</xm:f>
            <x14:dxf>
              <font>
                <b/>
                <i val="0"/>
                <color theme="0"/>
              </font>
              <fill>
                <patternFill>
                  <bgColor rgb="FFE26B0A"/>
                </patternFill>
              </fill>
            </x14:dxf>
          </x14:cfRule>
          <x14:cfRule type="containsText" priority="15785" operator="containsText" id="{8C210B5D-C69F-4822-BE95-CAD07C487778}">
            <xm:f>NOT(ISERROR(SEARCH('Listados Datos'!$T$5,AT120)))</xm:f>
            <xm:f>'Listados Datos'!$T$5</xm:f>
            <x14:dxf>
              <font>
                <b/>
                <i val="0"/>
                <color auto="1"/>
              </font>
              <fill>
                <patternFill>
                  <bgColor rgb="FFFFFF00"/>
                </patternFill>
              </fill>
            </x14:dxf>
          </x14:cfRule>
          <x14:cfRule type="containsText" priority="15786" operator="containsText" id="{38F16CFB-E354-4511-9B74-6C92419CE5F6}">
            <xm:f>NOT(ISERROR(SEARCH('Listados Datos'!$T$6,AT120)))</xm:f>
            <xm:f>'Listados Datos'!$T$6</xm:f>
            <x14:dxf>
              <font>
                <b/>
                <i val="0"/>
              </font>
              <fill>
                <patternFill>
                  <bgColor rgb="FF92D050"/>
                </patternFill>
              </fill>
            </x14:dxf>
          </x14:cfRule>
          <xm:sqref>AT120</xm:sqref>
        </x14:conditionalFormatting>
        <x14:conditionalFormatting xmlns:xm="http://schemas.microsoft.com/office/excel/2006/main">
          <x14:cfRule type="containsText" priority="15773" operator="containsText" id="{DB1D736F-8A7F-475B-87B4-69F4147ECAEB}">
            <xm:f>NOT(ISERROR(SEARCH('Listados Datos'!$P$3,AR120)))</xm:f>
            <xm:f>'Listados Datos'!$P$3</xm:f>
            <x14:dxf>
              <fill>
                <patternFill>
                  <bgColor rgb="FF99CC00"/>
                </patternFill>
              </fill>
            </x14:dxf>
          </x14:cfRule>
          <x14:cfRule type="containsText" priority="15774" operator="containsText" id="{B55CECD2-388D-425D-957A-27BA3CBCB39C}">
            <xm:f>NOT(ISERROR(SEARCH('Listados Datos'!$P$4,AR120)))</xm:f>
            <xm:f>'Listados Datos'!$P$4</xm:f>
            <x14:dxf>
              <fill>
                <patternFill>
                  <bgColor rgb="FF33CC33"/>
                </patternFill>
              </fill>
            </x14:dxf>
          </x14:cfRule>
          <x14:cfRule type="containsText" priority="15775" operator="containsText" id="{F6F505E9-4994-4482-BB0D-D9A9609171DC}">
            <xm:f>NOT(ISERROR(SEARCH('Listados Datos'!$P$5,AR120)))</xm:f>
            <xm:f>'Listados Datos'!$P$5</xm:f>
            <x14:dxf>
              <fill>
                <patternFill>
                  <bgColor rgb="FFFFFF00"/>
                </patternFill>
              </fill>
            </x14:dxf>
          </x14:cfRule>
          <x14:cfRule type="containsText" priority="15776" operator="containsText" id="{91EC2B79-F76C-4976-B8C8-F12405E41361}">
            <xm:f>NOT(ISERROR(SEARCH('Listados Datos'!$P$6,AR120)))</xm:f>
            <xm:f>'Listados Datos'!$P$6</xm:f>
            <x14:dxf>
              <fill>
                <patternFill>
                  <bgColor rgb="FFFFC000"/>
                </patternFill>
              </fill>
            </x14:dxf>
          </x14:cfRule>
          <x14:cfRule type="containsText" priority="15777" operator="containsText" id="{CF498C0E-FC7D-48A3-8E02-C4A619A304F2}">
            <xm:f>NOT(ISERROR(SEARCH('Listados Datos'!$P$7,AR120)))</xm:f>
            <xm:f>'Listados Datos'!$P$7</xm:f>
            <x14:dxf>
              <fill>
                <patternFill>
                  <bgColor rgb="FFFF0000"/>
                </patternFill>
              </fill>
            </x14:dxf>
          </x14:cfRule>
          <xm:sqref>AR120</xm:sqref>
        </x14:conditionalFormatting>
        <x14:conditionalFormatting xmlns:xm="http://schemas.microsoft.com/office/excel/2006/main">
          <x14:cfRule type="containsText" priority="15891" operator="containsText" id="{982FC5DA-E65B-462F-9D3C-3B2BD7818348}">
            <xm:f>NOT(ISERROR(SEARCH('Listados Datos'!$T$3,AF118)))</xm:f>
            <xm:f>'Listados Datos'!$T$3</xm:f>
            <x14:dxf>
              <fill>
                <patternFill patternType="solid">
                  <bgColor rgb="FFC00000"/>
                </patternFill>
              </fill>
            </x14:dxf>
          </x14:cfRule>
          <x14:cfRule type="containsText" priority="15892" operator="containsText" id="{A3AA6110-69CC-4AC1-8209-668DB2858ABB}">
            <xm:f>NOT(ISERROR(SEARCH('Listados Datos'!$T$4,AF118)))</xm:f>
            <xm:f>'Listados Datos'!$T$4</xm:f>
            <x14:dxf>
              <font>
                <b/>
                <i val="0"/>
                <color theme="0"/>
              </font>
              <fill>
                <patternFill>
                  <bgColor rgb="FFE26B0A"/>
                </patternFill>
              </fill>
            </x14:dxf>
          </x14:cfRule>
          <x14:cfRule type="containsText" priority="15893" operator="containsText" id="{755D1A76-B332-4C46-8718-2301DFAE6FF9}">
            <xm:f>NOT(ISERROR(SEARCH('Listados Datos'!$T$5,AF118)))</xm:f>
            <xm:f>'Listados Datos'!$T$5</xm:f>
            <x14:dxf>
              <font>
                <b/>
                <i val="0"/>
                <color auto="1"/>
              </font>
              <fill>
                <patternFill>
                  <bgColor rgb="FFFFFF00"/>
                </patternFill>
              </fill>
            </x14:dxf>
          </x14:cfRule>
          <x14:cfRule type="containsText" priority="15894" operator="containsText" id="{5F6D1282-6217-4DF4-874D-E7E659355703}">
            <xm:f>NOT(ISERROR(SEARCH('Listados Datos'!$T$6,AF118)))</xm:f>
            <xm:f>'Listados Datos'!$T$6</xm:f>
            <x14:dxf>
              <font>
                <b/>
                <i val="0"/>
              </font>
              <fill>
                <patternFill>
                  <bgColor rgb="FF92D050"/>
                </patternFill>
              </fill>
            </x14:dxf>
          </x14:cfRule>
          <xm:sqref>AF118:AF119 AF123</xm:sqref>
        </x14:conditionalFormatting>
        <x14:conditionalFormatting xmlns:xm="http://schemas.microsoft.com/office/excel/2006/main">
          <x14:cfRule type="containsText" priority="15887" operator="containsText" id="{80B526FF-10EF-4731-89D6-26951C23DDBD}">
            <xm:f>NOT(ISERROR(SEARCH('Listados Datos'!$T$3,AB118)))</xm:f>
            <xm:f>'Listados Datos'!$T$3</xm:f>
            <x14:dxf>
              <fill>
                <patternFill patternType="solid">
                  <bgColor rgb="FFC00000"/>
                </patternFill>
              </fill>
            </x14:dxf>
          </x14:cfRule>
          <x14:cfRule type="containsText" priority="15888" operator="containsText" id="{A80157B3-08CA-4D8C-903F-3ADAAFC753B3}">
            <xm:f>NOT(ISERROR(SEARCH('Listados Datos'!$T$4,AB118)))</xm:f>
            <xm:f>'Listados Datos'!$T$4</xm:f>
            <x14:dxf>
              <font>
                <b/>
                <i val="0"/>
                <color theme="0"/>
              </font>
              <fill>
                <patternFill>
                  <bgColor rgb="FFE26B0A"/>
                </patternFill>
              </fill>
            </x14:dxf>
          </x14:cfRule>
          <x14:cfRule type="containsText" priority="15889" operator="containsText" id="{3898E458-E706-4940-874F-CD674ED9A9AE}">
            <xm:f>NOT(ISERROR(SEARCH('Listados Datos'!$T$5,AB118)))</xm:f>
            <xm:f>'Listados Datos'!$T$5</xm:f>
            <x14:dxf>
              <font>
                <b/>
                <i val="0"/>
                <color auto="1"/>
              </font>
              <fill>
                <patternFill>
                  <bgColor rgb="FFFFFF00"/>
                </patternFill>
              </fill>
            </x14:dxf>
          </x14:cfRule>
          <x14:cfRule type="containsText" priority="15890" operator="containsText" id="{B9BA6600-C908-4F85-877D-D0CD062A5A5B}">
            <xm:f>NOT(ISERROR(SEARCH('Listados Datos'!$T$6,AB118)))</xm:f>
            <xm:f>'Listados Datos'!$T$6</xm:f>
            <x14:dxf>
              <font>
                <b/>
                <i val="0"/>
              </font>
              <fill>
                <patternFill>
                  <bgColor rgb="FF92D050"/>
                </patternFill>
              </fill>
            </x14:dxf>
          </x14:cfRule>
          <xm:sqref>AB118:AB119</xm:sqref>
        </x14:conditionalFormatting>
        <x14:conditionalFormatting xmlns:xm="http://schemas.microsoft.com/office/excel/2006/main">
          <x14:cfRule type="containsText" priority="15877" operator="containsText" id="{251F53E0-4663-45D4-8A86-09661708AF78}">
            <xm:f>NOT(ISERROR(SEARCH('Listados Datos'!$P$3,Z118)))</xm:f>
            <xm:f>'Listados Datos'!$P$3</xm:f>
            <x14:dxf>
              <fill>
                <patternFill>
                  <bgColor rgb="FF99CC00"/>
                </patternFill>
              </fill>
            </x14:dxf>
          </x14:cfRule>
          <x14:cfRule type="containsText" priority="15878" operator="containsText" id="{A2851ADA-0778-49B1-ADD7-6B77CD940DDA}">
            <xm:f>NOT(ISERROR(SEARCH('Listados Datos'!$P$4,Z118)))</xm:f>
            <xm:f>'Listados Datos'!$P$4</xm:f>
            <x14:dxf>
              <fill>
                <patternFill>
                  <bgColor rgb="FF33CC33"/>
                </patternFill>
              </fill>
            </x14:dxf>
          </x14:cfRule>
          <x14:cfRule type="containsText" priority="15879" operator="containsText" id="{104C224A-6A3E-4AC3-B8B5-36E4BF9342F6}">
            <xm:f>NOT(ISERROR(SEARCH('Listados Datos'!$P$5,Z118)))</xm:f>
            <xm:f>'Listados Datos'!$P$5</xm:f>
            <x14:dxf>
              <fill>
                <patternFill>
                  <bgColor rgb="FFFFFF00"/>
                </patternFill>
              </fill>
            </x14:dxf>
          </x14:cfRule>
          <x14:cfRule type="containsText" priority="15880" operator="containsText" id="{F353E7ED-9CF0-4A1B-85EE-B56AAEEC3056}">
            <xm:f>NOT(ISERROR(SEARCH('Listados Datos'!$P$6,Z118)))</xm:f>
            <xm:f>'Listados Datos'!$P$6</xm:f>
            <x14:dxf>
              <fill>
                <patternFill>
                  <bgColor rgb="FFFFC000"/>
                </patternFill>
              </fill>
            </x14:dxf>
          </x14:cfRule>
          <x14:cfRule type="containsText" priority="15881" operator="containsText" id="{D226D13F-FA37-486C-AAE1-07CA8458BDD5}">
            <xm:f>NOT(ISERROR(SEARCH('Listados Datos'!$P$7,Z118)))</xm:f>
            <xm:f>'Listados Datos'!$P$7</xm:f>
            <x14:dxf>
              <fill>
                <patternFill>
                  <bgColor rgb="FFFF0000"/>
                </patternFill>
              </fill>
            </x14:dxf>
          </x14:cfRule>
          <xm:sqref>Z118:Z119</xm:sqref>
        </x14:conditionalFormatting>
        <x14:conditionalFormatting xmlns:xm="http://schemas.microsoft.com/office/excel/2006/main">
          <x14:cfRule type="containsText" priority="15853" operator="containsText" id="{804F5849-3927-4627-9B35-3842C1B75B84}">
            <xm:f>NOT(ISERROR(SEARCH('Listados Datos'!$T$3,AT118)))</xm:f>
            <xm:f>'Listados Datos'!$T$3</xm:f>
            <x14:dxf>
              <fill>
                <patternFill patternType="solid">
                  <bgColor rgb="FFC00000"/>
                </patternFill>
              </fill>
            </x14:dxf>
          </x14:cfRule>
          <x14:cfRule type="containsText" priority="15854" operator="containsText" id="{3C9EE0A6-1BAB-44BF-B915-9E06A1CFBAE0}">
            <xm:f>NOT(ISERROR(SEARCH('Listados Datos'!$T$4,AT118)))</xm:f>
            <xm:f>'Listados Datos'!$T$4</xm:f>
            <x14:dxf>
              <font>
                <b/>
                <i val="0"/>
                <color theme="0"/>
              </font>
              <fill>
                <patternFill>
                  <bgColor rgb="FFE26B0A"/>
                </patternFill>
              </fill>
            </x14:dxf>
          </x14:cfRule>
          <x14:cfRule type="containsText" priority="15855" operator="containsText" id="{8CECDD23-74DB-4B85-B254-79DF2FA46DDD}">
            <xm:f>NOT(ISERROR(SEARCH('Listados Datos'!$T$5,AT118)))</xm:f>
            <xm:f>'Listados Datos'!$T$5</xm:f>
            <x14:dxf>
              <font>
                <b/>
                <i val="0"/>
                <color auto="1"/>
              </font>
              <fill>
                <patternFill>
                  <bgColor rgb="FFFFFF00"/>
                </patternFill>
              </fill>
            </x14:dxf>
          </x14:cfRule>
          <x14:cfRule type="containsText" priority="15856" operator="containsText" id="{01D87525-8ABD-4B4D-87C0-CB8E96737E70}">
            <xm:f>NOT(ISERROR(SEARCH('Listados Datos'!$T$6,AT118)))</xm:f>
            <xm:f>'Listados Datos'!$T$6</xm:f>
            <x14:dxf>
              <font>
                <b/>
                <i val="0"/>
              </font>
              <fill>
                <patternFill>
                  <bgColor rgb="FF92D050"/>
                </patternFill>
              </fill>
            </x14:dxf>
          </x14:cfRule>
          <xm:sqref>AT118</xm:sqref>
        </x14:conditionalFormatting>
        <x14:conditionalFormatting xmlns:xm="http://schemas.microsoft.com/office/excel/2006/main">
          <x14:cfRule type="containsText" priority="15843" operator="containsText" id="{749EC4B1-B02A-406D-928E-6324C956DE10}">
            <xm:f>NOT(ISERROR(SEARCH('Listados Datos'!$P$3,AR118)))</xm:f>
            <xm:f>'Listados Datos'!$P$3</xm:f>
            <x14:dxf>
              <fill>
                <patternFill>
                  <bgColor rgb="FF99CC00"/>
                </patternFill>
              </fill>
            </x14:dxf>
          </x14:cfRule>
          <x14:cfRule type="containsText" priority="15844" operator="containsText" id="{76913016-5CE3-4327-8DD8-3A1FFB7731DA}">
            <xm:f>NOT(ISERROR(SEARCH('Listados Datos'!$P$4,AR118)))</xm:f>
            <xm:f>'Listados Datos'!$P$4</xm:f>
            <x14:dxf>
              <fill>
                <patternFill>
                  <bgColor rgb="FF33CC33"/>
                </patternFill>
              </fill>
            </x14:dxf>
          </x14:cfRule>
          <x14:cfRule type="containsText" priority="15845" operator="containsText" id="{B9FEDAC2-7469-4368-9119-BE41F3DF0ED8}">
            <xm:f>NOT(ISERROR(SEARCH('Listados Datos'!$P$5,AR118)))</xm:f>
            <xm:f>'Listados Datos'!$P$5</xm:f>
            <x14:dxf>
              <fill>
                <patternFill>
                  <bgColor rgb="FFFFFF00"/>
                </patternFill>
              </fill>
            </x14:dxf>
          </x14:cfRule>
          <x14:cfRule type="containsText" priority="15846" operator="containsText" id="{479DB9BE-8816-4715-A159-9D61A16A681E}">
            <xm:f>NOT(ISERROR(SEARCH('Listados Datos'!$P$6,AR118)))</xm:f>
            <xm:f>'Listados Datos'!$P$6</xm:f>
            <x14:dxf>
              <fill>
                <patternFill>
                  <bgColor rgb="FFFFC000"/>
                </patternFill>
              </fill>
            </x14:dxf>
          </x14:cfRule>
          <x14:cfRule type="containsText" priority="15847" operator="containsText" id="{7B06D663-B693-4795-81DE-0E83196A8B98}">
            <xm:f>NOT(ISERROR(SEARCH('Listados Datos'!$P$7,AR118)))</xm:f>
            <xm:f>'Listados Datos'!$P$7</xm:f>
            <x14:dxf>
              <fill>
                <patternFill>
                  <bgColor rgb="FFFF0000"/>
                </patternFill>
              </fill>
            </x14:dxf>
          </x14:cfRule>
          <xm:sqref>AR118</xm:sqref>
        </x14:conditionalFormatting>
        <x14:conditionalFormatting xmlns:xm="http://schemas.microsoft.com/office/excel/2006/main">
          <x14:cfRule type="containsText" priority="15839" operator="containsText" id="{02682765-5134-4C93-A051-F848BBC702DB}">
            <xm:f>NOT(ISERROR(SEARCH('Listados Datos'!$T$3,AT119)))</xm:f>
            <xm:f>'Listados Datos'!$T$3</xm:f>
            <x14:dxf>
              <fill>
                <patternFill patternType="solid">
                  <bgColor rgb="FFC00000"/>
                </patternFill>
              </fill>
            </x14:dxf>
          </x14:cfRule>
          <x14:cfRule type="containsText" priority="15840" operator="containsText" id="{2C1C711A-D2C1-4B52-83EF-D2DCA0E7A52D}">
            <xm:f>NOT(ISERROR(SEARCH('Listados Datos'!$T$4,AT119)))</xm:f>
            <xm:f>'Listados Datos'!$T$4</xm:f>
            <x14:dxf>
              <font>
                <b/>
                <i val="0"/>
                <color theme="0"/>
              </font>
              <fill>
                <patternFill>
                  <bgColor rgb="FFE26B0A"/>
                </patternFill>
              </fill>
            </x14:dxf>
          </x14:cfRule>
          <x14:cfRule type="containsText" priority="15841" operator="containsText" id="{FF9E549A-9D74-4BB4-AEFA-240EEDE3996A}">
            <xm:f>NOT(ISERROR(SEARCH('Listados Datos'!$T$5,AT119)))</xm:f>
            <xm:f>'Listados Datos'!$T$5</xm:f>
            <x14:dxf>
              <font>
                <b/>
                <i val="0"/>
                <color auto="1"/>
              </font>
              <fill>
                <patternFill>
                  <bgColor rgb="FFFFFF00"/>
                </patternFill>
              </fill>
            </x14:dxf>
          </x14:cfRule>
          <x14:cfRule type="containsText" priority="15842" operator="containsText" id="{5652BEAB-95E2-4980-BAAE-C40E0732AB87}">
            <xm:f>NOT(ISERROR(SEARCH('Listados Datos'!$T$6,AT119)))</xm:f>
            <xm:f>'Listados Datos'!$T$6</xm:f>
            <x14:dxf>
              <font>
                <b/>
                <i val="0"/>
              </font>
              <fill>
                <patternFill>
                  <bgColor rgb="FF92D050"/>
                </patternFill>
              </fill>
            </x14:dxf>
          </x14:cfRule>
          <xm:sqref>AT119</xm:sqref>
        </x14:conditionalFormatting>
        <x14:conditionalFormatting xmlns:xm="http://schemas.microsoft.com/office/excel/2006/main">
          <x14:cfRule type="containsText" priority="15829" operator="containsText" id="{041FD1E0-D881-45E9-ACA5-A6DD867A2AB4}">
            <xm:f>NOT(ISERROR(SEARCH('Listados Datos'!$P$3,AR119)))</xm:f>
            <xm:f>'Listados Datos'!$P$3</xm:f>
            <x14:dxf>
              <fill>
                <patternFill>
                  <bgColor rgb="FF99CC00"/>
                </patternFill>
              </fill>
            </x14:dxf>
          </x14:cfRule>
          <x14:cfRule type="containsText" priority="15830" operator="containsText" id="{2C1F9303-FF58-451A-82D5-F9822A31DADD}">
            <xm:f>NOT(ISERROR(SEARCH('Listados Datos'!$P$4,AR119)))</xm:f>
            <xm:f>'Listados Datos'!$P$4</xm:f>
            <x14:dxf>
              <fill>
                <patternFill>
                  <bgColor rgb="FF33CC33"/>
                </patternFill>
              </fill>
            </x14:dxf>
          </x14:cfRule>
          <x14:cfRule type="containsText" priority="15831" operator="containsText" id="{AD242DC6-C617-407E-AA54-5BE2450E787B}">
            <xm:f>NOT(ISERROR(SEARCH('Listados Datos'!$P$5,AR119)))</xm:f>
            <xm:f>'Listados Datos'!$P$5</xm:f>
            <x14:dxf>
              <fill>
                <patternFill>
                  <bgColor rgb="FFFFFF00"/>
                </patternFill>
              </fill>
            </x14:dxf>
          </x14:cfRule>
          <x14:cfRule type="containsText" priority="15832" operator="containsText" id="{16F8DB6A-809D-46DC-8F96-A109B0DB340A}">
            <xm:f>NOT(ISERROR(SEARCH('Listados Datos'!$P$6,AR119)))</xm:f>
            <xm:f>'Listados Datos'!$P$6</xm:f>
            <x14:dxf>
              <fill>
                <patternFill>
                  <bgColor rgb="FFFFC000"/>
                </patternFill>
              </fill>
            </x14:dxf>
          </x14:cfRule>
          <x14:cfRule type="containsText" priority="15833" operator="containsText" id="{C96A2590-A537-4F7E-99C3-8B4237D9BA0A}">
            <xm:f>NOT(ISERROR(SEARCH('Listados Datos'!$P$7,AR119)))</xm:f>
            <xm:f>'Listados Datos'!$P$7</xm:f>
            <x14:dxf>
              <fill>
                <patternFill>
                  <bgColor rgb="FFFF0000"/>
                </patternFill>
              </fill>
            </x14:dxf>
          </x14:cfRule>
          <xm:sqref>AR119</xm:sqref>
        </x14:conditionalFormatting>
        <x14:conditionalFormatting xmlns:xm="http://schemas.microsoft.com/office/excel/2006/main">
          <x14:cfRule type="containsText" priority="15811" operator="containsText" id="{457793EF-25B9-4DA9-9E87-44587B9CB70B}">
            <xm:f>NOT(ISERROR(SEARCH('Listados Datos'!$T$3,AF120)))</xm:f>
            <xm:f>'Listados Datos'!$T$3</xm:f>
            <x14:dxf>
              <fill>
                <patternFill patternType="solid">
                  <bgColor rgb="FFC00000"/>
                </patternFill>
              </fill>
            </x14:dxf>
          </x14:cfRule>
          <x14:cfRule type="containsText" priority="15812" operator="containsText" id="{534DFE94-811B-4744-8CA6-E214D2DB3182}">
            <xm:f>NOT(ISERROR(SEARCH('Listados Datos'!$T$4,AF120)))</xm:f>
            <xm:f>'Listados Datos'!$T$4</xm:f>
            <x14:dxf>
              <font>
                <b/>
                <i val="0"/>
                <color theme="0"/>
              </font>
              <fill>
                <patternFill>
                  <bgColor rgb="FFE26B0A"/>
                </patternFill>
              </fill>
            </x14:dxf>
          </x14:cfRule>
          <x14:cfRule type="containsText" priority="15813" operator="containsText" id="{FB5E28C5-B5BA-44C8-8831-04E301829F42}">
            <xm:f>NOT(ISERROR(SEARCH('Listados Datos'!$T$5,AF120)))</xm:f>
            <xm:f>'Listados Datos'!$T$5</xm:f>
            <x14:dxf>
              <font>
                <b/>
                <i val="0"/>
                <color auto="1"/>
              </font>
              <fill>
                <patternFill>
                  <bgColor rgb="FFFFFF00"/>
                </patternFill>
              </fill>
            </x14:dxf>
          </x14:cfRule>
          <x14:cfRule type="containsText" priority="15814" operator="containsText" id="{81C4740B-0888-437E-BD3F-EFB5FA38AA66}">
            <xm:f>NOT(ISERROR(SEARCH('Listados Datos'!$T$6,AF120)))</xm:f>
            <xm:f>'Listados Datos'!$T$6</xm:f>
            <x14:dxf>
              <font>
                <b/>
                <i val="0"/>
              </font>
              <fill>
                <patternFill>
                  <bgColor rgb="FF92D050"/>
                </patternFill>
              </fill>
            </x14:dxf>
          </x14:cfRule>
          <xm:sqref>AF120:AF121</xm:sqref>
        </x14:conditionalFormatting>
        <x14:conditionalFormatting xmlns:xm="http://schemas.microsoft.com/office/excel/2006/main">
          <x14:cfRule type="containsText" priority="15807" operator="containsText" id="{6AB21AB3-2B17-4959-B2A9-D0B3D0C0BAF9}">
            <xm:f>NOT(ISERROR(SEARCH('Listados Datos'!$T$3,AB120)))</xm:f>
            <xm:f>'Listados Datos'!$T$3</xm:f>
            <x14:dxf>
              <fill>
                <patternFill patternType="solid">
                  <bgColor rgb="FFC00000"/>
                </patternFill>
              </fill>
            </x14:dxf>
          </x14:cfRule>
          <x14:cfRule type="containsText" priority="15808" operator="containsText" id="{235BB9A6-A9E4-4FF4-A88C-68EAF3D43DB3}">
            <xm:f>NOT(ISERROR(SEARCH('Listados Datos'!$T$4,AB120)))</xm:f>
            <xm:f>'Listados Datos'!$T$4</xm:f>
            <x14:dxf>
              <font>
                <b/>
                <i val="0"/>
                <color theme="0"/>
              </font>
              <fill>
                <patternFill>
                  <bgColor rgb="FFE26B0A"/>
                </patternFill>
              </fill>
            </x14:dxf>
          </x14:cfRule>
          <x14:cfRule type="containsText" priority="15809" operator="containsText" id="{AA2425B1-42FD-4B77-9BF6-28512F7E70D3}">
            <xm:f>NOT(ISERROR(SEARCH('Listados Datos'!$T$5,AB120)))</xm:f>
            <xm:f>'Listados Datos'!$T$5</xm:f>
            <x14:dxf>
              <font>
                <b/>
                <i val="0"/>
                <color auto="1"/>
              </font>
              <fill>
                <patternFill>
                  <bgColor rgb="FFFFFF00"/>
                </patternFill>
              </fill>
            </x14:dxf>
          </x14:cfRule>
          <x14:cfRule type="containsText" priority="15810" operator="containsText" id="{3B9BC9FE-6A1C-4F20-80E0-EC5CE7E2047D}">
            <xm:f>NOT(ISERROR(SEARCH('Listados Datos'!$T$6,AB120)))</xm:f>
            <xm:f>'Listados Datos'!$T$6</xm:f>
            <x14:dxf>
              <font>
                <b/>
                <i val="0"/>
              </font>
              <fill>
                <patternFill>
                  <bgColor rgb="FF92D050"/>
                </patternFill>
              </fill>
            </x14:dxf>
          </x14:cfRule>
          <xm:sqref>AB120:AB121</xm:sqref>
        </x14:conditionalFormatting>
        <x14:conditionalFormatting xmlns:xm="http://schemas.microsoft.com/office/excel/2006/main">
          <x14:cfRule type="containsText" priority="15797" operator="containsText" id="{A6796D40-3281-4FF8-9EF3-F6F3275594CA}">
            <xm:f>NOT(ISERROR(SEARCH('Listados Datos'!$P$3,Z120)))</xm:f>
            <xm:f>'Listados Datos'!$P$3</xm:f>
            <x14:dxf>
              <fill>
                <patternFill>
                  <bgColor rgb="FF99CC00"/>
                </patternFill>
              </fill>
            </x14:dxf>
          </x14:cfRule>
          <x14:cfRule type="containsText" priority="15798" operator="containsText" id="{1F2C1B6A-9AE2-4D52-A08A-1689AD79CB43}">
            <xm:f>NOT(ISERROR(SEARCH('Listados Datos'!$P$4,Z120)))</xm:f>
            <xm:f>'Listados Datos'!$P$4</xm:f>
            <x14:dxf>
              <fill>
                <patternFill>
                  <bgColor rgb="FF33CC33"/>
                </patternFill>
              </fill>
            </x14:dxf>
          </x14:cfRule>
          <x14:cfRule type="containsText" priority="15799" operator="containsText" id="{EAFC34D1-78EF-42C6-835B-5CA7D4F4FB6B}">
            <xm:f>NOT(ISERROR(SEARCH('Listados Datos'!$P$5,Z120)))</xm:f>
            <xm:f>'Listados Datos'!$P$5</xm:f>
            <x14:dxf>
              <fill>
                <patternFill>
                  <bgColor rgb="FFFFFF00"/>
                </patternFill>
              </fill>
            </x14:dxf>
          </x14:cfRule>
          <x14:cfRule type="containsText" priority="15800" operator="containsText" id="{D3A05447-18D5-47E7-B4BB-8377014E66AF}">
            <xm:f>NOT(ISERROR(SEARCH('Listados Datos'!$P$6,Z120)))</xm:f>
            <xm:f>'Listados Datos'!$P$6</xm:f>
            <x14:dxf>
              <fill>
                <patternFill>
                  <bgColor rgb="FFFFC000"/>
                </patternFill>
              </fill>
            </x14:dxf>
          </x14:cfRule>
          <x14:cfRule type="containsText" priority="15801" operator="containsText" id="{3E6C2531-3BB9-4D31-851E-DBB8510967B1}">
            <xm:f>NOT(ISERROR(SEARCH('Listados Datos'!$P$7,Z120)))</xm:f>
            <xm:f>'Listados Datos'!$P$7</xm:f>
            <x14:dxf>
              <fill>
                <patternFill>
                  <bgColor rgb="FFFF0000"/>
                </patternFill>
              </fill>
            </x14:dxf>
          </x14:cfRule>
          <xm:sqref>Z120:Z121</xm:sqref>
        </x14:conditionalFormatting>
        <x14:conditionalFormatting xmlns:xm="http://schemas.microsoft.com/office/excel/2006/main">
          <x14:cfRule type="containsText" priority="15769" operator="containsText" id="{5A795A60-FADF-40D6-BC20-53A54D9FF23B}">
            <xm:f>NOT(ISERROR(SEARCH('Listados Datos'!$T$3,AT121)))</xm:f>
            <xm:f>'Listados Datos'!$T$3</xm:f>
            <x14:dxf>
              <fill>
                <patternFill patternType="solid">
                  <bgColor rgb="FFC00000"/>
                </patternFill>
              </fill>
            </x14:dxf>
          </x14:cfRule>
          <x14:cfRule type="containsText" priority="15770" operator="containsText" id="{45E6477D-F825-4FD5-9D33-A9B9C0DE343A}">
            <xm:f>NOT(ISERROR(SEARCH('Listados Datos'!$T$4,AT121)))</xm:f>
            <xm:f>'Listados Datos'!$T$4</xm:f>
            <x14:dxf>
              <font>
                <b/>
                <i val="0"/>
                <color theme="0"/>
              </font>
              <fill>
                <patternFill>
                  <bgColor rgb="FFE26B0A"/>
                </patternFill>
              </fill>
            </x14:dxf>
          </x14:cfRule>
          <x14:cfRule type="containsText" priority="15771" operator="containsText" id="{5F8FED0E-BE30-4056-8178-B2DD491635CB}">
            <xm:f>NOT(ISERROR(SEARCH('Listados Datos'!$T$5,AT121)))</xm:f>
            <xm:f>'Listados Datos'!$T$5</xm:f>
            <x14:dxf>
              <font>
                <b/>
                <i val="0"/>
                <color auto="1"/>
              </font>
              <fill>
                <patternFill>
                  <bgColor rgb="FFFFFF00"/>
                </patternFill>
              </fill>
            </x14:dxf>
          </x14:cfRule>
          <x14:cfRule type="containsText" priority="15772" operator="containsText" id="{2E0E83D0-DAC3-4A7E-BAE2-E4841EA0602E}">
            <xm:f>NOT(ISERROR(SEARCH('Listados Datos'!$T$6,AT121)))</xm:f>
            <xm:f>'Listados Datos'!$T$6</xm:f>
            <x14:dxf>
              <font>
                <b/>
                <i val="0"/>
              </font>
              <fill>
                <patternFill>
                  <bgColor rgb="FF92D050"/>
                </patternFill>
              </fill>
            </x14:dxf>
          </x14:cfRule>
          <xm:sqref>AT121</xm:sqref>
        </x14:conditionalFormatting>
        <x14:conditionalFormatting xmlns:xm="http://schemas.microsoft.com/office/excel/2006/main">
          <x14:cfRule type="containsText" priority="15717" operator="containsText" id="{E593FC20-DF3B-4EBC-8BCD-8F3D0DDC8498}">
            <xm:f>NOT(ISERROR(SEARCH('Listados Datos'!$P$3,AR122)))</xm:f>
            <xm:f>'Listados Datos'!$P$3</xm:f>
            <x14:dxf>
              <fill>
                <patternFill>
                  <bgColor rgb="FF99CC00"/>
                </patternFill>
              </fill>
            </x14:dxf>
          </x14:cfRule>
          <x14:cfRule type="containsText" priority="15718" operator="containsText" id="{8561120E-EE67-4AF0-8964-A0ECABAAEB7A}">
            <xm:f>NOT(ISERROR(SEARCH('Listados Datos'!$P$4,AR122)))</xm:f>
            <xm:f>'Listados Datos'!$P$4</xm:f>
            <x14:dxf>
              <fill>
                <patternFill>
                  <bgColor rgb="FF33CC33"/>
                </patternFill>
              </fill>
            </x14:dxf>
          </x14:cfRule>
          <x14:cfRule type="containsText" priority="15719" operator="containsText" id="{1D08A96A-55A1-4333-98F9-5E89746B821A}">
            <xm:f>NOT(ISERROR(SEARCH('Listados Datos'!$P$5,AR122)))</xm:f>
            <xm:f>'Listados Datos'!$P$5</xm:f>
            <x14:dxf>
              <fill>
                <patternFill>
                  <bgColor rgb="FFFFFF00"/>
                </patternFill>
              </fill>
            </x14:dxf>
          </x14:cfRule>
          <x14:cfRule type="containsText" priority="15720" operator="containsText" id="{07C7B2BE-08D9-4119-99F6-EF9E641F51E1}">
            <xm:f>NOT(ISERROR(SEARCH('Listados Datos'!$P$6,AR122)))</xm:f>
            <xm:f>'Listados Datos'!$P$6</xm:f>
            <x14:dxf>
              <fill>
                <patternFill>
                  <bgColor rgb="FFFFC000"/>
                </patternFill>
              </fill>
            </x14:dxf>
          </x14:cfRule>
          <x14:cfRule type="containsText" priority="15721" operator="containsText" id="{5D42E57E-2F38-4993-80F4-92F7F0ECFBF6}">
            <xm:f>NOT(ISERROR(SEARCH('Listados Datos'!$P$7,AR122)))</xm:f>
            <xm:f>'Listados Datos'!$P$7</xm:f>
            <x14:dxf>
              <fill>
                <patternFill>
                  <bgColor rgb="FFFF0000"/>
                </patternFill>
              </fill>
            </x14:dxf>
          </x14:cfRule>
          <xm:sqref>AR122</xm:sqref>
        </x14:conditionalFormatting>
        <x14:conditionalFormatting xmlns:xm="http://schemas.microsoft.com/office/excel/2006/main">
          <x14:cfRule type="containsText" priority="15755" operator="containsText" id="{39EE32DF-BE60-40D8-8916-05C669086A05}">
            <xm:f>NOT(ISERROR(SEARCH('Listados Datos'!$T$3,AF122)))</xm:f>
            <xm:f>'Listados Datos'!$T$3</xm:f>
            <x14:dxf>
              <fill>
                <patternFill patternType="solid">
                  <bgColor rgb="FFC00000"/>
                </patternFill>
              </fill>
            </x14:dxf>
          </x14:cfRule>
          <x14:cfRule type="containsText" priority="15756" operator="containsText" id="{E3B0AB72-A3A5-4767-B6E1-925A2C1EE181}">
            <xm:f>NOT(ISERROR(SEARCH('Listados Datos'!$T$4,AF122)))</xm:f>
            <xm:f>'Listados Datos'!$T$4</xm:f>
            <x14:dxf>
              <font>
                <b/>
                <i val="0"/>
                <color theme="0"/>
              </font>
              <fill>
                <patternFill>
                  <bgColor rgb="FFE26B0A"/>
                </patternFill>
              </fill>
            </x14:dxf>
          </x14:cfRule>
          <x14:cfRule type="containsText" priority="15757" operator="containsText" id="{0D87DB6E-3832-4102-A26C-01EED2AA2B28}">
            <xm:f>NOT(ISERROR(SEARCH('Listados Datos'!$T$5,AF122)))</xm:f>
            <xm:f>'Listados Datos'!$T$5</xm:f>
            <x14:dxf>
              <font>
                <b/>
                <i val="0"/>
                <color auto="1"/>
              </font>
              <fill>
                <patternFill>
                  <bgColor rgb="FFFFFF00"/>
                </patternFill>
              </fill>
            </x14:dxf>
          </x14:cfRule>
          <x14:cfRule type="containsText" priority="15758" operator="containsText" id="{D79F779B-601E-4A3B-AEB6-2D07F273EE23}">
            <xm:f>NOT(ISERROR(SEARCH('Listados Datos'!$T$6,AF122)))</xm:f>
            <xm:f>'Listados Datos'!$T$6</xm:f>
            <x14:dxf>
              <font>
                <b/>
                <i val="0"/>
              </font>
              <fill>
                <patternFill>
                  <bgColor rgb="FF92D050"/>
                </patternFill>
              </fill>
            </x14:dxf>
          </x14:cfRule>
          <xm:sqref>AF122</xm:sqref>
        </x14:conditionalFormatting>
        <x14:conditionalFormatting xmlns:xm="http://schemas.microsoft.com/office/excel/2006/main">
          <x14:cfRule type="containsText" priority="15751" operator="containsText" id="{8323F671-7AA2-473F-BE5F-60FE6FEE9F17}">
            <xm:f>NOT(ISERROR(SEARCH('Listados Datos'!$T$3,AB122)))</xm:f>
            <xm:f>'Listados Datos'!$T$3</xm:f>
            <x14:dxf>
              <fill>
                <patternFill patternType="solid">
                  <bgColor rgb="FFC00000"/>
                </patternFill>
              </fill>
            </x14:dxf>
          </x14:cfRule>
          <x14:cfRule type="containsText" priority="15752" operator="containsText" id="{4861F463-18A4-4F73-8A90-ADC6AE9BC333}">
            <xm:f>NOT(ISERROR(SEARCH('Listados Datos'!$T$4,AB122)))</xm:f>
            <xm:f>'Listados Datos'!$T$4</xm:f>
            <x14:dxf>
              <font>
                <b/>
                <i val="0"/>
                <color theme="0"/>
              </font>
              <fill>
                <patternFill>
                  <bgColor rgb="FFE26B0A"/>
                </patternFill>
              </fill>
            </x14:dxf>
          </x14:cfRule>
          <x14:cfRule type="containsText" priority="15753" operator="containsText" id="{1B047F3D-B761-4B89-AB4A-34F542D8B7C8}">
            <xm:f>NOT(ISERROR(SEARCH('Listados Datos'!$T$5,AB122)))</xm:f>
            <xm:f>'Listados Datos'!$T$5</xm:f>
            <x14:dxf>
              <font>
                <b/>
                <i val="0"/>
                <color auto="1"/>
              </font>
              <fill>
                <patternFill>
                  <bgColor rgb="FFFFFF00"/>
                </patternFill>
              </fill>
            </x14:dxf>
          </x14:cfRule>
          <x14:cfRule type="containsText" priority="15754" operator="containsText" id="{96836567-D39F-48CD-8F97-5298BD419CBC}">
            <xm:f>NOT(ISERROR(SEARCH('Listados Datos'!$T$6,AB122)))</xm:f>
            <xm:f>'Listados Datos'!$T$6</xm:f>
            <x14:dxf>
              <font>
                <b/>
                <i val="0"/>
              </font>
              <fill>
                <patternFill>
                  <bgColor rgb="FF92D050"/>
                </patternFill>
              </fill>
            </x14:dxf>
          </x14:cfRule>
          <xm:sqref>AB122</xm:sqref>
        </x14:conditionalFormatting>
        <x14:conditionalFormatting xmlns:xm="http://schemas.microsoft.com/office/excel/2006/main">
          <x14:cfRule type="containsText" priority="15741" operator="containsText" id="{6B5B0973-39AF-496F-9C2E-57BCF31D35C6}">
            <xm:f>NOT(ISERROR(SEARCH('Listados Datos'!$P$3,Z122)))</xm:f>
            <xm:f>'Listados Datos'!$P$3</xm:f>
            <x14:dxf>
              <fill>
                <patternFill>
                  <bgColor rgb="FF99CC00"/>
                </patternFill>
              </fill>
            </x14:dxf>
          </x14:cfRule>
          <x14:cfRule type="containsText" priority="15742" operator="containsText" id="{5CC0E8F9-6556-4A1E-81D9-25CB62D4712C}">
            <xm:f>NOT(ISERROR(SEARCH('Listados Datos'!$P$4,Z122)))</xm:f>
            <xm:f>'Listados Datos'!$P$4</xm:f>
            <x14:dxf>
              <fill>
                <patternFill>
                  <bgColor rgb="FF33CC33"/>
                </patternFill>
              </fill>
            </x14:dxf>
          </x14:cfRule>
          <x14:cfRule type="containsText" priority="15743" operator="containsText" id="{F2384372-7DB2-4F64-BABB-06CFC96FF5C7}">
            <xm:f>NOT(ISERROR(SEARCH('Listados Datos'!$P$5,Z122)))</xm:f>
            <xm:f>'Listados Datos'!$P$5</xm:f>
            <x14:dxf>
              <fill>
                <patternFill>
                  <bgColor rgb="FFFFFF00"/>
                </patternFill>
              </fill>
            </x14:dxf>
          </x14:cfRule>
          <x14:cfRule type="containsText" priority="15744" operator="containsText" id="{D439746C-11A4-4A15-B7FC-FCA6788C5BF9}">
            <xm:f>NOT(ISERROR(SEARCH('Listados Datos'!$P$6,Z122)))</xm:f>
            <xm:f>'Listados Datos'!$P$6</xm:f>
            <x14:dxf>
              <fill>
                <patternFill>
                  <bgColor rgb="FFFFC000"/>
                </patternFill>
              </fill>
            </x14:dxf>
          </x14:cfRule>
          <x14:cfRule type="containsText" priority="15745" operator="containsText" id="{7B79C330-7937-4A33-9D44-830093A95793}">
            <xm:f>NOT(ISERROR(SEARCH('Listados Datos'!$P$7,Z122)))</xm:f>
            <xm:f>'Listados Datos'!$P$7</xm:f>
            <x14:dxf>
              <fill>
                <patternFill>
                  <bgColor rgb="FFFF0000"/>
                </patternFill>
              </fill>
            </x14:dxf>
          </x14:cfRule>
          <xm:sqref>Z122</xm:sqref>
        </x14:conditionalFormatting>
        <x14:conditionalFormatting xmlns:xm="http://schemas.microsoft.com/office/excel/2006/main">
          <x14:cfRule type="containsText" priority="15727" operator="containsText" id="{DC85C5D3-6F02-4C25-A792-D4240DF705C6}">
            <xm:f>NOT(ISERROR(SEARCH('Listados Datos'!$T$3,AT122)))</xm:f>
            <xm:f>'Listados Datos'!$T$3</xm:f>
            <x14:dxf>
              <fill>
                <patternFill patternType="solid">
                  <bgColor rgb="FFC00000"/>
                </patternFill>
              </fill>
            </x14:dxf>
          </x14:cfRule>
          <x14:cfRule type="containsText" priority="15728" operator="containsText" id="{CD5687AE-4D87-4813-B45B-7E68FB4A8FDB}">
            <xm:f>NOT(ISERROR(SEARCH('Listados Datos'!$T$4,AT122)))</xm:f>
            <xm:f>'Listados Datos'!$T$4</xm:f>
            <x14:dxf>
              <font>
                <b/>
                <i val="0"/>
                <color theme="0"/>
              </font>
              <fill>
                <patternFill>
                  <bgColor rgb="FFE26B0A"/>
                </patternFill>
              </fill>
            </x14:dxf>
          </x14:cfRule>
          <x14:cfRule type="containsText" priority="15729" operator="containsText" id="{E968D8DE-30D9-4CAA-B210-75151D51D4BF}">
            <xm:f>NOT(ISERROR(SEARCH('Listados Datos'!$T$5,AT122)))</xm:f>
            <xm:f>'Listados Datos'!$T$5</xm:f>
            <x14:dxf>
              <font>
                <b/>
                <i val="0"/>
                <color auto="1"/>
              </font>
              <fill>
                <patternFill>
                  <bgColor rgb="FFFFFF00"/>
                </patternFill>
              </fill>
            </x14:dxf>
          </x14:cfRule>
          <x14:cfRule type="containsText" priority="15730" operator="containsText" id="{0A8DC4C6-F250-4B12-BFFA-DA3CA695C335}">
            <xm:f>NOT(ISERROR(SEARCH('Listados Datos'!$T$6,AT122)))</xm:f>
            <xm:f>'Listados Datos'!$T$6</xm:f>
            <x14:dxf>
              <font>
                <b/>
                <i val="0"/>
              </font>
              <fill>
                <patternFill>
                  <bgColor rgb="FF92D050"/>
                </patternFill>
              </fill>
            </x14:dxf>
          </x14:cfRule>
          <xm:sqref>AT122</xm:sqref>
        </x14:conditionalFormatting>
        <x14:conditionalFormatting xmlns:xm="http://schemas.microsoft.com/office/excel/2006/main">
          <x14:cfRule type="containsText" priority="15567" operator="containsText" id="{93785A63-6077-489C-AD3C-578E32618632}">
            <xm:f>NOT(ISERROR(SEARCH('Listados Datos'!$P$3,AR127)))</xm:f>
            <xm:f>'Listados Datos'!$P$3</xm:f>
            <x14:dxf>
              <fill>
                <patternFill>
                  <bgColor rgb="FF99CC00"/>
                </patternFill>
              </fill>
            </x14:dxf>
          </x14:cfRule>
          <x14:cfRule type="containsText" priority="15568" operator="containsText" id="{C3303C03-4402-469B-88C3-CFE17EB7CE7B}">
            <xm:f>NOT(ISERROR(SEARCH('Listados Datos'!$P$4,AR127)))</xm:f>
            <xm:f>'Listados Datos'!$P$4</xm:f>
            <x14:dxf>
              <fill>
                <patternFill>
                  <bgColor rgb="FF33CC33"/>
                </patternFill>
              </fill>
            </x14:dxf>
          </x14:cfRule>
          <x14:cfRule type="containsText" priority="15569" operator="containsText" id="{31755EA9-25AD-465D-BB71-12EF59D4A7E2}">
            <xm:f>NOT(ISERROR(SEARCH('Listados Datos'!$P$5,AR127)))</xm:f>
            <xm:f>'Listados Datos'!$P$5</xm:f>
            <x14:dxf>
              <fill>
                <patternFill>
                  <bgColor rgb="FFFFFF00"/>
                </patternFill>
              </fill>
            </x14:dxf>
          </x14:cfRule>
          <x14:cfRule type="containsText" priority="15570" operator="containsText" id="{13A90C8C-16D5-4FB5-B054-B5D235E9E49D}">
            <xm:f>NOT(ISERROR(SEARCH('Listados Datos'!$P$6,AR127)))</xm:f>
            <xm:f>'Listados Datos'!$P$6</xm:f>
            <x14:dxf>
              <fill>
                <patternFill>
                  <bgColor rgb="FFFFC000"/>
                </patternFill>
              </fill>
            </x14:dxf>
          </x14:cfRule>
          <x14:cfRule type="containsText" priority="15571" operator="containsText" id="{400AFCB5-1161-4DA7-A6AF-31FF86C98B89}">
            <xm:f>NOT(ISERROR(SEARCH('Listados Datos'!$P$7,AR127)))</xm:f>
            <xm:f>'Listados Datos'!$P$7</xm:f>
            <x14:dxf>
              <fill>
                <patternFill>
                  <bgColor rgb="FFFF0000"/>
                </patternFill>
              </fill>
            </x14:dxf>
          </x14:cfRule>
          <xm:sqref>AR127</xm:sqref>
        </x14:conditionalFormatting>
        <x14:conditionalFormatting xmlns:xm="http://schemas.microsoft.com/office/excel/2006/main">
          <x14:cfRule type="containsText" priority="15633" operator="containsText" id="{8608231F-F634-4EBF-8FF7-56E38D0D16B4}">
            <xm:f>NOT(ISERROR(SEARCH('Listados Datos'!$T$3,AT129)))</xm:f>
            <xm:f>'Listados Datos'!$T$3</xm:f>
            <x14:dxf>
              <fill>
                <patternFill patternType="solid">
                  <bgColor rgb="FFC00000"/>
                </patternFill>
              </fill>
            </x14:dxf>
          </x14:cfRule>
          <x14:cfRule type="containsText" priority="15634" operator="containsText" id="{3EA99ED5-C44F-4D48-9368-DC56985FFC70}">
            <xm:f>NOT(ISERROR(SEARCH('Listados Datos'!$T$4,AT129)))</xm:f>
            <xm:f>'Listados Datos'!$T$4</xm:f>
            <x14:dxf>
              <font>
                <b/>
                <i val="0"/>
                <color theme="0"/>
              </font>
              <fill>
                <patternFill>
                  <bgColor rgb="FFE26B0A"/>
                </patternFill>
              </fill>
            </x14:dxf>
          </x14:cfRule>
          <x14:cfRule type="containsText" priority="15635" operator="containsText" id="{1C666C6A-387D-4BD1-9DAA-2814862A8503}">
            <xm:f>NOT(ISERROR(SEARCH('Listados Datos'!$T$5,AT129)))</xm:f>
            <xm:f>'Listados Datos'!$T$5</xm:f>
            <x14:dxf>
              <font>
                <b/>
                <i val="0"/>
                <color auto="1"/>
              </font>
              <fill>
                <patternFill>
                  <bgColor rgb="FFFFFF00"/>
                </patternFill>
              </fill>
            </x14:dxf>
          </x14:cfRule>
          <x14:cfRule type="containsText" priority="15636" operator="containsText" id="{3D95276D-7628-4DD3-9A52-2D92095B6E2C}">
            <xm:f>NOT(ISERROR(SEARCH('Listados Datos'!$T$6,AT129)))</xm:f>
            <xm:f>'Listados Datos'!$T$6</xm:f>
            <x14:dxf>
              <font>
                <b/>
                <i val="0"/>
              </font>
              <fill>
                <patternFill>
                  <bgColor rgb="FF92D050"/>
                </patternFill>
              </fill>
            </x14:dxf>
          </x14:cfRule>
          <xm:sqref>AT129</xm:sqref>
        </x14:conditionalFormatting>
        <x14:conditionalFormatting xmlns:xm="http://schemas.microsoft.com/office/excel/2006/main">
          <x14:cfRule type="containsText" priority="15623" operator="containsText" id="{84A5603A-F142-4DF8-8505-B13D7BB3301E}">
            <xm:f>NOT(ISERROR(SEARCH('Listados Datos'!$P$3,AR129)))</xm:f>
            <xm:f>'Listados Datos'!$P$3</xm:f>
            <x14:dxf>
              <fill>
                <patternFill>
                  <bgColor rgb="FF99CC00"/>
                </patternFill>
              </fill>
            </x14:dxf>
          </x14:cfRule>
          <x14:cfRule type="containsText" priority="15624" operator="containsText" id="{FFA8D5BF-1333-491D-9210-6E4D01574F78}">
            <xm:f>NOT(ISERROR(SEARCH('Listados Datos'!$P$4,AR129)))</xm:f>
            <xm:f>'Listados Datos'!$P$4</xm:f>
            <x14:dxf>
              <fill>
                <patternFill>
                  <bgColor rgb="FF33CC33"/>
                </patternFill>
              </fill>
            </x14:dxf>
          </x14:cfRule>
          <x14:cfRule type="containsText" priority="15625" operator="containsText" id="{03BF0F3A-03A1-4A43-8839-C48104BFFABD}">
            <xm:f>NOT(ISERROR(SEARCH('Listados Datos'!$P$5,AR129)))</xm:f>
            <xm:f>'Listados Datos'!$P$5</xm:f>
            <x14:dxf>
              <fill>
                <patternFill>
                  <bgColor rgb="FFFFFF00"/>
                </patternFill>
              </fill>
            </x14:dxf>
          </x14:cfRule>
          <x14:cfRule type="containsText" priority="15626" operator="containsText" id="{140E9E6B-B326-4743-B8B6-80A4B3EA98F5}">
            <xm:f>NOT(ISERROR(SEARCH('Listados Datos'!$P$6,AR129)))</xm:f>
            <xm:f>'Listados Datos'!$P$6</xm:f>
            <x14:dxf>
              <fill>
                <patternFill>
                  <bgColor rgb="FFFFC000"/>
                </patternFill>
              </fill>
            </x14:dxf>
          </x14:cfRule>
          <x14:cfRule type="containsText" priority="15627" operator="containsText" id="{D016BC3A-CF96-4DE8-9E1C-1A57EFD4C8C1}">
            <xm:f>NOT(ISERROR(SEARCH('Listados Datos'!$P$7,AR129)))</xm:f>
            <xm:f>'Listados Datos'!$P$7</xm:f>
            <x14:dxf>
              <fill>
                <patternFill>
                  <bgColor rgb="FFFF0000"/>
                </patternFill>
              </fill>
            </x14:dxf>
          </x14:cfRule>
          <xm:sqref>AR129</xm:sqref>
        </x14:conditionalFormatting>
        <x14:conditionalFormatting xmlns:xm="http://schemas.microsoft.com/office/excel/2006/main">
          <x14:cfRule type="containsText" priority="15591" operator="containsText" id="{61A6F162-C8EF-4B09-81D4-48F3FD5109B5}">
            <xm:f>NOT(ISERROR(SEARCH('Listados Datos'!$T$3,AT126)))</xm:f>
            <xm:f>'Listados Datos'!$T$3</xm:f>
            <x14:dxf>
              <fill>
                <patternFill patternType="solid">
                  <bgColor rgb="FFC00000"/>
                </patternFill>
              </fill>
            </x14:dxf>
          </x14:cfRule>
          <x14:cfRule type="containsText" priority="15592" operator="containsText" id="{54CB83A0-9873-4089-BAB1-DC949F9E9934}">
            <xm:f>NOT(ISERROR(SEARCH('Listados Datos'!$T$4,AT126)))</xm:f>
            <xm:f>'Listados Datos'!$T$4</xm:f>
            <x14:dxf>
              <font>
                <b/>
                <i val="0"/>
                <color theme="0"/>
              </font>
              <fill>
                <patternFill>
                  <bgColor rgb="FFE26B0A"/>
                </patternFill>
              </fill>
            </x14:dxf>
          </x14:cfRule>
          <x14:cfRule type="containsText" priority="15593" operator="containsText" id="{183361A2-4259-4A77-A73F-20035460273A}">
            <xm:f>NOT(ISERROR(SEARCH('Listados Datos'!$T$5,AT126)))</xm:f>
            <xm:f>'Listados Datos'!$T$5</xm:f>
            <x14:dxf>
              <font>
                <b/>
                <i val="0"/>
                <color auto="1"/>
              </font>
              <fill>
                <patternFill>
                  <bgColor rgb="FFFFFF00"/>
                </patternFill>
              </fill>
            </x14:dxf>
          </x14:cfRule>
          <x14:cfRule type="containsText" priority="15594" operator="containsText" id="{2F2C9AB1-9748-4DD2-B4A5-13F262462F17}">
            <xm:f>NOT(ISERROR(SEARCH('Listados Datos'!$T$6,AT126)))</xm:f>
            <xm:f>'Listados Datos'!$T$6</xm:f>
            <x14:dxf>
              <font>
                <b/>
                <i val="0"/>
              </font>
              <fill>
                <patternFill>
                  <bgColor rgb="FF92D050"/>
                </patternFill>
              </fill>
            </x14:dxf>
          </x14:cfRule>
          <xm:sqref>AT126</xm:sqref>
        </x14:conditionalFormatting>
        <x14:conditionalFormatting xmlns:xm="http://schemas.microsoft.com/office/excel/2006/main">
          <x14:cfRule type="containsText" priority="15581" operator="containsText" id="{603D6CED-05DE-4C9F-81B8-C582D1D65B1B}">
            <xm:f>NOT(ISERROR(SEARCH('Listados Datos'!$P$3,AR126)))</xm:f>
            <xm:f>'Listados Datos'!$P$3</xm:f>
            <x14:dxf>
              <fill>
                <patternFill>
                  <bgColor rgb="FF99CC00"/>
                </patternFill>
              </fill>
            </x14:dxf>
          </x14:cfRule>
          <x14:cfRule type="containsText" priority="15582" operator="containsText" id="{8DA7855B-BFAB-40F3-9B26-AE9BA171D76E}">
            <xm:f>NOT(ISERROR(SEARCH('Listados Datos'!$P$4,AR126)))</xm:f>
            <xm:f>'Listados Datos'!$P$4</xm:f>
            <x14:dxf>
              <fill>
                <patternFill>
                  <bgColor rgb="FF33CC33"/>
                </patternFill>
              </fill>
            </x14:dxf>
          </x14:cfRule>
          <x14:cfRule type="containsText" priority="15583" operator="containsText" id="{AE7AD2AE-51E0-4224-A352-5AC28AAE7C63}">
            <xm:f>NOT(ISERROR(SEARCH('Listados Datos'!$P$5,AR126)))</xm:f>
            <xm:f>'Listados Datos'!$P$5</xm:f>
            <x14:dxf>
              <fill>
                <patternFill>
                  <bgColor rgb="FFFFFF00"/>
                </patternFill>
              </fill>
            </x14:dxf>
          </x14:cfRule>
          <x14:cfRule type="containsText" priority="15584" operator="containsText" id="{E3986948-C5D3-4EBA-ADFB-FE203AEC744B}">
            <xm:f>NOT(ISERROR(SEARCH('Listados Datos'!$P$6,AR126)))</xm:f>
            <xm:f>'Listados Datos'!$P$6</xm:f>
            <x14:dxf>
              <fill>
                <patternFill>
                  <bgColor rgb="FFFFC000"/>
                </patternFill>
              </fill>
            </x14:dxf>
          </x14:cfRule>
          <x14:cfRule type="containsText" priority="15585" operator="containsText" id="{C8CED6AD-EC32-4031-BB40-972B75B6F52E}">
            <xm:f>NOT(ISERROR(SEARCH('Listados Datos'!$P$7,AR126)))</xm:f>
            <xm:f>'Listados Datos'!$P$7</xm:f>
            <x14:dxf>
              <fill>
                <patternFill>
                  <bgColor rgb="FFFF0000"/>
                </patternFill>
              </fill>
            </x14:dxf>
          </x14:cfRule>
          <xm:sqref>AR126</xm:sqref>
        </x14:conditionalFormatting>
        <x14:conditionalFormatting xmlns:xm="http://schemas.microsoft.com/office/excel/2006/main">
          <x14:cfRule type="containsText" priority="15699" operator="containsText" id="{867742BF-B60D-4182-AAD7-8433B1A3E8E6}">
            <xm:f>NOT(ISERROR(SEARCH('Listados Datos'!$T$3,AF124)))</xm:f>
            <xm:f>'Listados Datos'!$T$3</xm:f>
            <x14:dxf>
              <fill>
                <patternFill patternType="solid">
                  <bgColor rgb="FFC00000"/>
                </patternFill>
              </fill>
            </x14:dxf>
          </x14:cfRule>
          <x14:cfRule type="containsText" priority="15700" operator="containsText" id="{D756CF29-D5CA-4800-8806-7490CBFEBC4C}">
            <xm:f>NOT(ISERROR(SEARCH('Listados Datos'!$T$4,AF124)))</xm:f>
            <xm:f>'Listados Datos'!$T$4</xm:f>
            <x14:dxf>
              <font>
                <b/>
                <i val="0"/>
                <color theme="0"/>
              </font>
              <fill>
                <patternFill>
                  <bgColor rgb="FFE26B0A"/>
                </patternFill>
              </fill>
            </x14:dxf>
          </x14:cfRule>
          <x14:cfRule type="containsText" priority="15701" operator="containsText" id="{7C16CB15-02AC-4730-AE86-949F34AB704F}">
            <xm:f>NOT(ISERROR(SEARCH('Listados Datos'!$T$5,AF124)))</xm:f>
            <xm:f>'Listados Datos'!$T$5</xm:f>
            <x14:dxf>
              <font>
                <b/>
                <i val="0"/>
                <color auto="1"/>
              </font>
              <fill>
                <patternFill>
                  <bgColor rgb="FFFFFF00"/>
                </patternFill>
              </fill>
            </x14:dxf>
          </x14:cfRule>
          <x14:cfRule type="containsText" priority="15702" operator="containsText" id="{A6717E3C-0823-4EAA-8886-42A966E3E124}">
            <xm:f>NOT(ISERROR(SEARCH('Listados Datos'!$T$6,AF124)))</xm:f>
            <xm:f>'Listados Datos'!$T$6</xm:f>
            <x14:dxf>
              <font>
                <b/>
                <i val="0"/>
              </font>
              <fill>
                <patternFill>
                  <bgColor rgb="FF92D050"/>
                </patternFill>
              </fill>
            </x14:dxf>
          </x14:cfRule>
          <xm:sqref>AF124:AF125 AF129</xm:sqref>
        </x14:conditionalFormatting>
        <x14:conditionalFormatting xmlns:xm="http://schemas.microsoft.com/office/excel/2006/main">
          <x14:cfRule type="containsText" priority="15695" operator="containsText" id="{81FCA4F4-8BA0-4FF2-926E-24400E5D9D2F}">
            <xm:f>NOT(ISERROR(SEARCH('Listados Datos'!$T$3,AB124)))</xm:f>
            <xm:f>'Listados Datos'!$T$3</xm:f>
            <x14:dxf>
              <fill>
                <patternFill patternType="solid">
                  <bgColor rgb="FFC00000"/>
                </patternFill>
              </fill>
            </x14:dxf>
          </x14:cfRule>
          <x14:cfRule type="containsText" priority="15696" operator="containsText" id="{B9047DEC-D7C4-4B77-85D4-5D3EA4E6CBB8}">
            <xm:f>NOT(ISERROR(SEARCH('Listados Datos'!$T$4,AB124)))</xm:f>
            <xm:f>'Listados Datos'!$T$4</xm:f>
            <x14:dxf>
              <font>
                <b/>
                <i val="0"/>
                <color theme="0"/>
              </font>
              <fill>
                <patternFill>
                  <bgColor rgb="FFE26B0A"/>
                </patternFill>
              </fill>
            </x14:dxf>
          </x14:cfRule>
          <x14:cfRule type="containsText" priority="15697" operator="containsText" id="{3C514188-D8AE-43D6-8570-A613A83B1B8B}">
            <xm:f>NOT(ISERROR(SEARCH('Listados Datos'!$T$5,AB124)))</xm:f>
            <xm:f>'Listados Datos'!$T$5</xm:f>
            <x14:dxf>
              <font>
                <b/>
                <i val="0"/>
                <color auto="1"/>
              </font>
              <fill>
                <patternFill>
                  <bgColor rgb="FFFFFF00"/>
                </patternFill>
              </fill>
            </x14:dxf>
          </x14:cfRule>
          <x14:cfRule type="containsText" priority="15698" operator="containsText" id="{78E7E965-E1DE-4CA2-8BA9-2FDD27DFD968}">
            <xm:f>NOT(ISERROR(SEARCH('Listados Datos'!$T$6,AB124)))</xm:f>
            <xm:f>'Listados Datos'!$T$6</xm:f>
            <x14:dxf>
              <font>
                <b/>
                <i val="0"/>
              </font>
              <fill>
                <patternFill>
                  <bgColor rgb="FF92D050"/>
                </patternFill>
              </fill>
            </x14:dxf>
          </x14:cfRule>
          <xm:sqref>AB124:AB125</xm:sqref>
        </x14:conditionalFormatting>
        <x14:conditionalFormatting xmlns:xm="http://schemas.microsoft.com/office/excel/2006/main">
          <x14:cfRule type="containsText" priority="15685" operator="containsText" id="{644E9477-AEDB-432B-AEA0-7A093F88DFFA}">
            <xm:f>NOT(ISERROR(SEARCH('Listados Datos'!$P$3,Z124)))</xm:f>
            <xm:f>'Listados Datos'!$P$3</xm:f>
            <x14:dxf>
              <fill>
                <patternFill>
                  <bgColor rgb="FF99CC00"/>
                </patternFill>
              </fill>
            </x14:dxf>
          </x14:cfRule>
          <x14:cfRule type="containsText" priority="15686" operator="containsText" id="{64F64C21-8689-4F32-943C-27C3F4242DED}">
            <xm:f>NOT(ISERROR(SEARCH('Listados Datos'!$P$4,Z124)))</xm:f>
            <xm:f>'Listados Datos'!$P$4</xm:f>
            <x14:dxf>
              <fill>
                <patternFill>
                  <bgColor rgb="FF33CC33"/>
                </patternFill>
              </fill>
            </x14:dxf>
          </x14:cfRule>
          <x14:cfRule type="containsText" priority="15687" operator="containsText" id="{86851A3E-0322-4A23-9E54-E50F4B6FED85}">
            <xm:f>NOT(ISERROR(SEARCH('Listados Datos'!$P$5,Z124)))</xm:f>
            <xm:f>'Listados Datos'!$P$5</xm:f>
            <x14:dxf>
              <fill>
                <patternFill>
                  <bgColor rgb="FFFFFF00"/>
                </patternFill>
              </fill>
            </x14:dxf>
          </x14:cfRule>
          <x14:cfRule type="containsText" priority="15688" operator="containsText" id="{355CA28D-3F7C-413E-949A-CC1468D1B777}">
            <xm:f>NOT(ISERROR(SEARCH('Listados Datos'!$P$6,Z124)))</xm:f>
            <xm:f>'Listados Datos'!$P$6</xm:f>
            <x14:dxf>
              <fill>
                <patternFill>
                  <bgColor rgb="FFFFC000"/>
                </patternFill>
              </fill>
            </x14:dxf>
          </x14:cfRule>
          <x14:cfRule type="containsText" priority="15689" operator="containsText" id="{A6578DD4-90A0-4BAD-96C4-B6AF977383A0}">
            <xm:f>NOT(ISERROR(SEARCH('Listados Datos'!$P$7,Z124)))</xm:f>
            <xm:f>'Listados Datos'!$P$7</xm:f>
            <x14:dxf>
              <fill>
                <patternFill>
                  <bgColor rgb="FFFF0000"/>
                </patternFill>
              </fill>
            </x14:dxf>
          </x14:cfRule>
          <xm:sqref>Z124:Z125</xm:sqref>
        </x14:conditionalFormatting>
        <x14:conditionalFormatting xmlns:xm="http://schemas.microsoft.com/office/excel/2006/main">
          <x14:cfRule type="containsText" priority="15661" operator="containsText" id="{844CFC1C-6207-426B-812E-9D35C72FDB60}">
            <xm:f>NOT(ISERROR(SEARCH('Listados Datos'!$T$3,AT124)))</xm:f>
            <xm:f>'Listados Datos'!$T$3</xm:f>
            <x14:dxf>
              <fill>
                <patternFill patternType="solid">
                  <bgColor rgb="FFC00000"/>
                </patternFill>
              </fill>
            </x14:dxf>
          </x14:cfRule>
          <x14:cfRule type="containsText" priority="15662" operator="containsText" id="{7020A66B-DCE2-461D-94C7-61CD37F0FA9D}">
            <xm:f>NOT(ISERROR(SEARCH('Listados Datos'!$T$4,AT124)))</xm:f>
            <xm:f>'Listados Datos'!$T$4</xm:f>
            <x14:dxf>
              <font>
                <b/>
                <i val="0"/>
                <color theme="0"/>
              </font>
              <fill>
                <patternFill>
                  <bgColor rgb="FFE26B0A"/>
                </patternFill>
              </fill>
            </x14:dxf>
          </x14:cfRule>
          <x14:cfRule type="containsText" priority="15663" operator="containsText" id="{2253C39F-EBC8-4438-A25E-0EC8D6ACCDB6}">
            <xm:f>NOT(ISERROR(SEARCH('Listados Datos'!$T$5,AT124)))</xm:f>
            <xm:f>'Listados Datos'!$T$5</xm:f>
            <x14:dxf>
              <font>
                <b/>
                <i val="0"/>
                <color auto="1"/>
              </font>
              <fill>
                <patternFill>
                  <bgColor rgb="FFFFFF00"/>
                </patternFill>
              </fill>
            </x14:dxf>
          </x14:cfRule>
          <x14:cfRule type="containsText" priority="15664" operator="containsText" id="{AA2615C2-2082-4CE5-882B-5E7427739A61}">
            <xm:f>NOT(ISERROR(SEARCH('Listados Datos'!$T$6,AT124)))</xm:f>
            <xm:f>'Listados Datos'!$T$6</xm:f>
            <x14:dxf>
              <font>
                <b/>
                <i val="0"/>
              </font>
              <fill>
                <patternFill>
                  <bgColor rgb="FF92D050"/>
                </patternFill>
              </fill>
            </x14:dxf>
          </x14:cfRule>
          <xm:sqref>AT124</xm:sqref>
        </x14:conditionalFormatting>
        <x14:conditionalFormatting xmlns:xm="http://schemas.microsoft.com/office/excel/2006/main">
          <x14:cfRule type="containsText" priority="15651" operator="containsText" id="{86DD5BD4-CBEC-4091-9CBF-B0774B2740F6}">
            <xm:f>NOT(ISERROR(SEARCH('Listados Datos'!$P$3,AR124)))</xm:f>
            <xm:f>'Listados Datos'!$P$3</xm:f>
            <x14:dxf>
              <fill>
                <patternFill>
                  <bgColor rgb="FF99CC00"/>
                </patternFill>
              </fill>
            </x14:dxf>
          </x14:cfRule>
          <x14:cfRule type="containsText" priority="15652" operator="containsText" id="{CD6A61B3-2E3D-4BB1-83DD-731DCD70DAD4}">
            <xm:f>NOT(ISERROR(SEARCH('Listados Datos'!$P$4,AR124)))</xm:f>
            <xm:f>'Listados Datos'!$P$4</xm:f>
            <x14:dxf>
              <fill>
                <patternFill>
                  <bgColor rgb="FF33CC33"/>
                </patternFill>
              </fill>
            </x14:dxf>
          </x14:cfRule>
          <x14:cfRule type="containsText" priority="15653" operator="containsText" id="{C0D2D7C8-FC5F-4900-A5A3-115FE241ABA7}">
            <xm:f>NOT(ISERROR(SEARCH('Listados Datos'!$P$5,AR124)))</xm:f>
            <xm:f>'Listados Datos'!$P$5</xm:f>
            <x14:dxf>
              <fill>
                <patternFill>
                  <bgColor rgb="FFFFFF00"/>
                </patternFill>
              </fill>
            </x14:dxf>
          </x14:cfRule>
          <x14:cfRule type="containsText" priority="15654" operator="containsText" id="{C3B25EF9-5038-4F04-81D5-865203973C31}">
            <xm:f>NOT(ISERROR(SEARCH('Listados Datos'!$P$6,AR124)))</xm:f>
            <xm:f>'Listados Datos'!$P$6</xm:f>
            <x14:dxf>
              <fill>
                <patternFill>
                  <bgColor rgb="FFFFC000"/>
                </patternFill>
              </fill>
            </x14:dxf>
          </x14:cfRule>
          <x14:cfRule type="containsText" priority="15655" operator="containsText" id="{DA3D5666-A259-4B62-BA51-DBC49C838B3B}">
            <xm:f>NOT(ISERROR(SEARCH('Listados Datos'!$P$7,AR124)))</xm:f>
            <xm:f>'Listados Datos'!$P$7</xm:f>
            <x14:dxf>
              <fill>
                <patternFill>
                  <bgColor rgb="FFFF0000"/>
                </patternFill>
              </fill>
            </x14:dxf>
          </x14:cfRule>
          <xm:sqref>AR124</xm:sqref>
        </x14:conditionalFormatting>
        <x14:conditionalFormatting xmlns:xm="http://schemas.microsoft.com/office/excel/2006/main">
          <x14:cfRule type="containsText" priority="15647" operator="containsText" id="{22CE1614-5E9B-4592-8C5E-D13317C3B8C3}">
            <xm:f>NOT(ISERROR(SEARCH('Listados Datos'!$T$3,AT125)))</xm:f>
            <xm:f>'Listados Datos'!$T$3</xm:f>
            <x14:dxf>
              <fill>
                <patternFill patternType="solid">
                  <bgColor rgb="FFC00000"/>
                </patternFill>
              </fill>
            </x14:dxf>
          </x14:cfRule>
          <x14:cfRule type="containsText" priority="15648" operator="containsText" id="{A340D288-EB6E-45D8-BBD6-D3B223AA8591}">
            <xm:f>NOT(ISERROR(SEARCH('Listados Datos'!$T$4,AT125)))</xm:f>
            <xm:f>'Listados Datos'!$T$4</xm:f>
            <x14:dxf>
              <font>
                <b/>
                <i val="0"/>
                <color theme="0"/>
              </font>
              <fill>
                <patternFill>
                  <bgColor rgb="FFE26B0A"/>
                </patternFill>
              </fill>
            </x14:dxf>
          </x14:cfRule>
          <x14:cfRule type="containsText" priority="15649" operator="containsText" id="{BDC0DD70-45E4-461A-ACB2-5DB33781B4A6}">
            <xm:f>NOT(ISERROR(SEARCH('Listados Datos'!$T$5,AT125)))</xm:f>
            <xm:f>'Listados Datos'!$T$5</xm:f>
            <x14:dxf>
              <font>
                <b/>
                <i val="0"/>
                <color auto="1"/>
              </font>
              <fill>
                <patternFill>
                  <bgColor rgb="FFFFFF00"/>
                </patternFill>
              </fill>
            </x14:dxf>
          </x14:cfRule>
          <x14:cfRule type="containsText" priority="15650" operator="containsText" id="{367C7F31-E6B8-4BE9-8A82-AD4F59BE49F2}">
            <xm:f>NOT(ISERROR(SEARCH('Listados Datos'!$T$6,AT125)))</xm:f>
            <xm:f>'Listados Datos'!$T$6</xm:f>
            <x14:dxf>
              <font>
                <b/>
                <i val="0"/>
              </font>
              <fill>
                <patternFill>
                  <bgColor rgb="FF92D050"/>
                </patternFill>
              </fill>
            </x14:dxf>
          </x14:cfRule>
          <xm:sqref>AT125</xm:sqref>
        </x14:conditionalFormatting>
        <x14:conditionalFormatting xmlns:xm="http://schemas.microsoft.com/office/excel/2006/main">
          <x14:cfRule type="containsText" priority="15637" operator="containsText" id="{BE8CB1A4-2512-4AE9-A7DF-727E222729CA}">
            <xm:f>NOT(ISERROR(SEARCH('Listados Datos'!$P$3,AR125)))</xm:f>
            <xm:f>'Listados Datos'!$P$3</xm:f>
            <x14:dxf>
              <fill>
                <patternFill>
                  <bgColor rgb="FF99CC00"/>
                </patternFill>
              </fill>
            </x14:dxf>
          </x14:cfRule>
          <x14:cfRule type="containsText" priority="15638" operator="containsText" id="{96A507D6-3FEC-4108-A7ED-58B5CF40B5C1}">
            <xm:f>NOT(ISERROR(SEARCH('Listados Datos'!$P$4,AR125)))</xm:f>
            <xm:f>'Listados Datos'!$P$4</xm:f>
            <x14:dxf>
              <fill>
                <patternFill>
                  <bgColor rgb="FF33CC33"/>
                </patternFill>
              </fill>
            </x14:dxf>
          </x14:cfRule>
          <x14:cfRule type="containsText" priority="15639" operator="containsText" id="{498F1A16-B979-41FF-B9C5-E481E3AF9201}">
            <xm:f>NOT(ISERROR(SEARCH('Listados Datos'!$P$5,AR125)))</xm:f>
            <xm:f>'Listados Datos'!$P$5</xm:f>
            <x14:dxf>
              <fill>
                <patternFill>
                  <bgColor rgb="FFFFFF00"/>
                </patternFill>
              </fill>
            </x14:dxf>
          </x14:cfRule>
          <x14:cfRule type="containsText" priority="15640" operator="containsText" id="{509D1A96-5A90-449A-B10B-BBDD2C0A4DD5}">
            <xm:f>NOT(ISERROR(SEARCH('Listados Datos'!$P$6,AR125)))</xm:f>
            <xm:f>'Listados Datos'!$P$6</xm:f>
            <x14:dxf>
              <fill>
                <patternFill>
                  <bgColor rgb="FFFFC000"/>
                </patternFill>
              </fill>
            </x14:dxf>
          </x14:cfRule>
          <x14:cfRule type="containsText" priority="15641" operator="containsText" id="{5E9EB78A-9AEA-458D-817D-819F890AC8F4}">
            <xm:f>NOT(ISERROR(SEARCH('Listados Datos'!$P$7,AR125)))</xm:f>
            <xm:f>'Listados Datos'!$P$7</xm:f>
            <x14:dxf>
              <fill>
                <patternFill>
                  <bgColor rgb="FFFF0000"/>
                </patternFill>
              </fill>
            </x14:dxf>
          </x14:cfRule>
          <xm:sqref>AR125</xm:sqref>
        </x14:conditionalFormatting>
        <x14:conditionalFormatting xmlns:xm="http://schemas.microsoft.com/office/excel/2006/main">
          <x14:cfRule type="containsText" priority="15619" operator="containsText" id="{AAE91DC8-7AB4-46D2-9A35-0E8457A65BD7}">
            <xm:f>NOT(ISERROR(SEARCH('Listados Datos'!$T$3,AF126)))</xm:f>
            <xm:f>'Listados Datos'!$T$3</xm:f>
            <x14:dxf>
              <fill>
                <patternFill patternType="solid">
                  <bgColor rgb="FFC00000"/>
                </patternFill>
              </fill>
            </x14:dxf>
          </x14:cfRule>
          <x14:cfRule type="containsText" priority="15620" operator="containsText" id="{F3ADFF90-1D0F-4298-9D82-6F30B4265B39}">
            <xm:f>NOT(ISERROR(SEARCH('Listados Datos'!$T$4,AF126)))</xm:f>
            <xm:f>'Listados Datos'!$T$4</xm:f>
            <x14:dxf>
              <font>
                <b/>
                <i val="0"/>
                <color theme="0"/>
              </font>
              <fill>
                <patternFill>
                  <bgColor rgb="FFE26B0A"/>
                </patternFill>
              </fill>
            </x14:dxf>
          </x14:cfRule>
          <x14:cfRule type="containsText" priority="15621" operator="containsText" id="{A9B1BF25-8A5A-47AB-A3EC-F12AC79517BC}">
            <xm:f>NOT(ISERROR(SEARCH('Listados Datos'!$T$5,AF126)))</xm:f>
            <xm:f>'Listados Datos'!$T$5</xm:f>
            <x14:dxf>
              <font>
                <b/>
                <i val="0"/>
                <color auto="1"/>
              </font>
              <fill>
                <patternFill>
                  <bgColor rgb="FFFFFF00"/>
                </patternFill>
              </fill>
            </x14:dxf>
          </x14:cfRule>
          <x14:cfRule type="containsText" priority="15622" operator="containsText" id="{D8324AC9-3F12-4AFB-8483-3D39483D00BF}">
            <xm:f>NOT(ISERROR(SEARCH('Listados Datos'!$T$6,AF126)))</xm:f>
            <xm:f>'Listados Datos'!$T$6</xm:f>
            <x14:dxf>
              <font>
                <b/>
                <i val="0"/>
              </font>
              <fill>
                <patternFill>
                  <bgColor rgb="FF92D050"/>
                </patternFill>
              </fill>
            </x14:dxf>
          </x14:cfRule>
          <xm:sqref>AF126:AF127</xm:sqref>
        </x14:conditionalFormatting>
        <x14:conditionalFormatting xmlns:xm="http://schemas.microsoft.com/office/excel/2006/main">
          <x14:cfRule type="containsText" priority="15615" operator="containsText" id="{751A2D2B-C352-44B6-813B-EB61A1CE6C44}">
            <xm:f>NOT(ISERROR(SEARCH('Listados Datos'!$T$3,AB126)))</xm:f>
            <xm:f>'Listados Datos'!$T$3</xm:f>
            <x14:dxf>
              <fill>
                <patternFill patternType="solid">
                  <bgColor rgb="FFC00000"/>
                </patternFill>
              </fill>
            </x14:dxf>
          </x14:cfRule>
          <x14:cfRule type="containsText" priority="15616" operator="containsText" id="{BA84347E-8879-4C6D-85DC-68BC4820DA14}">
            <xm:f>NOT(ISERROR(SEARCH('Listados Datos'!$T$4,AB126)))</xm:f>
            <xm:f>'Listados Datos'!$T$4</xm:f>
            <x14:dxf>
              <font>
                <b/>
                <i val="0"/>
                <color theme="0"/>
              </font>
              <fill>
                <patternFill>
                  <bgColor rgb="FFE26B0A"/>
                </patternFill>
              </fill>
            </x14:dxf>
          </x14:cfRule>
          <x14:cfRule type="containsText" priority="15617" operator="containsText" id="{65437242-6413-4BD7-B656-2D1DA843D399}">
            <xm:f>NOT(ISERROR(SEARCH('Listados Datos'!$T$5,AB126)))</xm:f>
            <xm:f>'Listados Datos'!$T$5</xm:f>
            <x14:dxf>
              <font>
                <b/>
                <i val="0"/>
                <color auto="1"/>
              </font>
              <fill>
                <patternFill>
                  <bgColor rgb="FFFFFF00"/>
                </patternFill>
              </fill>
            </x14:dxf>
          </x14:cfRule>
          <x14:cfRule type="containsText" priority="15618" operator="containsText" id="{684CC49F-C054-4F5C-9AB6-A3A891D022A4}">
            <xm:f>NOT(ISERROR(SEARCH('Listados Datos'!$T$6,AB126)))</xm:f>
            <xm:f>'Listados Datos'!$T$6</xm:f>
            <x14:dxf>
              <font>
                <b/>
                <i val="0"/>
              </font>
              <fill>
                <patternFill>
                  <bgColor rgb="FF92D050"/>
                </patternFill>
              </fill>
            </x14:dxf>
          </x14:cfRule>
          <xm:sqref>AB126:AB127</xm:sqref>
        </x14:conditionalFormatting>
        <x14:conditionalFormatting xmlns:xm="http://schemas.microsoft.com/office/excel/2006/main">
          <x14:cfRule type="containsText" priority="15605" operator="containsText" id="{77B56E71-907A-4EAC-B6A6-72EA4FDE47DD}">
            <xm:f>NOT(ISERROR(SEARCH('Listados Datos'!$P$3,Z126)))</xm:f>
            <xm:f>'Listados Datos'!$P$3</xm:f>
            <x14:dxf>
              <fill>
                <patternFill>
                  <bgColor rgb="FF99CC00"/>
                </patternFill>
              </fill>
            </x14:dxf>
          </x14:cfRule>
          <x14:cfRule type="containsText" priority="15606" operator="containsText" id="{26624EC6-8155-4456-8366-89CC162C9116}">
            <xm:f>NOT(ISERROR(SEARCH('Listados Datos'!$P$4,Z126)))</xm:f>
            <xm:f>'Listados Datos'!$P$4</xm:f>
            <x14:dxf>
              <fill>
                <patternFill>
                  <bgColor rgb="FF33CC33"/>
                </patternFill>
              </fill>
            </x14:dxf>
          </x14:cfRule>
          <x14:cfRule type="containsText" priority="15607" operator="containsText" id="{3F9DBB7E-AE66-48FF-ADDC-2A2752C2607D}">
            <xm:f>NOT(ISERROR(SEARCH('Listados Datos'!$P$5,Z126)))</xm:f>
            <xm:f>'Listados Datos'!$P$5</xm:f>
            <x14:dxf>
              <fill>
                <patternFill>
                  <bgColor rgb="FFFFFF00"/>
                </patternFill>
              </fill>
            </x14:dxf>
          </x14:cfRule>
          <x14:cfRule type="containsText" priority="15608" operator="containsText" id="{07B5B182-E0BD-4D38-8DF8-D1D3A9A0CA13}">
            <xm:f>NOT(ISERROR(SEARCH('Listados Datos'!$P$6,Z126)))</xm:f>
            <xm:f>'Listados Datos'!$P$6</xm:f>
            <x14:dxf>
              <fill>
                <patternFill>
                  <bgColor rgb="FFFFC000"/>
                </patternFill>
              </fill>
            </x14:dxf>
          </x14:cfRule>
          <x14:cfRule type="containsText" priority="15609" operator="containsText" id="{2E3BEAE3-FF65-4D78-B00C-1D4A5097B918}">
            <xm:f>NOT(ISERROR(SEARCH('Listados Datos'!$P$7,Z126)))</xm:f>
            <xm:f>'Listados Datos'!$P$7</xm:f>
            <x14:dxf>
              <fill>
                <patternFill>
                  <bgColor rgb="FFFF0000"/>
                </patternFill>
              </fill>
            </x14:dxf>
          </x14:cfRule>
          <xm:sqref>Z126:Z127</xm:sqref>
        </x14:conditionalFormatting>
        <x14:conditionalFormatting xmlns:xm="http://schemas.microsoft.com/office/excel/2006/main">
          <x14:cfRule type="containsText" priority="15577" operator="containsText" id="{6A76061B-4986-4F40-8A04-13D564B2D4FD}">
            <xm:f>NOT(ISERROR(SEARCH('Listados Datos'!$T$3,AT127)))</xm:f>
            <xm:f>'Listados Datos'!$T$3</xm:f>
            <x14:dxf>
              <fill>
                <patternFill patternType="solid">
                  <bgColor rgb="FFC00000"/>
                </patternFill>
              </fill>
            </x14:dxf>
          </x14:cfRule>
          <x14:cfRule type="containsText" priority="15578" operator="containsText" id="{BCBB4B6E-6111-4F70-B460-D451D63E0B78}">
            <xm:f>NOT(ISERROR(SEARCH('Listados Datos'!$T$4,AT127)))</xm:f>
            <xm:f>'Listados Datos'!$T$4</xm:f>
            <x14:dxf>
              <font>
                <b/>
                <i val="0"/>
                <color theme="0"/>
              </font>
              <fill>
                <patternFill>
                  <bgColor rgb="FFE26B0A"/>
                </patternFill>
              </fill>
            </x14:dxf>
          </x14:cfRule>
          <x14:cfRule type="containsText" priority="15579" operator="containsText" id="{7B02A5E2-D326-4D34-A7AC-33D4197AF7F8}">
            <xm:f>NOT(ISERROR(SEARCH('Listados Datos'!$T$5,AT127)))</xm:f>
            <xm:f>'Listados Datos'!$T$5</xm:f>
            <x14:dxf>
              <font>
                <b/>
                <i val="0"/>
                <color auto="1"/>
              </font>
              <fill>
                <patternFill>
                  <bgColor rgb="FFFFFF00"/>
                </patternFill>
              </fill>
            </x14:dxf>
          </x14:cfRule>
          <x14:cfRule type="containsText" priority="15580" operator="containsText" id="{F26DB8FC-58C7-45B3-BE5F-4F273D229117}">
            <xm:f>NOT(ISERROR(SEARCH('Listados Datos'!$T$6,AT127)))</xm:f>
            <xm:f>'Listados Datos'!$T$6</xm:f>
            <x14:dxf>
              <font>
                <b/>
                <i val="0"/>
              </font>
              <fill>
                <patternFill>
                  <bgColor rgb="FF92D050"/>
                </patternFill>
              </fill>
            </x14:dxf>
          </x14:cfRule>
          <xm:sqref>AT127</xm:sqref>
        </x14:conditionalFormatting>
        <x14:conditionalFormatting xmlns:xm="http://schemas.microsoft.com/office/excel/2006/main">
          <x14:cfRule type="containsText" priority="15525" operator="containsText" id="{BAAB6DE7-EFF7-4DE4-A57A-EFDCE1AC3DB5}">
            <xm:f>NOT(ISERROR(SEARCH('Listados Datos'!$P$3,AR128)))</xm:f>
            <xm:f>'Listados Datos'!$P$3</xm:f>
            <x14:dxf>
              <fill>
                <patternFill>
                  <bgColor rgb="FF99CC00"/>
                </patternFill>
              </fill>
            </x14:dxf>
          </x14:cfRule>
          <x14:cfRule type="containsText" priority="15526" operator="containsText" id="{A6F8A7F3-2BC9-4B09-8962-B06847EB8F0A}">
            <xm:f>NOT(ISERROR(SEARCH('Listados Datos'!$P$4,AR128)))</xm:f>
            <xm:f>'Listados Datos'!$P$4</xm:f>
            <x14:dxf>
              <fill>
                <patternFill>
                  <bgColor rgb="FF33CC33"/>
                </patternFill>
              </fill>
            </x14:dxf>
          </x14:cfRule>
          <x14:cfRule type="containsText" priority="15527" operator="containsText" id="{D25EB9D3-E931-4596-AC6F-F373F21EF8A6}">
            <xm:f>NOT(ISERROR(SEARCH('Listados Datos'!$P$5,AR128)))</xm:f>
            <xm:f>'Listados Datos'!$P$5</xm:f>
            <x14:dxf>
              <fill>
                <patternFill>
                  <bgColor rgb="FFFFFF00"/>
                </patternFill>
              </fill>
            </x14:dxf>
          </x14:cfRule>
          <x14:cfRule type="containsText" priority="15528" operator="containsText" id="{113986B5-E0E3-438F-ABA6-8EAF24C89EF3}">
            <xm:f>NOT(ISERROR(SEARCH('Listados Datos'!$P$6,AR128)))</xm:f>
            <xm:f>'Listados Datos'!$P$6</xm:f>
            <x14:dxf>
              <fill>
                <patternFill>
                  <bgColor rgb="FFFFC000"/>
                </patternFill>
              </fill>
            </x14:dxf>
          </x14:cfRule>
          <x14:cfRule type="containsText" priority="15529" operator="containsText" id="{ECBD915B-9247-4344-88D9-12F0B4357005}">
            <xm:f>NOT(ISERROR(SEARCH('Listados Datos'!$P$7,AR128)))</xm:f>
            <xm:f>'Listados Datos'!$P$7</xm:f>
            <x14:dxf>
              <fill>
                <patternFill>
                  <bgColor rgb="FFFF0000"/>
                </patternFill>
              </fill>
            </x14:dxf>
          </x14:cfRule>
          <xm:sqref>AR128</xm:sqref>
        </x14:conditionalFormatting>
        <x14:conditionalFormatting xmlns:xm="http://schemas.microsoft.com/office/excel/2006/main">
          <x14:cfRule type="containsText" priority="15563" operator="containsText" id="{07A9F23C-FD46-4ED1-9701-A7D2748F84CB}">
            <xm:f>NOT(ISERROR(SEARCH('Listados Datos'!$T$3,AF128)))</xm:f>
            <xm:f>'Listados Datos'!$T$3</xm:f>
            <x14:dxf>
              <fill>
                <patternFill patternType="solid">
                  <bgColor rgb="FFC00000"/>
                </patternFill>
              </fill>
            </x14:dxf>
          </x14:cfRule>
          <x14:cfRule type="containsText" priority="15564" operator="containsText" id="{85CB384B-0DBB-4939-B75D-8C4A0C8D6DB4}">
            <xm:f>NOT(ISERROR(SEARCH('Listados Datos'!$T$4,AF128)))</xm:f>
            <xm:f>'Listados Datos'!$T$4</xm:f>
            <x14:dxf>
              <font>
                <b/>
                <i val="0"/>
                <color theme="0"/>
              </font>
              <fill>
                <patternFill>
                  <bgColor rgb="FFE26B0A"/>
                </patternFill>
              </fill>
            </x14:dxf>
          </x14:cfRule>
          <x14:cfRule type="containsText" priority="15565" operator="containsText" id="{EE22E6B9-2317-47AE-9DEF-94B79EE25F24}">
            <xm:f>NOT(ISERROR(SEARCH('Listados Datos'!$T$5,AF128)))</xm:f>
            <xm:f>'Listados Datos'!$T$5</xm:f>
            <x14:dxf>
              <font>
                <b/>
                <i val="0"/>
                <color auto="1"/>
              </font>
              <fill>
                <patternFill>
                  <bgColor rgb="FFFFFF00"/>
                </patternFill>
              </fill>
            </x14:dxf>
          </x14:cfRule>
          <x14:cfRule type="containsText" priority="15566" operator="containsText" id="{E6FEFBC1-D05F-4210-B3BE-452A77D02DED}">
            <xm:f>NOT(ISERROR(SEARCH('Listados Datos'!$T$6,AF128)))</xm:f>
            <xm:f>'Listados Datos'!$T$6</xm:f>
            <x14:dxf>
              <font>
                <b/>
                <i val="0"/>
              </font>
              <fill>
                <patternFill>
                  <bgColor rgb="FF92D050"/>
                </patternFill>
              </fill>
            </x14:dxf>
          </x14:cfRule>
          <xm:sqref>AF128</xm:sqref>
        </x14:conditionalFormatting>
        <x14:conditionalFormatting xmlns:xm="http://schemas.microsoft.com/office/excel/2006/main">
          <x14:cfRule type="containsText" priority="15559" operator="containsText" id="{0255AF50-526B-4294-9E8C-D9D115F71543}">
            <xm:f>NOT(ISERROR(SEARCH('Listados Datos'!$T$3,AB128)))</xm:f>
            <xm:f>'Listados Datos'!$T$3</xm:f>
            <x14:dxf>
              <fill>
                <patternFill patternType="solid">
                  <bgColor rgb="FFC00000"/>
                </patternFill>
              </fill>
            </x14:dxf>
          </x14:cfRule>
          <x14:cfRule type="containsText" priority="15560" operator="containsText" id="{C331CF19-B0E8-40E0-8AC2-435375B33CCD}">
            <xm:f>NOT(ISERROR(SEARCH('Listados Datos'!$T$4,AB128)))</xm:f>
            <xm:f>'Listados Datos'!$T$4</xm:f>
            <x14:dxf>
              <font>
                <b/>
                <i val="0"/>
                <color theme="0"/>
              </font>
              <fill>
                <patternFill>
                  <bgColor rgb="FFE26B0A"/>
                </patternFill>
              </fill>
            </x14:dxf>
          </x14:cfRule>
          <x14:cfRule type="containsText" priority="15561" operator="containsText" id="{515412B0-4B52-40E2-A2D3-389090A5BB84}">
            <xm:f>NOT(ISERROR(SEARCH('Listados Datos'!$T$5,AB128)))</xm:f>
            <xm:f>'Listados Datos'!$T$5</xm:f>
            <x14:dxf>
              <font>
                <b/>
                <i val="0"/>
                <color auto="1"/>
              </font>
              <fill>
                <patternFill>
                  <bgColor rgb="FFFFFF00"/>
                </patternFill>
              </fill>
            </x14:dxf>
          </x14:cfRule>
          <x14:cfRule type="containsText" priority="15562" operator="containsText" id="{E70BD772-A3F1-4333-B122-5EFECD0C8164}">
            <xm:f>NOT(ISERROR(SEARCH('Listados Datos'!$T$6,AB128)))</xm:f>
            <xm:f>'Listados Datos'!$T$6</xm:f>
            <x14:dxf>
              <font>
                <b/>
                <i val="0"/>
              </font>
              <fill>
                <patternFill>
                  <bgColor rgb="FF92D050"/>
                </patternFill>
              </fill>
            </x14:dxf>
          </x14:cfRule>
          <xm:sqref>AB128</xm:sqref>
        </x14:conditionalFormatting>
        <x14:conditionalFormatting xmlns:xm="http://schemas.microsoft.com/office/excel/2006/main">
          <x14:cfRule type="containsText" priority="15549" operator="containsText" id="{207A2959-C5BF-4552-9EDE-394466657F9C}">
            <xm:f>NOT(ISERROR(SEARCH('Listados Datos'!$P$3,Z128)))</xm:f>
            <xm:f>'Listados Datos'!$P$3</xm:f>
            <x14:dxf>
              <fill>
                <patternFill>
                  <bgColor rgb="FF99CC00"/>
                </patternFill>
              </fill>
            </x14:dxf>
          </x14:cfRule>
          <x14:cfRule type="containsText" priority="15550" operator="containsText" id="{A47B1971-4FA8-49E0-8E85-5B988B67B145}">
            <xm:f>NOT(ISERROR(SEARCH('Listados Datos'!$P$4,Z128)))</xm:f>
            <xm:f>'Listados Datos'!$P$4</xm:f>
            <x14:dxf>
              <fill>
                <patternFill>
                  <bgColor rgb="FF33CC33"/>
                </patternFill>
              </fill>
            </x14:dxf>
          </x14:cfRule>
          <x14:cfRule type="containsText" priority="15551" operator="containsText" id="{4BC9CB66-4D27-4FAE-9D05-698E8824F27A}">
            <xm:f>NOT(ISERROR(SEARCH('Listados Datos'!$P$5,Z128)))</xm:f>
            <xm:f>'Listados Datos'!$P$5</xm:f>
            <x14:dxf>
              <fill>
                <patternFill>
                  <bgColor rgb="FFFFFF00"/>
                </patternFill>
              </fill>
            </x14:dxf>
          </x14:cfRule>
          <x14:cfRule type="containsText" priority="15552" operator="containsText" id="{E1F0B29F-453D-49A5-8EE4-551CFE77D775}">
            <xm:f>NOT(ISERROR(SEARCH('Listados Datos'!$P$6,Z128)))</xm:f>
            <xm:f>'Listados Datos'!$P$6</xm:f>
            <x14:dxf>
              <fill>
                <patternFill>
                  <bgColor rgb="FFFFC000"/>
                </patternFill>
              </fill>
            </x14:dxf>
          </x14:cfRule>
          <x14:cfRule type="containsText" priority="15553" operator="containsText" id="{AAD5881E-450C-46FF-8133-D1CDC5F38FB0}">
            <xm:f>NOT(ISERROR(SEARCH('Listados Datos'!$P$7,Z128)))</xm:f>
            <xm:f>'Listados Datos'!$P$7</xm:f>
            <x14:dxf>
              <fill>
                <patternFill>
                  <bgColor rgb="FFFF0000"/>
                </patternFill>
              </fill>
            </x14:dxf>
          </x14:cfRule>
          <xm:sqref>Z128</xm:sqref>
        </x14:conditionalFormatting>
        <x14:conditionalFormatting xmlns:xm="http://schemas.microsoft.com/office/excel/2006/main">
          <x14:cfRule type="containsText" priority="15535" operator="containsText" id="{F66084AB-01D7-4E87-8807-BD26876447D6}">
            <xm:f>NOT(ISERROR(SEARCH('Listados Datos'!$T$3,AT128)))</xm:f>
            <xm:f>'Listados Datos'!$T$3</xm:f>
            <x14:dxf>
              <fill>
                <patternFill patternType="solid">
                  <bgColor rgb="FFC00000"/>
                </patternFill>
              </fill>
            </x14:dxf>
          </x14:cfRule>
          <x14:cfRule type="containsText" priority="15536" operator="containsText" id="{51E95169-301B-4333-87D5-761EEF159A14}">
            <xm:f>NOT(ISERROR(SEARCH('Listados Datos'!$T$4,AT128)))</xm:f>
            <xm:f>'Listados Datos'!$T$4</xm:f>
            <x14:dxf>
              <font>
                <b/>
                <i val="0"/>
                <color theme="0"/>
              </font>
              <fill>
                <patternFill>
                  <bgColor rgb="FFE26B0A"/>
                </patternFill>
              </fill>
            </x14:dxf>
          </x14:cfRule>
          <x14:cfRule type="containsText" priority="15537" operator="containsText" id="{FF158231-FF8D-4F61-82DF-882A70BE7A1A}">
            <xm:f>NOT(ISERROR(SEARCH('Listados Datos'!$T$5,AT128)))</xm:f>
            <xm:f>'Listados Datos'!$T$5</xm:f>
            <x14:dxf>
              <font>
                <b/>
                <i val="0"/>
                <color auto="1"/>
              </font>
              <fill>
                <patternFill>
                  <bgColor rgb="FFFFFF00"/>
                </patternFill>
              </fill>
            </x14:dxf>
          </x14:cfRule>
          <x14:cfRule type="containsText" priority="15538" operator="containsText" id="{9C9B37BC-2C17-46AC-9AD5-2C0E31153ABA}">
            <xm:f>NOT(ISERROR(SEARCH('Listados Datos'!$T$6,AT128)))</xm:f>
            <xm:f>'Listados Datos'!$T$6</xm:f>
            <x14:dxf>
              <font>
                <b/>
                <i val="0"/>
              </font>
              <fill>
                <patternFill>
                  <bgColor rgb="FF92D050"/>
                </patternFill>
              </fill>
            </x14:dxf>
          </x14:cfRule>
          <xm:sqref>AT128</xm:sqref>
        </x14:conditionalFormatting>
        <x14:conditionalFormatting xmlns:xm="http://schemas.microsoft.com/office/excel/2006/main">
          <x14:cfRule type="containsText" priority="15295" operator="containsText" id="{E008008F-77EC-42A7-AD77-470F5BF6463A}">
            <xm:f>NOT(ISERROR(SEARCH('Listados Datos'!$P$3,AR147)))</xm:f>
            <xm:f>'Listados Datos'!$P$3</xm:f>
            <x14:dxf>
              <fill>
                <patternFill>
                  <bgColor rgb="FF99CC00"/>
                </patternFill>
              </fill>
            </x14:dxf>
          </x14:cfRule>
          <x14:cfRule type="containsText" priority="15296" operator="containsText" id="{A5C275C7-B42A-4926-B5A6-5B6D4927A549}">
            <xm:f>NOT(ISERROR(SEARCH('Listados Datos'!$P$4,AR147)))</xm:f>
            <xm:f>'Listados Datos'!$P$4</xm:f>
            <x14:dxf>
              <fill>
                <patternFill>
                  <bgColor rgb="FF33CC33"/>
                </patternFill>
              </fill>
            </x14:dxf>
          </x14:cfRule>
          <x14:cfRule type="containsText" priority="15297" operator="containsText" id="{B92205C0-F2CE-40C3-8557-B6E4AC9FA1A2}">
            <xm:f>NOT(ISERROR(SEARCH('Listados Datos'!$P$5,AR147)))</xm:f>
            <xm:f>'Listados Datos'!$P$5</xm:f>
            <x14:dxf>
              <fill>
                <patternFill>
                  <bgColor rgb="FFFFFF00"/>
                </patternFill>
              </fill>
            </x14:dxf>
          </x14:cfRule>
          <x14:cfRule type="containsText" priority="15298" operator="containsText" id="{8CC6FD35-BC51-47E0-A4AA-7BF2BEDCA89B}">
            <xm:f>NOT(ISERROR(SEARCH('Listados Datos'!$P$6,AR147)))</xm:f>
            <xm:f>'Listados Datos'!$P$6</xm:f>
            <x14:dxf>
              <fill>
                <patternFill>
                  <bgColor rgb="FFFFC000"/>
                </patternFill>
              </fill>
            </x14:dxf>
          </x14:cfRule>
          <x14:cfRule type="containsText" priority="15299" operator="containsText" id="{CA2677CF-348E-4229-B4A1-2E9D48787B71}">
            <xm:f>NOT(ISERROR(SEARCH('Listados Datos'!$P$7,AR147)))</xm:f>
            <xm:f>'Listados Datos'!$P$7</xm:f>
            <x14:dxf>
              <fill>
                <patternFill>
                  <bgColor rgb="FFFF0000"/>
                </patternFill>
              </fill>
            </x14:dxf>
          </x14:cfRule>
          <xm:sqref>AR147</xm:sqref>
        </x14:conditionalFormatting>
        <x14:conditionalFormatting xmlns:xm="http://schemas.microsoft.com/office/excel/2006/main">
          <x14:cfRule type="containsText" priority="15305" operator="containsText" id="{45230A03-A59C-41C6-B667-A88E5CB533EE}">
            <xm:f>NOT(ISERROR(SEARCH('Listados Datos'!$T$3,AT147)))</xm:f>
            <xm:f>'Listados Datos'!$T$3</xm:f>
            <x14:dxf>
              <fill>
                <patternFill patternType="solid">
                  <bgColor rgb="FFC00000"/>
                </patternFill>
              </fill>
            </x14:dxf>
          </x14:cfRule>
          <x14:cfRule type="containsText" priority="15306" operator="containsText" id="{92BD5992-0D1B-49C8-B833-9D4E20E73571}">
            <xm:f>NOT(ISERROR(SEARCH('Listados Datos'!$T$4,AT147)))</xm:f>
            <xm:f>'Listados Datos'!$T$4</xm:f>
            <x14:dxf>
              <font>
                <b/>
                <i val="0"/>
                <color theme="0"/>
              </font>
              <fill>
                <patternFill>
                  <bgColor rgb="FFE26B0A"/>
                </patternFill>
              </fill>
            </x14:dxf>
          </x14:cfRule>
          <x14:cfRule type="containsText" priority="15307" operator="containsText" id="{52E45C94-7555-4D33-AD83-C3597056705B}">
            <xm:f>NOT(ISERROR(SEARCH('Listados Datos'!$T$5,AT147)))</xm:f>
            <xm:f>'Listados Datos'!$T$5</xm:f>
            <x14:dxf>
              <font>
                <b/>
                <i val="0"/>
                <color auto="1"/>
              </font>
              <fill>
                <patternFill>
                  <bgColor rgb="FFFFFF00"/>
                </patternFill>
              </fill>
            </x14:dxf>
          </x14:cfRule>
          <x14:cfRule type="containsText" priority="15308" operator="containsText" id="{F815B3CA-6BC6-4B16-B27B-3E9DA7EDEA21}">
            <xm:f>NOT(ISERROR(SEARCH('Listados Datos'!$T$6,AT147)))</xm:f>
            <xm:f>'Listados Datos'!$T$6</xm:f>
            <x14:dxf>
              <font>
                <b/>
                <i val="0"/>
              </font>
              <fill>
                <patternFill>
                  <bgColor rgb="FF92D050"/>
                </patternFill>
              </fill>
            </x14:dxf>
          </x14:cfRule>
          <xm:sqref>AT147</xm:sqref>
        </x14:conditionalFormatting>
        <x14:conditionalFormatting xmlns:xm="http://schemas.microsoft.com/office/excel/2006/main">
          <x14:cfRule type="containsText" priority="15263" operator="containsText" id="{1B95E2A0-F6B2-49AF-9817-FE78897393ED}">
            <xm:f>NOT(ISERROR(SEARCH('Listados Datos'!$T$3,AT144)))</xm:f>
            <xm:f>'Listados Datos'!$T$3</xm:f>
            <x14:dxf>
              <fill>
                <patternFill patternType="solid">
                  <bgColor rgb="FFC00000"/>
                </patternFill>
              </fill>
            </x14:dxf>
          </x14:cfRule>
          <x14:cfRule type="containsText" priority="15264" operator="containsText" id="{6A305273-E401-4575-AECD-64E4FA68D6B7}">
            <xm:f>NOT(ISERROR(SEARCH('Listados Datos'!$T$4,AT144)))</xm:f>
            <xm:f>'Listados Datos'!$T$4</xm:f>
            <x14:dxf>
              <font>
                <b/>
                <i val="0"/>
                <color theme="0"/>
              </font>
              <fill>
                <patternFill>
                  <bgColor rgb="FFE26B0A"/>
                </patternFill>
              </fill>
            </x14:dxf>
          </x14:cfRule>
          <x14:cfRule type="containsText" priority="15265" operator="containsText" id="{A8183EA6-95EE-4576-8B49-3F3AE936A97B}">
            <xm:f>NOT(ISERROR(SEARCH('Listados Datos'!$T$5,AT144)))</xm:f>
            <xm:f>'Listados Datos'!$T$5</xm:f>
            <x14:dxf>
              <font>
                <b/>
                <i val="0"/>
                <color auto="1"/>
              </font>
              <fill>
                <patternFill>
                  <bgColor rgb="FFFFFF00"/>
                </patternFill>
              </fill>
            </x14:dxf>
          </x14:cfRule>
          <x14:cfRule type="containsText" priority="15266" operator="containsText" id="{A1E15725-77F3-4219-BF28-848BD9D6B013}">
            <xm:f>NOT(ISERROR(SEARCH('Listados Datos'!$T$6,AT144)))</xm:f>
            <xm:f>'Listados Datos'!$T$6</xm:f>
            <x14:dxf>
              <font>
                <b/>
                <i val="0"/>
              </font>
              <fill>
                <patternFill>
                  <bgColor rgb="FF92D050"/>
                </patternFill>
              </fill>
            </x14:dxf>
          </x14:cfRule>
          <xm:sqref>AT144</xm:sqref>
        </x14:conditionalFormatting>
        <x14:conditionalFormatting xmlns:xm="http://schemas.microsoft.com/office/excel/2006/main">
          <x14:cfRule type="containsText" priority="15253" operator="containsText" id="{4CA90AD5-C9EB-4BDF-A60D-388B58E5C0A3}">
            <xm:f>NOT(ISERROR(SEARCH('Listados Datos'!$P$3,AR144)))</xm:f>
            <xm:f>'Listados Datos'!$P$3</xm:f>
            <x14:dxf>
              <fill>
                <patternFill>
                  <bgColor rgb="FF99CC00"/>
                </patternFill>
              </fill>
            </x14:dxf>
          </x14:cfRule>
          <x14:cfRule type="containsText" priority="15254" operator="containsText" id="{A656BD2C-CDBD-4CCB-B30F-EA2A31CB08C0}">
            <xm:f>NOT(ISERROR(SEARCH('Listados Datos'!$P$4,AR144)))</xm:f>
            <xm:f>'Listados Datos'!$P$4</xm:f>
            <x14:dxf>
              <fill>
                <patternFill>
                  <bgColor rgb="FF33CC33"/>
                </patternFill>
              </fill>
            </x14:dxf>
          </x14:cfRule>
          <x14:cfRule type="containsText" priority="15255" operator="containsText" id="{00B4F950-2525-43A1-887D-46E34A4505EF}">
            <xm:f>NOT(ISERROR(SEARCH('Listados Datos'!$P$5,AR144)))</xm:f>
            <xm:f>'Listados Datos'!$P$5</xm:f>
            <x14:dxf>
              <fill>
                <patternFill>
                  <bgColor rgb="FFFFFF00"/>
                </patternFill>
              </fill>
            </x14:dxf>
          </x14:cfRule>
          <x14:cfRule type="containsText" priority="15256" operator="containsText" id="{9B3398FD-1E16-4E82-87EF-C4984BA7C559}">
            <xm:f>NOT(ISERROR(SEARCH('Listados Datos'!$P$6,AR144)))</xm:f>
            <xm:f>'Listados Datos'!$P$6</xm:f>
            <x14:dxf>
              <fill>
                <patternFill>
                  <bgColor rgb="FFFFC000"/>
                </patternFill>
              </fill>
            </x14:dxf>
          </x14:cfRule>
          <x14:cfRule type="containsText" priority="15257" operator="containsText" id="{7FC6F34E-419C-4509-9A63-1BA8FA55FF36}">
            <xm:f>NOT(ISERROR(SEARCH('Listados Datos'!$P$7,AR144)))</xm:f>
            <xm:f>'Listados Datos'!$P$7</xm:f>
            <x14:dxf>
              <fill>
                <patternFill>
                  <bgColor rgb="FFFF0000"/>
                </patternFill>
              </fill>
            </x14:dxf>
          </x14:cfRule>
          <xm:sqref>AR144</xm:sqref>
        </x14:conditionalFormatting>
        <x14:conditionalFormatting xmlns:xm="http://schemas.microsoft.com/office/excel/2006/main">
          <x14:cfRule type="containsText" priority="15371" operator="containsText" id="{ED0CC078-4606-47A0-B07C-9F659D77C2CD}">
            <xm:f>NOT(ISERROR(SEARCH('Listados Datos'!$T$3,AF142)))</xm:f>
            <xm:f>'Listados Datos'!$T$3</xm:f>
            <x14:dxf>
              <fill>
                <patternFill patternType="solid">
                  <bgColor rgb="FFC00000"/>
                </patternFill>
              </fill>
            </x14:dxf>
          </x14:cfRule>
          <x14:cfRule type="containsText" priority="15372" operator="containsText" id="{E53D5C75-96DD-4896-9D81-204C9346FED6}">
            <xm:f>NOT(ISERROR(SEARCH('Listados Datos'!$T$4,AF142)))</xm:f>
            <xm:f>'Listados Datos'!$T$4</xm:f>
            <x14:dxf>
              <font>
                <b/>
                <i val="0"/>
                <color theme="0"/>
              </font>
              <fill>
                <patternFill>
                  <bgColor rgb="FFE26B0A"/>
                </patternFill>
              </fill>
            </x14:dxf>
          </x14:cfRule>
          <x14:cfRule type="containsText" priority="15373" operator="containsText" id="{C7256272-24D6-44E5-9C59-31289A759D0A}">
            <xm:f>NOT(ISERROR(SEARCH('Listados Datos'!$T$5,AF142)))</xm:f>
            <xm:f>'Listados Datos'!$T$5</xm:f>
            <x14:dxf>
              <font>
                <b/>
                <i val="0"/>
                <color auto="1"/>
              </font>
              <fill>
                <patternFill>
                  <bgColor rgb="FFFFFF00"/>
                </patternFill>
              </fill>
            </x14:dxf>
          </x14:cfRule>
          <x14:cfRule type="containsText" priority="15374" operator="containsText" id="{5B2B465C-04CF-48FC-A41D-17EE793950A2}">
            <xm:f>NOT(ISERROR(SEARCH('Listados Datos'!$T$6,AF142)))</xm:f>
            <xm:f>'Listados Datos'!$T$6</xm:f>
            <x14:dxf>
              <font>
                <b/>
                <i val="0"/>
              </font>
              <fill>
                <patternFill>
                  <bgColor rgb="FF92D050"/>
                </patternFill>
              </fill>
            </x14:dxf>
          </x14:cfRule>
          <xm:sqref>AF142:AF143 AF147</xm:sqref>
        </x14:conditionalFormatting>
        <x14:conditionalFormatting xmlns:xm="http://schemas.microsoft.com/office/excel/2006/main">
          <x14:cfRule type="containsText" priority="15367" operator="containsText" id="{8D9DB9A5-0EC1-4853-847F-8D3BF1D8DA5A}">
            <xm:f>NOT(ISERROR(SEARCH('Listados Datos'!$T$3,AB142)))</xm:f>
            <xm:f>'Listados Datos'!$T$3</xm:f>
            <x14:dxf>
              <fill>
                <patternFill patternType="solid">
                  <bgColor rgb="FFC00000"/>
                </patternFill>
              </fill>
            </x14:dxf>
          </x14:cfRule>
          <x14:cfRule type="containsText" priority="15368" operator="containsText" id="{3710B241-CA22-4AF8-9446-306946D09998}">
            <xm:f>NOT(ISERROR(SEARCH('Listados Datos'!$T$4,AB142)))</xm:f>
            <xm:f>'Listados Datos'!$T$4</xm:f>
            <x14:dxf>
              <font>
                <b/>
                <i val="0"/>
                <color theme="0"/>
              </font>
              <fill>
                <patternFill>
                  <bgColor rgb="FFE26B0A"/>
                </patternFill>
              </fill>
            </x14:dxf>
          </x14:cfRule>
          <x14:cfRule type="containsText" priority="15369" operator="containsText" id="{6131B5BF-E37F-4AEC-AEC3-0097868161FC}">
            <xm:f>NOT(ISERROR(SEARCH('Listados Datos'!$T$5,AB142)))</xm:f>
            <xm:f>'Listados Datos'!$T$5</xm:f>
            <x14:dxf>
              <font>
                <b/>
                <i val="0"/>
                <color auto="1"/>
              </font>
              <fill>
                <patternFill>
                  <bgColor rgb="FFFFFF00"/>
                </patternFill>
              </fill>
            </x14:dxf>
          </x14:cfRule>
          <x14:cfRule type="containsText" priority="15370" operator="containsText" id="{AA3274A9-38D9-4FC6-A288-6A3BF5682265}">
            <xm:f>NOT(ISERROR(SEARCH('Listados Datos'!$T$6,AB142)))</xm:f>
            <xm:f>'Listados Datos'!$T$6</xm:f>
            <x14:dxf>
              <font>
                <b/>
                <i val="0"/>
              </font>
              <fill>
                <patternFill>
                  <bgColor rgb="FF92D050"/>
                </patternFill>
              </fill>
            </x14:dxf>
          </x14:cfRule>
          <xm:sqref>AB142:AB143</xm:sqref>
        </x14:conditionalFormatting>
        <x14:conditionalFormatting xmlns:xm="http://schemas.microsoft.com/office/excel/2006/main">
          <x14:cfRule type="containsText" priority="15357" operator="containsText" id="{BB0195C4-1100-40E3-BD16-A0C6B92C331D}">
            <xm:f>NOT(ISERROR(SEARCH('Listados Datos'!$P$3,Z142)))</xm:f>
            <xm:f>'Listados Datos'!$P$3</xm:f>
            <x14:dxf>
              <fill>
                <patternFill>
                  <bgColor rgb="FF99CC00"/>
                </patternFill>
              </fill>
            </x14:dxf>
          </x14:cfRule>
          <x14:cfRule type="containsText" priority="15358" operator="containsText" id="{01963E08-9EE4-413F-9221-A0F887389644}">
            <xm:f>NOT(ISERROR(SEARCH('Listados Datos'!$P$4,Z142)))</xm:f>
            <xm:f>'Listados Datos'!$P$4</xm:f>
            <x14:dxf>
              <fill>
                <patternFill>
                  <bgColor rgb="FF33CC33"/>
                </patternFill>
              </fill>
            </x14:dxf>
          </x14:cfRule>
          <x14:cfRule type="containsText" priority="15359" operator="containsText" id="{CD0569B7-E0B0-4CC6-8EB9-0E56F2C81A4B}">
            <xm:f>NOT(ISERROR(SEARCH('Listados Datos'!$P$5,Z142)))</xm:f>
            <xm:f>'Listados Datos'!$P$5</xm:f>
            <x14:dxf>
              <fill>
                <patternFill>
                  <bgColor rgb="FFFFFF00"/>
                </patternFill>
              </fill>
            </x14:dxf>
          </x14:cfRule>
          <x14:cfRule type="containsText" priority="15360" operator="containsText" id="{DDE2F9D9-4ECB-410B-BE4A-349D7BBA0B82}">
            <xm:f>NOT(ISERROR(SEARCH('Listados Datos'!$P$6,Z142)))</xm:f>
            <xm:f>'Listados Datos'!$P$6</xm:f>
            <x14:dxf>
              <fill>
                <patternFill>
                  <bgColor rgb="FFFFC000"/>
                </patternFill>
              </fill>
            </x14:dxf>
          </x14:cfRule>
          <x14:cfRule type="containsText" priority="15361" operator="containsText" id="{A1B339E9-0A40-4EC0-A486-D6B6B533B588}">
            <xm:f>NOT(ISERROR(SEARCH('Listados Datos'!$P$7,Z142)))</xm:f>
            <xm:f>'Listados Datos'!$P$7</xm:f>
            <x14:dxf>
              <fill>
                <patternFill>
                  <bgColor rgb="FFFF0000"/>
                </patternFill>
              </fill>
            </x14:dxf>
          </x14:cfRule>
          <xm:sqref>Z142:Z143</xm:sqref>
        </x14:conditionalFormatting>
        <x14:conditionalFormatting xmlns:xm="http://schemas.microsoft.com/office/excel/2006/main">
          <x14:cfRule type="containsText" priority="15333" operator="containsText" id="{C4F008AF-ACEC-4686-A48E-4382307F567C}">
            <xm:f>NOT(ISERROR(SEARCH('Listados Datos'!$T$3,AT142)))</xm:f>
            <xm:f>'Listados Datos'!$T$3</xm:f>
            <x14:dxf>
              <fill>
                <patternFill patternType="solid">
                  <bgColor rgb="FFC00000"/>
                </patternFill>
              </fill>
            </x14:dxf>
          </x14:cfRule>
          <x14:cfRule type="containsText" priority="15334" operator="containsText" id="{D3F0BFC7-C7A9-4AB1-9B5C-88B9615416D6}">
            <xm:f>NOT(ISERROR(SEARCH('Listados Datos'!$T$4,AT142)))</xm:f>
            <xm:f>'Listados Datos'!$T$4</xm:f>
            <x14:dxf>
              <font>
                <b/>
                <i val="0"/>
                <color theme="0"/>
              </font>
              <fill>
                <patternFill>
                  <bgColor rgb="FFE26B0A"/>
                </patternFill>
              </fill>
            </x14:dxf>
          </x14:cfRule>
          <x14:cfRule type="containsText" priority="15335" operator="containsText" id="{39F64C7B-21C0-4C4A-A335-1C8C9A40F137}">
            <xm:f>NOT(ISERROR(SEARCH('Listados Datos'!$T$5,AT142)))</xm:f>
            <xm:f>'Listados Datos'!$T$5</xm:f>
            <x14:dxf>
              <font>
                <b/>
                <i val="0"/>
                <color auto="1"/>
              </font>
              <fill>
                <patternFill>
                  <bgColor rgb="FFFFFF00"/>
                </patternFill>
              </fill>
            </x14:dxf>
          </x14:cfRule>
          <x14:cfRule type="containsText" priority="15336" operator="containsText" id="{6A6A51C1-2B4E-4052-8447-A1F9DE216ACD}">
            <xm:f>NOT(ISERROR(SEARCH('Listados Datos'!$T$6,AT142)))</xm:f>
            <xm:f>'Listados Datos'!$T$6</xm:f>
            <x14:dxf>
              <font>
                <b/>
                <i val="0"/>
              </font>
              <fill>
                <patternFill>
                  <bgColor rgb="FF92D050"/>
                </patternFill>
              </fill>
            </x14:dxf>
          </x14:cfRule>
          <xm:sqref>AT142</xm:sqref>
        </x14:conditionalFormatting>
        <x14:conditionalFormatting xmlns:xm="http://schemas.microsoft.com/office/excel/2006/main">
          <x14:cfRule type="containsText" priority="15323" operator="containsText" id="{55D27CE9-5168-40E4-A9A9-90B389438C48}">
            <xm:f>NOT(ISERROR(SEARCH('Listados Datos'!$P$3,AR142)))</xm:f>
            <xm:f>'Listados Datos'!$P$3</xm:f>
            <x14:dxf>
              <fill>
                <patternFill>
                  <bgColor rgb="FF99CC00"/>
                </patternFill>
              </fill>
            </x14:dxf>
          </x14:cfRule>
          <x14:cfRule type="containsText" priority="15324" operator="containsText" id="{155439E0-E3DC-4DC0-B9FD-4446FDF63D39}">
            <xm:f>NOT(ISERROR(SEARCH('Listados Datos'!$P$4,AR142)))</xm:f>
            <xm:f>'Listados Datos'!$P$4</xm:f>
            <x14:dxf>
              <fill>
                <patternFill>
                  <bgColor rgb="FF33CC33"/>
                </patternFill>
              </fill>
            </x14:dxf>
          </x14:cfRule>
          <x14:cfRule type="containsText" priority="15325" operator="containsText" id="{CF9E8626-5ED2-4F28-9EA1-8BD52532F588}">
            <xm:f>NOT(ISERROR(SEARCH('Listados Datos'!$P$5,AR142)))</xm:f>
            <xm:f>'Listados Datos'!$P$5</xm:f>
            <x14:dxf>
              <fill>
                <patternFill>
                  <bgColor rgb="FFFFFF00"/>
                </patternFill>
              </fill>
            </x14:dxf>
          </x14:cfRule>
          <x14:cfRule type="containsText" priority="15326" operator="containsText" id="{6EBB8AB3-6E03-4F59-AD2C-BA3F257BD9F1}">
            <xm:f>NOT(ISERROR(SEARCH('Listados Datos'!$P$6,AR142)))</xm:f>
            <xm:f>'Listados Datos'!$P$6</xm:f>
            <x14:dxf>
              <fill>
                <patternFill>
                  <bgColor rgb="FFFFC000"/>
                </patternFill>
              </fill>
            </x14:dxf>
          </x14:cfRule>
          <x14:cfRule type="containsText" priority="15327" operator="containsText" id="{BEC9D42F-72E8-4D47-A457-84078B141C1D}">
            <xm:f>NOT(ISERROR(SEARCH('Listados Datos'!$P$7,AR142)))</xm:f>
            <xm:f>'Listados Datos'!$P$7</xm:f>
            <x14:dxf>
              <fill>
                <patternFill>
                  <bgColor rgb="FFFF0000"/>
                </patternFill>
              </fill>
            </x14:dxf>
          </x14:cfRule>
          <xm:sqref>AR142</xm:sqref>
        </x14:conditionalFormatting>
        <x14:conditionalFormatting xmlns:xm="http://schemas.microsoft.com/office/excel/2006/main">
          <x14:cfRule type="containsText" priority="15319" operator="containsText" id="{73A49DC4-34FD-45A1-BFB8-BCAA0A2405F9}">
            <xm:f>NOT(ISERROR(SEARCH('Listados Datos'!$T$3,AT143)))</xm:f>
            <xm:f>'Listados Datos'!$T$3</xm:f>
            <x14:dxf>
              <fill>
                <patternFill patternType="solid">
                  <bgColor rgb="FFC00000"/>
                </patternFill>
              </fill>
            </x14:dxf>
          </x14:cfRule>
          <x14:cfRule type="containsText" priority="15320" operator="containsText" id="{569FEB40-0587-42F3-B19D-7081FF281FA6}">
            <xm:f>NOT(ISERROR(SEARCH('Listados Datos'!$T$4,AT143)))</xm:f>
            <xm:f>'Listados Datos'!$T$4</xm:f>
            <x14:dxf>
              <font>
                <b/>
                <i val="0"/>
                <color theme="0"/>
              </font>
              <fill>
                <patternFill>
                  <bgColor rgb="FFE26B0A"/>
                </patternFill>
              </fill>
            </x14:dxf>
          </x14:cfRule>
          <x14:cfRule type="containsText" priority="15321" operator="containsText" id="{610EFFEA-806D-4AF8-B3B4-3A6F0AE4450B}">
            <xm:f>NOT(ISERROR(SEARCH('Listados Datos'!$T$5,AT143)))</xm:f>
            <xm:f>'Listados Datos'!$T$5</xm:f>
            <x14:dxf>
              <font>
                <b/>
                <i val="0"/>
                <color auto="1"/>
              </font>
              <fill>
                <patternFill>
                  <bgColor rgb="FFFFFF00"/>
                </patternFill>
              </fill>
            </x14:dxf>
          </x14:cfRule>
          <x14:cfRule type="containsText" priority="15322" operator="containsText" id="{D4A0E059-FBFA-480D-B55F-34031B925B02}">
            <xm:f>NOT(ISERROR(SEARCH('Listados Datos'!$T$6,AT143)))</xm:f>
            <xm:f>'Listados Datos'!$T$6</xm:f>
            <x14:dxf>
              <font>
                <b/>
                <i val="0"/>
              </font>
              <fill>
                <patternFill>
                  <bgColor rgb="FF92D050"/>
                </patternFill>
              </fill>
            </x14:dxf>
          </x14:cfRule>
          <xm:sqref>AT143</xm:sqref>
        </x14:conditionalFormatting>
        <x14:conditionalFormatting xmlns:xm="http://schemas.microsoft.com/office/excel/2006/main">
          <x14:cfRule type="containsText" priority="15309" operator="containsText" id="{6DE3CDD3-6D24-4BCD-8E24-577D78F55BF2}">
            <xm:f>NOT(ISERROR(SEARCH('Listados Datos'!$P$3,AR143)))</xm:f>
            <xm:f>'Listados Datos'!$P$3</xm:f>
            <x14:dxf>
              <fill>
                <patternFill>
                  <bgColor rgb="FF99CC00"/>
                </patternFill>
              </fill>
            </x14:dxf>
          </x14:cfRule>
          <x14:cfRule type="containsText" priority="15310" operator="containsText" id="{59B5A57E-42FB-47F7-9C98-5FA60E0E99B8}">
            <xm:f>NOT(ISERROR(SEARCH('Listados Datos'!$P$4,AR143)))</xm:f>
            <xm:f>'Listados Datos'!$P$4</xm:f>
            <x14:dxf>
              <fill>
                <patternFill>
                  <bgColor rgb="FF33CC33"/>
                </patternFill>
              </fill>
            </x14:dxf>
          </x14:cfRule>
          <x14:cfRule type="containsText" priority="15311" operator="containsText" id="{D9A0D109-2270-4BC6-9941-EECE3558DF60}">
            <xm:f>NOT(ISERROR(SEARCH('Listados Datos'!$P$5,AR143)))</xm:f>
            <xm:f>'Listados Datos'!$P$5</xm:f>
            <x14:dxf>
              <fill>
                <patternFill>
                  <bgColor rgb="FFFFFF00"/>
                </patternFill>
              </fill>
            </x14:dxf>
          </x14:cfRule>
          <x14:cfRule type="containsText" priority="15312" operator="containsText" id="{2ECE8DA0-2B8D-47B0-9C34-1C6EC7C353F2}">
            <xm:f>NOT(ISERROR(SEARCH('Listados Datos'!$P$6,AR143)))</xm:f>
            <xm:f>'Listados Datos'!$P$6</xm:f>
            <x14:dxf>
              <fill>
                <patternFill>
                  <bgColor rgb="FFFFC000"/>
                </patternFill>
              </fill>
            </x14:dxf>
          </x14:cfRule>
          <x14:cfRule type="containsText" priority="15313" operator="containsText" id="{D8FB5396-1A8E-4085-AABB-D9F310F726EB}">
            <xm:f>NOT(ISERROR(SEARCH('Listados Datos'!$P$7,AR143)))</xm:f>
            <xm:f>'Listados Datos'!$P$7</xm:f>
            <x14:dxf>
              <fill>
                <patternFill>
                  <bgColor rgb="FFFF0000"/>
                </patternFill>
              </fill>
            </x14:dxf>
          </x14:cfRule>
          <xm:sqref>AR143</xm:sqref>
        </x14:conditionalFormatting>
        <x14:conditionalFormatting xmlns:xm="http://schemas.microsoft.com/office/excel/2006/main">
          <x14:cfRule type="containsText" priority="15169" operator="containsText" id="{BCCBC162-1AA8-428E-A362-716785E44780}">
            <xm:f>NOT(ISERROR(SEARCH('Listados Datos'!$T$3,AT153)))</xm:f>
            <xm:f>'Listados Datos'!$T$3</xm:f>
            <x14:dxf>
              <fill>
                <patternFill patternType="solid">
                  <bgColor rgb="FFC00000"/>
                </patternFill>
              </fill>
            </x14:dxf>
          </x14:cfRule>
          <x14:cfRule type="containsText" priority="15170" operator="containsText" id="{CEBB1DFA-C944-470B-80A2-DC69C810526B}">
            <xm:f>NOT(ISERROR(SEARCH('Listados Datos'!$T$4,AT153)))</xm:f>
            <xm:f>'Listados Datos'!$T$4</xm:f>
            <x14:dxf>
              <font>
                <b/>
                <i val="0"/>
                <color theme="0"/>
              </font>
              <fill>
                <patternFill>
                  <bgColor rgb="FFE26B0A"/>
                </patternFill>
              </fill>
            </x14:dxf>
          </x14:cfRule>
          <x14:cfRule type="containsText" priority="15171" operator="containsText" id="{3C7324CB-E94D-4691-9D3F-D56351F3AA1F}">
            <xm:f>NOT(ISERROR(SEARCH('Listados Datos'!$T$5,AT153)))</xm:f>
            <xm:f>'Listados Datos'!$T$5</xm:f>
            <x14:dxf>
              <font>
                <b/>
                <i val="0"/>
                <color auto="1"/>
              </font>
              <fill>
                <patternFill>
                  <bgColor rgb="FFFFFF00"/>
                </patternFill>
              </fill>
            </x14:dxf>
          </x14:cfRule>
          <x14:cfRule type="containsText" priority="15172" operator="containsText" id="{097880EE-47F3-4CB9-BEBB-5CF2223087E4}">
            <xm:f>NOT(ISERROR(SEARCH('Listados Datos'!$T$6,AT153)))</xm:f>
            <xm:f>'Listados Datos'!$T$6</xm:f>
            <x14:dxf>
              <font>
                <b/>
                <i val="0"/>
              </font>
              <fill>
                <patternFill>
                  <bgColor rgb="FF92D050"/>
                </patternFill>
              </fill>
            </x14:dxf>
          </x14:cfRule>
          <xm:sqref>AT153</xm:sqref>
        </x14:conditionalFormatting>
        <x14:conditionalFormatting xmlns:xm="http://schemas.microsoft.com/office/excel/2006/main">
          <x14:cfRule type="containsText" priority="15159" operator="containsText" id="{CC766800-6739-4E1E-9CE0-84CF1BF68C9C}">
            <xm:f>NOT(ISERROR(SEARCH('Listados Datos'!$P$3,AR153)))</xm:f>
            <xm:f>'Listados Datos'!$P$3</xm:f>
            <x14:dxf>
              <fill>
                <patternFill>
                  <bgColor rgb="FF99CC00"/>
                </patternFill>
              </fill>
            </x14:dxf>
          </x14:cfRule>
          <x14:cfRule type="containsText" priority="15160" operator="containsText" id="{700FDE2F-3477-433B-AD2D-FDF9417575EA}">
            <xm:f>NOT(ISERROR(SEARCH('Listados Datos'!$P$4,AR153)))</xm:f>
            <xm:f>'Listados Datos'!$P$4</xm:f>
            <x14:dxf>
              <fill>
                <patternFill>
                  <bgColor rgb="FF33CC33"/>
                </patternFill>
              </fill>
            </x14:dxf>
          </x14:cfRule>
          <x14:cfRule type="containsText" priority="15161" operator="containsText" id="{0F8722A0-FFB5-4243-9CBE-42A9F00507B7}">
            <xm:f>NOT(ISERROR(SEARCH('Listados Datos'!$P$5,AR153)))</xm:f>
            <xm:f>'Listados Datos'!$P$5</xm:f>
            <x14:dxf>
              <fill>
                <patternFill>
                  <bgColor rgb="FFFFFF00"/>
                </patternFill>
              </fill>
            </x14:dxf>
          </x14:cfRule>
          <x14:cfRule type="containsText" priority="15162" operator="containsText" id="{E72302C4-51D7-471E-B976-8D820B0D0EAE}">
            <xm:f>NOT(ISERROR(SEARCH('Listados Datos'!$P$6,AR153)))</xm:f>
            <xm:f>'Listados Datos'!$P$6</xm:f>
            <x14:dxf>
              <fill>
                <patternFill>
                  <bgColor rgb="FFFFC000"/>
                </patternFill>
              </fill>
            </x14:dxf>
          </x14:cfRule>
          <x14:cfRule type="containsText" priority="15163" operator="containsText" id="{3DC73A4A-4E8A-4101-A184-494B3BF2D92F}">
            <xm:f>NOT(ISERROR(SEARCH('Listados Datos'!$P$7,AR153)))</xm:f>
            <xm:f>'Listados Datos'!$P$7</xm:f>
            <x14:dxf>
              <fill>
                <patternFill>
                  <bgColor rgb="FFFF0000"/>
                </patternFill>
              </fill>
            </x14:dxf>
          </x14:cfRule>
          <xm:sqref>AR153</xm:sqref>
        </x14:conditionalFormatting>
        <x14:conditionalFormatting xmlns:xm="http://schemas.microsoft.com/office/excel/2006/main">
          <x14:cfRule type="containsText" priority="15291" operator="containsText" id="{B8D0A01B-B266-449E-B5F9-9F075CA3DA9C}">
            <xm:f>NOT(ISERROR(SEARCH('Listados Datos'!$T$3,AF144)))</xm:f>
            <xm:f>'Listados Datos'!$T$3</xm:f>
            <x14:dxf>
              <fill>
                <patternFill patternType="solid">
                  <bgColor rgb="FFC00000"/>
                </patternFill>
              </fill>
            </x14:dxf>
          </x14:cfRule>
          <x14:cfRule type="containsText" priority="15292" operator="containsText" id="{E9A5406B-3C0C-4B6E-A177-BA14358BA2E7}">
            <xm:f>NOT(ISERROR(SEARCH('Listados Datos'!$T$4,AF144)))</xm:f>
            <xm:f>'Listados Datos'!$T$4</xm:f>
            <x14:dxf>
              <font>
                <b/>
                <i val="0"/>
                <color theme="0"/>
              </font>
              <fill>
                <patternFill>
                  <bgColor rgb="FFE26B0A"/>
                </patternFill>
              </fill>
            </x14:dxf>
          </x14:cfRule>
          <x14:cfRule type="containsText" priority="15293" operator="containsText" id="{031CBE36-6ED6-406C-9CBD-4B573484C2F7}">
            <xm:f>NOT(ISERROR(SEARCH('Listados Datos'!$T$5,AF144)))</xm:f>
            <xm:f>'Listados Datos'!$T$5</xm:f>
            <x14:dxf>
              <font>
                <b/>
                <i val="0"/>
                <color auto="1"/>
              </font>
              <fill>
                <patternFill>
                  <bgColor rgb="FFFFFF00"/>
                </patternFill>
              </fill>
            </x14:dxf>
          </x14:cfRule>
          <x14:cfRule type="containsText" priority="15294" operator="containsText" id="{EE35154A-B84E-47C8-90A7-C0098996882C}">
            <xm:f>NOT(ISERROR(SEARCH('Listados Datos'!$T$6,AF144)))</xm:f>
            <xm:f>'Listados Datos'!$T$6</xm:f>
            <x14:dxf>
              <font>
                <b/>
                <i val="0"/>
              </font>
              <fill>
                <patternFill>
                  <bgColor rgb="FF92D050"/>
                </patternFill>
              </fill>
            </x14:dxf>
          </x14:cfRule>
          <xm:sqref>AF144:AF145</xm:sqref>
        </x14:conditionalFormatting>
        <x14:conditionalFormatting xmlns:xm="http://schemas.microsoft.com/office/excel/2006/main">
          <x14:cfRule type="containsText" priority="15287" operator="containsText" id="{2AD93BED-7B05-444A-ABA8-AE20316D491F}">
            <xm:f>NOT(ISERROR(SEARCH('Listados Datos'!$T$3,AB144)))</xm:f>
            <xm:f>'Listados Datos'!$T$3</xm:f>
            <x14:dxf>
              <fill>
                <patternFill patternType="solid">
                  <bgColor rgb="FFC00000"/>
                </patternFill>
              </fill>
            </x14:dxf>
          </x14:cfRule>
          <x14:cfRule type="containsText" priority="15288" operator="containsText" id="{12D10DB2-9060-47E9-8140-D67744B45E28}">
            <xm:f>NOT(ISERROR(SEARCH('Listados Datos'!$T$4,AB144)))</xm:f>
            <xm:f>'Listados Datos'!$T$4</xm:f>
            <x14:dxf>
              <font>
                <b/>
                <i val="0"/>
                <color theme="0"/>
              </font>
              <fill>
                <patternFill>
                  <bgColor rgb="FFE26B0A"/>
                </patternFill>
              </fill>
            </x14:dxf>
          </x14:cfRule>
          <x14:cfRule type="containsText" priority="15289" operator="containsText" id="{26F8DFC5-B7EA-4539-92D3-C261FADADD0A}">
            <xm:f>NOT(ISERROR(SEARCH('Listados Datos'!$T$5,AB144)))</xm:f>
            <xm:f>'Listados Datos'!$T$5</xm:f>
            <x14:dxf>
              <font>
                <b/>
                <i val="0"/>
                <color auto="1"/>
              </font>
              <fill>
                <patternFill>
                  <bgColor rgb="FFFFFF00"/>
                </patternFill>
              </fill>
            </x14:dxf>
          </x14:cfRule>
          <x14:cfRule type="containsText" priority="15290" operator="containsText" id="{CD79F548-713E-4B27-AC3B-27665E3EEC03}">
            <xm:f>NOT(ISERROR(SEARCH('Listados Datos'!$T$6,AB144)))</xm:f>
            <xm:f>'Listados Datos'!$T$6</xm:f>
            <x14:dxf>
              <font>
                <b/>
                <i val="0"/>
              </font>
              <fill>
                <patternFill>
                  <bgColor rgb="FF92D050"/>
                </patternFill>
              </fill>
            </x14:dxf>
          </x14:cfRule>
          <xm:sqref>AB144:AB145</xm:sqref>
        </x14:conditionalFormatting>
        <x14:conditionalFormatting xmlns:xm="http://schemas.microsoft.com/office/excel/2006/main">
          <x14:cfRule type="containsText" priority="15277" operator="containsText" id="{DAD03301-A3AA-4B81-BA27-AFCFC2CFB2B7}">
            <xm:f>NOT(ISERROR(SEARCH('Listados Datos'!$P$3,Z144)))</xm:f>
            <xm:f>'Listados Datos'!$P$3</xm:f>
            <x14:dxf>
              <fill>
                <patternFill>
                  <bgColor rgb="FF99CC00"/>
                </patternFill>
              </fill>
            </x14:dxf>
          </x14:cfRule>
          <x14:cfRule type="containsText" priority="15278" operator="containsText" id="{741A5EE3-732C-4721-B75B-4CABC3AAB18E}">
            <xm:f>NOT(ISERROR(SEARCH('Listados Datos'!$P$4,Z144)))</xm:f>
            <xm:f>'Listados Datos'!$P$4</xm:f>
            <x14:dxf>
              <fill>
                <patternFill>
                  <bgColor rgb="FF33CC33"/>
                </patternFill>
              </fill>
            </x14:dxf>
          </x14:cfRule>
          <x14:cfRule type="containsText" priority="15279" operator="containsText" id="{844982AE-CF95-4ED8-A86B-EE5AA4587E32}">
            <xm:f>NOT(ISERROR(SEARCH('Listados Datos'!$P$5,Z144)))</xm:f>
            <xm:f>'Listados Datos'!$P$5</xm:f>
            <x14:dxf>
              <fill>
                <patternFill>
                  <bgColor rgb="FFFFFF00"/>
                </patternFill>
              </fill>
            </x14:dxf>
          </x14:cfRule>
          <x14:cfRule type="containsText" priority="15280" operator="containsText" id="{F1862020-2F5A-4AC9-BCA8-1C7E6CD7425D}">
            <xm:f>NOT(ISERROR(SEARCH('Listados Datos'!$P$6,Z144)))</xm:f>
            <xm:f>'Listados Datos'!$P$6</xm:f>
            <x14:dxf>
              <fill>
                <patternFill>
                  <bgColor rgb="FFFFC000"/>
                </patternFill>
              </fill>
            </x14:dxf>
          </x14:cfRule>
          <x14:cfRule type="containsText" priority="15281" operator="containsText" id="{C34A9211-88ED-4648-BCA3-45A7F15C51ED}">
            <xm:f>NOT(ISERROR(SEARCH('Listados Datos'!$P$7,Z144)))</xm:f>
            <xm:f>'Listados Datos'!$P$7</xm:f>
            <x14:dxf>
              <fill>
                <patternFill>
                  <bgColor rgb="FFFF0000"/>
                </patternFill>
              </fill>
            </x14:dxf>
          </x14:cfRule>
          <xm:sqref>Z144:Z145</xm:sqref>
        </x14:conditionalFormatting>
        <x14:conditionalFormatting xmlns:xm="http://schemas.microsoft.com/office/excel/2006/main">
          <x14:cfRule type="containsText" priority="15127" operator="containsText" id="{1D674C16-F9A7-43A3-8085-03B751AE5423}">
            <xm:f>NOT(ISERROR(SEARCH('Listados Datos'!$T$3,AT150)))</xm:f>
            <xm:f>'Listados Datos'!$T$3</xm:f>
            <x14:dxf>
              <fill>
                <patternFill patternType="solid">
                  <bgColor rgb="FFC00000"/>
                </patternFill>
              </fill>
            </x14:dxf>
          </x14:cfRule>
          <x14:cfRule type="containsText" priority="15128" operator="containsText" id="{A3014B1C-A3DC-4CC7-9E51-32CB116AEAC4}">
            <xm:f>NOT(ISERROR(SEARCH('Listados Datos'!$T$4,AT150)))</xm:f>
            <xm:f>'Listados Datos'!$T$4</xm:f>
            <x14:dxf>
              <font>
                <b/>
                <i val="0"/>
                <color theme="0"/>
              </font>
              <fill>
                <patternFill>
                  <bgColor rgb="FFE26B0A"/>
                </patternFill>
              </fill>
            </x14:dxf>
          </x14:cfRule>
          <x14:cfRule type="containsText" priority="15129" operator="containsText" id="{9960F24C-2076-4182-A504-F2B414A857A8}">
            <xm:f>NOT(ISERROR(SEARCH('Listados Datos'!$T$5,AT150)))</xm:f>
            <xm:f>'Listados Datos'!$T$5</xm:f>
            <x14:dxf>
              <font>
                <b/>
                <i val="0"/>
                <color auto="1"/>
              </font>
              <fill>
                <patternFill>
                  <bgColor rgb="FFFFFF00"/>
                </patternFill>
              </fill>
            </x14:dxf>
          </x14:cfRule>
          <x14:cfRule type="containsText" priority="15130" operator="containsText" id="{4F28C267-0DF9-4C34-84C5-9CDCA89DBA3C}">
            <xm:f>NOT(ISERROR(SEARCH('Listados Datos'!$T$6,AT150)))</xm:f>
            <xm:f>'Listados Datos'!$T$6</xm:f>
            <x14:dxf>
              <font>
                <b/>
                <i val="0"/>
              </font>
              <fill>
                <patternFill>
                  <bgColor rgb="FF92D050"/>
                </patternFill>
              </fill>
            </x14:dxf>
          </x14:cfRule>
          <xm:sqref>AT150</xm:sqref>
        </x14:conditionalFormatting>
        <x14:conditionalFormatting xmlns:xm="http://schemas.microsoft.com/office/excel/2006/main">
          <x14:cfRule type="containsText" priority="15117" operator="containsText" id="{DA89E818-3375-4D84-BFAE-18B9EF2DC610}">
            <xm:f>NOT(ISERROR(SEARCH('Listados Datos'!$P$3,AR150)))</xm:f>
            <xm:f>'Listados Datos'!$P$3</xm:f>
            <x14:dxf>
              <fill>
                <patternFill>
                  <bgColor rgb="FF99CC00"/>
                </patternFill>
              </fill>
            </x14:dxf>
          </x14:cfRule>
          <x14:cfRule type="containsText" priority="15118" operator="containsText" id="{4D74A0C5-6B88-401A-9759-30760AE3B429}">
            <xm:f>NOT(ISERROR(SEARCH('Listados Datos'!$P$4,AR150)))</xm:f>
            <xm:f>'Listados Datos'!$P$4</xm:f>
            <x14:dxf>
              <fill>
                <patternFill>
                  <bgColor rgb="FF33CC33"/>
                </patternFill>
              </fill>
            </x14:dxf>
          </x14:cfRule>
          <x14:cfRule type="containsText" priority="15119" operator="containsText" id="{048EBE37-6B95-452B-8DAF-C92BA53586B6}">
            <xm:f>NOT(ISERROR(SEARCH('Listados Datos'!$P$5,AR150)))</xm:f>
            <xm:f>'Listados Datos'!$P$5</xm:f>
            <x14:dxf>
              <fill>
                <patternFill>
                  <bgColor rgb="FFFFFF00"/>
                </patternFill>
              </fill>
            </x14:dxf>
          </x14:cfRule>
          <x14:cfRule type="containsText" priority="15120" operator="containsText" id="{AC2E7B0E-2693-4C3B-B61D-F94B99980DAA}">
            <xm:f>NOT(ISERROR(SEARCH('Listados Datos'!$P$6,AR150)))</xm:f>
            <xm:f>'Listados Datos'!$P$6</xm:f>
            <x14:dxf>
              <fill>
                <patternFill>
                  <bgColor rgb="FFFFC000"/>
                </patternFill>
              </fill>
            </x14:dxf>
          </x14:cfRule>
          <x14:cfRule type="containsText" priority="15121" operator="containsText" id="{41805CE6-BDEE-430D-8AD0-6D612F78646F}">
            <xm:f>NOT(ISERROR(SEARCH('Listados Datos'!$P$7,AR150)))</xm:f>
            <xm:f>'Listados Datos'!$P$7</xm:f>
            <x14:dxf>
              <fill>
                <patternFill>
                  <bgColor rgb="FFFF0000"/>
                </patternFill>
              </fill>
            </x14:dxf>
          </x14:cfRule>
          <xm:sqref>AR150</xm:sqref>
        </x14:conditionalFormatting>
        <x14:conditionalFormatting xmlns:xm="http://schemas.microsoft.com/office/excel/2006/main">
          <x14:cfRule type="containsText" priority="15249" operator="containsText" id="{A08BBD52-D5E0-4216-BF08-8E06BB67BA4D}">
            <xm:f>NOT(ISERROR(SEARCH('Listados Datos'!$T$3,AT145)))</xm:f>
            <xm:f>'Listados Datos'!$T$3</xm:f>
            <x14:dxf>
              <fill>
                <patternFill patternType="solid">
                  <bgColor rgb="FFC00000"/>
                </patternFill>
              </fill>
            </x14:dxf>
          </x14:cfRule>
          <x14:cfRule type="containsText" priority="15250" operator="containsText" id="{9C5F8B5B-8486-4377-B3D5-206C7F68410D}">
            <xm:f>NOT(ISERROR(SEARCH('Listados Datos'!$T$4,AT145)))</xm:f>
            <xm:f>'Listados Datos'!$T$4</xm:f>
            <x14:dxf>
              <font>
                <b/>
                <i val="0"/>
                <color theme="0"/>
              </font>
              <fill>
                <patternFill>
                  <bgColor rgb="FFE26B0A"/>
                </patternFill>
              </fill>
            </x14:dxf>
          </x14:cfRule>
          <x14:cfRule type="containsText" priority="15251" operator="containsText" id="{EED12490-A765-41D8-8A8D-106610D05B74}">
            <xm:f>NOT(ISERROR(SEARCH('Listados Datos'!$T$5,AT145)))</xm:f>
            <xm:f>'Listados Datos'!$T$5</xm:f>
            <x14:dxf>
              <font>
                <b/>
                <i val="0"/>
                <color auto="1"/>
              </font>
              <fill>
                <patternFill>
                  <bgColor rgb="FFFFFF00"/>
                </patternFill>
              </fill>
            </x14:dxf>
          </x14:cfRule>
          <x14:cfRule type="containsText" priority="15252" operator="containsText" id="{6726F62B-F7E0-4845-A168-B1B132C6EA66}">
            <xm:f>NOT(ISERROR(SEARCH('Listados Datos'!$T$6,AT145)))</xm:f>
            <xm:f>'Listados Datos'!$T$6</xm:f>
            <x14:dxf>
              <font>
                <b/>
                <i val="0"/>
              </font>
              <fill>
                <patternFill>
                  <bgColor rgb="FF92D050"/>
                </patternFill>
              </fill>
            </x14:dxf>
          </x14:cfRule>
          <xm:sqref>AT145</xm:sqref>
        </x14:conditionalFormatting>
        <x14:conditionalFormatting xmlns:xm="http://schemas.microsoft.com/office/excel/2006/main">
          <x14:cfRule type="containsText" priority="15239" operator="containsText" id="{F07F479D-1FA7-45BF-8BB9-1AC41B6CF2CB}">
            <xm:f>NOT(ISERROR(SEARCH('Listados Datos'!$P$3,AR145)))</xm:f>
            <xm:f>'Listados Datos'!$P$3</xm:f>
            <x14:dxf>
              <fill>
                <patternFill>
                  <bgColor rgb="FF99CC00"/>
                </patternFill>
              </fill>
            </x14:dxf>
          </x14:cfRule>
          <x14:cfRule type="containsText" priority="15240" operator="containsText" id="{BEDACAA7-83AC-467A-BFAB-DEB473485860}">
            <xm:f>NOT(ISERROR(SEARCH('Listados Datos'!$P$4,AR145)))</xm:f>
            <xm:f>'Listados Datos'!$P$4</xm:f>
            <x14:dxf>
              <fill>
                <patternFill>
                  <bgColor rgb="FF33CC33"/>
                </patternFill>
              </fill>
            </x14:dxf>
          </x14:cfRule>
          <x14:cfRule type="containsText" priority="15241" operator="containsText" id="{472653F5-7BB7-41F2-BC31-9280C5B0155A}">
            <xm:f>NOT(ISERROR(SEARCH('Listados Datos'!$P$5,AR145)))</xm:f>
            <xm:f>'Listados Datos'!$P$5</xm:f>
            <x14:dxf>
              <fill>
                <patternFill>
                  <bgColor rgb="FFFFFF00"/>
                </patternFill>
              </fill>
            </x14:dxf>
          </x14:cfRule>
          <x14:cfRule type="containsText" priority="15242" operator="containsText" id="{DA8EC0BC-312D-401E-8CDE-BF5877D8CC48}">
            <xm:f>NOT(ISERROR(SEARCH('Listados Datos'!$P$6,AR145)))</xm:f>
            <xm:f>'Listados Datos'!$P$6</xm:f>
            <x14:dxf>
              <fill>
                <patternFill>
                  <bgColor rgb="FFFFC000"/>
                </patternFill>
              </fill>
            </x14:dxf>
          </x14:cfRule>
          <x14:cfRule type="containsText" priority="15243" operator="containsText" id="{D3E68CDC-BB93-42D4-B954-A7CFE4F9EF5F}">
            <xm:f>NOT(ISERROR(SEARCH('Listados Datos'!$P$7,AR145)))</xm:f>
            <xm:f>'Listados Datos'!$P$7</xm:f>
            <x14:dxf>
              <fill>
                <patternFill>
                  <bgColor rgb="FFFF0000"/>
                </patternFill>
              </fill>
            </x14:dxf>
          </x14:cfRule>
          <xm:sqref>AR145</xm:sqref>
        </x14:conditionalFormatting>
        <x14:conditionalFormatting xmlns:xm="http://schemas.microsoft.com/office/excel/2006/main">
          <x14:cfRule type="containsText" priority="15235" operator="containsText" id="{41F817A6-FF55-4C4B-8A8C-821505CC3F2F}">
            <xm:f>NOT(ISERROR(SEARCH('Listados Datos'!$T$3,AF148)))</xm:f>
            <xm:f>'Listados Datos'!$T$3</xm:f>
            <x14:dxf>
              <fill>
                <patternFill patternType="solid">
                  <bgColor rgb="FFC00000"/>
                </patternFill>
              </fill>
            </x14:dxf>
          </x14:cfRule>
          <x14:cfRule type="containsText" priority="15236" operator="containsText" id="{57DEB84A-59F3-4F25-BFCF-1C0DDC29918C}">
            <xm:f>NOT(ISERROR(SEARCH('Listados Datos'!$T$4,AF148)))</xm:f>
            <xm:f>'Listados Datos'!$T$4</xm:f>
            <x14:dxf>
              <font>
                <b/>
                <i val="0"/>
                <color theme="0"/>
              </font>
              <fill>
                <patternFill>
                  <bgColor rgb="FFE26B0A"/>
                </patternFill>
              </fill>
            </x14:dxf>
          </x14:cfRule>
          <x14:cfRule type="containsText" priority="15237" operator="containsText" id="{452BD2D4-289F-48AC-AECD-A9FFFF4E7489}">
            <xm:f>NOT(ISERROR(SEARCH('Listados Datos'!$T$5,AF148)))</xm:f>
            <xm:f>'Listados Datos'!$T$5</xm:f>
            <x14:dxf>
              <font>
                <b/>
                <i val="0"/>
                <color auto="1"/>
              </font>
              <fill>
                <patternFill>
                  <bgColor rgb="FFFFFF00"/>
                </patternFill>
              </fill>
            </x14:dxf>
          </x14:cfRule>
          <x14:cfRule type="containsText" priority="15238" operator="containsText" id="{39F4845B-BD8F-4686-BA13-A1E68C700D20}">
            <xm:f>NOT(ISERROR(SEARCH('Listados Datos'!$T$6,AF148)))</xm:f>
            <xm:f>'Listados Datos'!$T$6</xm:f>
            <x14:dxf>
              <font>
                <b/>
                <i val="0"/>
              </font>
              <fill>
                <patternFill>
                  <bgColor rgb="FF92D050"/>
                </patternFill>
              </fill>
            </x14:dxf>
          </x14:cfRule>
          <xm:sqref>AF148:AF149 AF153</xm:sqref>
        </x14:conditionalFormatting>
        <x14:conditionalFormatting xmlns:xm="http://schemas.microsoft.com/office/excel/2006/main">
          <x14:cfRule type="containsText" priority="15231" operator="containsText" id="{9216B06C-D55D-4AB1-B5EB-BBF7EE4BBB67}">
            <xm:f>NOT(ISERROR(SEARCH('Listados Datos'!$T$3,AB148)))</xm:f>
            <xm:f>'Listados Datos'!$T$3</xm:f>
            <x14:dxf>
              <fill>
                <patternFill patternType="solid">
                  <bgColor rgb="FFC00000"/>
                </patternFill>
              </fill>
            </x14:dxf>
          </x14:cfRule>
          <x14:cfRule type="containsText" priority="15232" operator="containsText" id="{8E64B9E4-D56F-4CFE-919A-83697A645833}">
            <xm:f>NOT(ISERROR(SEARCH('Listados Datos'!$T$4,AB148)))</xm:f>
            <xm:f>'Listados Datos'!$T$4</xm:f>
            <x14:dxf>
              <font>
                <b/>
                <i val="0"/>
                <color theme="0"/>
              </font>
              <fill>
                <patternFill>
                  <bgColor rgb="FFE26B0A"/>
                </patternFill>
              </fill>
            </x14:dxf>
          </x14:cfRule>
          <x14:cfRule type="containsText" priority="15233" operator="containsText" id="{5EB1F9BA-61A2-44A1-A0FA-3D1694F0F4D2}">
            <xm:f>NOT(ISERROR(SEARCH('Listados Datos'!$T$5,AB148)))</xm:f>
            <xm:f>'Listados Datos'!$T$5</xm:f>
            <x14:dxf>
              <font>
                <b/>
                <i val="0"/>
                <color auto="1"/>
              </font>
              <fill>
                <patternFill>
                  <bgColor rgb="FFFFFF00"/>
                </patternFill>
              </fill>
            </x14:dxf>
          </x14:cfRule>
          <x14:cfRule type="containsText" priority="15234" operator="containsText" id="{61E6662F-1EDC-497C-AAA8-2FADBB027EC3}">
            <xm:f>NOT(ISERROR(SEARCH('Listados Datos'!$T$6,AB148)))</xm:f>
            <xm:f>'Listados Datos'!$T$6</xm:f>
            <x14:dxf>
              <font>
                <b/>
                <i val="0"/>
              </font>
              <fill>
                <patternFill>
                  <bgColor rgb="FF92D050"/>
                </patternFill>
              </fill>
            </x14:dxf>
          </x14:cfRule>
          <xm:sqref>AB148:AB149</xm:sqref>
        </x14:conditionalFormatting>
        <x14:conditionalFormatting xmlns:xm="http://schemas.microsoft.com/office/excel/2006/main">
          <x14:cfRule type="containsText" priority="15221" operator="containsText" id="{86DA0CF3-92BA-4935-A8B3-20C670B624FE}">
            <xm:f>NOT(ISERROR(SEARCH('Listados Datos'!$P$3,Z148)))</xm:f>
            <xm:f>'Listados Datos'!$P$3</xm:f>
            <x14:dxf>
              <fill>
                <patternFill>
                  <bgColor rgb="FF99CC00"/>
                </patternFill>
              </fill>
            </x14:dxf>
          </x14:cfRule>
          <x14:cfRule type="containsText" priority="15222" operator="containsText" id="{8EE1C161-942A-4CA2-BACE-F0685B91318C}">
            <xm:f>NOT(ISERROR(SEARCH('Listados Datos'!$P$4,Z148)))</xm:f>
            <xm:f>'Listados Datos'!$P$4</xm:f>
            <x14:dxf>
              <fill>
                <patternFill>
                  <bgColor rgb="FF33CC33"/>
                </patternFill>
              </fill>
            </x14:dxf>
          </x14:cfRule>
          <x14:cfRule type="containsText" priority="15223" operator="containsText" id="{04ABAA72-F789-4ED4-89E4-28049E2CDD99}">
            <xm:f>NOT(ISERROR(SEARCH('Listados Datos'!$P$5,Z148)))</xm:f>
            <xm:f>'Listados Datos'!$P$5</xm:f>
            <x14:dxf>
              <fill>
                <patternFill>
                  <bgColor rgb="FFFFFF00"/>
                </patternFill>
              </fill>
            </x14:dxf>
          </x14:cfRule>
          <x14:cfRule type="containsText" priority="15224" operator="containsText" id="{972B4E27-51B7-44BC-9CE6-B6593EF459B9}">
            <xm:f>NOT(ISERROR(SEARCH('Listados Datos'!$P$6,Z148)))</xm:f>
            <xm:f>'Listados Datos'!$P$6</xm:f>
            <x14:dxf>
              <fill>
                <patternFill>
                  <bgColor rgb="FFFFC000"/>
                </patternFill>
              </fill>
            </x14:dxf>
          </x14:cfRule>
          <x14:cfRule type="containsText" priority="15225" operator="containsText" id="{8FE3B60B-2706-4A33-9B1C-A777453332FF}">
            <xm:f>NOT(ISERROR(SEARCH('Listados Datos'!$P$7,Z148)))</xm:f>
            <xm:f>'Listados Datos'!$P$7</xm:f>
            <x14:dxf>
              <fill>
                <patternFill>
                  <bgColor rgb="FFFF0000"/>
                </patternFill>
              </fill>
            </x14:dxf>
          </x14:cfRule>
          <xm:sqref>Z148:Z149</xm:sqref>
        </x14:conditionalFormatting>
        <x14:conditionalFormatting xmlns:xm="http://schemas.microsoft.com/office/excel/2006/main">
          <x14:cfRule type="containsText" priority="15197" operator="containsText" id="{F95355D3-DF7F-4004-8143-DDAE4D69FE48}">
            <xm:f>NOT(ISERROR(SEARCH('Listados Datos'!$T$3,AT148)))</xm:f>
            <xm:f>'Listados Datos'!$T$3</xm:f>
            <x14:dxf>
              <fill>
                <patternFill patternType="solid">
                  <bgColor rgb="FFC00000"/>
                </patternFill>
              </fill>
            </x14:dxf>
          </x14:cfRule>
          <x14:cfRule type="containsText" priority="15198" operator="containsText" id="{79FCAC45-6B29-4CD4-9A1C-E30D1A76F236}">
            <xm:f>NOT(ISERROR(SEARCH('Listados Datos'!$T$4,AT148)))</xm:f>
            <xm:f>'Listados Datos'!$T$4</xm:f>
            <x14:dxf>
              <font>
                <b/>
                <i val="0"/>
                <color theme="0"/>
              </font>
              <fill>
                <patternFill>
                  <bgColor rgb="FFE26B0A"/>
                </patternFill>
              </fill>
            </x14:dxf>
          </x14:cfRule>
          <x14:cfRule type="containsText" priority="15199" operator="containsText" id="{451915F5-3A8F-4E24-8E68-F55055D27F5A}">
            <xm:f>NOT(ISERROR(SEARCH('Listados Datos'!$T$5,AT148)))</xm:f>
            <xm:f>'Listados Datos'!$T$5</xm:f>
            <x14:dxf>
              <font>
                <b/>
                <i val="0"/>
                <color auto="1"/>
              </font>
              <fill>
                <patternFill>
                  <bgColor rgb="FFFFFF00"/>
                </patternFill>
              </fill>
            </x14:dxf>
          </x14:cfRule>
          <x14:cfRule type="containsText" priority="15200" operator="containsText" id="{83D04C40-2C3B-46D8-8227-3FA5FF217341}">
            <xm:f>NOT(ISERROR(SEARCH('Listados Datos'!$T$6,AT148)))</xm:f>
            <xm:f>'Listados Datos'!$T$6</xm:f>
            <x14:dxf>
              <font>
                <b/>
                <i val="0"/>
              </font>
              <fill>
                <patternFill>
                  <bgColor rgb="FF92D050"/>
                </patternFill>
              </fill>
            </x14:dxf>
          </x14:cfRule>
          <xm:sqref>AT148</xm:sqref>
        </x14:conditionalFormatting>
        <x14:conditionalFormatting xmlns:xm="http://schemas.microsoft.com/office/excel/2006/main">
          <x14:cfRule type="containsText" priority="15187" operator="containsText" id="{5BF08B1D-4942-4E4E-94B8-22D861FBBEF9}">
            <xm:f>NOT(ISERROR(SEARCH('Listados Datos'!$P$3,AR148)))</xm:f>
            <xm:f>'Listados Datos'!$P$3</xm:f>
            <x14:dxf>
              <fill>
                <patternFill>
                  <bgColor rgb="FF99CC00"/>
                </patternFill>
              </fill>
            </x14:dxf>
          </x14:cfRule>
          <x14:cfRule type="containsText" priority="15188" operator="containsText" id="{2DB7EE87-764C-49B7-94DF-9BCAA2136B13}">
            <xm:f>NOT(ISERROR(SEARCH('Listados Datos'!$P$4,AR148)))</xm:f>
            <xm:f>'Listados Datos'!$P$4</xm:f>
            <x14:dxf>
              <fill>
                <patternFill>
                  <bgColor rgb="FF33CC33"/>
                </patternFill>
              </fill>
            </x14:dxf>
          </x14:cfRule>
          <x14:cfRule type="containsText" priority="15189" operator="containsText" id="{CC635442-D3B0-473F-B626-E262DF8BD63F}">
            <xm:f>NOT(ISERROR(SEARCH('Listados Datos'!$P$5,AR148)))</xm:f>
            <xm:f>'Listados Datos'!$P$5</xm:f>
            <x14:dxf>
              <fill>
                <patternFill>
                  <bgColor rgb="FFFFFF00"/>
                </patternFill>
              </fill>
            </x14:dxf>
          </x14:cfRule>
          <x14:cfRule type="containsText" priority="15190" operator="containsText" id="{02BE35F1-E04C-4F3F-8C0C-78BAAFD30FDC}">
            <xm:f>NOT(ISERROR(SEARCH('Listados Datos'!$P$6,AR148)))</xm:f>
            <xm:f>'Listados Datos'!$P$6</xm:f>
            <x14:dxf>
              <fill>
                <patternFill>
                  <bgColor rgb="FFFFC000"/>
                </patternFill>
              </fill>
            </x14:dxf>
          </x14:cfRule>
          <x14:cfRule type="containsText" priority="15191" operator="containsText" id="{C9616353-47BE-4176-9A51-6A39F5BDCCF3}">
            <xm:f>NOT(ISERROR(SEARCH('Listados Datos'!$P$7,AR148)))</xm:f>
            <xm:f>'Listados Datos'!$P$7</xm:f>
            <x14:dxf>
              <fill>
                <patternFill>
                  <bgColor rgb="FFFF0000"/>
                </patternFill>
              </fill>
            </x14:dxf>
          </x14:cfRule>
          <xm:sqref>AR148</xm:sqref>
        </x14:conditionalFormatting>
        <x14:conditionalFormatting xmlns:xm="http://schemas.microsoft.com/office/excel/2006/main">
          <x14:cfRule type="containsText" priority="15183" operator="containsText" id="{ABE5E509-E942-491C-AF32-28C55AC32036}">
            <xm:f>NOT(ISERROR(SEARCH('Listados Datos'!$T$3,AT149)))</xm:f>
            <xm:f>'Listados Datos'!$T$3</xm:f>
            <x14:dxf>
              <fill>
                <patternFill patternType="solid">
                  <bgColor rgb="FFC00000"/>
                </patternFill>
              </fill>
            </x14:dxf>
          </x14:cfRule>
          <x14:cfRule type="containsText" priority="15184" operator="containsText" id="{254F475A-751B-475E-BA51-4F9D058375A8}">
            <xm:f>NOT(ISERROR(SEARCH('Listados Datos'!$T$4,AT149)))</xm:f>
            <xm:f>'Listados Datos'!$T$4</xm:f>
            <x14:dxf>
              <font>
                <b/>
                <i val="0"/>
                <color theme="0"/>
              </font>
              <fill>
                <patternFill>
                  <bgColor rgb="FFE26B0A"/>
                </patternFill>
              </fill>
            </x14:dxf>
          </x14:cfRule>
          <x14:cfRule type="containsText" priority="15185" operator="containsText" id="{D92D9EBA-8C94-4071-AD50-4368F04F7EBB}">
            <xm:f>NOT(ISERROR(SEARCH('Listados Datos'!$T$5,AT149)))</xm:f>
            <xm:f>'Listados Datos'!$T$5</xm:f>
            <x14:dxf>
              <font>
                <b/>
                <i val="0"/>
                <color auto="1"/>
              </font>
              <fill>
                <patternFill>
                  <bgColor rgb="FFFFFF00"/>
                </patternFill>
              </fill>
            </x14:dxf>
          </x14:cfRule>
          <x14:cfRule type="containsText" priority="15186" operator="containsText" id="{2271347E-1AC8-40EE-8248-36A338A35AA5}">
            <xm:f>NOT(ISERROR(SEARCH('Listados Datos'!$T$6,AT149)))</xm:f>
            <xm:f>'Listados Datos'!$T$6</xm:f>
            <x14:dxf>
              <font>
                <b/>
                <i val="0"/>
              </font>
              <fill>
                <patternFill>
                  <bgColor rgb="FF92D050"/>
                </patternFill>
              </fill>
            </x14:dxf>
          </x14:cfRule>
          <xm:sqref>AT149</xm:sqref>
        </x14:conditionalFormatting>
        <x14:conditionalFormatting xmlns:xm="http://schemas.microsoft.com/office/excel/2006/main">
          <x14:cfRule type="containsText" priority="15173" operator="containsText" id="{CE613DD1-D666-4816-86A1-D77EC93EC06B}">
            <xm:f>NOT(ISERROR(SEARCH('Listados Datos'!$P$3,AR149)))</xm:f>
            <xm:f>'Listados Datos'!$P$3</xm:f>
            <x14:dxf>
              <fill>
                <patternFill>
                  <bgColor rgb="FF99CC00"/>
                </patternFill>
              </fill>
            </x14:dxf>
          </x14:cfRule>
          <x14:cfRule type="containsText" priority="15174" operator="containsText" id="{3DD879FA-8EFA-4144-8B0A-2BAB45F78B2A}">
            <xm:f>NOT(ISERROR(SEARCH('Listados Datos'!$P$4,AR149)))</xm:f>
            <xm:f>'Listados Datos'!$P$4</xm:f>
            <x14:dxf>
              <fill>
                <patternFill>
                  <bgColor rgb="FF33CC33"/>
                </patternFill>
              </fill>
            </x14:dxf>
          </x14:cfRule>
          <x14:cfRule type="containsText" priority="15175" operator="containsText" id="{E37C34A0-4C3A-4116-83D0-22E4C7C8E825}">
            <xm:f>NOT(ISERROR(SEARCH('Listados Datos'!$P$5,AR149)))</xm:f>
            <xm:f>'Listados Datos'!$P$5</xm:f>
            <x14:dxf>
              <fill>
                <patternFill>
                  <bgColor rgb="FFFFFF00"/>
                </patternFill>
              </fill>
            </x14:dxf>
          </x14:cfRule>
          <x14:cfRule type="containsText" priority="15176" operator="containsText" id="{D06E581E-5366-4ADA-B360-9EB972013BCB}">
            <xm:f>NOT(ISERROR(SEARCH('Listados Datos'!$P$6,AR149)))</xm:f>
            <xm:f>'Listados Datos'!$P$6</xm:f>
            <x14:dxf>
              <fill>
                <patternFill>
                  <bgColor rgb="FFFFC000"/>
                </patternFill>
              </fill>
            </x14:dxf>
          </x14:cfRule>
          <x14:cfRule type="containsText" priority="15177" operator="containsText" id="{48255AA5-03E8-4CF4-AEE2-A0E81A586EFC}">
            <xm:f>NOT(ISERROR(SEARCH('Listados Datos'!$P$7,AR149)))</xm:f>
            <xm:f>'Listados Datos'!$P$7</xm:f>
            <x14:dxf>
              <fill>
                <patternFill>
                  <bgColor rgb="FFFF0000"/>
                </patternFill>
              </fill>
            </x14:dxf>
          </x14:cfRule>
          <xm:sqref>AR149</xm:sqref>
        </x14:conditionalFormatting>
        <x14:conditionalFormatting xmlns:xm="http://schemas.microsoft.com/office/excel/2006/main">
          <x14:cfRule type="containsText" priority="15033" operator="containsText" id="{1FD5BD7A-FD82-4790-BFAC-1A17DF9B1458}">
            <xm:f>NOT(ISERROR(SEARCH('Listados Datos'!$T$3,AT159)))</xm:f>
            <xm:f>'Listados Datos'!$T$3</xm:f>
            <x14:dxf>
              <fill>
                <patternFill patternType="solid">
                  <bgColor rgb="FFC00000"/>
                </patternFill>
              </fill>
            </x14:dxf>
          </x14:cfRule>
          <x14:cfRule type="containsText" priority="15034" operator="containsText" id="{904489E9-1A5A-4A3D-9265-0E59E60A0C9B}">
            <xm:f>NOT(ISERROR(SEARCH('Listados Datos'!$T$4,AT159)))</xm:f>
            <xm:f>'Listados Datos'!$T$4</xm:f>
            <x14:dxf>
              <font>
                <b/>
                <i val="0"/>
                <color theme="0"/>
              </font>
              <fill>
                <patternFill>
                  <bgColor rgb="FFE26B0A"/>
                </patternFill>
              </fill>
            </x14:dxf>
          </x14:cfRule>
          <x14:cfRule type="containsText" priority="15035" operator="containsText" id="{8EA0A606-1FCD-4943-B398-E5A92AB9709D}">
            <xm:f>NOT(ISERROR(SEARCH('Listados Datos'!$T$5,AT159)))</xm:f>
            <xm:f>'Listados Datos'!$T$5</xm:f>
            <x14:dxf>
              <font>
                <b/>
                <i val="0"/>
                <color auto="1"/>
              </font>
              <fill>
                <patternFill>
                  <bgColor rgb="FFFFFF00"/>
                </patternFill>
              </fill>
            </x14:dxf>
          </x14:cfRule>
          <x14:cfRule type="containsText" priority="15036" operator="containsText" id="{D2D68830-201B-4DEB-BBF2-C45CD9F9BC2B}">
            <xm:f>NOT(ISERROR(SEARCH('Listados Datos'!$T$6,AT159)))</xm:f>
            <xm:f>'Listados Datos'!$T$6</xm:f>
            <x14:dxf>
              <font>
                <b/>
                <i val="0"/>
              </font>
              <fill>
                <patternFill>
                  <bgColor rgb="FF92D050"/>
                </patternFill>
              </fill>
            </x14:dxf>
          </x14:cfRule>
          <xm:sqref>AT159</xm:sqref>
        </x14:conditionalFormatting>
        <x14:conditionalFormatting xmlns:xm="http://schemas.microsoft.com/office/excel/2006/main">
          <x14:cfRule type="containsText" priority="15023" operator="containsText" id="{0F5FDB83-BAC8-4060-AE7C-BD011C9CCE35}">
            <xm:f>NOT(ISERROR(SEARCH('Listados Datos'!$P$3,AR159)))</xm:f>
            <xm:f>'Listados Datos'!$P$3</xm:f>
            <x14:dxf>
              <fill>
                <patternFill>
                  <bgColor rgb="FF99CC00"/>
                </patternFill>
              </fill>
            </x14:dxf>
          </x14:cfRule>
          <x14:cfRule type="containsText" priority="15024" operator="containsText" id="{27CD05D3-8CB1-4657-8241-949F429E5A3B}">
            <xm:f>NOT(ISERROR(SEARCH('Listados Datos'!$P$4,AR159)))</xm:f>
            <xm:f>'Listados Datos'!$P$4</xm:f>
            <x14:dxf>
              <fill>
                <patternFill>
                  <bgColor rgb="FF33CC33"/>
                </patternFill>
              </fill>
            </x14:dxf>
          </x14:cfRule>
          <x14:cfRule type="containsText" priority="15025" operator="containsText" id="{45164516-40F2-4906-86F5-F75BC575193D}">
            <xm:f>NOT(ISERROR(SEARCH('Listados Datos'!$P$5,AR159)))</xm:f>
            <xm:f>'Listados Datos'!$P$5</xm:f>
            <x14:dxf>
              <fill>
                <patternFill>
                  <bgColor rgb="FFFFFF00"/>
                </patternFill>
              </fill>
            </x14:dxf>
          </x14:cfRule>
          <x14:cfRule type="containsText" priority="15026" operator="containsText" id="{7ACEBFBA-D9DE-45F5-BFD5-B9EB592CAC05}">
            <xm:f>NOT(ISERROR(SEARCH('Listados Datos'!$P$6,AR159)))</xm:f>
            <xm:f>'Listados Datos'!$P$6</xm:f>
            <x14:dxf>
              <fill>
                <patternFill>
                  <bgColor rgb="FFFFC000"/>
                </patternFill>
              </fill>
            </x14:dxf>
          </x14:cfRule>
          <x14:cfRule type="containsText" priority="15027" operator="containsText" id="{D0F87042-1F4C-47CD-A37B-420B89577EA4}">
            <xm:f>NOT(ISERROR(SEARCH('Listados Datos'!$P$7,AR159)))</xm:f>
            <xm:f>'Listados Datos'!$P$7</xm:f>
            <x14:dxf>
              <fill>
                <patternFill>
                  <bgColor rgb="FFFF0000"/>
                </patternFill>
              </fill>
            </x14:dxf>
          </x14:cfRule>
          <xm:sqref>AR159</xm:sqref>
        </x14:conditionalFormatting>
        <x14:conditionalFormatting xmlns:xm="http://schemas.microsoft.com/office/excel/2006/main">
          <x14:cfRule type="containsText" priority="15155" operator="containsText" id="{2F74D31E-AD1F-4B47-B461-86FA799F119F}">
            <xm:f>NOT(ISERROR(SEARCH('Listados Datos'!$T$3,AF150)))</xm:f>
            <xm:f>'Listados Datos'!$T$3</xm:f>
            <x14:dxf>
              <fill>
                <patternFill patternType="solid">
                  <bgColor rgb="FFC00000"/>
                </patternFill>
              </fill>
            </x14:dxf>
          </x14:cfRule>
          <x14:cfRule type="containsText" priority="15156" operator="containsText" id="{12A507E3-2281-43D7-9AD8-3B530661F335}">
            <xm:f>NOT(ISERROR(SEARCH('Listados Datos'!$T$4,AF150)))</xm:f>
            <xm:f>'Listados Datos'!$T$4</xm:f>
            <x14:dxf>
              <font>
                <b/>
                <i val="0"/>
                <color theme="0"/>
              </font>
              <fill>
                <patternFill>
                  <bgColor rgb="FFE26B0A"/>
                </patternFill>
              </fill>
            </x14:dxf>
          </x14:cfRule>
          <x14:cfRule type="containsText" priority="15157" operator="containsText" id="{16A7F96D-6602-4ED0-AA38-39F7197B68F4}">
            <xm:f>NOT(ISERROR(SEARCH('Listados Datos'!$T$5,AF150)))</xm:f>
            <xm:f>'Listados Datos'!$T$5</xm:f>
            <x14:dxf>
              <font>
                <b/>
                <i val="0"/>
                <color auto="1"/>
              </font>
              <fill>
                <patternFill>
                  <bgColor rgb="FFFFFF00"/>
                </patternFill>
              </fill>
            </x14:dxf>
          </x14:cfRule>
          <x14:cfRule type="containsText" priority="15158" operator="containsText" id="{7E41BB20-3057-4B5C-A9FD-C7D076916554}">
            <xm:f>NOT(ISERROR(SEARCH('Listados Datos'!$T$6,AF150)))</xm:f>
            <xm:f>'Listados Datos'!$T$6</xm:f>
            <x14:dxf>
              <font>
                <b/>
                <i val="0"/>
              </font>
              <fill>
                <patternFill>
                  <bgColor rgb="FF92D050"/>
                </patternFill>
              </fill>
            </x14:dxf>
          </x14:cfRule>
          <xm:sqref>AF150:AF151</xm:sqref>
        </x14:conditionalFormatting>
        <x14:conditionalFormatting xmlns:xm="http://schemas.microsoft.com/office/excel/2006/main">
          <x14:cfRule type="containsText" priority="15151" operator="containsText" id="{979DC421-35F0-4E7D-A0AF-DCF9EE44C730}">
            <xm:f>NOT(ISERROR(SEARCH('Listados Datos'!$T$3,AB150)))</xm:f>
            <xm:f>'Listados Datos'!$T$3</xm:f>
            <x14:dxf>
              <fill>
                <patternFill patternType="solid">
                  <bgColor rgb="FFC00000"/>
                </patternFill>
              </fill>
            </x14:dxf>
          </x14:cfRule>
          <x14:cfRule type="containsText" priority="15152" operator="containsText" id="{9D3FBE5A-F061-4EB9-B1DB-FD59C0A03DA6}">
            <xm:f>NOT(ISERROR(SEARCH('Listados Datos'!$T$4,AB150)))</xm:f>
            <xm:f>'Listados Datos'!$T$4</xm:f>
            <x14:dxf>
              <font>
                <b/>
                <i val="0"/>
                <color theme="0"/>
              </font>
              <fill>
                <patternFill>
                  <bgColor rgb="FFE26B0A"/>
                </patternFill>
              </fill>
            </x14:dxf>
          </x14:cfRule>
          <x14:cfRule type="containsText" priority="15153" operator="containsText" id="{82A9A457-01C9-439A-9584-CA6EB206BAA7}">
            <xm:f>NOT(ISERROR(SEARCH('Listados Datos'!$T$5,AB150)))</xm:f>
            <xm:f>'Listados Datos'!$T$5</xm:f>
            <x14:dxf>
              <font>
                <b/>
                <i val="0"/>
                <color auto="1"/>
              </font>
              <fill>
                <patternFill>
                  <bgColor rgb="FFFFFF00"/>
                </patternFill>
              </fill>
            </x14:dxf>
          </x14:cfRule>
          <x14:cfRule type="containsText" priority="15154" operator="containsText" id="{11E19598-574C-4F9E-97FC-65C6652878C0}">
            <xm:f>NOT(ISERROR(SEARCH('Listados Datos'!$T$6,AB150)))</xm:f>
            <xm:f>'Listados Datos'!$T$6</xm:f>
            <x14:dxf>
              <font>
                <b/>
                <i val="0"/>
              </font>
              <fill>
                <patternFill>
                  <bgColor rgb="FF92D050"/>
                </patternFill>
              </fill>
            </x14:dxf>
          </x14:cfRule>
          <xm:sqref>AB150:AB151</xm:sqref>
        </x14:conditionalFormatting>
        <x14:conditionalFormatting xmlns:xm="http://schemas.microsoft.com/office/excel/2006/main">
          <x14:cfRule type="containsText" priority="15141" operator="containsText" id="{D68432BB-5A18-4A80-8B7F-28F015D94A27}">
            <xm:f>NOT(ISERROR(SEARCH('Listados Datos'!$P$3,Z150)))</xm:f>
            <xm:f>'Listados Datos'!$P$3</xm:f>
            <x14:dxf>
              <fill>
                <patternFill>
                  <bgColor rgb="FF99CC00"/>
                </patternFill>
              </fill>
            </x14:dxf>
          </x14:cfRule>
          <x14:cfRule type="containsText" priority="15142" operator="containsText" id="{4F3B1BD0-0724-46D2-9B5B-B98EFF4DFEFA}">
            <xm:f>NOT(ISERROR(SEARCH('Listados Datos'!$P$4,Z150)))</xm:f>
            <xm:f>'Listados Datos'!$P$4</xm:f>
            <x14:dxf>
              <fill>
                <patternFill>
                  <bgColor rgb="FF33CC33"/>
                </patternFill>
              </fill>
            </x14:dxf>
          </x14:cfRule>
          <x14:cfRule type="containsText" priority="15143" operator="containsText" id="{684A8C8F-2841-4695-9770-809B4A33C6F2}">
            <xm:f>NOT(ISERROR(SEARCH('Listados Datos'!$P$5,Z150)))</xm:f>
            <xm:f>'Listados Datos'!$P$5</xm:f>
            <x14:dxf>
              <fill>
                <patternFill>
                  <bgColor rgb="FFFFFF00"/>
                </patternFill>
              </fill>
            </x14:dxf>
          </x14:cfRule>
          <x14:cfRule type="containsText" priority="15144" operator="containsText" id="{8ED7138F-E097-415C-B95E-3842E1A38EB0}">
            <xm:f>NOT(ISERROR(SEARCH('Listados Datos'!$P$6,Z150)))</xm:f>
            <xm:f>'Listados Datos'!$P$6</xm:f>
            <x14:dxf>
              <fill>
                <patternFill>
                  <bgColor rgb="FFFFC000"/>
                </patternFill>
              </fill>
            </x14:dxf>
          </x14:cfRule>
          <x14:cfRule type="containsText" priority="15145" operator="containsText" id="{898ABD7B-6F58-4220-8103-D2A6C64928D6}">
            <xm:f>NOT(ISERROR(SEARCH('Listados Datos'!$P$7,Z150)))</xm:f>
            <xm:f>'Listados Datos'!$P$7</xm:f>
            <x14:dxf>
              <fill>
                <patternFill>
                  <bgColor rgb="FFFF0000"/>
                </patternFill>
              </fill>
            </x14:dxf>
          </x14:cfRule>
          <xm:sqref>Z150:Z151</xm:sqref>
        </x14:conditionalFormatting>
        <x14:conditionalFormatting xmlns:xm="http://schemas.microsoft.com/office/excel/2006/main">
          <x14:cfRule type="containsText" priority="14991" operator="containsText" id="{98873D00-2EFC-4788-BAC8-99E9C2FC1346}">
            <xm:f>NOT(ISERROR(SEARCH('Listados Datos'!$T$3,AT156)))</xm:f>
            <xm:f>'Listados Datos'!$T$3</xm:f>
            <x14:dxf>
              <fill>
                <patternFill patternType="solid">
                  <bgColor rgb="FFC00000"/>
                </patternFill>
              </fill>
            </x14:dxf>
          </x14:cfRule>
          <x14:cfRule type="containsText" priority="14992" operator="containsText" id="{605EA30D-4473-4C7C-974C-0DC4CCE7D241}">
            <xm:f>NOT(ISERROR(SEARCH('Listados Datos'!$T$4,AT156)))</xm:f>
            <xm:f>'Listados Datos'!$T$4</xm:f>
            <x14:dxf>
              <font>
                <b/>
                <i val="0"/>
                <color theme="0"/>
              </font>
              <fill>
                <patternFill>
                  <bgColor rgb="FFE26B0A"/>
                </patternFill>
              </fill>
            </x14:dxf>
          </x14:cfRule>
          <x14:cfRule type="containsText" priority="14993" operator="containsText" id="{81D77E63-C8AC-4C18-AA32-8710A8599B66}">
            <xm:f>NOT(ISERROR(SEARCH('Listados Datos'!$T$5,AT156)))</xm:f>
            <xm:f>'Listados Datos'!$T$5</xm:f>
            <x14:dxf>
              <font>
                <b/>
                <i val="0"/>
                <color auto="1"/>
              </font>
              <fill>
                <patternFill>
                  <bgColor rgb="FFFFFF00"/>
                </patternFill>
              </fill>
            </x14:dxf>
          </x14:cfRule>
          <x14:cfRule type="containsText" priority="14994" operator="containsText" id="{C8BAC079-25EC-4B49-98A2-5E181019AED1}">
            <xm:f>NOT(ISERROR(SEARCH('Listados Datos'!$T$6,AT156)))</xm:f>
            <xm:f>'Listados Datos'!$T$6</xm:f>
            <x14:dxf>
              <font>
                <b/>
                <i val="0"/>
              </font>
              <fill>
                <patternFill>
                  <bgColor rgb="FF92D050"/>
                </patternFill>
              </fill>
            </x14:dxf>
          </x14:cfRule>
          <xm:sqref>AT156</xm:sqref>
        </x14:conditionalFormatting>
        <x14:conditionalFormatting xmlns:xm="http://schemas.microsoft.com/office/excel/2006/main">
          <x14:cfRule type="containsText" priority="14981" operator="containsText" id="{CD23480F-119E-41CE-BAE0-EEB66D4AA166}">
            <xm:f>NOT(ISERROR(SEARCH('Listados Datos'!$P$3,AR156)))</xm:f>
            <xm:f>'Listados Datos'!$P$3</xm:f>
            <x14:dxf>
              <fill>
                <patternFill>
                  <bgColor rgb="FF99CC00"/>
                </patternFill>
              </fill>
            </x14:dxf>
          </x14:cfRule>
          <x14:cfRule type="containsText" priority="14982" operator="containsText" id="{32FCEFF0-28B1-4889-AD63-F87F80D7B217}">
            <xm:f>NOT(ISERROR(SEARCH('Listados Datos'!$P$4,AR156)))</xm:f>
            <xm:f>'Listados Datos'!$P$4</xm:f>
            <x14:dxf>
              <fill>
                <patternFill>
                  <bgColor rgb="FF33CC33"/>
                </patternFill>
              </fill>
            </x14:dxf>
          </x14:cfRule>
          <x14:cfRule type="containsText" priority="14983" operator="containsText" id="{C4962E7E-B2E3-49C4-9472-0E6843DFBC9B}">
            <xm:f>NOT(ISERROR(SEARCH('Listados Datos'!$P$5,AR156)))</xm:f>
            <xm:f>'Listados Datos'!$P$5</xm:f>
            <x14:dxf>
              <fill>
                <patternFill>
                  <bgColor rgb="FFFFFF00"/>
                </patternFill>
              </fill>
            </x14:dxf>
          </x14:cfRule>
          <x14:cfRule type="containsText" priority="14984" operator="containsText" id="{35B26618-C132-410C-B9B9-BC8FC3DCB82E}">
            <xm:f>NOT(ISERROR(SEARCH('Listados Datos'!$P$6,AR156)))</xm:f>
            <xm:f>'Listados Datos'!$P$6</xm:f>
            <x14:dxf>
              <fill>
                <patternFill>
                  <bgColor rgb="FFFFC000"/>
                </patternFill>
              </fill>
            </x14:dxf>
          </x14:cfRule>
          <x14:cfRule type="containsText" priority="14985" operator="containsText" id="{9CA9F9CF-6911-4FEC-AA12-33FE7E282410}">
            <xm:f>NOT(ISERROR(SEARCH('Listados Datos'!$P$7,AR156)))</xm:f>
            <xm:f>'Listados Datos'!$P$7</xm:f>
            <x14:dxf>
              <fill>
                <patternFill>
                  <bgColor rgb="FFFF0000"/>
                </patternFill>
              </fill>
            </x14:dxf>
          </x14:cfRule>
          <xm:sqref>AR156</xm:sqref>
        </x14:conditionalFormatting>
        <x14:conditionalFormatting xmlns:xm="http://schemas.microsoft.com/office/excel/2006/main">
          <x14:cfRule type="containsText" priority="15113" operator="containsText" id="{C90F2654-3365-43EB-A848-25531E2B07EF}">
            <xm:f>NOT(ISERROR(SEARCH('Listados Datos'!$T$3,AT151)))</xm:f>
            <xm:f>'Listados Datos'!$T$3</xm:f>
            <x14:dxf>
              <fill>
                <patternFill patternType="solid">
                  <bgColor rgb="FFC00000"/>
                </patternFill>
              </fill>
            </x14:dxf>
          </x14:cfRule>
          <x14:cfRule type="containsText" priority="15114" operator="containsText" id="{6E3E284B-7BEF-4513-A928-7C2A6A5022CE}">
            <xm:f>NOT(ISERROR(SEARCH('Listados Datos'!$T$4,AT151)))</xm:f>
            <xm:f>'Listados Datos'!$T$4</xm:f>
            <x14:dxf>
              <font>
                <b/>
                <i val="0"/>
                <color theme="0"/>
              </font>
              <fill>
                <patternFill>
                  <bgColor rgb="FFE26B0A"/>
                </patternFill>
              </fill>
            </x14:dxf>
          </x14:cfRule>
          <x14:cfRule type="containsText" priority="15115" operator="containsText" id="{22B4269C-2050-4178-9875-06AFBC2B138B}">
            <xm:f>NOT(ISERROR(SEARCH('Listados Datos'!$T$5,AT151)))</xm:f>
            <xm:f>'Listados Datos'!$T$5</xm:f>
            <x14:dxf>
              <font>
                <b/>
                <i val="0"/>
                <color auto="1"/>
              </font>
              <fill>
                <patternFill>
                  <bgColor rgb="FFFFFF00"/>
                </patternFill>
              </fill>
            </x14:dxf>
          </x14:cfRule>
          <x14:cfRule type="containsText" priority="15116" operator="containsText" id="{4D59265C-BE35-4903-BA43-911103685E9C}">
            <xm:f>NOT(ISERROR(SEARCH('Listados Datos'!$T$6,AT151)))</xm:f>
            <xm:f>'Listados Datos'!$T$6</xm:f>
            <x14:dxf>
              <font>
                <b/>
                <i val="0"/>
              </font>
              <fill>
                <patternFill>
                  <bgColor rgb="FF92D050"/>
                </patternFill>
              </fill>
            </x14:dxf>
          </x14:cfRule>
          <xm:sqref>AT151</xm:sqref>
        </x14:conditionalFormatting>
        <x14:conditionalFormatting xmlns:xm="http://schemas.microsoft.com/office/excel/2006/main">
          <x14:cfRule type="containsText" priority="15103" operator="containsText" id="{400F659F-75C1-4076-852B-19AF30ED0041}">
            <xm:f>NOT(ISERROR(SEARCH('Listados Datos'!$P$3,AR151)))</xm:f>
            <xm:f>'Listados Datos'!$P$3</xm:f>
            <x14:dxf>
              <fill>
                <patternFill>
                  <bgColor rgb="FF99CC00"/>
                </patternFill>
              </fill>
            </x14:dxf>
          </x14:cfRule>
          <x14:cfRule type="containsText" priority="15104" operator="containsText" id="{DB83C17A-4FC8-48ED-B05B-A157765E5C07}">
            <xm:f>NOT(ISERROR(SEARCH('Listados Datos'!$P$4,AR151)))</xm:f>
            <xm:f>'Listados Datos'!$P$4</xm:f>
            <x14:dxf>
              <fill>
                <patternFill>
                  <bgColor rgb="FF33CC33"/>
                </patternFill>
              </fill>
            </x14:dxf>
          </x14:cfRule>
          <x14:cfRule type="containsText" priority="15105" operator="containsText" id="{3B47DFD1-B1EB-47FE-9A76-568DF63B72F6}">
            <xm:f>NOT(ISERROR(SEARCH('Listados Datos'!$P$5,AR151)))</xm:f>
            <xm:f>'Listados Datos'!$P$5</xm:f>
            <x14:dxf>
              <fill>
                <patternFill>
                  <bgColor rgb="FFFFFF00"/>
                </patternFill>
              </fill>
            </x14:dxf>
          </x14:cfRule>
          <x14:cfRule type="containsText" priority="15106" operator="containsText" id="{1B52665F-4DF0-4B21-9D8E-39940176A35D}">
            <xm:f>NOT(ISERROR(SEARCH('Listados Datos'!$P$6,AR151)))</xm:f>
            <xm:f>'Listados Datos'!$P$6</xm:f>
            <x14:dxf>
              <fill>
                <patternFill>
                  <bgColor rgb="FFFFC000"/>
                </patternFill>
              </fill>
            </x14:dxf>
          </x14:cfRule>
          <x14:cfRule type="containsText" priority="15107" operator="containsText" id="{B30DA6D5-9417-44D7-8CE1-A7BD95CDB6D7}">
            <xm:f>NOT(ISERROR(SEARCH('Listados Datos'!$P$7,AR151)))</xm:f>
            <xm:f>'Listados Datos'!$P$7</xm:f>
            <x14:dxf>
              <fill>
                <patternFill>
                  <bgColor rgb="FFFF0000"/>
                </patternFill>
              </fill>
            </x14:dxf>
          </x14:cfRule>
          <xm:sqref>AR151</xm:sqref>
        </x14:conditionalFormatting>
        <x14:conditionalFormatting xmlns:xm="http://schemas.microsoft.com/office/excel/2006/main">
          <x14:cfRule type="containsText" priority="14967" operator="containsText" id="{121C4B23-379E-4372-8069-B72350AEB410}">
            <xm:f>NOT(ISERROR(SEARCH('Listados Datos'!$P$3,AR157)))</xm:f>
            <xm:f>'Listados Datos'!$P$3</xm:f>
            <x14:dxf>
              <fill>
                <patternFill>
                  <bgColor rgb="FF99CC00"/>
                </patternFill>
              </fill>
            </x14:dxf>
          </x14:cfRule>
          <x14:cfRule type="containsText" priority="14968" operator="containsText" id="{D302C1FB-7989-4F35-B510-D6D4E3E1DEE5}">
            <xm:f>NOT(ISERROR(SEARCH('Listados Datos'!$P$4,AR157)))</xm:f>
            <xm:f>'Listados Datos'!$P$4</xm:f>
            <x14:dxf>
              <fill>
                <patternFill>
                  <bgColor rgb="FF33CC33"/>
                </patternFill>
              </fill>
            </x14:dxf>
          </x14:cfRule>
          <x14:cfRule type="containsText" priority="14969" operator="containsText" id="{8C4C1230-06F8-48D3-AE7A-1086E1877B72}">
            <xm:f>NOT(ISERROR(SEARCH('Listados Datos'!$P$5,AR157)))</xm:f>
            <xm:f>'Listados Datos'!$P$5</xm:f>
            <x14:dxf>
              <fill>
                <patternFill>
                  <bgColor rgb="FFFFFF00"/>
                </patternFill>
              </fill>
            </x14:dxf>
          </x14:cfRule>
          <x14:cfRule type="containsText" priority="14970" operator="containsText" id="{6647A9F2-F54A-4E8E-9C72-EF775CB1DBA7}">
            <xm:f>NOT(ISERROR(SEARCH('Listados Datos'!$P$6,AR157)))</xm:f>
            <xm:f>'Listados Datos'!$P$6</xm:f>
            <x14:dxf>
              <fill>
                <patternFill>
                  <bgColor rgb="FFFFC000"/>
                </patternFill>
              </fill>
            </x14:dxf>
          </x14:cfRule>
          <x14:cfRule type="containsText" priority="14971" operator="containsText" id="{531D4D62-1ED9-4175-89C2-E9BDA60053B0}">
            <xm:f>NOT(ISERROR(SEARCH('Listados Datos'!$P$7,AR157)))</xm:f>
            <xm:f>'Listados Datos'!$P$7</xm:f>
            <x14:dxf>
              <fill>
                <patternFill>
                  <bgColor rgb="FFFF0000"/>
                </patternFill>
              </fill>
            </x14:dxf>
          </x14:cfRule>
          <xm:sqref>AR157</xm:sqref>
        </x14:conditionalFormatting>
        <x14:conditionalFormatting xmlns:xm="http://schemas.microsoft.com/office/excel/2006/main">
          <x14:cfRule type="containsText" priority="14831" operator="containsText" id="{CA753140-9656-462C-82D1-926B6036FC53}">
            <xm:f>NOT(ISERROR(SEARCH('Listados Datos'!$P$3,AR169)))</xm:f>
            <xm:f>'Listados Datos'!$P$3</xm:f>
            <x14:dxf>
              <fill>
                <patternFill>
                  <bgColor rgb="FF99CC00"/>
                </patternFill>
              </fill>
            </x14:dxf>
          </x14:cfRule>
          <x14:cfRule type="containsText" priority="14832" operator="containsText" id="{728D170A-39E0-497B-83AB-398F650A9EE3}">
            <xm:f>NOT(ISERROR(SEARCH('Listados Datos'!$P$4,AR169)))</xm:f>
            <xm:f>'Listados Datos'!$P$4</xm:f>
            <x14:dxf>
              <fill>
                <patternFill>
                  <bgColor rgb="FF33CC33"/>
                </patternFill>
              </fill>
            </x14:dxf>
          </x14:cfRule>
          <x14:cfRule type="containsText" priority="14833" operator="containsText" id="{D301921C-D8B4-413A-9C21-A4EF4B461924}">
            <xm:f>NOT(ISERROR(SEARCH('Listados Datos'!$P$5,AR169)))</xm:f>
            <xm:f>'Listados Datos'!$P$5</xm:f>
            <x14:dxf>
              <fill>
                <patternFill>
                  <bgColor rgb="FFFFFF00"/>
                </patternFill>
              </fill>
            </x14:dxf>
          </x14:cfRule>
          <x14:cfRule type="containsText" priority="14834" operator="containsText" id="{6370D98A-6FE2-442F-81AF-72AE7AB887A4}">
            <xm:f>NOT(ISERROR(SEARCH('Listados Datos'!$P$6,AR169)))</xm:f>
            <xm:f>'Listados Datos'!$P$6</xm:f>
            <x14:dxf>
              <fill>
                <patternFill>
                  <bgColor rgb="FFFFC000"/>
                </patternFill>
              </fill>
            </x14:dxf>
          </x14:cfRule>
          <x14:cfRule type="containsText" priority="14835" operator="containsText" id="{ECBB3378-38B6-4DCF-BF33-B9034EA2F095}">
            <xm:f>NOT(ISERROR(SEARCH('Listados Datos'!$P$7,AR169)))</xm:f>
            <xm:f>'Listados Datos'!$P$7</xm:f>
            <x14:dxf>
              <fill>
                <patternFill>
                  <bgColor rgb="FFFF0000"/>
                </patternFill>
              </fill>
            </x14:dxf>
          </x14:cfRule>
          <xm:sqref>AR169</xm:sqref>
        </x14:conditionalFormatting>
        <x14:conditionalFormatting xmlns:xm="http://schemas.microsoft.com/office/excel/2006/main">
          <x14:cfRule type="containsText" priority="15507" operator="containsText" id="{83ABA8A2-535C-4033-B6A0-76B766679A66}">
            <xm:f>NOT(ISERROR(SEARCH('Listados Datos'!$T$3,AF136)))</xm:f>
            <xm:f>'Listados Datos'!$T$3</xm:f>
            <x14:dxf>
              <fill>
                <patternFill patternType="solid">
                  <bgColor rgb="FFC00000"/>
                </patternFill>
              </fill>
            </x14:dxf>
          </x14:cfRule>
          <x14:cfRule type="containsText" priority="15508" operator="containsText" id="{C88E3D06-601B-4638-AF72-A0597F668AD9}">
            <xm:f>NOT(ISERROR(SEARCH('Listados Datos'!$T$4,AF136)))</xm:f>
            <xm:f>'Listados Datos'!$T$4</xm:f>
            <x14:dxf>
              <font>
                <b/>
                <i val="0"/>
                <color theme="0"/>
              </font>
              <fill>
                <patternFill>
                  <bgColor rgb="FFE26B0A"/>
                </patternFill>
              </fill>
            </x14:dxf>
          </x14:cfRule>
          <x14:cfRule type="containsText" priority="15509" operator="containsText" id="{92D9EA01-82F4-4974-B153-512E191F23B4}">
            <xm:f>NOT(ISERROR(SEARCH('Listados Datos'!$T$5,AF136)))</xm:f>
            <xm:f>'Listados Datos'!$T$5</xm:f>
            <x14:dxf>
              <font>
                <b/>
                <i val="0"/>
                <color auto="1"/>
              </font>
              <fill>
                <patternFill>
                  <bgColor rgb="FFFFFF00"/>
                </patternFill>
              </fill>
            </x14:dxf>
          </x14:cfRule>
          <x14:cfRule type="containsText" priority="15510" operator="containsText" id="{D53E1E20-CF97-496D-A26C-B7CE5B92FF6A}">
            <xm:f>NOT(ISERROR(SEARCH('Listados Datos'!$T$6,AF136)))</xm:f>
            <xm:f>'Listados Datos'!$T$6</xm:f>
            <x14:dxf>
              <font>
                <b/>
                <i val="0"/>
              </font>
              <fill>
                <patternFill>
                  <bgColor rgb="FF92D050"/>
                </patternFill>
              </fill>
            </x14:dxf>
          </x14:cfRule>
          <xm:sqref>AF136:AF137 AF141</xm:sqref>
        </x14:conditionalFormatting>
        <x14:conditionalFormatting xmlns:xm="http://schemas.microsoft.com/office/excel/2006/main">
          <x14:cfRule type="containsText" priority="15503" operator="containsText" id="{6FBBFF80-7F60-496C-9FA7-F65FA951764D}">
            <xm:f>NOT(ISERROR(SEARCH('Listados Datos'!$T$3,AB136)))</xm:f>
            <xm:f>'Listados Datos'!$T$3</xm:f>
            <x14:dxf>
              <fill>
                <patternFill patternType="solid">
                  <bgColor rgb="FFC00000"/>
                </patternFill>
              </fill>
            </x14:dxf>
          </x14:cfRule>
          <x14:cfRule type="containsText" priority="15504" operator="containsText" id="{FF299C96-6E2E-43A5-9DDE-1FB01A6FE691}">
            <xm:f>NOT(ISERROR(SEARCH('Listados Datos'!$T$4,AB136)))</xm:f>
            <xm:f>'Listados Datos'!$T$4</xm:f>
            <x14:dxf>
              <font>
                <b/>
                <i val="0"/>
                <color theme="0"/>
              </font>
              <fill>
                <patternFill>
                  <bgColor rgb="FFE26B0A"/>
                </patternFill>
              </fill>
            </x14:dxf>
          </x14:cfRule>
          <x14:cfRule type="containsText" priority="15505" operator="containsText" id="{6342554F-CC39-4F02-B1C0-40BEEB05950D}">
            <xm:f>NOT(ISERROR(SEARCH('Listados Datos'!$T$5,AB136)))</xm:f>
            <xm:f>'Listados Datos'!$T$5</xm:f>
            <x14:dxf>
              <font>
                <b/>
                <i val="0"/>
                <color auto="1"/>
              </font>
              <fill>
                <patternFill>
                  <bgColor rgb="FFFFFF00"/>
                </patternFill>
              </fill>
            </x14:dxf>
          </x14:cfRule>
          <x14:cfRule type="containsText" priority="15506" operator="containsText" id="{259BBC43-B5FD-463F-A4DD-404B0704C3D1}">
            <xm:f>NOT(ISERROR(SEARCH('Listados Datos'!$T$6,AB136)))</xm:f>
            <xm:f>'Listados Datos'!$T$6</xm:f>
            <x14:dxf>
              <font>
                <b/>
                <i val="0"/>
              </font>
              <fill>
                <patternFill>
                  <bgColor rgb="FF92D050"/>
                </patternFill>
              </fill>
            </x14:dxf>
          </x14:cfRule>
          <xm:sqref>AB136:AB137</xm:sqref>
        </x14:conditionalFormatting>
        <x14:conditionalFormatting xmlns:xm="http://schemas.microsoft.com/office/excel/2006/main">
          <x14:cfRule type="containsText" priority="15493" operator="containsText" id="{8AF866B4-4C01-498D-AEAD-8FD61E610560}">
            <xm:f>NOT(ISERROR(SEARCH('Listados Datos'!$P$3,Z136)))</xm:f>
            <xm:f>'Listados Datos'!$P$3</xm:f>
            <x14:dxf>
              <fill>
                <patternFill>
                  <bgColor rgb="FF99CC00"/>
                </patternFill>
              </fill>
            </x14:dxf>
          </x14:cfRule>
          <x14:cfRule type="containsText" priority="15494" operator="containsText" id="{CCCE1138-6EAE-4E4B-9476-2E4E4F721238}">
            <xm:f>NOT(ISERROR(SEARCH('Listados Datos'!$P$4,Z136)))</xm:f>
            <xm:f>'Listados Datos'!$P$4</xm:f>
            <x14:dxf>
              <fill>
                <patternFill>
                  <bgColor rgb="FF33CC33"/>
                </patternFill>
              </fill>
            </x14:dxf>
          </x14:cfRule>
          <x14:cfRule type="containsText" priority="15495" operator="containsText" id="{495B36C5-7FF0-4C0C-B8D8-A52D7385264D}">
            <xm:f>NOT(ISERROR(SEARCH('Listados Datos'!$P$5,Z136)))</xm:f>
            <xm:f>'Listados Datos'!$P$5</xm:f>
            <x14:dxf>
              <fill>
                <patternFill>
                  <bgColor rgb="FFFFFF00"/>
                </patternFill>
              </fill>
            </x14:dxf>
          </x14:cfRule>
          <x14:cfRule type="containsText" priority="15496" operator="containsText" id="{74C5A129-C172-4933-BA7E-61A26F14198D}">
            <xm:f>NOT(ISERROR(SEARCH('Listados Datos'!$P$6,Z136)))</xm:f>
            <xm:f>'Listados Datos'!$P$6</xm:f>
            <x14:dxf>
              <fill>
                <patternFill>
                  <bgColor rgb="FFFFC000"/>
                </patternFill>
              </fill>
            </x14:dxf>
          </x14:cfRule>
          <x14:cfRule type="containsText" priority="15497" operator="containsText" id="{01064C90-13E2-46EF-8300-3AAE66A45187}">
            <xm:f>NOT(ISERROR(SEARCH('Listados Datos'!$P$7,Z136)))</xm:f>
            <xm:f>'Listados Datos'!$P$7</xm:f>
            <x14:dxf>
              <fill>
                <patternFill>
                  <bgColor rgb="FFFF0000"/>
                </patternFill>
              </fill>
            </x14:dxf>
          </x14:cfRule>
          <xm:sqref>Z136:Z137</xm:sqref>
        </x14:conditionalFormatting>
        <x14:conditionalFormatting xmlns:xm="http://schemas.microsoft.com/office/excel/2006/main">
          <x14:cfRule type="containsText" priority="15469" operator="containsText" id="{5CD0809A-67E1-4F79-8D07-3B5721DC8F0F}">
            <xm:f>NOT(ISERROR(SEARCH('Listados Datos'!$T$3,AT136)))</xm:f>
            <xm:f>'Listados Datos'!$T$3</xm:f>
            <x14:dxf>
              <fill>
                <patternFill patternType="solid">
                  <bgColor rgb="FFC00000"/>
                </patternFill>
              </fill>
            </x14:dxf>
          </x14:cfRule>
          <x14:cfRule type="containsText" priority="15470" operator="containsText" id="{58A87ED8-2E6E-43DE-9920-1BFB4F8DD857}">
            <xm:f>NOT(ISERROR(SEARCH('Listados Datos'!$T$4,AT136)))</xm:f>
            <xm:f>'Listados Datos'!$T$4</xm:f>
            <x14:dxf>
              <font>
                <b/>
                <i val="0"/>
                <color theme="0"/>
              </font>
              <fill>
                <patternFill>
                  <bgColor rgb="FFE26B0A"/>
                </patternFill>
              </fill>
            </x14:dxf>
          </x14:cfRule>
          <x14:cfRule type="containsText" priority="15471" operator="containsText" id="{4CFFB324-58BF-424C-AD6E-FA62C724114A}">
            <xm:f>NOT(ISERROR(SEARCH('Listados Datos'!$T$5,AT136)))</xm:f>
            <xm:f>'Listados Datos'!$T$5</xm:f>
            <x14:dxf>
              <font>
                <b/>
                <i val="0"/>
                <color auto="1"/>
              </font>
              <fill>
                <patternFill>
                  <bgColor rgb="FFFFFF00"/>
                </patternFill>
              </fill>
            </x14:dxf>
          </x14:cfRule>
          <x14:cfRule type="containsText" priority="15472" operator="containsText" id="{332975BE-A9F5-4062-951A-C53DA93382B2}">
            <xm:f>NOT(ISERROR(SEARCH('Listados Datos'!$T$6,AT136)))</xm:f>
            <xm:f>'Listados Datos'!$T$6</xm:f>
            <x14:dxf>
              <font>
                <b/>
                <i val="0"/>
              </font>
              <fill>
                <patternFill>
                  <bgColor rgb="FF92D050"/>
                </patternFill>
              </fill>
            </x14:dxf>
          </x14:cfRule>
          <xm:sqref>AT136</xm:sqref>
        </x14:conditionalFormatting>
        <x14:conditionalFormatting xmlns:xm="http://schemas.microsoft.com/office/excel/2006/main">
          <x14:cfRule type="containsText" priority="15459" operator="containsText" id="{7D157401-B6D4-4D5A-AB8D-014C2C9FBE6C}">
            <xm:f>NOT(ISERROR(SEARCH('Listados Datos'!$P$3,AR136)))</xm:f>
            <xm:f>'Listados Datos'!$P$3</xm:f>
            <x14:dxf>
              <fill>
                <patternFill>
                  <bgColor rgb="FF99CC00"/>
                </patternFill>
              </fill>
            </x14:dxf>
          </x14:cfRule>
          <x14:cfRule type="containsText" priority="15460" operator="containsText" id="{5C334B07-C6C8-4F8D-BA6B-D3F44A43F8EA}">
            <xm:f>NOT(ISERROR(SEARCH('Listados Datos'!$P$4,AR136)))</xm:f>
            <xm:f>'Listados Datos'!$P$4</xm:f>
            <x14:dxf>
              <fill>
                <patternFill>
                  <bgColor rgb="FF33CC33"/>
                </patternFill>
              </fill>
            </x14:dxf>
          </x14:cfRule>
          <x14:cfRule type="containsText" priority="15461" operator="containsText" id="{4E4439B1-EE6F-49C9-9A46-E5992F37AE2A}">
            <xm:f>NOT(ISERROR(SEARCH('Listados Datos'!$P$5,AR136)))</xm:f>
            <xm:f>'Listados Datos'!$P$5</xm:f>
            <x14:dxf>
              <fill>
                <patternFill>
                  <bgColor rgb="FFFFFF00"/>
                </patternFill>
              </fill>
            </x14:dxf>
          </x14:cfRule>
          <x14:cfRule type="containsText" priority="15462" operator="containsText" id="{BF9FF767-38CC-442D-9BFF-5C790F92D175}">
            <xm:f>NOT(ISERROR(SEARCH('Listados Datos'!$P$6,AR136)))</xm:f>
            <xm:f>'Listados Datos'!$P$6</xm:f>
            <x14:dxf>
              <fill>
                <patternFill>
                  <bgColor rgb="FFFFC000"/>
                </patternFill>
              </fill>
            </x14:dxf>
          </x14:cfRule>
          <x14:cfRule type="containsText" priority="15463" operator="containsText" id="{01583DCA-98D8-4662-9251-C5C73F48ECE7}">
            <xm:f>NOT(ISERROR(SEARCH('Listados Datos'!$P$7,AR136)))</xm:f>
            <xm:f>'Listados Datos'!$P$7</xm:f>
            <x14:dxf>
              <fill>
                <patternFill>
                  <bgColor rgb="FFFF0000"/>
                </patternFill>
              </fill>
            </x14:dxf>
          </x14:cfRule>
          <xm:sqref>AR136</xm:sqref>
        </x14:conditionalFormatting>
        <x14:conditionalFormatting xmlns:xm="http://schemas.microsoft.com/office/excel/2006/main">
          <x14:cfRule type="containsText" priority="15455" operator="containsText" id="{F3856024-339E-4AE7-AF39-15F06E5D0860}">
            <xm:f>NOT(ISERROR(SEARCH('Listados Datos'!$T$3,AT137)))</xm:f>
            <xm:f>'Listados Datos'!$T$3</xm:f>
            <x14:dxf>
              <fill>
                <patternFill patternType="solid">
                  <bgColor rgb="FFC00000"/>
                </patternFill>
              </fill>
            </x14:dxf>
          </x14:cfRule>
          <x14:cfRule type="containsText" priority="15456" operator="containsText" id="{B7BC838D-B854-450E-B353-D3165C256E68}">
            <xm:f>NOT(ISERROR(SEARCH('Listados Datos'!$T$4,AT137)))</xm:f>
            <xm:f>'Listados Datos'!$T$4</xm:f>
            <x14:dxf>
              <font>
                <b/>
                <i val="0"/>
                <color theme="0"/>
              </font>
              <fill>
                <patternFill>
                  <bgColor rgb="FFE26B0A"/>
                </patternFill>
              </fill>
            </x14:dxf>
          </x14:cfRule>
          <x14:cfRule type="containsText" priority="15457" operator="containsText" id="{428134F1-963C-46A7-8D88-329D671DFC47}">
            <xm:f>NOT(ISERROR(SEARCH('Listados Datos'!$T$5,AT137)))</xm:f>
            <xm:f>'Listados Datos'!$T$5</xm:f>
            <x14:dxf>
              <font>
                <b/>
                <i val="0"/>
                <color auto="1"/>
              </font>
              <fill>
                <patternFill>
                  <bgColor rgb="FFFFFF00"/>
                </patternFill>
              </fill>
            </x14:dxf>
          </x14:cfRule>
          <x14:cfRule type="containsText" priority="15458" operator="containsText" id="{6CFE4BC0-AE4D-4EA7-8156-DB37BA0C2358}">
            <xm:f>NOT(ISERROR(SEARCH('Listados Datos'!$T$6,AT137)))</xm:f>
            <xm:f>'Listados Datos'!$T$6</xm:f>
            <x14:dxf>
              <font>
                <b/>
                <i val="0"/>
              </font>
              <fill>
                <patternFill>
                  <bgColor rgb="FF92D050"/>
                </patternFill>
              </fill>
            </x14:dxf>
          </x14:cfRule>
          <xm:sqref>AT137</xm:sqref>
        </x14:conditionalFormatting>
        <x14:conditionalFormatting xmlns:xm="http://schemas.microsoft.com/office/excel/2006/main">
          <x14:cfRule type="containsText" priority="15445" operator="containsText" id="{B5555C86-A413-41B0-95DC-2CB9F60BB10A}">
            <xm:f>NOT(ISERROR(SEARCH('Listados Datos'!$P$3,AR137)))</xm:f>
            <xm:f>'Listados Datos'!$P$3</xm:f>
            <x14:dxf>
              <fill>
                <patternFill>
                  <bgColor rgb="FF99CC00"/>
                </patternFill>
              </fill>
            </x14:dxf>
          </x14:cfRule>
          <x14:cfRule type="containsText" priority="15446" operator="containsText" id="{6BBBC4BA-8B9D-4570-902D-1021E106CF5D}">
            <xm:f>NOT(ISERROR(SEARCH('Listados Datos'!$P$4,AR137)))</xm:f>
            <xm:f>'Listados Datos'!$P$4</xm:f>
            <x14:dxf>
              <fill>
                <patternFill>
                  <bgColor rgb="FF33CC33"/>
                </patternFill>
              </fill>
            </x14:dxf>
          </x14:cfRule>
          <x14:cfRule type="containsText" priority="15447" operator="containsText" id="{41A9E08A-7436-4025-B0EB-4612D2327630}">
            <xm:f>NOT(ISERROR(SEARCH('Listados Datos'!$P$5,AR137)))</xm:f>
            <xm:f>'Listados Datos'!$P$5</xm:f>
            <x14:dxf>
              <fill>
                <patternFill>
                  <bgColor rgb="FFFFFF00"/>
                </patternFill>
              </fill>
            </x14:dxf>
          </x14:cfRule>
          <x14:cfRule type="containsText" priority="15448" operator="containsText" id="{9270170E-0469-4051-BB99-8CC1F4DAD5D3}">
            <xm:f>NOT(ISERROR(SEARCH('Listados Datos'!$P$6,AR137)))</xm:f>
            <xm:f>'Listados Datos'!$P$6</xm:f>
            <x14:dxf>
              <fill>
                <patternFill>
                  <bgColor rgb="FFFFC000"/>
                </patternFill>
              </fill>
            </x14:dxf>
          </x14:cfRule>
          <x14:cfRule type="containsText" priority="15449" operator="containsText" id="{B495BF75-982A-4DF0-B1F2-33375B6740A4}">
            <xm:f>NOT(ISERROR(SEARCH('Listados Datos'!$P$7,AR137)))</xm:f>
            <xm:f>'Listados Datos'!$P$7</xm:f>
            <x14:dxf>
              <fill>
                <patternFill>
                  <bgColor rgb="FFFF0000"/>
                </patternFill>
              </fill>
            </x14:dxf>
          </x14:cfRule>
          <xm:sqref>AR137</xm:sqref>
        </x14:conditionalFormatting>
        <x14:conditionalFormatting xmlns:xm="http://schemas.microsoft.com/office/excel/2006/main">
          <x14:cfRule type="containsText" priority="15441" operator="containsText" id="{C9E6C5A9-9812-45CA-8864-5C3F893354A5}">
            <xm:f>NOT(ISERROR(SEARCH('Listados Datos'!$T$3,AT141)))</xm:f>
            <xm:f>'Listados Datos'!$T$3</xm:f>
            <x14:dxf>
              <fill>
                <patternFill patternType="solid">
                  <bgColor rgb="FFC00000"/>
                </patternFill>
              </fill>
            </x14:dxf>
          </x14:cfRule>
          <x14:cfRule type="containsText" priority="15442" operator="containsText" id="{89978ED8-E9A3-4543-B19B-492ED218E0C4}">
            <xm:f>NOT(ISERROR(SEARCH('Listados Datos'!$T$4,AT141)))</xm:f>
            <xm:f>'Listados Datos'!$T$4</xm:f>
            <x14:dxf>
              <font>
                <b/>
                <i val="0"/>
                <color theme="0"/>
              </font>
              <fill>
                <patternFill>
                  <bgColor rgb="FFE26B0A"/>
                </patternFill>
              </fill>
            </x14:dxf>
          </x14:cfRule>
          <x14:cfRule type="containsText" priority="15443" operator="containsText" id="{B08B5E3B-E6CE-4D3A-949C-38E3618FE4A6}">
            <xm:f>NOT(ISERROR(SEARCH('Listados Datos'!$T$5,AT141)))</xm:f>
            <xm:f>'Listados Datos'!$T$5</xm:f>
            <x14:dxf>
              <font>
                <b/>
                <i val="0"/>
                <color auto="1"/>
              </font>
              <fill>
                <patternFill>
                  <bgColor rgb="FFFFFF00"/>
                </patternFill>
              </fill>
            </x14:dxf>
          </x14:cfRule>
          <x14:cfRule type="containsText" priority="15444" operator="containsText" id="{9298EA04-9888-4B73-AB86-6455274FACA4}">
            <xm:f>NOT(ISERROR(SEARCH('Listados Datos'!$T$6,AT141)))</xm:f>
            <xm:f>'Listados Datos'!$T$6</xm:f>
            <x14:dxf>
              <font>
                <b/>
                <i val="0"/>
              </font>
              <fill>
                <patternFill>
                  <bgColor rgb="FF92D050"/>
                </patternFill>
              </fill>
            </x14:dxf>
          </x14:cfRule>
          <xm:sqref>AT141</xm:sqref>
        </x14:conditionalFormatting>
        <x14:conditionalFormatting xmlns:xm="http://schemas.microsoft.com/office/excel/2006/main">
          <x14:cfRule type="containsText" priority="15431" operator="containsText" id="{3717E368-1757-4611-BE07-1DBF2FB14819}">
            <xm:f>NOT(ISERROR(SEARCH('Listados Datos'!$P$3,AR141)))</xm:f>
            <xm:f>'Listados Datos'!$P$3</xm:f>
            <x14:dxf>
              <fill>
                <patternFill>
                  <bgColor rgb="FF99CC00"/>
                </patternFill>
              </fill>
            </x14:dxf>
          </x14:cfRule>
          <x14:cfRule type="containsText" priority="15432" operator="containsText" id="{908F8304-E945-497E-B2C5-F989CF2A6FAC}">
            <xm:f>NOT(ISERROR(SEARCH('Listados Datos'!$P$4,AR141)))</xm:f>
            <xm:f>'Listados Datos'!$P$4</xm:f>
            <x14:dxf>
              <fill>
                <patternFill>
                  <bgColor rgb="FF33CC33"/>
                </patternFill>
              </fill>
            </x14:dxf>
          </x14:cfRule>
          <x14:cfRule type="containsText" priority="15433" operator="containsText" id="{2F55A315-55E5-4633-8047-EDCA504AF571}">
            <xm:f>NOT(ISERROR(SEARCH('Listados Datos'!$P$5,AR141)))</xm:f>
            <xm:f>'Listados Datos'!$P$5</xm:f>
            <x14:dxf>
              <fill>
                <patternFill>
                  <bgColor rgb="FFFFFF00"/>
                </patternFill>
              </fill>
            </x14:dxf>
          </x14:cfRule>
          <x14:cfRule type="containsText" priority="15434" operator="containsText" id="{5F709105-95F7-48BD-BEE7-E75113BE6968}">
            <xm:f>NOT(ISERROR(SEARCH('Listados Datos'!$P$6,AR141)))</xm:f>
            <xm:f>'Listados Datos'!$P$6</xm:f>
            <x14:dxf>
              <fill>
                <patternFill>
                  <bgColor rgb="FFFFC000"/>
                </patternFill>
              </fill>
            </x14:dxf>
          </x14:cfRule>
          <x14:cfRule type="containsText" priority="15435" operator="containsText" id="{1D3A2732-C5E5-4384-8AE4-CD08E7C93FF9}">
            <xm:f>NOT(ISERROR(SEARCH('Listados Datos'!$P$7,AR141)))</xm:f>
            <xm:f>'Listados Datos'!$P$7</xm:f>
            <x14:dxf>
              <fill>
                <patternFill>
                  <bgColor rgb="FFFF0000"/>
                </patternFill>
              </fill>
            </x14:dxf>
          </x14:cfRule>
          <xm:sqref>AR141</xm:sqref>
        </x14:conditionalFormatting>
        <x14:conditionalFormatting xmlns:xm="http://schemas.microsoft.com/office/excel/2006/main">
          <x14:cfRule type="containsText" priority="15427" operator="containsText" id="{FD710923-7628-49B4-B880-B7B7D10B972A}">
            <xm:f>NOT(ISERROR(SEARCH('Listados Datos'!$T$3,AF138)))</xm:f>
            <xm:f>'Listados Datos'!$T$3</xm:f>
            <x14:dxf>
              <fill>
                <patternFill patternType="solid">
                  <bgColor rgb="FFC00000"/>
                </patternFill>
              </fill>
            </x14:dxf>
          </x14:cfRule>
          <x14:cfRule type="containsText" priority="15428" operator="containsText" id="{5EC5DD67-D6CD-47BC-9E8D-B7BB22033DED}">
            <xm:f>NOT(ISERROR(SEARCH('Listados Datos'!$T$4,AF138)))</xm:f>
            <xm:f>'Listados Datos'!$T$4</xm:f>
            <x14:dxf>
              <font>
                <b/>
                <i val="0"/>
                <color theme="0"/>
              </font>
              <fill>
                <patternFill>
                  <bgColor rgb="FFE26B0A"/>
                </patternFill>
              </fill>
            </x14:dxf>
          </x14:cfRule>
          <x14:cfRule type="containsText" priority="15429" operator="containsText" id="{C5C97151-CE11-45A5-8C1E-1825CB44F65C}">
            <xm:f>NOT(ISERROR(SEARCH('Listados Datos'!$T$5,AF138)))</xm:f>
            <xm:f>'Listados Datos'!$T$5</xm:f>
            <x14:dxf>
              <font>
                <b/>
                <i val="0"/>
                <color auto="1"/>
              </font>
              <fill>
                <patternFill>
                  <bgColor rgb="FFFFFF00"/>
                </patternFill>
              </fill>
            </x14:dxf>
          </x14:cfRule>
          <x14:cfRule type="containsText" priority="15430" operator="containsText" id="{B6CBB039-988E-4907-8EE9-40199D8CDBC8}">
            <xm:f>NOT(ISERROR(SEARCH('Listados Datos'!$T$6,AF138)))</xm:f>
            <xm:f>'Listados Datos'!$T$6</xm:f>
            <x14:dxf>
              <font>
                <b/>
                <i val="0"/>
              </font>
              <fill>
                <patternFill>
                  <bgColor rgb="FF92D050"/>
                </patternFill>
              </fill>
            </x14:dxf>
          </x14:cfRule>
          <xm:sqref>AF138:AF139</xm:sqref>
        </x14:conditionalFormatting>
        <x14:conditionalFormatting xmlns:xm="http://schemas.microsoft.com/office/excel/2006/main">
          <x14:cfRule type="containsText" priority="15423" operator="containsText" id="{D1B439E4-A923-49D0-B7E9-4CC4063EB11D}">
            <xm:f>NOT(ISERROR(SEARCH('Listados Datos'!$T$3,AB138)))</xm:f>
            <xm:f>'Listados Datos'!$T$3</xm:f>
            <x14:dxf>
              <fill>
                <patternFill patternType="solid">
                  <bgColor rgb="FFC00000"/>
                </patternFill>
              </fill>
            </x14:dxf>
          </x14:cfRule>
          <x14:cfRule type="containsText" priority="15424" operator="containsText" id="{EB1532D7-1FA6-4BF8-95AF-7C4CF66660F3}">
            <xm:f>NOT(ISERROR(SEARCH('Listados Datos'!$T$4,AB138)))</xm:f>
            <xm:f>'Listados Datos'!$T$4</xm:f>
            <x14:dxf>
              <font>
                <b/>
                <i val="0"/>
                <color theme="0"/>
              </font>
              <fill>
                <patternFill>
                  <bgColor rgb="FFE26B0A"/>
                </patternFill>
              </fill>
            </x14:dxf>
          </x14:cfRule>
          <x14:cfRule type="containsText" priority="15425" operator="containsText" id="{26FACBD2-1FC5-4F15-86B9-4CDF7C9EF57F}">
            <xm:f>NOT(ISERROR(SEARCH('Listados Datos'!$T$5,AB138)))</xm:f>
            <xm:f>'Listados Datos'!$T$5</xm:f>
            <x14:dxf>
              <font>
                <b/>
                <i val="0"/>
                <color auto="1"/>
              </font>
              <fill>
                <patternFill>
                  <bgColor rgb="FFFFFF00"/>
                </patternFill>
              </fill>
            </x14:dxf>
          </x14:cfRule>
          <x14:cfRule type="containsText" priority="15426" operator="containsText" id="{CDA494D2-217F-4229-ACA1-8D3E64A363D4}">
            <xm:f>NOT(ISERROR(SEARCH('Listados Datos'!$T$6,AB138)))</xm:f>
            <xm:f>'Listados Datos'!$T$6</xm:f>
            <x14:dxf>
              <font>
                <b/>
                <i val="0"/>
              </font>
              <fill>
                <patternFill>
                  <bgColor rgb="FF92D050"/>
                </patternFill>
              </fill>
            </x14:dxf>
          </x14:cfRule>
          <xm:sqref>AB138:AB139</xm:sqref>
        </x14:conditionalFormatting>
        <x14:conditionalFormatting xmlns:xm="http://schemas.microsoft.com/office/excel/2006/main">
          <x14:cfRule type="containsText" priority="15413" operator="containsText" id="{53883508-74DF-452E-838E-78FBA170AF36}">
            <xm:f>NOT(ISERROR(SEARCH('Listados Datos'!$P$3,Z138)))</xm:f>
            <xm:f>'Listados Datos'!$P$3</xm:f>
            <x14:dxf>
              <fill>
                <patternFill>
                  <bgColor rgb="FF99CC00"/>
                </patternFill>
              </fill>
            </x14:dxf>
          </x14:cfRule>
          <x14:cfRule type="containsText" priority="15414" operator="containsText" id="{9C7DD50E-2DC1-4051-A97A-23DE7F8D25CE}">
            <xm:f>NOT(ISERROR(SEARCH('Listados Datos'!$P$4,Z138)))</xm:f>
            <xm:f>'Listados Datos'!$P$4</xm:f>
            <x14:dxf>
              <fill>
                <patternFill>
                  <bgColor rgb="FF33CC33"/>
                </patternFill>
              </fill>
            </x14:dxf>
          </x14:cfRule>
          <x14:cfRule type="containsText" priority="15415" operator="containsText" id="{2596C654-ACEB-4036-B3AD-8EC9C8185A4F}">
            <xm:f>NOT(ISERROR(SEARCH('Listados Datos'!$P$5,Z138)))</xm:f>
            <xm:f>'Listados Datos'!$P$5</xm:f>
            <x14:dxf>
              <fill>
                <patternFill>
                  <bgColor rgb="FFFFFF00"/>
                </patternFill>
              </fill>
            </x14:dxf>
          </x14:cfRule>
          <x14:cfRule type="containsText" priority="15416" operator="containsText" id="{647AF101-95C2-4C7A-BBFB-43353791D5D2}">
            <xm:f>NOT(ISERROR(SEARCH('Listados Datos'!$P$6,Z138)))</xm:f>
            <xm:f>'Listados Datos'!$P$6</xm:f>
            <x14:dxf>
              <fill>
                <patternFill>
                  <bgColor rgb="FFFFC000"/>
                </patternFill>
              </fill>
            </x14:dxf>
          </x14:cfRule>
          <x14:cfRule type="containsText" priority="15417" operator="containsText" id="{8921E482-A8B9-465F-8222-B47C39B21389}">
            <xm:f>NOT(ISERROR(SEARCH('Listados Datos'!$P$7,Z138)))</xm:f>
            <xm:f>'Listados Datos'!$P$7</xm:f>
            <x14:dxf>
              <fill>
                <patternFill>
                  <bgColor rgb="FFFF0000"/>
                </patternFill>
              </fill>
            </x14:dxf>
          </x14:cfRule>
          <xm:sqref>Z138:Z139</xm:sqref>
        </x14:conditionalFormatting>
        <x14:conditionalFormatting xmlns:xm="http://schemas.microsoft.com/office/excel/2006/main">
          <x14:cfRule type="containsText" priority="15399" operator="containsText" id="{28144C04-3764-4FF9-AA49-94A8F0FDE8A0}">
            <xm:f>NOT(ISERROR(SEARCH('Listados Datos'!$T$3,AT138)))</xm:f>
            <xm:f>'Listados Datos'!$T$3</xm:f>
            <x14:dxf>
              <fill>
                <patternFill patternType="solid">
                  <bgColor rgb="FFC00000"/>
                </patternFill>
              </fill>
            </x14:dxf>
          </x14:cfRule>
          <x14:cfRule type="containsText" priority="15400" operator="containsText" id="{71E8F573-1211-4132-9890-3AB330B69C03}">
            <xm:f>NOT(ISERROR(SEARCH('Listados Datos'!$T$4,AT138)))</xm:f>
            <xm:f>'Listados Datos'!$T$4</xm:f>
            <x14:dxf>
              <font>
                <b/>
                <i val="0"/>
                <color theme="0"/>
              </font>
              <fill>
                <patternFill>
                  <bgColor rgb="FFE26B0A"/>
                </patternFill>
              </fill>
            </x14:dxf>
          </x14:cfRule>
          <x14:cfRule type="containsText" priority="15401" operator="containsText" id="{9488B564-1149-4458-8EC3-EE6F9BBE8BDB}">
            <xm:f>NOT(ISERROR(SEARCH('Listados Datos'!$T$5,AT138)))</xm:f>
            <xm:f>'Listados Datos'!$T$5</xm:f>
            <x14:dxf>
              <font>
                <b/>
                <i val="0"/>
                <color auto="1"/>
              </font>
              <fill>
                <patternFill>
                  <bgColor rgb="FFFFFF00"/>
                </patternFill>
              </fill>
            </x14:dxf>
          </x14:cfRule>
          <x14:cfRule type="containsText" priority="15402" operator="containsText" id="{F67A434C-6449-4FEC-AEA1-0D421591612A}">
            <xm:f>NOT(ISERROR(SEARCH('Listados Datos'!$T$6,AT138)))</xm:f>
            <xm:f>'Listados Datos'!$T$6</xm:f>
            <x14:dxf>
              <font>
                <b/>
                <i val="0"/>
              </font>
              <fill>
                <patternFill>
                  <bgColor rgb="FF92D050"/>
                </patternFill>
              </fill>
            </x14:dxf>
          </x14:cfRule>
          <xm:sqref>AT138</xm:sqref>
        </x14:conditionalFormatting>
        <x14:conditionalFormatting xmlns:xm="http://schemas.microsoft.com/office/excel/2006/main">
          <x14:cfRule type="containsText" priority="15389" operator="containsText" id="{6E25B41C-A0F1-4680-B50E-413D56299F12}">
            <xm:f>NOT(ISERROR(SEARCH('Listados Datos'!$P$3,AR138)))</xm:f>
            <xm:f>'Listados Datos'!$P$3</xm:f>
            <x14:dxf>
              <fill>
                <patternFill>
                  <bgColor rgb="FF99CC00"/>
                </patternFill>
              </fill>
            </x14:dxf>
          </x14:cfRule>
          <x14:cfRule type="containsText" priority="15390" operator="containsText" id="{CA9D4779-7639-4105-B8B7-6A79F09D5F2E}">
            <xm:f>NOT(ISERROR(SEARCH('Listados Datos'!$P$4,AR138)))</xm:f>
            <xm:f>'Listados Datos'!$P$4</xm:f>
            <x14:dxf>
              <fill>
                <patternFill>
                  <bgColor rgb="FF33CC33"/>
                </patternFill>
              </fill>
            </x14:dxf>
          </x14:cfRule>
          <x14:cfRule type="containsText" priority="15391" operator="containsText" id="{778C52A1-412D-4A1B-89BF-3B3976AF5782}">
            <xm:f>NOT(ISERROR(SEARCH('Listados Datos'!$P$5,AR138)))</xm:f>
            <xm:f>'Listados Datos'!$P$5</xm:f>
            <x14:dxf>
              <fill>
                <patternFill>
                  <bgColor rgb="FFFFFF00"/>
                </patternFill>
              </fill>
            </x14:dxf>
          </x14:cfRule>
          <x14:cfRule type="containsText" priority="15392" operator="containsText" id="{8FFC0DD3-3AD9-4039-A385-95235EA49B0D}">
            <xm:f>NOT(ISERROR(SEARCH('Listados Datos'!$P$6,AR138)))</xm:f>
            <xm:f>'Listados Datos'!$P$6</xm:f>
            <x14:dxf>
              <fill>
                <patternFill>
                  <bgColor rgb="FFFFC000"/>
                </patternFill>
              </fill>
            </x14:dxf>
          </x14:cfRule>
          <x14:cfRule type="containsText" priority="15393" operator="containsText" id="{8D303813-5258-491C-8FB5-B2D265869A28}">
            <xm:f>NOT(ISERROR(SEARCH('Listados Datos'!$P$7,AR138)))</xm:f>
            <xm:f>'Listados Datos'!$P$7</xm:f>
            <x14:dxf>
              <fill>
                <patternFill>
                  <bgColor rgb="FFFF0000"/>
                </patternFill>
              </fill>
            </x14:dxf>
          </x14:cfRule>
          <xm:sqref>AR138</xm:sqref>
        </x14:conditionalFormatting>
        <x14:conditionalFormatting xmlns:xm="http://schemas.microsoft.com/office/excel/2006/main">
          <x14:cfRule type="containsText" priority="15385" operator="containsText" id="{0E2E5426-533C-4781-9AD2-7E78800C09EB}">
            <xm:f>NOT(ISERROR(SEARCH('Listados Datos'!$T$3,AT139)))</xm:f>
            <xm:f>'Listados Datos'!$T$3</xm:f>
            <x14:dxf>
              <fill>
                <patternFill patternType="solid">
                  <bgColor rgb="FFC00000"/>
                </patternFill>
              </fill>
            </x14:dxf>
          </x14:cfRule>
          <x14:cfRule type="containsText" priority="15386" operator="containsText" id="{4398248E-E374-486B-9DF4-5F22AC147A3E}">
            <xm:f>NOT(ISERROR(SEARCH('Listados Datos'!$T$4,AT139)))</xm:f>
            <xm:f>'Listados Datos'!$T$4</xm:f>
            <x14:dxf>
              <font>
                <b/>
                <i val="0"/>
                <color theme="0"/>
              </font>
              <fill>
                <patternFill>
                  <bgColor rgb="FFE26B0A"/>
                </patternFill>
              </fill>
            </x14:dxf>
          </x14:cfRule>
          <x14:cfRule type="containsText" priority="15387" operator="containsText" id="{C6B0340A-BBBD-4A00-A29E-4F607053B1A0}">
            <xm:f>NOT(ISERROR(SEARCH('Listados Datos'!$T$5,AT139)))</xm:f>
            <xm:f>'Listados Datos'!$T$5</xm:f>
            <x14:dxf>
              <font>
                <b/>
                <i val="0"/>
                <color auto="1"/>
              </font>
              <fill>
                <patternFill>
                  <bgColor rgb="FFFFFF00"/>
                </patternFill>
              </fill>
            </x14:dxf>
          </x14:cfRule>
          <x14:cfRule type="containsText" priority="15388" operator="containsText" id="{833D6917-B857-4460-B767-3FD9A9A6ACC2}">
            <xm:f>NOT(ISERROR(SEARCH('Listados Datos'!$T$6,AT139)))</xm:f>
            <xm:f>'Listados Datos'!$T$6</xm:f>
            <x14:dxf>
              <font>
                <b/>
                <i val="0"/>
              </font>
              <fill>
                <patternFill>
                  <bgColor rgb="FF92D050"/>
                </patternFill>
              </fill>
            </x14:dxf>
          </x14:cfRule>
          <xm:sqref>AT139</xm:sqref>
        </x14:conditionalFormatting>
        <x14:conditionalFormatting xmlns:xm="http://schemas.microsoft.com/office/excel/2006/main">
          <x14:cfRule type="containsText" priority="15375" operator="containsText" id="{5C7CF3F3-C420-4F23-B6EA-C54D3BBCDA16}">
            <xm:f>NOT(ISERROR(SEARCH('Listados Datos'!$P$3,AR139)))</xm:f>
            <xm:f>'Listados Datos'!$P$3</xm:f>
            <x14:dxf>
              <fill>
                <patternFill>
                  <bgColor rgb="FF99CC00"/>
                </patternFill>
              </fill>
            </x14:dxf>
          </x14:cfRule>
          <x14:cfRule type="containsText" priority="15376" operator="containsText" id="{E8C10721-A660-4215-B1FD-29FC0A9D56B1}">
            <xm:f>NOT(ISERROR(SEARCH('Listados Datos'!$P$4,AR139)))</xm:f>
            <xm:f>'Listados Datos'!$P$4</xm:f>
            <x14:dxf>
              <fill>
                <patternFill>
                  <bgColor rgb="FF33CC33"/>
                </patternFill>
              </fill>
            </x14:dxf>
          </x14:cfRule>
          <x14:cfRule type="containsText" priority="15377" operator="containsText" id="{159D6693-A2F3-4B73-8713-FB926D47015B}">
            <xm:f>NOT(ISERROR(SEARCH('Listados Datos'!$P$5,AR139)))</xm:f>
            <xm:f>'Listados Datos'!$P$5</xm:f>
            <x14:dxf>
              <fill>
                <patternFill>
                  <bgColor rgb="FFFFFF00"/>
                </patternFill>
              </fill>
            </x14:dxf>
          </x14:cfRule>
          <x14:cfRule type="containsText" priority="15378" operator="containsText" id="{F9AAFFB0-39B1-4154-96EE-44F2C11AFFD2}">
            <xm:f>NOT(ISERROR(SEARCH('Listados Datos'!$P$6,AR139)))</xm:f>
            <xm:f>'Listados Datos'!$P$6</xm:f>
            <x14:dxf>
              <fill>
                <patternFill>
                  <bgColor rgb="FFFFC000"/>
                </patternFill>
              </fill>
            </x14:dxf>
          </x14:cfRule>
          <x14:cfRule type="containsText" priority="15379" operator="containsText" id="{44EC13AC-3DD1-41CA-ABB9-F4AD433A6EB0}">
            <xm:f>NOT(ISERROR(SEARCH('Listados Datos'!$P$7,AR139)))</xm:f>
            <xm:f>'Listados Datos'!$P$7</xm:f>
            <x14:dxf>
              <fill>
                <patternFill>
                  <bgColor rgb="FFFF0000"/>
                </patternFill>
              </fill>
            </x14:dxf>
          </x14:cfRule>
          <xm:sqref>AR139</xm:sqref>
        </x14:conditionalFormatting>
        <x14:conditionalFormatting xmlns:xm="http://schemas.microsoft.com/office/excel/2006/main">
          <x14:cfRule type="containsText" priority="15099" operator="containsText" id="{C15902CB-952E-4B47-9695-BCC24946A675}">
            <xm:f>NOT(ISERROR(SEARCH('Listados Datos'!$T$3,AF154)))</xm:f>
            <xm:f>'Listados Datos'!$T$3</xm:f>
            <x14:dxf>
              <fill>
                <patternFill patternType="solid">
                  <bgColor rgb="FFC00000"/>
                </patternFill>
              </fill>
            </x14:dxf>
          </x14:cfRule>
          <x14:cfRule type="containsText" priority="15100" operator="containsText" id="{080F697B-9030-4ED7-B34E-58EFB0BEBCDE}">
            <xm:f>NOT(ISERROR(SEARCH('Listados Datos'!$T$4,AF154)))</xm:f>
            <xm:f>'Listados Datos'!$T$4</xm:f>
            <x14:dxf>
              <font>
                <b/>
                <i val="0"/>
                <color theme="0"/>
              </font>
              <fill>
                <patternFill>
                  <bgColor rgb="FFE26B0A"/>
                </patternFill>
              </fill>
            </x14:dxf>
          </x14:cfRule>
          <x14:cfRule type="containsText" priority="15101" operator="containsText" id="{AF4BEC15-783C-4E3B-87EF-101A4F73271C}">
            <xm:f>NOT(ISERROR(SEARCH('Listados Datos'!$T$5,AF154)))</xm:f>
            <xm:f>'Listados Datos'!$T$5</xm:f>
            <x14:dxf>
              <font>
                <b/>
                <i val="0"/>
                <color auto="1"/>
              </font>
              <fill>
                <patternFill>
                  <bgColor rgb="FFFFFF00"/>
                </patternFill>
              </fill>
            </x14:dxf>
          </x14:cfRule>
          <x14:cfRule type="containsText" priority="15102" operator="containsText" id="{2F40022E-27F0-4C57-B5C3-CD21D4025AA7}">
            <xm:f>NOT(ISERROR(SEARCH('Listados Datos'!$T$6,AF154)))</xm:f>
            <xm:f>'Listados Datos'!$T$6</xm:f>
            <x14:dxf>
              <font>
                <b/>
                <i val="0"/>
              </font>
              <fill>
                <patternFill>
                  <bgColor rgb="FF92D050"/>
                </patternFill>
              </fill>
            </x14:dxf>
          </x14:cfRule>
          <xm:sqref>AF154:AF155 AF159</xm:sqref>
        </x14:conditionalFormatting>
        <x14:conditionalFormatting xmlns:xm="http://schemas.microsoft.com/office/excel/2006/main">
          <x14:cfRule type="containsText" priority="15095" operator="containsText" id="{6B4D7905-005E-4E1C-9ADF-17E98FB455BC}">
            <xm:f>NOT(ISERROR(SEARCH('Listados Datos'!$T$3,AB154)))</xm:f>
            <xm:f>'Listados Datos'!$T$3</xm:f>
            <x14:dxf>
              <fill>
                <patternFill patternType="solid">
                  <bgColor rgb="FFC00000"/>
                </patternFill>
              </fill>
            </x14:dxf>
          </x14:cfRule>
          <x14:cfRule type="containsText" priority="15096" operator="containsText" id="{B8219DEB-40B5-4B59-B25F-3227F94E2412}">
            <xm:f>NOT(ISERROR(SEARCH('Listados Datos'!$T$4,AB154)))</xm:f>
            <xm:f>'Listados Datos'!$T$4</xm:f>
            <x14:dxf>
              <font>
                <b/>
                <i val="0"/>
                <color theme="0"/>
              </font>
              <fill>
                <patternFill>
                  <bgColor rgb="FFE26B0A"/>
                </patternFill>
              </fill>
            </x14:dxf>
          </x14:cfRule>
          <x14:cfRule type="containsText" priority="15097" operator="containsText" id="{5C56331F-6F17-410C-93FA-E15F1F7A5CBD}">
            <xm:f>NOT(ISERROR(SEARCH('Listados Datos'!$T$5,AB154)))</xm:f>
            <xm:f>'Listados Datos'!$T$5</xm:f>
            <x14:dxf>
              <font>
                <b/>
                <i val="0"/>
                <color auto="1"/>
              </font>
              <fill>
                <patternFill>
                  <bgColor rgb="FFFFFF00"/>
                </patternFill>
              </fill>
            </x14:dxf>
          </x14:cfRule>
          <x14:cfRule type="containsText" priority="15098" operator="containsText" id="{267AEE3D-A20B-43A8-BDF6-4BD886A485C1}">
            <xm:f>NOT(ISERROR(SEARCH('Listados Datos'!$T$6,AB154)))</xm:f>
            <xm:f>'Listados Datos'!$T$6</xm:f>
            <x14:dxf>
              <font>
                <b/>
                <i val="0"/>
              </font>
              <fill>
                <patternFill>
                  <bgColor rgb="FF92D050"/>
                </patternFill>
              </fill>
            </x14:dxf>
          </x14:cfRule>
          <xm:sqref>AB154:AB155</xm:sqref>
        </x14:conditionalFormatting>
        <x14:conditionalFormatting xmlns:xm="http://schemas.microsoft.com/office/excel/2006/main">
          <x14:cfRule type="containsText" priority="15085" operator="containsText" id="{AC9677E9-6A20-4394-A3A5-BD839570738E}">
            <xm:f>NOT(ISERROR(SEARCH('Listados Datos'!$P$3,Z154)))</xm:f>
            <xm:f>'Listados Datos'!$P$3</xm:f>
            <x14:dxf>
              <fill>
                <patternFill>
                  <bgColor rgb="FF99CC00"/>
                </patternFill>
              </fill>
            </x14:dxf>
          </x14:cfRule>
          <x14:cfRule type="containsText" priority="15086" operator="containsText" id="{E6AFB4FF-01B6-490A-AC9B-700982DDB1AE}">
            <xm:f>NOT(ISERROR(SEARCH('Listados Datos'!$P$4,Z154)))</xm:f>
            <xm:f>'Listados Datos'!$P$4</xm:f>
            <x14:dxf>
              <fill>
                <patternFill>
                  <bgColor rgb="FF33CC33"/>
                </patternFill>
              </fill>
            </x14:dxf>
          </x14:cfRule>
          <x14:cfRule type="containsText" priority="15087" operator="containsText" id="{0AEA7855-EA12-46EA-BCFC-463154004322}">
            <xm:f>NOT(ISERROR(SEARCH('Listados Datos'!$P$5,Z154)))</xm:f>
            <xm:f>'Listados Datos'!$P$5</xm:f>
            <x14:dxf>
              <fill>
                <patternFill>
                  <bgColor rgb="FFFFFF00"/>
                </patternFill>
              </fill>
            </x14:dxf>
          </x14:cfRule>
          <x14:cfRule type="containsText" priority="15088" operator="containsText" id="{2B08C155-7F67-4CDD-9EDB-53CEB1D3B694}">
            <xm:f>NOT(ISERROR(SEARCH('Listados Datos'!$P$6,Z154)))</xm:f>
            <xm:f>'Listados Datos'!$P$6</xm:f>
            <x14:dxf>
              <fill>
                <patternFill>
                  <bgColor rgb="FFFFC000"/>
                </patternFill>
              </fill>
            </x14:dxf>
          </x14:cfRule>
          <x14:cfRule type="containsText" priority="15089" operator="containsText" id="{3C7A526A-221F-422E-AFAE-39B661E66EF9}">
            <xm:f>NOT(ISERROR(SEARCH('Listados Datos'!$P$7,Z154)))</xm:f>
            <xm:f>'Listados Datos'!$P$7</xm:f>
            <x14:dxf>
              <fill>
                <patternFill>
                  <bgColor rgb="FFFF0000"/>
                </patternFill>
              </fill>
            </x14:dxf>
          </x14:cfRule>
          <xm:sqref>Z154:Z155</xm:sqref>
        </x14:conditionalFormatting>
        <x14:conditionalFormatting xmlns:xm="http://schemas.microsoft.com/office/excel/2006/main">
          <x14:cfRule type="containsText" priority="15061" operator="containsText" id="{E3D01E4E-11DC-416F-A8F0-90F5683A03F7}">
            <xm:f>NOT(ISERROR(SEARCH('Listados Datos'!$T$3,AT154)))</xm:f>
            <xm:f>'Listados Datos'!$T$3</xm:f>
            <x14:dxf>
              <fill>
                <patternFill patternType="solid">
                  <bgColor rgb="FFC00000"/>
                </patternFill>
              </fill>
            </x14:dxf>
          </x14:cfRule>
          <x14:cfRule type="containsText" priority="15062" operator="containsText" id="{7FD78A55-3B3F-4FC2-837D-EB540890C48A}">
            <xm:f>NOT(ISERROR(SEARCH('Listados Datos'!$T$4,AT154)))</xm:f>
            <xm:f>'Listados Datos'!$T$4</xm:f>
            <x14:dxf>
              <font>
                <b/>
                <i val="0"/>
                <color theme="0"/>
              </font>
              <fill>
                <patternFill>
                  <bgColor rgb="FFE26B0A"/>
                </patternFill>
              </fill>
            </x14:dxf>
          </x14:cfRule>
          <x14:cfRule type="containsText" priority="15063" operator="containsText" id="{B2EBE43A-06FB-444A-85CC-4E23ECE2A1F7}">
            <xm:f>NOT(ISERROR(SEARCH('Listados Datos'!$T$5,AT154)))</xm:f>
            <xm:f>'Listados Datos'!$T$5</xm:f>
            <x14:dxf>
              <font>
                <b/>
                <i val="0"/>
                <color auto="1"/>
              </font>
              <fill>
                <patternFill>
                  <bgColor rgb="FFFFFF00"/>
                </patternFill>
              </fill>
            </x14:dxf>
          </x14:cfRule>
          <x14:cfRule type="containsText" priority="15064" operator="containsText" id="{6A3B884C-1274-4E4B-9D01-1F3DB1F2D513}">
            <xm:f>NOT(ISERROR(SEARCH('Listados Datos'!$T$6,AT154)))</xm:f>
            <xm:f>'Listados Datos'!$T$6</xm:f>
            <x14:dxf>
              <font>
                <b/>
                <i val="0"/>
              </font>
              <fill>
                <patternFill>
                  <bgColor rgb="FF92D050"/>
                </patternFill>
              </fill>
            </x14:dxf>
          </x14:cfRule>
          <xm:sqref>AT154</xm:sqref>
        </x14:conditionalFormatting>
        <x14:conditionalFormatting xmlns:xm="http://schemas.microsoft.com/office/excel/2006/main">
          <x14:cfRule type="containsText" priority="15051" operator="containsText" id="{A2B6AA4F-B1D8-4BF2-9C71-465FB72470A0}">
            <xm:f>NOT(ISERROR(SEARCH('Listados Datos'!$P$3,AR154)))</xm:f>
            <xm:f>'Listados Datos'!$P$3</xm:f>
            <x14:dxf>
              <fill>
                <patternFill>
                  <bgColor rgb="FF99CC00"/>
                </patternFill>
              </fill>
            </x14:dxf>
          </x14:cfRule>
          <x14:cfRule type="containsText" priority="15052" operator="containsText" id="{E122EB40-9591-4EEE-B54E-6314156B191A}">
            <xm:f>NOT(ISERROR(SEARCH('Listados Datos'!$P$4,AR154)))</xm:f>
            <xm:f>'Listados Datos'!$P$4</xm:f>
            <x14:dxf>
              <fill>
                <patternFill>
                  <bgColor rgb="FF33CC33"/>
                </patternFill>
              </fill>
            </x14:dxf>
          </x14:cfRule>
          <x14:cfRule type="containsText" priority="15053" operator="containsText" id="{53555E16-6E1B-4731-A109-3B6086554C7D}">
            <xm:f>NOT(ISERROR(SEARCH('Listados Datos'!$P$5,AR154)))</xm:f>
            <xm:f>'Listados Datos'!$P$5</xm:f>
            <x14:dxf>
              <fill>
                <patternFill>
                  <bgColor rgb="FFFFFF00"/>
                </patternFill>
              </fill>
            </x14:dxf>
          </x14:cfRule>
          <x14:cfRule type="containsText" priority="15054" operator="containsText" id="{2E9A26FF-2072-4A1C-A6D2-372A81803ABA}">
            <xm:f>NOT(ISERROR(SEARCH('Listados Datos'!$P$6,AR154)))</xm:f>
            <xm:f>'Listados Datos'!$P$6</xm:f>
            <x14:dxf>
              <fill>
                <patternFill>
                  <bgColor rgb="FFFFC000"/>
                </patternFill>
              </fill>
            </x14:dxf>
          </x14:cfRule>
          <x14:cfRule type="containsText" priority="15055" operator="containsText" id="{232D503D-29AE-4D98-AEC1-D0198277B55A}">
            <xm:f>NOT(ISERROR(SEARCH('Listados Datos'!$P$7,AR154)))</xm:f>
            <xm:f>'Listados Datos'!$P$7</xm:f>
            <x14:dxf>
              <fill>
                <patternFill>
                  <bgColor rgb="FFFF0000"/>
                </patternFill>
              </fill>
            </x14:dxf>
          </x14:cfRule>
          <xm:sqref>AR154</xm:sqref>
        </x14:conditionalFormatting>
        <x14:conditionalFormatting xmlns:xm="http://schemas.microsoft.com/office/excel/2006/main">
          <x14:cfRule type="containsText" priority="15047" operator="containsText" id="{D6527E3D-653E-4BEA-8D09-287A66C30C80}">
            <xm:f>NOT(ISERROR(SEARCH('Listados Datos'!$T$3,AT155)))</xm:f>
            <xm:f>'Listados Datos'!$T$3</xm:f>
            <x14:dxf>
              <fill>
                <patternFill patternType="solid">
                  <bgColor rgb="FFC00000"/>
                </patternFill>
              </fill>
            </x14:dxf>
          </x14:cfRule>
          <x14:cfRule type="containsText" priority="15048" operator="containsText" id="{C0DF4DA3-5AFA-471C-A59A-999F4CAD952E}">
            <xm:f>NOT(ISERROR(SEARCH('Listados Datos'!$T$4,AT155)))</xm:f>
            <xm:f>'Listados Datos'!$T$4</xm:f>
            <x14:dxf>
              <font>
                <b/>
                <i val="0"/>
                <color theme="0"/>
              </font>
              <fill>
                <patternFill>
                  <bgColor rgb="FFE26B0A"/>
                </patternFill>
              </fill>
            </x14:dxf>
          </x14:cfRule>
          <x14:cfRule type="containsText" priority="15049" operator="containsText" id="{2F10A1C1-C92F-4C44-94B6-69971AE04DE2}">
            <xm:f>NOT(ISERROR(SEARCH('Listados Datos'!$T$5,AT155)))</xm:f>
            <xm:f>'Listados Datos'!$T$5</xm:f>
            <x14:dxf>
              <font>
                <b/>
                <i val="0"/>
                <color auto="1"/>
              </font>
              <fill>
                <patternFill>
                  <bgColor rgb="FFFFFF00"/>
                </patternFill>
              </fill>
            </x14:dxf>
          </x14:cfRule>
          <x14:cfRule type="containsText" priority="15050" operator="containsText" id="{AC5DBB3A-77B2-4D00-9ADA-9D95F6F1EF5A}">
            <xm:f>NOT(ISERROR(SEARCH('Listados Datos'!$T$6,AT155)))</xm:f>
            <xm:f>'Listados Datos'!$T$6</xm:f>
            <x14:dxf>
              <font>
                <b/>
                <i val="0"/>
              </font>
              <fill>
                <patternFill>
                  <bgColor rgb="FF92D050"/>
                </patternFill>
              </fill>
            </x14:dxf>
          </x14:cfRule>
          <xm:sqref>AT155</xm:sqref>
        </x14:conditionalFormatting>
        <x14:conditionalFormatting xmlns:xm="http://schemas.microsoft.com/office/excel/2006/main">
          <x14:cfRule type="containsText" priority="15037" operator="containsText" id="{57C4573F-E549-4411-916A-6D7B4089D483}">
            <xm:f>NOT(ISERROR(SEARCH('Listados Datos'!$P$3,AR155)))</xm:f>
            <xm:f>'Listados Datos'!$P$3</xm:f>
            <x14:dxf>
              <fill>
                <patternFill>
                  <bgColor rgb="FF99CC00"/>
                </patternFill>
              </fill>
            </x14:dxf>
          </x14:cfRule>
          <x14:cfRule type="containsText" priority="15038" operator="containsText" id="{4FFED498-2AAB-44CC-8ED3-5AD8B5383FA1}">
            <xm:f>NOT(ISERROR(SEARCH('Listados Datos'!$P$4,AR155)))</xm:f>
            <xm:f>'Listados Datos'!$P$4</xm:f>
            <x14:dxf>
              <fill>
                <patternFill>
                  <bgColor rgb="FF33CC33"/>
                </patternFill>
              </fill>
            </x14:dxf>
          </x14:cfRule>
          <x14:cfRule type="containsText" priority="15039" operator="containsText" id="{2D582BB9-8C45-4336-8E0E-245F5D47A545}">
            <xm:f>NOT(ISERROR(SEARCH('Listados Datos'!$P$5,AR155)))</xm:f>
            <xm:f>'Listados Datos'!$P$5</xm:f>
            <x14:dxf>
              <fill>
                <patternFill>
                  <bgColor rgb="FFFFFF00"/>
                </patternFill>
              </fill>
            </x14:dxf>
          </x14:cfRule>
          <x14:cfRule type="containsText" priority="15040" operator="containsText" id="{D1186AF2-C309-40E5-BB9A-9C38B2600C3D}">
            <xm:f>NOT(ISERROR(SEARCH('Listados Datos'!$P$6,AR155)))</xm:f>
            <xm:f>'Listados Datos'!$P$6</xm:f>
            <x14:dxf>
              <fill>
                <patternFill>
                  <bgColor rgb="FFFFC000"/>
                </patternFill>
              </fill>
            </x14:dxf>
          </x14:cfRule>
          <x14:cfRule type="containsText" priority="15041" operator="containsText" id="{67330E29-4C8D-4A22-9737-6FDEA7CB9AA9}">
            <xm:f>NOT(ISERROR(SEARCH('Listados Datos'!$P$7,AR155)))</xm:f>
            <xm:f>'Listados Datos'!$P$7</xm:f>
            <x14:dxf>
              <fill>
                <patternFill>
                  <bgColor rgb="FFFF0000"/>
                </patternFill>
              </fill>
            </x14:dxf>
          </x14:cfRule>
          <xm:sqref>AR155</xm:sqref>
        </x14:conditionalFormatting>
        <x14:conditionalFormatting xmlns:xm="http://schemas.microsoft.com/office/excel/2006/main">
          <x14:cfRule type="containsText" priority="15019" operator="containsText" id="{29C71FD9-1B88-4E58-A3A9-E736105AD8A8}">
            <xm:f>NOT(ISERROR(SEARCH('Listados Datos'!$T$3,AF156)))</xm:f>
            <xm:f>'Listados Datos'!$T$3</xm:f>
            <x14:dxf>
              <fill>
                <patternFill patternType="solid">
                  <bgColor rgb="FFC00000"/>
                </patternFill>
              </fill>
            </x14:dxf>
          </x14:cfRule>
          <x14:cfRule type="containsText" priority="15020" operator="containsText" id="{809727A9-A550-41AF-980F-6553155265FD}">
            <xm:f>NOT(ISERROR(SEARCH('Listados Datos'!$T$4,AF156)))</xm:f>
            <xm:f>'Listados Datos'!$T$4</xm:f>
            <x14:dxf>
              <font>
                <b/>
                <i val="0"/>
                <color theme="0"/>
              </font>
              <fill>
                <patternFill>
                  <bgColor rgb="FFE26B0A"/>
                </patternFill>
              </fill>
            </x14:dxf>
          </x14:cfRule>
          <x14:cfRule type="containsText" priority="15021" operator="containsText" id="{75CCB8E7-019B-4C7B-AA57-4A048B61220F}">
            <xm:f>NOT(ISERROR(SEARCH('Listados Datos'!$T$5,AF156)))</xm:f>
            <xm:f>'Listados Datos'!$T$5</xm:f>
            <x14:dxf>
              <font>
                <b/>
                <i val="0"/>
                <color auto="1"/>
              </font>
              <fill>
                <patternFill>
                  <bgColor rgb="FFFFFF00"/>
                </patternFill>
              </fill>
            </x14:dxf>
          </x14:cfRule>
          <x14:cfRule type="containsText" priority="15022" operator="containsText" id="{7F69BA04-3B16-4EA7-B6A7-B97D7BD54B14}">
            <xm:f>NOT(ISERROR(SEARCH('Listados Datos'!$T$6,AF156)))</xm:f>
            <xm:f>'Listados Datos'!$T$6</xm:f>
            <x14:dxf>
              <font>
                <b/>
                <i val="0"/>
              </font>
              <fill>
                <patternFill>
                  <bgColor rgb="FF92D050"/>
                </patternFill>
              </fill>
            </x14:dxf>
          </x14:cfRule>
          <xm:sqref>AF156:AF157</xm:sqref>
        </x14:conditionalFormatting>
        <x14:conditionalFormatting xmlns:xm="http://schemas.microsoft.com/office/excel/2006/main">
          <x14:cfRule type="containsText" priority="15015" operator="containsText" id="{EF14D98B-21E5-4E25-A4DB-297FA33F56B8}">
            <xm:f>NOT(ISERROR(SEARCH('Listados Datos'!$T$3,AB156)))</xm:f>
            <xm:f>'Listados Datos'!$T$3</xm:f>
            <x14:dxf>
              <fill>
                <patternFill patternType="solid">
                  <bgColor rgb="FFC00000"/>
                </patternFill>
              </fill>
            </x14:dxf>
          </x14:cfRule>
          <x14:cfRule type="containsText" priority="15016" operator="containsText" id="{30AE546B-C1DD-4474-B5FD-AED5F4E580D8}">
            <xm:f>NOT(ISERROR(SEARCH('Listados Datos'!$T$4,AB156)))</xm:f>
            <xm:f>'Listados Datos'!$T$4</xm:f>
            <x14:dxf>
              <font>
                <b/>
                <i val="0"/>
                <color theme="0"/>
              </font>
              <fill>
                <patternFill>
                  <bgColor rgb="FFE26B0A"/>
                </patternFill>
              </fill>
            </x14:dxf>
          </x14:cfRule>
          <x14:cfRule type="containsText" priority="15017" operator="containsText" id="{C9B51C6D-D830-4B3A-ACB2-F0995EC510AB}">
            <xm:f>NOT(ISERROR(SEARCH('Listados Datos'!$T$5,AB156)))</xm:f>
            <xm:f>'Listados Datos'!$T$5</xm:f>
            <x14:dxf>
              <font>
                <b/>
                <i val="0"/>
                <color auto="1"/>
              </font>
              <fill>
                <patternFill>
                  <bgColor rgb="FFFFFF00"/>
                </patternFill>
              </fill>
            </x14:dxf>
          </x14:cfRule>
          <x14:cfRule type="containsText" priority="15018" operator="containsText" id="{F3583507-6555-4D29-843C-28A520358413}">
            <xm:f>NOT(ISERROR(SEARCH('Listados Datos'!$T$6,AB156)))</xm:f>
            <xm:f>'Listados Datos'!$T$6</xm:f>
            <x14:dxf>
              <font>
                <b/>
                <i val="0"/>
              </font>
              <fill>
                <patternFill>
                  <bgColor rgb="FF92D050"/>
                </patternFill>
              </fill>
            </x14:dxf>
          </x14:cfRule>
          <xm:sqref>AB156:AB157</xm:sqref>
        </x14:conditionalFormatting>
        <x14:conditionalFormatting xmlns:xm="http://schemas.microsoft.com/office/excel/2006/main">
          <x14:cfRule type="containsText" priority="15005" operator="containsText" id="{354B32F8-B187-44F0-9B3B-2F093C9EDF47}">
            <xm:f>NOT(ISERROR(SEARCH('Listados Datos'!$P$3,Z156)))</xm:f>
            <xm:f>'Listados Datos'!$P$3</xm:f>
            <x14:dxf>
              <fill>
                <patternFill>
                  <bgColor rgb="FF99CC00"/>
                </patternFill>
              </fill>
            </x14:dxf>
          </x14:cfRule>
          <x14:cfRule type="containsText" priority="15006" operator="containsText" id="{33998D87-3220-419D-8B6C-840F4FF99BBE}">
            <xm:f>NOT(ISERROR(SEARCH('Listados Datos'!$P$4,Z156)))</xm:f>
            <xm:f>'Listados Datos'!$P$4</xm:f>
            <x14:dxf>
              <fill>
                <patternFill>
                  <bgColor rgb="FF33CC33"/>
                </patternFill>
              </fill>
            </x14:dxf>
          </x14:cfRule>
          <x14:cfRule type="containsText" priority="15007" operator="containsText" id="{8A0C2FD6-3991-442D-84BE-6F97E8C78AD4}">
            <xm:f>NOT(ISERROR(SEARCH('Listados Datos'!$P$5,Z156)))</xm:f>
            <xm:f>'Listados Datos'!$P$5</xm:f>
            <x14:dxf>
              <fill>
                <patternFill>
                  <bgColor rgb="FFFFFF00"/>
                </patternFill>
              </fill>
            </x14:dxf>
          </x14:cfRule>
          <x14:cfRule type="containsText" priority="15008" operator="containsText" id="{0B7B0DB0-18FB-42CC-980C-3CCFE6A59417}">
            <xm:f>NOT(ISERROR(SEARCH('Listados Datos'!$P$6,Z156)))</xm:f>
            <xm:f>'Listados Datos'!$P$6</xm:f>
            <x14:dxf>
              <fill>
                <patternFill>
                  <bgColor rgb="FFFFC000"/>
                </patternFill>
              </fill>
            </x14:dxf>
          </x14:cfRule>
          <x14:cfRule type="containsText" priority="15009" operator="containsText" id="{0AC3D7A1-C9F7-464E-8EF3-CA4E9EE5D052}">
            <xm:f>NOT(ISERROR(SEARCH('Listados Datos'!$P$7,Z156)))</xm:f>
            <xm:f>'Listados Datos'!$P$7</xm:f>
            <x14:dxf>
              <fill>
                <patternFill>
                  <bgColor rgb="FFFF0000"/>
                </patternFill>
              </fill>
            </x14:dxf>
          </x14:cfRule>
          <xm:sqref>Z156:Z157</xm:sqref>
        </x14:conditionalFormatting>
        <x14:conditionalFormatting xmlns:xm="http://schemas.microsoft.com/office/excel/2006/main">
          <x14:cfRule type="containsText" priority="14977" operator="containsText" id="{C95C22A1-6DBA-43FC-A1DF-7D007F0EAF7C}">
            <xm:f>NOT(ISERROR(SEARCH('Listados Datos'!$T$3,AT157)))</xm:f>
            <xm:f>'Listados Datos'!$T$3</xm:f>
            <x14:dxf>
              <fill>
                <patternFill patternType="solid">
                  <bgColor rgb="FFC00000"/>
                </patternFill>
              </fill>
            </x14:dxf>
          </x14:cfRule>
          <x14:cfRule type="containsText" priority="14978" operator="containsText" id="{B10BD166-1B1D-48FA-B938-DF967054296B}">
            <xm:f>NOT(ISERROR(SEARCH('Listados Datos'!$T$4,AT157)))</xm:f>
            <xm:f>'Listados Datos'!$T$4</xm:f>
            <x14:dxf>
              <font>
                <b/>
                <i val="0"/>
                <color theme="0"/>
              </font>
              <fill>
                <patternFill>
                  <bgColor rgb="FFE26B0A"/>
                </patternFill>
              </fill>
            </x14:dxf>
          </x14:cfRule>
          <x14:cfRule type="containsText" priority="14979" operator="containsText" id="{AF928D22-2C73-42D5-96A6-D11B663372C2}">
            <xm:f>NOT(ISERROR(SEARCH('Listados Datos'!$T$5,AT157)))</xm:f>
            <xm:f>'Listados Datos'!$T$5</xm:f>
            <x14:dxf>
              <font>
                <b/>
                <i val="0"/>
                <color auto="1"/>
              </font>
              <fill>
                <patternFill>
                  <bgColor rgb="FFFFFF00"/>
                </patternFill>
              </fill>
            </x14:dxf>
          </x14:cfRule>
          <x14:cfRule type="containsText" priority="14980" operator="containsText" id="{AB999EAA-9CC8-4C04-82D0-F86FE0FEAFE6}">
            <xm:f>NOT(ISERROR(SEARCH('Listados Datos'!$T$6,AT157)))</xm:f>
            <xm:f>'Listados Datos'!$T$6</xm:f>
            <x14:dxf>
              <font>
                <b/>
                <i val="0"/>
              </font>
              <fill>
                <patternFill>
                  <bgColor rgb="FF92D050"/>
                </patternFill>
              </fill>
            </x14:dxf>
          </x14:cfRule>
          <xm:sqref>AT157</xm:sqref>
        </x14:conditionalFormatting>
        <x14:conditionalFormatting xmlns:xm="http://schemas.microsoft.com/office/excel/2006/main">
          <x14:cfRule type="containsText" priority="14897" operator="containsText" id="{06A3EE9A-EB7B-4266-89AA-D978FC1332E0}">
            <xm:f>NOT(ISERROR(SEARCH('Listados Datos'!$T$3,AT171)))</xm:f>
            <xm:f>'Listados Datos'!$T$3</xm:f>
            <x14:dxf>
              <fill>
                <patternFill patternType="solid">
                  <bgColor rgb="FFC00000"/>
                </patternFill>
              </fill>
            </x14:dxf>
          </x14:cfRule>
          <x14:cfRule type="containsText" priority="14898" operator="containsText" id="{082F80C4-A7A9-4FD8-9B2F-2FFF434F0336}">
            <xm:f>NOT(ISERROR(SEARCH('Listados Datos'!$T$4,AT171)))</xm:f>
            <xm:f>'Listados Datos'!$T$4</xm:f>
            <x14:dxf>
              <font>
                <b/>
                <i val="0"/>
                <color theme="0"/>
              </font>
              <fill>
                <patternFill>
                  <bgColor rgb="FFE26B0A"/>
                </patternFill>
              </fill>
            </x14:dxf>
          </x14:cfRule>
          <x14:cfRule type="containsText" priority="14899" operator="containsText" id="{E0729FCE-D33B-442E-BBD6-57675674700B}">
            <xm:f>NOT(ISERROR(SEARCH('Listados Datos'!$T$5,AT171)))</xm:f>
            <xm:f>'Listados Datos'!$T$5</xm:f>
            <x14:dxf>
              <font>
                <b/>
                <i val="0"/>
                <color auto="1"/>
              </font>
              <fill>
                <patternFill>
                  <bgColor rgb="FFFFFF00"/>
                </patternFill>
              </fill>
            </x14:dxf>
          </x14:cfRule>
          <x14:cfRule type="containsText" priority="14900" operator="containsText" id="{F89F6BE6-DCDA-4470-967B-19F35C5E918E}">
            <xm:f>NOT(ISERROR(SEARCH('Listados Datos'!$T$6,AT171)))</xm:f>
            <xm:f>'Listados Datos'!$T$6</xm:f>
            <x14:dxf>
              <font>
                <b/>
                <i val="0"/>
              </font>
              <fill>
                <patternFill>
                  <bgColor rgb="FF92D050"/>
                </patternFill>
              </fill>
            </x14:dxf>
          </x14:cfRule>
          <xm:sqref>AT171</xm:sqref>
        </x14:conditionalFormatting>
        <x14:conditionalFormatting xmlns:xm="http://schemas.microsoft.com/office/excel/2006/main">
          <x14:cfRule type="containsText" priority="14887" operator="containsText" id="{FC2F1E8A-73A6-4314-A295-1D04DBADAB6B}">
            <xm:f>NOT(ISERROR(SEARCH('Listados Datos'!$P$3,AR171)))</xm:f>
            <xm:f>'Listados Datos'!$P$3</xm:f>
            <x14:dxf>
              <fill>
                <patternFill>
                  <bgColor rgb="FF99CC00"/>
                </patternFill>
              </fill>
            </x14:dxf>
          </x14:cfRule>
          <x14:cfRule type="containsText" priority="14888" operator="containsText" id="{61C1844B-FE37-4544-90FF-20323F973D3F}">
            <xm:f>NOT(ISERROR(SEARCH('Listados Datos'!$P$4,AR171)))</xm:f>
            <xm:f>'Listados Datos'!$P$4</xm:f>
            <x14:dxf>
              <fill>
                <patternFill>
                  <bgColor rgb="FF33CC33"/>
                </patternFill>
              </fill>
            </x14:dxf>
          </x14:cfRule>
          <x14:cfRule type="containsText" priority="14889" operator="containsText" id="{26D8F587-1804-4E5F-8D8E-E949A4027488}">
            <xm:f>NOT(ISERROR(SEARCH('Listados Datos'!$P$5,AR171)))</xm:f>
            <xm:f>'Listados Datos'!$P$5</xm:f>
            <x14:dxf>
              <fill>
                <patternFill>
                  <bgColor rgb="FFFFFF00"/>
                </patternFill>
              </fill>
            </x14:dxf>
          </x14:cfRule>
          <x14:cfRule type="containsText" priority="14890" operator="containsText" id="{96E2B43E-070F-419C-880E-44D5AF344391}">
            <xm:f>NOT(ISERROR(SEARCH('Listados Datos'!$P$6,AR171)))</xm:f>
            <xm:f>'Listados Datos'!$P$6</xm:f>
            <x14:dxf>
              <fill>
                <patternFill>
                  <bgColor rgb="FFFFC000"/>
                </patternFill>
              </fill>
            </x14:dxf>
          </x14:cfRule>
          <x14:cfRule type="containsText" priority="14891" operator="containsText" id="{C500E83B-5A61-4A93-8047-BCF0AA6F4E88}">
            <xm:f>NOT(ISERROR(SEARCH('Listados Datos'!$P$7,AR171)))</xm:f>
            <xm:f>'Listados Datos'!$P$7</xm:f>
            <x14:dxf>
              <fill>
                <patternFill>
                  <bgColor rgb="FFFF0000"/>
                </patternFill>
              </fill>
            </x14:dxf>
          </x14:cfRule>
          <xm:sqref>AR171</xm:sqref>
        </x14:conditionalFormatting>
        <x14:conditionalFormatting xmlns:xm="http://schemas.microsoft.com/office/excel/2006/main">
          <x14:cfRule type="containsText" priority="14855" operator="containsText" id="{A5CBDB42-2D98-4315-ABFB-276E68EF307D}">
            <xm:f>NOT(ISERROR(SEARCH('Listados Datos'!$T$3,AT168)))</xm:f>
            <xm:f>'Listados Datos'!$T$3</xm:f>
            <x14:dxf>
              <fill>
                <patternFill patternType="solid">
                  <bgColor rgb="FFC00000"/>
                </patternFill>
              </fill>
            </x14:dxf>
          </x14:cfRule>
          <x14:cfRule type="containsText" priority="14856" operator="containsText" id="{63222535-CCCA-4325-B147-C9EBE889D228}">
            <xm:f>NOT(ISERROR(SEARCH('Listados Datos'!$T$4,AT168)))</xm:f>
            <xm:f>'Listados Datos'!$T$4</xm:f>
            <x14:dxf>
              <font>
                <b/>
                <i val="0"/>
                <color theme="0"/>
              </font>
              <fill>
                <patternFill>
                  <bgColor rgb="FFE26B0A"/>
                </patternFill>
              </fill>
            </x14:dxf>
          </x14:cfRule>
          <x14:cfRule type="containsText" priority="14857" operator="containsText" id="{7D743E30-8FB7-4A07-9A7E-C9CC18C7BF94}">
            <xm:f>NOT(ISERROR(SEARCH('Listados Datos'!$T$5,AT168)))</xm:f>
            <xm:f>'Listados Datos'!$T$5</xm:f>
            <x14:dxf>
              <font>
                <b/>
                <i val="0"/>
                <color auto="1"/>
              </font>
              <fill>
                <patternFill>
                  <bgColor rgb="FFFFFF00"/>
                </patternFill>
              </fill>
            </x14:dxf>
          </x14:cfRule>
          <x14:cfRule type="containsText" priority="14858" operator="containsText" id="{A3F3006B-5CDD-455C-A9FF-000CC0F0A7CA}">
            <xm:f>NOT(ISERROR(SEARCH('Listados Datos'!$T$6,AT168)))</xm:f>
            <xm:f>'Listados Datos'!$T$6</xm:f>
            <x14:dxf>
              <font>
                <b/>
                <i val="0"/>
              </font>
              <fill>
                <patternFill>
                  <bgColor rgb="FF92D050"/>
                </patternFill>
              </fill>
            </x14:dxf>
          </x14:cfRule>
          <xm:sqref>AT168</xm:sqref>
        </x14:conditionalFormatting>
        <x14:conditionalFormatting xmlns:xm="http://schemas.microsoft.com/office/excel/2006/main">
          <x14:cfRule type="containsText" priority="14845" operator="containsText" id="{36FE3206-955C-4A04-BF27-5016FCDD5906}">
            <xm:f>NOT(ISERROR(SEARCH('Listados Datos'!$P$3,AR168)))</xm:f>
            <xm:f>'Listados Datos'!$P$3</xm:f>
            <x14:dxf>
              <fill>
                <patternFill>
                  <bgColor rgb="FF99CC00"/>
                </patternFill>
              </fill>
            </x14:dxf>
          </x14:cfRule>
          <x14:cfRule type="containsText" priority="14846" operator="containsText" id="{5D26F4F6-7D7E-44F3-8B42-FEF70218B1B0}">
            <xm:f>NOT(ISERROR(SEARCH('Listados Datos'!$P$4,AR168)))</xm:f>
            <xm:f>'Listados Datos'!$P$4</xm:f>
            <x14:dxf>
              <fill>
                <patternFill>
                  <bgColor rgb="FF33CC33"/>
                </patternFill>
              </fill>
            </x14:dxf>
          </x14:cfRule>
          <x14:cfRule type="containsText" priority="14847" operator="containsText" id="{C55D8F48-85FF-4F61-9CC2-F02EF77D68A7}">
            <xm:f>NOT(ISERROR(SEARCH('Listados Datos'!$P$5,AR168)))</xm:f>
            <xm:f>'Listados Datos'!$P$5</xm:f>
            <x14:dxf>
              <fill>
                <patternFill>
                  <bgColor rgb="FFFFFF00"/>
                </patternFill>
              </fill>
            </x14:dxf>
          </x14:cfRule>
          <x14:cfRule type="containsText" priority="14848" operator="containsText" id="{887557F8-217C-43CA-8A21-C61EC4110467}">
            <xm:f>NOT(ISERROR(SEARCH('Listados Datos'!$P$6,AR168)))</xm:f>
            <xm:f>'Listados Datos'!$P$6</xm:f>
            <x14:dxf>
              <fill>
                <patternFill>
                  <bgColor rgb="FFFFC000"/>
                </patternFill>
              </fill>
            </x14:dxf>
          </x14:cfRule>
          <x14:cfRule type="containsText" priority="14849" operator="containsText" id="{C92D5777-9CB6-4800-B9CC-3F252E8148A2}">
            <xm:f>NOT(ISERROR(SEARCH('Listados Datos'!$P$7,AR168)))</xm:f>
            <xm:f>'Listados Datos'!$P$7</xm:f>
            <x14:dxf>
              <fill>
                <patternFill>
                  <bgColor rgb="FFFF0000"/>
                </patternFill>
              </fill>
            </x14:dxf>
          </x14:cfRule>
          <xm:sqref>AR168</xm:sqref>
        </x14:conditionalFormatting>
        <x14:conditionalFormatting xmlns:xm="http://schemas.microsoft.com/office/excel/2006/main">
          <x14:cfRule type="containsText" priority="14963" operator="containsText" id="{8A889B27-069C-4FF6-B030-42ADF3848F55}">
            <xm:f>NOT(ISERROR(SEARCH('Listados Datos'!$T$3,AF166)))</xm:f>
            <xm:f>'Listados Datos'!$T$3</xm:f>
            <x14:dxf>
              <fill>
                <patternFill patternType="solid">
                  <bgColor rgb="FFC00000"/>
                </patternFill>
              </fill>
            </x14:dxf>
          </x14:cfRule>
          <x14:cfRule type="containsText" priority="14964" operator="containsText" id="{0AE18861-B8AC-4F9F-8337-4922C060A978}">
            <xm:f>NOT(ISERROR(SEARCH('Listados Datos'!$T$4,AF166)))</xm:f>
            <xm:f>'Listados Datos'!$T$4</xm:f>
            <x14:dxf>
              <font>
                <b/>
                <i val="0"/>
                <color theme="0"/>
              </font>
              <fill>
                <patternFill>
                  <bgColor rgb="FFE26B0A"/>
                </patternFill>
              </fill>
            </x14:dxf>
          </x14:cfRule>
          <x14:cfRule type="containsText" priority="14965" operator="containsText" id="{EE266C62-4302-4172-86A4-9AE0E0872DAF}">
            <xm:f>NOT(ISERROR(SEARCH('Listados Datos'!$T$5,AF166)))</xm:f>
            <xm:f>'Listados Datos'!$T$5</xm:f>
            <x14:dxf>
              <font>
                <b/>
                <i val="0"/>
                <color auto="1"/>
              </font>
              <fill>
                <patternFill>
                  <bgColor rgb="FFFFFF00"/>
                </patternFill>
              </fill>
            </x14:dxf>
          </x14:cfRule>
          <x14:cfRule type="containsText" priority="14966" operator="containsText" id="{04F50A51-0E08-4DD0-BFC5-810D89651C1A}">
            <xm:f>NOT(ISERROR(SEARCH('Listados Datos'!$T$6,AF166)))</xm:f>
            <xm:f>'Listados Datos'!$T$6</xm:f>
            <x14:dxf>
              <font>
                <b/>
                <i val="0"/>
              </font>
              <fill>
                <patternFill>
                  <bgColor rgb="FF92D050"/>
                </patternFill>
              </fill>
            </x14:dxf>
          </x14:cfRule>
          <xm:sqref>AF166:AF167 AF171</xm:sqref>
        </x14:conditionalFormatting>
        <x14:conditionalFormatting xmlns:xm="http://schemas.microsoft.com/office/excel/2006/main">
          <x14:cfRule type="containsText" priority="14959" operator="containsText" id="{2E33B17B-D4C3-43E6-A15C-6553B4CB3A96}">
            <xm:f>NOT(ISERROR(SEARCH('Listados Datos'!$T$3,AB166)))</xm:f>
            <xm:f>'Listados Datos'!$T$3</xm:f>
            <x14:dxf>
              <fill>
                <patternFill patternType="solid">
                  <bgColor rgb="FFC00000"/>
                </patternFill>
              </fill>
            </x14:dxf>
          </x14:cfRule>
          <x14:cfRule type="containsText" priority="14960" operator="containsText" id="{EA8DA751-AA6C-4025-91FF-E0A3593DFE26}">
            <xm:f>NOT(ISERROR(SEARCH('Listados Datos'!$T$4,AB166)))</xm:f>
            <xm:f>'Listados Datos'!$T$4</xm:f>
            <x14:dxf>
              <font>
                <b/>
                <i val="0"/>
                <color theme="0"/>
              </font>
              <fill>
                <patternFill>
                  <bgColor rgb="FFE26B0A"/>
                </patternFill>
              </fill>
            </x14:dxf>
          </x14:cfRule>
          <x14:cfRule type="containsText" priority="14961" operator="containsText" id="{96345090-23C8-4973-A38A-1B77E98DC541}">
            <xm:f>NOT(ISERROR(SEARCH('Listados Datos'!$T$5,AB166)))</xm:f>
            <xm:f>'Listados Datos'!$T$5</xm:f>
            <x14:dxf>
              <font>
                <b/>
                <i val="0"/>
                <color auto="1"/>
              </font>
              <fill>
                <patternFill>
                  <bgColor rgb="FFFFFF00"/>
                </patternFill>
              </fill>
            </x14:dxf>
          </x14:cfRule>
          <x14:cfRule type="containsText" priority="14962" operator="containsText" id="{C3B35930-647D-4BCE-B399-A0DDE3067BEF}">
            <xm:f>NOT(ISERROR(SEARCH('Listados Datos'!$T$6,AB166)))</xm:f>
            <xm:f>'Listados Datos'!$T$6</xm:f>
            <x14:dxf>
              <font>
                <b/>
                <i val="0"/>
              </font>
              <fill>
                <patternFill>
                  <bgColor rgb="FF92D050"/>
                </patternFill>
              </fill>
            </x14:dxf>
          </x14:cfRule>
          <xm:sqref>AB166:AB167</xm:sqref>
        </x14:conditionalFormatting>
        <x14:conditionalFormatting xmlns:xm="http://schemas.microsoft.com/office/excel/2006/main">
          <x14:cfRule type="containsText" priority="14949" operator="containsText" id="{48221517-58FE-4C6E-853E-0D42E7F23B05}">
            <xm:f>NOT(ISERROR(SEARCH('Listados Datos'!$P$3,Z166)))</xm:f>
            <xm:f>'Listados Datos'!$P$3</xm:f>
            <x14:dxf>
              <fill>
                <patternFill>
                  <bgColor rgb="FF99CC00"/>
                </patternFill>
              </fill>
            </x14:dxf>
          </x14:cfRule>
          <x14:cfRule type="containsText" priority="14950" operator="containsText" id="{6B67532D-ABD6-4180-8E24-45E7BB5334D9}">
            <xm:f>NOT(ISERROR(SEARCH('Listados Datos'!$P$4,Z166)))</xm:f>
            <xm:f>'Listados Datos'!$P$4</xm:f>
            <x14:dxf>
              <fill>
                <patternFill>
                  <bgColor rgb="FF33CC33"/>
                </patternFill>
              </fill>
            </x14:dxf>
          </x14:cfRule>
          <x14:cfRule type="containsText" priority="14951" operator="containsText" id="{8EFE51E2-5539-4B77-86FC-ED6632F5B032}">
            <xm:f>NOT(ISERROR(SEARCH('Listados Datos'!$P$5,Z166)))</xm:f>
            <xm:f>'Listados Datos'!$P$5</xm:f>
            <x14:dxf>
              <fill>
                <patternFill>
                  <bgColor rgb="FFFFFF00"/>
                </patternFill>
              </fill>
            </x14:dxf>
          </x14:cfRule>
          <x14:cfRule type="containsText" priority="14952" operator="containsText" id="{1703A20A-35AD-4EBF-8D3F-7529750F95C7}">
            <xm:f>NOT(ISERROR(SEARCH('Listados Datos'!$P$6,Z166)))</xm:f>
            <xm:f>'Listados Datos'!$P$6</xm:f>
            <x14:dxf>
              <fill>
                <patternFill>
                  <bgColor rgb="FFFFC000"/>
                </patternFill>
              </fill>
            </x14:dxf>
          </x14:cfRule>
          <x14:cfRule type="containsText" priority="14953" operator="containsText" id="{A78FE611-FC2F-4672-9620-73D76B91464A}">
            <xm:f>NOT(ISERROR(SEARCH('Listados Datos'!$P$7,Z166)))</xm:f>
            <xm:f>'Listados Datos'!$P$7</xm:f>
            <x14:dxf>
              <fill>
                <patternFill>
                  <bgColor rgb="FFFF0000"/>
                </patternFill>
              </fill>
            </x14:dxf>
          </x14:cfRule>
          <xm:sqref>Z166:Z167</xm:sqref>
        </x14:conditionalFormatting>
        <x14:conditionalFormatting xmlns:xm="http://schemas.microsoft.com/office/excel/2006/main">
          <x14:cfRule type="containsText" priority="14925" operator="containsText" id="{FE117CD9-F7DA-4C7F-8E25-144018C9204F}">
            <xm:f>NOT(ISERROR(SEARCH('Listados Datos'!$T$3,AT166)))</xm:f>
            <xm:f>'Listados Datos'!$T$3</xm:f>
            <x14:dxf>
              <fill>
                <patternFill patternType="solid">
                  <bgColor rgb="FFC00000"/>
                </patternFill>
              </fill>
            </x14:dxf>
          </x14:cfRule>
          <x14:cfRule type="containsText" priority="14926" operator="containsText" id="{5B8AE0F2-1F5D-4CD5-B485-28751F81F6B2}">
            <xm:f>NOT(ISERROR(SEARCH('Listados Datos'!$T$4,AT166)))</xm:f>
            <xm:f>'Listados Datos'!$T$4</xm:f>
            <x14:dxf>
              <font>
                <b/>
                <i val="0"/>
                <color theme="0"/>
              </font>
              <fill>
                <patternFill>
                  <bgColor rgb="FFE26B0A"/>
                </patternFill>
              </fill>
            </x14:dxf>
          </x14:cfRule>
          <x14:cfRule type="containsText" priority="14927" operator="containsText" id="{1C6F9C78-97EA-4249-BD92-B4ED46AC8CC0}">
            <xm:f>NOT(ISERROR(SEARCH('Listados Datos'!$T$5,AT166)))</xm:f>
            <xm:f>'Listados Datos'!$T$5</xm:f>
            <x14:dxf>
              <font>
                <b/>
                <i val="0"/>
                <color auto="1"/>
              </font>
              <fill>
                <patternFill>
                  <bgColor rgb="FFFFFF00"/>
                </patternFill>
              </fill>
            </x14:dxf>
          </x14:cfRule>
          <x14:cfRule type="containsText" priority="14928" operator="containsText" id="{7F39E545-F873-49C1-B023-69709F3CD414}">
            <xm:f>NOT(ISERROR(SEARCH('Listados Datos'!$T$6,AT166)))</xm:f>
            <xm:f>'Listados Datos'!$T$6</xm:f>
            <x14:dxf>
              <font>
                <b/>
                <i val="0"/>
              </font>
              <fill>
                <patternFill>
                  <bgColor rgb="FF92D050"/>
                </patternFill>
              </fill>
            </x14:dxf>
          </x14:cfRule>
          <xm:sqref>AT166</xm:sqref>
        </x14:conditionalFormatting>
        <x14:conditionalFormatting xmlns:xm="http://schemas.microsoft.com/office/excel/2006/main">
          <x14:cfRule type="containsText" priority="14915" operator="containsText" id="{55863A66-6672-420D-B677-58B2C483EAA0}">
            <xm:f>NOT(ISERROR(SEARCH('Listados Datos'!$P$3,AR166)))</xm:f>
            <xm:f>'Listados Datos'!$P$3</xm:f>
            <x14:dxf>
              <fill>
                <patternFill>
                  <bgColor rgb="FF99CC00"/>
                </patternFill>
              </fill>
            </x14:dxf>
          </x14:cfRule>
          <x14:cfRule type="containsText" priority="14916" operator="containsText" id="{738E5325-1956-425E-8DD4-5A4AE79103E7}">
            <xm:f>NOT(ISERROR(SEARCH('Listados Datos'!$P$4,AR166)))</xm:f>
            <xm:f>'Listados Datos'!$P$4</xm:f>
            <x14:dxf>
              <fill>
                <patternFill>
                  <bgColor rgb="FF33CC33"/>
                </patternFill>
              </fill>
            </x14:dxf>
          </x14:cfRule>
          <x14:cfRule type="containsText" priority="14917" operator="containsText" id="{CBA7ADEC-1BAC-4F92-892D-AAEFA484DCE2}">
            <xm:f>NOT(ISERROR(SEARCH('Listados Datos'!$P$5,AR166)))</xm:f>
            <xm:f>'Listados Datos'!$P$5</xm:f>
            <x14:dxf>
              <fill>
                <patternFill>
                  <bgColor rgb="FFFFFF00"/>
                </patternFill>
              </fill>
            </x14:dxf>
          </x14:cfRule>
          <x14:cfRule type="containsText" priority="14918" operator="containsText" id="{EF8A8992-CB56-4274-BB9A-618397F46BE0}">
            <xm:f>NOT(ISERROR(SEARCH('Listados Datos'!$P$6,AR166)))</xm:f>
            <xm:f>'Listados Datos'!$P$6</xm:f>
            <x14:dxf>
              <fill>
                <patternFill>
                  <bgColor rgb="FFFFC000"/>
                </patternFill>
              </fill>
            </x14:dxf>
          </x14:cfRule>
          <x14:cfRule type="containsText" priority="14919" operator="containsText" id="{C82C61E5-C762-4E2A-B71B-EB24CBD8A9A5}">
            <xm:f>NOT(ISERROR(SEARCH('Listados Datos'!$P$7,AR166)))</xm:f>
            <xm:f>'Listados Datos'!$P$7</xm:f>
            <x14:dxf>
              <fill>
                <patternFill>
                  <bgColor rgb="FFFF0000"/>
                </patternFill>
              </fill>
            </x14:dxf>
          </x14:cfRule>
          <xm:sqref>AR166</xm:sqref>
        </x14:conditionalFormatting>
        <x14:conditionalFormatting xmlns:xm="http://schemas.microsoft.com/office/excel/2006/main">
          <x14:cfRule type="containsText" priority="14911" operator="containsText" id="{99D4243C-69AB-4859-8601-907C5A9FFFC0}">
            <xm:f>NOT(ISERROR(SEARCH('Listados Datos'!$T$3,AT167)))</xm:f>
            <xm:f>'Listados Datos'!$T$3</xm:f>
            <x14:dxf>
              <fill>
                <patternFill patternType="solid">
                  <bgColor rgb="FFC00000"/>
                </patternFill>
              </fill>
            </x14:dxf>
          </x14:cfRule>
          <x14:cfRule type="containsText" priority="14912" operator="containsText" id="{2C747BFE-4F47-48BD-9164-5DB5AF45AE04}">
            <xm:f>NOT(ISERROR(SEARCH('Listados Datos'!$T$4,AT167)))</xm:f>
            <xm:f>'Listados Datos'!$T$4</xm:f>
            <x14:dxf>
              <font>
                <b/>
                <i val="0"/>
                <color theme="0"/>
              </font>
              <fill>
                <patternFill>
                  <bgColor rgb="FFE26B0A"/>
                </patternFill>
              </fill>
            </x14:dxf>
          </x14:cfRule>
          <x14:cfRule type="containsText" priority="14913" operator="containsText" id="{89FF8E53-B521-4FF1-A4B3-3AC66E6FD13D}">
            <xm:f>NOT(ISERROR(SEARCH('Listados Datos'!$T$5,AT167)))</xm:f>
            <xm:f>'Listados Datos'!$T$5</xm:f>
            <x14:dxf>
              <font>
                <b/>
                <i val="0"/>
                <color auto="1"/>
              </font>
              <fill>
                <patternFill>
                  <bgColor rgb="FFFFFF00"/>
                </patternFill>
              </fill>
            </x14:dxf>
          </x14:cfRule>
          <x14:cfRule type="containsText" priority="14914" operator="containsText" id="{B354F591-B89E-4EF1-938E-105D81F91362}">
            <xm:f>NOT(ISERROR(SEARCH('Listados Datos'!$T$6,AT167)))</xm:f>
            <xm:f>'Listados Datos'!$T$6</xm:f>
            <x14:dxf>
              <font>
                <b/>
                <i val="0"/>
              </font>
              <fill>
                <patternFill>
                  <bgColor rgb="FF92D050"/>
                </patternFill>
              </fill>
            </x14:dxf>
          </x14:cfRule>
          <xm:sqref>AT167</xm:sqref>
        </x14:conditionalFormatting>
        <x14:conditionalFormatting xmlns:xm="http://schemas.microsoft.com/office/excel/2006/main">
          <x14:cfRule type="containsText" priority="14901" operator="containsText" id="{63DEAEC7-9A40-425B-8685-E8B0B9CBF73B}">
            <xm:f>NOT(ISERROR(SEARCH('Listados Datos'!$P$3,AR167)))</xm:f>
            <xm:f>'Listados Datos'!$P$3</xm:f>
            <x14:dxf>
              <fill>
                <patternFill>
                  <bgColor rgb="FF99CC00"/>
                </patternFill>
              </fill>
            </x14:dxf>
          </x14:cfRule>
          <x14:cfRule type="containsText" priority="14902" operator="containsText" id="{AAAF28A1-CCBB-4576-8F02-837C7E28EB87}">
            <xm:f>NOT(ISERROR(SEARCH('Listados Datos'!$P$4,AR167)))</xm:f>
            <xm:f>'Listados Datos'!$P$4</xm:f>
            <x14:dxf>
              <fill>
                <patternFill>
                  <bgColor rgb="FF33CC33"/>
                </patternFill>
              </fill>
            </x14:dxf>
          </x14:cfRule>
          <x14:cfRule type="containsText" priority="14903" operator="containsText" id="{02D9186B-EE20-4E53-A85F-AA40180C5FF1}">
            <xm:f>NOT(ISERROR(SEARCH('Listados Datos'!$P$5,AR167)))</xm:f>
            <xm:f>'Listados Datos'!$P$5</xm:f>
            <x14:dxf>
              <fill>
                <patternFill>
                  <bgColor rgb="FFFFFF00"/>
                </patternFill>
              </fill>
            </x14:dxf>
          </x14:cfRule>
          <x14:cfRule type="containsText" priority="14904" operator="containsText" id="{97555846-4599-4402-A7AE-4B507B4E6B51}">
            <xm:f>NOT(ISERROR(SEARCH('Listados Datos'!$P$6,AR167)))</xm:f>
            <xm:f>'Listados Datos'!$P$6</xm:f>
            <x14:dxf>
              <fill>
                <patternFill>
                  <bgColor rgb="FFFFC000"/>
                </patternFill>
              </fill>
            </x14:dxf>
          </x14:cfRule>
          <x14:cfRule type="containsText" priority="14905" operator="containsText" id="{BC45D716-F02B-4AB5-BC17-80E11BA9443C}">
            <xm:f>NOT(ISERROR(SEARCH('Listados Datos'!$P$7,AR167)))</xm:f>
            <xm:f>'Listados Datos'!$P$7</xm:f>
            <x14:dxf>
              <fill>
                <patternFill>
                  <bgColor rgb="FFFF0000"/>
                </patternFill>
              </fill>
            </x14:dxf>
          </x14:cfRule>
          <xm:sqref>AR167</xm:sqref>
        </x14:conditionalFormatting>
        <x14:conditionalFormatting xmlns:xm="http://schemas.microsoft.com/office/excel/2006/main">
          <x14:cfRule type="containsText" priority="14883" operator="containsText" id="{60CC5010-C0A1-4326-99D7-9356866E100C}">
            <xm:f>NOT(ISERROR(SEARCH('Listados Datos'!$T$3,AF168)))</xm:f>
            <xm:f>'Listados Datos'!$T$3</xm:f>
            <x14:dxf>
              <fill>
                <patternFill patternType="solid">
                  <bgColor rgb="FFC00000"/>
                </patternFill>
              </fill>
            </x14:dxf>
          </x14:cfRule>
          <x14:cfRule type="containsText" priority="14884" operator="containsText" id="{4AB37E7A-E0AF-4F46-B1A2-B5B4682F4DC8}">
            <xm:f>NOT(ISERROR(SEARCH('Listados Datos'!$T$4,AF168)))</xm:f>
            <xm:f>'Listados Datos'!$T$4</xm:f>
            <x14:dxf>
              <font>
                <b/>
                <i val="0"/>
                <color theme="0"/>
              </font>
              <fill>
                <patternFill>
                  <bgColor rgb="FFE26B0A"/>
                </patternFill>
              </fill>
            </x14:dxf>
          </x14:cfRule>
          <x14:cfRule type="containsText" priority="14885" operator="containsText" id="{23C3C607-080A-4B75-B911-1C344C2CC60F}">
            <xm:f>NOT(ISERROR(SEARCH('Listados Datos'!$T$5,AF168)))</xm:f>
            <xm:f>'Listados Datos'!$T$5</xm:f>
            <x14:dxf>
              <font>
                <b/>
                <i val="0"/>
                <color auto="1"/>
              </font>
              <fill>
                <patternFill>
                  <bgColor rgb="FFFFFF00"/>
                </patternFill>
              </fill>
            </x14:dxf>
          </x14:cfRule>
          <x14:cfRule type="containsText" priority="14886" operator="containsText" id="{2182B26A-3269-4FFC-B542-0B4FDA65FC87}">
            <xm:f>NOT(ISERROR(SEARCH('Listados Datos'!$T$6,AF168)))</xm:f>
            <xm:f>'Listados Datos'!$T$6</xm:f>
            <x14:dxf>
              <font>
                <b/>
                <i val="0"/>
              </font>
              <fill>
                <patternFill>
                  <bgColor rgb="FF92D050"/>
                </patternFill>
              </fill>
            </x14:dxf>
          </x14:cfRule>
          <xm:sqref>AF168:AF169</xm:sqref>
        </x14:conditionalFormatting>
        <x14:conditionalFormatting xmlns:xm="http://schemas.microsoft.com/office/excel/2006/main">
          <x14:cfRule type="containsText" priority="14879" operator="containsText" id="{90514A5D-5DB1-44A7-833C-980EEEC270AB}">
            <xm:f>NOT(ISERROR(SEARCH('Listados Datos'!$T$3,AB168)))</xm:f>
            <xm:f>'Listados Datos'!$T$3</xm:f>
            <x14:dxf>
              <fill>
                <patternFill patternType="solid">
                  <bgColor rgb="FFC00000"/>
                </patternFill>
              </fill>
            </x14:dxf>
          </x14:cfRule>
          <x14:cfRule type="containsText" priority="14880" operator="containsText" id="{16F40521-B2CE-4CBC-933A-E6B46D61A85C}">
            <xm:f>NOT(ISERROR(SEARCH('Listados Datos'!$T$4,AB168)))</xm:f>
            <xm:f>'Listados Datos'!$T$4</xm:f>
            <x14:dxf>
              <font>
                <b/>
                <i val="0"/>
                <color theme="0"/>
              </font>
              <fill>
                <patternFill>
                  <bgColor rgb="FFE26B0A"/>
                </patternFill>
              </fill>
            </x14:dxf>
          </x14:cfRule>
          <x14:cfRule type="containsText" priority="14881" operator="containsText" id="{BEA6BDB0-E2B4-485E-9E3A-31315C9B1C96}">
            <xm:f>NOT(ISERROR(SEARCH('Listados Datos'!$T$5,AB168)))</xm:f>
            <xm:f>'Listados Datos'!$T$5</xm:f>
            <x14:dxf>
              <font>
                <b/>
                <i val="0"/>
                <color auto="1"/>
              </font>
              <fill>
                <patternFill>
                  <bgColor rgb="FFFFFF00"/>
                </patternFill>
              </fill>
            </x14:dxf>
          </x14:cfRule>
          <x14:cfRule type="containsText" priority="14882" operator="containsText" id="{D8513E1B-998F-4551-A3A3-DBB7D6AFF41C}">
            <xm:f>NOT(ISERROR(SEARCH('Listados Datos'!$T$6,AB168)))</xm:f>
            <xm:f>'Listados Datos'!$T$6</xm:f>
            <x14:dxf>
              <font>
                <b/>
                <i val="0"/>
              </font>
              <fill>
                <patternFill>
                  <bgColor rgb="FF92D050"/>
                </patternFill>
              </fill>
            </x14:dxf>
          </x14:cfRule>
          <xm:sqref>AB168:AB169</xm:sqref>
        </x14:conditionalFormatting>
        <x14:conditionalFormatting xmlns:xm="http://schemas.microsoft.com/office/excel/2006/main">
          <x14:cfRule type="containsText" priority="14869" operator="containsText" id="{33C769AA-5421-4EBE-8C48-3812F2E6211C}">
            <xm:f>NOT(ISERROR(SEARCH('Listados Datos'!$P$3,Z168)))</xm:f>
            <xm:f>'Listados Datos'!$P$3</xm:f>
            <x14:dxf>
              <fill>
                <patternFill>
                  <bgColor rgb="FF99CC00"/>
                </patternFill>
              </fill>
            </x14:dxf>
          </x14:cfRule>
          <x14:cfRule type="containsText" priority="14870" operator="containsText" id="{B631369F-5825-4C6D-A8A1-E6EBBFAC8E84}">
            <xm:f>NOT(ISERROR(SEARCH('Listados Datos'!$P$4,Z168)))</xm:f>
            <xm:f>'Listados Datos'!$P$4</xm:f>
            <x14:dxf>
              <fill>
                <patternFill>
                  <bgColor rgb="FF33CC33"/>
                </patternFill>
              </fill>
            </x14:dxf>
          </x14:cfRule>
          <x14:cfRule type="containsText" priority="14871" operator="containsText" id="{D45D45A2-6507-4DC8-8B58-7A0192656A6D}">
            <xm:f>NOT(ISERROR(SEARCH('Listados Datos'!$P$5,Z168)))</xm:f>
            <xm:f>'Listados Datos'!$P$5</xm:f>
            <x14:dxf>
              <fill>
                <patternFill>
                  <bgColor rgb="FFFFFF00"/>
                </patternFill>
              </fill>
            </x14:dxf>
          </x14:cfRule>
          <x14:cfRule type="containsText" priority="14872" operator="containsText" id="{F43CC38C-8AF7-403A-93A4-9C11B81F028D}">
            <xm:f>NOT(ISERROR(SEARCH('Listados Datos'!$P$6,Z168)))</xm:f>
            <xm:f>'Listados Datos'!$P$6</xm:f>
            <x14:dxf>
              <fill>
                <patternFill>
                  <bgColor rgb="FFFFC000"/>
                </patternFill>
              </fill>
            </x14:dxf>
          </x14:cfRule>
          <x14:cfRule type="containsText" priority="14873" operator="containsText" id="{58402ED3-8971-4F9F-B5A7-227E1BBA4E32}">
            <xm:f>NOT(ISERROR(SEARCH('Listados Datos'!$P$7,Z168)))</xm:f>
            <xm:f>'Listados Datos'!$P$7</xm:f>
            <x14:dxf>
              <fill>
                <patternFill>
                  <bgColor rgb="FFFF0000"/>
                </patternFill>
              </fill>
            </x14:dxf>
          </x14:cfRule>
          <xm:sqref>Z168:Z169</xm:sqref>
        </x14:conditionalFormatting>
        <x14:conditionalFormatting xmlns:xm="http://schemas.microsoft.com/office/excel/2006/main">
          <x14:cfRule type="containsText" priority="14841" operator="containsText" id="{9F5E02CE-4C99-460D-9A77-7AC5913F6047}">
            <xm:f>NOT(ISERROR(SEARCH('Listados Datos'!$T$3,AT169)))</xm:f>
            <xm:f>'Listados Datos'!$T$3</xm:f>
            <x14:dxf>
              <fill>
                <patternFill patternType="solid">
                  <bgColor rgb="FFC00000"/>
                </patternFill>
              </fill>
            </x14:dxf>
          </x14:cfRule>
          <x14:cfRule type="containsText" priority="14842" operator="containsText" id="{11398645-D7BC-4AE4-A191-4717444A6EA5}">
            <xm:f>NOT(ISERROR(SEARCH('Listados Datos'!$T$4,AT169)))</xm:f>
            <xm:f>'Listados Datos'!$T$4</xm:f>
            <x14:dxf>
              <font>
                <b/>
                <i val="0"/>
                <color theme="0"/>
              </font>
              <fill>
                <patternFill>
                  <bgColor rgb="FFE26B0A"/>
                </patternFill>
              </fill>
            </x14:dxf>
          </x14:cfRule>
          <x14:cfRule type="containsText" priority="14843" operator="containsText" id="{5276201C-6CA1-47A6-BD04-D95CB3412A54}">
            <xm:f>NOT(ISERROR(SEARCH('Listados Datos'!$T$5,AT169)))</xm:f>
            <xm:f>'Listados Datos'!$T$5</xm:f>
            <x14:dxf>
              <font>
                <b/>
                <i val="0"/>
                <color auto="1"/>
              </font>
              <fill>
                <patternFill>
                  <bgColor rgb="FFFFFF00"/>
                </patternFill>
              </fill>
            </x14:dxf>
          </x14:cfRule>
          <x14:cfRule type="containsText" priority="14844" operator="containsText" id="{44F30DEB-3BC6-4772-AB1A-4279A7B0D86E}">
            <xm:f>NOT(ISERROR(SEARCH('Listados Datos'!$T$6,AT169)))</xm:f>
            <xm:f>'Listados Datos'!$T$6</xm:f>
            <x14:dxf>
              <font>
                <b/>
                <i val="0"/>
              </font>
              <fill>
                <patternFill>
                  <bgColor rgb="FF92D050"/>
                </patternFill>
              </fill>
            </x14:dxf>
          </x14:cfRule>
          <xm:sqref>AT169</xm:sqref>
        </x14:conditionalFormatting>
        <x14:conditionalFormatting xmlns:xm="http://schemas.microsoft.com/office/excel/2006/main">
          <x14:cfRule type="containsText" priority="14761" operator="containsText" id="{D466C6EB-8E49-4708-AD7B-136746414190}">
            <xm:f>NOT(ISERROR(SEARCH('Listados Datos'!$T$3,AT165)))</xm:f>
            <xm:f>'Listados Datos'!$T$3</xm:f>
            <x14:dxf>
              <fill>
                <patternFill patternType="solid">
                  <bgColor rgb="FFC00000"/>
                </patternFill>
              </fill>
            </x14:dxf>
          </x14:cfRule>
          <x14:cfRule type="containsText" priority="14762" operator="containsText" id="{17A7A6E6-91CB-404E-94EE-21C0C2B28DCC}">
            <xm:f>NOT(ISERROR(SEARCH('Listados Datos'!$T$4,AT165)))</xm:f>
            <xm:f>'Listados Datos'!$T$4</xm:f>
            <x14:dxf>
              <font>
                <b/>
                <i val="0"/>
                <color theme="0"/>
              </font>
              <fill>
                <patternFill>
                  <bgColor rgb="FFE26B0A"/>
                </patternFill>
              </fill>
            </x14:dxf>
          </x14:cfRule>
          <x14:cfRule type="containsText" priority="14763" operator="containsText" id="{6451F73F-7AF2-4B0B-A754-52FDB3CD298B}">
            <xm:f>NOT(ISERROR(SEARCH('Listados Datos'!$T$5,AT165)))</xm:f>
            <xm:f>'Listados Datos'!$T$5</xm:f>
            <x14:dxf>
              <font>
                <b/>
                <i val="0"/>
                <color auto="1"/>
              </font>
              <fill>
                <patternFill>
                  <bgColor rgb="FFFFFF00"/>
                </patternFill>
              </fill>
            </x14:dxf>
          </x14:cfRule>
          <x14:cfRule type="containsText" priority="14764" operator="containsText" id="{D23E9D05-58EC-46F4-9A72-1412A59D75F8}">
            <xm:f>NOT(ISERROR(SEARCH('Listados Datos'!$T$6,AT165)))</xm:f>
            <xm:f>'Listados Datos'!$T$6</xm:f>
            <x14:dxf>
              <font>
                <b/>
                <i val="0"/>
              </font>
              <fill>
                <patternFill>
                  <bgColor rgb="FF92D050"/>
                </patternFill>
              </fill>
            </x14:dxf>
          </x14:cfRule>
          <xm:sqref>AT165</xm:sqref>
        </x14:conditionalFormatting>
        <x14:conditionalFormatting xmlns:xm="http://schemas.microsoft.com/office/excel/2006/main">
          <x14:cfRule type="containsText" priority="14751" operator="containsText" id="{DF3E2C58-5C56-4D8F-B399-32A680AD43F1}">
            <xm:f>NOT(ISERROR(SEARCH('Listados Datos'!$P$3,AR165)))</xm:f>
            <xm:f>'Listados Datos'!$P$3</xm:f>
            <x14:dxf>
              <fill>
                <patternFill>
                  <bgColor rgb="FF99CC00"/>
                </patternFill>
              </fill>
            </x14:dxf>
          </x14:cfRule>
          <x14:cfRule type="containsText" priority="14752" operator="containsText" id="{9B732E29-2F08-48FB-ABB7-DFB03DD2744F}">
            <xm:f>NOT(ISERROR(SEARCH('Listados Datos'!$P$4,AR165)))</xm:f>
            <xm:f>'Listados Datos'!$P$4</xm:f>
            <x14:dxf>
              <fill>
                <patternFill>
                  <bgColor rgb="FF33CC33"/>
                </patternFill>
              </fill>
            </x14:dxf>
          </x14:cfRule>
          <x14:cfRule type="containsText" priority="14753" operator="containsText" id="{D13BE204-CC3E-4C92-BEE5-79A2953117BD}">
            <xm:f>NOT(ISERROR(SEARCH('Listados Datos'!$P$5,AR165)))</xm:f>
            <xm:f>'Listados Datos'!$P$5</xm:f>
            <x14:dxf>
              <fill>
                <patternFill>
                  <bgColor rgb="FFFFFF00"/>
                </patternFill>
              </fill>
            </x14:dxf>
          </x14:cfRule>
          <x14:cfRule type="containsText" priority="14754" operator="containsText" id="{41184161-2CDF-415D-992B-0147FAEEF415}">
            <xm:f>NOT(ISERROR(SEARCH('Listados Datos'!$P$6,AR165)))</xm:f>
            <xm:f>'Listados Datos'!$P$6</xm:f>
            <x14:dxf>
              <fill>
                <patternFill>
                  <bgColor rgb="FFFFC000"/>
                </patternFill>
              </fill>
            </x14:dxf>
          </x14:cfRule>
          <x14:cfRule type="containsText" priority="14755" operator="containsText" id="{DEA4B1FC-2BFE-492C-97BE-67368C02A12F}">
            <xm:f>NOT(ISERROR(SEARCH('Listados Datos'!$P$7,AR165)))</xm:f>
            <xm:f>'Listados Datos'!$P$7</xm:f>
            <x14:dxf>
              <fill>
                <patternFill>
                  <bgColor rgb="FFFF0000"/>
                </patternFill>
              </fill>
            </x14:dxf>
          </x14:cfRule>
          <xm:sqref>AR165</xm:sqref>
        </x14:conditionalFormatting>
        <x14:conditionalFormatting xmlns:xm="http://schemas.microsoft.com/office/excel/2006/main">
          <x14:cfRule type="containsText" priority="14719" operator="containsText" id="{858E3CD9-32D5-4F86-BB94-3058A7803DFB}">
            <xm:f>NOT(ISERROR(SEARCH('Listados Datos'!$T$3,AT162)))</xm:f>
            <xm:f>'Listados Datos'!$T$3</xm:f>
            <x14:dxf>
              <fill>
                <patternFill patternType="solid">
                  <bgColor rgb="FFC00000"/>
                </patternFill>
              </fill>
            </x14:dxf>
          </x14:cfRule>
          <x14:cfRule type="containsText" priority="14720" operator="containsText" id="{E080A24E-468B-44AE-8F76-8AF57897F9CD}">
            <xm:f>NOT(ISERROR(SEARCH('Listados Datos'!$T$4,AT162)))</xm:f>
            <xm:f>'Listados Datos'!$T$4</xm:f>
            <x14:dxf>
              <font>
                <b/>
                <i val="0"/>
                <color theme="0"/>
              </font>
              <fill>
                <patternFill>
                  <bgColor rgb="FFE26B0A"/>
                </patternFill>
              </fill>
            </x14:dxf>
          </x14:cfRule>
          <x14:cfRule type="containsText" priority="14721" operator="containsText" id="{A0FEDB06-05F9-4544-914E-15ABBD2EC004}">
            <xm:f>NOT(ISERROR(SEARCH('Listados Datos'!$T$5,AT162)))</xm:f>
            <xm:f>'Listados Datos'!$T$5</xm:f>
            <x14:dxf>
              <font>
                <b/>
                <i val="0"/>
                <color auto="1"/>
              </font>
              <fill>
                <patternFill>
                  <bgColor rgb="FFFFFF00"/>
                </patternFill>
              </fill>
            </x14:dxf>
          </x14:cfRule>
          <x14:cfRule type="containsText" priority="14722" operator="containsText" id="{C29B02CF-2CF6-465F-87C7-BEA9195EDFF7}">
            <xm:f>NOT(ISERROR(SEARCH('Listados Datos'!$T$6,AT162)))</xm:f>
            <xm:f>'Listados Datos'!$T$6</xm:f>
            <x14:dxf>
              <font>
                <b/>
                <i val="0"/>
              </font>
              <fill>
                <patternFill>
                  <bgColor rgb="FF92D050"/>
                </patternFill>
              </fill>
            </x14:dxf>
          </x14:cfRule>
          <xm:sqref>AT162</xm:sqref>
        </x14:conditionalFormatting>
        <x14:conditionalFormatting xmlns:xm="http://schemas.microsoft.com/office/excel/2006/main">
          <x14:cfRule type="containsText" priority="14709" operator="containsText" id="{E6BFB307-A67B-428A-A6A2-676217418ADD}">
            <xm:f>NOT(ISERROR(SEARCH('Listados Datos'!$P$3,AR162)))</xm:f>
            <xm:f>'Listados Datos'!$P$3</xm:f>
            <x14:dxf>
              <fill>
                <patternFill>
                  <bgColor rgb="FF99CC00"/>
                </patternFill>
              </fill>
            </x14:dxf>
          </x14:cfRule>
          <x14:cfRule type="containsText" priority="14710" operator="containsText" id="{44691057-6350-4363-8530-EA352FE0DB36}">
            <xm:f>NOT(ISERROR(SEARCH('Listados Datos'!$P$4,AR162)))</xm:f>
            <xm:f>'Listados Datos'!$P$4</xm:f>
            <x14:dxf>
              <fill>
                <patternFill>
                  <bgColor rgb="FF33CC33"/>
                </patternFill>
              </fill>
            </x14:dxf>
          </x14:cfRule>
          <x14:cfRule type="containsText" priority="14711" operator="containsText" id="{AF532203-7026-4548-8D55-E2BA770B52B0}">
            <xm:f>NOT(ISERROR(SEARCH('Listados Datos'!$P$5,AR162)))</xm:f>
            <xm:f>'Listados Datos'!$P$5</xm:f>
            <x14:dxf>
              <fill>
                <patternFill>
                  <bgColor rgb="FFFFFF00"/>
                </patternFill>
              </fill>
            </x14:dxf>
          </x14:cfRule>
          <x14:cfRule type="containsText" priority="14712" operator="containsText" id="{1F278109-BBE8-488F-A952-F6B3C8BE2391}">
            <xm:f>NOT(ISERROR(SEARCH('Listados Datos'!$P$6,AR162)))</xm:f>
            <xm:f>'Listados Datos'!$P$6</xm:f>
            <x14:dxf>
              <fill>
                <patternFill>
                  <bgColor rgb="FFFFC000"/>
                </patternFill>
              </fill>
            </x14:dxf>
          </x14:cfRule>
          <x14:cfRule type="containsText" priority="14713" operator="containsText" id="{F6FB5F13-8B61-4CE8-9241-371A04EAF6E0}">
            <xm:f>NOT(ISERROR(SEARCH('Listados Datos'!$P$7,AR162)))</xm:f>
            <xm:f>'Listados Datos'!$P$7</xm:f>
            <x14:dxf>
              <fill>
                <patternFill>
                  <bgColor rgb="FFFF0000"/>
                </patternFill>
              </fill>
            </x14:dxf>
          </x14:cfRule>
          <xm:sqref>AR162</xm:sqref>
        </x14:conditionalFormatting>
        <x14:conditionalFormatting xmlns:xm="http://schemas.microsoft.com/office/excel/2006/main">
          <x14:cfRule type="containsText" priority="14695" operator="containsText" id="{6B166C6E-16AD-4506-B02C-96713EE95132}">
            <xm:f>NOT(ISERROR(SEARCH('Listados Datos'!$P$3,AR163)))</xm:f>
            <xm:f>'Listados Datos'!$P$3</xm:f>
            <x14:dxf>
              <fill>
                <patternFill>
                  <bgColor rgb="FF99CC00"/>
                </patternFill>
              </fill>
            </x14:dxf>
          </x14:cfRule>
          <x14:cfRule type="containsText" priority="14696" operator="containsText" id="{669DB3FD-6C75-4CE9-815D-AF26A84DA2F9}">
            <xm:f>NOT(ISERROR(SEARCH('Listados Datos'!$P$4,AR163)))</xm:f>
            <xm:f>'Listados Datos'!$P$4</xm:f>
            <x14:dxf>
              <fill>
                <patternFill>
                  <bgColor rgb="FF33CC33"/>
                </patternFill>
              </fill>
            </x14:dxf>
          </x14:cfRule>
          <x14:cfRule type="containsText" priority="14697" operator="containsText" id="{F74968B7-1674-4B01-A3C8-7C4DE43E7EA2}">
            <xm:f>NOT(ISERROR(SEARCH('Listados Datos'!$P$5,AR163)))</xm:f>
            <xm:f>'Listados Datos'!$P$5</xm:f>
            <x14:dxf>
              <fill>
                <patternFill>
                  <bgColor rgb="FFFFFF00"/>
                </patternFill>
              </fill>
            </x14:dxf>
          </x14:cfRule>
          <x14:cfRule type="containsText" priority="14698" operator="containsText" id="{3E8BEBE6-EE8E-4806-B341-C8BC6B57B01C}">
            <xm:f>NOT(ISERROR(SEARCH('Listados Datos'!$P$6,AR163)))</xm:f>
            <xm:f>'Listados Datos'!$P$6</xm:f>
            <x14:dxf>
              <fill>
                <patternFill>
                  <bgColor rgb="FFFFC000"/>
                </patternFill>
              </fill>
            </x14:dxf>
          </x14:cfRule>
          <x14:cfRule type="containsText" priority="14699" operator="containsText" id="{297C8FBD-D595-4A97-8C5F-611921AC3899}">
            <xm:f>NOT(ISERROR(SEARCH('Listados Datos'!$P$7,AR163)))</xm:f>
            <xm:f>'Listados Datos'!$P$7</xm:f>
            <x14:dxf>
              <fill>
                <patternFill>
                  <bgColor rgb="FFFF0000"/>
                </patternFill>
              </fill>
            </x14:dxf>
          </x14:cfRule>
          <xm:sqref>AR163</xm:sqref>
        </x14:conditionalFormatting>
        <x14:conditionalFormatting xmlns:xm="http://schemas.microsoft.com/office/excel/2006/main">
          <x14:cfRule type="containsText" priority="14827" operator="containsText" id="{7B69D2F8-C404-4994-8916-D0E7943CEB34}">
            <xm:f>NOT(ISERROR(SEARCH('Listados Datos'!$T$3,AF160)))</xm:f>
            <xm:f>'Listados Datos'!$T$3</xm:f>
            <x14:dxf>
              <fill>
                <patternFill patternType="solid">
                  <bgColor rgb="FFC00000"/>
                </patternFill>
              </fill>
            </x14:dxf>
          </x14:cfRule>
          <x14:cfRule type="containsText" priority="14828" operator="containsText" id="{D33C4FF6-3A05-45B9-A6BC-3CD30024ADEB}">
            <xm:f>NOT(ISERROR(SEARCH('Listados Datos'!$T$4,AF160)))</xm:f>
            <xm:f>'Listados Datos'!$T$4</xm:f>
            <x14:dxf>
              <font>
                <b/>
                <i val="0"/>
                <color theme="0"/>
              </font>
              <fill>
                <patternFill>
                  <bgColor rgb="FFE26B0A"/>
                </patternFill>
              </fill>
            </x14:dxf>
          </x14:cfRule>
          <x14:cfRule type="containsText" priority="14829" operator="containsText" id="{05D7AB08-5278-4888-8EA3-0F62B4D8A0E9}">
            <xm:f>NOT(ISERROR(SEARCH('Listados Datos'!$T$5,AF160)))</xm:f>
            <xm:f>'Listados Datos'!$T$5</xm:f>
            <x14:dxf>
              <font>
                <b/>
                <i val="0"/>
                <color auto="1"/>
              </font>
              <fill>
                <patternFill>
                  <bgColor rgb="FFFFFF00"/>
                </patternFill>
              </fill>
            </x14:dxf>
          </x14:cfRule>
          <x14:cfRule type="containsText" priority="14830" operator="containsText" id="{5D548C9D-706C-4C6E-82F0-D92214E2BF3A}">
            <xm:f>NOT(ISERROR(SEARCH('Listados Datos'!$T$6,AF160)))</xm:f>
            <xm:f>'Listados Datos'!$T$6</xm:f>
            <x14:dxf>
              <font>
                <b/>
                <i val="0"/>
              </font>
              <fill>
                <patternFill>
                  <bgColor rgb="FF92D050"/>
                </patternFill>
              </fill>
            </x14:dxf>
          </x14:cfRule>
          <xm:sqref>AF160:AF161 AF165</xm:sqref>
        </x14:conditionalFormatting>
        <x14:conditionalFormatting xmlns:xm="http://schemas.microsoft.com/office/excel/2006/main">
          <x14:cfRule type="containsText" priority="14823" operator="containsText" id="{43441C46-5353-4850-8161-E45B79D6BCC9}">
            <xm:f>NOT(ISERROR(SEARCH('Listados Datos'!$T$3,AB160)))</xm:f>
            <xm:f>'Listados Datos'!$T$3</xm:f>
            <x14:dxf>
              <fill>
                <patternFill patternType="solid">
                  <bgColor rgb="FFC00000"/>
                </patternFill>
              </fill>
            </x14:dxf>
          </x14:cfRule>
          <x14:cfRule type="containsText" priority="14824" operator="containsText" id="{CCB6598D-E984-4B02-BF1C-1A60D4B2EE2C}">
            <xm:f>NOT(ISERROR(SEARCH('Listados Datos'!$T$4,AB160)))</xm:f>
            <xm:f>'Listados Datos'!$T$4</xm:f>
            <x14:dxf>
              <font>
                <b/>
                <i val="0"/>
                <color theme="0"/>
              </font>
              <fill>
                <patternFill>
                  <bgColor rgb="FFE26B0A"/>
                </patternFill>
              </fill>
            </x14:dxf>
          </x14:cfRule>
          <x14:cfRule type="containsText" priority="14825" operator="containsText" id="{5D507DA8-2244-403D-BB48-4865FD862746}">
            <xm:f>NOT(ISERROR(SEARCH('Listados Datos'!$T$5,AB160)))</xm:f>
            <xm:f>'Listados Datos'!$T$5</xm:f>
            <x14:dxf>
              <font>
                <b/>
                <i val="0"/>
                <color auto="1"/>
              </font>
              <fill>
                <patternFill>
                  <bgColor rgb="FFFFFF00"/>
                </patternFill>
              </fill>
            </x14:dxf>
          </x14:cfRule>
          <x14:cfRule type="containsText" priority="14826" operator="containsText" id="{9D181B38-334A-43FB-97A3-6FCB76AA493C}">
            <xm:f>NOT(ISERROR(SEARCH('Listados Datos'!$T$6,AB160)))</xm:f>
            <xm:f>'Listados Datos'!$T$6</xm:f>
            <x14:dxf>
              <font>
                <b/>
                <i val="0"/>
              </font>
              <fill>
                <patternFill>
                  <bgColor rgb="FF92D050"/>
                </patternFill>
              </fill>
            </x14:dxf>
          </x14:cfRule>
          <xm:sqref>AB160:AB161</xm:sqref>
        </x14:conditionalFormatting>
        <x14:conditionalFormatting xmlns:xm="http://schemas.microsoft.com/office/excel/2006/main">
          <x14:cfRule type="containsText" priority="14813" operator="containsText" id="{29ADD402-FC5B-49EF-98FF-040D0609C1A3}">
            <xm:f>NOT(ISERROR(SEARCH('Listados Datos'!$P$3,Z160)))</xm:f>
            <xm:f>'Listados Datos'!$P$3</xm:f>
            <x14:dxf>
              <fill>
                <patternFill>
                  <bgColor rgb="FF99CC00"/>
                </patternFill>
              </fill>
            </x14:dxf>
          </x14:cfRule>
          <x14:cfRule type="containsText" priority="14814" operator="containsText" id="{62217454-F506-48AA-980C-149F2AD64CCB}">
            <xm:f>NOT(ISERROR(SEARCH('Listados Datos'!$P$4,Z160)))</xm:f>
            <xm:f>'Listados Datos'!$P$4</xm:f>
            <x14:dxf>
              <fill>
                <patternFill>
                  <bgColor rgb="FF33CC33"/>
                </patternFill>
              </fill>
            </x14:dxf>
          </x14:cfRule>
          <x14:cfRule type="containsText" priority="14815" operator="containsText" id="{462E007E-4D5E-46F4-A89E-B320B286F19C}">
            <xm:f>NOT(ISERROR(SEARCH('Listados Datos'!$P$5,Z160)))</xm:f>
            <xm:f>'Listados Datos'!$P$5</xm:f>
            <x14:dxf>
              <fill>
                <patternFill>
                  <bgColor rgb="FFFFFF00"/>
                </patternFill>
              </fill>
            </x14:dxf>
          </x14:cfRule>
          <x14:cfRule type="containsText" priority="14816" operator="containsText" id="{4C5EDA6D-9100-4B3E-98BB-DC598F7F9F2A}">
            <xm:f>NOT(ISERROR(SEARCH('Listados Datos'!$P$6,Z160)))</xm:f>
            <xm:f>'Listados Datos'!$P$6</xm:f>
            <x14:dxf>
              <fill>
                <patternFill>
                  <bgColor rgb="FFFFC000"/>
                </patternFill>
              </fill>
            </x14:dxf>
          </x14:cfRule>
          <x14:cfRule type="containsText" priority="14817" operator="containsText" id="{D3A3FB1F-3476-4F5B-92FD-C121A18B0D5A}">
            <xm:f>NOT(ISERROR(SEARCH('Listados Datos'!$P$7,Z160)))</xm:f>
            <xm:f>'Listados Datos'!$P$7</xm:f>
            <x14:dxf>
              <fill>
                <patternFill>
                  <bgColor rgb="FFFF0000"/>
                </patternFill>
              </fill>
            </x14:dxf>
          </x14:cfRule>
          <xm:sqref>Z160:Z161</xm:sqref>
        </x14:conditionalFormatting>
        <x14:conditionalFormatting xmlns:xm="http://schemas.microsoft.com/office/excel/2006/main">
          <x14:cfRule type="containsText" priority="14789" operator="containsText" id="{DAFB667B-82F4-4D23-8B35-412AA9FA64DA}">
            <xm:f>NOT(ISERROR(SEARCH('Listados Datos'!$T$3,AT160)))</xm:f>
            <xm:f>'Listados Datos'!$T$3</xm:f>
            <x14:dxf>
              <fill>
                <patternFill patternType="solid">
                  <bgColor rgb="FFC00000"/>
                </patternFill>
              </fill>
            </x14:dxf>
          </x14:cfRule>
          <x14:cfRule type="containsText" priority="14790" operator="containsText" id="{F0E1A386-71B9-4C23-B951-93D894E4D9F7}">
            <xm:f>NOT(ISERROR(SEARCH('Listados Datos'!$T$4,AT160)))</xm:f>
            <xm:f>'Listados Datos'!$T$4</xm:f>
            <x14:dxf>
              <font>
                <b/>
                <i val="0"/>
                <color theme="0"/>
              </font>
              <fill>
                <patternFill>
                  <bgColor rgb="FFE26B0A"/>
                </patternFill>
              </fill>
            </x14:dxf>
          </x14:cfRule>
          <x14:cfRule type="containsText" priority="14791" operator="containsText" id="{1D3C4FF8-F697-41DE-A8C2-7F49FD7243B7}">
            <xm:f>NOT(ISERROR(SEARCH('Listados Datos'!$T$5,AT160)))</xm:f>
            <xm:f>'Listados Datos'!$T$5</xm:f>
            <x14:dxf>
              <font>
                <b/>
                <i val="0"/>
                <color auto="1"/>
              </font>
              <fill>
                <patternFill>
                  <bgColor rgb="FFFFFF00"/>
                </patternFill>
              </fill>
            </x14:dxf>
          </x14:cfRule>
          <x14:cfRule type="containsText" priority="14792" operator="containsText" id="{EE08EA9C-4BF7-4F27-8518-17923014AD8A}">
            <xm:f>NOT(ISERROR(SEARCH('Listados Datos'!$T$6,AT160)))</xm:f>
            <xm:f>'Listados Datos'!$T$6</xm:f>
            <x14:dxf>
              <font>
                <b/>
                <i val="0"/>
              </font>
              <fill>
                <patternFill>
                  <bgColor rgb="FF92D050"/>
                </patternFill>
              </fill>
            </x14:dxf>
          </x14:cfRule>
          <xm:sqref>AT160</xm:sqref>
        </x14:conditionalFormatting>
        <x14:conditionalFormatting xmlns:xm="http://schemas.microsoft.com/office/excel/2006/main">
          <x14:cfRule type="containsText" priority="14779" operator="containsText" id="{16B2C891-1F90-4BC3-A3D7-8A91258BFA15}">
            <xm:f>NOT(ISERROR(SEARCH('Listados Datos'!$P$3,AR160)))</xm:f>
            <xm:f>'Listados Datos'!$P$3</xm:f>
            <x14:dxf>
              <fill>
                <patternFill>
                  <bgColor rgb="FF99CC00"/>
                </patternFill>
              </fill>
            </x14:dxf>
          </x14:cfRule>
          <x14:cfRule type="containsText" priority="14780" operator="containsText" id="{421C321C-AA03-416A-B2C5-F3037F7B65D5}">
            <xm:f>NOT(ISERROR(SEARCH('Listados Datos'!$P$4,AR160)))</xm:f>
            <xm:f>'Listados Datos'!$P$4</xm:f>
            <x14:dxf>
              <fill>
                <patternFill>
                  <bgColor rgb="FF33CC33"/>
                </patternFill>
              </fill>
            </x14:dxf>
          </x14:cfRule>
          <x14:cfRule type="containsText" priority="14781" operator="containsText" id="{5028EDC5-6F7A-47DE-BB4F-80987DD35E0E}">
            <xm:f>NOT(ISERROR(SEARCH('Listados Datos'!$P$5,AR160)))</xm:f>
            <xm:f>'Listados Datos'!$P$5</xm:f>
            <x14:dxf>
              <fill>
                <patternFill>
                  <bgColor rgb="FFFFFF00"/>
                </patternFill>
              </fill>
            </x14:dxf>
          </x14:cfRule>
          <x14:cfRule type="containsText" priority="14782" operator="containsText" id="{DC763F07-F007-4343-BBD4-C8D089C8E0B2}">
            <xm:f>NOT(ISERROR(SEARCH('Listados Datos'!$P$6,AR160)))</xm:f>
            <xm:f>'Listados Datos'!$P$6</xm:f>
            <x14:dxf>
              <fill>
                <patternFill>
                  <bgColor rgb="FFFFC000"/>
                </patternFill>
              </fill>
            </x14:dxf>
          </x14:cfRule>
          <x14:cfRule type="containsText" priority="14783" operator="containsText" id="{45FFA551-8795-4992-8D6A-1F142ECBC1BA}">
            <xm:f>NOT(ISERROR(SEARCH('Listados Datos'!$P$7,AR160)))</xm:f>
            <xm:f>'Listados Datos'!$P$7</xm:f>
            <x14:dxf>
              <fill>
                <patternFill>
                  <bgColor rgb="FFFF0000"/>
                </patternFill>
              </fill>
            </x14:dxf>
          </x14:cfRule>
          <xm:sqref>AR160</xm:sqref>
        </x14:conditionalFormatting>
        <x14:conditionalFormatting xmlns:xm="http://schemas.microsoft.com/office/excel/2006/main">
          <x14:cfRule type="containsText" priority="14775" operator="containsText" id="{C7200844-B8F2-45D3-8712-2BA49D00AF1C}">
            <xm:f>NOT(ISERROR(SEARCH('Listados Datos'!$T$3,AT161)))</xm:f>
            <xm:f>'Listados Datos'!$T$3</xm:f>
            <x14:dxf>
              <fill>
                <patternFill patternType="solid">
                  <bgColor rgb="FFC00000"/>
                </patternFill>
              </fill>
            </x14:dxf>
          </x14:cfRule>
          <x14:cfRule type="containsText" priority="14776" operator="containsText" id="{1CDF3F65-B121-4ED9-875F-207B7E0FB1DC}">
            <xm:f>NOT(ISERROR(SEARCH('Listados Datos'!$T$4,AT161)))</xm:f>
            <xm:f>'Listados Datos'!$T$4</xm:f>
            <x14:dxf>
              <font>
                <b/>
                <i val="0"/>
                <color theme="0"/>
              </font>
              <fill>
                <patternFill>
                  <bgColor rgb="FFE26B0A"/>
                </patternFill>
              </fill>
            </x14:dxf>
          </x14:cfRule>
          <x14:cfRule type="containsText" priority="14777" operator="containsText" id="{E40F5DDE-3C3C-4E3E-89CA-C2838ADF2BEB}">
            <xm:f>NOT(ISERROR(SEARCH('Listados Datos'!$T$5,AT161)))</xm:f>
            <xm:f>'Listados Datos'!$T$5</xm:f>
            <x14:dxf>
              <font>
                <b/>
                <i val="0"/>
                <color auto="1"/>
              </font>
              <fill>
                <patternFill>
                  <bgColor rgb="FFFFFF00"/>
                </patternFill>
              </fill>
            </x14:dxf>
          </x14:cfRule>
          <x14:cfRule type="containsText" priority="14778" operator="containsText" id="{3E1AAD4D-0C48-4550-BCC0-4D8F676E9A6F}">
            <xm:f>NOT(ISERROR(SEARCH('Listados Datos'!$T$6,AT161)))</xm:f>
            <xm:f>'Listados Datos'!$T$6</xm:f>
            <x14:dxf>
              <font>
                <b/>
                <i val="0"/>
              </font>
              <fill>
                <patternFill>
                  <bgColor rgb="FF92D050"/>
                </patternFill>
              </fill>
            </x14:dxf>
          </x14:cfRule>
          <xm:sqref>AT161</xm:sqref>
        </x14:conditionalFormatting>
        <x14:conditionalFormatting xmlns:xm="http://schemas.microsoft.com/office/excel/2006/main">
          <x14:cfRule type="containsText" priority="14765" operator="containsText" id="{0E893B5D-54D9-4469-99B9-26E7ED99E112}">
            <xm:f>NOT(ISERROR(SEARCH('Listados Datos'!$P$3,AR161)))</xm:f>
            <xm:f>'Listados Datos'!$P$3</xm:f>
            <x14:dxf>
              <fill>
                <patternFill>
                  <bgColor rgb="FF99CC00"/>
                </patternFill>
              </fill>
            </x14:dxf>
          </x14:cfRule>
          <x14:cfRule type="containsText" priority="14766" operator="containsText" id="{14AA0169-9D3F-45F6-93FA-368E1F3A2C52}">
            <xm:f>NOT(ISERROR(SEARCH('Listados Datos'!$P$4,AR161)))</xm:f>
            <xm:f>'Listados Datos'!$P$4</xm:f>
            <x14:dxf>
              <fill>
                <patternFill>
                  <bgColor rgb="FF33CC33"/>
                </patternFill>
              </fill>
            </x14:dxf>
          </x14:cfRule>
          <x14:cfRule type="containsText" priority="14767" operator="containsText" id="{2DA110A4-0EDE-4A11-8AF6-9C17B84ABE80}">
            <xm:f>NOT(ISERROR(SEARCH('Listados Datos'!$P$5,AR161)))</xm:f>
            <xm:f>'Listados Datos'!$P$5</xm:f>
            <x14:dxf>
              <fill>
                <patternFill>
                  <bgColor rgb="FFFFFF00"/>
                </patternFill>
              </fill>
            </x14:dxf>
          </x14:cfRule>
          <x14:cfRule type="containsText" priority="14768" operator="containsText" id="{136AF1F5-6C6A-405B-AADD-E6913D4E5F39}">
            <xm:f>NOT(ISERROR(SEARCH('Listados Datos'!$P$6,AR161)))</xm:f>
            <xm:f>'Listados Datos'!$P$6</xm:f>
            <x14:dxf>
              <fill>
                <patternFill>
                  <bgColor rgb="FFFFC000"/>
                </patternFill>
              </fill>
            </x14:dxf>
          </x14:cfRule>
          <x14:cfRule type="containsText" priority="14769" operator="containsText" id="{B8A2C058-A7DD-4F2F-ABD7-7946A1738862}">
            <xm:f>NOT(ISERROR(SEARCH('Listados Datos'!$P$7,AR161)))</xm:f>
            <xm:f>'Listados Datos'!$P$7</xm:f>
            <x14:dxf>
              <fill>
                <patternFill>
                  <bgColor rgb="FFFF0000"/>
                </patternFill>
              </fill>
            </x14:dxf>
          </x14:cfRule>
          <xm:sqref>AR161</xm:sqref>
        </x14:conditionalFormatting>
        <x14:conditionalFormatting xmlns:xm="http://schemas.microsoft.com/office/excel/2006/main">
          <x14:cfRule type="containsText" priority="14747" operator="containsText" id="{C26E1304-9FD4-4787-A9D8-970B5E979073}">
            <xm:f>NOT(ISERROR(SEARCH('Listados Datos'!$T$3,AF162)))</xm:f>
            <xm:f>'Listados Datos'!$T$3</xm:f>
            <x14:dxf>
              <fill>
                <patternFill patternType="solid">
                  <bgColor rgb="FFC00000"/>
                </patternFill>
              </fill>
            </x14:dxf>
          </x14:cfRule>
          <x14:cfRule type="containsText" priority="14748" operator="containsText" id="{B6D8AA8B-C408-4B1A-833D-C94E8CE64A61}">
            <xm:f>NOT(ISERROR(SEARCH('Listados Datos'!$T$4,AF162)))</xm:f>
            <xm:f>'Listados Datos'!$T$4</xm:f>
            <x14:dxf>
              <font>
                <b/>
                <i val="0"/>
                <color theme="0"/>
              </font>
              <fill>
                <patternFill>
                  <bgColor rgb="FFE26B0A"/>
                </patternFill>
              </fill>
            </x14:dxf>
          </x14:cfRule>
          <x14:cfRule type="containsText" priority="14749" operator="containsText" id="{9599A28B-2AFF-48DC-AC58-19F5F159C88D}">
            <xm:f>NOT(ISERROR(SEARCH('Listados Datos'!$T$5,AF162)))</xm:f>
            <xm:f>'Listados Datos'!$T$5</xm:f>
            <x14:dxf>
              <font>
                <b/>
                <i val="0"/>
                <color auto="1"/>
              </font>
              <fill>
                <patternFill>
                  <bgColor rgb="FFFFFF00"/>
                </patternFill>
              </fill>
            </x14:dxf>
          </x14:cfRule>
          <x14:cfRule type="containsText" priority="14750" operator="containsText" id="{4DF69817-A3B1-4220-BB1C-83DB05321F40}">
            <xm:f>NOT(ISERROR(SEARCH('Listados Datos'!$T$6,AF162)))</xm:f>
            <xm:f>'Listados Datos'!$T$6</xm:f>
            <x14:dxf>
              <font>
                <b/>
                <i val="0"/>
              </font>
              <fill>
                <patternFill>
                  <bgColor rgb="FF92D050"/>
                </patternFill>
              </fill>
            </x14:dxf>
          </x14:cfRule>
          <xm:sqref>AF162:AF163</xm:sqref>
        </x14:conditionalFormatting>
        <x14:conditionalFormatting xmlns:xm="http://schemas.microsoft.com/office/excel/2006/main">
          <x14:cfRule type="containsText" priority="14743" operator="containsText" id="{62A4C396-6097-4E65-A824-52210768F9FD}">
            <xm:f>NOT(ISERROR(SEARCH('Listados Datos'!$T$3,AB162)))</xm:f>
            <xm:f>'Listados Datos'!$T$3</xm:f>
            <x14:dxf>
              <fill>
                <patternFill patternType="solid">
                  <bgColor rgb="FFC00000"/>
                </patternFill>
              </fill>
            </x14:dxf>
          </x14:cfRule>
          <x14:cfRule type="containsText" priority="14744" operator="containsText" id="{8FD4647D-E857-4A11-8EEC-D00FB9F4A82B}">
            <xm:f>NOT(ISERROR(SEARCH('Listados Datos'!$T$4,AB162)))</xm:f>
            <xm:f>'Listados Datos'!$T$4</xm:f>
            <x14:dxf>
              <font>
                <b/>
                <i val="0"/>
                <color theme="0"/>
              </font>
              <fill>
                <patternFill>
                  <bgColor rgb="FFE26B0A"/>
                </patternFill>
              </fill>
            </x14:dxf>
          </x14:cfRule>
          <x14:cfRule type="containsText" priority="14745" operator="containsText" id="{9E5407D7-605A-4591-8BF0-A71E526B67B3}">
            <xm:f>NOT(ISERROR(SEARCH('Listados Datos'!$T$5,AB162)))</xm:f>
            <xm:f>'Listados Datos'!$T$5</xm:f>
            <x14:dxf>
              <font>
                <b/>
                <i val="0"/>
                <color auto="1"/>
              </font>
              <fill>
                <patternFill>
                  <bgColor rgb="FFFFFF00"/>
                </patternFill>
              </fill>
            </x14:dxf>
          </x14:cfRule>
          <x14:cfRule type="containsText" priority="14746" operator="containsText" id="{960D21D6-8C9F-4365-ACDE-63083612FA92}">
            <xm:f>NOT(ISERROR(SEARCH('Listados Datos'!$T$6,AB162)))</xm:f>
            <xm:f>'Listados Datos'!$T$6</xm:f>
            <x14:dxf>
              <font>
                <b/>
                <i val="0"/>
              </font>
              <fill>
                <patternFill>
                  <bgColor rgb="FF92D050"/>
                </patternFill>
              </fill>
            </x14:dxf>
          </x14:cfRule>
          <xm:sqref>AB162:AB163</xm:sqref>
        </x14:conditionalFormatting>
        <x14:conditionalFormatting xmlns:xm="http://schemas.microsoft.com/office/excel/2006/main">
          <x14:cfRule type="containsText" priority="14733" operator="containsText" id="{BC3FDA70-13EF-433C-AFEB-3D9A75F4118F}">
            <xm:f>NOT(ISERROR(SEARCH('Listados Datos'!$P$3,Z162)))</xm:f>
            <xm:f>'Listados Datos'!$P$3</xm:f>
            <x14:dxf>
              <fill>
                <patternFill>
                  <bgColor rgb="FF99CC00"/>
                </patternFill>
              </fill>
            </x14:dxf>
          </x14:cfRule>
          <x14:cfRule type="containsText" priority="14734" operator="containsText" id="{93D0E3E7-71FD-4ABF-A85E-6B755C2B1E83}">
            <xm:f>NOT(ISERROR(SEARCH('Listados Datos'!$P$4,Z162)))</xm:f>
            <xm:f>'Listados Datos'!$P$4</xm:f>
            <x14:dxf>
              <fill>
                <patternFill>
                  <bgColor rgb="FF33CC33"/>
                </patternFill>
              </fill>
            </x14:dxf>
          </x14:cfRule>
          <x14:cfRule type="containsText" priority="14735" operator="containsText" id="{8FA73829-61E1-4D8C-9B57-BB92D5622D6E}">
            <xm:f>NOT(ISERROR(SEARCH('Listados Datos'!$P$5,Z162)))</xm:f>
            <xm:f>'Listados Datos'!$P$5</xm:f>
            <x14:dxf>
              <fill>
                <patternFill>
                  <bgColor rgb="FFFFFF00"/>
                </patternFill>
              </fill>
            </x14:dxf>
          </x14:cfRule>
          <x14:cfRule type="containsText" priority="14736" operator="containsText" id="{36747EB0-0FFE-474A-BF03-B24DFFDA5756}">
            <xm:f>NOT(ISERROR(SEARCH('Listados Datos'!$P$6,Z162)))</xm:f>
            <xm:f>'Listados Datos'!$P$6</xm:f>
            <x14:dxf>
              <fill>
                <patternFill>
                  <bgColor rgb="FFFFC000"/>
                </patternFill>
              </fill>
            </x14:dxf>
          </x14:cfRule>
          <x14:cfRule type="containsText" priority="14737" operator="containsText" id="{3D40CBF8-5C09-4315-A8C3-08B4AF9F6443}">
            <xm:f>NOT(ISERROR(SEARCH('Listados Datos'!$P$7,Z162)))</xm:f>
            <xm:f>'Listados Datos'!$P$7</xm:f>
            <x14:dxf>
              <fill>
                <patternFill>
                  <bgColor rgb="FFFF0000"/>
                </patternFill>
              </fill>
            </x14:dxf>
          </x14:cfRule>
          <xm:sqref>Z162:Z163</xm:sqref>
        </x14:conditionalFormatting>
        <x14:conditionalFormatting xmlns:xm="http://schemas.microsoft.com/office/excel/2006/main">
          <x14:cfRule type="containsText" priority="14705" operator="containsText" id="{8FABADA7-6690-4A35-84C6-DA46622BF32F}">
            <xm:f>NOT(ISERROR(SEARCH('Listados Datos'!$T$3,AT163)))</xm:f>
            <xm:f>'Listados Datos'!$T$3</xm:f>
            <x14:dxf>
              <fill>
                <patternFill patternType="solid">
                  <bgColor rgb="FFC00000"/>
                </patternFill>
              </fill>
            </x14:dxf>
          </x14:cfRule>
          <x14:cfRule type="containsText" priority="14706" operator="containsText" id="{4E944356-4626-4A48-A52D-DB0AE51ABA54}">
            <xm:f>NOT(ISERROR(SEARCH('Listados Datos'!$T$4,AT163)))</xm:f>
            <xm:f>'Listados Datos'!$T$4</xm:f>
            <x14:dxf>
              <font>
                <b/>
                <i val="0"/>
                <color theme="0"/>
              </font>
              <fill>
                <patternFill>
                  <bgColor rgb="FFE26B0A"/>
                </patternFill>
              </fill>
            </x14:dxf>
          </x14:cfRule>
          <x14:cfRule type="containsText" priority="14707" operator="containsText" id="{E7FBC1AA-2079-4359-A91C-16DEF2E8ACFC}">
            <xm:f>NOT(ISERROR(SEARCH('Listados Datos'!$T$5,AT163)))</xm:f>
            <xm:f>'Listados Datos'!$T$5</xm:f>
            <x14:dxf>
              <font>
                <b/>
                <i val="0"/>
                <color auto="1"/>
              </font>
              <fill>
                <patternFill>
                  <bgColor rgb="FFFFFF00"/>
                </patternFill>
              </fill>
            </x14:dxf>
          </x14:cfRule>
          <x14:cfRule type="containsText" priority="14708" operator="containsText" id="{55ECB55A-706C-4938-AFAA-41C171034A61}">
            <xm:f>NOT(ISERROR(SEARCH('Listados Datos'!$T$6,AT163)))</xm:f>
            <xm:f>'Listados Datos'!$T$6</xm:f>
            <x14:dxf>
              <font>
                <b/>
                <i val="0"/>
              </font>
              <fill>
                <patternFill>
                  <bgColor rgb="FF92D050"/>
                </patternFill>
              </fill>
            </x14:dxf>
          </x14:cfRule>
          <xm:sqref>AT163</xm:sqref>
        </x14:conditionalFormatting>
        <x14:conditionalFormatting xmlns:xm="http://schemas.microsoft.com/office/excel/2006/main">
          <x14:cfRule type="containsText" priority="14443" operator="containsText" id="{2607F943-78AE-4C59-A482-773B3F1D0043}">
            <xm:f>NOT(ISERROR(SEARCH('Listados Datos'!$P$3,AR170)))</xm:f>
            <xm:f>'Listados Datos'!$P$3</xm:f>
            <x14:dxf>
              <fill>
                <patternFill>
                  <bgColor rgb="FF99CC00"/>
                </patternFill>
              </fill>
            </x14:dxf>
          </x14:cfRule>
          <x14:cfRule type="containsText" priority="14444" operator="containsText" id="{26FD5547-B8FA-450D-9C52-06BFE8DEA6F2}">
            <xm:f>NOT(ISERROR(SEARCH('Listados Datos'!$P$4,AR170)))</xm:f>
            <xm:f>'Listados Datos'!$P$4</xm:f>
            <x14:dxf>
              <fill>
                <patternFill>
                  <bgColor rgb="FF33CC33"/>
                </patternFill>
              </fill>
            </x14:dxf>
          </x14:cfRule>
          <x14:cfRule type="containsText" priority="14445" operator="containsText" id="{4B25D847-2FEE-400E-B8CC-E31EB7E15E44}">
            <xm:f>NOT(ISERROR(SEARCH('Listados Datos'!$P$5,AR170)))</xm:f>
            <xm:f>'Listados Datos'!$P$5</xm:f>
            <x14:dxf>
              <fill>
                <patternFill>
                  <bgColor rgb="FFFFFF00"/>
                </patternFill>
              </fill>
            </x14:dxf>
          </x14:cfRule>
          <x14:cfRule type="containsText" priority="14446" operator="containsText" id="{D4534D19-F64B-46D4-90DC-4B902B6A34DB}">
            <xm:f>NOT(ISERROR(SEARCH('Listados Datos'!$P$6,AR170)))</xm:f>
            <xm:f>'Listados Datos'!$P$6</xm:f>
            <x14:dxf>
              <fill>
                <patternFill>
                  <bgColor rgb="FFFFC000"/>
                </patternFill>
              </fill>
            </x14:dxf>
          </x14:cfRule>
          <x14:cfRule type="containsText" priority="14447" operator="containsText" id="{5C4C5FD9-FF7E-4C1B-8C62-84B00B5AA863}">
            <xm:f>NOT(ISERROR(SEARCH('Listados Datos'!$P$7,AR170)))</xm:f>
            <xm:f>'Listados Datos'!$P$7</xm:f>
            <x14:dxf>
              <fill>
                <patternFill>
                  <bgColor rgb="FFFF0000"/>
                </patternFill>
              </fill>
            </x14:dxf>
          </x14:cfRule>
          <xm:sqref>AR170</xm:sqref>
        </x14:conditionalFormatting>
        <x14:conditionalFormatting xmlns:xm="http://schemas.microsoft.com/office/excel/2006/main">
          <x14:cfRule type="containsText" priority="14691" operator="containsText" id="{202917FA-4F4D-432F-95BE-0E838CFFDB8E}">
            <xm:f>NOT(ISERROR(SEARCH('Listados Datos'!$T$3,AF140)))</xm:f>
            <xm:f>'Listados Datos'!$T$3</xm:f>
            <x14:dxf>
              <fill>
                <patternFill patternType="solid">
                  <bgColor rgb="FFC00000"/>
                </patternFill>
              </fill>
            </x14:dxf>
          </x14:cfRule>
          <x14:cfRule type="containsText" priority="14692" operator="containsText" id="{03FF92B2-4CDA-4040-9F08-121D2268028A}">
            <xm:f>NOT(ISERROR(SEARCH('Listados Datos'!$T$4,AF140)))</xm:f>
            <xm:f>'Listados Datos'!$T$4</xm:f>
            <x14:dxf>
              <font>
                <b/>
                <i val="0"/>
                <color theme="0"/>
              </font>
              <fill>
                <patternFill>
                  <bgColor rgb="FFE26B0A"/>
                </patternFill>
              </fill>
            </x14:dxf>
          </x14:cfRule>
          <x14:cfRule type="containsText" priority="14693" operator="containsText" id="{635129C2-6D38-4275-B647-73F8F9B58342}">
            <xm:f>NOT(ISERROR(SEARCH('Listados Datos'!$T$5,AF140)))</xm:f>
            <xm:f>'Listados Datos'!$T$5</xm:f>
            <x14:dxf>
              <font>
                <b/>
                <i val="0"/>
                <color auto="1"/>
              </font>
              <fill>
                <patternFill>
                  <bgColor rgb="FFFFFF00"/>
                </patternFill>
              </fill>
            </x14:dxf>
          </x14:cfRule>
          <x14:cfRule type="containsText" priority="14694" operator="containsText" id="{4510293F-A6D9-4B1C-98E1-AC5A0BF26596}">
            <xm:f>NOT(ISERROR(SEARCH('Listados Datos'!$T$6,AF140)))</xm:f>
            <xm:f>'Listados Datos'!$T$6</xm:f>
            <x14:dxf>
              <font>
                <b/>
                <i val="0"/>
              </font>
              <fill>
                <patternFill>
                  <bgColor rgb="FF92D050"/>
                </patternFill>
              </fill>
            </x14:dxf>
          </x14:cfRule>
          <xm:sqref>AF140</xm:sqref>
        </x14:conditionalFormatting>
        <x14:conditionalFormatting xmlns:xm="http://schemas.microsoft.com/office/excel/2006/main">
          <x14:cfRule type="containsText" priority="14687" operator="containsText" id="{49EABD31-79BD-485A-B110-7B0C90DA9903}">
            <xm:f>NOT(ISERROR(SEARCH('Listados Datos'!$T$3,AB140)))</xm:f>
            <xm:f>'Listados Datos'!$T$3</xm:f>
            <x14:dxf>
              <fill>
                <patternFill patternType="solid">
                  <bgColor rgb="FFC00000"/>
                </patternFill>
              </fill>
            </x14:dxf>
          </x14:cfRule>
          <x14:cfRule type="containsText" priority="14688" operator="containsText" id="{D9DB8474-C8BA-40CF-9D54-BFA55E89F07F}">
            <xm:f>NOT(ISERROR(SEARCH('Listados Datos'!$T$4,AB140)))</xm:f>
            <xm:f>'Listados Datos'!$T$4</xm:f>
            <x14:dxf>
              <font>
                <b/>
                <i val="0"/>
                <color theme="0"/>
              </font>
              <fill>
                <patternFill>
                  <bgColor rgb="FFE26B0A"/>
                </patternFill>
              </fill>
            </x14:dxf>
          </x14:cfRule>
          <x14:cfRule type="containsText" priority="14689" operator="containsText" id="{611691DF-E48A-476E-88C6-37CD4AF874DF}">
            <xm:f>NOT(ISERROR(SEARCH('Listados Datos'!$T$5,AB140)))</xm:f>
            <xm:f>'Listados Datos'!$T$5</xm:f>
            <x14:dxf>
              <font>
                <b/>
                <i val="0"/>
                <color auto="1"/>
              </font>
              <fill>
                <patternFill>
                  <bgColor rgb="FFFFFF00"/>
                </patternFill>
              </fill>
            </x14:dxf>
          </x14:cfRule>
          <x14:cfRule type="containsText" priority="14690" operator="containsText" id="{B8F2E17B-CEF0-475E-AAE1-C9B966C9D8CB}">
            <xm:f>NOT(ISERROR(SEARCH('Listados Datos'!$T$6,AB140)))</xm:f>
            <xm:f>'Listados Datos'!$T$6</xm:f>
            <x14:dxf>
              <font>
                <b/>
                <i val="0"/>
              </font>
              <fill>
                <patternFill>
                  <bgColor rgb="FF92D050"/>
                </patternFill>
              </fill>
            </x14:dxf>
          </x14:cfRule>
          <xm:sqref>AB140</xm:sqref>
        </x14:conditionalFormatting>
        <x14:conditionalFormatting xmlns:xm="http://schemas.microsoft.com/office/excel/2006/main">
          <x14:cfRule type="containsText" priority="14677" operator="containsText" id="{B3E0E944-6A21-4B5C-8221-8D7D6092C82E}">
            <xm:f>NOT(ISERROR(SEARCH('Listados Datos'!$P$3,Z140)))</xm:f>
            <xm:f>'Listados Datos'!$P$3</xm:f>
            <x14:dxf>
              <fill>
                <patternFill>
                  <bgColor rgb="FF99CC00"/>
                </patternFill>
              </fill>
            </x14:dxf>
          </x14:cfRule>
          <x14:cfRule type="containsText" priority="14678" operator="containsText" id="{8D6CF622-6AAF-45AF-943E-490DA422A1F8}">
            <xm:f>NOT(ISERROR(SEARCH('Listados Datos'!$P$4,Z140)))</xm:f>
            <xm:f>'Listados Datos'!$P$4</xm:f>
            <x14:dxf>
              <fill>
                <patternFill>
                  <bgColor rgb="FF33CC33"/>
                </patternFill>
              </fill>
            </x14:dxf>
          </x14:cfRule>
          <x14:cfRule type="containsText" priority="14679" operator="containsText" id="{85EA6139-5FA4-4B8A-B72E-7AAEBD26CF8A}">
            <xm:f>NOT(ISERROR(SEARCH('Listados Datos'!$P$5,Z140)))</xm:f>
            <xm:f>'Listados Datos'!$P$5</xm:f>
            <x14:dxf>
              <fill>
                <patternFill>
                  <bgColor rgb="FFFFFF00"/>
                </patternFill>
              </fill>
            </x14:dxf>
          </x14:cfRule>
          <x14:cfRule type="containsText" priority="14680" operator="containsText" id="{91329297-6DC9-4246-B735-0428BF2193CC}">
            <xm:f>NOT(ISERROR(SEARCH('Listados Datos'!$P$6,Z140)))</xm:f>
            <xm:f>'Listados Datos'!$P$6</xm:f>
            <x14:dxf>
              <fill>
                <patternFill>
                  <bgColor rgb="FFFFC000"/>
                </patternFill>
              </fill>
            </x14:dxf>
          </x14:cfRule>
          <x14:cfRule type="containsText" priority="14681" operator="containsText" id="{54DFF177-CB43-474F-B974-57A438C707EC}">
            <xm:f>NOT(ISERROR(SEARCH('Listados Datos'!$P$7,Z140)))</xm:f>
            <xm:f>'Listados Datos'!$P$7</xm:f>
            <x14:dxf>
              <fill>
                <patternFill>
                  <bgColor rgb="FFFF0000"/>
                </patternFill>
              </fill>
            </x14:dxf>
          </x14:cfRule>
          <xm:sqref>Z140</xm:sqref>
        </x14:conditionalFormatting>
        <x14:conditionalFormatting xmlns:xm="http://schemas.microsoft.com/office/excel/2006/main">
          <x14:cfRule type="containsText" priority="14663" operator="containsText" id="{CE8E4187-B4D5-4580-8EFC-5F765D0F5A35}">
            <xm:f>NOT(ISERROR(SEARCH('Listados Datos'!$T$3,AT140)))</xm:f>
            <xm:f>'Listados Datos'!$T$3</xm:f>
            <x14:dxf>
              <fill>
                <patternFill patternType="solid">
                  <bgColor rgb="FFC00000"/>
                </patternFill>
              </fill>
            </x14:dxf>
          </x14:cfRule>
          <x14:cfRule type="containsText" priority="14664" operator="containsText" id="{3125A074-7FA9-4265-9820-6D4CCE5C91C7}">
            <xm:f>NOT(ISERROR(SEARCH('Listados Datos'!$T$4,AT140)))</xm:f>
            <xm:f>'Listados Datos'!$T$4</xm:f>
            <x14:dxf>
              <font>
                <b/>
                <i val="0"/>
                <color theme="0"/>
              </font>
              <fill>
                <patternFill>
                  <bgColor rgb="FFE26B0A"/>
                </patternFill>
              </fill>
            </x14:dxf>
          </x14:cfRule>
          <x14:cfRule type="containsText" priority="14665" operator="containsText" id="{365270B6-D732-40EE-BBC6-528E834CD37E}">
            <xm:f>NOT(ISERROR(SEARCH('Listados Datos'!$T$5,AT140)))</xm:f>
            <xm:f>'Listados Datos'!$T$5</xm:f>
            <x14:dxf>
              <font>
                <b/>
                <i val="0"/>
                <color auto="1"/>
              </font>
              <fill>
                <patternFill>
                  <bgColor rgb="FFFFFF00"/>
                </patternFill>
              </fill>
            </x14:dxf>
          </x14:cfRule>
          <x14:cfRule type="containsText" priority="14666" operator="containsText" id="{A0699E8D-22CF-4D82-82F6-E3E7B7134DB1}">
            <xm:f>NOT(ISERROR(SEARCH('Listados Datos'!$T$6,AT140)))</xm:f>
            <xm:f>'Listados Datos'!$T$6</xm:f>
            <x14:dxf>
              <font>
                <b/>
                <i val="0"/>
              </font>
              <fill>
                <patternFill>
                  <bgColor rgb="FF92D050"/>
                </patternFill>
              </fill>
            </x14:dxf>
          </x14:cfRule>
          <xm:sqref>AT140</xm:sqref>
        </x14:conditionalFormatting>
        <x14:conditionalFormatting xmlns:xm="http://schemas.microsoft.com/office/excel/2006/main">
          <x14:cfRule type="containsText" priority="14653" operator="containsText" id="{CAF23EE3-105B-4386-ADBC-3E1BF082C20D}">
            <xm:f>NOT(ISERROR(SEARCH('Listados Datos'!$P$3,AR140)))</xm:f>
            <xm:f>'Listados Datos'!$P$3</xm:f>
            <x14:dxf>
              <fill>
                <patternFill>
                  <bgColor rgb="FF99CC00"/>
                </patternFill>
              </fill>
            </x14:dxf>
          </x14:cfRule>
          <x14:cfRule type="containsText" priority="14654" operator="containsText" id="{151021AC-9BBC-446E-BD0A-C64A243B66EB}">
            <xm:f>NOT(ISERROR(SEARCH('Listados Datos'!$P$4,AR140)))</xm:f>
            <xm:f>'Listados Datos'!$P$4</xm:f>
            <x14:dxf>
              <fill>
                <patternFill>
                  <bgColor rgb="FF33CC33"/>
                </patternFill>
              </fill>
            </x14:dxf>
          </x14:cfRule>
          <x14:cfRule type="containsText" priority="14655" operator="containsText" id="{E0ACF117-11B8-4E59-8911-583ABFD48C3C}">
            <xm:f>NOT(ISERROR(SEARCH('Listados Datos'!$P$5,AR140)))</xm:f>
            <xm:f>'Listados Datos'!$P$5</xm:f>
            <x14:dxf>
              <fill>
                <patternFill>
                  <bgColor rgb="FFFFFF00"/>
                </patternFill>
              </fill>
            </x14:dxf>
          </x14:cfRule>
          <x14:cfRule type="containsText" priority="14656" operator="containsText" id="{A80205F6-962A-4D57-AE66-F27489FFB8F2}">
            <xm:f>NOT(ISERROR(SEARCH('Listados Datos'!$P$6,AR140)))</xm:f>
            <xm:f>'Listados Datos'!$P$6</xm:f>
            <x14:dxf>
              <fill>
                <patternFill>
                  <bgColor rgb="FFFFC000"/>
                </patternFill>
              </fill>
            </x14:dxf>
          </x14:cfRule>
          <x14:cfRule type="containsText" priority="14657" operator="containsText" id="{C3F26630-F6E9-47AF-9A05-72482D3D108E}">
            <xm:f>NOT(ISERROR(SEARCH('Listados Datos'!$P$7,AR140)))</xm:f>
            <xm:f>'Listados Datos'!$P$7</xm:f>
            <x14:dxf>
              <fill>
                <patternFill>
                  <bgColor rgb="FFFF0000"/>
                </patternFill>
              </fill>
            </x14:dxf>
          </x14:cfRule>
          <xm:sqref>AR140</xm:sqref>
        </x14:conditionalFormatting>
        <x14:conditionalFormatting xmlns:xm="http://schemas.microsoft.com/office/excel/2006/main">
          <x14:cfRule type="containsText" priority="14649" operator="containsText" id="{0DD4E626-43B7-4E07-995C-0195EB9DB5A8}">
            <xm:f>NOT(ISERROR(SEARCH('Listados Datos'!$T$3,AF146)))</xm:f>
            <xm:f>'Listados Datos'!$T$3</xm:f>
            <x14:dxf>
              <fill>
                <patternFill patternType="solid">
                  <bgColor rgb="FFC00000"/>
                </patternFill>
              </fill>
            </x14:dxf>
          </x14:cfRule>
          <x14:cfRule type="containsText" priority="14650" operator="containsText" id="{3BA5F217-82A0-4F80-950B-431796A7AD4D}">
            <xm:f>NOT(ISERROR(SEARCH('Listados Datos'!$T$4,AF146)))</xm:f>
            <xm:f>'Listados Datos'!$T$4</xm:f>
            <x14:dxf>
              <font>
                <b/>
                <i val="0"/>
                <color theme="0"/>
              </font>
              <fill>
                <patternFill>
                  <bgColor rgb="FFE26B0A"/>
                </patternFill>
              </fill>
            </x14:dxf>
          </x14:cfRule>
          <x14:cfRule type="containsText" priority="14651" operator="containsText" id="{06720040-38F8-48FF-80AA-127421EF8C8E}">
            <xm:f>NOT(ISERROR(SEARCH('Listados Datos'!$T$5,AF146)))</xm:f>
            <xm:f>'Listados Datos'!$T$5</xm:f>
            <x14:dxf>
              <font>
                <b/>
                <i val="0"/>
                <color auto="1"/>
              </font>
              <fill>
                <patternFill>
                  <bgColor rgb="FFFFFF00"/>
                </patternFill>
              </fill>
            </x14:dxf>
          </x14:cfRule>
          <x14:cfRule type="containsText" priority="14652" operator="containsText" id="{309C506C-3A36-45F1-9598-37EB0E8E8704}">
            <xm:f>NOT(ISERROR(SEARCH('Listados Datos'!$T$6,AF146)))</xm:f>
            <xm:f>'Listados Datos'!$T$6</xm:f>
            <x14:dxf>
              <font>
                <b/>
                <i val="0"/>
              </font>
              <fill>
                <patternFill>
                  <bgColor rgb="FF92D050"/>
                </patternFill>
              </fill>
            </x14:dxf>
          </x14:cfRule>
          <xm:sqref>AF146</xm:sqref>
        </x14:conditionalFormatting>
        <x14:conditionalFormatting xmlns:xm="http://schemas.microsoft.com/office/excel/2006/main">
          <x14:cfRule type="containsText" priority="14645" operator="containsText" id="{876EA314-8A6B-49D1-9459-523C7384B0E2}">
            <xm:f>NOT(ISERROR(SEARCH('Listados Datos'!$T$3,AB146)))</xm:f>
            <xm:f>'Listados Datos'!$T$3</xm:f>
            <x14:dxf>
              <fill>
                <patternFill patternType="solid">
                  <bgColor rgb="FFC00000"/>
                </patternFill>
              </fill>
            </x14:dxf>
          </x14:cfRule>
          <x14:cfRule type="containsText" priority="14646" operator="containsText" id="{ABDDD6D0-E898-44B5-B954-EFD91B14174E}">
            <xm:f>NOT(ISERROR(SEARCH('Listados Datos'!$T$4,AB146)))</xm:f>
            <xm:f>'Listados Datos'!$T$4</xm:f>
            <x14:dxf>
              <font>
                <b/>
                <i val="0"/>
                <color theme="0"/>
              </font>
              <fill>
                <patternFill>
                  <bgColor rgb="FFE26B0A"/>
                </patternFill>
              </fill>
            </x14:dxf>
          </x14:cfRule>
          <x14:cfRule type="containsText" priority="14647" operator="containsText" id="{3B1BCCFF-B136-4DE5-9B80-FB9967FC8D9C}">
            <xm:f>NOT(ISERROR(SEARCH('Listados Datos'!$T$5,AB146)))</xm:f>
            <xm:f>'Listados Datos'!$T$5</xm:f>
            <x14:dxf>
              <font>
                <b/>
                <i val="0"/>
                <color auto="1"/>
              </font>
              <fill>
                <patternFill>
                  <bgColor rgb="FFFFFF00"/>
                </patternFill>
              </fill>
            </x14:dxf>
          </x14:cfRule>
          <x14:cfRule type="containsText" priority="14648" operator="containsText" id="{21642BB5-308D-4F01-9E81-03C9C17DF015}">
            <xm:f>NOT(ISERROR(SEARCH('Listados Datos'!$T$6,AB146)))</xm:f>
            <xm:f>'Listados Datos'!$T$6</xm:f>
            <x14:dxf>
              <font>
                <b/>
                <i val="0"/>
              </font>
              <fill>
                <patternFill>
                  <bgColor rgb="FF92D050"/>
                </patternFill>
              </fill>
            </x14:dxf>
          </x14:cfRule>
          <xm:sqref>AB146</xm:sqref>
        </x14:conditionalFormatting>
        <x14:conditionalFormatting xmlns:xm="http://schemas.microsoft.com/office/excel/2006/main">
          <x14:cfRule type="containsText" priority="14635" operator="containsText" id="{E05EC3ED-46DF-4664-9D59-30BF9E585E01}">
            <xm:f>NOT(ISERROR(SEARCH('Listados Datos'!$P$3,Z146)))</xm:f>
            <xm:f>'Listados Datos'!$P$3</xm:f>
            <x14:dxf>
              <fill>
                <patternFill>
                  <bgColor rgb="FF99CC00"/>
                </patternFill>
              </fill>
            </x14:dxf>
          </x14:cfRule>
          <x14:cfRule type="containsText" priority="14636" operator="containsText" id="{938C00CC-5B9E-4211-A124-15F1B923604C}">
            <xm:f>NOT(ISERROR(SEARCH('Listados Datos'!$P$4,Z146)))</xm:f>
            <xm:f>'Listados Datos'!$P$4</xm:f>
            <x14:dxf>
              <fill>
                <patternFill>
                  <bgColor rgb="FF33CC33"/>
                </patternFill>
              </fill>
            </x14:dxf>
          </x14:cfRule>
          <x14:cfRule type="containsText" priority="14637" operator="containsText" id="{9F07BBDD-CD20-4CD8-9769-E1E1556C0308}">
            <xm:f>NOT(ISERROR(SEARCH('Listados Datos'!$P$5,Z146)))</xm:f>
            <xm:f>'Listados Datos'!$P$5</xm:f>
            <x14:dxf>
              <fill>
                <patternFill>
                  <bgColor rgb="FFFFFF00"/>
                </patternFill>
              </fill>
            </x14:dxf>
          </x14:cfRule>
          <x14:cfRule type="containsText" priority="14638" operator="containsText" id="{8B065FC9-1893-426C-B817-913EF6A7FA23}">
            <xm:f>NOT(ISERROR(SEARCH('Listados Datos'!$P$6,Z146)))</xm:f>
            <xm:f>'Listados Datos'!$P$6</xm:f>
            <x14:dxf>
              <fill>
                <patternFill>
                  <bgColor rgb="FFFFC000"/>
                </patternFill>
              </fill>
            </x14:dxf>
          </x14:cfRule>
          <x14:cfRule type="containsText" priority="14639" operator="containsText" id="{48D4F78E-2523-48C3-BB6A-EA8164E192C5}">
            <xm:f>NOT(ISERROR(SEARCH('Listados Datos'!$P$7,Z146)))</xm:f>
            <xm:f>'Listados Datos'!$P$7</xm:f>
            <x14:dxf>
              <fill>
                <patternFill>
                  <bgColor rgb="FFFF0000"/>
                </patternFill>
              </fill>
            </x14:dxf>
          </x14:cfRule>
          <xm:sqref>Z146</xm:sqref>
        </x14:conditionalFormatting>
        <x14:conditionalFormatting xmlns:xm="http://schemas.microsoft.com/office/excel/2006/main">
          <x14:cfRule type="containsText" priority="14621" operator="containsText" id="{48E3CC73-E494-4029-B77F-583B6D815941}">
            <xm:f>NOT(ISERROR(SEARCH('Listados Datos'!$T$3,AT146)))</xm:f>
            <xm:f>'Listados Datos'!$T$3</xm:f>
            <x14:dxf>
              <fill>
                <patternFill patternType="solid">
                  <bgColor rgb="FFC00000"/>
                </patternFill>
              </fill>
            </x14:dxf>
          </x14:cfRule>
          <x14:cfRule type="containsText" priority="14622" operator="containsText" id="{4A479CEB-D2E3-487D-AF4F-BFCB0246AC6D}">
            <xm:f>NOT(ISERROR(SEARCH('Listados Datos'!$T$4,AT146)))</xm:f>
            <xm:f>'Listados Datos'!$T$4</xm:f>
            <x14:dxf>
              <font>
                <b/>
                <i val="0"/>
                <color theme="0"/>
              </font>
              <fill>
                <patternFill>
                  <bgColor rgb="FFE26B0A"/>
                </patternFill>
              </fill>
            </x14:dxf>
          </x14:cfRule>
          <x14:cfRule type="containsText" priority="14623" operator="containsText" id="{DE0F1924-7E53-4EEB-AD2D-26B6CBDF13B9}">
            <xm:f>NOT(ISERROR(SEARCH('Listados Datos'!$T$5,AT146)))</xm:f>
            <xm:f>'Listados Datos'!$T$5</xm:f>
            <x14:dxf>
              <font>
                <b/>
                <i val="0"/>
                <color auto="1"/>
              </font>
              <fill>
                <patternFill>
                  <bgColor rgb="FFFFFF00"/>
                </patternFill>
              </fill>
            </x14:dxf>
          </x14:cfRule>
          <x14:cfRule type="containsText" priority="14624" operator="containsText" id="{D3D9F599-789E-4298-8A4F-F38356259576}">
            <xm:f>NOT(ISERROR(SEARCH('Listados Datos'!$T$6,AT146)))</xm:f>
            <xm:f>'Listados Datos'!$T$6</xm:f>
            <x14:dxf>
              <font>
                <b/>
                <i val="0"/>
              </font>
              <fill>
                <patternFill>
                  <bgColor rgb="FF92D050"/>
                </patternFill>
              </fill>
            </x14:dxf>
          </x14:cfRule>
          <xm:sqref>AT146</xm:sqref>
        </x14:conditionalFormatting>
        <x14:conditionalFormatting xmlns:xm="http://schemas.microsoft.com/office/excel/2006/main">
          <x14:cfRule type="containsText" priority="14611" operator="containsText" id="{74876125-8352-4FF8-BECB-12322F0914B6}">
            <xm:f>NOT(ISERROR(SEARCH('Listados Datos'!$P$3,AR146)))</xm:f>
            <xm:f>'Listados Datos'!$P$3</xm:f>
            <x14:dxf>
              <fill>
                <patternFill>
                  <bgColor rgb="FF99CC00"/>
                </patternFill>
              </fill>
            </x14:dxf>
          </x14:cfRule>
          <x14:cfRule type="containsText" priority="14612" operator="containsText" id="{3EAF5317-DF73-4E28-AB23-D7A8E26383EF}">
            <xm:f>NOT(ISERROR(SEARCH('Listados Datos'!$P$4,AR146)))</xm:f>
            <xm:f>'Listados Datos'!$P$4</xm:f>
            <x14:dxf>
              <fill>
                <patternFill>
                  <bgColor rgb="FF33CC33"/>
                </patternFill>
              </fill>
            </x14:dxf>
          </x14:cfRule>
          <x14:cfRule type="containsText" priority="14613" operator="containsText" id="{FA6BCD76-1C87-4442-9A9F-99BF96566BDB}">
            <xm:f>NOT(ISERROR(SEARCH('Listados Datos'!$P$5,AR146)))</xm:f>
            <xm:f>'Listados Datos'!$P$5</xm:f>
            <x14:dxf>
              <fill>
                <patternFill>
                  <bgColor rgb="FFFFFF00"/>
                </patternFill>
              </fill>
            </x14:dxf>
          </x14:cfRule>
          <x14:cfRule type="containsText" priority="14614" operator="containsText" id="{CB5F234C-5187-44C3-95FE-15EA87B41196}">
            <xm:f>NOT(ISERROR(SEARCH('Listados Datos'!$P$6,AR146)))</xm:f>
            <xm:f>'Listados Datos'!$P$6</xm:f>
            <x14:dxf>
              <fill>
                <patternFill>
                  <bgColor rgb="FFFFC000"/>
                </patternFill>
              </fill>
            </x14:dxf>
          </x14:cfRule>
          <x14:cfRule type="containsText" priority="14615" operator="containsText" id="{9D18BBA2-A9D7-48E9-B1B9-6BE68E9B2F2E}">
            <xm:f>NOT(ISERROR(SEARCH('Listados Datos'!$P$7,AR146)))</xm:f>
            <xm:f>'Listados Datos'!$P$7</xm:f>
            <x14:dxf>
              <fill>
                <patternFill>
                  <bgColor rgb="FFFF0000"/>
                </patternFill>
              </fill>
            </x14:dxf>
          </x14:cfRule>
          <xm:sqref>AR146</xm:sqref>
        </x14:conditionalFormatting>
        <x14:conditionalFormatting xmlns:xm="http://schemas.microsoft.com/office/excel/2006/main">
          <x14:cfRule type="containsText" priority="14607" operator="containsText" id="{CBFB4B74-DFD9-4EC5-BA89-391FEA0EAE88}">
            <xm:f>NOT(ISERROR(SEARCH('Listados Datos'!$T$3,AF152)))</xm:f>
            <xm:f>'Listados Datos'!$T$3</xm:f>
            <x14:dxf>
              <fill>
                <patternFill patternType="solid">
                  <bgColor rgb="FFC00000"/>
                </patternFill>
              </fill>
            </x14:dxf>
          </x14:cfRule>
          <x14:cfRule type="containsText" priority="14608" operator="containsText" id="{6E1DB1C4-9A77-40F1-A8D5-235369FDB0C8}">
            <xm:f>NOT(ISERROR(SEARCH('Listados Datos'!$T$4,AF152)))</xm:f>
            <xm:f>'Listados Datos'!$T$4</xm:f>
            <x14:dxf>
              <font>
                <b/>
                <i val="0"/>
                <color theme="0"/>
              </font>
              <fill>
                <patternFill>
                  <bgColor rgb="FFE26B0A"/>
                </patternFill>
              </fill>
            </x14:dxf>
          </x14:cfRule>
          <x14:cfRule type="containsText" priority="14609" operator="containsText" id="{3C42E60C-F0C5-4B41-A740-2B731442A9B6}">
            <xm:f>NOT(ISERROR(SEARCH('Listados Datos'!$T$5,AF152)))</xm:f>
            <xm:f>'Listados Datos'!$T$5</xm:f>
            <x14:dxf>
              <font>
                <b/>
                <i val="0"/>
                <color auto="1"/>
              </font>
              <fill>
                <patternFill>
                  <bgColor rgb="FFFFFF00"/>
                </patternFill>
              </fill>
            </x14:dxf>
          </x14:cfRule>
          <x14:cfRule type="containsText" priority="14610" operator="containsText" id="{B842EC4B-46AD-4555-A522-8B969F403A84}">
            <xm:f>NOT(ISERROR(SEARCH('Listados Datos'!$T$6,AF152)))</xm:f>
            <xm:f>'Listados Datos'!$T$6</xm:f>
            <x14:dxf>
              <font>
                <b/>
                <i val="0"/>
              </font>
              <fill>
                <patternFill>
                  <bgColor rgb="FF92D050"/>
                </patternFill>
              </fill>
            </x14:dxf>
          </x14:cfRule>
          <xm:sqref>AF152</xm:sqref>
        </x14:conditionalFormatting>
        <x14:conditionalFormatting xmlns:xm="http://schemas.microsoft.com/office/excel/2006/main">
          <x14:cfRule type="containsText" priority="14603" operator="containsText" id="{012140C9-F531-402E-99A7-55DEED8CA982}">
            <xm:f>NOT(ISERROR(SEARCH('Listados Datos'!$T$3,AB152)))</xm:f>
            <xm:f>'Listados Datos'!$T$3</xm:f>
            <x14:dxf>
              <fill>
                <patternFill patternType="solid">
                  <bgColor rgb="FFC00000"/>
                </patternFill>
              </fill>
            </x14:dxf>
          </x14:cfRule>
          <x14:cfRule type="containsText" priority="14604" operator="containsText" id="{D6883F6F-9EB1-45D7-AE4F-0D2A3BEFE5BA}">
            <xm:f>NOT(ISERROR(SEARCH('Listados Datos'!$T$4,AB152)))</xm:f>
            <xm:f>'Listados Datos'!$T$4</xm:f>
            <x14:dxf>
              <font>
                <b/>
                <i val="0"/>
                <color theme="0"/>
              </font>
              <fill>
                <patternFill>
                  <bgColor rgb="FFE26B0A"/>
                </patternFill>
              </fill>
            </x14:dxf>
          </x14:cfRule>
          <x14:cfRule type="containsText" priority="14605" operator="containsText" id="{02C232B7-2BFA-43F7-89A5-498C14FF36C5}">
            <xm:f>NOT(ISERROR(SEARCH('Listados Datos'!$T$5,AB152)))</xm:f>
            <xm:f>'Listados Datos'!$T$5</xm:f>
            <x14:dxf>
              <font>
                <b/>
                <i val="0"/>
                <color auto="1"/>
              </font>
              <fill>
                <patternFill>
                  <bgColor rgb="FFFFFF00"/>
                </patternFill>
              </fill>
            </x14:dxf>
          </x14:cfRule>
          <x14:cfRule type="containsText" priority="14606" operator="containsText" id="{A8FD6922-3C76-40A1-95D4-3C53582969DF}">
            <xm:f>NOT(ISERROR(SEARCH('Listados Datos'!$T$6,AB152)))</xm:f>
            <xm:f>'Listados Datos'!$T$6</xm:f>
            <x14:dxf>
              <font>
                <b/>
                <i val="0"/>
              </font>
              <fill>
                <patternFill>
                  <bgColor rgb="FF92D050"/>
                </patternFill>
              </fill>
            </x14:dxf>
          </x14:cfRule>
          <xm:sqref>AB152</xm:sqref>
        </x14:conditionalFormatting>
        <x14:conditionalFormatting xmlns:xm="http://schemas.microsoft.com/office/excel/2006/main">
          <x14:cfRule type="containsText" priority="14593" operator="containsText" id="{43F4137F-BC2C-48A8-ABF0-DB9CBA703B65}">
            <xm:f>NOT(ISERROR(SEARCH('Listados Datos'!$P$3,Z152)))</xm:f>
            <xm:f>'Listados Datos'!$P$3</xm:f>
            <x14:dxf>
              <fill>
                <patternFill>
                  <bgColor rgb="FF99CC00"/>
                </patternFill>
              </fill>
            </x14:dxf>
          </x14:cfRule>
          <x14:cfRule type="containsText" priority="14594" operator="containsText" id="{C7DE725C-5C78-48A3-B40A-6429B212EA95}">
            <xm:f>NOT(ISERROR(SEARCH('Listados Datos'!$P$4,Z152)))</xm:f>
            <xm:f>'Listados Datos'!$P$4</xm:f>
            <x14:dxf>
              <fill>
                <patternFill>
                  <bgColor rgb="FF33CC33"/>
                </patternFill>
              </fill>
            </x14:dxf>
          </x14:cfRule>
          <x14:cfRule type="containsText" priority="14595" operator="containsText" id="{4EDA69DE-7546-416F-B475-E20FEE460149}">
            <xm:f>NOT(ISERROR(SEARCH('Listados Datos'!$P$5,Z152)))</xm:f>
            <xm:f>'Listados Datos'!$P$5</xm:f>
            <x14:dxf>
              <fill>
                <patternFill>
                  <bgColor rgb="FFFFFF00"/>
                </patternFill>
              </fill>
            </x14:dxf>
          </x14:cfRule>
          <x14:cfRule type="containsText" priority="14596" operator="containsText" id="{4E446B91-EA64-4983-9873-97E44B0A05E0}">
            <xm:f>NOT(ISERROR(SEARCH('Listados Datos'!$P$6,Z152)))</xm:f>
            <xm:f>'Listados Datos'!$P$6</xm:f>
            <x14:dxf>
              <fill>
                <patternFill>
                  <bgColor rgb="FFFFC000"/>
                </patternFill>
              </fill>
            </x14:dxf>
          </x14:cfRule>
          <x14:cfRule type="containsText" priority="14597" operator="containsText" id="{E1E95297-E420-4D36-A55C-6CB978382CFA}">
            <xm:f>NOT(ISERROR(SEARCH('Listados Datos'!$P$7,Z152)))</xm:f>
            <xm:f>'Listados Datos'!$P$7</xm:f>
            <x14:dxf>
              <fill>
                <patternFill>
                  <bgColor rgb="FFFF0000"/>
                </patternFill>
              </fill>
            </x14:dxf>
          </x14:cfRule>
          <xm:sqref>Z152</xm:sqref>
        </x14:conditionalFormatting>
        <x14:conditionalFormatting xmlns:xm="http://schemas.microsoft.com/office/excel/2006/main">
          <x14:cfRule type="containsText" priority="14579" operator="containsText" id="{BAAF63D5-997C-4541-B299-E782CF84EEE5}">
            <xm:f>NOT(ISERROR(SEARCH('Listados Datos'!$T$3,AT152)))</xm:f>
            <xm:f>'Listados Datos'!$T$3</xm:f>
            <x14:dxf>
              <fill>
                <patternFill patternType="solid">
                  <bgColor rgb="FFC00000"/>
                </patternFill>
              </fill>
            </x14:dxf>
          </x14:cfRule>
          <x14:cfRule type="containsText" priority="14580" operator="containsText" id="{3DCF2907-587D-451D-9D11-38AB4558CFE8}">
            <xm:f>NOT(ISERROR(SEARCH('Listados Datos'!$T$4,AT152)))</xm:f>
            <xm:f>'Listados Datos'!$T$4</xm:f>
            <x14:dxf>
              <font>
                <b/>
                <i val="0"/>
                <color theme="0"/>
              </font>
              <fill>
                <patternFill>
                  <bgColor rgb="FFE26B0A"/>
                </patternFill>
              </fill>
            </x14:dxf>
          </x14:cfRule>
          <x14:cfRule type="containsText" priority="14581" operator="containsText" id="{D5A57D74-BF42-467C-A040-9FFB8BA47E9F}">
            <xm:f>NOT(ISERROR(SEARCH('Listados Datos'!$T$5,AT152)))</xm:f>
            <xm:f>'Listados Datos'!$T$5</xm:f>
            <x14:dxf>
              <font>
                <b/>
                <i val="0"/>
                <color auto="1"/>
              </font>
              <fill>
                <patternFill>
                  <bgColor rgb="FFFFFF00"/>
                </patternFill>
              </fill>
            </x14:dxf>
          </x14:cfRule>
          <x14:cfRule type="containsText" priority="14582" operator="containsText" id="{504452C4-A50D-4390-BA3B-77192EBBF904}">
            <xm:f>NOT(ISERROR(SEARCH('Listados Datos'!$T$6,AT152)))</xm:f>
            <xm:f>'Listados Datos'!$T$6</xm:f>
            <x14:dxf>
              <font>
                <b/>
                <i val="0"/>
              </font>
              <fill>
                <patternFill>
                  <bgColor rgb="FF92D050"/>
                </patternFill>
              </fill>
            </x14:dxf>
          </x14:cfRule>
          <xm:sqref>AT152</xm:sqref>
        </x14:conditionalFormatting>
        <x14:conditionalFormatting xmlns:xm="http://schemas.microsoft.com/office/excel/2006/main">
          <x14:cfRule type="containsText" priority="14569" operator="containsText" id="{3B0ED8A0-CF8D-4FE7-8711-ADD8A45181A8}">
            <xm:f>NOT(ISERROR(SEARCH('Listados Datos'!$P$3,AR152)))</xm:f>
            <xm:f>'Listados Datos'!$P$3</xm:f>
            <x14:dxf>
              <fill>
                <patternFill>
                  <bgColor rgb="FF99CC00"/>
                </patternFill>
              </fill>
            </x14:dxf>
          </x14:cfRule>
          <x14:cfRule type="containsText" priority="14570" operator="containsText" id="{0FFF54D8-1715-4214-A1AD-AE18118F98D5}">
            <xm:f>NOT(ISERROR(SEARCH('Listados Datos'!$P$4,AR152)))</xm:f>
            <xm:f>'Listados Datos'!$P$4</xm:f>
            <x14:dxf>
              <fill>
                <patternFill>
                  <bgColor rgb="FF33CC33"/>
                </patternFill>
              </fill>
            </x14:dxf>
          </x14:cfRule>
          <x14:cfRule type="containsText" priority="14571" operator="containsText" id="{F45F598B-DC57-42AF-90B1-5A2C12C182AD}">
            <xm:f>NOT(ISERROR(SEARCH('Listados Datos'!$P$5,AR152)))</xm:f>
            <xm:f>'Listados Datos'!$P$5</xm:f>
            <x14:dxf>
              <fill>
                <patternFill>
                  <bgColor rgb="FFFFFF00"/>
                </patternFill>
              </fill>
            </x14:dxf>
          </x14:cfRule>
          <x14:cfRule type="containsText" priority="14572" operator="containsText" id="{0EB2B982-5DB5-492A-8428-C0ED3CF4E33B}">
            <xm:f>NOT(ISERROR(SEARCH('Listados Datos'!$P$6,AR152)))</xm:f>
            <xm:f>'Listados Datos'!$P$6</xm:f>
            <x14:dxf>
              <fill>
                <patternFill>
                  <bgColor rgb="FFFFC000"/>
                </patternFill>
              </fill>
            </x14:dxf>
          </x14:cfRule>
          <x14:cfRule type="containsText" priority="14573" operator="containsText" id="{F729CC11-EA3E-4B86-A5A5-E7882D43592F}">
            <xm:f>NOT(ISERROR(SEARCH('Listados Datos'!$P$7,AR152)))</xm:f>
            <xm:f>'Listados Datos'!$P$7</xm:f>
            <x14:dxf>
              <fill>
                <patternFill>
                  <bgColor rgb="FFFF0000"/>
                </patternFill>
              </fill>
            </x14:dxf>
          </x14:cfRule>
          <xm:sqref>AR152</xm:sqref>
        </x14:conditionalFormatting>
        <x14:conditionalFormatting xmlns:xm="http://schemas.microsoft.com/office/excel/2006/main">
          <x14:cfRule type="containsText" priority="14527" operator="containsText" id="{2CA18587-9379-4885-9324-9D44C87B7155}">
            <xm:f>NOT(ISERROR(SEARCH('Listados Datos'!$P$3,AR158)))</xm:f>
            <xm:f>'Listados Datos'!$P$3</xm:f>
            <x14:dxf>
              <fill>
                <patternFill>
                  <bgColor rgb="FF99CC00"/>
                </patternFill>
              </fill>
            </x14:dxf>
          </x14:cfRule>
          <x14:cfRule type="containsText" priority="14528" operator="containsText" id="{37A0E9FC-1AF7-4EAC-BFF3-B937B5CD1CD8}">
            <xm:f>NOT(ISERROR(SEARCH('Listados Datos'!$P$4,AR158)))</xm:f>
            <xm:f>'Listados Datos'!$P$4</xm:f>
            <x14:dxf>
              <fill>
                <patternFill>
                  <bgColor rgb="FF33CC33"/>
                </patternFill>
              </fill>
            </x14:dxf>
          </x14:cfRule>
          <x14:cfRule type="containsText" priority="14529" operator="containsText" id="{C61CF46C-D304-42B4-860D-2466D60D8E2A}">
            <xm:f>NOT(ISERROR(SEARCH('Listados Datos'!$P$5,AR158)))</xm:f>
            <xm:f>'Listados Datos'!$P$5</xm:f>
            <x14:dxf>
              <fill>
                <patternFill>
                  <bgColor rgb="FFFFFF00"/>
                </patternFill>
              </fill>
            </x14:dxf>
          </x14:cfRule>
          <x14:cfRule type="containsText" priority="14530" operator="containsText" id="{84BA45C0-C9D6-4DBA-8842-785D88BFFFD8}">
            <xm:f>NOT(ISERROR(SEARCH('Listados Datos'!$P$6,AR158)))</xm:f>
            <xm:f>'Listados Datos'!$P$6</xm:f>
            <x14:dxf>
              <fill>
                <patternFill>
                  <bgColor rgb="FFFFC000"/>
                </patternFill>
              </fill>
            </x14:dxf>
          </x14:cfRule>
          <x14:cfRule type="containsText" priority="14531" operator="containsText" id="{035C9700-61D9-48B5-9423-33FC982D9B60}">
            <xm:f>NOT(ISERROR(SEARCH('Listados Datos'!$P$7,AR158)))</xm:f>
            <xm:f>'Listados Datos'!$P$7</xm:f>
            <x14:dxf>
              <fill>
                <patternFill>
                  <bgColor rgb="FFFF0000"/>
                </patternFill>
              </fill>
            </x14:dxf>
          </x14:cfRule>
          <xm:sqref>AR158</xm:sqref>
        </x14:conditionalFormatting>
        <x14:conditionalFormatting xmlns:xm="http://schemas.microsoft.com/office/excel/2006/main">
          <x14:cfRule type="containsText" priority="14565" operator="containsText" id="{143FA4C6-A52B-429A-8B39-FF692E53347A}">
            <xm:f>NOT(ISERROR(SEARCH('Listados Datos'!$T$3,AF158)))</xm:f>
            <xm:f>'Listados Datos'!$T$3</xm:f>
            <x14:dxf>
              <fill>
                <patternFill patternType="solid">
                  <bgColor rgb="FFC00000"/>
                </patternFill>
              </fill>
            </x14:dxf>
          </x14:cfRule>
          <x14:cfRule type="containsText" priority="14566" operator="containsText" id="{D741B7CC-F8CA-43F9-BE09-3B2747E12619}">
            <xm:f>NOT(ISERROR(SEARCH('Listados Datos'!$T$4,AF158)))</xm:f>
            <xm:f>'Listados Datos'!$T$4</xm:f>
            <x14:dxf>
              <font>
                <b/>
                <i val="0"/>
                <color theme="0"/>
              </font>
              <fill>
                <patternFill>
                  <bgColor rgb="FFE26B0A"/>
                </patternFill>
              </fill>
            </x14:dxf>
          </x14:cfRule>
          <x14:cfRule type="containsText" priority="14567" operator="containsText" id="{C71C8E3B-A8BA-410E-BCD0-F8092D63FDFB}">
            <xm:f>NOT(ISERROR(SEARCH('Listados Datos'!$T$5,AF158)))</xm:f>
            <xm:f>'Listados Datos'!$T$5</xm:f>
            <x14:dxf>
              <font>
                <b/>
                <i val="0"/>
                <color auto="1"/>
              </font>
              <fill>
                <patternFill>
                  <bgColor rgb="FFFFFF00"/>
                </patternFill>
              </fill>
            </x14:dxf>
          </x14:cfRule>
          <x14:cfRule type="containsText" priority="14568" operator="containsText" id="{740B4757-28C8-42A6-8658-D2BC297D6A8B}">
            <xm:f>NOT(ISERROR(SEARCH('Listados Datos'!$T$6,AF158)))</xm:f>
            <xm:f>'Listados Datos'!$T$6</xm:f>
            <x14:dxf>
              <font>
                <b/>
                <i val="0"/>
              </font>
              <fill>
                <patternFill>
                  <bgColor rgb="FF92D050"/>
                </patternFill>
              </fill>
            </x14:dxf>
          </x14:cfRule>
          <xm:sqref>AF158</xm:sqref>
        </x14:conditionalFormatting>
        <x14:conditionalFormatting xmlns:xm="http://schemas.microsoft.com/office/excel/2006/main">
          <x14:cfRule type="containsText" priority="14561" operator="containsText" id="{67F8A958-F755-44C0-BE89-1164EC38C404}">
            <xm:f>NOT(ISERROR(SEARCH('Listados Datos'!$T$3,AB158)))</xm:f>
            <xm:f>'Listados Datos'!$T$3</xm:f>
            <x14:dxf>
              <fill>
                <patternFill patternType="solid">
                  <bgColor rgb="FFC00000"/>
                </patternFill>
              </fill>
            </x14:dxf>
          </x14:cfRule>
          <x14:cfRule type="containsText" priority="14562" operator="containsText" id="{70BF2D8C-DC68-4F74-8A3B-FC93227654CB}">
            <xm:f>NOT(ISERROR(SEARCH('Listados Datos'!$T$4,AB158)))</xm:f>
            <xm:f>'Listados Datos'!$T$4</xm:f>
            <x14:dxf>
              <font>
                <b/>
                <i val="0"/>
                <color theme="0"/>
              </font>
              <fill>
                <patternFill>
                  <bgColor rgb="FFE26B0A"/>
                </patternFill>
              </fill>
            </x14:dxf>
          </x14:cfRule>
          <x14:cfRule type="containsText" priority="14563" operator="containsText" id="{3E2827CA-B639-4116-8F58-E19B0A8BDF41}">
            <xm:f>NOT(ISERROR(SEARCH('Listados Datos'!$T$5,AB158)))</xm:f>
            <xm:f>'Listados Datos'!$T$5</xm:f>
            <x14:dxf>
              <font>
                <b/>
                <i val="0"/>
                <color auto="1"/>
              </font>
              <fill>
                <patternFill>
                  <bgColor rgb="FFFFFF00"/>
                </patternFill>
              </fill>
            </x14:dxf>
          </x14:cfRule>
          <x14:cfRule type="containsText" priority="14564" operator="containsText" id="{74A9BD8B-6592-4CEA-8FA2-84A8851E00FA}">
            <xm:f>NOT(ISERROR(SEARCH('Listados Datos'!$T$6,AB158)))</xm:f>
            <xm:f>'Listados Datos'!$T$6</xm:f>
            <x14:dxf>
              <font>
                <b/>
                <i val="0"/>
              </font>
              <fill>
                <patternFill>
                  <bgColor rgb="FF92D050"/>
                </patternFill>
              </fill>
            </x14:dxf>
          </x14:cfRule>
          <xm:sqref>AB158</xm:sqref>
        </x14:conditionalFormatting>
        <x14:conditionalFormatting xmlns:xm="http://schemas.microsoft.com/office/excel/2006/main">
          <x14:cfRule type="containsText" priority="14551" operator="containsText" id="{78402FC5-0FA6-44E7-9F2F-9A02BBF30835}">
            <xm:f>NOT(ISERROR(SEARCH('Listados Datos'!$P$3,Z158)))</xm:f>
            <xm:f>'Listados Datos'!$P$3</xm:f>
            <x14:dxf>
              <fill>
                <patternFill>
                  <bgColor rgb="FF99CC00"/>
                </patternFill>
              </fill>
            </x14:dxf>
          </x14:cfRule>
          <x14:cfRule type="containsText" priority="14552" operator="containsText" id="{A4049C2C-490A-48B2-9691-5734F88C5D5D}">
            <xm:f>NOT(ISERROR(SEARCH('Listados Datos'!$P$4,Z158)))</xm:f>
            <xm:f>'Listados Datos'!$P$4</xm:f>
            <x14:dxf>
              <fill>
                <patternFill>
                  <bgColor rgb="FF33CC33"/>
                </patternFill>
              </fill>
            </x14:dxf>
          </x14:cfRule>
          <x14:cfRule type="containsText" priority="14553" operator="containsText" id="{02F8C890-B720-44EB-8C9C-D2887CF81D4D}">
            <xm:f>NOT(ISERROR(SEARCH('Listados Datos'!$P$5,Z158)))</xm:f>
            <xm:f>'Listados Datos'!$P$5</xm:f>
            <x14:dxf>
              <fill>
                <patternFill>
                  <bgColor rgb="FFFFFF00"/>
                </patternFill>
              </fill>
            </x14:dxf>
          </x14:cfRule>
          <x14:cfRule type="containsText" priority="14554" operator="containsText" id="{4642F8E0-8918-480A-8382-DF7F17FA33D9}">
            <xm:f>NOT(ISERROR(SEARCH('Listados Datos'!$P$6,Z158)))</xm:f>
            <xm:f>'Listados Datos'!$P$6</xm:f>
            <x14:dxf>
              <fill>
                <patternFill>
                  <bgColor rgb="FFFFC000"/>
                </patternFill>
              </fill>
            </x14:dxf>
          </x14:cfRule>
          <x14:cfRule type="containsText" priority="14555" operator="containsText" id="{0343AC03-4753-4099-8D51-154C2E7A5B62}">
            <xm:f>NOT(ISERROR(SEARCH('Listados Datos'!$P$7,Z158)))</xm:f>
            <xm:f>'Listados Datos'!$P$7</xm:f>
            <x14:dxf>
              <fill>
                <patternFill>
                  <bgColor rgb="FFFF0000"/>
                </patternFill>
              </fill>
            </x14:dxf>
          </x14:cfRule>
          <xm:sqref>Z158</xm:sqref>
        </x14:conditionalFormatting>
        <x14:conditionalFormatting xmlns:xm="http://schemas.microsoft.com/office/excel/2006/main">
          <x14:cfRule type="containsText" priority="14537" operator="containsText" id="{E1BF6243-ABCF-4C0D-A187-BC251677334A}">
            <xm:f>NOT(ISERROR(SEARCH('Listados Datos'!$T$3,AT158)))</xm:f>
            <xm:f>'Listados Datos'!$T$3</xm:f>
            <x14:dxf>
              <fill>
                <patternFill patternType="solid">
                  <bgColor rgb="FFC00000"/>
                </patternFill>
              </fill>
            </x14:dxf>
          </x14:cfRule>
          <x14:cfRule type="containsText" priority="14538" operator="containsText" id="{13C7E23B-7AAE-44B5-9C9A-B6DF4E240847}">
            <xm:f>NOT(ISERROR(SEARCH('Listados Datos'!$T$4,AT158)))</xm:f>
            <xm:f>'Listados Datos'!$T$4</xm:f>
            <x14:dxf>
              <font>
                <b/>
                <i val="0"/>
                <color theme="0"/>
              </font>
              <fill>
                <patternFill>
                  <bgColor rgb="FFE26B0A"/>
                </patternFill>
              </fill>
            </x14:dxf>
          </x14:cfRule>
          <x14:cfRule type="containsText" priority="14539" operator="containsText" id="{759FA0BC-9A9B-470C-AA40-DE4BD8B002B4}">
            <xm:f>NOT(ISERROR(SEARCH('Listados Datos'!$T$5,AT158)))</xm:f>
            <xm:f>'Listados Datos'!$T$5</xm:f>
            <x14:dxf>
              <font>
                <b/>
                <i val="0"/>
                <color auto="1"/>
              </font>
              <fill>
                <patternFill>
                  <bgColor rgb="FFFFFF00"/>
                </patternFill>
              </fill>
            </x14:dxf>
          </x14:cfRule>
          <x14:cfRule type="containsText" priority="14540" operator="containsText" id="{CD9E2C93-6D07-4A1C-A82C-F0046ADEA884}">
            <xm:f>NOT(ISERROR(SEARCH('Listados Datos'!$T$6,AT158)))</xm:f>
            <xm:f>'Listados Datos'!$T$6</xm:f>
            <x14:dxf>
              <font>
                <b/>
                <i val="0"/>
              </font>
              <fill>
                <patternFill>
                  <bgColor rgb="FF92D050"/>
                </patternFill>
              </fill>
            </x14:dxf>
          </x14:cfRule>
          <xm:sqref>AT158</xm:sqref>
        </x14:conditionalFormatting>
        <x14:conditionalFormatting xmlns:xm="http://schemas.microsoft.com/office/excel/2006/main">
          <x14:cfRule type="containsText" priority="14485" operator="containsText" id="{9468CF4E-0179-4346-A63B-C9679A8E019F}">
            <xm:f>NOT(ISERROR(SEARCH('Listados Datos'!$P$3,AR164)))</xm:f>
            <xm:f>'Listados Datos'!$P$3</xm:f>
            <x14:dxf>
              <fill>
                <patternFill>
                  <bgColor rgb="FF99CC00"/>
                </patternFill>
              </fill>
            </x14:dxf>
          </x14:cfRule>
          <x14:cfRule type="containsText" priority="14486" operator="containsText" id="{5021ABE1-1483-4534-B5C9-E8DFEA560798}">
            <xm:f>NOT(ISERROR(SEARCH('Listados Datos'!$P$4,AR164)))</xm:f>
            <xm:f>'Listados Datos'!$P$4</xm:f>
            <x14:dxf>
              <fill>
                <patternFill>
                  <bgColor rgb="FF33CC33"/>
                </patternFill>
              </fill>
            </x14:dxf>
          </x14:cfRule>
          <x14:cfRule type="containsText" priority="14487" operator="containsText" id="{CDC32336-D23E-4215-BA2D-C70BDADF7940}">
            <xm:f>NOT(ISERROR(SEARCH('Listados Datos'!$P$5,AR164)))</xm:f>
            <xm:f>'Listados Datos'!$P$5</xm:f>
            <x14:dxf>
              <fill>
                <patternFill>
                  <bgColor rgb="FFFFFF00"/>
                </patternFill>
              </fill>
            </x14:dxf>
          </x14:cfRule>
          <x14:cfRule type="containsText" priority="14488" operator="containsText" id="{A10FF19E-420D-4483-B713-240C8708C943}">
            <xm:f>NOT(ISERROR(SEARCH('Listados Datos'!$P$6,AR164)))</xm:f>
            <xm:f>'Listados Datos'!$P$6</xm:f>
            <x14:dxf>
              <fill>
                <patternFill>
                  <bgColor rgb="FFFFC000"/>
                </patternFill>
              </fill>
            </x14:dxf>
          </x14:cfRule>
          <x14:cfRule type="containsText" priority="14489" operator="containsText" id="{F3A77DE8-095B-49FB-9EDD-7FD2495CB1FB}">
            <xm:f>NOT(ISERROR(SEARCH('Listados Datos'!$P$7,AR164)))</xm:f>
            <xm:f>'Listados Datos'!$P$7</xm:f>
            <x14:dxf>
              <fill>
                <patternFill>
                  <bgColor rgb="FFFF0000"/>
                </patternFill>
              </fill>
            </x14:dxf>
          </x14:cfRule>
          <xm:sqref>AR164</xm:sqref>
        </x14:conditionalFormatting>
        <x14:conditionalFormatting xmlns:xm="http://schemas.microsoft.com/office/excel/2006/main">
          <x14:cfRule type="containsText" priority="14523" operator="containsText" id="{1F7473E4-CBB5-4E42-A9EA-2155B1852EC8}">
            <xm:f>NOT(ISERROR(SEARCH('Listados Datos'!$T$3,AF164)))</xm:f>
            <xm:f>'Listados Datos'!$T$3</xm:f>
            <x14:dxf>
              <fill>
                <patternFill patternType="solid">
                  <bgColor rgb="FFC00000"/>
                </patternFill>
              </fill>
            </x14:dxf>
          </x14:cfRule>
          <x14:cfRule type="containsText" priority="14524" operator="containsText" id="{05F8966B-AB93-4934-89A5-8D1673127FEC}">
            <xm:f>NOT(ISERROR(SEARCH('Listados Datos'!$T$4,AF164)))</xm:f>
            <xm:f>'Listados Datos'!$T$4</xm:f>
            <x14:dxf>
              <font>
                <b/>
                <i val="0"/>
                <color theme="0"/>
              </font>
              <fill>
                <patternFill>
                  <bgColor rgb="FFE26B0A"/>
                </patternFill>
              </fill>
            </x14:dxf>
          </x14:cfRule>
          <x14:cfRule type="containsText" priority="14525" operator="containsText" id="{6CA0B968-5E2E-427F-A589-8349BAE17556}">
            <xm:f>NOT(ISERROR(SEARCH('Listados Datos'!$T$5,AF164)))</xm:f>
            <xm:f>'Listados Datos'!$T$5</xm:f>
            <x14:dxf>
              <font>
                <b/>
                <i val="0"/>
                <color auto="1"/>
              </font>
              <fill>
                <patternFill>
                  <bgColor rgb="FFFFFF00"/>
                </patternFill>
              </fill>
            </x14:dxf>
          </x14:cfRule>
          <x14:cfRule type="containsText" priority="14526" operator="containsText" id="{07491620-1137-4EED-9D93-977CDEE11052}">
            <xm:f>NOT(ISERROR(SEARCH('Listados Datos'!$T$6,AF164)))</xm:f>
            <xm:f>'Listados Datos'!$T$6</xm:f>
            <x14:dxf>
              <font>
                <b/>
                <i val="0"/>
              </font>
              <fill>
                <patternFill>
                  <bgColor rgb="FF92D050"/>
                </patternFill>
              </fill>
            </x14:dxf>
          </x14:cfRule>
          <xm:sqref>AF164</xm:sqref>
        </x14:conditionalFormatting>
        <x14:conditionalFormatting xmlns:xm="http://schemas.microsoft.com/office/excel/2006/main">
          <x14:cfRule type="containsText" priority="14519" operator="containsText" id="{19275F8A-A4AD-4DA3-A038-3A8B0F724269}">
            <xm:f>NOT(ISERROR(SEARCH('Listados Datos'!$T$3,AB164)))</xm:f>
            <xm:f>'Listados Datos'!$T$3</xm:f>
            <x14:dxf>
              <fill>
                <patternFill patternType="solid">
                  <bgColor rgb="FFC00000"/>
                </patternFill>
              </fill>
            </x14:dxf>
          </x14:cfRule>
          <x14:cfRule type="containsText" priority="14520" operator="containsText" id="{9AF4A58C-856C-488D-BE27-1C7CEB07FFEA}">
            <xm:f>NOT(ISERROR(SEARCH('Listados Datos'!$T$4,AB164)))</xm:f>
            <xm:f>'Listados Datos'!$T$4</xm:f>
            <x14:dxf>
              <font>
                <b/>
                <i val="0"/>
                <color theme="0"/>
              </font>
              <fill>
                <patternFill>
                  <bgColor rgb="FFE26B0A"/>
                </patternFill>
              </fill>
            </x14:dxf>
          </x14:cfRule>
          <x14:cfRule type="containsText" priority="14521" operator="containsText" id="{8B7971EC-C9DB-4705-99E5-3BFE2646731C}">
            <xm:f>NOT(ISERROR(SEARCH('Listados Datos'!$T$5,AB164)))</xm:f>
            <xm:f>'Listados Datos'!$T$5</xm:f>
            <x14:dxf>
              <font>
                <b/>
                <i val="0"/>
                <color auto="1"/>
              </font>
              <fill>
                <patternFill>
                  <bgColor rgb="FFFFFF00"/>
                </patternFill>
              </fill>
            </x14:dxf>
          </x14:cfRule>
          <x14:cfRule type="containsText" priority="14522" operator="containsText" id="{DA97BFE6-327A-46CE-97D7-79C9A77ED1B1}">
            <xm:f>NOT(ISERROR(SEARCH('Listados Datos'!$T$6,AB164)))</xm:f>
            <xm:f>'Listados Datos'!$T$6</xm:f>
            <x14:dxf>
              <font>
                <b/>
                <i val="0"/>
              </font>
              <fill>
                <patternFill>
                  <bgColor rgb="FF92D050"/>
                </patternFill>
              </fill>
            </x14:dxf>
          </x14:cfRule>
          <xm:sqref>AB164</xm:sqref>
        </x14:conditionalFormatting>
        <x14:conditionalFormatting xmlns:xm="http://schemas.microsoft.com/office/excel/2006/main">
          <x14:cfRule type="containsText" priority="14509" operator="containsText" id="{218A9D4D-27CE-4D35-8AF0-2D9336728C58}">
            <xm:f>NOT(ISERROR(SEARCH('Listados Datos'!$P$3,Z164)))</xm:f>
            <xm:f>'Listados Datos'!$P$3</xm:f>
            <x14:dxf>
              <fill>
                <patternFill>
                  <bgColor rgb="FF99CC00"/>
                </patternFill>
              </fill>
            </x14:dxf>
          </x14:cfRule>
          <x14:cfRule type="containsText" priority="14510" operator="containsText" id="{C2A5A22B-04DD-40C9-8CE7-AE4A375DA31F}">
            <xm:f>NOT(ISERROR(SEARCH('Listados Datos'!$P$4,Z164)))</xm:f>
            <xm:f>'Listados Datos'!$P$4</xm:f>
            <x14:dxf>
              <fill>
                <patternFill>
                  <bgColor rgb="FF33CC33"/>
                </patternFill>
              </fill>
            </x14:dxf>
          </x14:cfRule>
          <x14:cfRule type="containsText" priority="14511" operator="containsText" id="{B657E0C1-E3DB-40D6-B7B4-3CC378CA1BED}">
            <xm:f>NOT(ISERROR(SEARCH('Listados Datos'!$P$5,Z164)))</xm:f>
            <xm:f>'Listados Datos'!$P$5</xm:f>
            <x14:dxf>
              <fill>
                <patternFill>
                  <bgColor rgb="FFFFFF00"/>
                </patternFill>
              </fill>
            </x14:dxf>
          </x14:cfRule>
          <x14:cfRule type="containsText" priority="14512" operator="containsText" id="{C45DE157-2E47-4172-9AC0-0F81D74F3F74}">
            <xm:f>NOT(ISERROR(SEARCH('Listados Datos'!$P$6,Z164)))</xm:f>
            <xm:f>'Listados Datos'!$P$6</xm:f>
            <x14:dxf>
              <fill>
                <patternFill>
                  <bgColor rgb="FFFFC000"/>
                </patternFill>
              </fill>
            </x14:dxf>
          </x14:cfRule>
          <x14:cfRule type="containsText" priority="14513" operator="containsText" id="{03C1A115-1487-4A41-B77A-CD52C74230F6}">
            <xm:f>NOT(ISERROR(SEARCH('Listados Datos'!$P$7,Z164)))</xm:f>
            <xm:f>'Listados Datos'!$P$7</xm:f>
            <x14:dxf>
              <fill>
                <patternFill>
                  <bgColor rgb="FFFF0000"/>
                </patternFill>
              </fill>
            </x14:dxf>
          </x14:cfRule>
          <xm:sqref>Z164</xm:sqref>
        </x14:conditionalFormatting>
        <x14:conditionalFormatting xmlns:xm="http://schemas.microsoft.com/office/excel/2006/main">
          <x14:cfRule type="containsText" priority="14495" operator="containsText" id="{B663F308-49C2-444F-80D2-8FF412A61E44}">
            <xm:f>NOT(ISERROR(SEARCH('Listados Datos'!$T$3,AT164)))</xm:f>
            <xm:f>'Listados Datos'!$T$3</xm:f>
            <x14:dxf>
              <fill>
                <patternFill patternType="solid">
                  <bgColor rgb="FFC00000"/>
                </patternFill>
              </fill>
            </x14:dxf>
          </x14:cfRule>
          <x14:cfRule type="containsText" priority="14496" operator="containsText" id="{B7FE5D83-5D9B-48E7-AA72-937AC9476549}">
            <xm:f>NOT(ISERROR(SEARCH('Listados Datos'!$T$4,AT164)))</xm:f>
            <xm:f>'Listados Datos'!$T$4</xm:f>
            <x14:dxf>
              <font>
                <b/>
                <i val="0"/>
                <color theme="0"/>
              </font>
              <fill>
                <patternFill>
                  <bgColor rgb="FFE26B0A"/>
                </patternFill>
              </fill>
            </x14:dxf>
          </x14:cfRule>
          <x14:cfRule type="containsText" priority="14497" operator="containsText" id="{1C7154B9-517F-47D6-B6E1-0D6E203E7324}">
            <xm:f>NOT(ISERROR(SEARCH('Listados Datos'!$T$5,AT164)))</xm:f>
            <xm:f>'Listados Datos'!$T$5</xm:f>
            <x14:dxf>
              <font>
                <b/>
                <i val="0"/>
                <color auto="1"/>
              </font>
              <fill>
                <patternFill>
                  <bgColor rgb="FFFFFF00"/>
                </patternFill>
              </fill>
            </x14:dxf>
          </x14:cfRule>
          <x14:cfRule type="containsText" priority="14498" operator="containsText" id="{57E07BD7-939B-47F8-AADE-42BD93171B8F}">
            <xm:f>NOT(ISERROR(SEARCH('Listados Datos'!$T$6,AT164)))</xm:f>
            <xm:f>'Listados Datos'!$T$6</xm:f>
            <x14:dxf>
              <font>
                <b/>
                <i val="0"/>
              </font>
              <fill>
                <patternFill>
                  <bgColor rgb="FF92D050"/>
                </patternFill>
              </fill>
            </x14:dxf>
          </x14:cfRule>
          <xm:sqref>AT164</xm:sqref>
        </x14:conditionalFormatting>
        <x14:conditionalFormatting xmlns:xm="http://schemas.microsoft.com/office/excel/2006/main">
          <x14:cfRule type="containsText" priority="14481" operator="containsText" id="{8C08E8D4-321A-45A3-A992-6CD202008C7A}">
            <xm:f>NOT(ISERROR(SEARCH('Listados Datos'!$T$3,AF170)))</xm:f>
            <xm:f>'Listados Datos'!$T$3</xm:f>
            <x14:dxf>
              <fill>
                <patternFill patternType="solid">
                  <bgColor rgb="FFC00000"/>
                </patternFill>
              </fill>
            </x14:dxf>
          </x14:cfRule>
          <x14:cfRule type="containsText" priority="14482" operator="containsText" id="{110A037F-A2CF-424B-916B-4E0EA8A3FF22}">
            <xm:f>NOT(ISERROR(SEARCH('Listados Datos'!$T$4,AF170)))</xm:f>
            <xm:f>'Listados Datos'!$T$4</xm:f>
            <x14:dxf>
              <font>
                <b/>
                <i val="0"/>
                <color theme="0"/>
              </font>
              <fill>
                <patternFill>
                  <bgColor rgb="FFE26B0A"/>
                </patternFill>
              </fill>
            </x14:dxf>
          </x14:cfRule>
          <x14:cfRule type="containsText" priority="14483" operator="containsText" id="{83F790E2-8C3B-4461-A78E-2B8C9AA62BC6}">
            <xm:f>NOT(ISERROR(SEARCH('Listados Datos'!$T$5,AF170)))</xm:f>
            <xm:f>'Listados Datos'!$T$5</xm:f>
            <x14:dxf>
              <font>
                <b/>
                <i val="0"/>
                <color auto="1"/>
              </font>
              <fill>
                <patternFill>
                  <bgColor rgb="FFFFFF00"/>
                </patternFill>
              </fill>
            </x14:dxf>
          </x14:cfRule>
          <x14:cfRule type="containsText" priority="14484" operator="containsText" id="{72337258-8BD8-4BBC-8CBF-B444F5E0EC2F}">
            <xm:f>NOT(ISERROR(SEARCH('Listados Datos'!$T$6,AF170)))</xm:f>
            <xm:f>'Listados Datos'!$T$6</xm:f>
            <x14:dxf>
              <font>
                <b/>
                <i val="0"/>
              </font>
              <fill>
                <patternFill>
                  <bgColor rgb="FF92D050"/>
                </patternFill>
              </fill>
            </x14:dxf>
          </x14:cfRule>
          <xm:sqref>AF170</xm:sqref>
        </x14:conditionalFormatting>
        <x14:conditionalFormatting xmlns:xm="http://schemas.microsoft.com/office/excel/2006/main">
          <x14:cfRule type="containsText" priority="14477" operator="containsText" id="{D2F5D666-5186-48FF-B829-1F9B3870EDA0}">
            <xm:f>NOT(ISERROR(SEARCH('Listados Datos'!$T$3,AB170)))</xm:f>
            <xm:f>'Listados Datos'!$T$3</xm:f>
            <x14:dxf>
              <fill>
                <patternFill patternType="solid">
                  <bgColor rgb="FFC00000"/>
                </patternFill>
              </fill>
            </x14:dxf>
          </x14:cfRule>
          <x14:cfRule type="containsText" priority="14478" operator="containsText" id="{E56280E1-85A5-4CF6-9675-7F50554D65DE}">
            <xm:f>NOT(ISERROR(SEARCH('Listados Datos'!$T$4,AB170)))</xm:f>
            <xm:f>'Listados Datos'!$T$4</xm:f>
            <x14:dxf>
              <font>
                <b/>
                <i val="0"/>
                <color theme="0"/>
              </font>
              <fill>
                <patternFill>
                  <bgColor rgb="FFE26B0A"/>
                </patternFill>
              </fill>
            </x14:dxf>
          </x14:cfRule>
          <x14:cfRule type="containsText" priority="14479" operator="containsText" id="{B1A4273A-5153-4AC1-9499-EA650115E47A}">
            <xm:f>NOT(ISERROR(SEARCH('Listados Datos'!$T$5,AB170)))</xm:f>
            <xm:f>'Listados Datos'!$T$5</xm:f>
            <x14:dxf>
              <font>
                <b/>
                <i val="0"/>
                <color auto="1"/>
              </font>
              <fill>
                <patternFill>
                  <bgColor rgb="FFFFFF00"/>
                </patternFill>
              </fill>
            </x14:dxf>
          </x14:cfRule>
          <x14:cfRule type="containsText" priority="14480" operator="containsText" id="{54B5EE70-19DC-405D-910F-595CB59C6911}">
            <xm:f>NOT(ISERROR(SEARCH('Listados Datos'!$T$6,AB170)))</xm:f>
            <xm:f>'Listados Datos'!$T$6</xm:f>
            <x14:dxf>
              <font>
                <b/>
                <i val="0"/>
              </font>
              <fill>
                <patternFill>
                  <bgColor rgb="FF92D050"/>
                </patternFill>
              </fill>
            </x14:dxf>
          </x14:cfRule>
          <xm:sqref>AB170</xm:sqref>
        </x14:conditionalFormatting>
        <x14:conditionalFormatting xmlns:xm="http://schemas.microsoft.com/office/excel/2006/main">
          <x14:cfRule type="containsText" priority="14467" operator="containsText" id="{C5070023-384B-4080-AD72-61AECC6D32CF}">
            <xm:f>NOT(ISERROR(SEARCH('Listados Datos'!$P$3,Z170)))</xm:f>
            <xm:f>'Listados Datos'!$P$3</xm:f>
            <x14:dxf>
              <fill>
                <patternFill>
                  <bgColor rgb="FF99CC00"/>
                </patternFill>
              </fill>
            </x14:dxf>
          </x14:cfRule>
          <x14:cfRule type="containsText" priority="14468" operator="containsText" id="{151ADF0F-E914-470F-8163-201FBD17791A}">
            <xm:f>NOT(ISERROR(SEARCH('Listados Datos'!$P$4,Z170)))</xm:f>
            <xm:f>'Listados Datos'!$P$4</xm:f>
            <x14:dxf>
              <fill>
                <patternFill>
                  <bgColor rgb="FF33CC33"/>
                </patternFill>
              </fill>
            </x14:dxf>
          </x14:cfRule>
          <x14:cfRule type="containsText" priority="14469" operator="containsText" id="{5C37EFC2-83BF-41BA-A927-E67E572647AD}">
            <xm:f>NOT(ISERROR(SEARCH('Listados Datos'!$P$5,Z170)))</xm:f>
            <xm:f>'Listados Datos'!$P$5</xm:f>
            <x14:dxf>
              <fill>
                <patternFill>
                  <bgColor rgb="FFFFFF00"/>
                </patternFill>
              </fill>
            </x14:dxf>
          </x14:cfRule>
          <x14:cfRule type="containsText" priority="14470" operator="containsText" id="{D356646E-DFC8-40CE-B632-0DC246BE5CBD}">
            <xm:f>NOT(ISERROR(SEARCH('Listados Datos'!$P$6,Z170)))</xm:f>
            <xm:f>'Listados Datos'!$P$6</xm:f>
            <x14:dxf>
              <fill>
                <patternFill>
                  <bgColor rgb="FFFFC000"/>
                </patternFill>
              </fill>
            </x14:dxf>
          </x14:cfRule>
          <x14:cfRule type="containsText" priority="14471" operator="containsText" id="{49D7DA29-CF6B-4132-9AA5-A35721DB249A}">
            <xm:f>NOT(ISERROR(SEARCH('Listados Datos'!$P$7,Z170)))</xm:f>
            <xm:f>'Listados Datos'!$P$7</xm:f>
            <x14:dxf>
              <fill>
                <patternFill>
                  <bgColor rgb="FFFF0000"/>
                </patternFill>
              </fill>
            </x14:dxf>
          </x14:cfRule>
          <xm:sqref>Z170</xm:sqref>
        </x14:conditionalFormatting>
        <x14:conditionalFormatting xmlns:xm="http://schemas.microsoft.com/office/excel/2006/main">
          <x14:cfRule type="containsText" priority="14453" operator="containsText" id="{B535C370-FD48-4F0C-AA16-8C6817B88E55}">
            <xm:f>NOT(ISERROR(SEARCH('Listados Datos'!$T$3,AT170)))</xm:f>
            <xm:f>'Listados Datos'!$T$3</xm:f>
            <x14:dxf>
              <fill>
                <patternFill patternType="solid">
                  <bgColor rgb="FFC00000"/>
                </patternFill>
              </fill>
            </x14:dxf>
          </x14:cfRule>
          <x14:cfRule type="containsText" priority="14454" operator="containsText" id="{ADC4DFD6-0272-47F5-9003-1539A6219FC3}">
            <xm:f>NOT(ISERROR(SEARCH('Listados Datos'!$T$4,AT170)))</xm:f>
            <xm:f>'Listados Datos'!$T$4</xm:f>
            <x14:dxf>
              <font>
                <b/>
                <i val="0"/>
                <color theme="0"/>
              </font>
              <fill>
                <patternFill>
                  <bgColor rgb="FFE26B0A"/>
                </patternFill>
              </fill>
            </x14:dxf>
          </x14:cfRule>
          <x14:cfRule type="containsText" priority="14455" operator="containsText" id="{D94DADE6-6E9E-47AF-8B1A-2F761126E6B4}">
            <xm:f>NOT(ISERROR(SEARCH('Listados Datos'!$T$5,AT170)))</xm:f>
            <xm:f>'Listados Datos'!$T$5</xm:f>
            <x14:dxf>
              <font>
                <b/>
                <i val="0"/>
                <color auto="1"/>
              </font>
              <fill>
                <patternFill>
                  <bgColor rgb="FFFFFF00"/>
                </patternFill>
              </fill>
            </x14:dxf>
          </x14:cfRule>
          <x14:cfRule type="containsText" priority="14456" operator="containsText" id="{63E47127-DDAA-4836-9DDC-B9B83A58F117}">
            <xm:f>NOT(ISERROR(SEARCH('Listados Datos'!$T$6,AT170)))</xm:f>
            <xm:f>'Listados Datos'!$T$6</xm:f>
            <x14:dxf>
              <font>
                <b/>
                <i val="0"/>
              </font>
              <fill>
                <patternFill>
                  <bgColor rgb="FF92D050"/>
                </patternFill>
              </fill>
            </x14:dxf>
          </x14:cfRule>
          <xm:sqref>AT170</xm:sqref>
        </x14:conditionalFormatting>
        <x14:conditionalFormatting xmlns:xm="http://schemas.microsoft.com/office/excel/2006/main">
          <x14:cfRule type="containsText" priority="14279" operator="containsText" id="{A2004342-39C6-42F1-8F9D-F667232E33A4}">
            <xm:f>NOT(ISERROR(SEARCH('Listados Datos'!$P$3,AR181)))</xm:f>
            <xm:f>'Listados Datos'!$P$3</xm:f>
            <x14:dxf>
              <fill>
                <patternFill>
                  <bgColor rgb="FF99CC00"/>
                </patternFill>
              </fill>
            </x14:dxf>
          </x14:cfRule>
          <x14:cfRule type="containsText" priority="14280" operator="containsText" id="{B7BD7C6B-AFEE-4024-9C58-890B06126997}">
            <xm:f>NOT(ISERROR(SEARCH('Listados Datos'!$P$4,AR181)))</xm:f>
            <xm:f>'Listados Datos'!$P$4</xm:f>
            <x14:dxf>
              <fill>
                <patternFill>
                  <bgColor rgb="FF33CC33"/>
                </patternFill>
              </fill>
            </x14:dxf>
          </x14:cfRule>
          <x14:cfRule type="containsText" priority="14281" operator="containsText" id="{73861E07-447E-4A13-91DA-61CDB11B1389}">
            <xm:f>NOT(ISERROR(SEARCH('Listados Datos'!$P$5,AR181)))</xm:f>
            <xm:f>'Listados Datos'!$P$5</xm:f>
            <x14:dxf>
              <fill>
                <patternFill>
                  <bgColor rgb="FFFFFF00"/>
                </patternFill>
              </fill>
            </x14:dxf>
          </x14:cfRule>
          <x14:cfRule type="containsText" priority="14282" operator="containsText" id="{733B9092-CF47-4E41-BFE3-C13921B0AE38}">
            <xm:f>NOT(ISERROR(SEARCH('Listados Datos'!$P$6,AR181)))</xm:f>
            <xm:f>'Listados Datos'!$P$6</xm:f>
            <x14:dxf>
              <fill>
                <patternFill>
                  <bgColor rgb="FFFFC000"/>
                </patternFill>
              </fill>
            </x14:dxf>
          </x14:cfRule>
          <x14:cfRule type="containsText" priority="14283" operator="containsText" id="{EE33CBFD-AE3B-47BC-A714-639CCE99C837}">
            <xm:f>NOT(ISERROR(SEARCH('Listados Datos'!$P$7,AR181)))</xm:f>
            <xm:f>'Listados Datos'!$P$7</xm:f>
            <x14:dxf>
              <fill>
                <patternFill>
                  <bgColor rgb="FFFF0000"/>
                </patternFill>
              </fill>
            </x14:dxf>
          </x14:cfRule>
          <xm:sqref>AR181</xm:sqref>
        </x14:conditionalFormatting>
        <x14:conditionalFormatting xmlns:xm="http://schemas.microsoft.com/office/excel/2006/main">
          <x14:cfRule type="containsText" priority="14345" operator="containsText" id="{01E2EE55-AF95-4CF9-BBF2-9FF1A0551BCE}">
            <xm:f>NOT(ISERROR(SEARCH('Listados Datos'!$T$3,AT183)))</xm:f>
            <xm:f>'Listados Datos'!$T$3</xm:f>
            <x14:dxf>
              <fill>
                <patternFill patternType="solid">
                  <bgColor rgb="FFC00000"/>
                </patternFill>
              </fill>
            </x14:dxf>
          </x14:cfRule>
          <x14:cfRule type="containsText" priority="14346" operator="containsText" id="{C60706C8-176B-4B4A-9A37-92727B42E68B}">
            <xm:f>NOT(ISERROR(SEARCH('Listados Datos'!$T$4,AT183)))</xm:f>
            <xm:f>'Listados Datos'!$T$4</xm:f>
            <x14:dxf>
              <font>
                <b/>
                <i val="0"/>
                <color theme="0"/>
              </font>
              <fill>
                <patternFill>
                  <bgColor rgb="FFE26B0A"/>
                </patternFill>
              </fill>
            </x14:dxf>
          </x14:cfRule>
          <x14:cfRule type="containsText" priority="14347" operator="containsText" id="{00E6445E-2D5E-4A9E-942D-D0D6C8F99831}">
            <xm:f>NOT(ISERROR(SEARCH('Listados Datos'!$T$5,AT183)))</xm:f>
            <xm:f>'Listados Datos'!$T$5</xm:f>
            <x14:dxf>
              <font>
                <b/>
                <i val="0"/>
                <color auto="1"/>
              </font>
              <fill>
                <patternFill>
                  <bgColor rgb="FFFFFF00"/>
                </patternFill>
              </fill>
            </x14:dxf>
          </x14:cfRule>
          <x14:cfRule type="containsText" priority="14348" operator="containsText" id="{15B43B69-0604-4836-86AA-2EA1A1AA1678}">
            <xm:f>NOT(ISERROR(SEARCH('Listados Datos'!$T$6,AT183)))</xm:f>
            <xm:f>'Listados Datos'!$T$6</xm:f>
            <x14:dxf>
              <font>
                <b/>
                <i val="0"/>
              </font>
              <fill>
                <patternFill>
                  <bgColor rgb="FF92D050"/>
                </patternFill>
              </fill>
            </x14:dxf>
          </x14:cfRule>
          <xm:sqref>AT183</xm:sqref>
        </x14:conditionalFormatting>
        <x14:conditionalFormatting xmlns:xm="http://schemas.microsoft.com/office/excel/2006/main">
          <x14:cfRule type="containsText" priority="14335" operator="containsText" id="{F040B9D7-B6EB-4B6B-A22F-C5F3DC359849}">
            <xm:f>NOT(ISERROR(SEARCH('Listados Datos'!$P$3,AR183)))</xm:f>
            <xm:f>'Listados Datos'!$P$3</xm:f>
            <x14:dxf>
              <fill>
                <patternFill>
                  <bgColor rgb="FF99CC00"/>
                </patternFill>
              </fill>
            </x14:dxf>
          </x14:cfRule>
          <x14:cfRule type="containsText" priority="14336" operator="containsText" id="{8BDA5B99-B843-4E93-B371-9D5548809BEA}">
            <xm:f>NOT(ISERROR(SEARCH('Listados Datos'!$P$4,AR183)))</xm:f>
            <xm:f>'Listados Datos'!$P$4</xm:f>
            <x14:dxf>
              <fill>
                <patternFill>
                  <bgColor rgb="FF33CC33"/>
                </patternFill>
              </fill>
            </x14:dxf>
          </x14:cfRule>
          <x14:cfRule type="containsText" priority="14337" operator="containsText" id="{6607FE55-99D8-4D9A-8C6E-3910E295316A}">
            <xm:f>NOT(ISERROR(SEARCH('Listados Datos'!$P$5,AR183)))</xm:f>
            <xm:f>'Listados Datos'!$P$5</xm:f>
            <x14:dxf>
              <fill>
                <patternFill>
                  <bgColor rgb="FFFFFF00"/>
                </patternFill>
              </fill>
            </x14:dxf>
          </x14:cfRule>
          <x14:cfRule type="containsText" priority="14338" operator="containsText" id="{726851CE-2CFF-4DFD-8828-B47DA05E586C}">
            <xm:f>NOT(ISERROR(SEARCH('Listados Datos'!$P$6,AR183)))</xm:f>
            <xm:f>'Listados Datos'!$P$6</xm:f>
            <x14:dxf>
              <fill>
                <patternFill>
                  <bgColor rgb="FFFFC000"/>
                </patternFill>
              </fill>
            </x14:dxf>
          </x14:cfRule>
          <x14:cfRule type="containsText" priority="14339" operator="containsText" id="{BFF824B8-81DF-4588-8DBA-0F95A80321B6}">
            <xm:f>NOT(ISERROR(SEARCH('Listados Datos'!$P$7,AR183)))</xm:f>
            <xm:f>'Listados Datos'!$P$7</xm:f>
            <x14:dxf>
              <fill>
                <patternFill>
                  <bgColor rgb="FFFF0000"/>
                </patternFill>
              </fill>
            </x14:dxf>
          </x14:cfRule>
          <xm:sqref>AR183</xm:sqref>
        </x14:conditionalFormatting>
        <x14:conditionalFormatting xmlns:xm="http://schemas.microsoft.com/office/excel/2006/main">
          <x14:cfRule type="containsText" priority="14303" operator="containsText" id="{E5F1A31B-CD17-4B2A-85B5-702A316BFBF5}">
            <xm:f>NOT(ISERROR(SEARCH('Listados Datos'!$T$3,AT180)))</xm:f>
            <xm:f>'Listados Datos'!$T$3</xm:f>
            <x14:dxf>
              <fill>
                <patternFill patternType="solid">
                  <bgColor rgb="FFC00000"/>
                </patternFill>
              </fill>
            </x14:dxf>
          </x14:cfRule>
          <x14:cfRule type="containsText" priority="14304" operator="containsText" id="{5C4376A8-DCDE-445F-96F9-A1BC421B8369}">
            <xm:f>NOT(ISERROR(SEARCH('Listados Datos'!$T$4,AT180)))</xm:f>
            <xm:f>'Listados Datos'!$T$4</xm:f>
            <x14:dxf>
              <font>
                <b/>
                <i val="0"/>
                <color theme="0"/>
              </font>
              <fill>
                <patternFill>
                  <bgColor rgb="FFE26B0A"/>
                </patternFill>
              </fill>
            </x14:dxf>
          </x14:cfRule>
          <x14:cfRule type="containsText" priority="14305" operator="containsText" id="{23D945C1-BCDF-4975-8168-F2333FB0BFA3}">
            <xm:f>NOT(ISERROR(SEARCH('Listados Datos'!$T$5,AT180)))</xm:f>
            <xm:f>'Listados Datos'!$T$5</xm:f>
            <x14:dxf>
              <font>
                <b/>
                <i val="0"/>
                <color auto="1"/>
              </font>
              <fill>
                <patternFill>
                  <bgColor rgb="FFFFFF00"/>
                </patternFill>
              </fill>
            </x14:dxf>
          </x14:cfRule>
          <x14:cfRule type="containsText" priority="14306" operator="containsText" id="{EBF38EED-1C99-46C9-AFED-21AF922672EF}">
            <xm:f>NOT(ISERROR(SEARCH('Listados Datos'!$T$6,AT180)))</xm:f>
            <xm:f>'Listados Datos'!$T$6</xm:f>
            <x14:dxf>
              <font>
                <b/>
                <i val="0"/>
              </font>
              <fill>
                <patternFill>
                  <bgColor rgb="FF92D050"/>
                </patternFill>
              </fill>
            </x14:dxf>
          </x14:cfRule>
          <xm:sqref>AT180</xm:sqref>
        </x14:conditionalFormatting>
        <x14:conditionalFormatting xmlns:xm="http://schemas.microsoft.com/office/excel/2006/main">
          <x14:cfRule type="containsText" priority="14293" operator="containsText" id="{3E757A40-4A7B-430A-A8DD-365A11A795CC}">
            <xm:f>NOT(ISERROR(SEARCH('Listados Datos'!$P$3,AR180)))</xm:f>
            <xm:f>'Listados Datos'!$P$3</xm:f>
            <x14:dxf>
              <fill>
                <patternFill>
                  <bgColor rgb="FF99CC00"/>
                </patternFill>
              </fill>
            </x14:dxf>
          </x14:cfRule>
          <x14:cfRule type="containsText" priority="14294" operator="containsText" id="{A0A9F95D-092E-4637-8FFB-37984108BAD6}">
            <xm:f>NOT(ISERROR(SEARCH('Listados Datos'!$P$4,AR180)))</xm:f>
            <xm:f>'Listados Datos'!$P$4</xm:f>
            <x14:dxf>
              <fill>
                <patternFill>
                  <bgColor rgb="FF33CC33"/>
                </patternFill>
              </fill>
            </x14:dxf>
          </x14:cfRule>
          <x14:cfRule type="containsText" priority="14295" operator="containsText" id="{5B8443D9-12B8-4701-8347-5BD6F8A20739}">
            <xm:f>NOT(ISERROR(SEARCH('Listados Datos'!$P$5,AR180)))</xm:f>
            <xm:f>'Listados Datos'!$P$5</xm:f>
            <x14:dxf>
              <fill>
                <patternFill>
                  <bgColor rgb="FFFFFF00"/>
                </patternFill>
              </fill>
            </x14:dxf>
          </x14:cfRule>
          <x14:cfRule type="containsText" priority="14296" operator="containsText" id="{22AC22CB-A4C7-4EBE-962B-D26D07863E05}">
            <xm:f>NOT(ISERROR(SEARCH('Listados Datos'!$P$6,AR180)))</xm:f>
            <xm:f>'Listados Datos'!$P$6</xm:f>
            <x14:dxf>
              <fill>
                <patternFill>
                  <bgColor rgb="FFFFC000"/>
                </patternFill>
              </fill>
            </x14:dxf>
          </x14:cfRule>
          <x14:cfRule type="containsText" priority="14297" operator="containsText" id="{768A8F18-9200-4114-8BC0-8140032584D8}">
            <xm:f>NOT(ISERROR(SEARCH('Listados Datos'!$P$7,AR180)))</xm:f>
            <xm:f>'Listados Datos'!$P$7</xm:f>
            <x14:dxf>
              <fill>
                <patternFill>
                  <bgColor rgb="FFFF0000"/>
                </patternFill>
              </fill>
            </x14:dxf>
          </x14:cfRule>
          <xm:sqref>AR180</xm:sqref>
        </x14:conditionalFormatting>
        <x14:conditionalFormatting xmlns:xm="http://schemas.microsoft.com/office/excel/2006/main">
          <x14:cfRule type="containsText" priority="14411" operator="containsText" id="{BD71F975-2CA2-49A5-A6A1-CBD0E908D6F3}">
            <xm:f>NOT(ISERROR(SEARCH('Listados Datos'!$T$3,AF178)))</xm:f>
            <xm:f>'Listados Datos'!$T$3</xm:f>
            <x14:dxf>
              <fill>
                <patternFill patternType="solid">
                  <bgColor rgb="FFC00000"/>
                </patternFill>
              </fill>
            </x14:dxf>
          </x14:cfRule>
          <x14:cfRule type="containsText" priority="14412" operator="containsText" id="{27A32DB7-8CCB-4986-BAA1-FF62242A0421}">
            <xm:f>NOT(ISERROR(SEARCH('Listados Datos'!$T$4,AF178)))</xm:f>
            <xm:f>'Listados Datos'!$T$4</xm:f>
            <x14:dxf>
              <font>
                <b/>
                <i val="0"/>
                <color theme="0"/>
              </font>
              <fill>
                <patternFill>
                  <bgColor rgb="FFE26B0A"/>
                </patternFill>
              </fill>
            </x14:dxf>
          </x14:cfRule>
          <x14:cfRule type="containsText" priority="14413" operator="containsText" id="{5F760C67-2B3E-42AA-B670-9CA8582A34F3}">
            <xm:f>NOT(ISERROR(SEARCH('Listados Datos'!$T$5,AF178)))</xm:f>
            <xm:f>'Listados Datos'!$T$5</xm:f>
            <x14:dxf>
              <font>
                <b/>
                <i val="0"/>
                <color auto="1"/>
              </font>
              <fill>
                <patternFill>
                  <bgColor rgb="FFFFFF00"/>
                </patternFill>
              </fill>
            </x14:dxf>
          </x14:cfRule>
          <x14:cfRule type="containsText" priority="14414" operator="containsText" id="{BB3A1886-F62A-42A8-A444-8375ACEC9BF4}">
            <xm:f>NOT(ISERROR(SEARCH('Listados Datos'!$T$6,AF178)))</xm:f>
            <xm:f>'Listados Datos'!$T$6</xm:f>
            <x14:dxf>
              <font>
                <b/>
                <i val="0"/>
              </font>
              <fill>
                <patternFill>
                  <bgColor rgb="FF92D050"/>
                </patternFill>
              </fill>
            </x14:dxf>
          </x14:cfRule>
          <xm:sqref>AF178:AF179 AF183</xm:sqref>
        </x14:conditionalFormatting>
        <x14:conditionalFormatting xmlns:xm="http://schemas.microsoft.com/office/excel/2006/main">
          <x14:cfRule type="containsText" priority="14407" operator="containsText" id="{079ED1ED-C8BD-4343-B100-EC37F6AEA549}">
            <xm:f>NOT(ISERROR(SEARCH('Listados Datos'!$T$3,AB178)))</xm:f>
            <xm:f>'Listados Datos'!$T$3</xm:f>
            <x14:dxf>
              <fill>
                <patternFill patternType="solid">
                  <bgColor rgb="FFC00000"/>
                </patternFill>
              </fill>
            </x14:dxf>
          </x14:cfRule>
          <x14:cfRule type="containsText" priority="14408" operator="containsText" id="{9A20850D-2018-4809-BFD7-2672512BD7D7}">
            <xm:f>NOT(ISERROR(SEARCH('Listados Datos'!$T$4,AB178)))</xm:f>
            <xm:f>'Listados Datos'!$T$4</xm:f>
            <x14:dxf>
              <font>
                <b/>
                <i val="0"/>
                <color theme="0"/>
              </font>
              <fill>
                <patternFill>
                  <bgColor rgb="FFE26B0A"/>
                </patternFill>
              </fill>
            </x14:dxf>
          </x14:cfRule>
          <x14:cfRule type="containsText" priority="14409" operator="containsText" id="{B06F3004-CAC5-4B8C-AC23-725DAE051876}">
            <xm:f>NOT(ISERROR(SEARCH('Listados Datos'!$T$5,AB178)))</xm:f>
            <xm:f>'Listados Datos'!$T$5</xm:f>
            <x14:dxf>
              <font>
                <b/>
                <i val="0"/>
                <color auto="1"/>
              </font>
              <fill>
                <patternFill>
                  <bgColor rgb="FFFFFF00"/>
                </patternFill>
              </fill>
            </x14:dxf>
          </x14:cfRule>
          <x14:cfRule type="containsText" priority="14410" operator="containsText" id="{74537E96-1E32-4D3E-8FD3-6C232352AA07}">
            <xm:f>NOT(ISERROR(SEARCH('Listados Datos'!$T$6,AB178)))</xm:f>
            <xm:f>'Listados Datos'!$T$6</xm:f>
            <x14:dxf>
              <font>
                <b/>
                <i val="0"/>
              </font>
              <fill>
                <patternFill>
                  <bgColor rgb="FF92D050"/>
                </patternFill>
              </fill>
            </x14:dxf>
          </x14:cfRule>
          <xm:sqref>AB178:AB179</xm:sqref>
        </x14:conditionalFormatting>
        <x14:conditionalFormatting xmlns:xm="http://schemas.microsoft.com/office/excel/2006/main">
          <x14:cfRule type="containsText" priority="14397" operator="containsText" id="{CE65F0EC-42E7-496F-9C68-F0EAE569274B}">
            <xm:f>NOT(ISERROR(SEARCH('Listados Datos'!$P$3,Z178)))</xm:f>
            <xm:f>'Listados Datos'!$P$3</xm:f>
            <x14:dxf>
              <fill>
                <patternFill>
                  <bgColor rgb="FF99CC00"/>
                </patternFill>
              </fill>
            </x14:dxf>
          </x14:cfRule>
          <x14:cfRule type="containsText" priority="14398" operator="containsText" id="{2C0E6E51-E883-4017-9EAA-CA6FE05ED950}">
            <xm:f>NOT(ISERROR(SEARCH('Listados Datos'!$P$4,Z178)))</xm:f>
            <xm:f>'Listados Datos'!$P$4</xm:f>
            <x14:dxf>
              <fill>
                <patternFill>
                  <bgColor rgb="FF33CC33"/>
                </patternFill>
              </fill>
            </x14:dxf>
          </x14:cfRule>
          <x14:cfRule type="containsText" priority="14399" operator="containsText" id="{5CE5D312-1FD0-42D8-9853-15D1E21CEF49}">
            <xm:f>NOT(ISERROR(SEARCH('Listados Datos'!$P$5,Z178)))</xm:f>
            <xm:f>'Listados Datos'!$P$5</xm:f>
            <x14:dxf>
              <fill>
                <patternFill>
                  <bgColor rgb="FFFFFF00"/>
                </patternFill>
              </fill>
            </x14:dxf>
          </x14:cfRule>
          <x14:cfRule type="containsText" priority="14400" operator="containsText" id="{99E51863-8A4C-4DDB-90C6-7C6EEA932227}">
            <xm:f>NOT(ISERROR(SEARCH('Listados Datos'!$P$6,Z178)))</xm:f>
            <xm:f>'Listados Datos'!$P$6</xm:f>
            <x14:dxf>
              <fill>
                <patternFill>
                  <bgColor rgb="FFFFC000"/>
                </patternFill>
              </fill>
            </x14:dxf>
          </x14:cfRule>
          <x14:cfRule type="containsText" priority="14401" operator="containsText" id="{421BB2A5-55DB-45C8-BF4A-EBE94A45EA17}">
            <xm:f>NOT(ISERROR(SEARCH('Listados Datos'!$P$7,Z178)))</xm:f>
            <xm:f>'Listados Datos'!$P$7</xm:f>
            <x14:dxf>
              <fill>
                <patternFill>
                  <bgColor rgb="FFFF0000"/>
                </patternFill>
              </fill>
            </x14:dxf>
          </x14:cfRule>
          <xm:sqref>Z178:Z179</xm:sqref>
        </x14:conditionalFormatting>
        <x14:conditionalFormatting xmlns:xm="http://schemas.microsoft.com/office/excel/2006/main">
          <x14:cfRule type="containsText" priority="14373" operator="containsText" id="{3243859A-8105-485D-B2AA-48FDBD0011A6}">
            <xm:f>NOT(ISERROR(SEARCH('Listados Datos'!$T$3,AT178)))</xm:f>
            <xm:f>'Listados Datos'!$T$3</xm:f>
            <x14:dxf>
              <fill>
                <patternFill patternType="solid">
                  <bgColor rgb="FFC00000"/>
                </patternFill>
              </fill>
            </x14:dxf>
          </x14:cfRule>
          <x14:cfRule type="containsText" priority="14374" operator="containsText" id="{CDFD34E0-C866-4776-8040-A6DC6A058BAD}">
            <xm:f>NOT(ISERROR(SEARCH('Listados Datos'!$T$4,AT178)))</xm:f>
            <xm:f>'Listados Datos'!$T$4</xm:f>
            <x14:dxf>
              <font>
                <b/>
                <i val="0"/>
                <color theme="0"/>
              </font>
              <fill>
                <patternFill>
                  <bgColor rgb="FFE26B0A"/>
                </patternFill>
              </fill>
            </x14:dxf>
          </x14:cfRule>
          <x14:cfRule type="containsText" priority="14375" operator="containsText" id="{45EE9E8C-B7E0-4E69-A548-D42CAE378EA0}">
            <xm:f>NOT(ISERROR(SEARCH('Listados Datos'!$T$5,AT178)))</xm:f>
            <xm:f>'Listados Datos'!$T$5</xm:f>
            <x14:dxf>
              <font>
                <b/>
                <i val="0"/>
                <color auto="1"/>
              </font>
              <fill>
                <patternFill>
                  <bgColor rgb="FFFFFF00"/>
                </patternFill>
              </fill>
            </x14:dxf>
          </x14:cfRule>
          <x14:cfRule type="containsText" priority="14376" operator="containsText" id="{23F2814B-CCBF-4737-9A02-955611DCC225}">
            <xm:f>NOT(ISERROR(SEARCH('Listados Datos'!$T$6,AT178)))</xm:f>
            <xm:f>'Listados Datos'!$T$6</xm:f>
            <x14:dxf>
              <font>
                <b/>
                <i val="0"/>
              </font>
              <fill>
                <patternFill>
                  <bgColor rgb="FF92D050"/>
                </patternFill>
              </fill>
            </x14:dxf>
          </x14:cfRule>
          <xm:sqref>AT178</xm:sqref>
        </x14:conditionalFormatting>
        <x14:conditionalFormatting xmlns:xm="http://schemas.microsoft.com/office/excel/2006/main">
          <x14:cfRule type="containsText" priority="14363" operator="containsText" id="{A1D83AE4-2A37-478F-955B-AB1AFAB9D7F1}">
            <xm:f>NOT(ISERROR(SEARCH('Listados Datos'!$P$3,AR178)))</xm:f>
            <xm:f>'Listados Datos'!$P$3</xm:f>
            <x14:dxf>
              <fill>
                <patternFill>
                  <bgColor rgb="FF99CC00"/>
                </patternFill>
              </fill>
            </x14:dxf>
          </x14:cfRule>
          <x14:cfRule type="containsText" priority="14364" operator="containsText" id="{DF3FE9CE-99D0-41E9-894B-10D53A0F985C}">
            <xm:f>NOT(ISERROR(SEARCH('Listados Datos'!$P$4,AR178)))</xm:f>
            <xm:f>'Listados Datos'!$P$4</xm:f>
            <x14:dxf>
              <fill>
                <patternFill>
                  <bgColor rgb="FF33CC33"/>
                </patternFill>
              </fill>
            </x14:dxf>
          </x14:cfRule>
          <x14:cfRule type="containsText" priority="14365" operator="containsText" id="{5482B263-0224-45A3-A9C2-E778074EBFEB}">
            <xm:f>NOT(ISERROR(SEARCH('Listados Datos'!$P$5,AR178)))</xm:f>
            <xm:f>'Listados Datos'!$P$5</xm:f>
            <x14:dxf>
              <fill>
                <patternFill>
                  <bgColor rgb="FFFFFF00"/>
                </patternFill>
              </fill>
            </x14:dxf>
          </x14:cfRule>
          <x14:cfRule type="containsText" priority="14366" operator="containsText" id="{E04F1611-D4D5-4691-BD7C-B1711716F6CF}">
            <xm:f>NOT(ISERROR(SEARCH('Listados Datos'!$P$6,AR178)))</xm:f>
            <xm:f>'Listados Datos'!$P$6</xm:f>
            <x14:dxf>
              <fill>
                <patternFill>
                  <bgColor rgb="FFFFC000"/>
                </patternFill>
              </fill>
            </x14:dxf>
          </x14:cfRule>
          <x14:cfRule type="containsText" priority="14367" operator="containsText" id="{0F810555-C474-4AE1-A163-206F1241ACC9}">
            <xm:f>NOT(ISERROR(SEARCH('Listados Datos'!$P$7,AR178)))</xm:f>
            <xm:f>'Listados Datos'!$P$7</xm:f>
            <x14:dxf>
              <fill>
                <patternFill>
                  <bgColor rgb="FFFF0000"/>
                </patternFill>
              </fill>
            </x14:dxf>
          </x14:cfRule>
          <xm:sqref>AR178</xm:sqref>
        </x14:conditionalFormatting>
        <x14:conditionalFormatting xmlns:xm="http://schemas.microsoft.com/office/excel/2006/main">
          <x14:cfRule type="containsText" priority="14359" operator="containsText" id="{948B0893-44DC-4ADC-9AF0-DC9C5B95A274}">
            <xm:f>NOT(ISERROR(SEARCH('Listados Datos'!$T$3,AT179)))</xm:f>
            <xm:f>'Listados Datos'!$T$3</xm:f>
            <x14:dxf>
              <fill>
                <patternFill patternType="solid">
                  <bgColor rgb="FFC00000"/>
                </patternFill>
              </fill>
            </x14:dxf>
          </x14:cfRule>
          <x14:cfRule type="containsText" priority="14360" operator="containsText" id="{5B52BEAA-0CA1-4A74-A203-01EDA8E7A643}">
            <xm:f>NOT(ISERROR(SEARCH('Listados Datos'!$T$4,AT179)))</xm:f>
            <xm:f>'Listados Datos'!$T$4</xm:f>
            <x14:dxf>
              <font>
                <b/>
                <i val="0"/>
                <color theme="0"/>
              </font>
              <fill>
                <patternFill>
                  <bgColor rgb="FFE26B0A"/>
                </patternFill>
              </fill>
            </x14:dxf>
          </x14:cfRule>
          <x14:cfRule type="containsText" priority="14361" operator="containsText" id="{E3A988EF-6A18-441D-9910-8BE42E1C94F6}">
            <xm:f>NOT(ISERROR(SEARCH('Listados Datos'!$T$5,AT179)))</xm:f>
            <xm:f>'Listados Datos'!$T$5</xm:f>
            <x14:dxf>
              <font>
                <b/>
                <i val="0"/>
                <color auto="1"/>
              </font>
              <fill>
                <patternFill>
                  <bgColor rgb="FFFFFF00"/>
                </patternFill>
              </fill>
            </x14:dxf>
          </x14:cfRule>
          <x14:cfRule type="containsText" priority="14362" operator="containsText" id="{A4D1E44F-B44D-4DF0-A3AC-C0EBC42B8933}">
            <xm:f>NOT(ISERROR(SEARCH('Listados Datos'!$T$6,AT179)))</xm:f>
            <xm:f>'Listados Datos'!$T$6</xm:f>
            <x14:dxf>
              <font>
                <b/>
                <i val="0"/>
              </font>
              <fill>
                <patternFill>
                  <bgColor rgb="FF92D050"/>
                </patternFill>
              </fill>
            </x14:dxf>
          </x14:cfRule>
          <xm:sqref>AT179</xm:sqref>
        </x14:conditionalFormatting>
        <x14:conditionalFormatting xmlns:xm="http://schemas.microsoft.com/office/excel/2006/main">
          <x14:cfRule type="containsText" priority="14349" operator="containsText" id="{E7433A52-E363-4F17-AEA8-D4ED01E3A5F8}">
            <xm:f>NOT(ISERROR(SEARCH('Listados Datos'!$P$3,AR179)))</xm:f>
            <xm:f>'Listados Datos'!$P$3</xm:f>
            <x14:dxf>
              <fill>
                <patternFill>
                  <bgColor rgb="FF99CC00"/>
                </patternFill>
              </fill>
            </x14:dxf>
          </x14:cfRule>
          <x14:cfRule type="containsText" priority="14350" operator="containsText" id="{88FD55D1-C26F-4BD0-8AE1-3A52FAEF3036}">
            <xm:f>NOT(ISERROR(SEARCH('Listados Datos'!$P$4,AR179)))</xm:f>
            <xm:f>'Listados Datos'!$P$4</xm:f>
            <x14:dxf>
              <fill>
                <patternFill>
                  <bgColor rgb="FF33CC33"/>
                </patternFill>
              </fill>
            </x14:dxf>
          </x14:cfRule>
          <x14:cfRule type="containsText" priority="14351" operator="containsText" id="{8D8ACB8F-7D61-4DA6-9B52-0269A63F1DA0}">
            <xm:f>NOT(ISERROR(SEARCH('Listados Datos'!$P$5,AR179)))</xm:f>
            <xm:f>'Listados Datos'!$P$5</xm:f>
            <x14:dxf>
              <fill>
                <patternFill>
                  <bgColor rgb="FFFFFF00"/>
                </patternFill>
              </fill>
            </x14:dxf>
          </x14:cfRule>
          <x14:cfRule type="containsText" priority="14352" operator="containsText" id="{0FDC9620-483C-48FD-AC11-4645D1340D9C}">
            <xm:f>NOT(ISERROR(SEARCH('Listados Datos'!$P$6,AR179)))</xm:f>
            <xm:f>'Listados Datos'!$P$6</xm:f>
            <x14:dxf>
              <fill>
                <patternFill>
                  <bgColor rgb="FFFFC000"/>
                </patternFill>
              </fill>
            </x14:dxf>
          </x14:cfRule>
          <x14:cfRule type="containsText" priority="14353" operator="containsText" id="{D4FA6DFE-E696-40DE-B437-09C0A3FFCB51}">
            <xm:f>NOT(ISERROR(SEARCH('Listados Datos'!$P$7,AR179)))</xm:f>
            <xm:f>'Listados Datos'!$P$7</xm:f>
            <x14:dxf>
              <fill>
                <patternFill>
                  <bgColor rgb="FFFF0000"/>
                </patternFill>
              </fill>
            </x14:dxf>
          </x14:cfRule>
          <xm:sqref>AR179</xm:sqref>
        </x14:conditionalFormatting>
        <x14:conditionalFormatting xmlns:xm="http://schemas.microsoft.com/office/excel/2006/main">
          <x14:cfRule type="containsText" priority="14331" operator="containsText" id="{913E7EC0-835E-4974-A07C-D0490374765D}">
            <xm:f>NOT(ISERROR(SEARCH('Listados Datos'!$T$3,AF180)))</xm:f>
            <xm:f>'Listados Datos'!$T$3</xm:f>
            <x14:dxf>
              <fill>
                <patternFill patternType="solid">
                  <bgColor rgb="FFC00000"/>
                </patternFill>
              </fill>
            </x14:dxf>
          </x14:cfRule>
          <x14:cfRule type="containsText" priority="14332" operator="containsText" id="{568CAA9D-4333-49DB-AF54-C84EA5409E35}">
            <xm:f>NOT(ISERROR(SEARCH('Listados Datos'!$T$4,AF180)))</xm:f>
            <xm:f>'Listados Datos'!$T$4</xm:f>
            <x14:dxf>
              <font>
                <b/>
                <i val="0"/>
                <color theme="0"/>
              </font>
              <fill>
                <patternFill>
                  <bgColor rgb="FFE26B0A"/>
                </patternFill>
              </fill>
            </x14:dxf>
          </x14:cfRule>
          <x14:cfRule type="containsText" priority="14333" operator="containsText" id="{C462E3B0-01A9-4DEC-AC52-9D62A9F60608}">
            <xm:f>NOT(ISERROR(SEARCH('Listados Datos'!$T$5,AF180)))</xm:f>
            <xm:f>'Listados Datos'!$T$5</xm:f>
            <x14:dxf>
              <font>
                <b/>
                <i val="0"/>
                <color auto="1"/>
              </font>
              <fill>
                <patternFill>
                  <bgColor rgb="FFFFFF00"/>
                </patternFill>
              </fill>
            </x14:dxf>
          </x14:cfRule>
          <x14:cfRule type="containsText" priority="14334" operator="containsText" id="{423961DB-6DCB-490C-88B6-58AE5695AE37}">
            <xm:f>NOT(ISERROR(SEARCH('Listados Datos'!$T$6,AF180)))</xm:f>
            <xm:f>'Listados Datos'!$T$6</xm:f>
            <x14:dxf>
              <font>
                <b/>
                <i val="0"/>
              </font>
              <fill>
                <patternFill>
                  <bgColor rgb="FF92D050"/>
                </patternFill>
              </fill>
            </x14:dxf>
          </x14:cfRule>
          <xm:sqref>AF180:AF181</xm:sqref>
        </x14:conditionalFormatting>
        <x14:conditionalFormatting xmlns:xm="http://schemas.microsoft.com/office/excel/2006/main">
          <x14:cfRule type="containsText" priority="14327" operator="containsText" id="{9DC5B482-8169-4B43-A971-EB83E70AF2C8}">
            <xm:f>NOT(ISERROR(SEARCH('Listados Datos'!$T$3,AB180)))</xm:f>
            <xm:f>'Listados Datos'!$T$3</xm:f>
            <x14:dxf>
              <fill>
                <patternFill patternType="solid">
                  <bgColor rgb="FFC00000"/>
                </patternFill>
              </fill>
            </x14:dxf>
          </x14:cfRule>
          <x14:cfRule type="containsText" priority="14328" operator="containsText" id="{303DA69C-BA01-4866-825D-7F1831572616}">
            <xm:f>NOT(ISERROR(SEARCH('Listados Datos'!$T$4,AB180)))</xm:f>
            <xm:f>'Listados Datos'!$T$4</xm:f>
            <x14:dxf>
              <font>
                <b/>
                <i val="0"/>
                <color theme="0"/>
              </font>
              <fill>
                <patternFill>
                  <bgColor rgb="FFE26B0A"/>
                </patternFill>
              </fill>
            </x14:dxf>
          </x14:cfRule>
          <x14:cfRule type="containsText" priority="14329" operator="containsText" id="{C40A9974-7160-4892-ACEC-C494BAD55C0B}">
            <xm:f>NOT(ISERROR(SEARCH('Listados Datos'!$T$5,AB180)))</xm:f>
            <xm:f>'Listados Datos'!$T$5</xm:f>
            <x14:dxf>
              <font>
                <b/>
                <i val="0"/>
                <color auto="1"/>
              </font>
              <fill>
                <patternFill>
                  <bgColor rgb="FFFFFF00"/>
                </patternFill>
              </fill>
            </x14:dxf>
          </x14:cfRule>
          <x14:cfRule type="containsText" priority="14330" operator="containsText" id="{D85EA3D1-7EF4-4C2D-89BD-0978E981C080}">
            <xm:f>NOT(ISERROR(SEARCH('Listados Datos'!$T$6,AB180)))</xm:f>
            <xm:f>'Listados Datos'!$T$6</xm:f>
            <x14:dxf>
              <font>
                <b/>
                <i val="0"/>
              </font>
              <fill>
                <patternFill>
                  <bgColor rgb="FF92D050"/>
                </patternFill>
              </fill>
            </x14:dxf>
          </x14:cfRule>
          <xm:sqref>AB180:AB181</xm:sqref>
        </x14:conditionalFormatting>
        <x14:conditionalFormatting xmlns:xm="http://schemas.microsoft.com/office/excel/2006/main">
          <x14:cfRule type="containsText" priority="14317" operator="containsText" id="{C41AB415-4BF4-4F81-A479-86A6FF28521F}">
            <xm:f>NOT(ISERROR(SEARCH('Listados Datos'!$P$3,Z180)))</xm:f>
            <xm:f>'Listados Datos'!$P$3</xm:f>
            <x14:dxf>
              <fill>
                <patternFill>
                  <bgColor rgb="FF99CC00"/>
                </patternFill>
              </fill>
            </x14:dxf>
          </x14:cfRule>
          <x14:cfRule type="containsText" priority="14318" operator="containsText" id="{6E6038D1-22A6-4442-8D58-0CEF966144F2}">
            <xm:f>NOT(ISERROR(SEARCH('Listados Datos'!$P$4,Z180)))</xm:f>
            <xm:f>'Listados Datos'!$P$4</xm:f>
            <x14:dxf>
              <fill>
                <patternFill>
                  <bgColor rgb="FF33CC33"/>
                </patternFill>
              </fill>
            </x14:dxf>
          </x14:cfRule>
          <x14:cfRule type="containsText" priority="14319" operator="containsText" id="{6BBACEDD-6FDB-4A91-8CA6-4425D6016041}">
            <xm:f>NOT(ISERROR(SEARCH('Listados Datos'!$P$5,Z180)))</xm:f>
            <xm:f>'Listados Datos'!$P$5</xm:f>
            <x14:dxf>
              <fill>
                <patternFill>
                  <bgColor rgb="FFFFFF00"/>
                </patternFill>
              </fill>
            </x14:dxf>
          </x14:cfRule>
          <x14:cfRule type="containsText" priority="14320" operator="containsText" id="{FAE4802B-9B39-4976-AB1A-2C9DA9B6D30C}">
            <xm:f>NOT(ISERROR(SEARCH('Listados Datos'!$P$6,Z180)))</xm:f>
            <xm:f>'Listados Datos'!$P$6</xm:f>
            <x14:dxf>
              <fill>
                <patternFill>
                  <bgColor rgb="FFFFC000"/>
                </patternFill>
              </fill>
            </x14:dxf>
          </x14:cfRule>
          <x14:cfRule type="containsText" priority="14321" operator="containsText" id="{093ABC3F-0D85-4776-8203-A7D170273A84}">
            <xm:f>NOT(ISERROR(SEARCH('Listados Datos'!$P$7,Z180)))</xm:f>
            <xm:f>'Listados Datos'!$P$7</xm:f>
            <x14:dxf>
              <fill>
                <patternFill>
                  <bgColor rgb="FFFF0000"/>
                </patternFill>
              </fill>
            </x14:dxf>
          </x14:cfRule>
          <xm:sqref>Z180:Z181</xm:sqref>
        </x14:conditionalFormatting>
        <x14:conditionalFormatting xmlns:xm="http://schemas.microsoft.com/office/excel/2006/main">
          <x14:cfRule type="containsText" priority="14289" operator="containsText" id="{B2CEDA18-3BE5-4196-BCD9-71437D1F2B56}">
            <xm:f>NOT(ISERROR(SEARCH('Listados Datos'!$T$3,AT181)))</xm:f>
            <xm:f>'Listados Datos'!$T$3</xm:f>
            <x14:dxf>
              <fill>
                <patternFill patternType="solid">
                  <bgColor rgb="FFC00000"/>
                </patternFill>
              </fill>
            </x14:dxf>
          </x14:cfRule>
          <x14:cfRule type="containsText" priority="14290" operator="containsText" id="{B800B4D5-9CFF-4DC2-A451-74F3C2D515E1}">
            <xm:f>NOT(ISERROR(SEARCH('Listados Datos'!$T$4,AT181)))</xm:f>
            <xm:f>'Listados Datos'!$T$4</xm:f>
            <x14:dxf>
              <font>
                <b/>
                <i val="0"/>
                <color theme="0"/>
              </font>
              <fill>
                <patternFill>
                  <bgColor rgb="FFE26B0A"/>
                </patternFill>
              </fill>
            </x14:dxf>
          </x14:cfRule>
          <x14:cfRule type="containsText" priority="14291" operator="containsText" id="{20DDDAAA-D9D8-4835-821A-26CF8F0CFF80}">
            <xm:f>NOT(ISERROR(SEARCH('Listados Datos'!$T$5,AT181)))</xm:f>
            <xm:f>'Listados Datos'!$T$5</xm:f>
            <x14:dxf>
              <font>
                <b/>
                <i val="0"/>
                <color auto="1"/>
              </font>
              <fill>
                <patternFill>
                  <bgColor rgb="FFFFFF00"/>
                </patternFill>
              </fill>
            </x14:dxf>
          </x14:cfRule>
          <x14:cfRule type="containsText" priority="14292" operator="containsText" id="{448C0B2A-A30F-4851-8A15-099C2F53069B}">
            <xm:f>NOT(ISERROR(SEARCH('Listados Datos'!$T$6,AT181)))</xm:f>
            <xm:f>'Listados Datos'!$T$6</xm:f>
            <x14:dxf>
              <font>
                <b/>
                <i val="0"/>
              </font>
              <fill>
                <patternFill>
                  <bgColor rgb="FF92D050"/>
                </patternFill>
              </fill>
            </x14:dxf>
          </x14:cfRule>
          <xm:sqref>AT181</xm:sqref>
        </x14:conditionalFormatting>
        <x14:conditionalFormatting xmlns:xm="http://schemas.microsoft.com/office/excel/2006/main">
          <x14:cfRule type="containsText" priority="14237" operator="containsText" id="{09280963-497A-460A-BCCD-BED1C56FA354}">
            <xm:f>NOT(ISERROR(SEARCH('Listados Datos'!$P$3,AR182)))</xm:f>
            <xm:f>'Listados Datos'!$P$3</xm:f>
            <x14:dxf>
              <fill>
                <patternFill>
                  <bgColor rgb="FF99CC00"/>
                </patternFill>
              </fill>
            </x14:dxf>
          </x14:cfRule>
          <x14:cfRule type="containsText" priority="14238" operator="containsText" id="{26DB625E-71F5-480D-94FF-7C65E8565ECD}">
            <xm:f>NOT(ISERROR(SEARCH('Listados Datos'!$P$4,AR182)))</xm:f>
            <xm:f>'Listados Datos'!$P$4</xm:f>
            <x14:dxf>
              <fill>
                <patternFill>
                  <bgColor rgb="FF33CC33"/>
                </patternFill>
              </fill>
            </x14:dxf>
          </x14:cfRule>
          <x14:cfRule type="containsText" priority="14239" operator="containsText" id="{701D4AA0-267A-4F67-A39E-2C9E6C309999}">
            <xm:f>NOT(ISERROR(SEARCH('Listados Datos'!$P$5,AR182)))</xm:f>
            <xm:f>'Listados Datos'!$P$5</xm:f>
            <x14:dxf>
              <fill>
                <patternFill>
                  <bgColor rgb="FFFFFF00"/>
                </patternFill>
              </fill>
            </x14:dxf>
          </x14:cfRule>
          <x14:cfRule type="containsText" priority="14240" operator="containsText" id="{4F7489B1-C114-4FE7-A13A-6302FA62E3FD}">
            <xm:f>NOT(ISERROR(SEARCH('Listados Datos'!$P$6,AR182)))</xm:f>
            <xm:f>'Listados Datos'!$P$6</xm:f>
            <x14:dxf>
              <fill>
                <patternFill>
                  <bgColor rgb="FFFFC000"/>
                </patternFill>
              </fill>
            </x14:dxf>
          </x14:cfRule>
          <x14:cfRule type="containsText" priority="14241" operator="containsText" id="{7376ADF4-DEDE-449D-85E0-FCF5BE21E31B}">
            <xm:f>NOT(ISERROR(SEARCH('Listados Datos'!$P$7,AR182)))</xm:f>
            <xm:f>'Listados Datos'!$P$7</xm:f>
            <x14:dxf>
              <fill>
                <patternFill>
                  <bgColor rgb="FFFF0000"/>
                </patternFill>
              </fill>
            </x14:dxf>
          </x14:cfRule>
          <xm:sqref>AR182</xm:sqref>
        </x14:conditionalFormatting>
        <x14:conditionalFormatting xmlns:xm="http://schemas.microsoft.com/office/excel/2006/main">
          <x14:cfRule type="containsText" priority="14275" operator="containsText" id="{9407A138-A104-43BE-A60B-8A3900D147BC}">
            <xm:f>NOT(ISERROR(SEARCH('Listados Datos'!$T$3,AF182)))</xm:f>
            <xm:f>'Listados Datos'!$T$3</xm:f>
            <x14:dxf>
              <fill>
                <patternFill patternType="solid">
                  <bgColor rgb="FFC00000"/>
                </patternFill>
              </fill>
            </x14:dxf>
          </x14:cfRule>
          <x14:cfRule type="containsText" priority="14276" operator="containsText" id="{72CEF83A-CDFB-4617-8219-F0F37184A757}">
            <xm:f>NOT(ISERROR(SEARCH('Listados Datos'!$T$4,AF182)))</xm:f>
            <xm:f>'Listados Datos'!$T$4</xm:f>
            <x14:dxf>
              <font>
                <b/>
                <i val="0"/>
                <color theme="0"/>
              </font>
              <fill>
                <patternFill>
                  <bgColor rgb="FFE26B0A"/>
                </patternFill>
              </fill>
            </x14:dxf>
          </x14:cfRule>
          <x14:cfRule type="containsText" priority="14277" operator="containsText" id="{D2CDE58C-8687-4EE6-8E88-16DCAD7632D4}">
            <xm:f>NOT(ISERROR(SEARCH('Listados Datos'!$T$5,AF182)))</xm:f>
            <xm:f>'Listados Datos'!$T$5</xm:f>
            <x14:dxf>
              <font>
                <b/>
                <i val="0"/>
                <color auto="1"/>
              </font>
              <fill>
                <patternFill>
                  <bgColor rgb="FFFFFF00"/>
                </patternFill>
              </fill>
            </x14:dxf>
          </x14:cfRule>
          <x14:cfRule type="containsText" priority="14278" operator="containsText" id="{D94F605A-C916-4BE3-9BA3-9914D7184467}">
            <xm:f>NOT(ISERROR(SEARCH('Listados Datos'!$T$6,AF182)))</xm:f>
            <xm:f>'Listados Datos'!$T$6</xm:f>
            <x14:dxf>
              <font>
                <b/>
                <i val="0"/>
              </font>
              <fill>
                <patternFill>
                  <bgColor rgb="FF92D050"/>
                </patternFill>
              </fill>
            </x14:dxf>
          </x14:cfRule>
          <xm:sqref>AF182</xm:sqref>
        </x14:conditionalFormatting>
        <x14:conditionalFormatting xmlns:xm="http://schemas.microsoft.com/office/excel/2006/main">
          <x14:cfRule type="containsText" priority="14271" operator="containsText" id="{8FEF6C59-22AB-4E57-8C45-034A45DE4483}">
            <xm:f>NOT(ISERROR(SEARCH('Listados Datos'!$T$3,AB182)))</xm:f>
            <xm:f>'Listados Datos'!$T$3</xm:f>
            <x14:dxf>
              <fill>
                <patternFill patternType="solid">
                  <bgColor rgb="FFC00000"/>
                </patternFill>
              </fill>
            </x14:dxf>
          </x14:cfRule>
          <x14:cfRule type="containsText" priority="14272" operator="containsText" id="{E8B62B47-615B-4947-9143-86FB6314C560}">
            <xm:f>NOT(ISERROR(SEARCH('Listados Datos'!$T$4,AB182)))</xm:f>
            <xm:f>'Listados Datos'!$T$4</xm:f>
            <x14:dxf>
              <font>
                <b/>
                <i val="0"/>
                <color theme="0"/>
              </font>
              <fill>
                <patternFill>
                  <bgColor rgb="FFE26B0A"/>
                </patternFill>
              </fill>
            </x14:dxf>
          </x14:cfRule>
          <x14:cfRule type="containsText" priority="14273" operator="containsText" id="{212A32F1-4B12-4246-A136-E41B6F9012E6}">
            <xm:f>NOT(ISERROR(SEARCH('Listados Datos'!$T$5,AB182)))</xm:f>
            <xm:f>'Listados Datos'!$T$5</xm:f>
            <x14:dxf>
              <font>
                <b/>
                <i val="0"/>
                <color auto="1"/>
              </font>
              <fill>
                <patternFill>
                  <bgColor rgb="FFFFFF00"/>
                </patternFill>
              </fill>
            </x14:dxf>
          </x14:cfRule>
          <x14:cfRule type="containsText" priority="14274" operator="containsText" id="{77D6FA5E-01F8-4E6F-B656-89AD84209694}">
            <xm:f>NOT(ISERROR(SEARCH('Listados Datos'!$T$6,AB182)))</xm:f>
            <xm:f>'Listados Datos'!$T$6</xm:f>
            <x14:dxf>
              <font>
                <b/>
                <i val="0"/>
              </font>
              <fill>
                <patternFill>
                  <bgColor rgb="FF92D050"/>
                </patternFill>
              </fill>
            </x14:dxf>
          </x14:cfRule>
          <xm:sqref>AB182</xm:sqref>
        </x14:conditionalFormatting>
        <x14:conditionalFormatting xmlns:xm="http://schemas.microsoft.com/office/excel/2006/main">
          <x14:cfRule type="containsText" priority="14261" operator="containsText" id="{D7AF7BE2-5230-4A86-8F85-756FB565212F}">
            <xm:f>NOT(ISERROR(SEARCH('Listados Datos'!$P$3,Z182)))</xm:f>
            <xm:f>'Listados Datos'!$P$3</xm:f>
            <x14:dxf>
              <fill>
                <patternFill>
                  <bgColor rgb="FF99CC00"/>
                </patternFill>
              </fill>
            </x14:dxf>
          </x14:cfRule>
          <x14:cfRule type="containsText" priority="14262" operator="containsText" id="{6DE96A21-8EF2-4703-B207-B7C8952F0ECF}">
            <xm:f>NOT(ISERROR(SEARCH('Listados Datos'!$P$4,Z182)))</xm:f>
            <xm:f>'Listados Datos'!$P$4</xm:f>
            <x14:dxf>
              <fill>
                <patternFill>
                  <bgColor rgb="FF33CC33"/>
                </patternFill>
              </fill>
            </x14:dxf>
          </x14:cfRule>
          <x14:cfRule type="containsText" priority="14263" operator="containsText" id="{84979519-502D-4A5E-83A5-070B21F45512}">
            <xm:f>NOT(ISERROR(SEARCH('Listados Datos'!$P$5,Z182)))</xm:f>
            <xm:f>'Listados Datos'!$P$5</xm:f>
            <x14:dxf>
              <fill>
                <patternFill>
                  <bgColor rgb="FFFFFF00"/>
                </patternFill>
              </fill>
            </x14:dxf>
          </x14:cfRule>
          <x14:cfRule type="containsText" priority="14264" operator="containsText" id="{164FC6C6-8A83-4CF7-B8DE-CF3ADCDB9D93}">
            <xm:f>NOT(ISERROR(SEARCH('Listados Datos'!$P$6,Z182)))</xm:f>
            <xm:f>'Listados Datos'!$P$6</xm:f>
            <x14:dxf>
              <fill>
                <patternFill>
                  <bgColor rgb="FFFFC000"/>
                </patternFill>
              </fill>
            </x14:dxf>
          </x14:cfRule>
          <x14:cfRule type="containsText" priority="14265" operator="containsText" id="{9149A05A-817A-4AB2-93DC-634D6D9DEAC8}">
            <xm:f>NOT(ISERROR(SEARCH('Listados Datos'!$P$7,Z182)))</xm:f>
            <xm:f>'Listados Datos'!$P$7</xm:f>
            <x14:dxf>
              <fill>
                <patternFill>
                  <bgColor rgb="FFFF0000"/>
                </patternFill>
              </fill>
            </x14:dxf>
          </x14:cfRule>
          <xm:sqref>Z182</xm:sqref>
        </x14:conditionalFormatting>
        <x14:conditionalFormatting xmlns:xm="http://schemas.microsoft.com/office/excel/2006/main">
          <x14:cfRule type="containsText" priority="14247" operator="containsText" id="{8852EE23-B0E1-4048-83FD-D0A8AFA55237}">
            <xm:f>NOT(ISERROR(SEARCH('Listados Datos'!$T$3,AT182)))</xm:f>
            <xm:f>'Listados Datos'!$T$3</xm:f>
            <x14:dxf>
              <fill>
                <patternFill patternType="solid">
                  <bgColor rgb="FFC00000"/>
                </patternFill>
              </fill>
            </x14:dxf>
          </x14:cfRule>
          <x14:cfRule type="containsText" priority="14248" operator="containsText" id="{042150AA-2F44-4F05-A967-08F9DAAB9D65}">
            <xm:f>NOT(ISERROR(SEARCH('Listados Datos'!$T$4,AT182)))</xm:f>
            <xm:f>'Listados Datos'!$T$4</xm:f>
            <x14:dxf>
              <font>
                <b/>
                <i val="0"/>
                <color theme="0"/>
              </font>
              <fill>
                <patternFill>
                  <bgColor rgb="FFE26B0A"/>
                </patternFill>
              </fill>
            </x14:dxf>
          </x14:cfRule>
          <x14:cfRule type="containsText" priority="14249" operator="containsText" id="{B8A0C5DD-EAA4-4BC6-A339-7CC214A15519}">
            <xm:f>NOT(ISERROR(SEARCH('Listados Datos'!$T$5,AT182)))</xm:f>
            <xm:f>'Listados Datos'!$T$5</xm:f>
            <x14:dxf>
              <font>
                <b/>
                <i val="0"/>
                <color auto="1"/>
              </font>
              <fill>
                <patternFill>
                  <bgColor rgb="FFFFFF00"/>
                </patternFill>
              </fill>
            </x14:dxf>
          </x14:cfRule>
          <x14:cfRule type="containsText" priority="14250" operator="containsText" id="{73376B29-A972-453A-A114-808A1A7849C9}">
            <xm:f>NOT(ISERROR(SEARCH('Listados Datos'!$T$6,AT182)))</xm:f>
            <xm:f>'Listados Datos'!$T$6</xm:f>
            <x14:dxf>
              <font>
                <b/>
                <i val="0"/>
              </font>
              <fill>
                <patternFill>
                  <bgColor rgb="FF92D050"/>
                </patternFill>
              </fill>
            </x14:dxf>
          </x14:cfRule>
          <xm:sqref>AT182</xm:sqref>
        </x14:conditionalFormatting>
        <x14:conditionalFormatting xmlns:xm="http://schemas.microsoft.com/office/excel/2006/main">
          <x14:cfRule type="containsText" priority="14087" operator="containsText" id="{F0F1D5F7-2785-4B1C-B4F4-5AAF59DABCEA}">
            <xm:f>NOT(ISERROR(SEARCH('Listados Datos'!$P$3,AR175)))</xm:f>
            <xm:f>'Listados Datos'!$P$3</xm:f>
            <x14:dxf>
              <fill>
                <patternFill>
                  <bgColor rgb="FF99CC00"/>
                </patternFill>
              </fill>
            </x14:dxf>
          </x14:cfRule>
          <x14:cfRule type="containsText" priority="14088" operator="containsText" id="{D79121EF-67EB-463B-9A92-93525333EC67}">
            <xm:f>NOT(ISERROR(SEARCH('Listados Datos'!$P$4,AR175)))</xm:f>
            <xm:f>'Listados Datos'!$P$4</xm:f>
            <x14:dxf>
              <fill>
                <patternFill>
                  <bgColor rgb="FF33CC33"/>
                </patternFill>
              </fill>
            </x14:dxf>
          </x14:cfRule>
          <x14:cfRule type="containsText" priority="14089" operator="containsText" id="{AA0CBCCC-2D2E-400C-A074-B791BB809C52}">
            <xm:f>NOT(ISERROR(SEARCH('Listados Datos'!$P$5,AR175)))</xm:f>
            <xm:f>'Listados Datos'!$P$5</xm:f>
            <x14:dxf>
              <fill>
                <patternFill>
                  <bgColor rgb="FFFFFF00"/>
                </patternFill>
              </fill>
            </x14:dxf>
          </x14:cfRule>
          <x14:cfRule type="containsText" priority="14090" operator="containsText" id="{E25E0988-255D-4AB4-890C-AFAF49D97F3D}">
            <xm:f>NOT(ISERROR(SEARCH('Listados Datos'!$P$6,AR175)))</xm:f>
            <xm:f>'Listados Datos'!$P$6</xm:f>
            <x14:dxf>
              <fill>
                <patternFill>
                  <bgColor rgb="FFFFC000"/>
                </patternFill>
              </fill>
            </x14:dxf>
          </x14:cfRule>
          <x14:cfRule type="containsText" priority="14091" operator="containsText" id="{518FE858-AA56-45A1-ADA5-C120AF389D65}">
            <xm:f>NOT(ISERROR(SEARCH('Listados Datos'!$P$7,AR175)))</xm:f>
            <xm:f>'Listados Datos'!$P$7</xm:f>
            <x14:dxf>
              <fill>
                <patternFill>
                  <bgColor rgb="FFFF0000"/>
                </patternFill>
              </fill>
            </x14:dxf>
          </x14:cfRule>
          <xm:sqref>AR175</xm:sqref>
        </x14:conditionalFormatting>
        <x14:conditionalFormatting xmlns:xm="http://schemas.microsoft.com/office/excel/2006/main">
          <x14:cfRule type="containsText" priority="14153" operator="containsText" id="{9F7ED840-65AF-4DEF-8229-671DED8BADC6}">
            <xm:f>NOT(ISERROR(SEARCH('Listados Datos'!$T$3,AT177)))</xm:f>
            <xm:f>'Listados Datos'!$T$3</xm:f>
            <x14:dxf>
              <fill>
                <patternFill patternType="solid">
                  <bgColor rgb="FFC00000"/>
                </patternFill>
              </fill>
            </x14:dxf>
          </x14:cfRule>
          <x14:cfRule type="containsText" priority="14154" operator="containsText" id="{92925615-ACF4-46FA-B775-BFE260295430}">
            <xm:f>NOT(ISERROR(SEARCH('Listados Datos'!$T$4,AT177)))</xm:f>
            <xm:f>'Listados Datos'!$T$4</xm:f>
            <x14:dxf>
              <font>
                <b/>
                <i val="0"/>
                <color theme="0"/>
              </font>
              <fill>
                <patternFill>
                  <bgColor rgb="FFE26B0A"/>
                </patternFill>
              </fill>
            </x14:dxf>
          </x14:cfRule>
          <x14:cfRule type="containsText" priority="14155" operator="containsText" id="{29FD5C9E-416B-4752-B45C-9E9A22A93BFA}">
            <xm:f>NOT(ISERROR(SEARCH('Listados Datos'!$T$5,AT177)))</xm:f>
            <xm:f>'Listados Datos'!$T$5</xm:f>
            <x14:dxf>
              <font>
                <b/>
                <i val="0"/>
                <color auto="1"/>
              </font>
              <fill>
                <patternFill>
                  <bgColor rgb="FFFFFF00"/>
                </patternFill>
              </fill>
            </x14:dxf>
          </x14:cfRule>
          <x14:cfRule type="containsText" priority="14156" operator="containsText" id="{971667FF-6842-4AC2-9CB9-80A5F3AEE3B9}">
            <xm:f>NOT(ISERROR(SEARCH('Listados Datos'!$T$6,AT177)))</xm:f>
            <xm:f>'Listados Datos'!$T$6</xm:f>
            <x14:dxf>
              <font>
                <b/>
                <i val="0"/>
              </font>
              <fill>
                <patternFill>
                  <bgColor rgb="FF92D050"/>
                </patternFill>
              </fill>
            </x14:dxf>
          </x14:cfRule>
          <xm:sqref>AT177</xm:sqref>
        </x14:conditionalFormatting>
        <x14:conditionalFormatting xmlns:xm="http://schemas.microsoft.com/office/excel/2006/main">
          <x14:cfRule type="containsText" priority="14143" operator="containsText" id="{91279E59-0C76-47E0-BB62-03BC02B05796}">
            <xm:f>NOT(ISERROR(SEARCH('Listados Datos'!$P$3,AR177)))</xm:f>
            <xm:f>'Listados Datos'!$P$3</xm:f>
            <x14:dxf>
              <fill>
                <patternFill>
                  <bgColor rgb="FF99CC00"/>
                </patternFill>
              </fill>
            </x14:dxf>
          </x14:cfRule>
          <x14:cfRule type="containsText" priority="14144" operator="containsText" id="{CD6DBC01-315F-42AB-9CD5-59ED818CDA43}">
            <xm:f>NOT(ISERROR(SEARCH('Listados Datos'!$P$4,AR177)))</xm:f>
            <xm:f>'Listados Datos'!$P$4</xm:f>
            <x14:dxf>
              <fill>
                <patternFill>
                  <bgColor rgb="FF33CC33"/>
                </patternFill>
              </fill>
            </x14:dxf>
          </x14:cfRule>
          <x14:cfRule type="containsText" priority="14145" operator="containsText" id="{796ADC2C-FF13-4E82-94BE-D571D5ABCEC5}">
            <xm:f>NOT(ISERROR(SEARCH('Listados Datos'!$P$5,AR177)))</xm:f>
            <xm:f>'Listados Datos'!$P$5</xm:f>
            <x14:dxf>
              <fill>
                <patternFill>
                  <bgColor rgb="FFFFFF00"/>
                </patternFill>
              </fill>
            </x14:dxf>
          </x14:cfRule>
          <x14:cfRule type="containsText" priority="14146" operator="containsText" id="{A0D3CFC4-BD49-4F7A-BEB6-CA94002A516D}">
            <xm:f>NOT(ISERROR(SEARCH('Listados Datos'!$P$6,AR177)))</xm:f>
            <xm:f>'Listados Datos'!$P$6</xm:f>
            <x14:dxf>
              <fill>
                <patternFill>
                  <bgColor rgb="FFFFC000"/>
                </patternFill>
              </fill>
            </x14:dxf>
          </x14:cfRule>
          <x14:cfRule type="containsText" priority="14147" operator="containsText" id="{ADFFE328-CE30-4AE3-971F-F2F7C3B4D487}">
            <xm:f>NOT(ISERROR(SEARCH('Listados Datos'!$P$7,AR177)))</xm:f>
            <xm:f>'Listados Datos'!$P$7</xm:f>
            <x14:dxf>
              <fill>
                <patternFill>
                  <bgColor rgb="FFFF0000"/>
                </patternFill>
              </fill>
            </x14:dxf>
          </x14:cfRule>
          <xm:sqref>AR177</xm:sqref>
        </x14:conditionalFormatting>
        <x14:conditionalFormatting xmlns:xm="http://schemas.microsoft.com/office/excel/2006/main">
          <x14:cfRule type="containsText" priority="14111" operator="containsText" id="{B7A47893-7706-4DDF-9403-454B3C99C6B9}">
            <xm:f>NOT(ISERROR(SEARCH('Listados Datos'!$T$3,AT174)))</xm:f>
            <xm:f>'Listados Datos'!$T$3</xm:f>
            <x14:dxf>
              <fill>
                <patternFill patternType="solid">
                  <bgColor rgb="FFC00000"/>
                </patternFill>
              </fill>
            </x14:dxf>
          </x14:cfRule>
          <x14:cfRule type="containsText" priority="14112" operator="containsText" id="{39EC2C40-041C-4DEC-B4A1-FFD187C520D7}">
            <xm:f>NOT(ISERROR(SEARCH('Listados Datos'!$T$4,AT174)))</xm:f>
            <xm:f>'Listados Datos'!$T$4</xm:f>
            <x14:dxf>
              <font>
                <b/>
                <i val="0"/>
                <color theme="0"/>
              </font>
              <fill>
                <patternFill>
                  <bgColor rgb="FFE26B0A"/>
                </patternFill>
              </fill>
            </x14:dxf>
          </x14:cfRule>
          <x14:cfRule type="containsText" priority="14113" operator="containsText" id="{4A41BB91-0878-42AE-A93F-EDBC4640A0E2}">
            <xm:f>NOT(ISERROR(SEARCH('Listados Datos'!$T$5,AT174)))</xm:f>
            <xm:f>'Listados Datos'!$T$5</xm:f>
            <x14:dxf>
              <font>
                <b/>
                <i val="0"/>
                <color auto="1"/>
              </font>
              <fill>
                <patternFill>
                  <bgColor rgb="FFFFFF00"/>
                </patternFill>
              </fill>
            </x14:dxf>
          </x14:cfRule>
          <x14:cfRule type="containsText" priority="14114" operator="containsText" id="{F12ABBBD-8393-4B92-9C93-554743301F26}">
            <xm:f>NOT(ISERROR(SEARCH('Listados Datos'!$T$6,AT174)))</xm:f>
            <xm:f>'Listados Datos'!$T$6</xm:f>
            <x14:dxf>
              <font>
                <b/>
                <i val="0"/>
              </font>
              <fill>
                <patternFill>
                  <bgColor rgb="FF92D050"/>
                </patternFill>
              </fill>
            </x14:dxf>
          </x14:cfRule>
          <xm:sqref>AT174</xm:sqref>
        </x14:conditionalFormatting>
        <x14:conditionalFormatting xmlns:xm="http://schemas.microsoft.com/office/excel/2006/main">
          <x14:cfRule type="containsText" priority="14101" operator="containsText" id="{AE1C9C43-C52E-4C28-B5EF-F70DFA5FF2F0}">
            <xm:f>NOT(ISERROR(SEARCH('Listados Datos'!$P$3,AR174)))</xm:f>
            <xm:f>'Listados Datos'!$P$3</xm:f>
            <x14:dxf>
              <fill>
                <patternFill>
                  <bgColor rgb="FF99CC00"/>
                </patternFill>
              </fill>
            </x14:dxf>
          </x14:cfRule>
          <x14:cfRule type="containsText" priority="14102" operator="containsText" id="{4AC0460E-B945-470E-BB51-D2C9750F41F2}">
            <xm:f>NOT(ISERROR(SEARCH('Listados Datos'!$P$4,AR174)))</xm:f>
            <xm:f>'Listados Datos'!$P$4</xm:f>
            <x14:dxf>
              <fill>
                <patternFill>
                  <bgColor rgb="FF33CC33"/>
                </patternFill>
              </fill>
            </x14:dxf>
          </x14:cfRule>
          <x14:cfRule type="containsText" priority="14103" operator="containsText" id="{2627B5F2-C1F5-4F82-92B5-F5AB5800E489}">
            <xm:f>NOT(ISERROR(SEARCH('Listados Datos'!$P$5,AR174)))</xm:f>
            <xm:f>'Listados Datos'!$P$5</xm:f>
            <x14:dxf>
              <fill>
                <patternFill>
                  <bgColor rgb="FFFFFF00"/>
                </patternFill>
              </fill>
            </x14:dxf>
          </x14:cfRule>
          <x14:cfRule type="containsText" priority="14104" operator="containsText" id="{D05BEF3C-CF14-4DBC-B353-A6A97765C493}">
            <xm:f>NOT(ISERROR(SEARCH('Listados Datos'!$P$6,AR174)))</xm:f>
            <xm:f>'Listados Datos'!$P$6</xm:f>
            <x14:dxf>
              <fill>
                <patternFill>
                  <bgColor rgb="FFFFC000"/>
                </patternFill>
              </fill>
            </x14:dxf>
          </x14:cfRule>
          <x14:cfRule type="containsText" priority="14105" operator="containsText" id="{32269B94-0D66-467C-8FF7-14D4F647BE15}">
            <xm:f>NOT(ISERROR(SEARCH('Listados Datos'!$P$7,AR174)))</xm:f>
            <xm:f>'Listados Datos'!$P$7</xm:f>
            <x14:dxf>
              <fill>
                <patternFill>
                  <bgColor rgb="FFFF0000"/>
                </patternFill>
              </fill>
            </x14:dxf>
          </x14:cfRule>
          <xm:sqref>AR174</xm:sqref>
        </x14:conditionalFormatting>
        <x14:conditionalFormatting xmlns:xm="http://schemas.microsoft.com/office/excel/2006/main">
          <x14:cfRule type="containsText" priority="14219" operator="containsText" id="{CB339A94-D43F-47E6-ABDC-583221D8D3C3}">
            <xm:f>NOT(ISERROR(SEARCH('Listados Datos'!$T$3,AF172)))</xm:f>
            <xm:f>'Listados Datos'!$T$3</xm:f>
            <x14:dxf>
              <fill>
                <patternFill patternType="solid">
                  <bgColor rgb="FFC00000"/>
                </patternFill>
              </fill>
            </x14:dxf>
          </x14:cfRule>
          <x14:cfRule type="containsText" priority="14220" operator="containsText" id="{73EC81CA-6E0A-46D4-A59B-728C53D7A26F}">
            <xm:f>NOT(ISERROR(SEARCH('Listados Datos'!$T$4,AF172)))</xm:f>
            <xm:f>'Listados Datos'!$T$4</xm:f>
            <x14:dxf>
              <font>
                <b/>
                <i val="0"/>
                <color theme="0"/>
              </font>
              <fill>
                <patternFill>
                  <bgColor rgb="FFE26B0A"/>
                </patternFill>
              </fill>
            </x14:dxf>
          </x14:cfRule>
          <x14:cfRule type="containsText" priority="14221" operator="containsText" id="{32C6EB38-A99D-4675-8297-D7CBDA00FECF}">
            <xm:f>NOT(ISERROR(SEARCH('Listados Datos'!$T$5,AF172)))</xm:f>
            <xm:f>'Listados Datos'!$T$5</xm:f>
            <x14:dxf>
              <font>
                <b/>
                <i val="0"/>
                <color auto="1"/>
              </font>
              <fill>
                <patternFill>
                  <bgColor rgb="FFFFFF00"/>
                </patternFill>
              </fill>
            </x14:dxf>
          </x14:cfRule>
          <x14:cfRule type="containsText" priority="14222" operator="containsText" id="{B3A14F79-039C-4A1B-B02D-E5D963D7569E}">
            <xm:f>NOT(ISERROR(SEARCH('Listados Datos'!$T$6,AF172)))</xm:f>
            <xm:f>'Listados Datos'!$T$6</xm:f>
            <x14:dxf>
              <font>
                <b/>
                <i val="0"/>
              </font>
              <fill>
                <patternFill>
                  <bgColor rgb="FF92D050"/>
                </patternFill>
              </fill>
            </x14:dxf>
          </x14:cfRule>
          <xm:sqref>AF172:AF173 AF177</xm:sqref>
        </x14:conditionalFormatting>
        <x14:conditionalFormatting xmlns:xm="http://schemas.microsoft.com/office/excel/2006/main">
          <x14:cfRule type="containsText" priority="14215" operator="containsText" id="{6F47CA4B-4AA1-4FE1-9FDB-CDC81006FA1E}">
            <xm:f>NOT(ISERROR(SEARCH('Listados Datos'!$T$3,AB172)))</xm:f>
            <xm:f>'Listados Datos'!$T$3</xm:f>
            <x14:dxf>
              <fill>
                <patternFill patternType="solid">
                  <bgColor rgb="FFC00000"/>
                </patternFill>
              </fill>
            </x14:dxf>
          </x14:cfRule>
          <x14:cfRule type="containsText" priority="14216" operator="containsText" id="{0E1EBAD3-3A6D-40A5-AA8F-CF85B9114162}">
            <xm:f>NOT(ISERROR(SEARCH('Listados Datos'!$T$4,AB172)))</xm:f>
            <xm:f>'Listados Datos'!$T$4</xm:f>
            <x14:dxf>
              <font>
                <b/>
                <i val="0"/>
                <color theme="0"/>
              </font>
              <fill>
                <patternFill>
                  <bgColor rgb="FFE26B0A"/>
                </patternFill>
              </fill>
            </x14:dxf>
          </x14:cfRule>
          <x14:cfRule type="containsText" priority="14217" operator="containsText" id="{FD1786E5-41BA-4399-935B-D27754EE15C6}">
            <xm:f>NOT(ISERROR(SEARCH('Listados Datos'!$T$5,AB172)))</xm:f>
            <xm:f>'Listados Datos'!$T$5</xm:f>
            <x14:dxf>
              <font>
                <b/>
                <i val="0"/>
                <color auto="1"/>
              </font>
              <fill>
                <patternFill>
                  <bgColor rgb="FFFFFF00"/>
                </patternFill>
              </fill>
            </x14:dxf>
          </x14:cfRule>
          <x14:cfRule type="containsText" priority="14218" operator="containsText" id="{91411DAB-6C5E-4B59-BF11-7D8B7D381A98}">
            <xm:f>NOT(ISERROR(SEARCH('Listados Datos'!$T$6,AB172)))</xm:f>
            <xm:f>'Listados Datos'!$T$6</xm:f>
            <x14:dxf>
              <font>
                <b/>
                <i val="0"/>
              </font>
              <fill>
                <patternFill>
                  <bgColor rgb="FF92D050"/>
                </patternFill>
              </fill>
            </x14:dxf>
          </x14:cfRule>
          <xm:sqref>AB172:AB173</xm:sqref>
        </x14:conditionalFormatting>
        <x14:conditionalFormatting xmlns:xm="http://schemas.microsoft.com/office/excel/2006/main">
          <x14:cfRule type="containsText" priority="14205" operator="containsText" id="{133E10D4-6CDD-4ADD-BB5A-8B6BEAE0B42B}">
            <xm:f>NOT(ISERROR(SEARCH('Listados Datos'!$P$3,Z172)))</xm:f>
            <xm:f>'Listados Datos'!$P$3</xm:f>
            <x14:dxf>
              <fill>
                <patternFill>
                  <bgColor rgb="FF99CC00"/>
                </patternFill>
              </fill>
            </x14:dxf>
          </x14:cfRule>
          <x14:cfRule type="containsText" priority="14206" operator="containsText" id="{EC9E18BD-4202-41E2-8B24-FC6F475E1289}">
            <xm:f>NOT(ISERROR(SEARCH('Listados Datos'!$P$4,Z172)))</xm:f>
            <xm:f>'Listados Datos'!$P$4</xm:f>
            <x14:dxf>
              <fill>
                <patternFill>
                  <bgColor rgb="FF33CC33"/>
                </patternFill>
              </fill>
            </x14:dxf>
          </x14:cfRule>
          <x14:cfRule type="containsText" priority="14207" operator="containsText" id="{47C80417-7D38-4259-BE9E-46BC3300E69E}">
            <xm:f>NOT(ISERROR(SEARCH('Listados Datos'!$P$5,Z172)))</xm:f>
            <xm:f>'Listados Datos'!$P$5</xm:f>
            <x14:dxf>
              <fill>
                <patternFill>
                  <bgColor rgb="FFFFFF00"/>
                </patternFill>
              </fill>
            </x14:dxf>
          </x14:cfRule>
          <x14:cfRule type="containsText" priority="14208" operator="containsText" id="{F049F85A-0B80-4D42-98E1-DB9FA56964D9}">
            <xm:f>NOT(ISERROR(SEARCH('Listados Datos'!$P$6,Z172)))</xm:f>
            <xm:f>'Listados Datos'!$P$6</xm:f>
            <x14:dxf>
              <fill>
                <patternFill>
                  <bgColor rgb="FFFFC000"/>
                </patternFill>
              </fill>
            </x14:dxf>
          </x14:cfRule>
          <x14:cfRule type="containsText" priority="14209" operator="containsText" id="{ACB24360-40CE-4A7D-ADD5-AEA76AF638AC}">
            <xm:f>NOT(ISERROR(SEARCH('Listados Datos'!$P$7,Z172)))</xm:f>
            <xm:f>'Listados Datos'!$P$7</xm:f>
            <x14:dxf>
              <fill>
                <patternFill>
                  <bgColor rgb="FFFF0000"/>
                </patternFill>
              </fill>
            </x14:dxf>
          </x14:cfRule>
          <xm:sqref>Z172:Z173</xm:sqref>
        </x14:conditionalFormatting>
        <x14:conditionalFormatting xmlns:xm="http://schemas.microsoft.com/office/excel/2006/main">
          <x14:cfRule type="containsText" priority="14181" operator="containsText" id="{37556656-44CF-4480-A72C-AD82B2B5D480}">
            <xm:f>NOT(ISERROR(SEARCH('Listados Datos'!$T$3,AT172)))</xm:f>
            <xm:f>'Listados Datos'!$T$3</xm:f>
            <x14:dxf>
              <fill>
                <patternFill patternType="solid">
                  <bgColor rgb="FFC00000"/>
                </patternFill>
              </fill>
            </x14:dxf>
          </x14:cfRule>
          <x14:cfRule type="containsText" priority="14182" operator="containsText" id="{EEFDEFC7-1FA8-45D4-B2F3-2F454D3C200D}">
            <xm:f>NOT(ISERROR(SEARCH('Listados Datos'!$T$4,AT172)))</xm:f>
            <xm:f>'Listados Datos'!$T$4</xm:f>
            <x14:dxf>
              <font>
                <b/>
                <i val="0"/>
                <color theme="0"/>
              </font>
              <fill>
                <patternFill>
                  <bgColor rgb="FFE26B0A"/>
                </patternFill>
              </fill>
            </x14:dxf>
          </x14:cfRule>
          <x14:cfRule type="containsText" priority="14183" operator="containsText" id="{7194C64D-D953-4441-9757-371AD77B54A7}">
            <xm:f>NOT(ISERROR(SEARCH('Listados Datos'!$T$5,AT172)))</xm:f>
            <xm:f>'Listados Datos'!$T$5</xm:f>
            <x14:dxf>
              <font>
                <b/>
                <i val="0"/>
                <color auto="1"/>
              </font>
              <fill>
                <patternFill>
                  <bgColor rgb="FFFFFF00"/>
                </patternFill>
              </fill>
            </x14:dxf>
          </x14:cfRule>
          <x14:cfRule type="containsText" priority="14184" operator="containsText" id="{E6E42CE1-3560-4F6E-8BC4-FD7AA5E3A494}">
            <xm:f>NOT(ISERROR(SEARCH('Listados Datos'!$T$6,AT172)))</xm:f>
            <xm:f>'Listados Datos'!$T$6</xm:f>
            <x14:dxf>
              <font>
                <b/>
                <i val="0"/>
              </font>
              <fill>
                <patternFill>
                  <bgColor rgb="FF92D050"/>
                </patternFill>
              </fill>
            </x14:dxf>
          </x14:cfRule>
          <xm:sqref>AT172</xm:sqref>
        </x14:conditionalFormatting>
        <x14:conditionalFormatting xmlns:xm="http://schemas.microsoft.com/office/excel/2006/main">
          <x14:cfRule type="containsText" priority="14171" operator="containsText" id="{7540A3A9-2908-4349-81E3-6191D5633A7B}">
            <xm:f>NOT(ISERROR(SEARCH('Listados Datos'!$P$3,AR172)))</xm:f>
            <xm:f>'Listados Datos'!$P$3</xm:f>
            <x14:dxf>
              <fill>
                <patternFill>
                  <bgColor rgb="FF99CC00"/>
                </patternFill>
              </fill>
            </x14:dxf>
          </x14:cfRule>
          <x14:cfRule type="containsText" priority="14172" operator="containsText" id="{0E513AED-D5E0-4C62-AD7C-47BCC8CCBD06}">
            <xm:f>NOT(ISERROR(SEARCH('Listados Datos'!$P$4,AR172)))</xm:f>
            <xm:f>'Listados Datos'!$P$4</xm:f>
            <x14:dxf>
              <fill>
                <patternFill>
                  <bgColor rgb="FF33CC33"/>
                </patternFill>
              </fill>
            </x14:dxf>
          </x14:cfRule>
          <x14:cfRule type="containsText" priority="14173" operator="containsText" id="{016B93DE-3AE1-4775-8276-FCEE409AE4BE}">
            <xm:f>NOT(ISERROR(SEARCH('Listados Datos'!$P$5,AR172)))</xm:f>
            <xm:f>'Listados Datos'!$P$5</xm:f>
            <x14:dxf>
              <fill>
                <patternFill>
                  <bgColor rgb="FFFFFF00"/>
                </patternFill>
              </fill>
            </x14:dxf>
          </x14:cfRule>
          <x14:cfRule type="containsText" priority="14174" operator="containsText" id="{66C1CD6B-76CB-4B60-BF1D-2C037F6808F0}">
            <xm:f>NOT(ISERROR(SEARCH('Listados Datos'!$P$6,AR172)))</xm:f>
            <xm:f>'Listados Datos'!$P$6</xm:f>
            <x14:dxf>
              <fill>
                <patternFill>
                  <bgColor rgb="FFFFC000"/>
                </patternFill>
              </fill>
            </x14:dxf>
          </x14:cfRule>
          <x14:cfRule type="containsText" priority="14175" operator="containsText" id="{E522281C-7FEB-4375-890E-8FE918242E49}">
            <xm:f>NOT(ISERROR(SEARCH('Listados Datos'!$P$7,AR172)))</xm:f>
            <xm:f>'Listados Datos'!$P$7</xm:f>
            <x14:dxf>
              <fill>
                <patternFill>
                  <bgColor rgb="FFFF0000"/>
                </patternFill>
              </fill>
            </x14:dxf>
          </x14:cfRule>
          <xm:sqref>AR172</xm:sqref>
        </x14:conditionalFormatting>
        <x14:conditionalFormatting xmlns:xm="http://schemas.microsoft.com/office/excel/2006/main">
          <x14:cfRule type="containsText" priority="14167" operator="containsText" id="{BCD1DBC8-1EFE-4FAC-BF6B-A4633C844792}">
            <xm:f>NOT(ISERROR(SEARCH('Listados Datos'!$T$3,AT173)))</xm:f>
            <xm:f>'Listados Datos'!$T$3</xm:f>
            <x14:dxf>
              <fill>
                <patternFill patternType="solid">
                  <bgColor rgb="FFC00000"/>
                </patternFill>
              </fill>
            </x14:dxf>
          </x14:cfRule>
          <x14:cfRule type="containsText" priority="14168" operator="containsText" id="{76BF12EE-CE2F-4942-A66C-6644120DEFD1}">
            <xm:f>NOT(ISERROR(SEARCH('Listados Datos'!$T$4,AT173)))</xm:f>
            <xm:f>'Listados Datos'!$T$4</xm:f>
            <x14:dxf>
              <font>
                <b/>
                <i val="0"/>
                <color theme="0"/>
              </font>
              <fill>
                <patternFill>
                  <bgColor rgb="FFE26B0A"/>
                </patternFill>
              </fill>
            </x14:dxf>
          </x14:cfRule>
          <x14:cfRule type="containsText" priority="14169" operator="containsText" id="{4DCBC4B9-B652-4557-B794-898EFE57E3ED}">
            <xm:f>NOT(ISERROR(SEARCH('Listados Datos'!$T$5,AT173)))</xm:f>
            <xm:f>'Listados Datos'!$T$5</xm:f>
            <x14:dxf>
              <font>
                <b/>
                <i val="0"/>
                <color auto="1"/>
              </font>
              <fill>
                <patternFill>
                  <bgColor rgb="FFFFFF00"/>
                </patternFill>
              </fill>
            </x14:dxf>
          </x14:cfRule>
          <x14:cfRule type="containsText" priority="14170" operator="containsText" id="{14B044E1-CC6C-4F9B-AE99-D1AE8A6EE70E}">
            <xm:f>NOT(ISERROR(SEARCH('Listados Datos'!$T$6,AT173)))</xm:f>
            <xm:f>'Listados Datos'!$T$6</xm:f>
            <x14:dxf>
              <font>
                <b/>
                <i val="0"/>
              </font>
              <fill>
                <patternFill>
                  <bgColor rgb="FF92D050"/>
                </patternFill>
              </fill>
            </x14:dxf>
          </x14:cfRule>
          <xm:sqref>AT173</xm:sqref>
        </x14:conditionalFormatting>
        <x14:conditionalFormatting xmlns:xm="http://schemas.microsoft.com/office/excel/2006/main">
          <x14:cfRule type="containsText" priority="14157" operator="containsText" id="{424E1CDB-1A4E-4B36-82FD-28BA40A12525}">
            <xm:f>NOT(ISERROR(SEARCH('Listados Datos'!$P$3,AR173)))</xm:f>
            <xm:f>'Listados Datos'!$P$3</xm:f>
            <x14:dxf>
              <fill>
                <patternFill>
                  <bgColor rgb="FF99CC00"/>
                </patternFill>
              </fill>
            </x14:dxf>
          </x14:cfRule>
          <x14:cfRule type="containsText" priority="14158" operator="containsText" id="{D776B666-DAFE-4EF5-9959-EC29C7BF9B99}">
            <xm:f>NOT(ISERROR(SEARCH('Listados Datos'!$P$4,AR173)))</xm:f>
            <xm:f>'Listados Datos'!$P$4</xm:f>
            <x14:dxf>
              <fill>
                <patternFill>
                  <bgColor rgb="FF33CC33"/>
                </patternFill>
              </fill>
            </x14:dxf>
          </x14:cfRule>
          <x14:cfRule type="containsText" priority="14159" operator="containsText" id="{9D8E60E0-1326-4235-A9BD-65ABE8195194}">
            <xm:f>NOT(ISERROR(SEARCH('Listados Datos'!$P$5,AR173)))</xm:f>
            <xm:f>'Listados Datos'!$P$5</xm:f>
            <x14:dxf>
              <fill>
                <patternFill>
                  <bgColor rgb="FFFFFF00"/>
                </patternFill>
              </fill>
            </x14:dxf>
          </x14:cfRule>
          <x14:cfRule type="containsText" priority="14160" operator="containsText" id="{3A688739-C458-472A-A44B-EEFBC6C4179B}">
            <xm:f>NOT(ISERROR(SEARCH('Listados Datos'!$P$6,AR173)))</xm:f>
            <xm:f>'Listados Datos'!$P$6</xm:f>
            <x14:dxf>
              <fill>
                <patternFill>
                  <bgColor rgb="FFFFC000"/>
                </patternFill>
              </fill>
            </x14:dxf>
          </x14:cfRule>
          <x14:cfRule type="containsText" priority="14161" operator="containsText" id="{B785F062-C8BB-4ABF-87C0-93C16DF6B48D}">
            <xm:f>NOT(ISERROR(SEARCH('Listados Datos'!$P$7,AR173)))</xm:f>
            <xm:f>'Listados Datos'!$P$7</xm:f>
            <x14:dxf>
              <fill>
                <patternFill>
                  <bgColor rgb="FFFF0000"/>
                </patternFill>
              </fill>
            </x14:dxf>
          </x14:cfRule>
          <xm:sqref>AR173</xm:sqref>
        </x14:conditionalFormatting>
        <x14:conditionalFormatting xmlns:xm="http://schemas.microsoft.com/office/excel/2006/main">
          <x14:cfRule type="containsText" priority="14139" operator="containsText" id="{F9AD74C6-66E8-45A7-815F-F0205021D76D}">
            <xm:f>NOT(ISERROR(SEARCH('Listados Datos'!$T$3,AF174)))</xm:f>
            <xm:f>'Listados Datos'!$T$3</xm:f>
            <x14:dxf>
              <fill>
                <patternFill patternType="solid">
                  <bgColor rgb="FFC00000"/>
                </patternFill>
              </fill>
            </x14:dxf>
          </x14:cfRule>
          <x14:cfRule type="containsText" priority="14140" operator="containsText" id="{9810D84B-5F7E-497D-9FE2-12215DDB7EA1}">
            <xm:f>NOT(ISERROR(SEARCH('Listados Datos'!$T$4,AF174)))</xm:f>
            <xm:f>'Listados Datos'!$T$4</xm:f>
            <x14:dxf>
              <font>
                <b/>
                <i val="0"/>
                <color theme="0"/>
              </font>
              <fill>
                <patternFill>
                  <bgColor rgb="FFE26B0A"/>
                </patternFill>
              </fill>
            </x14:dxf>
          </x14:cfRule>
          <x14:cfRule type="containsText" priority="14141" operator="containsText" id="{A91C7FB3-2327-41B2-B379-63D1CF916CBB}">
            <xm:f>NOT(ISERROR(SEARCH('Listados Datos'!$T$5,AF174)))</xm:f>
            <xm:f>'Listados Datos'!$T$5</xm:f>
            <x14:dxf>
              <font>
                <b/>
                <i val="0"/>
                <color auto="1"/>
              </font>
              <fill>
                <patternFill>
                  <bgColor rgb="FFFFFF00"/>
                </patternFill>
              </fill>
            </x14:dxf>
          </x14:cfRule>
          <x14:cfRule type="containsText" priority="14142" operator="containsText" id="{98B82627-E53F-4C80-9973-B2756538279C}">
            <xm:f>NOT(ISERROR(SEARCH('Listados Datos'!$T$6,AF174)))</xm:f>
            <xm:f>'Listados Datos'!$T$6</xm:f>
            <x14:dxf>
              <font>
                <b/>
                <i val="0"/>
              </font>
              <fill>
                <patternFill>
                  <bgColor rgb="FF92D050"/>
                </patternFill>
              </fill>
            </x14:dxf>
          </x14:cfRule>
          <xm:sqref>AF174:AF175</xm:sqref>
        </x14:conditionalFormatting>
        <x14:conditionalFormatting xmlns:xm="http://schemas.microsoft.com/office/excel/2006/main">
          <x14:cfRule type="containsText" priority="14135" operator="containsText" id="{1206AB7D-603E-4C12-934A-AB2A19149BF1}">
            <xm:f>NOT(ISERROR(SEARCH('Listados Datos'!$T$3,AB174)))</xm:f>
            <xm:f>'Listados Datos'!$T$3</xm:f>
            <x14:dxf>
              <fill>
                <patternFill patternType="solid">
                  <bgColor rgb="FFC00000"/>
                </patternFill>
              </fill>
            </x14:dxf>
          </x14:cfRule>
          <x14:cfRule type="containsText" priority="14136" operator="containsText" id="{4F9B39D4-A764-45F9-9BC1-A3FBC3B2050D}">
            <xm:f>NOT(ISERROR(SEARCH('Listados Datos'!$T$4,AB174)))</xm:f>
            <xm:f>'Listados Datos'!$T$4</xm:f>
            <x14:dxf>
              <font>
                <b/>
                <i val="0"/>
                <color theme="0"/>
              </font>
              <fill>
                <patternFill>
                  <bgColor rgb="FFE26B0A"/>
                </patternFill>
              </fill>
            </x14:dxf>
          </x14:cfRule>
          <x14:cfRule type="containsText" priority="14137" operator="containsText" id="{4AF2962E-F9B8-497E-B990-CA927D7C5554}">
            <xm:f>NOT(ISERROR(SEARCH('Listados Datos'!$T$5,AB174)))</xm:f>
            <xm:f>'Listados Datos'!$T$5</xm:f>
            <x14:dxf>
              <font>
                <b/>
                <i val="0"/>
                <color auto="1"/>
              </font>
              <fill>
                <patternFill>
                  <bgColor rgb="FFFFFF00"/>
                </patternFill>
              </fill>
            </x14:dxf>
          </x14:cfRule>
          <x14:cfRule type="containsText" priority="14138" operator="containsText" id="{16AFAAB3-ADAF-40BB-A928-59C026C774AC}">
            <xm:f>NOT(ISERROR(SEARCH('Listados Datos'!$T$6,AB174)))</xm:f>
            <xm:f>'Listados Datos'!$T$6</xm:f>
            <x14:dxf>
              <font>
                <b/>
                <i val="0"/>
              </font>
              <fill>
                <patternFill>
                  <bgColor rgb="FF92D050"/>
                </patternFill>
              </fill>
            </x14:dxf>
          </x14:cfRule>
          <xm:sqref>AB174:AB175</xm:sqref>
        </x14:conditionalFormatting>
        <x14:conditionalFormatting xmlns:xm="http://schemas.microsoft.com/office/excel/2006/main">
          <x14:cfRule type="containsText" priority="14125" operator="containsText" id="{E68A2856-1AB6-48E7-9FBC-FEBABC4CB3D2}">
            <xm:f>NOT(ISERROR(SEARCH('Listados Datos'!$P$3,Z174)))</xm:f>
            <xm:f>'Listados Datos'!$P$3</xm:f>
            <x14:dxf>
              <fill>
                <patternFill>
                  <bgColor rgb="FF99CC00"/>
                </patternFill>
              </fill>
            </x14:dxf>
          </x14:cfRule>
          <x14:cfRule type="containsText" priority="14126" operator="containsText" id="{872C1290-3EF5-4635-A2A0-E31F197B6DA1}">
            <xm:f>NOT(ISERROR(SEARCH('Listados Datos'!$P$4,Z174)))</xm:f>
            <xm:f>'Listados Datos'!$P$4</xm:f>
            <x14:dxf>
              <fill>
                <patternFill>
                  <bgColor rgb="FF33CC33"/>
                </patternFill>
              </fill>
            </x14:dxf>
          </x14:cfRule>
          <x14:cfRule type="containsText" priority="14127" operator="containsText" id="{23F4D666-47E4-4B95-8D15-AE2130A0A661}">
            <xm:f>NOT(ISERROR(SEARCH('Listados Datos'!$P$5,Z174)))</xm:f>
            <xm:f>'Listados Datos'!$P$5</xm:f>
            <x14:dxf>
              <fill>
                <patternFill>
                  <bgColor rgb="FFFFFF00"/>
                </patternFill>
              </fill>
            </x14:dxf>
          </x14:cfRule>
          <x14:cfRule type="containsText" priority="14128" operator="containsText" id="{D3E13869-74DF-4277-A47C-02DD72FD586B}">
            <xm:f>NOT(ISERROR(SEARCH('Listados Datos'!$P$6,Z174)))</xm:f>
            <xm:f>'Listados Datos'!$P$6</xm:f>
            <x14:dxf>
              <fill>
                <patternFill>
                  <bgColor rgb="FFFFC000"/>
                </patternFill>
              </fill>
            </x14:dxf>
          </x14:cfRule>
          <x14:cfRule type="containsText" priority="14129" operator="containsText" id="{8D85A05D-6295-4CCB-8B4D-1ED319634BBA}">
            <xm:f>NOT(ISERROR(SEARCH('Listados Datos'!$P$7,Z174)))</xm:f>
            <xm:f>'Listados Datos'!$P$7</xm:f>
            <x14:dxf>
              <fill>
                <patternFill>
                  <bgColor rgb="FFFF0000"/>
                </patternFill>
              </fill>
            </x14:dxf>
          </x14:cfRule>
          <xm:sqref>Z174:Z175</xm:sqref>
        </x14:conditionalFormatting>
        <x14:conditionalFormatting xmlns:xm="http://schemas.microsoft.com/office/excel/2006/main">
          <x14:cfRule type="containsText" priority="14097" operator="containsText" id="{E5BC8FC7-09A1-4021-9288-024BB7C9EE03}">
            <xm:f>NOT(ISERROR(SEARCH('Listados Datos'!$T$3,AT175)))</xm:f>
            <xm:f>'Listados Datos'!$T$3</xm:f>
            <x14:dxf>
              <fill>
                <patternFill patternType="solid">
                  <bgColor rgb="FFC00000"/>
                </patternFill>
              </fill>
            </x14:dxf>
          </x14:cfRule>
          <x14:cfRule type="containsText" priority="14098" operator="containsText" id="{DF904648-480A-4158-9623-A240B3BF0A11}">
            <xm:f>NOT(ISERROR(SEARCH('Listados Datos'!$T$4,AT175)))</xm:f>
            <xm:f>'Listados Datos'!$T$4</xm:f>
            <x14:dxf>
              <font>
                <b/>
                <i val="0"/>
                <color theme="0"/>
              </font>
              <fill>
                <patternFill>
                  <bgColor rgb="FFE26B0A"/>
                </patternFill>
              </fill>
            </x14:dxf>
          </x14:cfRule>
          <x14:cfRule type="containsText" priority="14099" operator="containsText" id="{A991208B-018D-4E55-A99A-64E87E6E56E6}">
            <xm:f>NOT(ISERROR(SEARCH('Listados Datos'!$T$5,AT175)))</xm:f>
            <xm:f>'Listados Datos'!$T$5</xm:f>
            <x14:dxf>
              <font>
                <b/>
                <i val="0"/>
                <color auto="1"/>
              </font>
              <fill>
                <patternFill>
                  <bgColor rgb="FFFFFF00"/>
                </patternFill>
              </fill>
            </x14:dxf>
          </x14:cfRule>
          <x14:cfRule type="containsText" priority="14100" operator="containsText" id="{43352A95-2605-497E-A5D9-F17D77CEBD31}">
            <xm:f>NOT(ISERROR(SEARCH('Listados Datos'!$T$6,AT175)))</xm:f>
            <xm:f>'Listados Datos'!$T$6</xm:f>
            <x14:dxf>
              <font>
                <b/>
                <i val="0"/>
              </font>
              <fill>
                <patternFill>
                  <bgColor rgb="FF92D050"/>
                </patternFill>
              </fill>
            </x14:dxf>
          </x14:cfRule>
          <xm:sqref>AT175</xm:sqref>
        </x14:conditionalFormatting>
        <x14:conditionalFormatting xmlns:xm="http://schemas.microsoft.com/office/excel/2006/main">
          <x14:cfRule type="containsText" priority="14045" operator="containsText" id="{39888DFF-B969-436C-8F1B-8A045B890DF2}">
            <xm:f>NOT(ISERROR(SEARCH('Listados Datos'!$P$3,AR176)))</xm:f>
            <xm:f>'Listados Datos'!$P$3</xm:f>
            <x14:dxf>
              <fill>
                <patternFill>
                  <bgColor rgb="FF99CC00"/>
                </patternFill>
              </fill>
            </x14:dxf>
          </x14:cfRule>
          <x14:cfRule type="containsText" priority="14046" operator="containsText" id="{FBF79E9D-A333-4BA4-A3A2-F53B3A2C2B1E}">
            <xm:f>NOT(ISERROR(SEARCH('Listados Datos'!$P$4,AR176)))</xm:f>
            <xm:f>'Listados Datos'!$P$4</xm:f>
            <x14:dxf>
              <fill>
                <patternFill>
                  <bgColor rgb="FF33CC33"/>
                </patternFill>
              </fill>
            </x14:dxf>
          </x14:cfRule>
          <x14:cfRule type="containsText" priority="14047" operator="containsText" id="{A9419A16-99E8-4BD3-9C03-F3CCABB0F208}">
            <xm:f>NOT(ISERROR(SEARCH('Listados Datos'!$P$5,AR176)))</xm:f>
            <xm:f>'Listados Datos'!$P$5</xm:f>
            <x14:dxf>
              <fill>
                <patternFill>
                  <bgColor rgb="FFFFFF00"/>
                </patternFill>
              </fill>
            </x14:dxf>
          </x14:cfRule>
          <x14:cfRule type="containsText" priority="14048" operator="containsText" id="{3255B0E3-74B0-41D1-BE2A-7BB76F682C6A}">
            <xm:f>NOT(ISERROR(SEARCH('Listados Datos'!$P$6,AR176)))</xm:f>
            <xm:f>'Listados Datos'!$P$6</xm:f>
            <x14:dxf>
              <fill>
                <patternFill>
                  <bgColor rgb="FFFFC000"/>
                </patternFill>
              </fill>
            </x14:dxf>
          </x14:cfRule>
          <x14:cfRule type="containsText" priority="14049" operator="containsText" id="{215C4184-64E7-43C0-BF0F-999347A2469E}">
            <xm:f>NOT(ISERROR(SEARCH('Listados Datos'!$P$7,AR176)))</xm:f>
            <xm:f>'Listados Datos'!$P$7</xm:f>
            <x14:dxf>
              <fill>
                <patternFill>
                  <bgColor rgb="FFFF0000"/>
                </patternFill>
              </fill>
            </x14:dxf>
          </x14:cfRule>
          <xm:sqref>AR176</xm:sqref>
        </x14:conditionalFormatting>
        <x14:conditionalFormatting xmlns:xm="http://schemas.microsoft.com/office/excel/2006/main">
          <x14:cfRule type="containsText" priority="14083" operator="containsText" id="{89F9637C-E5AB-4CDF-9AF8-B0B8C7C55B21}">
            <xm:f>NOT(ISERROR(SEARCH('Listados Datos'!$T$3,AF176)))</xm:f>
            <xm:f>'Listados Datos'!$T$3</xm:f>
            <x14:dxf>
              <fill>
                <patternFill patternType="solid">
                  <bgColor rgb="FFC00000"/>
                </patternFill>
              </fill>
            </x14:dxf>
          </x14:cfRule>
          <x14:cfRule type="containsText" priority="14084" operator="containsText" id="{7C204978-146E-4802-80AF-F76680C08F50}">
            <xm:f>NOT(ISERROR(SEARCH('Listados Datos'!$T$4,AF176)))</xm:f>
            <xm:f>'Listados Datos'!$T$4</xm:f>
            <x14:dxf>
              <font>
                <b/>
                <i val="0"/>
                <color theme="0"/>
              </font>
              <fill>
                <patternFill>
                  <bgColor rgb="FFE26B0A"/>
                </patternFill>
              </fill>
            </x14:dxf>
          </x14:cfRule>
          <x14:cfRule type="containsText" priority="14085" operator="containsText" id="{43828BCD-A852-4323-8033-E1243285D033}">
            <xm:f>NOT(ISERROR(SEARCH('Listados Datos'!$T$5,AF176)))</xm:f>
            <xm:f>'Listados Datos'!$T$5</xm:f>
            <x14:dxf>
              <font>
                <b/>
                <i val="0"/>
                <color auto="1"/>
              </font>
              <fill>
                <patternFill>
                  <bgColor rgb="FFFFFF00"/>
                </patternFill>
              </fill>
            </x14:dxf>
          </x14:cfRule>
          <x14:cfRule type="containsText" priority="14086" operator="containsText" id="{F971F9D4-09DA-4625-AD47-21DC247C71A4}">
            <xm:f>NOT(ISERROR(SEARCH('Listados Datos'!$T$6,AF176)))</xm:f>
            <xm:f>'Listados Datos'!$T$6</xm:f>
            <x14:dxf>
              <font>
                <b/>
                <i val="0"/>
              </font>
              <fill>
                <patternFill>
                  <bgColor rgb="FF92D050"/>
                </patternFill>
              </fill>
            </x14:dxf>
          </x14:cfRule>
          <xm:sqref>AF176</xm:sqref>
        </x14:conditionalFormatting>
        <x14:conditionalFormatting xmlns:xm="http://schemas.microsoft.com/office/excel/2006/main">
          <x14:cfRule type="containsText" priority="14079" operator="containsText" id="{EF82B54B-C004-4850-88D9-39467D143126}">
            <xm:f>NOT(ISERROR(SEARCH('Listados Datos'!$T$3,AB176)))</xm:f>
            <xm:f>'Listados Datos'!$T$3</xm:f>
            <x14:dxf>
              <fill>
                <patternFill patternType="solid">
                  <bgColor rgb="FFC00000"/>
                </patternFill>
              </fill>
            </x14:dxf>
          </x14:cfRule>
          <x14:cfRule type="containsText" priority="14080" operator="containsText" id="{749D72E2-2BFF-420F-B3F2-A6BA487E3EE6}">
            <xm:f>NOT(ISERROR(SEARCH('Listados Datos'!$T$4,AB176)))</xm:f>
            <xm:f>'Listados Datos'!$T$4</xm:f>
            <x14:dxf>
              <font>
                <b/>
                <i val="0"/>
                <color theme="0"/>
              </font>
              <fill>
                <patternFill>
                  <bgColor rgb="FFE26B0A"/>
                </patternFill>
              </fill>
            </x14:dxf>
          </x14:cfRule>
          <x14:cfRule type="containsText" priority="14081" operator="containsText" id="{FAA981F8-2613-410E-A999-8D8A462B5E03}">
            <xm:f>NOT(ISERROR(SEARCH('Listados Datos'!$T$5,AB176)))</xm:f>
            <xm:f>'Listados Datos'!$T$5</xm:f>
            <x14:dxf>
              <font>
                <b/>
                <i val="0"/>
                <color auto="1"/>
              </font>
              <fill>
                <patternFill>
                  <bgColor rgb="FFFFFF00"/>
                </patternFill>
              </fill>
            </x14:dxf>
          </x14:cfRule>
          <x14:cfRule type="containsText" priority="14082" operator="containsText" id="{CE49AD38-B442-49B5-A328-E3AE3507246F}">
            <xm:f>NOT(ISERROR(SEARCH('Listados Datos'!$T$6,AB176)))</xm:f>
            <xm:f>'Listados Datos'!$T$6</xm:f>
            <x14:dxf>
              <font>
                <b/>
                <i val="0"/>
              </font>
              <fill>
                <patternFill>
                  <bgColor rgb="FF92D050"/>
                </patternFill>
              </fill>
            </x14:dxf>
          </x14:cfRule>
          <xm:sqref>AB176</xm:sqref>
        </x14:conditionalFormatting>
        <x14:conditionalFormatting xmlns:xm="http://schemas.microsoft.com/office/excel/2006/main">
          <x14:cfRule type="containsText" priority="14069" operator="containsText" id="{51B33851-86EB-4279-9AE5-5F1B378BC3B7}">
            <xm:f>NOT(ISERROR(SEARCH('Listados Datos'!$P$3,Z176)))</xm:f>
            <xm:f>'Listados Datos'!$P$3</xm:f>
            <x14:dxf>
              <fill>
                <patternFill>
                  <bgColor rgb="FF99CC00"/>
                </patternFill>
              </fill>
            </x14:dxf>
          </x14:cfRule>
          <x14:cfRule type="containsText" priority="14070" operator="containsText" id="{DDE710F7-31FB-41A7-B88F-281D0A1C9CED}">
            <xm:f>NOT(ISERROR(SEARCH('Listados Datos'!$P$4,Z176)))</xm:f>
            <xm:f>'Listados Datos'!$P$4</xm:f>
            <x14:dxf>
              <fill>
                <patternFill>
                  <bgColor rgb="FF33CC33"/>
                </patternFill>
              </fill>
            </x14:dxf>
          </x14:cfRule>
          <x14:cfRule type="containsText" priority="14071" operator="containsText" id="{BE44B05C-74E5-4E23-904B-DE8431115FE3}">
            <xm:f>NOT(ISERROR(SEARCH('Listados Datos'!$P$5,Z176)))</xm:f>
            <xm:f>'Listados Datos'!$P$5</xm:f>
            <x14:dxf>
              <fill>
                <patternFill>
                  <bgColor rgb="FFFFFF00"/>
                </patternFill>
              </fill>
            </x14:dxf>
          </x14:cfRule>
          <x14:cfRule type="containsText" priority="14072" operator="containsText" id="{23359E62-BF74-49EC-AB2F-1D40618B45F6}">
            <xm:f>NOT(ISERROR(SEARCH('Listados Datos'!$P$6,Z176)))</xm:f>
            <xm:f>'Listados Datos'!$P$6</xm:f>
            <x14:dxf>
              <fill>
                <patternFill>
                  <bgColor rgb="FFFFC000"/>
                </patternFill>
              </fill>
            </x14:dxf>
          </x14:cfRule>
          <x14:cfRule type="containsText" priority="14073" operator="containsText" id="{1B7E5B4A-E977-410C-8BC6-68329DF612A9}">
            <xm:f>NOT(ISERROR(SEARCH('Listados Datos'!$P$7,Z176)))</xm:f>
            <xm:f>'Listados Datos'!$P$7</xm:f>
            <x14:dxf>
              <fill>
                <patternFill>
                  <bgColor rgb="FFFF0000"/>
                </patternFill>
              </fill>
            </x14:dxf>
          </x14:cfRule>
          <xm:sqref>Z176</xm:sqref>
        </x14:conditionalFormatting>
        <x14:conditionalFormatting xmlns:xm="http://schemas.microsoft.com/office/excel/2006/main">
          <x14:cfRule type="containsText" priority="14055" operator="containsText" id="{94DF2A1B-1986-45C7-ACAA-5DB183446940}">
            <xm:f>NOT(ISERROR(SEARCH('Listados Datos'!$T$3,AT176)))</xm:f>
            <xm:f>'Listados Datos'!$T$3</xm:f>
            <x14:dxf>
              <fill>
                <patternFill patternType="solid">
                  <bgColor rgb="FFC00000"/>
                </patternFill>
              </fill>
            </x14:dxf>
          </x14:cfRule>
          <x14:cfRule type="containsText" priority="14056" operator="containsText" id="{D396AF84-472C-453F-8A80-A7A0FA8CC652}">
            <xm:f>NOT(ISERROR(SEARCH('Listados Datos'!$T$4,AT176)))</xm:f>
            <xm:f>'Listados Datos'!$T$4</xm:f>
            <x14:dxf>
              <font>
                <b/>
                <i val="0"/>
                <color theme="0"/>
              </font>
              <fill>
                <patternFill>
                  <bgColor rgb="FFE26B0A"/>
                </patternFill>
              </fill>
            </x14:dxf>
          </x14:cfRule>
          <x14:cfRule type="containsText" priority="14057" operator="containsText" id="{46EED629-ECE3-435A-A803-3250CB19C6BA}">
            <xm:f>NOT(ISERROR(SEARCH('Listados Datos'!$T$5,AT176)))</xm:f>
            <xm:f>'Listados Datos'!$T$5</xm:f>
            <x14:dxf>
              <font>
                <b/>
                <i val="0"/>
                <color auto="1"/>
              </font>
              <fill>
                <patternFill>
                  <bgColor rgb="FFFFFF00"/>
                </patternFill>
              </fill>
            </x14:dxf>
          </x14:cfRule>
          <x14:cfRule type="containsText" priority="14058" operator="containsText" id="{E0F2615B-80EF-4EBB-8166-6CCCED07C4DB}">
            <xm:f>NOT(ISERROR(SEARCH('Listados Datos'!$T$6,AT176)))</xm:f>
            <xm:f>'Listados Datos'!$T$6</xm:f>
            <x14:dxf>
              <font>
                <b/>
                <i val="0"/>
              </font>
              <fill>
                <patternFill>
                  <bgColor rgb="FF92D050"/>
                </patternFill>
              </fill>
            </x14:dxf>
          </x14:cfRule>
          <xm:sqref>AT176</xm:sqref>
        </x14:conditionalFormatting>
        <x14:conditionalFormatting xmlns:xm="http://schemas.microsoft.com/office/excel/2006/main">
          <x14:cfRule type="containsText" priority="13895" operator="containsText" id="{1A18644F-C00D-43C4-8302-4E4A68694D45}">
            <xm:f>NOT(ISERROR(SEARCH('Listados Datos'!$P$3,AR187)))</xm:f>
            <xm:f>'Listados Datos'!$P$3</xm:f>
            <x14:dxf>
              <fill>
                <patternFill>
                  <bgColor rgb="FF99CC00"/>
                </patternFill>
              </fill>
            </x14:dxf>
          </x14:cfRule>
          <x14:cfRule type="containsText" priority="13896" operator="containsText" id="{6186444A-F44C-43BB-9922-62DB57C90523}">
            <xm:f>NOT(ISERROR(SEARCH('Listados Datos'!$P$4,AR187)))</xm:f>
            <xm:f>'Listados Datos'!$P$4</xm:f>
            <x14:dxf>
              <fill>
                <patternFill>
                  <bgColor rgb="FF33CC33"/>
                </patternFill>
              </fill>
            </x14:dxf>
          </x14:cfRule>
          <x14:cfRule type="containsText" priority="13897" operator="containsText" id="{13E0EA4E-23DA-48B2-9DEC-BB8A5C7AD526}">
            <xm:f>NOT(ISERROR(SEARCH('Listados Datos'!$P$5,AR187)))</xm:f>
            <xm:f>'Listados Datos'!$P$5</xm:f>
            <x14:dxf>
              <fill>
                <patternFill>
                  <bgColor rgb="FFFFFF00"/>
                </patternFill>
              </fill>
            </x14:dxf>
          </x14:cfRule>
          <x14:cfRule type="containsText" priority="13898" operator="containsText" id="{ACFAFEB6-AB56-4FE1-9971-5961B44C287E}">
            <xm:f>NOT(ISERROR(SEARCH('Listados Datos'!$P$6,AR187)))</xm:f>
            <xm:f>'Listados Datos'!$P$6</xm:f>
            <x14:dxf>
              <fill>
                <patternFill>
                  <bgColor rgb="FFFFC000"/>
                </patternFill>
              </fill>
            </x14:dxf>
          </x14:cfRule>
          <x14:cfRule type="containsText" priority="13899" operator="containsText" id="{6EE35D76-D9D9-4351-9C51-41DA16E12F46}">
            <xm:f>NOT(ISERROR(SEARCH('Listados Datos'!$P$7,AR187)))</xm:f>
            <xm:f>'Listados Datos'!$P$7</xm:f>
            <x14:dxf>
              <fill>
                <patternFill>
                  <bgColor rgb="FFFF0000"/>
                </patternFill>
              </fill>
            </x14:dxf>
          </x14:cfRule>
          <xm:sqref>AR187</xm:sqref>
        </x14:conditionalFormatting>
        <x14:conditionalFormatting xmlns:xm="http://schemas.microsoft.com/office/excel/2006/main">
          <x14:cfRule type="containsText" priority="13961" operator="containsText" id="{AC365914-59CE-40CF-8F44-9C6C56C0E767}">
            <xm:f>NOT(ISERROR(SEARCH('Listados Datos'!$T$3,AT189)))</xm:f>
            <xm:f>'Listados Datos'!$T$3</xm:f>
            <x14:dxf>
              <fill>
                <patternFill patternType="solid">
                  <bgColor rgb="FFC00000"/>
                </patternFill>
              </fill>
            </x14:dxf>
          </x14:cfRule>
          <x14:cfRule type="containsText" priority="13962" operator="containsText" id="{2038B84F-6D6F-43B3-A64F-CBE03D267395}">
            <xm:f>NOT(ISERROR(SEARCH('Listados Datos'!$T$4,AT189)))</xm:f>
            <xm:f>'Listados Datos'!$T$4</xm:f>
            <x14:dxf>
              <font>
                <b/>
                <i val="0"/>
                <color theme="0"/>
              </font>
              <fill>
                <patternFill>
                  <bgColor rgb="FFE26B0A"/>
                </patternFill>
              </fill>
            </x14:dxf>
          </x14:cfRule>
          <x14:cfRule type="containsText" priority="13963" operator="containsText" id="{3A6504E0-BF5C-4CB2-9A26-4C2F2EDFAD89}">
            <xm:f>NOT(ISERROR(SEARCH('Listados Datos'!$T$5,AT189)))</xm:f>
            <xm:f>'Listados Datos'!$T$5</xm:f>
            <x14:dxf>
              <font>
                <b/>
                <i val="0"/>
                <color auto="1"/>
              </font>
              <fill>
                <patternFill>
                  <bgColor rgb="FFFFFF00"/>
                </patternFill>
              </fill>
            </x14:dxf>
          </x14:cfRule>
          <x14:cfRule type="containsText" priority="13964" operator="containsText" id="{762F3BED-6814-4B01-90F4-9E63E1021388}">
            <xm:f>NOT(ISERROR(SEARCH('Listados Datos'!$T$6,AT189)))</xm:f>
            <xm:f>'Listados Datos'!$T$6</xm:f>
            <x14:dxf>
              <font>
                <b/>
                <i val="0"/>
              </font>
              <fill>
                <patternFill>
                  <bgColor rgb="FF92D050"/>
                </patternFill>
              </fill>
            </x14:dxf>
          </x14:cfRule>
          <xm:sqref>AT189</xm:sqref>
        </x14:conditionalFormatting>
        <x14:conditionalFormatting xmlns:xm="http://schemas.microsoft.com/office/excel/2006/main">
          <x14:cfRule type="containsText" priority="13951" operator="containsText" id="{43FCF53F-1E94-4F5D-BDDF-6FF3EEC1D881}">
            <xm:f>NOT(ISERROR(SEARCH('Listados Datos'!$P$3,AR189)))</xm:f>
            <xm:f>'Listados Datos'!$P$3</xm:f>
            <x14:dxf>
              <fill>
                <patternFill>
                  <bgColor rgb="FF99CC00"/>
                </patternFill>
              </fill>
            </x14:dxf>
          </x14:cfRule>
          <x14:cfRule type="containsText" priority="13952" operator="containsText" id="{EF442EEE-C99F-41E5-9484-4388D7FD4A1F}">
            <xm:f>NOT(ISERROR(SEARCH('Listados Datos'!$P$4,AR189)))</xm:f>
            <xm:f>'Listados Datos'!$P$4</xm:f>
            <x14:dxf>
              <fill>
                <patternFill>
                  <bgColor rgb="FF33CC33"/>
                </patternFill>
              </fill>
            </x14:dxf>
          </x14:cfRule>
          <x14:cfRule type="containsText" priority="13953" operator="containsText" id="{3B43F325-626E-4677-B748-DA5170A4EAA9}">
            <xm:f>NOT(ISERROR(SEARCH('Listados Datos'!$P$5,AR189)))</xm:f>
            <xm:f>'Listados Datos'!$P$5</xm:f>
            <x14:dxf>
              <fill>
                <patternFill>
                  <bgColor rgb="FFFFFF00"/>
                </patternFill>
              </fill>
            </x14:dxf>
          </x14:cfRule>
          <x14:cfRule type="containsText" priority="13954" operator="containsText" id="{C49237B8-8A80-4970-A5C0-F6B45D276C8F}">
            <xm:f>NOT(ISERROR(SEARCH('Listados Datos'!$P$6,AR189)))</xm:f>
            <xm:f>'Listados Datos'!$P$6</xm:f>
            <x14:dxf>
              <fill>
                <patternFill>
                  <bgColor rgb="FFFFC000"/>
                </patternFill>
              </fill>
            </x14:dxf>
          </x14:cfRule>
          <x14:cfRule type="containsText" priority="13955" operator="containsText" id="{24623D1B-2FEA-4A5D-9FD8-0E412DD67612}">
            <xm:f>NOT(ISERROR(SEARCH('Listados Datos'!$P$7,AR189)))</xm:f>
            <xm:f>'Listados Datos'!$P$7</xm:f>
            <x14:dxf>
              <fill>
                <patternFill>
                  <bgColor rgb="FFFF0000"/>
                </patternFill>
              </fill>
            </x14:dxf>
          </x14:cfRule>
          <xm:sqref>AR189</xm:sqref>
        </x14:conditionalFormatting>
        <x14:conditionalFormatting xmlns:xm="http://schemas.microsoft.com/office/excel/2006/main">
          <x14:cfRule type="containsText" priority="13919" operator="containsText" id="{16A8C802-E682-4856-A5BB-5A5772423ECA}">
            <xm:f>NOT(ISERROR(SEARCH('Listados Datos'!$T$3,AT186)))</xm:f>
            <xm:f>'Listados Datos'!$T$3</xm:f>
            <x14:dxf>
              <fill>
                <patternFill patternType="solid">
                  <bgColor rgb="FFC00000"/>
                </patternFill>
              </fill>
            </x14:dxf>
          </x14:cfRule>
          <x14:cfRule type="containsText" priority="13920" operator="containsText" id="{EC181225-55A3-4F10-8C0D-AAB725086EBE}">
            <xm:f>NOT(ISERROR(SEARCH('Listados Datos'!$T$4,AT186)))</xm:f>
            <xm:f>'Listados Datos'!$T$4</xm:f>
            <x14:dxf>
              <font>
                <b/>
                <i val="0"/>
                <color theme="0"/>
              </font>
              <fill>
                <patternFill>
                  <bgColor rgb="FFE26B0A"/>
                </patternFill>
              </fill>
            </x14:dxf>
          </x14:cfRule>
          <x14:cfRule type="containsText" priority="13921" operator="containsText" id="{4FE123DC-BBBE-4537-A77A-DDFB916177F0}">
            <xm:f>NOT(ISERROR(SEARCH('Listados Datos'!$T$5,AT186)))</xm:f>
            <xm:f>'Listados Datos'!$T$5</xm:f>
            <x14:dxf>
              <font>
                <b/>
                <i val="0"/>
                <color auto="1"/>
              </font>
              <fill>
                <patternFill>
                  <bgColor rgb="FFFFFF00"/>
                </patternFill>
              </fill>
            </x14:dxf>
          </x14:cfRule>
          <x14:cfRule type="containsText" priority="13922" operator="containsText" id="{0548E4DA-A5D4-4929-B02C-A504C85F2A1D}">
            <xm:f>NOT(ISERROR(SEARCH('Listados Datos'!$T$6,AT186)))</xm:f>
            <xm:f>'Listados Datos'!$T$6</xm:f>
            <x14:dxf>
              <font>
                <b/>
                <i val="0"/>
              </font>
              <fill>
                <patternFill>
                  <bgColor rgb="FF92D050"/>
                </patternFill>
              </fill>
            </x14:dxf>
          </x14:cfRule>
          <xm:sqref>AT186</xm:sqref>
        </x14:conditionalFormatting>
        <x14:conditionalFormatting xmlns:xm="http://schemas.microsoft.com/office/excel/2006/main">
          <x14:cfRule type="containsText" priority="13909" operator="containsText" id="{8F1B363C-C07C-4F3C-B9B4-307A1E7DD65C}">
            <xm:f>NOT(ISERROR(SEARCH('Listados Datos'!$P$3,AR186)))</xm:f>
            <xm:f>'Listados Datos'!$P$3</xm:f>
            <x14:dxf>
              <fill>
                <patternFill>
                  <bgColor rgb="FF99CC00"/>
                </patternFill>
              </fill>
            </x14:dxf>
          </x14:cfRule>
          <x14:cfRule type="containsText" priority="13910" operator="containsText" id="{F383C2D7-FB20-49A8-85E3-152B7E2E7032}">
            <xm:f>NOT(ISERROR(SEARCH('Listados Datos'!$P$4,AR186)))</xm:f>
            <xm:f>'Listados Datos'!$P$4</xm:f>
            <x14:dxf>
              <fill>
                <patternFill>
                  <bgColor rgb="FF33CC33"/>
                </patternFill>
              </fill>
            </x14:dxf>
          </x14:cfRule>
          <x14:cfRule type="containsText" priority="13911" operator="containsText" id="{E15762EA-6253-49F6-996B-6205FE087749}">
            <xm:f>NOT(ISERROR(SEARCH('Listados Datos'!$P$5,AR186)))</xm:f>
            <xm:f>'Listados Datos'!$P$5</xm:f>
            <x14:dxf>
              <fill>
                <patternFill>
                  <bgColor rgb="FFFFFF00"/>
                </patternFill>
              </fill>
            </x14:dxf>
          </x14:cfRule>
          <x14:cfRule type="containsText" priority="13912" operator="containsText" id="{F45EBA4C-7B12-48CC-BB28-97C3C3304947}">
            <xm:f>NOT(ISERROR(SEARCH('Listados Datos'!$P$6,AR186)))</xm:f>
            <xm:f>'Listados Datos'!$P$6</xm:f>
            <x14:dxf>
              <fill>
                <patternFill>
                  <bgColor rgb="FFFFC000"/>
                </patternFill>
              </fill>
            </x14:dxf>
          </x14:cfRule>
          <x14:cfRule type="containsText" priority="13913" operator="containsText" id="{C470D802-85C3-4261-86E5-CBB411C4BDE9}">
            <xm:f>NOT(ISERROR(SEARCH('Listados Datos'!$P$7,AR186)))</xm:f>
            <xm:f>'Listados Datos'!$P$7</xm:f>
            <x14:dxf>
              <fill>
                <patternFill>
                  <bgColor rgb="FFFF0000"/>
                </patternFill>
              </fill>
            </x14:dxf>
          </x14:cfRule>
          <xm:sqref>AR186</xm:sqref>
        </x14:conditionalFormatting>
        <x14:conditionalFormatting xmlns:xm="http://schemas.microsoft.com/office/excel/2006/main">
          <x14:cfRule type="containsText" priority="14027" operator="containsText" id="{E873BED5-E82A-41C4-A7CE-167E1FA30E7D}">
            <xm:f>NOT(ISERROR(SEARCH('Listados Datos'!$T$3,AF184)))</xm:f>
            <xm:f>'Listados Datos'!$T$3</xm:f>
            <x14:dxf>
              <fill>
                <patternFill patternType="solid">
                  <bgColor rgb="FFC00000"/>
                </patternFill>
              </fill>
            </x14:dxf>
          </x14:cfRule>
          <x14:cfRule type="containsText" priority="14028" operator="containsText" id="{CA4DE0E3-96A0-490E-B03F-97A8CEB97F9A}">
            <xm:f>NOT(ISERROR(SEARCH('Listados Datos'!$T$4,AF184)))</xm:f>
            <xm:f>'Listados Datos'!$T$4</xm:f>
            <x14:dxf>
              <font>
                <b/>
                <i val="0"/>
                <color theme="0"/>
              </font>
              <fill>
                <patternFill>
                  <bgColor rgb="FFE26B0A"/>
                </patternFill>
              </fill>
            </x14:dxf>
          </x14:cfRule>
          <x14:cfRule type="containsText" priority="14029" operator="containsText" id="{F4D28DB8-E6B2-4454-B523-12DE06C47F72}">
            <xm:f>NOT(ISERROR(SEARCH('Listados Datos'!$T$5,AF184)))</xm:f>
            <xm:f>'Listados Datos'!$T$5</xm:f>
            <x14:dxf>
              <font>
                <b/>
                <i val="0"/>
                <color auto="1"/>
              </font>
              <fill>
                <patternFill>
                  <bgColor rgb="FFFFFF00"/>
                </patternFill>
              </fill>
            </x14:dxf>
          </x14:cfRule>
          <x14:cfRule type="containsText" priority="14030" operator="containsText" id="{565E3057-3BD9-48D1-BC0A-E6DEDD92D1DA}">
            <xm:f>NOT(ISERROR(SEARCH('Listados Datos'!$T$6,AF184)))</xm:f>
            <xm:f>'Listados Datos'!$T$6</xm:f>
            <x14:dxf>
              <font>
                <b/>
                <i val="0"/>
              </font>
              <fill>
                <patternFill>
                  <bgColor rgb="FF92D050"/>
                </patternFill>
              </fill>
            </x14:dxf>
          </x14:cfRule>
          <xm:sqref>AF184:AF185 AF189</xm:sqref>
        </x14:conditionalFormatting>
        <x14:conditionalFormatting xmlns:xm="http://schemas.microsoft.com/office/excel/2006/main">
          <x14:cfRule type="containsText" priority="14023" operator="containsText" id="{2499E36C-AD14-4BB0-9F38-875C497AB9CD}">
            <xm:f>NOT(ISERROR(SEARCH('Listados Datos'!$T$3,AB184)))</xm:f>
            <xm:f>'Listados Datos'!$T$3</xm:f>
            <x14:dxf>
              <fill>
                <patternFill patternType="solid">
                  <bgColor rgb="FFC00000"/>
                </patternFill>
              </fill>
            </x14:dxf>
          </x14:cfRule>
          <x14:cfRule type="containsText" priority="14024" operator="containsText" id="{70537608-B63A-4AF6-A454-DE318436E365}">
            <xm:f>NOT(ISERROR(SEARCH('Listados Datos'!$T$4,AB184)))</xm:f>
            <xm:f>'Listados Datos'!$T$4</xm:f>
            <x14:dxf>
              <font>
                <b/>
                <i val="0"/>
                <color theme="0"/>
              </font>
              <fill>
                <patternFill>
                  <bgColor rgb="FFE26B0A"/>
                </patternFill>
              </fill>
            </x14:dxf>
          </x14:cfRule>
          <x14:cfRule type="containsText" priority="14025" operator="containsText" id="{C45FB06E-BB17-4E26-8DA2-E31048ED26F6}">
            <xm:f>NOT(ISERROR(SEARCH('Listados Datos'!$T$5,AB184)))</xm:f>
            <xm:f>'Listados Datos'!$T$5</xm:f>
            <x14:dxf>
              <font>
                <b/>
                <i val="0"/>
                <color auto="1"/>
              </font>
              <fill>
                <patternFill>
                  <bgColor rgb="FFFFFF00"/>
                </patternFill>
              </fill>
            </x14:dxf>
          </x14:cfRule>
          <x14:cfRule type="containsText" priority="14026" operator="containsText" id="{C0EF212F-F269-4162-94BF-6C6147B725C2}">
            <xm:f>NOT(ISERROR(SEARCH('Listados Datos'!$T$6,AB184)))</xm:f>
            <xm:f>'Listados Datos'!$T$6</xm:f>
            <x14:dxf>
              <font>
                <b/>
                <i val="0"/>
              </font>
              <fill>
                <patternFill>
                  <bgColor rgb="FF92D050"/>
                </patternFill>
              </fill>
            </x14:dxf>
          </x14:cfRule>
          <xm:sqref>AB184:AB185</xm:sqref>
        </x14:conditionalFormatting>
        <x14:conditionalFormatting xmlns:xm="http://schemas.microsoft.com/office/excel/2006/main">
          <x14:cfRule type="containsText" priority="14013" operator="containsText" id="{58E0366D-0E68-40AA-9812-A05E8506DE8B}">
            <xm:f>NOT(ISERROR(SEARCH('Listados Datos'!$P$3,Z184)))</xm:f>
            <xm:f>'Listados Datos'!$P$3</xm:f>
            <x14:dxf>
              <fill>
                <patternFill>
                  <bgColor rgb="FF99CC00"/>
                </patternFill>
              </fill>
            </x14:dxf>
          </x14:cfRule>
          <x14:cfRule type="containsText" priority="14014" operator="containsText" id="{DC08F9D5-BF6F-4436-A612-5B6CEC656887}">
            <xm:f>NOT(ISERROR(SEARCH('Listados Datos'!$P$4,Z184)))</xm:f>
            <xm:f>'Listados Datos'!$P$4</xm:f>
            <x14:dxf>
              <fill>
                <patternFill>
                  <bgColor rgb="FF33CC33"/>
                </patternFill>
              </fill>
            </x14:dxf>
          </x14:cfRule>
          <x14:cfRule type="containsText" priority="14015" operator="containsText" id="{770F514F-8D6B-4D9A-892E-DFA3508C9CF4}">
            <xm:f>NOT(ISERROR(SEARCH('Listados Datos'!$P$5,Z184)))</xm:f>
            <xm:f>'Listados Datos'!$P$5</xm:f>
            <x14:dxf>
              <fill>
                <patternFill>
                  <bgColor rgb="FFFFFF00"/>
                </patternFill>
              </fill>
            </x14:dxf>
          </x14:cfRule>
          <x14:cfRule type="containsText" priority="14016" operator="containsText" id="{BDCCEC55-8A18-4A0D-B02A-EE6A23AD213A}">
            <xm:f>NOT(ISERROR(SEARCH('Listados Datos'!$P$6,Z184)))</xm:f>
            <xm:f>'Listados Datos'!$P$6</xm:f>
            <x14:dxf>
              <fill>
                <patternFill>
                  <bgColor rgb="FFFFC000"/>
                </patternFill>
              </fill>
            </x14:dxf>
          </x14:cfRule>
          <x14:cfRule type="containsText" priority="14017" operator="containsText" id="{AD9FBCFD-AF2C-47FE-A26B-227DFF4B5E40}">
            <xm:f>NOT(ISERROR(SEARCH('Listados Datos'!$P$7,Z184)))</xm:f>
            <xm:f>'Listados Datos'!$P$7</xm:f>
            <x14:dxf>
              <fill>
                <patternFill>
                  <bgColor rgb="FFFF0000"/>
                </patternFill>
              </fill>
            </x14:dxf>
          </x14:cfRule>
          <xm:sqref>Z184:Z185</xm:sqref>
        </x14:conditionalFormatting>
        <x14:conditionalFormatting xmlns:xm="http://schemas.microsoft.com/office/excel/2006/main">
          <x14:cfRule type="containsText" priority="13989" operator="containsText" id="{2A3E4700-2631-4357-AB17-043A7EBFF754}">
            <xm:f>NOT(ISERROR(SEARCH('Listados Datos'!$T$3,AT184)))</xm:f>
            <xm:f>'Listados Datos'!$T$3</xm:f>
            <x14:dxf>
              <fill>
                <patternFill patternType="solid">
                  <bgColor rgb="FFC00000"/>
                </patternFill>
              </fill>
            </x14:dxf>
          </x14:cfRule>
          <x14:cfRule type="containsText" priority="13990" operator="containsText" id="{08A52F9F-7B93-4DD1-9C9C-5AB8FA2401D7}">
            <xm:f>NOT(ISERROR(SEARCH('Listados Datos'!$T$4,AT184)))</xm:f>
            <xm:f>'Listados Datos'!$T$4</xm:f>
            <x14:dxf>
              <font>
                <b/>
                <i val="0"/>
                <color theme="0"/>
              </font>
              <fill>
                <patternFill>
                  <bgColor rgb="FFE26B0A"/>
                </patternFill>
              </fill>
            </x14:dxf>
          </x14:cfRule>
          <x14:cfRule type="containsText" priority="13991" operator="containsText" id="{00114505-4ACD-488F-8577-5810FF3C4293}">
            <xm:f>NOT(ISERROR(SEARCH('Listados Datos'!$T$5,AT184)))</xm:f>
            <xm:f>'Listados Datos'!$T$5</xm:f>
            <x14:dxf>
              <font>
                <b/>
                <i val="0"/>
                <color auto="1"/>
              </font>
              <fill>
                <patternFill>
                  <bgColor rgb="FFFFFF00"/>
                </patternFill>
              </fill>
            </x14:dxf>
          </x14:cfRule>
          <x14:cfRule type="containsText" priority="13992" operator="containsText" id="{E1F4FEBF-0F72-4070-BFF8-CD50B6BF5529}">
            <xm:f>NOT(ISERROR(SEARCH('Listados Datos'!$T$6,AT184)))</xm:f>
            <xm:f>'Listados Datos'!$T$6</xm:f>
            <x14:dxf>
              <font>
                <b/>
                <i val="0"/>
              </font>
              <fill>
                <patternFill>
                  <bgColor rgb="FF92D050"/>
                </patternFill>
              </fill>
            </x14:dxf>
          </x14:cfRule>
          <xm:sqref>AT184</xm:sqref>
        </x14:conditionalFormatting>
        <x14:conditionalFormatting xmlns:xm="http://schemas.microsoft.com/office/excel/2006/main">
          <x14:cfRule type="containsText" priority="13979" operator="containsText" id="{A72F3CBD-6DEA-4979-941D-6696E5B98A83}">
            <xm:f>NOT(ISERROR(SEARCH('Listados Datos'!$P$3,AR184)))</xm:f>
            <xm:f>'Listados Datos'!$P$3</xm:f>
            <x14:dxf>
              <fill>
                <patternFill>
                  <bgColor rgb="FF99CC00"/>
                </patternFill>
              </fill>
            </x14:dxf>
          </x14:cfRule>
          <x14:cfRule type="containsText" priority="13980" operator="containsText" id="{260D05DD-AD69-454F-A091-3EFE6E9D9F7A}">
            <xm:f>NOT(ISERROR(SEARCH('Listados Datos'!$P$4,AR184)))</xm:f>
            <xm:f>'Listados Datos'!$P$4</xm:f>
            <x14:dxf>
              <fill>
                <patternFill>
                  <bgColor rgb="FF33CC33"/>
                </patternFill>
              </fill>
            </x14:dxf>
          </x14:cfRule>
          <x14:cfRule type="containsText" priority="13981" operator="containsText" id="{283A01C2-9B42-461F-8101-092E1171B9ED}">
            <xm:f>NOT(ISERROR(SEARCH('Listados Datos'!$P$5,AR184)))</xm:f>
            <xm:f>'Listados Datos'!$P$5</xm:f>
            <x14:dxf>
              <fill>
                <patternFill>
                  <bgColor rgb="FFFFFF00"/>
                </patternFill>
              </fill>
            </x14:dxf>
          </x14:cfRule>
          <x14:cfRule type="containsText" priority="13982" operator="containsText" id="{38BB587A-6C30-477C-8205-64B7E121C9A0}">
            <xm:f>NOT(ISERROR(SEARCH('Listados Datos'!$P$6,AR184)))</xm:f>
            <xm:f>'Listados Datos'!$P$6</xm:f>
            <x14:dxf>
              <fill>
                <patternFill>
                  <bgColor rgb="FFFFC000"/>
                </patternFill>
              </fill>
            </x14:dxf>
          </x14:cfRule>
          <x14:cfRule type="containsText" priority="13983" operator="containsText" id="{6BB3F280-B255-4A42-A08A-7D970C6C2FE7}">
            <xm:f>NOT(ISERROR(SEARCH('Listados Datos'!$P$7,AR184)))</xm:f>
            <xm:f>'Listados Datos'!$P$7</xm:f>
            <x14:dxf>
              <fill>
                <patternFill>
                  <bgColor rgb="FFFF0000"/>
                </patternFill>
              </fill>
            </x14:dxf>
          </x14:cfRule>
          <xm:sqref>AR184</xm:sqref>
        </x14:conditionalFormatting>
        <x14:conditionalFormatting xmlns:xm="http://schemas.microsoft.com/office/excel/2006/main">
          <x14:cfRule type="containsText" priority="13975" operator="containsText" id="{CF3E2E48-596D-4361-A145-9357838D0FBD}">
            <xm:f>NOT(ISERROR(SEARCH('Listados Datos'!$T$3,AT185)))</xm:f>
            <xm:f>'Listados Datos'!$T$3</xm:f>
            <x14:dxf>
              <fill>
                <patternFill patternType="solid">
                  <bgColor rgb="FFC00000"/>
                </patternFill>
              </fill>
            </x14:dxf>
          </x14:cfRule>
          <x14:cfRule type="containsText" priority="13976" operator="containsText" id="{B17FC7D8-B783-4E27-A00B-C09D555CD0AA}">
            <xm:f>NOT(ISERROR(SEARCH('Listados Datos'!$T$4,AT185)))</xm:f>
            <xm:f>'Listados Datos'!$T$4</xm:f>
            <x14:dxf>
              <font>
                <b/>
                <i val="0"/>
                <color theme="0"/>
              </font>
              <fill>
                <patternFill>
                  <bgColor rgb="FFE26B0A"/>
                </patternFill>
              </fill>
            </x14:dxf>
          </x14:cfRule>
          <x14:cfRule type="containsText" priority="13977" operator="containsText" id="{AE81B054-2E58-4C10-9786-52B622208B5F}">
            <xm:f>NOT(ISERROR(SEARCH('Listados Datos'!$T$5,AT185)))</xm:f>
            <xm:f>'Listados Datos'!$T$5</xm:f>
            <x14:dxf>
              <font>
                <b/>
                <i val="0"/>
                <color auto="1"/>
              </font>
              <fill>
                <patternFill>
                  <bgColor rgb="FFFFFF00"/>
                </patternFill>
              </fill>
            </x14:dxf>
          </x14:cfRule>
          <x14:cfRule type="containsText" priority="13978" operator="containsText" id="{00509C70-532C-45BF-A02B-F2D0CA3023F5}">
            <xm:f>NOT(ISERROR(SEARCH('Listados Datos'!$T$6,AT185)))</xm:f>
            <xm:f>'Listados Datos'!$T$6</xm:f>
            <x14:dxf>
              <font>
                <b/>
                <i val="0"/>
              </font>
              <fill>
                <patternFill>
                  <bgColor rgb="FF92D050"/>
                </patternFill>
              </fill>
            </x14:dxf>
          </x14:cfRule>
          <xm:sqref>AT185</xm:sqref>
        </x14:conditionalFormatting>
        <x14:conditionalFormatting xmlns:xm="http://schemas.microsoft.com/office/excel/2006/main">
          <x14:cfRule type="containsText" priority="13965" operator="containsText" id="{D5B3F4BA-B1CD-4725-8387-6FB1656352EA}">
            <xm:f>NOT(ISERROR(SEARCH('Listados Datos'!$P$3,AR185)))</xm:f>
            <xm:f>'Listados Datos'!$P$3</xm:f>
            <x14:dxf>
              <fill>
                <patternFill>
                  <bgColor rgb="FF99CC00"/>
                </patternFill>
              </fill>
            </x14:dxf>
          </x14:cfRule>
          <x14:cfRule type="containsText" priority="13966" operator="containsText" id="{E482A0E4-25EB-4173-A388-FD1822BA37E9}">
            <xm:f>NOT(ISERROR(SEARCH('Listados Datos'!$P$4,AR185)))</xm:f>
            <xm:f>'Listados Datos'!$P$4</xm:f>
            <x14:dxf>
              <fill>
                <patternFill>
                  <bgColor rgb="FF33CC33"/>
                </patternFill>
              </fill>
            </x14:dxf>
          </x14:cfRule>
          <x14:cfRule type="containsText" priority="13967" operator="containsText" id="{9D80AA1F-C710-4BB6-A6CB-7E9E0F58C83F}">
            <xm:f>NOT(ISERROR(SEARCH('Listados Datos'!$P$5,AR185)))</xm:f>
            <xm:f>'Listados Datos'!$P$5</xm:f>
            <x14:dxf>
              <fill>
                <patternFill>
                  <bgColor rgb="FFFFFF00"/>
                </patternFill>
              </fill>
            </x14:dxf>
          </x14:cfRule>
          <x14:cfRule type="containsText" priority="13968" operator="containsText" id="{5A861496-B10C-4094-842E-96C19AFBC68A}">
            <xm:f>NOT(ISERROR(SEARCH('Listados Datos'!$P$6,AR185)))</xm:f>
            <xm:f>'Listados Datos'!$P$6</xm:f>
            <x14:dxf>
              <fill>
                <patternFill>
                  <bgColor rgb="FFFFC000"/>
                </patternFill>
              </fill>
            </x14:dxf>
          </x14:cfRule>
          <x14:cfRule type="containsText" priority="13969" operator="containsText" id="{1DBB5B4F-4343-4AB4-A08A-E7078110A8F7}">
            <xm:f>NOT(ISERROR(SEARCH('Listados Datos'!$P$7,AR185)))</xm:f>
            <xm:f>'Listados Datos'!$P$7</xm:f>
            <x14:dxf>
              <fill>
                <patternFill>
                  <bgColor rgb="FFFF0000"/>
                </patternFill>
              </fill>
            </x14:dxf>
          </x14:cfRule>
          <xm:sqref>AR185</xm:sqref>
        </x14:conditionalFormatting>
        <x14:conditionalFormatting xmlns:xm="http://schemas.microsoft.com/office/excel/2006/main">
          <x14:cfRule type="containsText" priority="13947" operator="containsText" id="{60721E22-EE02-44F9-A2B3-5D7E2545389E}">
            <xm:f>NOT(ISERROR(SEARCH('Listados Datos'!$T$3,AF186)))</xm:f>
            <xm:f>'Listados Datos'!$T$3</xm:f>
            <x14:dxf>
              <fill>
                <patternFill patternType="solid">
                  <bgColor rgb="FFC00000"/>
                </patternFill>
              </fill>
            </x14:dxf>
          </x14:cfRule>
          <x14:cfRule type="containsText" priority="13948" operator="containsText" id="{4D4CA85E-2FEF-4506-A42B-22AEC8D3DA66}">
            <xm:f>NOT(ISERROR(SEARCH('Listados Datos'!$T$4,AF186)))</xm:f>
            <xm:f>'Listados Datos'!$T$4</xm:f>
            <x14:dxf>
              <font>
                <b/>
                <i val="0"/>
                <color theme="0"/>
              </font>
              <fill>
                <patternFill>
                  <bgColor rgb="FFE26B0A"/>
                </patternFill>
              </fill>
            </x14:dxf>
          </x14:cfRule>
          <x14:cfRule type="containsText" priority="13949" operator="containsText" id="{1F559DF9-F50E-4651-8C3F-040C1EEEDA90}">
            <xm:f>NOT(ISERROR(SEARCH('Listados Datos'!$T$5,AF186)))</xm:f>
            <xm:f>'Listados Datos'!$T$5</xm:f>
            <x14:dxf>
              <font>
                <b/>
                <i val="0"/>
                <color auto="1"/>
              </font>
              <fill>
                <patternFill>
                  <bgColor rgb="FFFFFF00"/>
                </patternFill>
              </fill>
            </x14:dxf>
          </x14:cfRule>
          <x14:cfRule type="containsText" priority="13950" operator="containsText" id="{89FB34C8-4ED1-4CC5-ACA6-F408BF0991C4}">
            <xm:f>NOT(ISERROR(SEARCH('Listados Datos'!$T$6,AF186)))</xm:f>
            <xm:f>'Listados Datos'!$T$6</xm:f>
            <x14:dxf>
              <font>
                <b/>
                <i val="0"/>
              </font>
              <fill>
                <patternFill>
                  <bgColor rgb="FF92D050"/>
                </patternFill>
              </fill>
            </x14:dxf>
          </x14:cfRule>
          <xm:sqref>AF186:AF187</xm:sqref>
        </x14:conditionalFormatting>
        <x14:conditionalFormatting xmlns:xm="http://schemas.microsoft.com/office/excel/2006/main">
          <x14:cfRule type="containsText" priority="13943" operator="containsText" id="{B583A5E3-F023-4C93-9609-1C049DD7E16A}">
            <xm:f>NOT(ISERROR(SEARCH('Listados Datos'!$T$3,AB186)))</xm:f>
            <xm:f>'Listados Datos'!$T$3</xm:f>
            <x14:dxf>
              <fill>
                <patternFill patternType="solid">
                  <bgColor rgb="FFC00000"/>
                </patternFill>
              </fill>
            </x14:dxf>
          </x14:cfRule>
          <x14:cfRule type="containsText" priority="13944" operator="containsText" id="{F4D8F8A6-E008-41A3-A9A8-433E1F1141CA}">
            <xm:f>NOT(ISERROR(SEARCH('Listados Datos'!$T$4,AB186)))</xm:f>
            <xm:f>'Listados Datos'!$T$4</xm:f>
            <x14:dxf>
              <font>
                <b/>
                <i val="0"/>
                <color theme="0"/>
              </font>
              <fill>
                <patternFill>
                  <bgColor rgb="FFE26B0A"/>
                </patternFill>
              </fill>
            </x14:dxf>
          </x14:cfRule>
          <x14:cfRule type="containsText" priority="13945" operator="containsText" id="{8D67F404-C53B-4F09-998A-750457C7AD85}">
            <xm:f>NOT(ISERROR(SEARCH('Listados Datos'!$T$5,AB186)))</xm:f>
            <xm:f>'Listados Datos'!$T$5</xm:f>
            <x14:dxf>
              <font>
                <b/>
                <i val="0"/>
                <color auto="1"/>
              </font>
              <fill>
                <patternFill>
                  <bgColor rgb="FFFFFF00"/>
                </patternFill>
              </fill>
            </x14:dxf>
          </x14:cfRule>
          <x14:cfRule type="containsText" priority="13946" operator="containsText" id="{A8B7919A-AB47-42FD-B79A-7962BFB1D252}">
            <xm:f>NOT(ISERROR(SEARCH('Listados Datos'!$T$6,AB186)))</xm:f>
            <xm:f>'Listados Datos'!$T$6</xm:f>
            <x14:dxf>
              <font>
                <b/>
                <i val="0"/>
              </font>
              <fill>
                <patternFill>
                  <bgColor rgb="FF92D050"/>
                </patternFill>
              </fill>
            </x14:dxf>
          </x14:cfRule>
          <xm:sqref>AB186:AB187</xm:sqref>
        </x14:conditionalFormatting>
        <x14:conditionalFormatting xmlns:xm="http://schemas.microsoft.com/office/excel/2006/main">
          <x14:cfRule type="containsText" priority="13933" operator="containsText" id="{B4761DA7-6AA5-4378-B048-7686AE1E6171}">
            <xm:f>NOT(ISERROR(SEARCH('Listados Datos'!$P$3,Z186)))</xm:f>
            <xm:f>'Listados Datos'!$P$3</xm:f>
            <x14:dxf>
              <fill>
                <patternFill>
                  <bgColor rgb="FF99CC00"/>
                </patternFill>
              </fill>
            </x14:dxf>
          </x14:cfRule>
          <x14:cfRule type="containsText" priority="13934" operator="containsText" id="{9B45B9C4-BCB7-41BA-98C7-5558001F7A4E}">
            <xm:f>NOT(ISERROR(SEARCH('Listados Datos'!$P$4,Z186)))</xm:f>
            <xm:f>'Listados Datos'!$P$4</xm:f>
            <x14:dxf>
              <fill>
                <patternFill>
                  <bgColor rgb="FF33CC33"/>
                </patternFill>
              </fill>
            </x14:dxf>
          </x14:cfRule>
          <x14:cfRule type="containsText" priority="13935" operator="containsText" id="{0FC5DBED-BFF8-451B-B0AD-B6770720F196}">
            <xm:f>NOT(ISERROR(SEARCH('Listados Datos'!$P$5,Z186)))</xm:f>
            <xm:f>'Listados Datos'!$P$5</xm:f>
            <x14:dxf>
              <fill>
                <patternFill>
                  <bgColor rgb="FFFFFF00"/>
                </patternFill>
              </fill>
            </x14:dxf>
          </x14:cfRule>
          <x14:cfRule type="containsText" priority="13936" operator="containsText" id="{3798D3F8-0998-49B9-A04B-6FD8104CD442}">
            <xm:f>NOT(ISERROR(SEARCH('Listados Datos'!$P$6,Z186)))</xm:f>
            <xm:f>'Listados Datos'!$P$6</xm:f>
            <x14:dxf>
              <fill>
                <patternFill>
                  <bgColor rgb="FFFFC000"/>
                </patternFill>
              </fill>
            </x14:dxf>
          </x14:cfRule>
          <x14:cfRule type="containsText" priority="13937" operator="containsText" id="{A1B3341B-12A8-4ADA-B363-3CC819C41B53}">
            <xm:f>NOT(ISERROR(SEARCH('Listados Datos'!$P$7,Z186)))</xm:f>
            <xm:f>'Listados Datos'!$P$7</xm:f>
            <x14:dxf>
              <fill>
                <patternFill>
                  <bgColor rgb="FFFF0000"/>
                </patternFill>
              </fill>
            </x14:dxf>
          </x14:cfRule>
          <xm:sqref>Z186:Z187</xm:sqref>
        </x14:conditionalFormatting>
        <x14:conditionalFormatting xmlns:xm="http://schemas.microsoft.com/office/excel/2006/main">
          <x14:cfRule type="containsText" priority="13905" operator="containsText" id="{61AC269C-5DF4-4311-BAE9-5D78F1DC3EAF}">
            <xm:f>NOT(ISERROR(SEARCH('Listados Datos'!$T$3,AT187)))</xm:f>
            <xm:f>'Listados Datos'!$T$3</xm:f>
            <x14:dxf>
              <fill>
                <patternFill patternType="solid">
                  <bgColor rgb="FFC00000"/>
                </patternFill>
              </fill>
            </x14:dxf>
          </x14:cfRule>
          <x14:cfRule type="containsText" priority="13906" operator="containsText" id="{2B4C90A6-EAB4-46FB-8AD0-95C9C28F2805}">
            <xm:f>NOT(ISERROR(SEARCH('Listados Datos'!$T$4,AT187)))</xm:f>
            <xm:f>'Listados Datos'!$T$4</xm:f>
            <x14:dxf>
              <font>
                <b/>
                <i val="0"/>
                <color theme="0"/>
              </font>
              <fill>
                <patternFill>
                  <bgColor rgb="FFE26B0A"/>
                </patternFill>
              </fill>
            </x14:dxf>
          </x14:cfRule>
          <x14:cfRule type="containsText" priority="13907" operator="containsText" id="{98A3792B-D6AC-4792-A857-4D01F77671C3}">
            <xm:f>NOT(ISERROR(SEARCH('Listados Datos'!$T$5,AT187)))</xm:f>
            <xm:f>'Listados Datos'!$T$5</xm:f>
            <x14:dxf>
              <font>
                <b/>
                <i val="0"/>
                <color auto="1"/>
              </font>
              <fill>
                <patternFill>
                  <bgColor rgb="FFFFFF00"/>
                </patternFill>
              </fill>
            </x14:dxf>
          </x14:cfRule>
          <x14:cfRule type="containsText" priority="13908" operator="containsText" id="{5F419416-DDD8-41F2-9D1E-9D61268A8D5F}">
            <xm:f>NOT(ISERROR(SEARCH('Listados Datos'!$T$6,AT187)))</xm:f>
            <xm:f>'Listados Datos'!$T$6</xm:f>
            <x14:dxf>
              <font>
                <b/>
                <i val="0"/>
              </font>
              <fill>
                <patternFill>
                  <bgColor rgb="FF92D050"/>
                </patternFill>
              </fill>
            </x14:dxf>
          </x14:cfRule>
          <xm:sqref>AT187</xm:sqref>
        </x14:conditionalFormatting>
        <x14:conditionalFormatting xmlns:xm="http://schemas.microsoft.com/office/excel/2006/main">
          <x14:cfRule type="containsText" priority="13853" operator="containsText" id="{B0AC30D1-2B8B-446A-BCBA-C573FAFE8EE8}">
            <xm:f>NOT(ISERROR(SEARCH('Listados Datos'!$P$3,AR188)))</xm:f>
            <xm:f>'Listados Datos'!$P$3</xm:f>
            <x14:dxf>
              <fill>
                <patternFill>
                  <bgColor rgb="FF99CC00"/>
                </patternFill>
              </fill>
            </x14:dxf>
          </x14:cfRule>
          <x14:cfRule type="containsText" priority="13854" operator="containsText" id="{0CE0121B-F2A7-4C53-85B2-C08A1A69DC88}">
            <xm:f>NOT(ISERROR(SEARCH('Listados Datos'!$P$4,AR188)))</xm:f>
            <xm:f>'Listados Datos'!$P$4</xm:f>
            <x14:dxf>
              <fill>
                <patternFill>
                  <bgColor rgb="FF33CC33"/>
                </patternFill>
              </fill>
            </x14:dxf>
          </x14:cfRule>
          <x14:cfRule type="containsText" priority="13855" operator="containsText" id="{F6BA1DFE-8455-4D07-9762-98C91187489E}">
            <xm:f>NOT(ISERROR(SEARCH('Listados Datos'!$P$5,AR188)))</xm:f>
            <xm:f>'Listados Datos'!$P$5</xm:f>
            <x14:dxf>
              <fill>
                <patternFill>
                  <bgColor rgb="FFFFFF00"/>
                </patternFill>
              </fill>
            </x14:dxf>
          </x14:cfRule>
          <x14:cfRule type="containsText" priority="13856" operator="containsText" id="{F0E7FD55-9003-4854-B17E-199CA787EC25}">
            <xm:f>NOT(ISERROR(SEARCH('Listados Datos'!$P$6,AR188)))</xm:f>
            <xm:f>'Listados Datos'!$P$6</xm:f>
            <x14:dxf>
              <fill>
                <patternFill>
                  <bgColor rgb="FFFFC000"/>
                </patternFill>
              </fill>
            </x14:dxf>
          </x14:cfRule>
          <x14:cfRule type="containsText" priority="13857" operator="containsText" id="{4E5DAAA7-183E-4844-864B-E58029B4EFE1}">
            <xm:f>NOT(ISERROR(SEARCH('Listados Datos'!$P$7,AR188)))</xm:f>
            <xm:f>'Listados Datos'!$P$7</xm:f>
            <x14:dxf>
              <fill>
                <patternFill>
                  <bgColor rgb="FFFF0000"/>
                </patternFill>
              </fill>
            </x14:dxf>
          </x14:cfRule>
          <xm:sqref>AR188</xm:sqref>
        </x14:conditionalFormatting>
        <x14:conditionalFormatting xmlns:xm="http://schemas.microsoft.com/office/excel/2006/main">
          <x14:cfRule type="containsText" priority="13891" operator="containsText" id="{BDA4BB90-BDE7-4DB7-AA24-552D696C9C65}">
            <xm:f>NOT(ISERROR(SEARCH('Listados Datos'!$T$3,AF188)))</xm:f>
            <xm:f>'Listados Datos'!$T$3</xm:f>
            <x14:dxf>
              <fill>
                <patternFill patternType="solid">
                  <bgColor rgb="FFC00000"/>
                </patternFill>
              </fill>
            </x14:dxf>
          </x14:cfRule>
          <x14:cfRule type="containsText" priority="13892" operator="containsText" id="{8F3C68F3-7FC7-4295-8163-0A55AF3762D5}">
            <xm:f>NOT(ISERROR(SEARCH('Listados Datos'!$T$4,AF188)))</xm:f>
            <xm:f>'Listados Datos'!$T$4</xm:f>
            <x14:dxf>
              <font>
                <b/>
                <i val="0"/>
                <color theme="0"/>
              </font>
              <fill>
                <patternFill>
                  <bgColor rgb="FFE26B0A"/>
                </patternFill>
              </fill>
            </x14:dxf>
          </x14:cfRule>
          <x14:cfRule type="containsText" priority="13893" operator="containsText" id="{71CB900F-6132-44D7-BBE6-ADD756315064}">
            <xm:f>NOT(ISERROR(SEARCH('Listados Datos'!$T$5,AF188)))</xm:f>
            <xm:f>'Listados Datos'!$T$5</xm:f>
            <x14:dxf>
              <font>
                <b/>
                <i val="0"/>
                <color auto="1"/>
              </font>
              <fill>
                <patternFill>
                  <bgColor rgb="FFFFFF00"/>
                </patternFill>
              </fill>
            </x14:dxf>
          </x14:cfRule>
          <x14:cfRule type="containsText" priority="13894" operator="containsText" id="{0E3288DA-5EC5-4362-BC45-27331C65FB4B}">
            <xm:f>NOT(ISERROR(SEARCH('Listados Datos'!$T$6,AF188)))</xm:f>
            <xm:f>'Listados Datos'!$T$6</xm:f>
            <x14:dxf>
              <font>
                <b/>
                <i val="0"/>
              </font>
              <fill>
                <patternFill>
                  <bgColor rgb="FF92D050"/>
                </patternFill>
              </fill>
            </x14:dxf>
          </x14:cfRule>
          <xm:sqref>AF188</xm:sqref>
        </x14:conditionalFormatting>
        <x14:conditionalFormatting xmlns:xm="http://schemas.microsoft.com/office/excel/2006/main">
          <x14:cfRule type="containsText" priority="13887" operator="containsText" id="{838B7D31-1174-4C05-B453-04E547F29979}">
            <xm:f>NOT(ISERROR(SEARCH('Listados Datos'!$T$3,AB188)))</xm:f>
            <xm:f>'Listados Datos'!$T$3</xm:f>
            <x14:dxf>
              <fill>
                <patternFill patternType="solid">
                  <bgColor rgb="FFC00000"/>
                </patternFill>
              </fill>
            </x14:dxf>
          </x14:cfRule>
          <x14:cfRule type="containsText" priority="13888" operator="containsText" id="{1B3805C6-E35C-4A30-867E-C32633820729}">
            <xm:f>NOT(ISERROR(SEARCH('Listados Datos'!$T$4,AB188)))</xm:f>
            <xm:f>'Listados Datos'!$T$4</xm:f>
            <x14:dxf>
              <font>
                <b/>
                <i val="0"/>
                <color theme="0"/>
              </font>
              <fill>
                <patternFill>
                  <bgColor rgb="FFE26B0A"/>
                </patternFill>
              </fill>
            </x14:dxf>
          </x14:cfRule>
          <x14:cfRule type="containsText" priority="13889" operator="containsText" id="{5D3D97E5-37BF-4CF6-A4BE-A26D0DAF97DC}">
            <xm:f>NOT(ISERROR(SEARCH('Listados Datos'!$T$5,AB188)))</xm:f>
            <xm:f>'Listados Datos'!$T$5</xm:f>
            <x14:dxf>
              <font>
                <b/>
                <i val="0"/>
                <color auto="1"/>
              </font>
              <fill>
                <patternFill>
                  <bgColor rgb="FFFFFF00"/>
                </patternFill>
              </fill>
            </x14:dxf>
          </x14:cfRule>
          <x14:cfRule type="containsText" priority="13890" operator="containsText" id="{8D1F5E1A-DDC5-4109-9AC7-E7814BF20C6B}">
            <xm:f>NOT(ISERROR(SEARCH('Listados Datos'!$T$6,AB188)))</xm:f>
            <xm:f>'Listados Datos'!$T$6</xm:f>
            <x14:dxf>
              <font>
                <b/>
                <i val="0"/>
              </font>
              <fill>
                <patternFill>
                  <bgColor rgb="FF92D050"/>
                </patternFill>
              </fill>
            </x14:dxf>
          </x14:cfRule>
          <xm:sqref>AB188</xm:sqref>
        </x14:conditionalFormatting>
        <x14:conditionalFormatting xmlns:xm="http://schemas.microsoft.com/office/excel/2006/main">
          <x14:cfRule type="containsText" priority="13877" operator="containsText" id="{B21E9491-E2C8-4FAE-9FF9-5A5C5DFE0589}">
            <xm:f>NOT(ISERROR(SEARCH('Listados Datos'!$P$3,Z188)))</xm:f>
            <xm:f>'Listados Datos'!$P$3</xm:f>
            <x14:dxf>
              <fill>
                <patternFill>
                  <bgColor rgb="FF99CC00"/>
                </patternFill>
              </fill>
            </x14:dxf>
          </x14:cfRule>
          <x14:cfRule type="containsText" priority="13878" operator="containsText" id="{533706F2-D6DA-4CD6-9F89-D5936081074C}">
            <xm:f>NOT(ISERROR(SEARCH('Listados Datos'!$P$4,Z188)))</xm:f>
            <xm:f>'Listados Datos'!$P$4</xm:f>
            <x14:dxf>
              <fill>
                <patternFill>
                  <bgColor rgb="FF33CC33"/>
                </patternFill>
              </fill>
            </x14:dxf>
          </x14:cfRule>
          <x14:cfRule type="containsText" priority="13879" operator="containsText" id="{505D3A4D-484D-41BB-9FAE-435317961C1B}">
            <xm:f>NOT(ISERROR(SEARCH('Listados Datos'!$P$5,Z188)))</xm:f>
            <xm:f>'Listados Datos'!$P$5</xm:f>
            <x14:dxf>
              <fill>
                <patternFill>
                  <bgColor rgb="FFFFFF00"/>
                </patternFill>
              </fill>
            </x14:dxf>
          </x14:cfRule>
          <x14:cfRule type="containsText" priority="13880" operator="containsText" id="{09C301A7-0E1F-47B6-AC63-D4BEB1F3CC44}">
            <xm:f>NOT(ISERROR(SEARCH('Listados Datos'!$P$6,Z188)))</xm:f>
            <xm:f>'Listados Datos'!$P$6</xm:f>
            <x14:dxf>
              <fill>
                <patternFill>
                  <bgColor rgb="FFFFC000"/>
                </patternFill>
              </fill>
            </x14:dxf>
          </x14:cfRule>
          <x14:cfRule type="containsText" priority="13881" operator="containsText" id="{69B58434-816D-4A8E-A4FE-426BE994E184}">
            <xm:f>NOT(ISERROR(SEARCH('Listados Datos'!$P$7,Z188)))</xm:f>
            <xm:f>'Listados Datos'!$P$7</xm:f>
            <x14:dxf>
              <fill>
                <patternFill>
                  <bgColor rgb="FFFF0000"/>
                </patternFill>
              </fill>
            </x14:dxf>
          </x14:cfRule>
          <xm:sqref>Z188</xm:sqref>
        </x14:conditionalFormatting>
        <x14:conditionalFormatting xmlns:xm="http://schemas.microsoft.com/office/excel/2006/main">
          <x14:cfRule type="containsText" priority="13863" operator="containsText" id="{229B3561-A3A7-46C8-96C9-8C37D926C4A1}">
            <xm:f>NOT(ISERROR(SEARCH('Listados Datos'!$T$3,AT188)))</xm:f>
            <xm:f>'Listados Datos'!$T$3</xm:f>
            <x14:dxf>
              <fill>
                <patternFill patternType="solid">
                  <bgColor rgb="FFC00000"/>
                </patternFill>
              </fill>
            </x14:dxf>
          </x14:cfRule>
          <x14:cfRule type="containsText" priority="13864" operator="containsText" id="{84D5DF36-91D0-428F-BDDE-69AE147EB442}">
            <xm:f>NOT(ISERROR(SEARCH('Listados Datos'!$T$4,AT188)))</xm:f>
            <xm:f>'Listados Datos'!$T$4</xm:f>
            <x14:dxf>
              <font>
                <b/>
                <i val="0"/>
                <color theme="0"/>
              </font>
              <fill>
                <patternFill>
                  <bgColor rgb="FFE26B0A"/>
                </patternFill>
              </fill>
            </x14:dxf>
          </x14:cfRule>
          <x14:cfRule type="containsText" priority="13865" operator="containsText" id="{DF367FCF-E7A1-40B1-9727-C384A26D76CF}">
            <xm:f>NOT(ISERROR(SEARCH('Listados Datos'!$T$5,AT188)))</xm:f>
            <xm:f>'Listados Datos'!$T$5</xm:f>
            <x14:dxf>
              <font>
                <b/>
                <i val="0"/>
                <color auto="1"/>
              </font>
              <fill>
                <patternFill>
                  <bgColor rgb="FFFFFF00"/>
                </patternFill>
              </fill>
            </x14:dxf>
          </x14:cfRule>
          <x14:cfRule type="containsText" priority="13866" operator="containsText" id="{3AE04357-59A8-43B3-AEBD-098A0E6A9D27}">
            <xm:f>NOT(ISERROR(SEARCH('Listados Datos'!$T$6,AT188)))</xm:f>
            <xm:f>'Listados Datos'!$T$6</xm:f>
            <x14:dxf>
              <font>
                <b/>
                <i val="0"/>
              </font>
              <fill>
                <patternFill>
                  <bgColor rgb="FF92D050"/>
                </patternFill>
              </fill>
            </x14:dxf>
          </x14:cfRule>
          <xm:sqref>AT188</xm:sqref>
        </x14:conditionalFormatting>
        <x14:conditionalFormatting xmlns:xm="http://schemas.microsoft.com/office/excel/2006/main">
          <x14:cfRule type="containsText" priority="13703" operator="containsText" id="{56776AA3-7E26-4B63-B344-65117AD1FCC2}">
            <xm:f>NOT(ISERROR(SEARCH('Listados Datos'!$P$3,AR193)))</xm:f>
            <xm:f>'Listados Datos'!$P$3</xm:f>
            <x14:dxf>
              <fill>
                <patternFill>
                  <bgColor rgb="FF99CC00"/>
                </patternFill>
              </fill>
            </x14:dxf>
          </x14:cfRule>
          <x14:cfRule type="containsText" priority="13704" operator="containsText" id="{79AD56A1-31C7-42D3-B36E-97C310DC87B9}">
            <xm:f>NOT(ISERROR(SEARCH('Listados Datos'!$P$4,AR193)))</xm:f>
            <xm:f>'Listados Datos'!$P$4</xm:f>
            <x14:dxf>
              <fill>
                <patternFill>
                  <bgColor rgb="FF33CC33"/>
                </patternFill>
              </fill>
            </x14:dxf>
          </x14:cfRule>
          <x14:cfRule type="containsText" priority="13705" operator="containsText" id="{DD7DC432-33FD-4226-A81E-38D69B1920A0}">
            <xm:f>NOT(ISERROR(SEARCH('Listados Datos'!$P$5,AR193)))</xm:f>
            <xm:f>'Listados Datos'!$P$5</xm:f>
            <x14:dxf>
              <fill>
                <patternFill>
                  <bgColor rgb="FFFFFF00"/>
                </patternFill>
              </fill>
            </x14:dxf>
          </x14:cfRule>
          <x14:cfRule type="containsText" priority="13706" operator="containsText" id="{A62E2972-4AF9-488B-91E6-0473858BA196}">
            <xm:f>NOT(ISERROR(SEARCH('Listados Datos'!$P$6,AR193)))</xm:f>
            <xm:f>'Listados Datos'!$P$6</xm:f>
            <x14:dxf>
              <fill>
                <patternFill>
                  <bgColor rgb="FFFFC000"/>
                </patternFill>
              </fill>
            </x14:dxf>
          </x14:cfRule>
          <x14:cfRule type="containsText" priority="13707" operator="containsText" id="{E26E8D01-C31D-4498-B374-D34AD7B8F84E}">
            <xm:f>NOT(ISERROR(SEARCH('Listados Datos'!$P$7,AR193)))</xm:f>
            <xm:f>'Listados Datos'!$P$7</xm:f>
            <x14:dxf>
              <fill>
                <patternFill>
                  <bgColor rgb="FFFF0000"/>
                </patternFill>
              </fill>
            </x14:dxf>
          </x14:cfRule>
          <xm:sqref>AR193</xm:sqref>
        </x14:conditionalFormatting>
        <x14:conditionalFormatting xmlns:xm="http://schemas.microsoft.com/office/excel/2006/main">
          <x14:cfRule type="containsText" priority="13769" operator="containsText" id="{26BEEAF2-92C6-4F9B-8FE7-73744AB9D8AE}">
            <xm:f>NOT(ISERROR(SEARCH('Listados Datos'!$T$3,AT195)))</xm:f>
            <xm:f>'Listados Datos'!$T$3</xm:f>
            <x14:dxf>
              <fill>
                <patternFill patternType="solid">
                  <bgColor rgb="FFC00000"/>
                </patternFill>
              </fill>
            </x14:dxf>
          </x14:cfRule>
          <x14:cfRule type="containsText" priority="13770" operator="containsText" id="{76DC8800-F01F-4392-A719-EAE3D6C89637}">
            <xm:f>NOT(ISERROR(SEARCH('Listados Datos'!$T$4,AT195)))</xm:f>
            <xm:f>'Listados Datos'!$T$4</xm:f>
            <x14:dxf>
              <font>
                <b/>
                <i val="0"/>
                <color theme="0"/>
              </font>
              <fill>
                <patternFill>
                  <bgColor rgb="FFE26B0A"/>
                </patternFill>
              </fill>
            </x14:dxf>
          </x14:cfRule>
          <x14:cfRule type="containsText" priority="13771" operator="containsText" id="{817AAE05-AB0C-47B6-ACF8-50A465DD95B2}">
            <xm:f>NOT(ISERROR(SEARCH('Listados Datos'!$T$5,AT195)))</xm:f>
            <xm:f>'Listados Datos'!$T$5</xm:f>
            <x14:dxf>
              <font>
                <b/>
                <i val="0"/>
                <color auto="1"/>
              </font>
              <fill>
                <patternFill>
                  <bgColor rgb="FFFFFF00"/>
                </patternFill>
              </fill>
            </x14:dxf>
          </x14:cfRule>
          <x14:cfRule type="containsText" priority="13772" operator="containsText" id="{7F7F58CC-8D7F-40EB-A457-1A199EEDA1AD}">
            <xm:f>NOT(ISERROR(SEARCH('Listados Datos'!$T$6,AT195)))</xm:f>
            <xm:f>'Listados Datos'!$T$6</xm:f>
            <x14:dxf>
              <font>
                <b/>
                <i val="0"/>
              </font>
              <fill>
                <patternFill>
                  <bgColor rgb="FF92D050"/>
                </patternFill>
              </fill>
            </x14:dxf>
          </x14:cfRule>
          <xm:sqref>AT195</xm:sqref>
        </x14:conditionalFormatting>
        <x14:conditionalFormatting xmlns:xm="http://schemas.microsoft.com/office/excel/2006/main">
          <x14:cfRule type="containsText" priority="13759" operator="containsText" id="{E48DBDD8-18E4-461A-B13D-580E82390DFA}">
            <xm:f>NOT(ISERROR(SEARCH('Listados Datos'!$P$3,AR195)))</xm:f>
            <xm:f>'Listados Datos'!$P$3</xm:f>
            <x14:dxf>
              <fill>
                <patternFill>
                  <bgColor rgb="FF99CC00"/>
                </patternFill>
              </fill>
            </x14:dxf>
          </x14:cfRule>
          <x14:cfRule type="containsText" priority="13760" operator="containsText" id="{CB8D9ADA-F245-4525-8A88-D6669B886474}">
            <xm:f>NOT(ISERROR(SEARCH('Listados Datos'!$P$4,AR195)))</xm:f>
            <xm:f>'Listados Datos'!$P$4</xm:f>
            <x14:dxf>
              <fill>
                <patternFill>
                  <bgColor rgb="FF33CC33"/>
                </patternFill>
              </fill>
            </x14:dxf>
          </x14:cfRule>
          <x14:cfRule type="containsText" priority="13761" operator="containsText" id="{9158313B-CD3A-49AE-97D7-359FAB801427}">
            <xm:f>NOT(ISERROR(SEARCH('Listados Datos'!$P$5,AR195)))</xm:f>
            <xm:f>'Listados Datos'!$P$5</xm:f>
            <x14:dxf>
              <fill>
                <patternFill>
                  <bgColor rgb="FFFFFF00"/>
                </patternFill>
              </fill>
            </x14:dxf>
          </x14:cfRule>
          <x14:cfRule type="containsText" priority="13762" operator="containsText" id="{08A5807F-72D7-42D1-AB3C-2A14F8B8BF45}">
            <xm:f>NOT(ISERROR(SEARCH('Listados Datos'!$P$6,AR195)))</xm:f>
            <xm:f>'Listados Datos'!$P$6</xm:f>
            <x14:dxf>
              <fill>
                <patternFill>
                  <bgColor rgb="FFFFC000"/>
                </patternFill>
              </fill>
            </x14:dxf>
          </x14:cfRule>
          <x14:cfRule type="containsText" priority="13763" operator="containsText" id="{9F757335-41FE-446B-87B8-5C3429F4893E}">
            <xm:f>NOT(ISERROR(SEARCH('Listados Datos'!$P$7,AR195)))</xm:f>
            <xm:f>'Listados Datos'!$P$7</xm:f>
            <x14:dxf>
              <fill>
                <patternFill>
                  <bgColor rgb="FFFF0000"/>
                </patternFill>
              </fill>
            </x14:dxf>
          </x14:cfRule>
          <xm:sqref>AR195</xm:sqref>
        </x14:conditionalFormatting>
        <x14:conditionalFormatting xmlns:xm="http://schemas.microsoft.com/office/excel/2006/main">
          <x14:cfRule type="containsText" priority="13727" operator="containsText" id="{B8177A68-EB7B-41D0-97C4-9F05DCC8AF53}">
            <xm:f>NOT(ISERROR(SEARCH('Listados Datos'!$T$3,AT192)))</xm:f>
            <xm:f>'Listados Datos'!$T$3</xm:f>
            <x14:dxf>
              <fill>
                <patternFill patternType="solid">
                  <bgColor rgb="FFC00000"/>
                </patternFill>
              </fill>
            </x14:dxf>
          </x14:cfRule>
          <x14:cfRule type="containsText" priority="13728" operator="containsText" id="{853A69AE-D784-498D-9D09-C7587B3ABFB0}">
            <xm:f>NOT(ISERROR(SEARCH('Listados Datos'!$T$4,AT192)))</xm:f>
            <xm:f>'Listados Datos'!$T$4</xm:f>
            <x14:dxf>
              <font>
                <b/>
                <i val="0"/>
                <color theme="0"/>
              </font>
              <fill>
                <patternFill>
                  <bgColor rgb="FFE26B0A"/>
                </patternFill>
              </fill>
            </x14:dxf>
          </x14:cfRule>
          <x14:cfRule type="containsText" priority="13729" operator="containsText" id="{FD090D66-0773-422C-82E7-E76967546FC0}">
            <xm:f>NOT(ISERROR(SEARCH('Listados Datos'!$T$5,AT192)))</xm:f>
            <xm:f>'Listados Datos'!$T$5</xm:f>
            <x14:dxf>
              <font>
                <b/>
                <i val="0"/>
                <color auto="1"/>
              </font>
              <fill>
                <patternFill>
                  <bgColor rgb="FFFFFF00"/>
                </patternFill>
              </fill>
            </x14:dxf>
          </x14:cfRule>
          <x14:cfRule type="containsText" priority="13730" operator="containsText" id="{27B834BA-B4AB-4B5B-AA29-EA7C7DBE2C05}">
            <xm:f>NOT(ISERROR(SEARCH('Listados Datos'!$T$6,AT192)))</xm:f>
            <xm:f>'Listados Datos'!$T$6</xm:f>
            <x14:dxf>
              <font>
                <b/>
                <i val="0"/>
              </font>
              <fill>
                <patternFill>
                  <bgColor rgb="FF92D050"/>
                </patternFill>
              </fill>
            </x14:dxf>
          </x14:cfRule>
          <xm:sqref>AT192</xm:sqref>
        </x14:conditionalFormatting>
        <x14:conditionalFormatting xmlns:xm="http://schemas.microsoft.com/office/excel/2006/main">
          <x14:cfRule type="containsText" priority="13717" operator="containsText" id="{827D1651-F5F7-435D-8AA7-B4CFA84BA9C9}">
            <xm:f>NOT(ISERROR(SEARCH('Listados Datos'!$P$3,AR192)))</xm:f>
            <xm:f>'Listados Datos'!$P$3</xm:f>
            <x14:dxf>
              <fill>
                <patternFill>
                  <bgColor rgb="FF99CC00"/>
                </patternFill>
              </fill>
            </x14:dxf>
          </x14:cfRule>
          <x14:cfRule type="containsText" priority="13718" operator="containsText" id="{642EAEF3-A1A9-4F9A-B8AC-90EEB71688E5}">
            <xm:f>NOT(ISERROR(SEARCH('Listados Datos'!$P$4,AR192)))</xm:f>
            <xm:f>'Listados Datos'!$P$4</xm:f>
            <x14:dxf>
              <fill>
                <patternFill>
                  <bgColor rgb="FF33CC33"/>
                </patternFill>
              </fill>
            </x14:dxf>
          </x14:cfRule>
          <x14:cfRule type="containsText" priority="13719" operator="containsText" id="{63822750-6F21-43E2-9EA1-8F004B2A7CDF}">
            <xm:f>NOT(ISERROR(SEARCH('Listados Datos'!$P$5,AR192)))</xm:f>
            <xm:f>'Listados Datos'!$P$5</xm:f>
            <x14:dxf>
              <fill>
                <patternFill>
                  <bgColor rgb="FFFFFF00"/>
                </patternFill>
              </fill>
            </x14:dxf>
          </x14:cfRule>
          <x14:cfRule type="containsText" priority="13720" operator="containsText" id="{19D47BDE-879B-4240-86C8-3E2F66C9D854}">
            <xm:f>NOT(ISERROR(SEARCH('Listados Datos'!$P$6,AR192)))</xm:f>
            <xm:f>'Listados Datos'!$P$6</xm:f>
            <x14:dxf>
              <fill>
                <patternFill>
                  <bgColor rgb="FFFFC000"/>
                </patternFill>
              </fill>
            </x14:dxf>
          </x14:cfRule>
          <x14:cfRule type="containsText" priority="13721" operator="containsText" id="{4695EFEB-CB16-4288-841B-963A78D7667C}">
            <xm:f>NOT(ISERROR(SEARCH('Listados Datos'!$P$7,AR192)))</xm:f>
            <xm:f>'Listados Datos'!$P$7</xm:f>
            <x14:dxf>
              <fill>
                <patternFill>
                  <bgColor rgb="FFFF0000"/>
                </patternFill>
              </fill>
            </x14:dxf>
          </x14:cfRule>
          <xm:sqref>AR192</xm:sqref>
        </x14:conditionalFormatting>
        <x14:conditionalFormatting xmlns:xm="http://schemas.microsoft.com/office/excel/2006/main">
          <x14:cfRule type="containsText" priority="13835" operator="containsText" id="{569FDC90-78CC-43D7-888D-7A250DF90A65}">
            <xm:f>NOT(ISERROR(SEARCH('Listados Datos'!$T$3,AF190)))</xm:f>
            <xm:f>'Listados Datos'!$T$3</xm:f>
            <x14:dxf>
              <fill>
                <patternFill patternType="solid">
                  <bgColor rgb="FFC00000"/>
                </patternFill>
              </fill>
            </x14:dxf>
          </x14:cfRule>
          <x14:cfRule type="containsText" priority="13836" operator="containsText" id="{66A1EC50-66E5-4B5B-A388-2266BFCF730C}">
            <xm:f>NOT(ISERROR(SEARCH('Listados Datos'!$T$4,AF190)))</xm:f>
            <xm:f>'Listados Datos'!$T$4</xm:f>
            <x14:dxf>
              <font>
                <b/>
                <i val="0"/>
                <color theme="0"/>
              </font>
              <fill>
                <patternFill>
                  <bgColor rgb="FFE26B0A"/>
                </patternFill>
              </fill>
            </x14:dxf>
          </x14:cfRule>
          <x14:cfRule type="containsText" priority="13837" operator="containsText" id="{B27F6C2C-9EF0-47C7-8DCE-28BD9EB21097}">
            <xm:f>NOT(ISERROR(SEARCH('Listados Datos'!$T$5,AF190)))</xm:f>
            <xm:f>'Listados Datos'!$T$5</xm:f>
            <x14:dxf>
              <font>
                <b/>
                <i val="0"/>
                <color auto="1"/>
              </font>
              <fill>
                <patternFill>
                  <bgColor rgb="FFFFFF00"/>
                </patternFill>
              </fill>
            </x14:dxf>
          </x14:cfRule>
          <x14:cfRule type="containsText" priority="13838" operator="containsText" id="{D85119B4-9CFA-48F3-B9E2-8CEC1264F3A4}">
            <xm:f>NOT(ISERROR(SEARCH('Listados Datos'!$T$6,AF190)))</xm:f>
            <xm:f>'Listados Datos'!$T$6</xm:f>
            <x14:dxf>
              <font>
                <b/>
                <i val="0"/>
              </font>
              <fill>
                <patternFill>
                  <bgColor rgb="FF92D050"/>
                </patternFill>
              </fill>
            </x14:dxf>
          </x14:cfRule>
          <xm:sqref>AF190:AF191 AF195</xm:sqref>
        </x14:conditionalFormatting>
        <x14:conditionalFormatting xmlns:xm="http://schemas.microsoft.com/office/excel/2006/main">
          <x14:cfRule type="containsText" priority="13831" operator="containsText" id="{29F05CAF-A29C-49D0-A614-E2E6109BD3CA}">
            <xm:f>NOT(ISERROR(SEARCH('Listados Datos'!$T$3,AB190)))</xm:f>
            <xm:f>'Listados Datos'!$T$3</xm:f>
            <x14:dxf>
              <fill>
                <patternFill patternType="solid">
                  <bgColor rgb="FFC00000"/>
                </patternFill>
              </fill>
            </x14:dxf>
          </x14:cfRule>
          <x14:cfRule type="containsText" priority="13832" operator="containsText" id="{7DBDB76A-2BB0-4896-B52D-E11ADD6E187D}">
            <xm:f>NOT(ISERROR(SEARCH('Listados Datos'!$T$4,AB190)))</xm:f>
            <xm:f>'Listados Datos'!$T$4</xm:f>
            <x14:dxf>
              <font>
                <b/>
                <i val="0"/>
                <color theme="0"/>
              </font>
              <fill>
                <patternFill>
                  <bgColor rgb="FFE26B0A"/>
                </patternFill>
              </fill>
            </x14:dxf>
          </x14:cfRule>
          <x14:cfRule type="containsText" priority="13833" operator="containsText" id="{F5002D2C-098D-4F96-9617-3C46CAECD6B0}">
            <xm:f>NOT(ISERROR(SEARCH('Listados Datos'!$T$5,AB190)))</xm:f>
            <xm:f>'Listados Datos'!$T$5</xm:f>
            <x14:dxf>
              <font>
                <b/>
                <i val="0"/>
                <color auto="1"/>
              </font>
              <fill>
                <patternFill>
                  <bgColor rgb="FFFFFF00"/>
                </patternFill>
              </fill>
            </x14:dxf>
          </x14:cfRule>
          <x14:cfRule type="containsText" priority="13834" operator="containsText" id="{71E83002-D70B-4450-96E2-98A53A4E7EFD}">
            <xm:f>NOT(ISERROR(SEARCH('Listados Datos'!$T$6,AB190)))</xm:f>
            <xm:f>'Listados Datos'!$T$6</xm:f>
            <x14:dxf>
              <font>
                <b/>
                <i val="0"/>
              </font>
              <fill>
                <patternFill>
                  <bgColor rgb="FF92D050"/>
                </patternFill>
              </fill>
            </x14:dxf>
          </x14:cfRule>
          <xm:sqref>AB190:AB191</xm:sqref>
        </x14:conditionalFormatting>
        <x14:conditionalFormatting xmlns:xm="http://schemas.microsoft.com/office/excel/2006/main">
          <x14:cfRule type="containsText" priority="13821" operator="containsText" id="{C6FCF2CA-7CD0-45F1-A9C4-99607AA57BC7}">
            <xm:f>NOT(ISERROR(SEARCH('Listados Datos'!$P$3,Z190)))</xm:f>
            <xm:f>'Listados Datos'!$P$3</xm:f>
            <x14:dxf>
              <fill>
                <patternFill>
                  <bgColor rgb="FF99CC00"/>
                </patternFill>
              </fill>
            </x14:dxf>
          </x14:cfRule>
          <x14:cfRule type="containsText" priority="13822" operator="containsText" id="{0B1FE066-A441-465B-8337-9505AB47C9D9}">
            <xm:f>NOT(ISERROR(SEARCH('Listados Datos'!$P$4,Z190)))</xm:f>
            <xm:f>'Listados Datos'!$P$4</xm:f>
            <x14:dxf>
              <fill>
                <patternFill>
                  <bgColor rgb="FF33CC33"/>
                </patternFill>
              </fill>
            </x14:dxf>
          </x14:cfRule>
          <x14:cfRule type="containsText" priority="13823" operator="containsText" id="{5C33E586-250D-4987-9077-49B34479DD46}">
            <xm:f>NOT(ISERROR(SEARCH('Listados Datos'!$P$5,Z190)))</xm:f>
            <xm:f>'Listados Datos'!$P$5</xm:f>
            <x14:dxf>
              <fill>
                <patternFill>
                  <bgColor rgb="FFFFFF00"/>
                </patternFill>
              </fill>
            </x14:dxf>
          </x14:cfRule>
          <x14:cfRule type="containsText" priority="13824" operator="containsText" id="{EBB20558-A287-466E-BC06-BDF1C033979E}">
            <xm:f>NOT(ISERROR(SEARCH('Listados Datos'!$P$6,Z190)))</xm:f>
            <xm:f>'Listados Datos'!$P$6</xm:f>
            <x14:dxf>
              <fill>
                <patternFill>
                  <bgColor rgb="FFFFC000"/>
                </patternFill>
              </fill>
            </x14:dxf>
          </x14:cfRule>
          <x14:cfRule type="containsText" priority="13825" operator="containsText" id="{20D62C28-B9E5-4888-BF65-8E57F0FC8CA9}">
            <xm:f>NOT(ISERROR(SEARCH('Listados Datos'!$P$7,Z190)))</xm:f>
            <xm:f>'Listados Datos'!$P$7</xm:f>
            <x14:dxf>
              <fill>
                <patternFill>
                  <bgColor rgb="FFFF0000"/>
                </patternFill>
              </fill>
            </x14:dxf>
          </x14:cfRule>
          <xm:sqref>Z190:Z191</xm:sqref>
        </x14:conditionalFormatting>
        <x14:conditionalFormatting xmlns:xm="http://schemas.microsoft.com/office/excel/2006/main">
          <x14:cfRule type="containsText" priority="13797" operator="containsText" id="{5EC1F365-5149-428B-81AE-22734AEBFEBD}">
            <xm:f>NOT(ISERROR(SEARCH('Listados Datos'!$T$3,AT190)))</xm:f>
            <xm:f>'Listados Datos'!$T$3</xm:f>
            <x14:dxf>
              <fill>
                <patternFill patternType="solid">
                  <bgColor rgb="FFC00000"/>
                </patternFill>
              </fill>
            </x14:dxf>
          </x14:cfRule>
          <x14:cfRule type="containsText" priority="13798" operator="containsText" id="{49044DE3-A2B9-4562-9C8C-C6C76335CD7F}">
            <xm:f>NOT(ISERROR(SEARCH('Listados Datos'!$T$4,AT190)))</xm:f>
            <xm:f>'Listados Datos'!$T$4</xm:f>
            <x14:dxf>
              <font>
                <b/>
                <i val="0"/>
                <color theme="0"/>
              </font>
              <fill>
                <patternFill>
                  <bgColor rgb="FFE26B0A"/>
                </patternFill>
              </fill>
            </x14:dxf>
          </x14:cfRule>
          <x14:cfRule type="containsText" priority="13799" operator="containsText" id="{D25292C8-4AED-4C30-A57B-AB2295E5599F}">
            <xm:f>NOT(ISERROR(SEARCH('Listados Datos'!$T$5,AT190)))</xm:f>
            <xm:f>'Listados Datos'!$T$5</xm:f>
            <x14:dxf>
              <font>
                <b/>
                <i val="0"/>
                <color auto="1"/>
              </font>
              <fill>
                <patternFill>
                  <bgColor rgb="FFFFFF00"/>
                </patternFill>
              </fill>
            </x14:dxf>
          </x14:cfRule>
          <x14:cfRule type="containsText" priority="13800" operator="containsText" id="{B1F8104B-06B9-4A23-95DD-4ED55E9252D0}">
            <xm:f>NOT(ISERROR(SEARCH('Listados Datos'!$T$6,AT190)))</xm:f>
            <xm:f>'Listados Datos'!$T$6</xm:f>
            <x14:dxf>
              <font>
                <b/>
                <i val="0"/>
              </font>
              <fill>
                <patternFill>
                  <bgColor rgb="FF92D050"/>
                </patternFill>
              </fill>
            </x14:dxf>
          </x14:cfRule>
          <xm:sqref>AT190</xm:sqref>
        </x14:conditionalFormatting>
        <x14:conditionalFormatting xmlns:xm="http://schemas.microsoft.com/office/excel/2006/main">
          <x14:cfRule type="containsText" priority="13787" operator="containsText" id="{59EC03D6-06DD-4D49-98C4-8735D1D4BF1D}">
            <xm:f>NOT(ISERROR(SEARCH('Listados Datos'!$P$3,AR190)))</xm:f>
            <xm:f>'Listados Datos'!$P$3</xm:f>
            <x14:dxf>
              <fill>
                <patternFill>
                  <bgColor rgb="FF99CC00"/>
                </patternFill>
              </fill>
            </x14:dxf>
          </x14:cfRule>
          <x14:cfRule type="containsText" priority="13788" operator="containsText" id="{1993BD5F-E310-441E-8ED8-C43DE2213DE1}">
            <xm:f>NOT(ISERROR(SEARCH('Listados Datos'!$P$4,AR190)))</xm:f>
            <xm:f>'Listados Datos'!$P$4</xm:f>
            <x14:dxf>
              <fill>
                <patternFill>
                  <bgColor rgb="FF33CC33"/>
                </patternFill>
              </fill>
            </x14:dxf>
          </x14:cfRule>
          <x14:cfRule type="containsText" priority="13789" operator="containsText" id="{F1573E79-F7B2-4503-9862-A4E10A74BA2B}">
            <xm:f>NOT(ISERROR(SEARCH('Listados Datos'!$P$5,AR190)))</xm:f>
            <xm:f>'Listados Datos'!$P$5</xm:f>
            <x14:dxf>
              <fill>
                <patternFill>
                  <bgColor rgb="FFFFFF00"/>
                </patternFill>
              </fill>
            </x14:dxf>
          </x14:cfRule>
          <x14:cfRule type="containsText" priority="13790" operator="containsText" id="{C3C9ACCD-5079-4BAE-8F69-3E687485C83F}">
            <xm:f>NOT(ISERROR(SEARCH('Listados Datos'!$P$6,AR190)))</xm:f>
            <xm:f>'Listados Datos'!$P$6</xm:f>
            <x14:dxf>
              <fill>
                <patternFill>
                  <bgColor rgb="FFFFC000"/>
                </patternFill>
              </fill>
            </x14:dxf>
          </x14:cfRule>
          <x14:cfRule type="containsText" priority="13791" operator="containsText" id="{9F24052E-CD4D-454D-B1CC-7E9D149E579C}">
            <xm:f>NOT(ISERROR(SEARCH('Listados Datos'!$P$7,AR190)))</xm:f>
            <xm:f>'Listados Datos'!$P$7</xm:f>
            <x14:dxf>
              <fill>
                <patternFill>
                  <bgColor rgb="FFFF0000"/>
                </patternFill>
              </fill>
            </x14:dxf>
          </x14:cfRule>
          <xm:sqref>AR190</xm:sqref>
        </x14:conditionalFormatting>
        <x14:conditionalFormatting xmlns:xm="http://schemas.microsoft.com/office/excel/2006/main">
          <x14:cfRule type="containsText" priority="13783" operator="containsText" id="{B93F36AF-9B24-4CC9-B34A-5D1E69F69F11}">
            <xm:f>NOT(ISERROR(SEARCH('Listados Datos'!$T$3,AT191)))</xm:f>
            <xm:f>'Listados Datos'!$T$3</xm:f>
            <x14:dxf>
              <fill>
                <patternFill patternType="solid">
                  <bgColor rgb="FFC00000"/>
                </patternFill>
              </fill>
            </x14:dxf>
          </x14:cfRule>
          <x14:cfRule type="containsText" priority="13784" operator="containsText" id="{37A9519B-CE75-471D-B1B4-63A5BF4A8D83}">
            <xm:f>NOT(ISERROR(SEARCH('Listados Datos'!$T$4,AT191)))</xm:f>
            <xm:f>'Listados Datos'!$T$4</xm:f>
            <x14:dxf>
              <font>
                <b/>
                <i val="0"/>
                <color theme="0"/>
              </font>
              <fill>
                <patternFill>
                  <bgColor rgb="FFE26B0A"/>
                </patternFill>
              </fill>
            </x14:dxf>
          </x14:cfRule>
          <x14:cfRule type="containsText" priority="13785" operator="containsText" id="{8EFDA719-A7E0-4D38-AA18-F23B652A98AD}">
            <xm:f>NOT(ISERROR(SEARCH('Listados Datos'!$T$5,AT191)))</xm:f>
            <xm:f>'Listados Datos'!$T$5</xm:f>
            <x14:dxf>
              <font>
                <b/>
                <i val="0"/>
                <color auto="1"/>
              </font>
              <fill>
                <patternFill>
                  <bgColor rgb="FFFFFF00"/>
                </patternFill>
              </fill>
            </x14:dxf>
          </x14:cfRule>
          <x14:cfRule type="containsText" priority="13786" operator="containsText" id="{50B21EBB-3E3F-4A5C-B947-9A51309BAC6C}">
            <xm:f>NOT(ISERROR(SEARCH('Listados Datos'!$T$6,AT191)))</xm:f>
            <xm:f>'Listados Datos'!$T$6</xm:f>
            <x14:dxf>
              <font>
                <b/>
                <i val="0"/>
              </font>
              <fill>
                <patternFill>
                  <bgColor rgb="FF92D050"/>
                </patternFill>
              </fill>
            </x14:dxf>
          </x14:cfRule>
          <xm:sqref>AT191</xm:sqref>
        </x14:conditionalFormatting>
        <x14:conditionalFormatting xmlns:xm="http://schemas.microsoft.com/office/excel/2006/main">
          <x14:cfRule type="containsText" priority="13773" operator="containsText" id="{09EAF947-26CA-4E6D-8D20-ABD2312638FC}">
            <xm:f>NOT(ISERROR(SEARCH('Listados Datos'!$P$3,AR191)))</xm:f>
            <xm:f>'Listados Datos'!$P$3</xm:f>
            <x14:dxf>
              <fill>
                <patternFill>
                  <bgColor rgb="FF99CC00"/>
                </patternFill>
              </fill>
            </x14:dxf>
          </x14:cfRule>
          <x14:cfRule type="containsText" priority="13774" operator="containsText" id="{6701532F-3C3B-43DE-8EF1-A80B9572D688}">
            <xm:f>NOT(ISERROR(SEARCH('Listados Datos'!$P$4,AR191)))</xm:f>
            <xm:f>'Listados Datos'!$P$4</xm:f>
            <x14:dxf>
              <fill>
                <patternFill>
                  <bgColor rgb="FF33CC33"/>
                </patternFill>
              </fill>
            </x14:dxf>
          </x14:cfRule>
          <x14:cfRule type="containsText" priority="13775" operator="containsText" id="{FEF15940-9443-4FED-BF84-33CA7C890B8F}">
            <xm:f>NOT(ISERROR(SEARCH('Listados Datos'!$P$5,AR191)))</xm:f>
            <xm:f>'Listados Datos'!$P$5</xm:f>
            <x14:dxf>
              <fill>
                <patternFill>
                  <bgColor rgb="FFFFFF00"/>
                </patternFill>
              </fill>
            </x14:dxf>
          </x14:cfRule>
          <x14:cfRule type="containsText" priority="13776" operator="containsText" id="{F6AF6CF0-2AE9-41D6-8094-6D243086FB59}">
            <xm:f>NOT(ISERROR(SEARCH('Listados Datos'!$P$6,AR191)))</xm:f>
            <xm:f>'Listados Datos'!$P$6</xm:f>
            <x14:dxf>
              <fill>
                <patternFill>
                  <bgColor rgb="FFFFC000"/>
                </patternFill>
              </fill>
            </x14:dxf>
          </x14:cfRule>
          <x14:cfRule type="containsText" priority="13777" operator="containsText" id="{631B5288-E5BF-4743-9004-E8A88C81E3D0}">
            <xm:f>NOT(ISERROR(SEARCH('Listados Datos'!$P$7,AR191)))</xm:f>
            <xm:f>'Listados Datos'!$P$7</xm:f>
            <x14:dxf>
              <fill>
                <patternFill>
                  <bgColor rgb="FFFF0000"/>
                </patternFill>
              </fill>
            </x14:dxf>
          </x14:cfRule>
          <xm:sqref>AR191</xm:sqref>
        </x14:conditionalFormatting>
        <x14:conditionalFormatting xmlns:xm="http://schemas.microsoft.com/office/excel/2006/main">
          <x14:cfRule type="containsText" priority="13755" operator="containsText" id="{4C2E530B-EF61-4405-90AD-B2EED6DD43ED}">
            <xm:f>NOT(ISERROR(SEARCH('Listados Datos'!$T$3,AF192)))</xm:f>
            <xm:f>'Listados Datos'!$T$3</xm:f>
            <x14:dxf>
              <fill>
                <patternFill patternType="solid">
                  <bgColor rgb="FFC00000"/>
                </patternFill>
              </fill>
            </x14:dxf>
          </x14:cfRule>
          <x14:cfRule type="containsText" priority="13756" operator="containsText" id="{404CFF6B-EE6D-4A74-8BC5-71DC3CF77B5E}">
            <xm:f>NOT(ISERROR(SEARCH('Listados Datos'!$T$4,AF192)))</xm:f>
            <xm:f>'Listados Datos'!$T$4</xm:f>
            <x14:dxf>
              <font>
                <b/>
                <i val="0"/>
                <color theme="0"/>
              </font>
              <fill>
                <patternFill>
                  <bgColor rgb="FFE26B0A"/>
                </patternFill>
              </fill>
            </x14:dxf>
          </x14:cfRule>
          <x14:cfRule type="containsText" priority="13757" operator="containsText" id="{121B0C78-F803-4F5F-8E98-7C81C0A9A47E}">
            <xm:f>NOT(ISERROR(SEARCH('Listados Datos'!$T$5,AF192)))</xm:f>
            <xm:f>'Listados Datos'!$T$5</xm:f>
            <x14:dxf>
              <font>
                <b/>
                <i val="0"/>
                <color auto="1"/>
              </font>
              <fill>
                <patternFill>
                  <bgColor rgb="FFFFFF00"/>
                </patternFill>
              </fill>
            </x14:dxf>
          </x14:cfRule>
          <x14:cfRule type="containsText" priority="13758" operator="containsText" id="{B5B4E146-0A68-4CB6-B5BF-CB6CF9856AE9}">
            <xm:f>NOT(ISERROR(SEARCH('Listados Datos'!$T$6,AF192)))</xm:f>
            <xm:f>'Listados Datos'!$T$6</xm:f>
            <x14:dxf>
              <font>
                <b/>
                <i val="0"/>
              </font>
              <fill>
                <patternFill>
                  <bgColor rgb="FF92D050"/>
                </patternFill>
              </fill>
            </x14:dxf>
          </x14:cfRule>
          <xm:sqref>AF192:AF193</xm:sqref>
        </x14:conditionalFormatting>
        <x14:conditionalFormatting xmlns:xm="http://schemas.microsoft.com/office/excel/2006/main">
          <x14:cfRule type="containsText" priority="13751" operator="containsText" id="{4A295B7F-0BC7-4129-9A85-DD7AC28DB0E3}">
            <xm:f>NOT(ISERROR(SEARCH('Listados Datos'!$T$3,AB192)))</xm:f>
            <xm:f>'Listados Datos'!$T$3</xm:f>
            <x14:dxf>
              <fill>
                <patternFill patternType="solid">
                  <bgColor rgb="FFC00000"/>
                </patternFill>
              </fill>
            </x14:dxf>
          </x14:cfRule>
          <x14:cfRule type="containsText" priority="13752" operator="containsText" id="{8873D6AC-BFBB-49B7-BFC3-36E4B9889786}">
            <xm:f>NOT(ISERROR(SEARCH('Listados Datos'!$T$4,AB192)))</xm:f>
            <xm:f>'Listados Datos'!$T$4</xm:f>
            <x14:dxf>
              <font>
                <b/>
                <i val="0"/>
                <color theme="0"/>
              </font>
              <fill>
                <patternFill>
                  <bgColor rgb="FFE26B0A"/>
                </patternFill>
              </fill>
            </x14:dxf>
          </x14:cfRule>
          <x14:cfRule type="containsText" priority="13753" operator="containsText" id="{FD711D7C-4F9F-4704-99B9-748E7CF10504}">
            <xm:f>NOT(ISERROR(SEARCH('Listados Datos'!$T$5,AB192)))</xm:f>
            <xm:f>'Listados Datos'!$T$5</xm:f>
            <x14:dxf>
              <font>
                <b/>
                <i val="0"/>
                <color auto="1"/>
              </font>
              <fill>
                <patternFill>
                  <bgColor rgb="FFFFFF00"/>
                </patternFill>
              </fill>
            </x14:dxf>
          </x14:cfRule>
          <x14:cfRule type="containsText" priority="13754" operator="containsText" id="{0FB95D76-8110-4E1A-B58C-FB6DE3C93F08}">
            <xm:f>NOT(ISERROR(SEARCH('Listados Datos'!$T$6,AB192)))</xm:f>
            <xm:f>'Listados Datos'!$T$6</xm:f>
            <x14:dxf>
              <font>
                <b/>
                <i val="0"/>
              </font>
              <fill>
                <patternFill>
                  <bgColor rgb="FF92D050"/>
                </patternFill>
              </fill>
            </x14:dxf>
          </x14:cfRule>
          <xm:sqref>AB192:AB193</xm:sqref>
        </x14:conditionalFormatting>
        <x14:conditionalFormatting xmlns:xm="http://schemas.microsoft.com/office/excel/2006/main">
          <x14:cfRule type="containsText" priority="13741" operator="containsText" id="{30575BB1-F412-4571-A856-03B5C14887AF}">
            <xm:f>NOT(ISERROR(SEARCH('Listados Datos'!$P$3,Z192)))</xm:f>
            <xm:f>'Listados Datos'!$P$3</xm:f>
            <x14:dxf>
              <fill>
                <patternFill>
                  <bgColor rgb="FF99CC00"/>
                </patternFill>
              </fill>
            </x14:dxf>
          </x14:cfRule>
          <x14:cfRule type="containsText" priority="13742" operator="containsText" id="{33C17177-B6A6-4D36-BBAC-0F39DF1F76B1}">
            <xm:f>NOT(ISERROR(SEARCH('Listados Datos'!$P$4,Z192)))</xm:f>
            <xm:f>'Listados Datos'!$P$4</xm:f>
            <x14:dxf>
              <fill>
                <patternFill>
                  <bgColor rgb="FF33CC33"/>
                </patternFill>
              </fill>
            </x14:dxf>
          </x14:cfRule>
          <x14:cfRule type="containsText" priority="13743" operator="containsText" id="{E0D1398A-0514-4D3C-AAEE-7B30BCC90516}">
            <xm:f>NOT(ISERROR(SEARCH('Listados Datos'!$P$5,Z192)))</xm:f>
            <xm:f>'Listados Datos'!$P$5</xm:f>
            <x14:dxf>
              <fill>
                <patternFill>
                  <bgColor rgb="FFFFFF00"/>
                </patternFill>
              </fill>
            </x14:dxf>
          </x14:cfRule>
          <x14:cfRule type="containsText" priority="13744" operator="containsText" id="{2A48CCB7-A96C-462C-AD5E-22402A2A9D81}">
            <xm:f>NOT(ISERROR(SEARCH('Listados Datos'!$P$6,Z192)))</xm:f>
            <xm:f>'Listados Datos'!$P$6</xm:f>
            <x14:dxf>
              <fill>
                <patternFill>
                  <bgColor rgb="FFFFC000"/>
                </patternFill>
              </fill>
            </x14:dxf>
          </x14:cfRule>
          <x14:cfRule type="containsText" priority="13745" operator="containsText" id="{DD74B42E-5869-4543-B88B-6EF66EF875FB}">
            <xm:f>NOT(ISERROR(SEARCH('Listados Datos'!$P$7,Z192)))</xm:f>
            <xm:f>'Listados Datos'!$P$7</xm:f>
            <x14:dxf>
              <fill>
                <patternFill>
                  <bgColor rgb="FFFF0000"/>
                </patternFill>
              </fill>
            </x14:dxf>
          </x14:cfRule>
          <xm:sqref>Z192:Z193</xm:sqref>
        </x14:conditionalFormatting>
        <x14:conditionalFormatting xmlns:xm="http://schemas.microsoft.com/office/excel/2006/main">
          <x14:cfRule type="containsText" priority="13713" operator="containsText" id="{F91FFA1E-D8C5-44C8-B2CC-9A021745D687}">
            <xm:f>NOT(ISERROR(SEARCH('Listados Datos'!$T$3,AT193)))</xm:f>
            <xm:f>'Listados Datos'!$T$3</xm:f>
            <x14:dxf>
              <fill>
                <patternFill patternType="solid">
                  <bgColor rgb="FFC00000"/>
                </patternFill>
              </fill>
            </x14:dxf>
          </x14:cfRule>
          <x14:cfRule type="containsText" priority="13714" operator="containsText" id="{D16E86D5-4684-4BD1-8809-F05D97FC9DCD}">
            <xm:f>NOT(ISERROR(SEARCH('Listados Datos'!$T$4,AT193)))</xm:f>
            <xm:f>'Listados Datos'!$T$4</xm:f>
            <x14:dxf>
              <font>
                <b/>
                <i val="0"/>
                <color theme="0"/>
              </font>
              <fill>
                <patternFill>
                  <bgColor rgb="FFE26B0A"/>
                </patternFill>
              </fill>
            </x14:dxf>
          </x14:cfRule>
          <x14:cfRule type="containsText" priority="13715" operator="containsText" id="{CC97ADE9-9406-4365-8DDF-085827596A96}">
            <xm:f>NOT(ISERROR(SEARCH('Listados Datos'!$T$5,AT193)))</xm:f>
            <xm:f>'Listados Datos'!$T$5</xm:f>
            <x14:dxf>
              <font>
                <b/>
                <i val="0"/>
                <color auto="1"/>
              </font>
              <fill>
                <patternFill>
                  <bgColor rgb="FFFFFF00"/>
                </patternFill>
              </fill>
            </x14:dxf>
          </x14:cfRule>
          <x14:cfRule type="containsText" priority="13716" operator="containsText" id="{D241A8F4-89FC-4923-BC6B-404E8B5C7A6A}">
            <xm:f>NOT(ISERROR(SEARCH('Listados Datos'!$T$6,AT193)))</xm:f>
            <xm:f>'Listados Datos'!$T$6</xm:f>
            <x14:dxf>
              <font>
                <b/>
                <i val="0"/>
              </font>
              <fill>
                <patternFill>
                  <bgColor rgb="FF92D050"/>
                </patternFill>
              </fill>
            </x14:dxf>
          </x14:cfRule>
          <xm:sqref>AT193</xm:sqref>
        </x14:conditionalFormatting>
        <x14:conditionalFormatting xmlns:xm="http://schemas.microsoft.com/office/excel/2006/main">
          <x14:cfRule type="containsText" priority="13661" operator="containsText" id="{12F3BC7C-784A-4647-8ED8-841EABC14369}">
            <xm:f>NOT(ISERROR(SEARCH('Listados Datos'!$P$3,AR194)))</xm:f>
            <xm:f>'Listados Datos'!$P$3</xm:f>
            <x14:dxf>
              <fill>
                <patternFill>
                  <bgColor rgb="FF99CC00"/>
                </patternFill>
              </fill>
            </x14:dxf>
          </x14:cfRule>
          <x14:cfRule type="containsText" priority="13662" operator="containsText" id="{9BE9E830-3D5B-41A3-A049-A19CD1AF3F88}">
            <xm:f>NOT(ISERROR(SEARCH('Listados Datos'!$P$4,AR194)))</xm:f>
            <xm:f>'Listados Datos'!$P$4</xm:f>
            <x14:dxf>
              <fill>
                <patternFill>
                  <bgColor rgb="FF33CC33"/>
                </patternFill>
              </fill>
            </x14:dxf>
          </x14:cfRule>
          <x14:cfRule type="containsText" priority="13663" operator="containsText" id="{E958A6F8-1997-4A10-8ABA-FAD1E0252D15}">
            <xm:f>NOT(ISERROR(SEARCH('Listados Datos'!$P$5,AR194)))</xm:f>
            <xm:f>'Listados Datos'!$P$5</xm:f>
            <x14:dxf>
              <fill>
                <patternFill>
                  <bgColor rgb="FFFFFF00"/>
                </patternFill>
              </fill>
            </x14:dxf>
          </x14:cfRule>
          <x14:cfRule type="containsText" priority="13664" operator="containsText" id="{3EEB0F8E-75C4-449F-BEBE-5D09B43FF627}">
            <xm:f>NOT(ISERROR(SEARCH('Listados Datos'!$P$6,AR194)))</xm:f>
            <xm:f>'Listados Datos'!$P$6</xm:f>
            <x14:dxf>
              <fill>
                <patternFill>
                  <bgColor rgb="FFFFC000"/>
                </patternFill>
              </fill>
            </x14:dxf>
          </x14:cfRule>
          <x14:cfRule type="containsText" priority="13665" operator="containsText" id="{BBEE058A-69EE-408E-813E-707BFA7E028C}">
            <xm:f>NOT(ISERROR(SEARCH('Listados Datos'!$P$7,AR194)))</xm:f>
            <xm:f>'Listados Datos'!$P$7</xm:f>
            <x14:dxf>
              <fill>
                <patternFill>
                  <bgColor rgb="FFFF0000"/>
                </patternFill>
              </fill>
            </x14:dxf>
          </x14:cfRule>
          <xm:sqref>AR194</xm:sqref>
        </x14:conditionalFormatting>
        <x14:conditionalFormatting xmlns:xm="http://schemas.microsoft.com/office/excel/2006/main">
          <x14:cfRule type="containsText" priority="13699" operator="containsText" id="{80CB39A2-9FCD-4A22-9547-F38F11624B70}">
            <xm:f>NOT(ISERROR(SEARCH('Listados Datos'!$T$3,AF194)))</xm:f>
            <xm:f>'Listados Datos'!$T$3</xm:f>
            <x14:dxf>
              <fill>
                <patternFill patternType="solid">
                  <bgColor rgb="FFC00000"/>
                </patternFill>
              </fill>
            </x14:dxf>
          </x14:cfRule>
          <x14:cfRule type="containsText" priority="13700" operator="containsText" id="{7240CBE2-5398-45E1-8853-5386BF265EAE}">
            <xm:f>NOT(ISERROR(SEARCH('Listados Datos'!$T$4,AF194)))</xm:f>
            <xm:f>'Listados Datos'!$T$4</xm:f>
            <x14:dxf>
              <font>
                <b/>
                <i val="0"/>
                <color theme="0"/>
              </font>
              <fill>
                <patternFill>
                  <bgColor rgb="FFE26B0A"/>
                </patternFill>
              </fill>
            </x14:dxf>
          </x14:cfRule>
          <x14:cfRule type="containsText" priority="13701" operator="containsText" id="{6648368B-9F7D-4760-A916-DE2E8C7E6246}">
            <xm:f>NOT(ISERROR(SEARCH('Listados Datos'!$T$5,AF194)))</xm:f>
            <xm:f>'Listados Datos'!$T$5</xm:f>
            <x14:dxf>
              <font>
                <b/>
                <i val="0"/>
                <color auto="1"/>
              </font>
              <fill>
                <patternFill>
                  <bgColor rgb="FFFFFF00"/>
                </patternFill>
              </fill>
            </x14:dxf>
          </x14:cfRule>
          <x14:cfRule type="containsText" priority="13702" operator="containsText" id="{D5EC5626-94DF-4B13-8B0C-C5D4378A7981}">
            <xm:f>NOT(ISERROR(SEARCH('Listados Datos'!$T$6,AF194)))</xm:f>
            <xm:f>'Listados Datos'!$T$6</xm:f>
            <x14:dxf>
              <font>
                <b/>
                <i val="0"/>
              </font>
              <fill>
                <patternFill>
                  <bgColor rgb="FF92D050"/>
                </patternFill>
              </fill>
            </x14:dxf>
          </x14:cfRule>
          <xm:sqref>AF194</xm:sqref>
        </x14:conditionalFormatting>
        <x14:conditionalFormatting xmlns:xm="http://schemas.microsoft.com/office/excel/2006/main">
          <x14:cfRule type="containsText" priority="13695" operator="containsText" id="{FF66E5F3-7012-4B5F-889E-1C023DF39AE6}">
            <xm:f>NOT(ISERROR(SEARCH('Listados Datos'!$T$3,AB194)))</xm:f>
            <xm:f>'Listados Datos'!$T$3</xm:f>
            <x14:dxf>
              <fill>
                <patternFill patternType="solid">
                  <bgColor rgb="FFC00000"/>
                </patternFill>
              </fill>
            </x14:dxf>
          </x14:cfRule>
          <x14:cfRule type="containsText" priority="13696" operator="containsText" id="{06DB4316-C9E7-45F7-9D1F-4E7EFB6D5D61}">
            <xm:f>NOT(ISERROR(SEARCH('Listados Datos'!$T$4,AB194)))</xm:f>
            <xm:f>'Listados Datos'!$T$4</xm:f>
            <x14:dxf>
              <font>
                <b/>
                <i val="0"/>
                <color theme="0"/>
              </font>
              <fill>
                <patternFill>
                  <bgColor rgb="FFE26B0A"/>
                </patternFill>
              </fill>
            </x14:dxf>
          </x14:cfRule>
          <x14:cfRule type="containsText" priority="13697" operator="containsText" id="{F05D8730-B2CF-47F8-9BD5-93D30911F7D6}">
            <xm:f>NOT(ISERROR(SEARCH('Listados Datos'!$T$5,AB194)))</xm:f>
            <xm:f>'Listados Datos'!$T$5</xm:f>
            <x14:dxf>
              <font>
                <b/>
                <i val="0"/>
                <color auto="1"/>
              </font>
              <fill>
                <patternFill>
                  <bgColor rgb="FFFFFF00"/>
                </patternFill>
              </fill>
            </x14:dxf>
          </x14:cfRule>
          <x14:cfRule type="containsText" priority="13698" operator="containsText" id="{D4BECB98-47E9-4C45-974C-03AC12000047}">
            <xm:f>NOT(ISERROR(SEARCH('Listados Datos'!$T$6,AB194)))</xm:f>
            <xm:f>'Listados Datos'!$T$6</xm:f>
            <x14:dxf>
              <font>
                <b/>
                <i val="0"/>
              </font>
              <fill>
                <patternFill>
                  <bgColor rgb="FF92D050"/>
                </patternFill>
              </fill>
            </x14:dxf>
          </x14:cfRule>
          <xm:sqref>AB194</xm:sqref>
        </x14:conditionalFormatting>
        <x14:conditionalFormatting xmlns:xm="http://schemas.microsoft.com/office/excel/2006/main">
          <x14:cfRule type="containsText" priority="13685" operator="containsText" id="{34B3E724-8B68-4A07-B438-001A15B931E7}">
            <xm:f>NOT(ISERROR(SEARCH('Listados Datos'!$P$3,Z194)))</xm:f>
            <xm:f>'Listados Datos'!$P$3</xm:f>
            <x14:dxf>
              <fill>
                <patternFill>
                  <bgColor rgb="FF99CC00"/>
                </patternFill>
              </fill>
            </x14:dxf>
          </x14:cfRule>
          <x14:cfRule type="containsText" priority="13686" operator="containsText" id="{7CF13D29-5189-4A23-A6F5-CE74A9386ADA}">
            <xm:f>NOT(ISERROR(SEARCH('Listados Datos'!$P$4,Z194)))</xm:f>
            <xm:f>'Listados Datos'!$P$4</xm:f>
            <x14:dxf>
              <fill>
                <patternFill>
                  <bgColor rgb="FF33CC33"/>
                </patternFill>
              </fill>
            </x14:dxf>
          </x14:cfRule>
          <x14:cfRule type="containsText" priority="13687" operator="containsText" id="{31A1D12F-8D37-4191-ADB7-17C2C70CB5E8}">
            <xm:f>NOT(ISERROR(SEARCH('Listados Datos'!$P$5,Z194)))</xm:f>
            <xm:f>'Listados Datos'!$P$5</xm:f>
            <x14:dxf>
              <fill>
                <patternFill>
                  <bgColor rgb="FFFFFF00"/>
                </patternFill>
              </fill>
            </x14:dxf>
          </x14:cfRule>
          <x14:cfRule type="containsText" priority="13688" operator="containsText" id="{1CE204E3-0650-436D-9B4D-29B3591AFD3B}">
            <xm:f>NOT(ISERROR(SEARCH('Listados Datos'!$P$6,Z194)))</xm:f>
            <xm:f>'Listados Datos'!$P$6</xm:f>
            <x14:dxf>
              <fill>
                <patternFill>
                  <bgColor rgb="FFFFC000"/>
                </patternFill>
              </fill>
            </x14:dxf>
          </x14:cfRule>
          <x14:cfRule type="containsText" priority="13689" operator="containsText" id="{27D72F15-E589-4A20-8B18-F700A1B59932}">
            <xm:f>NOT(ISERROR(SEARCH('Listados Datos'!$P$7,Z194)))</xm:f>
            <xm:f>'Listados Datos'!$P$7</xm:f>
            <x14:dxf>
              <fill>
                <patternFill>
                  <bgColor rgb="FFFF0000"/>
                </patternFill>
              </fill>
            </x14:dxf>
          </x14:cfRule>
          <xm:sqref>Z194</xm:sqref>
        </x14:conditionalFormatting>
        <x14:conditionalFormatting xmlns:xm="http://schemas.microsoft.com/office/excel/2006/main">
          <x14:cfRule type="containsText" priority="13671" operator="containsText" id="{E11863E8-9399-491B-B0C8-586C9AEE777D}">
            <xm:f>NOT(ISERROR(SEARCH('Listados Datos'!$T$3,AT194)))</xm:f>
            <xm:f>'Listados Datos'!$T$3</xm:f>
            <x14:dxf>
              <fill>
                <patternFill patternType="solid">
                  <bgColor rgb="FFC00000"/>
                </patternFill>
              </fill>
            </x14:dxf>
          </x14:cfRule>
          <x14:cfRule type="containsText" priority="13672" operator="containsText" id="{6118DA4C-756A-4B48-BD78-A96A6075A317}">
            <xm:f>NOT(ISERROR(SEARCH('Listados Datos'!$T$4,AT194)))</xm:f>
            <xm:f>'Listados Datos'!$T$4</xm:f>
            <x14:dxf>
              <font>
                <b/>
                <i val="0"/>
                <color theme="0"/>
              </font>
              <fill>
                <patternFill>
                  <bgColor rgb="FFE26B0A"/>
                </patternFill>
              </fill>
            </x14:dxf>
          </x14:cfRule>
          <x14:cfRule type="containsText" priority="13673" operator="containsText" id="{719BBF8D-AD53-4E0D-A428-0F9DC8FB73CD}">
            <xm:f>NOT(ISERROR(SEARCH('Listados Datos'!$T$5,AT194)))</xm:f>
            <xm:f>'Listados Datos'!$T$5</xm:f>
            <x14:dxf>
              <font>
                <b/>
                <i val="0"/>
                <color auto="1"/>
              </font>
              <fill>
                <patternFill>
                  <bgColor rgb="FFFFFF00"/>
                </patternFill>
              </fill>
            </x14:dxf>
          </x14:cfRule>
          <x14:cfRule type="containsText" priority="13674" operator="containsText" id="{9F9C6F0B-AB17-4C52-B8BA-10D74B1D066E}">
            <xm:f>NOT(ISERROR(SEARCH('Listados Datos'!$T$6,AT194)))</xm:f>
            <xm:f>'Listados Datos'!$T$6</xm:f>
            <x14:dxf>
              <font>
                <b/>
                <i val="0"/>
              </font>
              <fill>
                <patternFill>
                  <bgColor rgb="FF92D050"/>
                </patternFill>
              </fill>
            </x14:dxf>
          </x14:cfRule>
          <xm:sqref>AT194</xm:sqref>
        </x14:conditionalFormatting>
        <x14:conditionalFormatting xmlns:xm="http://schemas.microsoft.com/office/excel/2006/main">
          <x14:cfRule type="containsText" priority="13431" operator="containsText" id="{1FADE5FD-EBBD-4AD9-8BF8-82430569AA83}">
            <xm:f>NOT(ISERROR(SEARCH('Listados Datos'!$P$3,AR207)))</xm:f>
            <xm:f>'Listados Datos'!$P$3</xm:f>
            <x14:dxf>
              <fill>
                <patternFill>
                  <bgColor rgb="FF99CC00"/>
                </patternFill>
              </fill>
            </x14:dxf>
          </x14:cfRule>
          <x14:cfRule type="containsText" priority="13432" operator="containsText" id="{DC6B773F-030A-46DF-BF6F-A5698EEE583F}">
            <xm:f>NOT(ISERROR(SEARCH('Listados Datos'!$P$4,AR207)))</xm:f>
            <xm:f>'Listados Datos'!$P$4</xm:f>
            <x14:dxf>
              <fill>
                <patternFill>
                  <bgColor rgb="FF33CC33"/>
                </patternFill>
              </fill>
            </x14:dxf>
          </x14:cfRule>
          <x14:cfRule type="containsText" priority="13433" operator="containsText" id="{190E0081-26CD-41E8-A10D-FE59D18FFFC3}">
            <xm:f>NOT(ISERROR(SEARCH('Listados Datos'!$P$5,AR207)))</xm:f>
            <xm:f>'Listados Datos'!$P$5</xm:f>
            <x14:dxf>
              <fill>
                <patternFill>
                  <bgColor rgb="FFFFFF00"/>
                </patternFill>
              </fill>
            </x14:dxf>
          </x14:cfRule>
          <x14:cfRule type="containsText" priority="13434" operator="containsText" id="{275AB1C9-A894-4DD6-8200-792C19A12202}">
            <xm:f>NOT(ISERROR(SEARCH('Listados Datos'!$P$6,AR207)))</xm:f>
            <xm:f>'Listados Datos'!$P$6</xm:f>
            <x14:dxf>
              <fill>
                <patternFill>
                  <bgColor rgb="FFFFC000"/>
                </patternFill>
              </fill>
            </x14:dxf>
          </x14:cfRule>
          <x14:cfRule type="containsText" priority="13435" operator="containsText" id="{9E130053-B9CF-4F04-8616-DF17FCBCEB25}">
            <xm:f>NOT(ISERROR(SEARCH('Listados Datos'!$P$7,AR207)))</xm:f>
            <xm:f>'Listados Datos'!$P$7</xm:f>
            <x14:dxf>
              <fill>
                <patternFill>
                  <bgColor rgb="FFFF0000"/>
                </patternFill>
              </fill>
            </x14:dxf>
          </x14:cfRule>
          <xm:sqref>AR207</xm:sqref>
        </x14:conditionalFormatting>
        <x14:conditionalFormatting xmlns:xm="http://schemas.microsoft.com/office/excel/2006/main">
          <x14:cfRule type="containsText" priority="13441" operator="containsText" id="{2D054DCD-BCDE-43B4-84EB-1FB666869240}">
            <xm:f>NOT(ISERROR(SEARCH('Listados Datos'!$T$3,AT207)))</xm:f>
            <xm:f>'Listados Datos'!$T$3</xm:f>
            <x14:dxf>
              <fill>
                <patternFill patternType="solid">
                  <bgColor rgb="FFC00000"/>
                </patternFill>
              </fill>
            </x14:dxf>
          </x14:cfRule>
          <x14:cfRule type="containsText" priority="13442" operator="containsText" id="{03C69FBF-D072-40C9-B8C9-775F6651211F}">
            <xm:f>NOT(ISERROR(SEARCH('Listados Datos'!$T$4,AT207)))</xm:f>
            <xm:f>'Listados Datos'!$T$4</xm:f>
            <x14:dxf>
              <font>
                <b/>
                <i val="0"/>
                <color theme="0"/>
              </font>
              <fill>
                <patternFill>
                  <bgColor rgb="FFE26B0A"/>
                </patternFill>
              </fill>
            </x14:dxf>
          </x14:cfRule>
          <x14:cfRule type="containsText" priority="13443" operator="containsText" id="{A2C4871A-CC8A-4B24-81EF-D78D644853CB}">
            <xm:f>NOT(ISERROR(SEARCH('Listados Datos'!$T$5,AT207)))</xm:f>
            <xm:f>'Listados Datos'!$T$5</xm:f>
            <x14:dxf>
              <font>
                <b/>
                <i val="0"/>
                <color auto="1"/>
              </font>
              <fill>
                <patternFill>
                  <bgColor rgb="FFFFFF00"/>
                </patternFill>
              </fill>
            </x14:dxf>
          </x14:cfRule>
          <x14:cfRule type="containsText" priority="13444" operator="containsText" id="{6F685A82-B63D-4955-A34A-04E1FFF923D4}">
            <xm:f>NOT(ISERROR(SEARCH('Listados Datos'!$T$6,AT207)))</xm:f>
            <xm:f>'Listados Datos'!$T$6</xm:f>
            <x14:dxf>
              <font>
                <b/>
                <i val="0"/>
              </font>
              <fill>
                <patternFill>
                  <bgColor rgb="FF92D050"/>
                </patternFill>
              </fill>
            </x14:dxf>
          </x14:cfRule>
          <xm:sqref>AT207</xm:sqref>
        </x14:conditionalFormatting>
        <x14:conditionalFormatting xmlns:xm="http://schemas.microsoft.com/office/excel/2006/main">
          <x14:cfRule type="containsText" priority="13399" operator="containsText" id="{50AD5FAD-56A3-4766-B3B1-B63D378DB01D}">
            <xm:f>NOT(ISERROR(SEARCH('Listados Datos'!$T$3,AT204)))</xm:f>
            <xm:f>'Listados Datos'!$T$3</xm:f>
            <x14:dxf>
              <fill>
                <patternFill patternType="solid">
                  <bgColor rgb="FFC00000"/>
                </patternFill>
              </fill>
            </x14:dxf>
          </x14:cfRule>
          <x14:cfRule type="containsText" priority="13400" operator="containsText" id="{20062A05-516E-45B9-99DE-0482DFEC3A08}">
            <xm:f>NOT(ISERROR(SEARCH('Listados Datos'!$T$4,AT204)))</xm:f>
            <xm:f>'Listados Datos'!$T$4</xm:f>
            <x14:dxf>
              <font>
                <b/>
                <i val="0"/>
                <color theme="0"/>
              </font>
              <fill>
                <patternFill>
                  <bgColor rgb="FFE26B0A"/>
                </patternFill>
              </fill>
            </x14:dxf>
          </x14:cfRule>
          <x14:cfRule type="containsText" priority="13401" operator="containsText" id="{E6B6A97A-1991-45C9-A555-B33CC4FD39F4}">
            <xm:f>NOT(ISERROR(SEARCH('Listados Datos'!$T$5,AT204)))</xm:f>
            <xm:f>'Listados Datos'!$T$5</xm:f>
            <x14:dxf>
              <font>
                <b/>
                <i val="0"/>
                <color auto="1"/>
              </font>
              <fill>
                <patternFill>
                  <bgColor rgb="FFFFFF00"/>
                </patternFill>
              </fill>
            </x14:dxf>
          </x14:cfRule>
          <x14:cfRule type="containsText" priority="13402" operator="containsText" id="{7DBBBC7E-B5E8-4F6D-8BDF-5DC3D57C9568}">
            <xm:f>NOT(ISERROR(SEARCH('Listados Datos'!$T$6,AT204)))</xm:f>
            <xm:f>'Listados Datos'!$T$6</xm:f>
            <x14:dxf>
              <font>
                <b/>
                <i val="0"/>
              </font>
              <fill>
                <patternFill>
                  <bgColor rgb="FF92D050"/>
                </patternFill>
              </fill>
            </x14:dxf>
          </x14:cfRule>
          <xm:sqref>AT204</xm:sqref>
        </x14:conditionalFormatting>
        <x14:conditionalFormatting xmlns:xm="http://schemas.microsoft.com/office/excel/2006/main">
          <x14:cfRule type="containsText" priority="13389" operator="containsText" id="{93C83D54-9A68-45FE-B748-509C16F1CA56}">
            <xm:f>NOT(ISERROR(SEARCH('Listados Datos'!$P$3,AR204)))</xm:f>
            <xm:f>'Listados Datos'!$P$3</xm:f>
            <x14:dxf>
              <fill>
                <patternFill>
                  <bgColor rgb="FF99CC00"/>
                </patternFill>
              </fill>
            </x14:dxf>
          </x14:cfRule>
          <x14:cfRule type="containsText" priority="13390" operator="containsText" id="{E28D44E4-F6A4-4BBD-BC59-321F0CF4F304}">
            <xm:f>NOT(ISERROR(SEARCH('Listados Datos'!$P$4,AR204)))</xm:f>
            <xm:f>'Listados Datos'!$P$4</xm:f>
            <x14:dxf>
              <fill>
                <patternFill>
                  <bgColor rgb="FF33CC33"/>
                </patternFill>
              </fill>
            </x14:dxf>
          </x14:cfRule>
          <x14:cfRule type="containsText" priority="13391" operator="containsText" id="{B85AFB57-E451-4A04-8F49-CB822C5832FC}">
            <xm:f>NOT(ISERROR(SEARCH('Listados Datos'!$P$5,AR204)))</xm:f>
            <xm:f>'Listados Datos'!$P$5</xm:f>
            <x14:dxf>
              <fill>
                <patternFill>
                  <bgColor rgb="FFFFFF00"/>
                </patternFill>
              </fill>
            </x14:dxf>
          </x14:cfRule>
          <x14:cfRule type="containsText" priority="13392" operator="containsText" id="{547A0659-2D84-43EC-9428-0483E00CC36D}">
            <xm:f>NOT(ISERROR(SEARCH('Listados Datos'!$P$6,AR204)))</xm:f>
            <xm:f>'Listados Datos'!$P$6</xm:f>
            <x14:dxf>
              <fill>
                <patternFill>
                  <bgColor rgb="FFFFC000"/>
                </patternFill>
              </fill>
            </x14:dxf>
          </x14:cfRule>
          <x14:cfRule type="containsText" priority="13393" operator="containsText" id="{F718932B-A1F7-465F-8F3A-92176C9B5E8D}">
            <xm:f>NOT(ISERROR(SEARCH('Listados Datos'!$P$7,AR204)))</xm:f>
            <xm:f>'Listados Datos'!$P$7</xm:f>
            <x14:dxf>
              <fill>
                <patternFill>
                  <bgColor rgb="FFFF0000"/>
                </patternFill>
              </fill>
            </x14:dxf>
          </x14:cfRule>
          <xm:sqref>AR204</xm:sqref>
        </x14:conditionalFormatting>
        <x14:conditionalFormatting xmlns:xm="http://schemas.microsoft.com/office/excel/2006/main">
          <x14:cfRule type="containsText" priority="13507" operator="containsText" id="{ED72DFAC-0476-4189-A0EA-E42D5E941763}">
            <xm:f>NOT(ISERROR(SEARCH('Listados Datos'!$T$3,AF202)))</xm:f>
            <xm:f>'Listados Datos'!$T$3</xm:f>
            <x14:dxf>
              <fill>
                <patternFill patternType="solid">
                  <bgColor rgb="FFC00000"/>
                </patternFill>
              </fill>
            </x14:dxf>
          </x14:cfRule>
          <x14:cfRule type="containsText" priority="13508" operator="containsText" id="{9C8354AE-83C7-44D5-8BFB-77C7B59EEAE9}">
            <xm:f>NOT(ISERROR(SEARCH('Listados Datos'!$T$4,AF202)))</xm:f>
            <xm:f>'Listados Datos'!$T$4</xm:f>
            <x14:dxf>
              <font>
                <b/>
                <i val="0"/>
                <color theme="0"/>
              </font>
              <fill>
                <patternFill>
                  <bgColor rgb="FFE26B0A"/>
                </patternFill>
              </fill>
            </x14:dxf>
          </x14:cfRule>
          <x14:cfRule type="containsText" priority="13509" operator="containsText" id="{086675FF-9361-4030-BD27-9394BFBC195D}">
            <xm:f>NOT(ISERROR(SEARCH('Listados Datos'!$T$5,AF202)))</xm:f>
            <xm:f>'Listados Datos'!$T$5</xm:f>
            <x14:dxf>
              <font>
                <b/>
                <i val="0"/>
                <color auto="1"/>
              </font>
              <fill>
                <patternFill>
                  <bgColor rgb="FFFFFF00"/>
                </patternFill>
              </fill>
            </x14:dxf>
          </x14:cfRule>
          <x14:cfRule type="containsText" priority="13510" operator="containsText" id="{5D77D951-8660-4B27-9774-912C16865A99}">
            <xm:f>NOT(ISERROR(SEARCH('Listados Datos'!$T$6,AF202)))</xm:f>
            <xm:f>'Listados Datos'!$T$6</xm:f>
            <x14:dxf>
              <font>
                <b/>
                <i val="0"/>
              </font>
              <fill>
                <patternFill>
                  <bgColor rgb="FF92D050"/>
                </patternFill>
              </fill>
            </x14:dxf>
          </x14:cfRule>
          <xm:sqref>AF202:AF203 AF207</xm:sqref>
        </x14:conditionalFormatting>
        <x14:conditionalFormatting xmlns:xm="http://schemas.microsoft.com/office/excel/2006/main">
          <x14:cfRule type="containsText" priority="13503" operator="containsText" id="{9C19C822-8AB8-4FD9-80C7-6DAFBE31E335}">
            <xm:f>NOT(ISERROR(SEARCH('Listados Datos'!$T$3,AB202)))</xm:f>
            <xm:f>'Listados Datos'!$T$3</xm:f>
            <x14:dxf>
              <fill>
                <patternFill patternType="solid">
                  <bgColor rgb="FFC00000"/>
                </patternFill>
              </fill>
            </x14:dxf>
          </x14:cfRule>
          <x14:cfRule type="containsText" priority="13504" operator="containsText" id="{AAE3DB56-144A-4824-AAD7-0F309F285F9C}">
            <xm:f>NOT(ISERROR(SEARCH('Listados Datos'!$T$4,AB202)))</xm:f>
            <xm:f>'Listados Datos'!$T$4</xm:f>
            <x14:dxf>
              <font>
                <b/>
                <i val="0"/>
                <color theme="0"/>
              </font>
              <fill>
                <patternFill>
                  <bgColor rgb="FFE26B0A"/>
                </patternFill>
              </fill>
            </x14:dxf>
          </x14:cfRule>
          <x14:cfRule type="containsText" priority="13505" operator="containsText" id="{FC5FFF01-C972-4BA6-B23A-B9B5F79368C0}">
            <xm:f>NOT(ISERROR(SEARCH('Listados Datos'!$T$5,AB202)))</xm:f>
            <xm:f>'Listados Datos'!$T$5</xm:f>
            <x14:dxf>
              <font>
                <b/>
                <i val="0"/>
                <color auto="1"/>
              </font>
              <fill>
                <patternFill>
                  <bgColor rgb="FFFFFF00"/>
                </patternFill>
              </fill>
            </x14:dxf>
          </x14:cfRule>
          <x14:cfRule type="containsText" priority="13506" operator="containsText" id="{4A12D512-6D95-4A33-AA99-D943FD8ADE02}">
            <xm:f>NOT(ISERROR(SEARCH('Listados Datos'!$T$6,AB202)))</xm:f>
            <xm:f>'Listados Datos'!$T$6</xm:f>
            <x14:dxf>
              <font>
                <b/>
                <i val="0"/>
              </font>
              <fill>
                <patternFill>
                  <bgColor rgb="FF92D050"/>
                </patternFill>
              </fill>
            </x14:dxf>
          </x14:cfRule>
          <xm:sqref>AB202:AB203</xm:sqref>
        </x14:conditionalFormatting>
        <x14:conditionalFormatting xmlns:xm="http://schemas.microsoft.com/office/excel/2006/main">
          <x14:cfRule type="containsText" priority="13493" operator="containsText" id="{5CED1082-B140-416A-842F-CE4AE7B4E85F}">
            <xm:f>NOT(ISERROR(SEARCH('Listados Datos'!$P$3,Z202)))</xm:f>
            <xm:f>'Listados Datos'!$P$3</xm:f>
            <x14:dxf>
              <fill>
                <patternFill>
                  <bgColor rgb="FF99CC00"/>
                </patternFill>
              </fill>
            </x14:dxf>
          </x14:cfRule>
          <x14:cfRule type="containsText" priority="13494" operator="containsText" id="{C87119E7-C7A0-4137-AF48-C0C06F1A8A4F}">
            <xm:f>NOT(ISERROR(SEARCH('Listados Datos'!$P$4,Z202)))</xm:f>
            <xm:f>'Listados Datos'!$P$4</xm:f>
            <x14:dxf>
              <fill>
                <patternFill>
                  <bgColor rgb="FF33CC33"/>
                </patternFill>
              </fill>
            </x14:dxf>
          </x14:cfRule>
          <x14:cfRule type="containsText" priority="13495" operator="containsText" id="{DFA624EE-D5BC-42A0-BC5D-EF81A8F25337}">
            <xm:f>NOT(ISERROR(SEARCH('Listados Datos'!$P$5,Z202)))</xm:f>
            <xm:f>'Listados Datos'!$P$5</xm:f>
            <x14:dxf>
              <fill>
                <patternFill>
                  <bgColor rgb="FFFFFF00"/>
                </patternFill>
              </fill>
            </x14:dxf>
          </x14:cfRule>
          <x14:cfRule type="containsText" priority="13496" operator="containsText" id="{84A40AF3-E5DE-4199-8EE0-D7D46B72EAAF}">
            <xm:f>NOT(ISERROR(SEARCH('Listados Datos'!$P$6,Z202)))</xm:f>
            <xm:f>'Listados Datos'!$P$6</xm:f>
            <x14:dxf>
              <fill>
                <patternFill>
                  <bgColor rgb="FFFFC000"/>
                </patternFill>
              </fill>
            </x14:dxf>
          </x14:cfRule>
          <x14:cfRule type="containsText" priority="13497" operator="containsText" id="{580C56F1-0FB7-47E5-A022-A58A2245D623}">
            <xm:f>NOT(ISERROR(SEARCH('Listados Datos'!$P$7,Z202)))</xm:f>
            <xm:f>'Listados Datos'!$P$7</xm:f>
            <x14:dxf>
              <fill>
                <patternFill>
                  <bgColor rgb="FFFF0000"/>
                </patternFill>
              </fill>
            </x14:dxf>
          </x14:cfRule>
          <xm:sqref>Z202:Z203</xm:sqref>
        </x14:conditionalFormatting>
        <x14:conditionalFormatting xmlns:xm="http://schemas.microsoft.com/office/excel/2006/main">
          <x14:cfRule type="containsText" priority="13469" operator="containsText" id="{C3A691D8-A301-4410-9870-A0C3CCF4EE30}">
            <xm:f>NOT(ISERROR(SEARCH('Listados Datos'!$T$3,AT202)))</xm:f>
            <xm:f>'Listados Datos'!$T$3</xm:f>
            <x14:dxf>
              <fill>
                <patternFill patternType="solid">
                  <bgColor rgb="FFC00000"/>
                </patternFill>
              </fill>
            </x14:dxf>
          </x14:cfRule>
          <x14:cfRule type="containsText" priority="13470" operator="containsText" id="{258A5E11-4533-41C2-846F-B266CD0E8292}">
            <xm:f>NOT(ISERROR(SEARCH('Listados Datos'!$T$4,AT202)))</xm:f>
            <xm:f>'Listados Datos'!$T$4</xm:f>
            <x14:dxf>
              <font>
                <b/>
                <i val="0"/>
                <color theme="0"/>
              </font>
              <fill>
                <patternFill>
                  <bgColor rgb="FFE26B0A"/>
                </patternFill>
              </fill>
            </x14:dxf>
          </x14:cfRule>
          <x14:cfRule type="containsText" priority="13471" operator="containsText" id="{7D5C4822-7BB8-474D-AD35-8F8A13140699}">
            <xm:f>NOT(ISERROR(SEARCH('Listados Datos'!$T$5,AT202)))</xm:f>
            <xm:f>'Listados Datos'!$T$5</xm:f>
            <x14:dxf>
              <font>
                <b/>
                <i val="0"/>
                <color auto="1"/>
              </font>
              <fill>
                <patternFill>
                  <bgColor rgb="FFFFFF00"/>
                </patternFill>
              </fill>
            </x14:dxf>
          </x14:cfRule>
          <x14:cfRule type="containsText" priority="13472" operator="containsText" id="{EB8ECCDC-CFCD-4C30-AFBE-A59CC8F92E00}">
            <xm:f>NOT(ISERROR(SEARCH('Listados Datos'!$T$6,AT202)))</xm:f>
            <xm:f>'Listados Datos'!$T$6</xm:f>
            <x14:dxf>
              <font>
                <b/>
                <i val="0"/>
              </font>
              <fill>
                <patternFill>
                  <bgColor rgb="FF92D050"/>
                </patternFill>
              </fill>
            </x14:dxf>
          </x14:cfRule>
          <xm:sqref>AT202</xm:sqref>
        </x14:conditionalFormatting>
        <x14:conditionalFormatting xmlns:xm="http://schemas.microsoft.com/office/excel/2006/main">
          <x14:cfRule type="containsText" priority="13459" operator="containsText" id="{59D92CA0-CC18-4647-A891-CEE4D2532294}">
            <xm:f>NOT(ISERROR(SEARCH('Listados Datos'!$P$3,AR202)))</xm:f>
            <xm:f>'Listados Datos'!$P$3</xm:f>
            <x14:dxf>
              <fill>
                <patternFill>
                  <bgColor rgb="FF99CC00"/>
                </patternFill>
              </fill>
            </x14:dxf>
          </x14:cfRule>
          <x14:cfRule type="containsText" priority="13460" operator="containsText" id="{0ED9E491-C01F-44C7-86DD-2B764D38A7E6}">
            <xm:f>NOT(ISERROR(SEARCH('Listados Datos'!$P$4,AR202)))</xm:f>
            <xm:f>'Listados Datos'!$P$4</xm:f>
            <x14:dxf>
              <fill>
                <patternFill>
                  <bgColor rgb="FF33CC33"/>
                </patternFill>
              </fill>
            </x14:dxf>
          </x14:cfRule>
          <x14:cfRule type="containsText" priority="13461" operator="containsText" id="{3D74A0C5-0955-4DF3-8199-A097B2EA8460}">
            <xm:f>NOT(ISERROR(SEARCH('Listados Datos'!$P$5,AR202)))</xm:f>
            <xm:f>'Listados Datos'!$P$5</xm:f>
            <x14:dxf>
              <fill>
                <patternFill>
                  <bgColor rgb="FFFFFF00"/>
                </patternFill>
              </fill>
            </x14:dxf>
          </x14:cfRule>
          <x14:cfRule type="containsText" priority="13462" operator="containsText" id="{A3E0ADBF-2110-4261-8C48-FEEF1E8101A1}">
            <xm:f>NOT(ISERROR(SEARCH('Listados Datos'!$P$6,AR202)))</xm:f>
            <xm:f>'Listados Datos'!$P$6</xm:f>
            <x14:dxf>
              <fill>
                <patternFill>
                  <bgColor rgb="FFFFC000"/>
                </patternFill>
              </fill>
            </x14:dxf>
          </x14:cfRule>
          <x14:cfRule type="containsText" priority="13463" operator="containsText" id="{2A547269-2B88-4E15-9427-302EFB445C40}">
            <xm:f>NOT(ISERROR(SEARCH('Listados Datos'!$P$7,AR202)))</xm:f>
            <xm:f>'Listados Datos'!$P$7</xm:f>
            <x14:dxf>
              <fill>
                <patternFill>
                  <bgColor rgb="FFFF0000"/>
                </patternFill>
              </fill>
            </x14:dxf>
          </x14:cfRule>
          <xm:sqref>AR202</xm:sqref>
        </x14:conditionalFormatting>
        <x14:conditionalFormatting xmlns:xm="http://schemas.microsoft.com/office/excel/2006/main">
          <x14:cfRule type="containsText" priority="13455" operator="containsText" id="{7F7CB65A-03C3-4B91-806B-77A703A97690}">
            <xm:f>NOT(ISERROR(SEARCH('Listados Datos'!$T$3,AT203)))</xm:f>
            <xm:f>'Listados Datos'!$T$3</xm:f>
            <x14:dxf>
              <fill>
                <patternFill patternType="solid">
                  <bgColor rgb="FFC00000"/>
                </patternFill>
              </fill>
            </x14:dxf>
          </x14:cfRule>
          <x14:cfRule type="containsText" priority="13456" operator="containsText" id="{C5F732C9-4148-4905-8D47-1597022B0DD2}">
            <xm:f>NOT(ISERROR(SEARCH('Listados Datos'!$T$4,AT203)))</xm:f>
            <xm:f>'Listados Datos'!$T$4</xm:f>
            <x14:dxf>
              <font>
                <b/>
                <i val="0"/>
                <color theme="0"/>
              </font>
              <fill>
                <patternFill>
                  <bgColor rgb="FFE26B0A"/>
                </patternFill>
              </fill>
            </x14:dxf>
          </x14:cfRule>
          <x14:cfRule type="containsText" priority="13457" operator="containsText" id="{62AAC14C-E85F-4ABA-8AE7-B79FEB803B45}">
            <xm:f>NOT(ISERROR(SEARCH('Listados Datos'!$T$5,AT203)))</xm:f>
            <xm:f>'Listados Datos'!$T$5</xm:f>
            <x14:dxf>
              <font>
                <b/>
                <i val="0"/>
                <color auto="1"/>
              </font>
              <fill>
                <patternFill>
                  <bgColor rgb="FFFFFF00"/>
                </patternFill>
              </fill>
            </x14:dxf>
          </x14:cfRule>
          <x14:cfRule type="containsText" priority="13458" operator="containsText" id="{2F6F5518-D229-4E93-A1CD-EC8EC586B5E0}">
            <xm:f>NOT(ISERROR(SEARCH('Listados Datos'!$T$6,AT203)))</xm:f>
            <xm:f>'Listados Datos'!$T$6</xm:f>
            <x14:dxf>
              <font>
                <b/>
                <i val="0"/>
              </font>
              <fill>
                <patternFill>
                  <bgColor rgb="FF92D050"/>
                </patternFill>
              </fill>
            </x14:dxf>
          </x14:cfRule>
          <xm:sqref>AT203</xm:sqref>
        </x14:conditionalFormatting>
        <x14:conditionalFormatting xmlns:xm="http://schemas.microsoft.com/office/excel/2006/main">
          <x14:cfRule type="containsText" priority="13445" operator="containsText" id="{0993637F-F880-4921-8EDE-FA1548BB6182}">
            <xm:f>NOT(ISERROR(SEARCH('Listados Datos'!$P$3,AR203)))</xm:f>
            <xm:f>'Listados Datos'!$P$3</xm:f>
            <x14:dxf>
              <fill>
                <patternFill>
                  <bgColor rgb="FF99CC00"/>
                </patternFill>
              </fill>
            </x14:dxf>
          </x14:cfRule>
          <x14:cfRule type="containsText" priority="13446" operator="containsText" id="{B749AF08-8FB8-4272-90C7-E6EEFA4EA68F}">
            <xm:f>NOT(ISERROR(SEARCH('Listados Datos'!$P$4,AR203)))</xm:f>
            <xm:f>'Listados Datos'!$P$4</xm:f>
            <x14:dxf>
              <fill>
                <patternFill>
                  <bgColor rgb="FF33CC33"/>
                </patternFill>
              </fill>
            </x14:dxf>
          </x14:cfRule>
          <x14:cfRule type="containsText" priority="13447" operator="containsText" id="{938449C8-BDC0-4492-B206-30FE484F2B43}">
            <xm:f>NOT(ISERROR(SEARCH('Listados Datos'!$P$5,AR203)))</xm:f>
            <xm:f>'Listados Datos'!$P$5</xm:f>
            <x14:dxf>
              <fill>
                <patternFill>
                  <bgColor rgb="FFFFFF00"/>
                </patternFill>
              </fill>
            </x14:dxf>
          </x14:cfRule>
          <x14:cfRule type="containsText" priority="13448" operator="containsText" id="{918BD91E-DE42-4041-B524-650003C9744B}">
            <xm:f>NOT(ISERROR(SEARCH('Listados Datos'!$P$6,AR203)))</xm:f>
            <xm:f>'Listados Datos'!$P$6</xm:f>
            <x14:dxf>
              <fill>
                <patternFill>
                  <bgColor rgb="FFFFC000"/>
                </patternFill>
              </fill>
            </x14:dxf>
          </x14:cfRule>
          <x14:cfRule type="containsText" priority="13449" operator="containsText" id="{D5BE933E-7925-438A-B70F-9736AFB8E477}">
            <xm:f>NOT(ISERROR(SEARCH('Listados Datos'!$P$7,AR203)))</xm:f>
            <xm:f>'Listados Datos'!$P$7</xm:f>
            <x14:dxf>
              <fill>
                <patternFill>
                  <bgColor rgb="FFFF0000"/>
                </patternFill>
              </fill>
            </x14:dxf>
          </x14:cfRule>
          <xm:sqref>AR203</xm:sqref>
        </x14:conditionalFormatting>
        <x14:conditionalFormatting xmlns:xm="http://schemas.microsoft.com/office/excel/2006/main">
          <x14:cfRule type="containsText" priority="13305" operator="containsText" id="{98A6A5E2-ED73-4B2B-8D56-AFEE1FF37526}">
            <xm:f>NOT(ISERROR(SEARCH('Listados Datos'!$T$3,AT213)))</xm:f>
            <xm:f>'Listados Datos'!$T$3</xm:f>
            <x14:dxf>
              <fill>
                <patternFill patternType="solid">
                  <bgColor rgb="FFC00000"/>
                </patternFill>
              </fill>
            </x14:dxf>
          </x14:cfRule>
          <x14:cfRule type="containsText" priority="13306" operator="containsText" id="{15AA4AE4-3747-48A6-B092-EAE099E03DD5}">
            <xm:f>NOT(ISERROR(SEARCH('Listados Datos'!$T$4,AT213)))</xm:f>
            <xm:f>'Listados Datos'!$T$4</xm:f>
            <x14:dxf>
              <font>
                <b/>
                <i val="0"/>
                <color theme="0"/>
              </font>
              <fill>
                <patternFill>
                  <bgColor rgb="FFE26B0A"/>
                </patternFill>
              </fill>
            </x14:dxf>
          </x14:cfRule>
          <x14:cfRule type="containsText" priority="13307" operator="containsText" id="{131BBBDE-18B2-4126-8E03-2873AA56CAFF}">
            <xm:f>NOT(ISERROR(SEARCH('Listados Datos'!$T$5,AT213)))</xm:f>
            <xm:f>'Listados Datos'!$T$5</xm:f>
            <x14:dxf>
              <font>
                <b/>
                <i val="0"/>
                <color auto="1"/>
              </font>
              <fill>
                <patternFill>
                  <bgColor rgb="FFFFFF00"/>
                </patternFill>
              </fill>
            </x14:dxf>
          </x14:cfRule>
          <x14:cfRule type="containsText" priority="13308" operator="containsText" id="{021625E4-5265-42CE-9F06-FCE6B3AB247C}">
            <xm:f>NOT(ISERROR(SEARCH('Listados Datos'!$T$6,AT213)))</xm:f>
            <xm:f>'Listados Datos'!$T$6</xm:f>
            <x14:dxf>
              <font>
                <b/>
                <i val="0"/>
              </font>
              <fill>
                <patternFill>
                  <bgColor rgb="FF92D050"/>
                </patternFill>
              </fill>
            </x14:dxf>
          </x14:cfRule>
          <xm:sqref>AT213</xm:sqref>
        </x14:conditionalFormatting>
        <x14:conditionalFormatting xmlns:xm="http://schemas.microsoft.com/office/excel/2006/main">
          <x14:cfRule type="containsText" priority="13295" operator="containsText" id="{F1E686BA-E38C-4E6B-836F-33723CDA8B19}">
            <xm:f>NOT(ISERROR(SEARCH('Listados Datos'!$P$3,AR213)))</xm:f>
            <xm:f>'Listados Datos'!$P$3</xm:f>
            <x14:dxf>
              <fill>
                <patternFill>
                  <bgColor rgb="FF99CC00"/>
                </patternFill>
              </fill>
            </x14:dxf>
          </x14:cfRule>
          <x14:cfRule type="containsText" priority="13296" operator="containsText" id="{8CFD3D14-EEA0-4780-8D34-D88EA866ABE9}">
            <xm:f>NOT(ISERROR(SEARCH('Listados Datos'!$P$4,AR213)))</xm:f>
            <xm:f>'Listados Datos'!$P$4</xm:f>
            <x14:dxf>
              <fill>
                <patternFill>
                  <bgColor rgb="FF33CC33"/>
                </patternFill>
              </fill>
            </x14:dxf>
          </x14:cfRule>
          <x14:cfRule type="containsText" priority="13297" operator="containsText" id="{09589269-A104-40E3-866A-D02341E6048F}">
            <xm:f>NOT(ISERROR(SEARCH('Listados Datos'!$P$5,AR213)))</xm:f>
            <xm:f>'Listados Datos'!$P$5</xm:f>
            <x14:dxf>
              <fill>
                <patternFill>
                  <bgColor rgb="FFFFFF00"/>
                </patternFill>
              </fill>
            </x14:dxf>
          </x14:cfRule>
          <x14:cfRule type="containsText" priority="13298" operator="containsText" id="{C57C9F66-4EE1-435A-B59F-806E2ACB590E}">
            <xm:f>NOT(ISERROR(SEARCH('Listados Datos'!$P$6,AR213)))</xm:f>
            <xm:f>'Listados Datos'!$P$6</xm:f>
            <x14:dxf>
              <fill>
                <patternFill>
                  <bgColor rgb="FFFFC000"/>
                </patternFill>
              </fill>
            </x14:dxf>
          </x14:cfRule>
          <x14:cfRule type="containsText" priority="13299" operator="containsText" id="{B7C8E8BA-47E3-4006-8621-C6100D4C56F7}">
            <xm:f>NOT(ISERROR(SEARCH('Listados Datos'!$P$7,AR213)))</xm:f>
            <xm:f>'Listados Datos'!$P$7</xm:f>
            <x14:dxf>
              <fill>
                <patternFill>
                  <bgColor rgb="FFFF0000"/>
                </patternFill>
              </fill>
            </x14:dxf>
          </x14:cfRule>
          <xm:sqref>AR213</xm:sqref>
        </x14:conditionalFormatting>
        <x14:conditionalFormatting xmlns:xm="http://schemas.microsoft.com/office/excel/2006/main">
          <x14:cfRule type="containsText" priority="13427" operator="containsText" id="{BD27746E-0C49-42BD-90DF-29C37B86855B}">
            <xm:f>NOT(ISERROR(SEARCH('Listados Datos'!$T$3,AF204)))</xm:f>
            <xm:f>'Listados Datos'!$T$3</xm:f>
            <x14:dxf>
              <fill>
                <patternFill patternType="solid">
                  <bgColor rgb="FFC00000"/>
                </patternFill>
              </fill>
            </x14:dxf>
          </x14:cfRule>
          <x14:cfRule type="containsText" priority="13428" operator="containsText" id="{FD1188F6-C6A3-4E99-B57F-F0EE84BF971D}">
            <xm:f>NOT(ISERROR(SEARCH('Listados Datos'!$T$4,AF204)))</xm:f>
            <xm:f>'Listados Datos'!$T$4</xm:f>
            <x14:dxf>
              <font>
                <b/>
                <i val="0"/>
                <color theme="0"/>
              </font>
              <fill>
                <patternFill>
                  <bgColor rgb="FFE26B0A"/>
                </patternFill>
              </fill>
            </x14:dxf>
          </x14:cfRule>
          <x14:cfRule type="containsText" priority="13429" operator="containsText" id="{19AB41B3-59C0-45DE-806F-F9D5B6B5889F}">
            <xm:f>NOT(ISERROR(SEARCH('Listados Datos'!$T$5,AF204)))</xm:f>
            <xm:f>'Listados Datos'!$T$5</xm:f>
            <x14:dxf>
              <font>
                <b/>
                <i val="0"/>
                <color auto="1"/>
              </font>
              <fill>
                <patternFill>
                  <bgColor rgb="FFFFFF00"/>
                </patternFill>
              </fill>
            </x14:dxf>
          </x14:cfRule>
          <x14:cfRule type="containsText" priority="13430" operator="containsText" id="{15E0D892-C275-48BF-931F-7A0C8004B2A2}">
            <xm:f>NOT(ISERROR(SEARCH('Listados Datos'!$T$6,AF204)))</xm:f>
            <xm:f>'Listados Datos'!$T$6</xm:f>
            <x14:dxf>
              <font>
                <b/>
                <i val="0"/>
              </font>
              <fill>
                <patternFill>
                  <bgColor rgb="FF92D050"/>
                </patternFill>
              </fill>
            </x14:dxf>
          </x14:cfRule>
          <xm:sqref>AF204:AF205</xm:sqref>
        </x14:conditionalFormatting>
        <x14:conditionalFormatting xmlns:xm="http://schemas.microsoft.com/office/excel/2006/main">
          <x14:cfRule type="containsText" priority="13423" operator="containsText" id="{321B2BA4-2231-4D76-8CA9-523EB1D637C5}">
            <xm:f>NOT(ISERROR(SEARCH('Listados Datos'!$T$3,AB204)))</xm:f>
            <xm:f>'Listados Datos'!$T$3</xm:f>
            <x14:dxf>
              <fill>
                <patternFill patternType="solid">
                  <bgColor rgb="FFC00000"/>
                </patternFill>
              </fill>
            </x14:dxf>
          </x14:cfRule>
          <x14:cfRule type="containsText" priority="13424" operator="containsText" id="{6D5D39E4-4043-4032-BE65-E3593CA25518}">
            <xm:f>NOT(ISERROR(SEARCH('Listados Datos'!$T$4,AB204)))</xm:f>
            <xm:f>'Listados Datos'!$T$4</xm:f>
            <x14:dxf>
              <font>
                <b/>
                <i val="0"/>
                <color theme="0"/>
              </font>
              <fill>
                <patternFill>
                  <bgColor rgb="FFE26B0A"/>
                </patternFill>
              </fill>
            </x14:dxf>
          </x14:cfRule>
          <x14:cfRule type="containsText" priority="13425" operator="containsText" id="{21711BEF-6169-4CFB-9FB7-8C6DC905B6DD}">
            <xm:f>NOT(ISERROR(SEARCH('Listados Datos'!$T$5,AB204)))</xm:f>
            <xm:f>'Listados Datos'!$T$5</xm:f>
            <x14:dxf>
              <font>
                <b/>
                <i val="0"/>
                <color auto="1"/>
              </font>
              <fill>
                <patternFill>
                  <bgColor rgb="FFFFFF00"/>
                </patternFill>
              </fill>
            </x14:dxf>
          </x14:cfRule>
          <x14:cfRule type="containsText" priority="13426" operator="containsText" id="{1FD2FF63-37DD-4A92-8EB5-4B41EA934016}">
            <xm:f>NOT(ISERROR(SEARCH('Listados Datos'!$T$6,AB204)))</xm:f>
            <xm:f>'Listados Datos'!$T$6</xm:f>
            <x14:dxf>
              <font>
                <b/>
                <i val="0"/>
              </font>
              <fill>
                <patternFill>
                  <bgColor rgb="FF92D050"/>
                </patternFill>
              </fill>
            </x14:dxf>
          </x14:cfRule>
          <xm:sqref>AB204:AB205</xm:sqref>
        </x14:conditionalFormatting>
        <x14:conditionalFormatting xmlns:xm="http://schemas.microsoft.com/office/excel/2006/main">
          <x14:cfRule type="containsText" priority="13413" operator="containsText" id="{BB3F08F7-67DD-40CA-85E3-EE00877DCBB5}">
            <xm:f>NOT(ISERROR(SEARCH('Listados Datos'!$P$3,Z204)))</xm:f>
            <xm:f>'Listados Datos'!$P$3</xm:f>
            <x14:dxf>
              <fill>
                <patternFill>
                  <bgColor rgb="FF99CC00"/>
                </patternFill>
              </fill>
            </x14:dxf>
          </x14:cfRule>
          <x14:cfRule type="containsText" priority="13414" operator="containsText" id="{544773E9-7B69-4EC7-B9B0-D5A01BA5D1EC}">
            <xm:f>NOT(ISERROR(SEARCH('Listados Datos'!$P$4,Z204)))</xm:f>
            <xm:f>'Listados Datos'!$P$4</xm:f>
            <x14:dxf>
              <fill>
                <patternFill>
                  <bgColor rgb="FF33CC33"/>
                </patternFill>
              </fill>
            </x14:dxf>
          </x14:cfRule>
          <x14:cfRule type="containsText" priority="13415" operator="containsText" id="{DECB738C-B45D-4928-B33C-55AAB2B92BCD}">
            <xm:f>NOT(ISERROR(SEARCH('Listados Datos'!$P$5,Z204)))</xm:f>
            <xm:f>'Listados Datos'!$P$5</xm:f>
            <x14:dxf>
              <fill>
                <patternFill>
                  <bgColor rgb="FFFFFF00"/>
                </patternFill>
              </fill>
            </x14:dxf>
          </x14:cfRule>
          <x14:cfRule type="containsText" priority="13416" operator="containsText" id="{DDE7CD6F-7E9E-46A5-A12D-1F8A60A2EEDD}">
            <xm:f>NOT(ISERROR(SEARCH('Listados Datos'!$P$6,Z204)))</xm:f>
            <xm:f>'Listados Datos'!$P$6</xm:f>
            <x14:dxf>
              <fill>
                <patternFill>
                  <bgColor rgb="FFFFC000"/>
                </patternFill>
              </fill>
            </x14:dxf>
          </x14:cfRule>
          <x14:cfRule type="containsText" priority="13417" operator="containsText" id="{5D1A1997-4BB2-4D97-8B9C-FF61AE2B8E49}">
            <xm:f>NOT(ISERROR(SEARCH('Listados Datos'!$P$7,Z204)))</xm:f>
            <xm:f>'Listados Datos'!$P$7</xm:f>
            <x14:dxf>
              <fill>
                <patternFill>
                  <bgColor rgb="FFFF0000"/>
                </patternFill>
              </fill>
            </x14:dxf>
          </x14:cfRule>
          <xm:sqref>Z204:Z205</xm:sqref>
        </x14:conditionalFormatting>
        <x14:conditionalFormatting xmlns:xm="http://schemas.microsoft.com/office/excel/2006/main">
          <x14:cfRule type="containsText" priority="13263" operator="containsText" id="{15281AE4-0C04-45E3-BDBC-FEA98EA1554A}">
            <xm:f>NOT(ISERROR(SEARCH('Listados Datos'!$T$3,AT210)))</xm:f>
            <xm:f>'Listados Datos'!$T$3</xm:f>
            <x14:dxf>
              <fill>
                <patternFill patternType="solid">
                  <bgColor rgb="FFC00000"/>
                </patternFill>
              </fill>
            </x14:dxf>
          </x14:cfRule>
          <x14:cfRule type="containsText" priority="13264" operator="containsText" id="{0EA288BA-D2EF-4447-B83C-CDFFE0A13156}">
            <xm:f>NOT(ISERROR(SEARCH('Listados Datos'!$T$4,AT210)))</xm:f>
            <xm:f>'Listados Datos'!$T$4</xm:f>
            <x14:dxf>
              <font>
                <b/>
                <i val="0"/>
                <color theme="0"/>
              </font>
              <fill>
                <patternFill>
                  <bgColor rgb="FFE26B0A"/>
                </patternFill>
              </fill>
            </x14:dxf>
          </x14:cfRule>
          <x14:cfRule type="containsText" priority="13265" operator="containsText" id="{13B0DDDE-F6C3-46DA-B587-97207F6293A8}">
            <xm:f>NOT(ISERROR(SEARCH('Listados Datos'!$T$5,AT210)))</xm:f>
            <xm:f>'Listados Datos'!$T$5</xm:f>
            <x14:dxf>
              <font>
                <b/>
                <i val="0"/>
                <color auto="1"/>
              </font>
              <fill>
                <patternFill>
                  <bgColor rgb="FFFFFF00"/>
                </patternFill>
              </fill>
            </x14:dxf>
          </x14:cfRule>
          <x14:cfRule type="containsText" priority="13266" operator="containsText" id="{EFE16B1F-0AF1-4414-8ADE-4819E26F7D3E}">
            <xm:f>NOT(ISERROR(SEARCH('Listados Datos'!$T$6,AT210)))</xm:f>
            <xm:f>'Listados Datos'!$T$6</xm:f>
            <x14:dxf>
              <font>
                <b/>
                <i val="0"/>
              </font>
              <fill>
                <patternFill>
                  <bgColor rgb="FF92D050"/>
                </patternFill>
              </fill>
            </x14:dxf>
          </x14:cfRule>
          <xm:sqref>AT210</xm:sqref>
        </x14:conditionalFormatting>
        <x14:conditionalFormatting xmlns:xm="http://schemas.microsoft.com/office/excel/2006/main">
          <x14:cfRule type="containsText" priority="13253" operator="containsText" id="{9A1847B8-30C0-454F-A0B9-20C8CDA7058A}">
            <xm:f>NOT(ISERROR(SEARCH('Listados Datos'!$P$3,AR210)))</xm:f>
            <xm:f>'Listados Datos'!$P$3</xm:f>
            <x14:dxf>
              <fill>
                <patternFill>
                  <bgColor rgb="FF99CC00"/>
                </patternFill>
              </fill>
            </x14:dxf>
          </x14:cfRule>
          <x14:cfRule type="containsText" priority="13254" operator="containsText" id="{5F3728D6-DD51-45F1-B69C-30005CEB10FC}">
            <xm:f>NOT(ISERROR(SEARCH('Listados Datos'!$P$4,AR210)))</xm:f>
            <xm:f>'Listados Datos'!$P$4</xm:f>
            <x14:dxf>
              <fill>
                <patternFill>
                  <bgColor rgb="FF33CC33"/>
                </patternFill>
              </fill>
            </x14:dxf>
          </x14:cfRule>
          <x14:cfRule type="containsText" priority="13255" operator="containsText" id="{EE3CD104-2965-4A06-878A-E1418643D4A6}">
            <xm:f>NOT(ISERROR(SEARCH('Listados Datos'!$P$5,AR210)))</xm:f>
            <xm:f>'Listados Datos'!$P$5</xm:f>
            <x14:dxf>
              <fill>
                <patternFill>
                  <bgColor rgb="FFFFFF00"/>
                </patternFill>
              </fill>
            </x14:dxf>
          </x14:cfRule>
          <x14:cfRule type="containsText" priority="13256" operator="containsText" id="{3BD81E94-5CE3-4783-8827-9C270306D7AF}">
            <xm:f>NOT(ISERROR(SEARCH('Listados Datos'!$P$6,AR210)))</xm:f>
            <xm:f>'Listados Datos'!$P$6</xm:f>
            <x14:dxf>
              <fill>
                <patternFill>
                  <bgColor rgb="FFFFC000"/>
                </patternFill>
              </fill>
            </x14:dxf>
          </x14:cfRule>
          <x14:cfRule type="containsText" priority="13257" operator="containsText" id="{8E2218B2-5701-4065-A8F2-8B9CCDCA1FA4}">
            <xm:f>NOT(ISERROR(SEARCH('Listados Datos'!$P$7,AR210)))</xm:f>
            <xm:f>'Listados Datos'!$P$7</xm:f>
            <x14:dxf>
              <fill>
                <patternFill>
                  <bgColor rgb="FFFF0000"/>
                </patternFill>
              </fill>
            </x14:dxf>
          </x14:cfRule>
          <xm:sqref>AR210</xm:sqref>
        </x14:conditionalFormatting>
        <x14:conditionalFormatting xmlns:xm="http://schemas.microsoft.com/office/excel/2006/main">
          <x14:cfRule type="containsText" priority="13385" operator="containsText" id="{4F807BE4-7573-4D4F-8457-85A5DDABA975}">
            <xm:f>NOT(ISERROR(SEARCH('Listados Datos'!$T$3,AT205)))</xm:f>
            <xm:f>'Listados Datos'!$T$3</xm:f>
            <x14:dxf>
              <fill>
                <patternFill patternType="solid">
                  <bgColor rgb="FFC00000"/>
                </patternFill>
              </fill>
            </x14:dxf>
          </x14:cfRule>
          <x14:cfRule type="containsText" priority="13386" operator="containsText" id="{35643788-3972-4885-A1D1-A69CDED7DC43}">
            <xm:f>NOT(ISERROR(SEARCH('Listados Datos'!$T$4,AT205)))</xm:f>
            <xm:f>'Listados Datos'!$T$4</xm:f>
            <x14:dxf>
              <font>
                <b/>
                <i val="0"/>
                <color theme="0"/>
              </font>
              <fill>
                <patternFill>
                  <bgColor rgb="FFE26B0A"/>
                </patternFill>
              </fill>
            </x14:dxf>
          </x14:cfRule>
          <x14:cfRule type="containsText" priority="13387" operator="containsText" id="{55D46498-15C3-47F9-A279-1B95CB054788}">
            <xm:f>NOT(ISERROR(SEARCH('Listados Datos'!$T$5,AT205)))</xm:f>
            <xm:f>'Listados Datos'!$T$5</xm:f>
            <x14:dxf>
              <font>
                <b/>
                <i val="0"/>
                <color auto="1"/>
              </font>
              <fill>
                <patternFill>
                  <bgColor rgb="FFFFFF00"/>
                </patternFill>
              </fill>
            </x14:dxf>
          </x14:cfRule>
          <x14:cfRule type="containsText" priority="13388" operator="containsText" id="{D8079EDB-D29B-4A67-BBE2-A4306C7A4680}">
            <xm:f>NOT(ISERROR(SEARCH('Listados Datos'!$T$6,AT205)))</xm:f>
            <xm:f>'Listados Datos'!$T$6</xm:f>
            <x14:dxf>
              <font>
                <b/>
                <i val="0"/>
              </font>
              <fill>
                <patternFill>
                  <bgColor rgb="FF92D050"/>
                </patternFill>
              </fill>
            </x14:dxf>
          </x14:cfRule>
          <xm:sqref>AT205</xm:sqref>
        </x14:conditionalFormatting>
        <x14:conditionalFormatting xmlns:xm="http://schemas.microsoft.com/office/excel/2006/main">
          <x14:cfRule type="containsText" priority="13375" operator="containsText" id="{705D358C-F8AD-4D53-8F5C-2C9CF449301E}">
            <xm:f>NOT(ISERROR(SEARCH('Listados Datos'!$P$3,AR205)))</xm:f>
            <xm:f>'Listados Datos'!$P$3</xm:f>
            <x14:dxf>
              <fill>
                <patternFill>
                  <bgColor rgb="FF99CC00"/>
                </patternFill>
              </fill>
            </x14:dxf>
          </x14:cfRule>
          <x14:cfRule type="containsText" priority="13376" operator="containsText" id="{31DF58BF-F09B-4F6B-8CD8-6EC2CBB1C3AC}">
            <xm:f>NOT(ISERROR(SEARCH('Listados Datos'!$P$4,AR205)))</xm:f>
            <xm:f>'Listados Datos'!$P$4</xm:f>
            <x14:dxf>
              <fill>
                <patternFill>
                  <bgColor rgb="FF33CC33"/>
                </patternFill>
              </fill>
            </x14:dxf>
          </x14:cfRule>
          <x14:cfRule type="containsText" priority="13377" operator="containsText" id="{E3B12C81-D278-499F-ADE4-32B2A7585B8F}">
            <xm:f>NOT(ISERROR(SEARCH('Listados Datos'!$P$5,AR205)))</xm:f>
            <xm:f>'Listados Datos'!$P$5</xm:f>
            <x14:dxf>
              <fill>
                <patternFill>
                  <bgColor rgb="FFFFFF00"/>
                </patternFill>
              </fill>
            </x14:dxf>
          </x14:cfRule>
          <x14:cfRule type="containsText" priority="13378" operator="containsText" id="{C3C0D340-05FA-43D1-9085-4039816BD557}">
            <xm:f>NOT(ISERROR(SEARCH('Listados Datos'!$P$6,AR205)))</xm:f>
            <xm:f>'Listados Datos'!$P$6</xm:f>
            <x14:dxf>
              <fill>
                <patternFill>
                  <bgColor rgb="FFFFC000"/>
                </patternFill>
              </fill>
            </x14:dxf>
          </x14:cfRule>
          <x14:cfRule type="containsText" priority="13379" operator="containsText" id="{239428D6-F222-415F-9077-4A77AABB755E}">
            <xm:f>NOT(ISERROR(SEARCH('Listados Datos'!$P$7,AR205)))</xm:f>
            <xm:f>'Listados Datos'!$P$7</xm:f>
            <x14:dxf>
              <fill>
                <patternFill>
                  <bgColor rgb="FFFF0000"/>
                </patternFill>
              </fill>
            </x14:dxf>
          </x14:cfRule>
          <xm:sqref>AR205</xm:sqref>
        </x14:conditionalFormatting>
        <x14:conditionalFormatting xmlns:xm="http://schemas.microsoft.com/office/excel/2006/main">
          <x14:cfRule type="containsText" priority="13371" operator="containsText" id="{4483621C-D0F8-449B-BF00-BB7BE410C957}">
            <xm:f>NOT(ISERROR(SEARCH('Listados Datos'!$T$3,AF208)))</xm:f>
            <xm:f>'Listados Datos'!$T$3</xm:f>
            <x14:dxf>
              <fill>
                <patternFill patternType="solid">
                  <bgColor rgb="FFC00000"/>
                </patternFill>
              </fill>
            </x14:dxf>
          </x14:cfRule>
          <x14:cfRule type="containsText" priority="13372" operator="containsText" id="{80D3F8FE-7C61-48B8-A7DB-737A65BA0EFA}">
            <xm:f>NOT(ISERROR(SEARCH('Listados Datos'!$T$4,AF208)))</xm:f>
            <xm:f>'Listados Datos'!$T$4</xm:f>
            <x14:dxf>
              <font>
                <b/>
                <i val="0"/>
                <color theme="0"/>
              </font>
              <fill>
                <patternFill>
                  <bgColor rgb="FFE26B0A"/>
                </patternFill>
              </fill>
            </x14:dxf>
          </x14:cfRule>
          <x14:cfRule type="containsText" priority="13373" operator="containsText" id="{98EB9864-66F5-457A-9EB3-A5E2CD5A868C}">
            <xm:f>NOT(ISERROR(SEARCH('Listados Datos'!$T$5,AF208)))</xm:f>
            <xm:f>'Listados Datos'!$T$5</xm:f>
            <x14:dxf>
              <font>
                <b/>
                <i val="0"/>
                <color auto="1"/>
              </font>
              <fill>
                <patternFill>
                  <bgColor rgb="FFFFFF00"/>
                </patternFill>
              </fill>
            </x14:dxf>
          </x14:cfRule>
          <x14:cfRule type="containsText" priority="13374" operator="containsText" id="{B18043BF-975D-4A1D-9868-6D1768CFC7E1}">
            <xm:f>NOT(ISERROR(SEARCH('Listados Datos'!$T$6,AF208)))</xm:f>
            <xm:f>'Listados Datos'!$T$6</xm:f>
            <x14:dxf>
              <font>
                <b/>
                <i val="0"/>
              </font>
              <fill>
                <patternFill>
                  <bgColor rgb="FF92D050"/>
                </patternFill>
              </fill>
            </x14:dxf>
          </x14:cfRule>
          <xm:sqref>AF208:AF209 AF213</xm:sqref>
        </x14:conditionalFormatting>
        <x14:conditionalFormatting xmlns:xm="http://schemas.microsoft.com/office/excel/2006/main">
          <x14:cfRule type="containsText" priority="13367" operator="containsText" id="{540305AC-0C73-4163-AB04-9353804001C3}">
            <xm:f>NOT(ISERROR(SEARCH('Listados Datos'!$T$3,AB208)))</xm:f>
            <xm:f>'Listados Datos'!$T$3</xm:f>
            <x14:dxf>
              <fill>
                <patternFill patternType="solid">
                  <bgColor rgb="FFC00000"/>
                </patternFill>
              </fill>
            </x14:dxf>
          </x14:cfRule>
          <x14:cfRule type="containsText" priority="13368" operator="containsText" id="{EF972A08-8DA5-4A98-A046-8FDAE79838A5}">
            <xm:f>NOT(ISERROR(SEARCH('Listados Datos'!$T$4,AB208)))</xm:f>
            <xm:f>'Listados Datos'!$T$4</xm:f>
            <x14:dxf>
              <font>
                <b/>
                <i val="0"/>
                <color theme="0"/>
              </font>
              <fill>
                <patternFill>
                  <bgColor rgb="FFE26B0A"/>
                </patternFill>
              </fill>
            </x14:dxf>
          </x14:cfRule>
          <x14:cfRule type="containsText" priority="13369" operator="containsText" id="{2183B6F9-23B9-4AB3-B4A9-2881AC5AA0AB}">
            <xm:f>NOT(ISERROR(SEARCH('Listados Datos'!$T$5,AB208)))</xm:f>
            <xm:f>'Listados Datos'!$T$5</xm:f>
            <x14:dxf>
              <font>
                <b/>
                <i val="0"/>
                <color auto="1"/>
              </font>
              <fill>
                <patternFill>
                  <bgColor rgb="FFFFFF00"/>
                </patternFill>
              </fill>
            </x14:dxf>
          </x14:cfRule>
          <x14:cfRule type="containsText" priority="13370" operator="containsText" id="{760F66E0-9F7F-4B5A-A161-CC1907FA220A}">
            <xm:f>NOT(ISERROR(SEARCH('Listados Datos'!$T$6,AB208)))</xm:f>
            <xm:f>'Listados Datos'!$T$6</xm:f>
            <x14:dxf>
              <font>
                <b/>
                <i val="0"/>
              </font>
              <fill>
                <patternFill>
                  <bgColor rgb="FF92D050"/>
                </patternFill>
              </fill>
            </x14:dxf>
          </x14:cfRule>
          <xm:sqref>AB208:AB209</xm:sqref>
        </x14:conditionalFormatting>
        <x14:conditionalFormatting xmlns:xm="http://schemas.microsoft.com/office/excel/2006/main">
          <x14:cfRule type="containsText" priority="13357" operator="containsText" id="{5C7BCA51-72CB-4670-9846-1903F01D1B39}">
            <xm:f>NOT(ISERROR(SEARCH('Listados Datos'!$P$3,Z208)))</xm:f>
            <xm:f>'Listados Datos'!$P$3</xm:f>
            <x14:dxf>
              <fill>
                <patternFill>
                  <bgColor rgb="FF99CC00"/>
                </patternFill>
              </fill>
            </x14:dxf>
          </x14:cfRule>
          <x14:cfRule type="containsText" priority="13358" operator="containsText" id="{6EFBB3CB-A8AF-49DE-BE85-A695A8B296BC}">
            <xm:f>NOT(ISERROR(SEARCH('Listados Datos'!$P$4,Z208)))</xm:f>
            <xm:f>'Listados Datos'!$P$4</xm:f>
            <x14:dxf>
              <fill>
                <patternFill>
                  <bgColor rgb="FF33CC33"/>
                </patternFill>
              </fill>
            </x14:dxf>
          </x14:cfRule>
          <x14:cfRule type="containsText" priority="13359" operator="containsText" id="{F58519C9-6627-429D-A239-84BECCDB29D2}">
            <xm:f>NOT(ISERROR(SEARCH('Listados Datos'!$P$5,Z208)))</xm:f>
            <xm:f>'Listados Datos'!$P$5</xm:f>
            <x14:dxf>
              <fill>
                <patternFill>
                  <bgColor rgb="FFFFFF00"/>
                </patternFill>
              </fill>
            </x14:dxf>
          </x14:cfRule>
          <x14:cfRule type="containsText" priority="13360" operator="containsText" id="{A18C4EDC-7AD6-4017-8798-37D57190CE29}">
            <xm:f>NOT(ISERROR(SEARCH('Listados Datos'!$P$6,Z208)))</xm:f>
            <xm:f>'Listados Datos'!$P$6</xm:f>
            <x14:dxf>
              <fill>
                <patternFill>
                  <bgColor rgb="FFFFC000"/>
                </patternFill>
              </fill>
            </x14:dxf>
          </x14:cfRule>
          <x14:cfRule type="containsText" priority="13361" operator="containsText" id="{CECD1870-A73B-4B1A-9D1E-00458866F058}">
            <xm:f>NOT(ISERROR(SEARCH('Listados Datos'!$P$7,Z208)))</xm:f>
            <xm:f>'Listados Datos'!$P$7</xm:f>
            <x14:dxf>
              <fill>
                <patternFill>
                  <bgColor rgb="FFFF0000"/>
                </patternFill>
              </fill>
            </x14:dxf>
          </x14:cfRule>
          <xm:sqref>Z208:Z209</xm:sqref>
        </x14:conditionalFormatting>
        <x14:conditionalFormatting xmlns:xm="http://schemas.microsoft.com/office/excel/2006/main">
          <x14:cfRule type="containsText" priority="13333" operator="containsText" id="{1B47977B-67FD-4841-B447-D5344D3C99C6}">
            <xm:f>NOT(ISERROR(SEARCH('Listados Datos'!$T$3,AT208)))</xm:f>
            <xm:f>'Listados Datos'!$T$3</xm:f>
            <x14:dxf>
              <fill>
                <patternFill patternType="solid">
                  <bgColor rgb="FFC00000"/>
                </patternFill>
              </fill>
            </x14:dxf>
          </x14:cfRule>
          <x14:cfRule type="containsText" priority="13334" operator="containsText" id="{6A0815A1-3A90-4F2F-B0AA-DBA10F857F2B}">
            <xm:f>NOT(ISERROR(SEARCH('Listados Datos'!$T$4,AT208)))</xm:f>
            <xm:f>'Listados Datos'!$T$4</xm:f>
            <x14:dxf>
              <font>
                <b/>
                <i val="0"/>
                <color theme="0"/>
              </font>
              <fill>
                <patternFill>
                  <bgColor rgb="FFE26B0A"/>
                </patternFill>
              </fill>
            </x14:dxf>
          </x14:cfRule>
          <x14:cfRule type="containsText" priority="13335" operator="containsText" id="{765DAF9A-250D-4DBD-B7D8-C200CADAE032}">
            <xm:f>NOT(ISERROR(SEARCH('Listados Datos'!$T$5,AT208)))</xm:f>
            <xm:f>'Listados Datos'!$T$5</xm:f>
            <x14:dxf>
              <font>
                <b/>
                <i val="0"/>
                <color auto="1"/>
              </font>
              <fill>
                <patternFill>
                  <bgColor rgb="FFFFFF00"/>
                </patternFill>
              </fill>
            </x14:dxf>
          </x14:cfRule>
          <x14:cfRule type="containsText" priority="13336" operator="containsText" id="{89F43894-56AC-40DD-A88C-5F9B3DC877C9}">
            <xm:f>NOT(ISERROR(SEARCH('Listados Datos'!$T$6,AT208)))</xm:f>
            <xm:f>'Listados Datos'!$T$6</xm:f>
            <x14:dxf>
              <font>
                <b/>
                <i val="0"/>
              </font>
              <fill>
                <patternFill>
                  <bgColor rgb="FF92D050"/>
                </patternFill>
              </fill>
            </x14:dxf>
          </x14:cfRule>
          <xm:sqref>AT208</xm:sqref>
        </x14:conditionalFormatting>
        <x14:conditionalFormatting xmlns:xm="http://schemas.microsoft.com/office/excel/2006/main">
          <x14:cfRule type="containsText" priority="13323" operator="containsText" id="{FF3A99B7-0C70-48D3-93C4-06F96EEA12E1}">
            <xm:f>NOT(ISERROR(SEARCH('Listados Datos'!$P$3,AR208)))</xm:f>
            <xm:f>'Listados Datos'!$P$3</xm:f>
            <x14:dxf>
              <fill>
                <patternFill>
                  <bgColor rgb="FF99CC00"/>
                </patternFill>
              </fill>
            </x14:dxf>
          </x14:cfRule>
          <x14:cfRule type="containsText" priority="13324" operator="containsText" id="{A7FE3C3E-6D6E-463F-9A78-D99D56FBCBD9}">
            <xm:f>NOT(ISERROR(SEARCH('Listados Datos'!$P$4,AR208)))</xm:f>
            <xm:f>'Listados Datos'!$P$4</xm:f>
            <x14:dxf>
              <fill>
                <patternFill>
                  <bgColor rgb="FF33CC33"/>
                </patternFill>
              </fill>
            </x14:dxf>
          </x14:cfRule>
          <x14:cfRule type="containsText" priority="13325" operator="containsText" id="{B1D0EF8B-62E8-446E-AD04-DE8D116F4FF1}">
            <xm:f>NOT(ISERROR(SEARCH('Listados Datos'!$P$5,AR208)))</xm:f>
            <xm:f>'Listados Datos'!$P$5</xm:f>
            <x14:dxf>
              <fill>
                <patternFill>
                  <bgColor rgb="FFFFFF00"/>
                </patternFill>
              </fill>
            </x14:dxf>
          </x14:cfRule>
          <x14:cfRule type="containsText" priority="13326" operator="containsText" id="{2100AE67-9DD4-41B8-A74A-5C099F3BCE92}">
            <xm:f>NOT(ISERROR(SEARCH('Listados Datos'!$P$6,AR208)))</xm:f>
            <xm:f>'Listados Datos'!$P$6</xm:f>
            <x14:dxf>
              <fill>
                <patternFill>
                  <bgColor rgb="FFFFC000"/>
                </patternFill>
              </fill>
            </x14:dxf>
          </x14:cfRule>
          <x14:cfRule type="containsText" priority="13327" operator="containsText" id="{47DAC90B-B9A1-43D6-8F62-1262086C4DEF}">
            <xm:f>NOT(ISERROR(SEARCH('Listados Datos'!$P$7,AR208)))</xm:f>
            <xm:f>'Listados Datos'!$P$7</xm:f>
            <x14:dxf>
              <fill>
                <patternFill>
                  <bgColor rgb="FFFF0000"/>
                </patternFill>
              </fill>
            </x14:dxf>
          </x14:cfRule>
          <xm:sqref>AR208</xm:sqref>
        </x14:conditionalFormatting>
        <x14:conditionalFormatting xmlns:xm="http://schemas.microsoft.com/office/excel/2006/main">
          <x14:cfRule type="containsText" priority="13319" operator="containsText" id="{5BC78826-8302-49CE-98B3-CE697262721A}">
            <xm:f>NOT(ISERROR(SEARCH('Listados Datos'!$T$3,AT209)))</xm:f>
            <xm:f>'Listados Datos'!$T$3</xm:f>
            <x14:dxf>
              <fill>
                <patternFill patternType="solid">
                  <bgColor rgb="FFC00000"/>
                </patternFill>
              </fill>
            </x14:dxf>
          </x14:cfRule>
          <x14:cfRule type="containsText" priority="13320" operator="containsText" id="{97CFC054-A170-46C3-B346-51F0F3201059}">
            <xm:f>NOT(ISERROR(SEARCH('Listados Datos'!$T$4,AT209)))</xm:f>
            <xm:f>'Listados Datos'!$T$4</xm:f>
            <x14:dxf>
              <font>
                <b/>
                <i val="0"/>
                <color theme="0"/>
              </font>
              <fill>
                <patternFill>
                  <bgColor rgb="FFE26B0A"/>
                </patternFill>
              </fill>
            </x14:dxf>
          </x14:cfRule>
          <x14:cfRule type="containsText" priority="13321" operator="containsText" id="{FFD507A7-ECFF-46DB-86EF-B38FB813CB4E}">
            <xm:f>NOT(ISERROR(SEARCH('Listados Datos'!$T$5,AT209)))</xm:f>
            <xm:f>'Listados Datos'!$T$5</xm:f>
            <x14:dxf>
              <font>
                <b/>
                <i val="0"/>
                <color auto="1"/>
              </font>
              <fill>
                <patternFill>
                  <bgColor rgb="FFFFFF00"/>
                </patternFill>
              </fill>
            </x14:dxf>
          </x14:cfRule>
          <x14:cfRule type="containsText" priority="13322" operator="containsText" id="{59D00AF6-B539-4549-A4D5-ACCD04ADC204}">
            <xm:f>NOT(ISERROR(SEARCH('Listados Datos'!$T$6,AT209)))</xm:f>
            <xm:f>'Listados Datos'!$T$6</xm:f>
            <x14:dxf>
              <font>
                <b/>
                <i val="0"/>
              </font>
              <fill>
                <patternFill>
                  <bgColor rgb="FF92D050"/>
                </patternFill>
              </fill>
            </x14:dxf>
          </x14:cfRule>
          <xm:sqref>AT209</xm:sqref>
        </x14:conditionalFormatting>
        <x14:conditionalFormatting xmlns:xm="http://schemas.microsoft.com/office/excel/2006/main">
          <x14:cfRule type="containsText" priority="13309" operator="containsText" id="{00D2406F-B7C9-49B9-A6BD-46BC20F31EC4}">
            <xm:f>NOT(ISERROR(SEARCH('Listados Datos'!$P$3,AR209)))</xm:f>
            <xm:f>'Listados Datos'!$P$3</xm:f>
            <x14:dxf>
              <fill>
                <patternFill>
                  <bgColor rgb="FF99CC00"/>
                </patternFill>
              </fill>
            </x14:dxf>
          </x14:cfRule>
          <x14:cfRule type="containsText" priority="13310" operator="containsText" id="{3C3EB2DC-C9EF-4F0D-89E8-4764629F1C92}">
            <xm:f>NOT(ISERROR(SEARCH('Listados Datos'!$P$4,AR209)))</xm:f>
            <xm:f>'Listados Datos'!$P$4</xm:f>
            <x14:dxf>
              <fill>
                <patternFill>
                  <bgColor rgb="FF33CC33"/>
                </patternFill>
              </fill>
            </x14:dxf>
          </x14:cfRule>
          <x14:cfRule type="containsText" priority="13311" operator="containsText" id="{CD47D588-860C-4B54-B445-F488960F6550}">
            <xm:f>NOT(ISERROR(SEARCH('Listados Datos'!$P$5,AR209)))</xm:f>
            <xm:f>'Listados Datos'!$P$5</xm:f>
            <x14:dxf>
              <fill>
                <patternFill>
                  <bgColor rgb="FFFFFF00"/>
                </patternFill>
              </fill>
            </x14:dxf>
          </x14:cfRule>
          <x14:cfRule type="containsText" priority="13312" operator="containsText" id="{1D56DC55-C7FB-4B5B-8C5D-79312EBA0B07}">
            <xm:f>NOT(ISERROR(SEARCH('Listados Datos'!$P$6,AR209)))</xm:f>
            <xm:f>'Listados Datos'!$P$6</xm:f>
            <x14:dxf>
              <fill>
                <patternFill>
                  <bgColor rgb="FFFFC000"/>
                </patternFill>
              </fill>
            </x14:dxf>
          </x14:cfRule>
          <x14:cfRule type="containsText" priority="13313" operator="containsText" id="{0E8D3EF1-AC1D-466D-96C3-03AED693E987}">
            <xm:f>NOT(ISERROR(SEARCH('Listados Datos'!$P$7,AR209)))</xm:f>
            <xm:f>'Listados Datos'!$P$7</xm:f>
            <x14:dxf>
              <fill>
                <patternFill>
                  <bgColor rgb="FFFF0000"/>
                </patternFill>
              </fill>
            </x14:dxf>
          </x14:cfRule>
          <xm:sqref>AR209</xm:sqref>
        </x14:conditionalFormatting>
        <x14:conditionalFormatting xmlns:xm="http://schemas.microsoft.com/office/excel/2006/main">
          <x14:cfRule type="containsText" priority="13169" operator="containsText" id="{5598AF3C-DE05-442A-AB44-3A6538866EE6}">
            <xm:f>NOT(ISERROR(SEARCH('Listados Datos'!$T$3,AT219)))</xm:f>
            <xm:f>'Listados Datos'!$T$3</xm:f>
            <x14:dxf>
              <fill>
                <patternFill patternType="solid">
                  <bgColor rgb="FFC00000"/>
                </patternFill>
              </fill>
            </x14:dxf>
          </x14:cfRule>
          <x14:cfRule type="containsText" priority="13170" operator="containsText" id="{6BB71F1E-9ADB-4879-932B-FF1F320FAEC9}">
            <xm:f>NOT(ISERROR(SEARCH('Listados Datos'!$T$4,AT219)))</xm:f>
            <xm:f>'Listados Datos'!$T$4</xm:f>
            <x14:dxf>
              <font>
                <b/>
                <i val="0"/>
                <color theme="0"/>
              </font>
              <fill>
                <patternFill>
                  <bgColor rgb="FFE26B0A"/>
                </patternFill>
              </fill>
            </x14:dxf>
          </x14:cfRule>
          <x14:cfRule type="containsText" priority="13171" operator="containsText" id="{BB56E39E-9409-4E55-A9E5-A682D66FE890}">
            <xm:f>NOT(ISERROR(SEARCH('Listados Datos'!$T$5,AT219)))</xm:f>
            <xm:f>'Listados Datos'!$T$5</xm:f>
            <x14:dxf>
              <font>
                <b/>
                <i val="0"/>
                <color auto="1"/>
              </font>
              <fill>
                <patternFill>
                  <bgColor rgb="FFFFFF00"/>
                </patternFill>
              </fill>
            </x14:dxf>
          </x14:cfRule>
          <x14:cfRule type="containsText" priority="13172" operator="containsText" id="{2C07F11A-8791-4D4F-8806-80E07631EC11}">
            <xm:f>NOT(ISERROR(SEARCH('Listados Datos'!$T$6,AT219)))</xm:f>
            <xm:f>'Listados Datos'!$T$6</xm:f>
            <x14:dxf>
              <font>
                <b/>
                <i val="0"/>
              </font>
              <fill>
                <patternFill>
                  <bgColor rgb="FF92D050"/>
                </patternFill>
              </fill>
            </x14:dxf>
          </x14:cfRule>
          <xm:sqref>AT219</xm:sqref>
        </x14:conditionalFormatting>
        <x14:conditionalFormatting xmlns:xm="http://schemas.microsoft.com/office/excel/2006/main">
          <x14:cfRule type="containsText" priority="13159" operator="containsText" id="{55DE5610-214D-4615-9C49-28D82003EF2E}">
            <xm:f>NOT(ISERROR(SEARCH('Listados Datos'!$P$3,AR219)))</xm:f>
            <xm:f>'Listados Datos'!$P$3</xm:f>
            <x14:dxf>
              <fill>
                <patternFill>
                  <bgColor rgb="FF99CC00"/>
                </patternFill>
              </fill>
            </x14:dxf>
          </x14:cfRule>
          <x14:cfRule type="containsText" priority="13160" operator="containsText" id="{A6E2F007-DBA0-450F-8CFB-0E945FC85979}">
            <xm:f>NOT(ISERROR(SEARCH('Listados Datos'!$P$4,AR219)))</xm:f>
            <xm:f>'Listados Datos'!$P$4</xm:f>
            <x14:dxf>
              <fill>
                <patternFill>
                  <bgColor rgb="FF33CC33"/>
                </patternFill>
              </fill>
            </x14:dxf>
          </x14:cfRule>
          <x14:cfRule type="containsText" priority="13161" operator="containsText" id="{173D13B9-E68E-4194-954B-B25DC1AD243B}">
            <xm:f>NOT(ISERROR(SEARCH('Listados Datos'!$P$5,AR219)))</xm:f>
            <xm:f>'Listados Datos'!$P$5</xm:f>
            <x14:dxf>
              <fill>
                <patternFill>
                  <bgColor rgb="FFFFFF00"/>
                </patternFill>
              </fill>
            </x14:dxf>
          </x14:cfRule>
          <x14:cfRule type="containsText" priority="13162" operator="containsText" id="{A384913B-50A8-46CE-93B8-616B93332223}">
            <xm:f>NOT(ISERROR(SEARCH('Listados Datos'!$P$6,AR219)))</xm:f>
            <xm:f>'Listados Datos'!$P$6</xm:f>
            <x14:dxf>
              <fill>
                <patternFill>
                  <bgColor rgb="FFFFC000"/>
                </patternFill>
              </fill>
            </x14:dxf>
          </x14:cfRule>
          <x14:cfRule type="containsText" priority="13163" operator="containsText" id="{37AC58B9-86A9-4265-86E8-A407C856D0A5}">
            <xm:f>NOT(ISERROR(SEARCH('Listados Datos'!$P$7,AR219)))</xm:f>
            <xm:f>'Listados Datos'!$P$7</xm:f>
            <x14:dxf>
              <fill>
                <patternFill>
                  <bgColor rgb="FFFF0000"/>
                </patternFill>
              </fill>
            </x14:dxf>
          </x14:cfRule>
          <xm:sqref>AR219</xm:sqref>
        </x14:conditionalFormatting>
        <x14:conditionalFormatting xmlns:xm="http://schemas.microsoft.com/office/excel/2006/main">
          <x14:cfRule type="containsText" priority="13291" operator="containsText" id="{C447D24C-E4A6-4A95-915F-EF6C9C4739D7}">
            <xm:f>NOT(ISERROR(SEARCH('Listados Datos'!$T$3,AF210)))</xm:f>
            <xm:f>'Listados Datos'!$T$3</xm:f>
            <x14:dxf>
              <fill>
                <patternFill patternType="solid">
                  <bgColor rgb="FFC00000"/>
                </patternFill>
              </fill>
            </x14:dxf>
          </x14:cfRule>
          <x14:cfRule type="containsText" priority="13292" operator="containsText" id="{64E8877E-53AC-482C-8D88-60739A29FAF0}">
            <xm:f>NOT(ISERROR(SEARCH('Listados Datos'!$T$4,AF210)))</xm:f>
            <xm:f>'Listados Datos'!$T$4</xm:f>
            <x14:dxf>
              <font>
                <b/>
                <i val="0"/>
                <color theme="0"/>
              </font>
              <fill>
                <patternFill>
                  <bgColor rgb="FFE26B0A"/>
                </patternFill>
              </fill>
            </x14:dxf>
          </x14:cfRule>
          <x14:cfRule type="containsText" priority="13293" operator="containsText" id="{9D21C068-25F5-49AB-BA5D-8D62262D9583}">
            <xm:f>NOT(ISERROR(SEARCH('Listados Datos'!$T$5,AF210)))</xm:f>
            <xm:f>'Listados Datos'!$T$5</xm:f>
            <x14:dxf>
              <font>
                <b/>
                <i val="0"/>
                <color auto="1"/>
              </font>
              <fill>
                <patternFill>
                  <bgColor rgb="FFFFFF00"/>
                </patternFill>
              </fill>
            </x14:dxf>
          </x14:cfRule>
          <x14:cfRule type="containsText" priority="13294" operator="containsText" id="{21331FD0-B365-4648-829D-B15312AE848B}">
            <xm:f>NOT(ISERROR(SEARCH('Listados Datos'!$T$6,AF210)))</xm:f>
            <xm:f>'Listados Datos'!$T$6</xm:f>
            <x14:dxf>
              <font>
                <b/>
                <i val="0"/>
              </font>
              <fill>
                <patternFill>
                  <bgColor rgb="FF92D050"/>
                </patternFill>
              </fill>
            </x14:dxf>
          </x14:cfRule>
          <xm:sqref>AF210:AF211</xm:sqref>
        </x14:conditionalFormatting>
        <x14:conditionalFormatting xmlns:xm="http://schemas.microsoft.com/office/excel/2006/main">
          <x14:cfRule type="containsText" priority="13287" operator="containsText" id="{9273215D-AD5B-4E2D-993E-A686CD2676A4}">
            <xm:f>NOT(ISERROR(SEARCH('Listados Datos'!$T$3,AB210)))</xm:f>
            <xm:f>'Listados Datos'!$T$3</xm:f>
            <x14:dxf>
              <fill>
                <patternFill patternType="solid">
                  <bgColor rgb="FFC00000"/>
                </patternFill>
              </fill>
            </x14:dxf>
          </x14:cfRule>
          <x14:cfRule type="containsText" priority="13288" operator="containsText" id="{44D837B0-0C17-4C91-8644-70CD0E00188F}">
            <xm:f>NOT(ISERROR(SEARCH('Listados Datos'!$T$4,AB210)))</xm:f>
            <xm:f>'Listados Datos'!$T$4</xm:f>
            <x14:dxf>
              <font>
                <b/>
                <i val="0"/>
                <color theme="0"/>
              </font>
              <fill>
                <patternFill>
                  <bgColor rgb="FFE26B0A"/>
                </patternFill>
              </fill>
            </x14:dxf>
          </x14:cfRule>
          <x14:cfRule type="containsText" priority="13289" operator="containsText" id="{58A82FD4-1CA1-42DF-9FFE-B168A8AE088E}">
            <xm:f>NOT(ISERROR(SEARCH('Listados Datos'!$T$5,AB210)))</xm:f>
            <xm:f>'Listados Datos'!$T$5</xm:f>
            <x14:dxf>
              <font>
                <b/>
                <i val="0"/>
                <color auto="1"/>
              </font>
              <fill>
                <patternFill>
                  <bgColor rgb="FFFFFF00"/>
                </patternFill>
              </fill>
            </x14:dxf>
          </x14:cfRule>
          <x14:cfRule type="containsText" priority="13290" operator="containsText" id="{602DB1EE-1537-4727-A527-CBC7C52B394D}">
            <xm:f>NOT(ISERROR(SEARCH('Listados Datos'!$T$6,AB210)))</xm:f>
            <xm:f>'Listados Datos'!$T$6</xm:f>
            <x14:dxf>
              <font>
                <b/>
                <i val="0"/>
              </font>
              <fill>
                <patternFill>
                  <bgColor rgb="FF92D050"/>
                </patternFill>
              </fill>
            </x14:dxf>
          </x14:cfRule>
          <xm:sqref>AB210:AB211</xm:sqref>
        </x14:conditionalFormatting>
        <x14:conditionalFormatting xmlns:xm="http://schemas.microsoft.com/office/excel/2006/main">
          <x14:cfRule type="containsText" priority="13277" operator="containsText" id="{7F7AD1DD-2461-421E-9A77-534B9FFC23F4}">
            <xm:f>NOT(ISERROR(SEARCH('Listados Datos'!$P$3,Z210)))</xm:f>
            <xm:f>'Listados Datos'!$P$3</xm:f>
            <x14:dxf>
              <fill>
                <patternFill>
                  <bgColor rgb="FF99CC00"/>
                </patternFill>
              </fill>
            </x14:dxf>
          </x14:cfRule>
          <x14:cfRule type="containsText" priority="13278" operator="containsText" id="{8A38D476-71FC-48FB-BE1C-CD2CDFED3C8A}">
            <xm:f>NOT(ISERROR(SEARCH('Listados Datos'!$P$4,Z210)))</xm:f>
            <xm:f>'Listados Datos'!$P$4</xm:f>
            <x14:dxf>
              <fill>
                <patternFill>
                  <bgColor rgb="FF33CC33"/>
                </patternFill>
              </fill>
            </x14:dxf>
          </x14:cfRule>
          <x14:cfRule type="containsText" priority="13279" operator="containsText" id="{52E61671-938A-4487-BA6E-51C05C0389E4}">
            <xm:f>NOT(ISERROR(SEARCH('Listados Datos'!$P$5,Z210)))</xm:f>
            <xm:f>'Listados Datos'!$P$5</xm:f>
            <x14:dxf>
              <fill>
                <patternFill>
                  <bgColor rgb="FFFFFF00"/>
                </patternFill>
              </fill>
            </x14:dxf>
          </x14:cfRule>
          <x14:cfRule type="containsText" priority="13280" operator="containsText" id="{5825A7DB-49D3-46FB-9D4E-87ADBAEFC215}">
            <xm:f>NOT(ISERROR(SEARCH('Listados Datos'!$P$6,Z210)))</xm:f>
            <xm:f>'Listados Datos'!$P$6</xm:f>
            <x14:dxf>
              <fill>
                <patternFill>
                  <bgColor rgb="FFFFC000"/>
                </patternFill>
              </fill>
            </x14:dxf>
          </x14:cfRule>
          <x14:cfRule type="containsText" priority="13281" operator="containsText" id="{AEBF0620-55F7-4EC4-9D7A-2B181BF49D56}">
            <xm:f>NOT(ISERROR(SEARCH('Listados Datos'!$P$7,Z210)))</xm:f>
            <xm:f>'Listados Datos'!$P$7</xm:f>
            <x14:dxf>
              <fill>
                <patternFill>
                  <bgColor rgb="FFFF0000"/>
                </patternFill>
              </fill>
            </x14:dxf>
          </x14:cfRule>
          <xm:sqref>Z210:Z211</xm:sqref>
        </x14:conditionalFormatting>
        <x14:conditionalFormatting xmlns:xm="http://schemas.microsoft.com/office/excel/2006/main">
          <x14:cfRule type="containsText" priority="13127" operator="containsText" id="{B3970FE2-A40C-44EF-B6E7-3607FF7B5524}">
            <xm:f>NOT(ISERROR(SEARCH('Listados Datos'!$T$3,AT216)))</xm:f>
            <xm:f>'Listados Datos'!$T$3</xm:f>
            <x14:dxf>
              <fill>
                <patternFill patternType="solid">
                  <bgColor rgb="FFC00000"/>
                </patternFill>
              </fill>
            </x14:dxf>
          </x14:cfRule>
          <x14:cfRule type="containsText" priority="13128" operator="containsText" id="{EB5BA305-C863-4A7A-9FAB-59119EF5CCF6}">
            <xm:f>NOT(ISERROR(SEARCH('Listados Datos'!$T$4,AT216)))</xm:f>
            <xm:f>'Listados Datos'!$T$4</xm:f>
            <x14:dxf>
              <font>
                <b/>
                <i val="0"/>
                <color theme="0"/>
              </font>
              <fill>
                <patternFill>
                  <bgColor rgb="FFE26B0A"/>
                </patternFill>
              </fill>
            </x14:dxf>
          </x14:cfRule>
          <x14:cfRule type="containsText" priority="13129" operator="containsText" id="{31A28941-0AF9-4269-BDEB-FB402E4DA5FF}">
            <xm:f>NOT(ISERROR(SEARCH('Listados Datos'!$T$5,AT216)))</xm:f>
            <xm:f>'Listados Datos'!$T$5</xm:f>
            <x14:dxf>
              <font>
                <b/>
                <i val="0"/>
                <color auto="1"/>
              </font>
              <fill>
                <patternFill>
                  <bgColor rgb="FFFFFF00"/>
                </patternFill>
              </fill>
            </x14:dxf>
          </x14:cfRule>
          <x14:cfRule type="containsText" priority="13130" operator="containsText" id="{66C03D97-F7FE-4F35-9822-8719AB3EA9E3}">
            <xm:f>NOT(ISERROR(SEARCH('Listados Datos'!$T$6,AT216)))</xm:f>
            <xm:f>'Listados Datos'!$T$6</xm:f>
            <x14:dxf>
              <font>
                <b/>
                <i val="0"/>
              </font>
              <fill>
                <patternFill>
                  <bgColor rgb="FF92D050"/>
                </patternFill>
              </fill>
            </x14:dxf>
          </x14:cfRule>
          <xm:sqref>AT216</xm:sqref>
        </x14:conditionalFormatting>
        <x14:conditionalFormatting xmlns:xm="http://schemas.microsoft.com/office/excel/2006/main">
          <x14:cfRule type="containsText" priority="13117" operator="containsText" id="{07471733-D88F-48AE-8605-8BFB6A0134AF}">
            <xm:f>NOT(ISERROR(SEARCH('Listados Datos'!$P$3,AR216)))</xm:f>
            <xm:f>'Listados Datos'!$P$3</xm:f>
            <x14:dxf>
              <fill>
                <patternFill>
                  <bgColor rgb="FF99CC00"/>
                </patternFill>
              </fill>
            </x14:dxf>
          </x14:cfRule>
          <x14:cfRule type="containsText" priority="13118" operator="containsText" id="{A75CA4F4-23DC-4662-A8C7-745C5372F7E4}">
            <xm:f>NOT(ISERROR(SEARCH('Listados Datos'!$P$4,AR216)))</xm:f>
            <xm:f>'Listados Datos'!$P$4</xm:f>
            <x14:dxf>
              <fill>
                <patternFill>
                  <bgColor rgb="FF33CC33"/>
                </patternFill>
              </fill>
            </x14:dxf>
          </x14:cfRule>
          <x14:cfRule type="containsText" priority="13119" operator="containsText" id="{E49EF3FB-847F-45ED-9471-7822BC007DCF}">
            <xm:f>NOT(ISERROR(SEARCH('Listados Datos'!$P$5,AR216)))</xm:f>
            <xm:f>'Listados Datos'!$P$5</xm:f>
            <x14:dxf>
              <fill>
                <patternFill>
                  <bgColor rgb="FFFFFF00"/>
                </patternFill>
              </fill>
            </x14:dxf>
          </x14:cfRule>
          <x14:cfRule type="containsText" priority="13120" operator="containsText" id="{BAA62A06-07FE-463B-A5AA-56697E01C742}">
            <xm:f>NOT(ISERROR(SEARCH('Listados Datos'!$P$6,AR216)))</xm:f>
            <xm:f>'Listados Datos'!$P$6</xm:f>
            <x14:dxf>
              <fill>
                <patternFill>
                  <bgColor rgb="FFFFC000"/>
                </patternFill>
              </fill>
            </x14:dxf>
          </x14:cfRule>
          <x14:cfRule type="containsText" priority="13121" operator="containsText" id="{9C8DFBEF-4F8E-42C5-890A-53DA136606EF}">
            <xm:f>NOT(ISERROR(SEARCH('Listados Datos'!$P$7,AR216)))</xm:f>
            <xm:f>'Listados Datos'!$P$7</xm:f>
            <x14:dxf>
              <fill>
                <patternFill>
                  <bgColor rgb="FFFF0000"/>
                </patternFill>
              </fill>
            </x14:dxf>
          </x14:cfRule>
          <xm:sqref>AR216</xm:sqref>
        </x14:conditionalFormatting>
        <x14:conditionalFormatting xmlns:xm="http://schemas.microsoft.com/office/excel/2006/main">
          <x14:cfRule type="containsText" priority="13249" operator="containsText" id="{E50FD214-14AD-45C5-B2BA-519257ED10A4}">
            <xm:f>NOT(ISERROR(SEARCH('Listados Datos'!$T$3,AT211)))</xm:f>
            <xm:f>'Listados Datos'!$T$3</xm:f>
            <x14:dxf>
              <fill>
                <patternFill patternType="solid">
                  <bgColor rgb="FFC00000"/>
                </patternFill>
              </fill>
            </x14:dxf>
          </x14:cfRule>
          <x14:cfRule type="containsText" priority="13250" operator="containsText" id="{CB6CED45-E4B4-42E9-9C8D-211D052D5D1C}">
            <xm:f>NOT(ISERROR(SEARCH('Listados Datos'!$T$4,AT211)))</xm:f>
            <xm:f>'Listados Datos'!$T$4</xm:f>
            <x14:dxf>
              <font>
                <b/>
                <i val="0"/>
                <color theme="0"/>
              </font>
              <fill>
                <patternFill>
                  <bgColor rgb="FFE26B0A"/>
                </patternFill>
              </fill>
            </x14:dxf>
          </x14:cfRule>
          <x14:cfRule type="containsText" priority="13251" operator="containsText" id="{2B213ABE-BF18-4962-94FB-007B323FBD0B}">
            <xm:f>NOT(ISERROR(SEARCH('Listados Datos'!$T$5,AT211)))</xm:f>
            <xm:f>'Listados Datos'!$T$5</xm:f>
            <x14:dxf>
              <font>
                <b/>
                <i val="0"/>
                <color auto="1"/>
              </font>
              <fill>
                <patternFill>
                  <bgColor rgb="FFFFFF00"/>
                </patternFill>
              </fill>
            </x14:dxf>
          </x14:cfRule>
          <x14:cfRule type="containsText" priority="13252" operator="containsText" id="{C433FD16-B7CA-46A0-B9FB-3C38FB61AECC}">
            <xm:f>NOT(ISERROR(SEARCH('Listados Datos'!$T$6,AT211)))</xm:f>
            <xm:f>'Listados Datos'!$T$6</xm:f>
            <x14:dxf>
              <font>
                <b/>
                <i val="0"/>
              </font>
              <fill>
                <patternFill>
                  <bgColor rgb="FF92D050"/>
                </patternFill>
              </fill>
            </x14:dxf>
          </x14:cfRule>
          <xm:sqref>AT211</xm:sqref>
        </x14:conditionalFormatting>
        <x14:conditionalFormatting xmlns:xm="http://schemas.microsoft.com/office/excel/2006/main">
          <x14:cfRule type="containsText" priority="13239" operator="containsText" id="{5553DC66-1859-4283-8095-25F4F9609F5A}">
            <xm:f>NOT(ISERROR(SEARCH('Listados Datos'!$P$3,AR211)))</xm:f>
            <xm:f>'Listados Datos'!$P$3</xm:f>
            <x14:dxf>
              <fill>
                <patternFill>
                  <bgColor rgb="FF99CC00"/>
                </patternFill>
              </fill>
            </x14:dxf>
          </x14:cfRule>
          <x14:cfRule type="containsText" priority="13240" operator="containsText" id="{E7F4F5DF-D275-4F2D-AF03-F4E289ADD3E9}">
            <xm:f>NOT(ISERROR(SEARCH('Listados Datos'!$P$4,AR211)))</xm:f>
            <xm:f>'Listados Datos'!$P$4</xm:f>
            <x14:dxf>
              <fill>
                <patternFill>
                  <bgColor rgb="FF33CC33"/>
                </patternFill>
              </fill>
            </x14:dxf>
          </x14:cfRule>
          <x14:cfRule type="containsText" priority="13241" operator="containsText" id="{94C7B717-DB27-4AF4-A722-DB081C56D267}">
            <xm:f>NOT(ISERROR(SEARCH('Listados Datos'!$P$5,AR211)))</xm:f>
            <xm:f>'Listados Datos'!$P$5</xm:f>
            <x14:dxf>
              <fill>
                <patternFill>
                  <bgColor rgb="FFFFFF00"/>
                </patternFill>
              </fill>
            </x14:dxf>
          </x14:cfRule>
          <x14:cfRule type="containsText" priority="13242" operator="containsText" id="{6DF113A2-769D-4501-967B-96CE4E236B5A}">
            <xm:f>NOT(ISERROR(SEARCH('Listados Datos'!$P$6,AR211)))</xm:f>
            <xm:f>'Listados Datos'!$P$6</xm:f>
            <x14:dxf>
              <fill>
                <patternFill>
                  <bgColor rgb="FFFFC000"/>
                </patternFill>
              </fill>
            </x14:dxf>
          </x14:cfRule>
          <x14:cfRule type="containsText" priority="13243" operator="containsText" id="{D7288B52-C55C-4B93-B291-932DDBFA5B96}">
            <xm:f>NOT(ISERROR(SEARCH('Listados Datos'!$P$7,AR211)))</xm:f>
            <xm:f>'Listados Datos'!$P$7</xm:f>
            <x14:dxf>
              <fill>
                <patternFill>
                  <bgColor rgb="FFFF0000"/>
                </patternFill>
              </fill>
            </x14:dxf>
          </x14:cfRule>
          <xm:sqref>AR211</xm:sqref>
        </x14:conditionalFormatting>
        <x14:conditionalFormatting xmlns:xm="http://schemas.microsoft.com/office/excel/2006/main">
          <x14:cfRule type="containsText" priority="13103" operator="containsText" id="{7396C419-C35B-45EF-9A57-340E4776415A}">
            <xm:f>NOT(ISERROR(SEARCH('Listados Datos'!$P$3,AR217)))</xm:f>
            <xm:f>'Listados Datos'!$P$3</xm:f>
            <x14:dxf>
              <fill>
                <patternFill>
                  <bgColor rgb="FF99CC00"/>
                </patternFill>
              </fill>
            </x14:dxf>
          </x14:cfRule>
          <x14:cfRule type="containsText" priority="13104" operator="containsText" id="{69E42097-4841-4780-B92D-60A67D1727E4}">
            <xm:f>NOT(ISERROR(SEARCH('Listados Datos'!$P$4,AR217)))</xm:f>
            <xm:f>'Listados Datos'!$P$4</xm:f>
            <x14:dxf>
              <fill>
                <patternFill>
                  <bgColor rgb="FF33CC33"/>
                </patternFill>
              </fill>
            </x14:dxf>
          </x14:cfRule>
          <x14:cfRule type="containsText" priority="13105" operator="containsText" id="{0D73D6C4-E281-40BA-876F-FB084D710C85}">
            <xm:f>NOT(ISERROR(SEARCH('Listados Datos'!$P$5,AR217)))</xm:f>
            <xm:f>'Listados Datos'!$P$5</xm:f>
            <x14:dxf>
              <fill>
                <patternFill>
                  <bgColor rgb="FFFFFF00"/>
                </patternFill>
              </fill>
            </x14:dxf>
          </x14:cfRule>
          <x14:cfRule type="containsText" priority="13106" operator="containsText" id="{D6861403-2247-44AC-A94B-745CB7AD9F61}">
            <xm:f>NOT(ISERROR(SEARCH('Listados Datos'!$P$6,AR217)))</xm:f>
            <xm:f>'Listados Datos'!$P$6</xm:f>
            <x14:dxf>
              <fill>
                <patternFill>
                  <bgColor rgb="FFFFC000"/>
                </patternFill>
              </fill>
            </x14:dxf>
          </x14:cfRule>
          <x14:cfRule type="containsText" priority="13107" operator="containsText" id="{A3861139-9D3C-48D1-84FA-A8AAD65972A1}">
            <xm:f>NOT(ISERROR(SEARCH('Listados Datos'!$P$7,AR217)))</xm:f>
            <xm:f>'Listados Datos'!$P$7</xm:f>
            <x14:dxf>
              <fill>
                <patternFill>
                  <bgColor rgb="FFFF0000"/>
                </patternFill>
              </fill>
            </x14:dxf>
          </x14:cfRule>
          <xm:sqref>AR217</xm:sqref>
        </x14:conditionalFormatting>
        <x14:conditionalFormatting xmlns:xm="http://schemas.microsoft.com/office/excel/2006/main">
          <x14:cfRule type="containsText" priority="12967" operator="containsText" id="{942B3EF4-4598-41D9-A640-7FE6D31DCC5B}">
            <xm:f>NOT(ISERROR(SEARCH('Listados Datos'!$P$3,AR229)))</xm:f>
            <xm:f>'Listados Datos'!$P$3</xm:f>
            <x14:dxf>
              <fill>
                <patternFill>
                  <bgColor rgb="FF99CC00"/>
                </patternFill>
              </fill>
            </x14:dxf>
          </x14:cfRule>
          <x14:cfRule type="containsText" priority="12968" operator="containsText" id="{F56ECA1D-92AA-46F2-9B13-5E9F2EAA43CA}">
            <xm:f>NOT(ISERROR(SEARCH('Listados Datos'!$P$4,AR229)))</xm:f>
            <xm:f>'Listados Datos'!$P$4</xm:f>
            <x14:dxf>
              <fill>
                <patternFill>
                  <bgColor rgb="FF33CC33"/>
                </patternFill>
              </fill>
            </x14:dxf>
          </x14:cfRule>
          <x14:cfRule type="containsText" priority="12969" operator="containsText" id="{2E8CDB7A-F0A0-422D-8195-ECBBD8F98A4A}">
            <xm:f>NOT(ISERROR(SEARCH('Listados Datos'!$P$5,AR229)))</xm:f>
            <xm:f>'Listados Datos'!$P$5</xm:f>
            <x14:dxf>
              <fill>
                <patternFill>
                  <bgColor rgb="FFFFFF00"/>
                </patternFill>
              </fill>
            </x14:dxf>
          </x14:cfRule>
          <x14:cfRule type="containsText" priority="12970" operator="containsText" id="{3D1A69C4-1D1B-4C1B-902C-DF06C63CCA5C}">
            <xm:f>NOT(ISERROR(SEARCH('Listados Datos'!$P$6,AR229)))</xm:f>
            <xm:f>'Listados Datos'!$P$6</xm:f>
            <x14:dxf>
              <fill>
                <patternFill>
                  <bgColor rgb="FFFFC000"/>
                </patternFill>
              </fill>
            </x14:dxf>
          </x14:cfRule>
          <x14:cfRule type="containsText" priority="12971" operator="containsText" id="{9E9D423F-84ED-4CF4-932E-2E6D2F057828}">
            <xm:f>NOT(ISERROR(SEARCH('Listados Datos'!$P$7,AR229)))</xm:f>
            <xm:f>'Listados Datos'!$P$7</xm:f>
            <x14:dxf>
              <fill>
                <patternFill>
                  <bgColor rgb="FFFF0000"/>
                </patternFill>
              </fill>
            </x14:dxf>
          </x14:cfRule>
          <xm:sqref>AR229</xm:sqref>
        </x14:conditionalFormatting>
        <x14:conditionalFormatting xmlns:xm="http://schemas.microsoft.com/office/excel/2006/main">
          <x14:cfRule type="containsText" priority="13643" operator="containsText" id="{4484F9CA-6C88-4DC0-B188-7D442C16D321}">
            <xm:f>NOT(ISERROR(SEARCH('Listados Datos'!$T$3,AF196)))</xm:f>
            <xm:f>'Listados Datos'!$T$3</xm:f>
            <x14:dxf>
              <fill>
                <patternFill patternType="solid">
                  <bgColor rgb="FFC00000"/>
                </patternFill>
              </fill>
            </x14:dxf>
          </x14:cfRule>
          <x14:cfRule type="containsText" priority="13644" operator="containsText" id="{90E785CE-7345-42EC-9C5B-8DDEE203457B}">
            <xm:f>NOT(ISERROR(SEARCH('Listados Datos'!$T$4,AF196)))</xm:f>
            <xm:f>'Listados Datos'!$T$4</xm:f>
            <x14:dxf>
              <font>
                <b/>
                <i val="0"/>
                <color theme="0"/>
              </font>
              <fill>
                <patternFill>
                  <bgColor rgb="FFE26B0A"/>
                </patternFill>
              </fill>
            </x14:dxf>
          </x14:cfRule>
          <x14:cfRule type="containsText" priority="13645" operator="containsText" id="{2870D72C-5C67-4507-9BD7-B79433C3BF3C}">
            <xm:f>NOT(ISERROR(SEARCH('Listados Datos'!$T$5,AF196)))</xm:f>
            <xm:f>'Listados Datos'!$T$5</xm:f>
            <x14:dxf>
              <font>
                <b/>
                <i val="0"/>
                <color auto="1"/>
              </font>
              <fill>
                <patternFill>
                  <bgColor rgb="FFFFFF00"/>
                </patternFill>
              </fill>
            </x14:dxf>
          </x14:cfRule>
          <x14:cfRule type="containsText" priority="13646" operator="containsText" id="{0D0F4453-BDB6-4291-9457-21D5ACC57386}">
            <xm:f>NOT(ISERROR(SEARCH('Listados Datos'!$T$6,AF196)))</xm:f>
            <xm:f>'Listados Datos'!$T$6</xm:f>
            <x14:dxf>
              <font>
                <b/>
                <i val="0"/>
              </font>
              <fill>
                <patternFill>
                  <bgColor rgb="FF92D050"/>
                </patternFill>
              </fill>
            </x14:dxf>
          </x14:cfRule>
          <xm:sqref>AF196:AF197 AF201</xm:sqref>
        </x14:conditionalFormatting>
        <x14:conditionalFormatting xmlns:xm="http://schemas.microsoft.com/office/excel/2006/main">
          <x14:cfRule type="containsText" priority="13639" operator="containsText" id="{97D42E79-EE4B-4F36-A140-5018EB23C8E7}">
            <xm:f>NOT(ISERROR(SEARCH('Listados Datos'!$T$3,AB196)))</xm:f>
            <xm:f>'Listados Datos'!$T$3</xm:f>
            <x14:dxf>
              <fill>
                <patternFill patternType="solid">
                  <bgColor rgb="FFC00000"/>
                </patternFill>
              </fill>
            </x14:dxf>
          </x14:cfRule>
          <x14:cfRule type="containsText" priority="13640" operator="containsText" id="{3C499443-5F5C-414D-9BE5-90B310745C7D}">
            <xm:f>NOT(ISERROR(SEARCH('Listados Datos'!$T$4,AB196)))</xm:f>
            <xm:f>'Listados Datos'!$T$4</xm:f>
            <x14:dxf>
              <font>
                <b/>
                <i val="0"/>
                <color theme="0"/>
              </font>
              <fill>
                <patternFill>
                  <bgColor rgb="FFE26B0A"/>
                </patternFill>
              </fill>
            </x14:dxf>
          </x14:cfRule>
          <x14:cfRule type="containsText" priority="13641" operator="containsText" id="{6179ABC5-92DD-4BEB-93E2-23C59BC09A4B}">
            <xm:f>NOT(ISERROR(SEARCH('Listados Datos'!$T$5,AB196)))</xm:f>
            <xm:f>'Listados Datos'!$T$5</xm:f>
            <x14:dxf>
              <font>
                <b/>
                <i val="0"/>
                <color auto="1"/>
              </font>
              <fill>
                <patternFill>
                  <bgColor rgb="FFFFFF00"/>
                </patternFill>
              </fill>
            </x14:dxf>
          </x14:cfRule>
          <x14:cfRule type="containsText" priority="13642" operator="containsText" id="{D2916720-F79A-448B-B29E-A394FE677F0B}">
            <xm:f>NOT(ISERROR(SEARCH('Listados Datos'!$T$6,AB196)))</xm:f>
            <xm:f>'Listados Datos'!$T$6</xm:f>
            <x14:dxf>
              <font>
                <b/>
                <i val="0"/>
              </font>
              <fill>
                <patternFill>
                  <bgColor rgb="FF92D050"/>
                </patternFill>
              </fill>
            </x14:dxf>
          </x14:cfRule>
          <xm:sqref>AB196:AB197</xm:sqref>
        </x14:conditionalFormatting>
        <x14:conditionalFormatting xmlns:xm="http://schemas.microsoft.com/office/excel/2006/main">
          <x14:cfRule type="containsText" priority="13629" operator="containsText" id="{8C514D23-7715-4098-BE89-F4D30D658BB7}">
            <xm:f>NOT(ISERROR(SEARCH('Listados Datos'!$P$3,Z196)))</xm:f>
            <xm:f>'Listados Datos'!$P$3</xm:f>
            <x14:dxf>
              <fill>
                <patternFill>
                  <bgColor rgb="FF99CC00"/>
                </patternFill>
              </fill>
            </x14:dxf>
          </x14:cfRule>
          <x14:cfRule type="containsText" priority="13630" operator="containsText" id="{3F87262C-3869-441B-BED9-7E0068DD3B27}">
            <xm:f>NOT(ISERROR(SEARCH('Listados Datos'!$P$4,Z196)))</xm:f>
            <xm:f>'Listados Datos'!$P$4</xm:f>
            <x14:dxf>
              <fill>
                <patternFill>
                  <bgColor rgb="FF33CC33"/>
                </patternFill>
              </fill>
            </x14:dxf>
          </x14:cfRule>
          <x14:cfRule type="containsText" priority="13631" operator="containsText" id="{DCA76CEE-51B3-4F17-A5CB-F2BD9C734A76}">
            <xm:f>NOT(ISERROR(SEARCH('Listados Datos'!$P$5,Z196)))</xm:f>
            <xm:f>'Listados Datos'!$P$5</xm:f>
            <x14:dxf>
              <fill>
                <patternFill>
                  <bgColor rgb="FFFFFF00"/>
                </patternFill>
              </fill>
            </x14:dxf>
          </x14:cfRule>
          <x14:cfRule type="containsText" priority="13632" operator="containsText" id="{7F16F24A-8DC7-4875-97EE-C1CEBB5E7308}">
            <xm:f>NOT(ISERROR(SEARCH('Listados Datos'!$P$6,Z196)))</xm:f>
            <xm:f>'Listados Datos'!$P$6</xm:f>
            <x14:dxf>
              <fill>
                <patternFill>
                  <bgColor rgb="FFFFC000"/>
                </patternFill>
              </fill>
            </x14:dxf>
          </x14:cfRule>
          <x14:cfRule type="containsText" priority="13633" operator="containsText" id="{800CF0F7-7D37-4F4B-AA84-858B2F38A4D8}">
            <xm:f>NOT(ISERROR(SEARCH('Listados Datos'!$P$7,Z196)))</xm:f>
            <xm:f>'Listados Datos'!$P$7</xm:f>
            <x14:dxf>
              <fill>
                <patternFill>
                  <bgColor rgb="FFFF0000"/>
                </patternFill>
              </fill>
            </x14:dxf>
          </x14:cfRule>
          <xm:sqref>Z196:Z197</xm:sqref>
        </x14:conditionalFormatting>
        <x14:conditionalFormatting xmlns:xm="http://schemas.microsoft.com/office/excel/2006/main">
          <x14:cfRule type="containsText" priority="13605" operator="containsText" id="{67FA8AFF-B794-4EC0-815A-4EF30973FD71}">
            <xm:f>NOT(ISERROR(SEARCH('Listados Datos'!$T$3,AT196)))</xm:f>
            <xm:f>'Listados Datos'!$T$3</xm:f>
            <x14:dxf>
              <fill>
                <patternFill patternType="solid">
                  <bgColor rgb="FFC00000"/>
                </patternFill>
              </fill>
            </x14:dxf>
          </x14:cfRule>
          <x14:cfRule type="containsText" priority="13606" operator="containsText" id="{33AD18E5-64D8-47A1-8E94-8970ACBAB0DA}">
            <xm:f>NOT(ISERROR(SEARCH('Listados Datos'!$T$4,AT196)))</xm:f>
            <xm:f>'Listados Datos'!$T$4</xm:f>
            <x14:dxf>
              <font>
                <b/>
                <i val="0"/>
                <color theme="0"/>
              </font>
              <fill>
                <patternFill>
                  <bgColor rgb="FFE26B0A"/>
                </patternFill>
              </fill>
            </x14:dxf>
          </x14:cfRule>
          <x14:cfRule type="containsText" priority="13607" operator="containsText" id="{8BE100B0-D41A-4D18-9651-8FD0D0F4ED23}">
            <xm:f>NOT(ISERROR(SEARCH('Listados Datos'!$T$5,AT196)))</xm:f>
            <xm:f>'Listados Datos'!$T$5</xm:f>
            <x14:dxf>
              <font>
                <b/>
                <i val="0"/>
                <color auto="1"/>
              </font>
              <fill>
                <patternFill>
                  <bgColor rgb="FFFFFF00"/>
                </patternFill>
              </fill>
            </x14:dxf>
          </x14:cfRule>
          <x14:cfRule type="containsText" priority="13608" operator="containsText" id="{CB19A22B-F4FA-47C4-BDCA-0FCEB54A2BB4}">
            <xm:f>NOT(ISERROR(SEARCH('Listados Datos'!$T$6,AT196)))</xm:f>
            <xm:f>'Listados Datos'!$T$6</xm:f>
            <x14:dxf>
              <font>
                <b/>
                <i val="0"/>
              </font>
              <fill>
                <patternFill>
                  <bgColor rgb="FF92D050"/>
                </patternFill>
              </fill>
            </x14:dxf>
          </x14:cfRule>
          <xm:sqref>AT196</xm:sqref>
        </x14:conditionalFormatting>
        <x14:conditionalFormatting xmlns:xm="http://schemas.microsoft.com/office/excel/2006/main">
          <x14:cfRule type="containsText" priority="13595" operator="containsText" id="{72389004-E4D7-48CB-9EA4-697AE98243AD}">
            <xm:f>NOT(ISERROR(SEARCH('Listados Datos'!$P$3,AR196)))</xm:f>
            <xm:f>'Listados Datos'!$P$3</xm:f>
            <x14:dxf>
              <fill>
                <patternFill>
                  <bgColor rgb="FF99CC00"/>
                </patternFill>
              </fill>
            </x14:dxf>
          </x14:cfRule>
          <x14:cfRule type="containsText" priority="13596" operator="containsText" id="{9E37187F-6D49-4447-83F1-F56AD8D1DB59}">
            <xm:f>NOT(ISERROR(SEARCH('Listados Datos'!$P$4,AR196)))</xm:f>
            <xm:f>'Listados Datos'!$P$4</xm:f>
            <x14:dxf>
              <fill>
                <patternFill>
                  <bgColor rgb="FF33CC33"/>
                </patternFill>
              </fill>
            </x14:dxf>
          </x14:cfRule>
          <x14:cfRule type="containsText" priority="13597" operator="containsText" id="{5D4FD243-F4C7-46F5-8B2F-6B5EBFEFBCA1}">
            <xm:f>NOT(ISERROR(SEARCH('Listados Datos'!$P$5,AR196)))</xm:f>
            <xm:f>'Listados Datos'!$P$5</xm:f>
            <x14:dxf>
              <fill>
                <patternFill>
                  <bgColor rgb="FFFFFF00"/>
                </patternFill>
              </fill>
            </x14:dxf>
          </x14:cfRule>
          <x14:cfRule type="containsText" priority="13598" operator="containsText" id="{5DFBF8CA-CB1C-4066-BEAB-EE06D1B9602A}">
            <xm:f>NOT(ISERROR(SEARCH('Listados Datos'!$P$6,AR196)))</xm:f>
            <xm:f>'Listados Datos'!$P$6</xm:f>
            <x14:dxf>
              <fill>
                <patternFill>
                  <bgColor rgb="FFFFC000"/>
                </patternFill>
              </fill>
            </x14:dxf>
          </x14:cfRule>
          <x14:cfRule type="containsText" priority="13599" operator="containsText" id="{04E4590E-DC3D-43A2-B0E8-95E19883D2B7}">
            <xm:f>NOT(ISERROR(SEARCH('Listados Datos'!$P$7,AR196)))</xm:f>
            <xm:f>'Listados Datos'!$P$7</xm:f>
            <x14:dxf>
              <fill>
                <patternFill>
                  <bgColor rgb="FFFF0000"/>
                </patternFill>
              </fill>
            </x14:dxf>
          </x14:cfRule>
          <xm:sqref>AR196</xm:sqref>
        </x14:conditionalFormatting>
        <x14:conditionalFormatting xmlns:xm="http://schemas.microsoft.com/office/excel/2006/main">
          <x14:cfRule type="containsText" priority="13591" operator="containsText" id="{51E2F686-75E1-46F3-9863-248B311B78FA}">
            <xm:f>NOT(ISERROR(SEARCH('Listados Datos'!$T$3,AT197)))</xm:f>
            <xm:f>'Listados Datos'!$T$3</xm:f>
            <x14:dxf>
              <fill>
                <patternFill patternType="solid">
                  <bgColor rgb="FFC00000"/>
                </patternFill>
              </fill>
            </x14:dxf>
          </x14:cfRule>
          <x14:cfRule type="containsText" priority="13592" operator="containsText" id="{DAFEA719-68D2-4C92-BDFB-6C37D9BFD5F8}">
            <xm:f>NOT(ISERROR(SEARCH('Listados Datos'!$T$4,AT197)))</xm:f>
            <xm:f>'Listados Datos'!$T$4</xm:f>
            <x14:dxf>
              <font>
                <b/>
                <i val="0"/>
                <color theme="0"/>
              </font>
              <fill>
                <patternFill>
                  <bgColor rgb="FFE26B0A"/>
                </patternFill>
              </fill>
            </x14:dxf>
          </x14:cfRule>
          <x14:cfRule type="containsText" priority="13593" operator="containsText" id="{0087E002-5D8A-4479-B5B6-B713494CA459}">
            <xm:f>NOT(ISERROR(SEARCH('Listados Datos'!$T$5,AT197)))</xm:f>
            <xm:f>'Listados Datos'!$T$5</xm:f>
            <x14:dxf>
              <font>
                <b/>
                <i val="0"/>
                <color auto="1"/>
              </font>
              <fill>
                <patternFill>
                  <bgColor rgb="FFFFFF00"/>
                </patternFill>
              </fill>
            </x14:dxf>
          </x14:cfRule>
          <x14:cfRule type="containsText" priority="13594" operator="containsText" id="{9423D50E-F75C-4D2A-B725-5BADA97E3190}">
            <xm:f>NOT(ISERROR(SEARCH('Listados Datos'!$T$6,AT197)))</xm:f>
            <xm:f>'Listados Datos'!$T$6</xm:f>
            <x14:dxf>
              <font>
                <b/>
                <i val="0"/>
              </font>
              <fill>
                <patternFill>
                  <bgColor rgb="FF92D050"/>
                </patternFill>
              </fill>
            </x14:dxf>
          </x14:cfRule>
          <xm:sqref>AT197</xm:sqref>
        </x14:conditionalFormatting>
        <x14:conditionalFormatting xmlns:xm="http://schemas.microsoft.com/office/excel/2006/main">
          <x14:cfRule type="containsText" priority="13581" operator="containsText" id="{839BD0A8-CDA6-4EC2-AEF3-20DF8C177DEF}">
            <xm:f>NOT(ISERROR(SEARCH('Listados Datos'!$P$3,AR197)))</xm:f>
            <xm:f>'Listados Datos'!$P$3</xm:f>
            <x14:dxf>
              <fill>
                <patternFill>
                  <bgColor rgb="FF99CC00"/>
                </patternFill>
              </fill>
            </x14:dxf>
          </x14:cfRule>
          <x14:cfRule type="containsText" priority="13582" operator="containsText" id="{DCD876C0-D24F-498B-8711-8173FE399D88}">
            <xm:f>NOT(ISERROR(SEARCH('Listados Datos'!$P$4,AR197)))</xm:f>
            <xm:f>'Listados Datos'!$P$4</xm:f>
            <x14:dxf>
              <fill>
                <patternFill>
                  <bgColor rgb="FF33CC33"/>
                </patternFill>
              </fill>
            </x14:dxf>
          </x14:cfRule>
          <x14:cfRule type="containsText" priority="13583" operator="containsText" id="{4BA6DC1D-468C-4548-9183-0A90E58BCC62}">
            <xm:f>NOT(ISERROR(SEARCH('Listados Datos'!$P$5,AR197)))</xm:f>
            <xm:f>'Listados Datos'!$P$5</xm:f>
            <x14:dxf>
              <fill>
                <patternFill>
                  <bgColor rgb="FFFFFF00"/>
                </patternFill>
              </fill>
            </x14:dxf>
          </x14:cfRule>
          <x14:cfRule type="containsText" priority="13584" operator="containsText" id="{C03C00D8-7DCD-41CC-A6C6-590A6E006051}">
            <xm:f>NOT(ISERROR(SEARCH('Listados Datos'!$P$6,AR197)))</xm:f>
            <xm:f>'Listados Datos'!$P$6</xm:f>
            <x14:dxf>
              <fill>
                <patternFill>
                  <bgColor rgb="FFFFC000"/>
                </patternFill>
              </fill>
            </x14:dxf>
          </x14:cfRule>
          <x14:cfRule type="containsText" priority="13585" operator="containsText" id="{A45AC484-C1A7-4C1D-ABA1-40E785CA12E0}">
            <xm:f>NOT(ISERROR(SEARCH('Listados Datos'!$P$7,AR197)))</xm:f>
            <xm:f>'Listados Datos'!$P$7</xm:f>
            <x14:dxf>
              <fill>
                <patternFill>
                  <bgColor rgb="FFFF0000"/>
                </patternFill>
              </fill>
            </x14:dxf>
          </x14:cfRule>
          <xm:sqref>AR197</xm:sqref>
        </x14:conditionalFormatting>
        <x14:conditionalFormatting xmlns:xm="http://schemas.microsoft.com/office/excel/2006/main">
          <x14:cfRule type="containsText" priority="13577" operator="containsText" id="{ED71A4D8-A085-4C0A-86A7-F272C06873D4}">
            <xm:f>NOT(ISERROR(SEARCH('Listados Datos'!$T$3,AT201)))</xm:f>
            <xm:f>'Listados Datos'!$T$3</xm:f>
            <x14:dxf>
              <fill>
                <patternFill patternType="solid">
                  <bgColor rgb="FFC00000"/>
                </patternFill>
              </fill>
            </x14:dxf>
          </x14:cfRule>
          <x14:cfRule type="containsText" priority="13578" operator="containsText" id="{F4BC6A7B-E293-4E67-A1A4-87B4B30EE659}">
            <xm:f>NOT(ISERROR(SEARCH('Listados Datos'!$T$4,AT201)))</xm:f>
            <xm:f>'Listados Datos'!$T$4</xm:f>
            <x14:dxf>
              <font>
                <b/>
                <i val="0"/>
                <color theme="0"/>
              </font>
              <fill>
                <patternFill>
                  <bgColor rgb="FFE26B0A"/>
                </patternFill>
              </fill>
            </x14:dxf>
          </x14:cfRule>
          <x14:cfRule type="containsText" priority="13579" operator="containsText" id="{9B4DCD76-7F07-42BC-BCAC-5F4DC6E9CFB3}">
            <xm:f>NOT(ISERROR(SEARCH('Listados Datos'!$T$5,AT201)))</xm:f>
            <xm:f>'Listados Datos'!$T$5</xm:f>
            <x14:dxf>
              <font>
                <b/>
                <i val="0"/>
                <color auto="1"/>
              </font>
              <fill>
                <patternFill>
                  <bgColor rgb="FFFFFF00"/>
                </patternFill>
              </fill>
            </x14:dxf>
          </x14:cfRule>
          <x14:cfRule type="containsText" priority="13580" operator="containsText" id="{112B0FC8-BA80-4B5D-AA52-ACC1A5222607}">
            <xm:f>NOT(ISERROR(SEARCH('Listados Datos'!$T$6,AT201)))</xm:f>
            <xm:f>'Listados Datos'!$T$6</xm:f>
            <x14:dxf>
              <font>
                <b/>
                <i val="0"/>
              </font>
              <fill>
                <patternFill>
                  <bgColor rgb="FF92D050"/>
                </patternFill>
              </fill>
            </x14:dxf>
          </x14:cfRule>
          <xm:sqref>AT201</xm:sqref>
        </x14:conditionalFormatting>
        <x14:conditionalFormatting xmlns:xm="http://schemas.microsoft.com/office/excel/2006/main">
          <x14:cfRule type="containsText" priority="13567" operator="containsText" id="{E4A3A3DC-0F86-443F-B6D1-688551BF7FB8}">
            <xm:f>NOT(ISERROR(SEARCH('Listados Datos'!$P$3,AR201)))</xm:f>
            <xm:f>'Listados Datos'!$P$3</xm:f>
            <x14:dxf>
              <fill>
                <patternFill>
                  <bgColor rgb="FF99CC00"/>
                </patternFill>
              </fill>
            </x14:dxf>
          </x14:cfRule>
          <x14:cfRule type="containsText" priority="13568" operator="containsText" id="{25592780-0B77-4789-9410-EADB86F0CF47}">
            <xm:f>NOT(ISERROR(SEARCH('Listados Datos'!$P$4,AR201)))</xm:f>
            <xm:f>'Listados Datos'!$P$4</xm:f>
            <x14:dxf>
              <fill>
                <patternFill>
                  <bgColor rgb="FF33CC33"/>
                </patternFill>
              </fill>
            </x14:dxf>
          </x14:cfRule>
          <x14:cfRule type="containsText" priority="13569" operator="containsText" id="{2177A102-58E7-42D3-8DA5-C8488D997196}">
            <xm:f>NOT(ISERROR(SEARCH('Listados Datos'!$P$5,AR201)))</xm:f>
            <xm:f>'Listados Datos'!$P$5</xm:f>
            <x14:dxf>
              <fill>
                <patternFill>
                  <bgColor rgb="FFFFFF00"/>
                </patternFill>
              </fill>
            </x14:dxf>
          </x14:cfRule>
          <x14:cfRule type="containsText" priority="13570" operator="containsText" id="{7A60B01A-DCD0-47F5-9EB5-2CF8D416CDDE}">
            <xm:f>NOT(ISERROR(SEARCH('Listados Datos'!$P$6,AR201)))</xm:f>
            <xm:f>'Listados Datos'!$P$6</xm:f>
            <x14:dxf>
              <fill>
                <patternFill>
                  <bgColor rgb="FFFFC000"/>
                </patternFill>
              </fill>
            </x14:dxf>
          </x14:cfRule>
          <x14:cfRule type="containsText" priority="13571" operator="containsText" id="{F0640163-F29F-48A8-B405-2E318BFAC3A3}">
            <xm:f>NOT(ISERROR(SEARCH('Listados Datos'!$P$7,AR201)))</xm:f>
            <xm:f>'Listados Datos'!$P$7</xm:f>
            <x14:dxf>
              <fill>
                <patternFill>
                  <bgColor rgb="FFFF0000"/>
                </patternFill>
              </fill>
            </x14:dxf>
          </x14:cfRule>
          <xm:sqref>AR201</xm:sqref>
        </x14:conditionalFormatting>
        <x14:conditionalFormatting xmlns:xm="http://schemas.microsoft.com/office/excel/2006/main">
          <x14:cfRule type="containsText" priority="13563" operator="containsText" id="{56535912-599C-490B-86EA-1799DA41A0A2}">
            <xm:f>NOT(ISERROR(SEARCH('Listados Datos'!$T$3,AF198)))</xm:f>
            <xm:f>'Listados Datos'!$T$3</xm:f>
            <x14:dxf>
              <fill>
                <patternFill patternType="solid">
                  <bgColor rgb="FFC00000"/>
                </patternFill>
              </fill>
            </x14:dxf>
          </x14:cfRule>
          <x14:cfRule type="containsText" priority="13564" operator="containsText" id="{A78776FB-04D8-4833-9827-DBF7C401E2A2}">
            <xm:f>NOT(ISERROR(SEARCH('Listados Datos'!$T$4,AF198)))</xm:f>
            <xm:f>'Listados Datos'!$T$4</xm:f>
            <x14:dxf>
              <font>
                <b/>
                <i val="0"/>
                <color theme="0"/>
              </font>
              <fill>
                <patternFill>
                  <bgColor rgb="FFE26B0A"/>
                </patternFill>
              </fill>
            </x14:dxf>
          </x14:cfRule>
          <x14:cfRule type="containsText" priority="13565" operator="containsText" id="{D6FBC42E-F2D9-4608-8F47-956C06DC573E}">
            <xm:f>NOT(ISERROR(SEARCH('Listados Datos'!$T$5,AF198)))</xm:f>
            <xm:f>'Listados Datos'!$T$5</xm:f>
            <x14:dxf>
              <font>
                <b/>
                <i val="0"/>
                <color auto="1"/>
              </font>
              <fill>
                <patternFill>
                  <bgColor rgb="FFFFFF00"/>
                </patternFill>
              </fill>
            </x14:dxf>
          </x14:cfRule>
          <x14:cfRule type="containsText" priority="13566" operator="containsText" id="{BE6FCEEF-79A3-4EA1-A53D-75DCF1142957}">
            <xm:f>NOT(ISERROR(SEARCH('Listados Datos'!$T$6,AF198)))</xm:f>
            <xm:f>'Listados Datos'!$T$6</xm:f>
            <x14:dxf>
              <font>
                <b/>
                <i val="0"/>
              </font>
              <fill>
                <patternFill>
                  <bgColor rgb="FF92D050"/>
                </patternFill>
              </fill>
            </x14:dxf>
          </x14:cfRule>
          <xm:sqref>AF198:AF199</xm:sqref>
        </x14:conditionalFormatting>
        <x14:conditionalFormatting xmlns:xm="http://schemas.microsoft.com/office/excel/2006/main">
          <x14:cfRule type="containsText" priority="13559" operator="containsText" id="{EE7DF6A3-FA91-428A-ACB7-158495C8FD70}">
            <xm:f>NOT(ISERROR(SEARCH('Listados Datos'!$T$3,AB198)))</xm:f>
            <xm:f>'Listados Datos'!$T$3</xm:f>
            <x14:dxf>
              <fill>
                <patternFill patternType="solid">
                  <bgColor rgb="FFC00000"/>
                </patternFill>
              </fill>
            </x14:dxf>
          </x14:cfRule>
          <x14:cfRule type="containsText" priority="13560" operator="containsText" id="{97610306-A297-4BDC-8A3D-1333BE7E3373}">
            <xm:f>NOT(ISERROR(SEARCH('Listados Datos'!$T$4,AB198)))</xm:f>
            <xm:f>'Listados Datos'!$T$4</xm:f>
            <x14:dxf>
              <font>
                <b/>
                <i val="0"/>
                <color theme="0"/>
              </font>
              <fill>
                <patternFill>
                  <bgColor rgb="FFE26B0A"/>
                </patternFill>
              </fill>
            </x14:dxf>
          </x14:cfRule>
          <x14:cfRule type="containsText" priority="13561" operator="containsText" id="{46CED676-9CD1-41D6-B31D-A1E0BDD4C4AD}">
            <xm:f>NOT(ISERROR(SEARCH('Listados Datos'!$T$5,AB198)))</xm:f>
            <xm:f>'Listados Datos'!$T$5</xm:f>
            <x14:dxf>
              <font>
                <b/>
                <i val="0"/>
                <color auto="1"/>
              </font>
              <fill>
                <patternFill>
                  <bgColor rgb="FFFFFF00"/>
                </patternFill>
              </fill>
            </x14:dxf>
          </x14:cfRule>
          <x14:cfRule type="containsText" priority="13562" operator="containsText" id="{ECD1AE77-1BD5-417D-8795-AE245F97C11D}">
            <xm:f>NOT(ISERROR(SEARCH('Listados Datos'!$T$6,AB198)))</xm:f>
            <xm:f>'Listados Datos'!$T$6</xm:f>
            <x14:dxf>
              <font>
                <b/>
                <i val="0"/>
              </font>
              <fill>
                <patternFill>
                  <bgColor rgb="FF92D050"/>
                </patternFill>
              </fill>
            </x14:dxf>
          </x14:cfRule>
          <xm:sqref>AB198:AB199</xm:sqref>
        </x14:conditionalFormatting>
        <x14:conditionalFormatting xmlns:xm="http://schemas.microsoft.com/office/excel/2006/main">
          <x14:cfRule type="containsText" priority="13549" operator="containsText" id="{FAF0675A-7282-4C5E-B31B-1C0DB6C6DEFF}">
            <xm:f>NOT(ISERROR(SEARCH('Listados Datos'!$P$3,Z198)))</xm:f>
            <xm:f>'Listados Datos'!$P$3</xm:f>
            <x14:dxf>
              <fill>
                <patternFill>
                  <bgColor rgb="FF99CC00"/>
                </patternFill>
              </fill>
            </x14:dxf>
          </x14:cfRule>
          <x14:cfRule type="containsText" priority="13550" operator="containsText" id="{12ED93CC-57BE-4BC4-93D3-25236958A630}">
            <xm:f>NOT(ISERROR(SEARCH('Listados Datos'!$P$4,Z198)))</xm:f>
            <xm:f>'Listados Datos'!$P$4</xm:f>
            <x14:dxf>
              <fill>
                <patternFill>
                  <bgColor rgb="FF33CC33"/>
                </patternFill>
              </fill>
            </x14:dxf>
          </x14:cfRule>
          <x14:cfRule type="containsText" priority="13551" operator="containsText" id="{B4430894-C63F-4304-A63C-B89C9BF9639B}">
            <xm:f>NOT(ISERROR(SEARCH('Listados Datos'!$P$5,Z198)))</xm:f>
            <xm:f>'Listados Datos'!$P$5</xm:f>
            <x14:dxf>
              <fill>
                <patternFill>
                  <bgColor rgb="FFFFFF00"/>
                </patternFill>
              </fill>
            </x14:dxf>
          </x14:cfRule>
          <x14:cfRule type="containsText" priority="13552" operator="containsText" id="{C7F20DD7-E5D8-460C-A122-B04E0AF32B35}">
            <xm:f>NOT(ISERROR(SEARCH('Listados Datos'!$P$6,Z198)))</xm:f>
            <xm:f>'Listados Datos'!$P$6</xm:f>
            <x14:dxf>
              <fill>
                <patternFill>
                  <bgColor rgb="FFFFC000"/>
                </patternFill>
              </fill>
            </x14:dxf>
          </x14:cfRule>
          <x14:cfRule type="containsText" priority="13553" operator="containsText" id="{92A7EFB8-7AC2-4829-BDCF-89C1F557C31C}">
            <xm:f>NOT(ISERROR(SEARCH('Listados Datos'!$P$7,Z198)))</xm:f>
            <xm:f>'Listados Datos'!$P$7</xm:f>
            <x14:dxf>
              <fill>
                <patternFill>
                  <bgColor rgb="FFFF0000"/>
                </patternFill>
              </fill>
            </x14:dxf>
          </x14:cfRule>
          <xm:sqref>Z198:Z199</xm:sqref>
        </x14:conditionalFormatting>
        <x14:conditionalFormatting xmlns:xm="http://schemas.microsoft.com/office/excel/2006/main">
          <x14:cfRule type="containsText" priority="13535" operator="containsText" id="{742A4198-C1E9-4CB3-A609-3B800D1ACB47}">
            <xm:f>NOT(ISERROR(SEARCH('Listados Datos'!$T$3,AT198)))</xm:f>
            <xm:f>'Listados Datos'!$T$3</xm:f>
            <x14:dxf>
              <fill>
                <patternFill patternType="solid">
                  <bgColor rgb="FFC00000"/>
                </patternFill>
              </fill>
            </x14:dxf>
          </x14:cfRule>
          <x14:cfRule type="containsText" priority="13536" operator="containsText" id="{8286D2B6-BC99-402D-A4AA-6EB8B6842E8F}">
            <xm:f>NOT(ISERROR(SEARCH('Listados Datos'!$T$4,AT198)))</xm:f>
            <xm:f>'Listados Datos'!$T$4</xm:f>
            <x14:dxf>
              <font>
                <b/>
                <i val="0"/>
                <color theme="0"/>
              </font>
              <fill>
                <patternFill>
                  <bgColor rgb="FFE26B0A"/>
                </patternFill>
              </fill>
            </x14:dxf>
          </x14:cfRule>
          <x14:cfRule type="containsText" priority="13537" operator="containsText" id="{E2BC9DA1-AA21-4385-A212-268E5D623D07}">
            <xm:f>NOT(ISERROR(SEARCH('Listados Datos'!$T$5,AT198)))</xm:f>
            <xm:f>'Listados Datos'!$T$5</xm:f>
            <x14:dxf>
              <font>
                <b/>
                <i val="0"/>
                <color auto="1"/>
              </font>
              <fill>
                <patternFill>
                  <bgColor rgb="FFFFFF00"/>
                </patternFill>
              </fill>
            </x14:dxf>
          </x14:cfRule>
          <x14:cfRule type="containsText" priority="13538" operator="containsText" id="{8559FA71-9EA9-484B-A47C-38518726CED9}">
            <xm:f>NOT(ISERROR(SEARCH('Listados Datos'!$T$6,AT198)))</xm:f>
            <xm:f>'Listados Datos'!$T$6</xm:f>
            <x14:dxf>
              <font>
                <b/>
                <i val="0"/>
              </font>
              <fill>
                <patternFill>
                  <bgColor rgb="FF92D050"/>
                </patternFill>
              </fill>
            </x14:dxf>
          </x14:cfRule>
          <xm:sqref>AT198</xm:sqref>
        </x14:conditionalFormatting>
        <x14:conditionalFormatting xmlns:xm="http://schemas.microsoft.com/office/excel/2006/main">
          <x14:cfRule type="containsText" priority="13525" operator="containsText" id="{155797F5-365A-4AB7-82D0-93B7D5B7BAC9}">
            <xm:f>NOT(ISERROR(SEARCH('Listados Datos'!$P$3,AR198)))</xm:f>
            <xm:f>'Listados Datos'!$P$3</xm:f>
            <x14:dxf>
              <fill>
                <patternFill>
                  <bgColor rgb="FF99CC00"/>
                </patternFill>
              </fill>
            </x14:dxf>
          </x14:cfRule>
          <x14:cfRule type="containsText" priority="13526" operator="containsText" id="{85985D7D-4653-4540-B51C-24F7B462FB34}">
            <xm:f>NOT(ISERROR(SEARCH('Listados Datos'!$P$4,AR198)))</xm:f>
            <xm:f>'Listados Datos'!$P$4</xm:f>
            <x14:dxf>
              <fill>
                <patternFill>
                  <bgColor rgb="FF33CC33"/>
                </patternFill>
              </fill>
            </x14:dxf>
          </x14:cfRule>
          <x14:cfRule type="containsText" priority="13527" operator="containsText" id="{6730E62B-2125-453A-94D0-997EB22532CF}">
            <xm:f>NOT(ISERROR(SEARCH('Listados Datos'!$P$5,AR198)))</xm:f>
            <xm:f>'Listados Datos'!$P$5</xm:f>
            <x14:dxf>
              <fill>
                <patternFill>
                  <bgColor rgb="FFFFFF00"/>
                </patternFill>
              </fill>
            </x14:dxf>
          </x14:cfRule>
          <x14:cfRule type="containsText" priority="13528" operator="containsText" id="{1AD8BF7C-286E-484C-AC5F-59C17498654F}">
            <xm:f>NOT(ISERROR(SEARCH('Listados Datos'!$P$6,AR198)))</xm:f>
            <xm:f>'Listados Datos'!$P$6</xm:f>
            <x14:dxf>
              <fill>
                <patternFill>
                  <bgColor rgb="FFFFC000"/>
                </patternFill>
              </fill>
            </x14:dxf>
          </x14:cfRule>
          <x14:cfRule type="containsText" priority="13529" operator="containsText" id="{FDF5C048-8ACD-4FE6-AD6D-0740452C3692}">
            <xm:f>NOT(ISERROR(SEARCH('Listados Datos'!$P$7,AR198)))</xm:f>
            <xm:f>'Listados Datos'!$P$7</xm:f>
            <x14:dxf>
              <fill>
                <patternFill>
                  <bgColor rgb="FFFF0000"/>
                </patternFill>
              </fill>
            </x14:dxf>
          </x14:cfRule>
          <xm:sqref>AR198</xm:sqref>
        </x14:conditionalFormatting>
        <x14:conditionalFormatting xmlns:xm="http://schemas.microsoft.com/office/excel/2006/main">
          <x14:cfRule type="containsText" priority="13521" operator="containsText" id="{68CA479B-849D-4702-A389-F387F2B04EFD}">
            <xm:f>NOT(ISERROR(SEARCH('Listados Datos'!$T$3,AT199)))</xm:f>
            <xm:f>'Listados Datos'!$T$3</xm:f>
            <x14:dxf>
              <fill>
                <patternFill patternType="solid">
                  <bgColor rgb="FFC00000"/>
                </patternFill>
              </fill>
            </x14:dxf>
          </x14:cfRule>
          <x14:cfRule type="containsText" priority="13522" operator="containsText" id="{6159BD33-4274-4A3E-AE29-81A291551C23}">
            <xm:f>NOT(ISERROR(SEARCH('Listados Datos'!$T$4,AT199)))</xm:f>
            <xm:f>'Listados Datos'!$T$4</xm:f>
            <x14:dxf>
              <font>
                <b/>
                <i val="0"/>
                <color theme="0"/>
              </font>
              <fill>
                <patternFill>
                  <bgColor rgb="FFE26B0A"/>
                </patternFill>
              </fill>
            </x14:dxf>
          </x14:cfRule>
          <x14:cfRule type="containsText" priority="13523" operator="containsText" id="{91F540EC-DEE1-49D1-8A8A-E1FA604ADF72}">
            <xm:f>NOT(ISERROR(SEARCH('Listados Datos'!$T$5,AT199)))</xm:f>
            <xm:f>'Listados Datos'!$T$5</xm:f>
            <x14:dxf>
              <font>
                <b/>
                <i val="0"/>
                <color auto="1"/>
              </font>
              <fill>
                <patternFill>
                  <bgColor rgb="FFFFFF00"/>
                </patternFill>
              </fill>
            </x14:dxf>
          </x14:cfRule>
          <x14:cfRule type="containsText" priority="13524" operator="containsText" id="{ADC1B4AB-C17C-480A-8906-9F3EC3F9532A}">
            <xm:f>NOT(ISERROR(SEARCH('Listados Datos'!$T$6,AT199)))</xm:f>
            <xm:f>'Listados Datos'!$T$6</xm:f>
            <x14:dxf>
              <font>
                <b/>
                <i val="0"/>
              </font>
              <fill>
                <patternFill>
                  <bgColor rgb="FF92D050"/>
                </patternFill>
              </fill>
            </x14:dxf>
          </x14:cfRule>
          <xm:sqref>AT199</xm:sqref>
        </x14:conditionalFormatting>
        <x14:conditionalFormatting xmlns:xm="http://schemas.microsoft.com/office/excel/2006/main">
          <x14:cfRule type="containsText" priority="13511" operator="containsText" id="{85C395E2-DD9A-4088-99F7-7581F81E0DAC}">
            <xm:f>NOT(ISERROR(SEARCH('Listados Datos'!$P$3,AR199)))</xm:f>
            <xm:f>'Listados Datos'!$P$3</xm:f>
            <x14:dxf>
              <fill>
                <patternFill>
                  <bgColor rgb="FF99CC00"/>
                </patternFill>
              </fill>
            </x14:dxf>
          </x14:cfRule>
          <x14:cfRule type="containsText" priority="13512" operator="containsText" id="{631E13EF-6C07-4E78-A3B2-E8B666BC3F8B}">
            <xm:f>NOT(ISERROR(SEARCH('Listados Datos'!$P$4,AR199)))</xm:f>
            <xm:f>'Listados Datos'!$P$4</xm:f>
            <x14:dxf>
              <fill>
                <patternFill>
                  <bgColor rgb="FF33CC33"/>
                </patternFill>
              </fill>
            </x14:dxf>
          </x14:cfRule>
          <x14:cfRule type="containsText" priority="13513" operator="containsText" id="{723B322A-8F2F-4B77-92EA-BC31D0852ABC}">
            <xm:f>NOT(ISERROR(SEARCH('Listados Datos'!$P$5,AR199)))</xm:f>
            <xm:f>'Listados Datos'!$P$5</xm:f>
            <x14:dxf>
              <fill>
                <patternFill>
                  <bgColor rgb="FFFFFF00"/>
                </patternFill>
              </fill>
            </x14:dxf>
          </x14:cfRule>
          <x14:cfRule type="containsText" priority="13514" operator="containsText" id="{D175517A-2085-4F4B-9CBC-A8E183717C20}">
            <xm:f>NOT(ISERROR(SEARCH('Listados Datos'!$P$6,AR199)))</xm:f>
            <xm:f>'Listados Datos'!$P$6</xm:f>
            <x14:dxf>
              <fill>
                <patternFill>
                  <bgColor rgb="FFFFC000"/>
                </patternFill>
              </fill>
            </x14:dxf>
          </x14:cfRule>
          <x14:cfRule type="containsText" priority="13515" operator="containsText" id="{D462DA94-B077-4404-AEDE-EF91621CAC1D}">
            <xm:f>NOT(ISERROR(SEARCH('Listados Datos'!$P$7,AR199)))</xm:f>
            <xm:f>'Listados Datos'!$P$7</xm:f>
            <x14:dxf>
              <fill>
                <patternFill>
                  <bgColor rgb="FFFF0000"/>
                </patternFill>
              </fill>
            </x14:dxf>
          </x14:cfRule>
          <xm:sqref>AR199</xm:sqref>
        </x14:conditionalFormatting>
        <x14:conditionalFormatting xmlns:xm="http://schemas.microsoft.com/office/excel/2006/main">
          <x14:cfRule type="containsText" priority="13235" operator="containsText" id="{93696715-37E2-479B-87BC-AD68D8A77886}">
            <xm:f>NOT(ISERROR(SEARCH('Listados Datos'!$T$3,AF214)))</xm:f>
            <xm:f>'Listados Datos'!$T$3</xm:f>
            <x14:dxf>
              <fill>
                <patternFill patternType="solid">
                  <bgColor rgb="FFC00000"/>
                </patternFill>
              </fill>
            </x14:dxf>
          </x14:cfRule>
          <x14:cfRule type="containsText" priority="13236" operator="containsText" id="{157A728C-0443-4D14-8378-3618DABCE010}">
            <xm:f>NOT(ISERROR(SEARCH('Listados Datos'!$T$4,AF214)))</xm:f>
            <xm:f>'Listados Datos'!$T$4</xm:f>
            <x14:dxf>
              <font>
                <b/>
                <i val="0"/>
                <color theme="0"/>
              </font>
              <fill>
                <patternFill>
                  <bgColor rgb="FFE26B0A"/>
                </patternFill>
              </fill>
            </x14:dxf>
          </x14:cfRule>
          <x14:cfRule type="containsText" priority="13237" operator="containsText" id="{B7A25FE8-6FB2-4E27-BFF3-E8690B694851}">
            <xm:f>NOT(ISERROR(SEARCH('Listados Datos'!$T$5,AF214)))</xm:f>
            <xm:f>'Listados Datos'!$T$5</xm:f>
            <x14:dxf>
              <font>
                <b/>
                <i val="0"/>
                <color auto="1"/>
              </font>
              <fill>
                <patternFill>
                  <bgColor rgb="FFFFFF00"/>
                </patternFill>
              </fill>
            </x14:dxf>
          </x14:cfRule>
          <x14:cfRule type="containsText" priority="13238" operator="containsText" id="{11A0295B-1CE5-423D-844F-5F78A3D1FBF3}">
            <xm:f>NOT(ISERROR(SEARCH('Listados Datos'!$T$6,AF214)))</xm:f>
            <xm:f>'Listados Datos'!$T$6</xm:f>
            <x14:dxf>
              <font>
                <b/>
                <i val="0"/>
              </font>
              <fill>
                <patternFill>
                  <bgColor rgb="FF92D050"/>
                </patternFill>
              </fill>
            </x14:dxf>
          </x14:cfRule>
          <xm:sqref>AF214:AF215 AF219</xm:sqref>
        </x14:conditionalFormatting>
        <x14:conditionalFormatting xmlns:xm="http://schemas.microsoft.com/office/excel/2006/main">
          <x14:cfRule type="containsText" priority="13231" operator="containsText" id="{DBACE0D9-2BB1-4F4E-B8E9-003F6F8726FC}">
            <xm:f>NOT(ISERROR(SEARCH('Listados Datos'!$T$3,AB214)))</xm:f>
            <xm:f>'Listados Datos'!$T$3</xm:f>
            <x14:dxf>
              <fill>
                <patternFill patternType="solid">
                  <bgColor rgb="FFC00000"/>
                </patternFill>
              </fill>
            </x14:dxf>
          </x14:cfRule>
          <x14:cfRule type="containsText" priority="13232" operator="containsText" id="{47641654-4F45-469A-B47E-100E26D37B3C}">
            <xm:f>NOT(ISERROR(SEARCH('Listados Datos'!$T$4,AB214)))</xm:f>
            <xm:f>'Listados Datos'!$T$4</xm:f>
            <x14:dxf>
              <font>
                <b/>
                <i val="0"/>
                <color theme="0"/>
              </font>
              <fill>
                <patternFill>
                  <bgColor rgb="FFE26B0A"/>
                </patternFill>
              </fill>
            </x14:dxf>
          </x14:cfRule>
          <x14:cfRule type="containsText" priority="13233" operator="containsText" id="{B731625D-29EB-48C6-8C15-3CF36B629EDD}">
            <xm:f>NOT(ISERROR(SEARCH('Listados Datos'!$T$5,AB214)))</xm:f>
            <xm:f>'Listados Datos'!$T$5</xm:f>
            <x14:dxf>
              <font>
                <b/>
                <i val="0"/>
                <color auto="1"/>
              </font>
              <fill>
                <patternFill>
                  <bgColor rgb="FFFFFF00"/>
                </patternFill>
              </fill>
            </x14:dxf>
          </x14:cfRule>
          <x14:cfRule type="containsText" priority="13234" operator="containsText" id="{3D0275E1-87B7-41A7-AC14-C2369C145D48}">
            <xm:f>NOT(ISERROR(SEARCH('Listados Datos'!$T$6,AB214)))</xm:f>
            <xm:f>'Listados Datos'!$T$6</xm:f>
            <x14:dxf>
              <font>
                <b/>
                <i val="0"/>
              </font>
              <fill>
                <patternFill>
                  <bgColor rgb="FF92D050"/>
                </patternFill>
              </fill>
            </x14:dxf>
          </x14:cfRule>
          <xm:sqref>AB214:AB215</xm:sqref>
        </x14:conditionalFormatting>
        <x14:conditionalFormatting xmlns:xm="http://schemas.microsoft.com/office/excel/2006/main">
          <x14:cfRule type="containsText" priority="13221" operator="containsText" id="{C6DB5389-0062-4BBB-A48B-06597BCA3FC8}">
            <xm:f>NOT(ISERROR(SEARCH('Listados Datos'!$P$3,Z214)))</xm:f>
            <xm:f>'Listados Datos'!$P$3</xm:f>
            <x14:dxf>
              <fill>
                <patternFill>
                  <bgColor rgb="FF99CC00"/>
                </patternFill>
              </fill>
            </x14:dxf>
          </x14:cfRule>
          <x14:cfRule type="containsText" priority="13222" operator="containsText" id="{ED1735F5-FA03-47BD-9AEC-2CD8E0DF3804}">
            <xm:f>NOT(ISERROR(SEARCH('Listados Datos'!$P$4,Z214)))</xm:f>
            <xm:f>'Listados Datos'!$P$4</xm:f>
            <x14:dxf>
              <fill>
                <patternFill>
                  <bgColor rgb="FF33CC33"/>
                </patternFill>
              </fill>
            </x14:dxf>
          </x14:cfRule>
          <x14:cfRule type="containsText" priority="13223" operator="containsText" id="{AC645E5F-D7AA-4A53-B2D2-AD500C05FFE7}">
            <xm:f>NOT(ISERROR(SEARCH('Listados Datos'!$P$5,Z214)))</xm:f>
            <xm:f>'Listados Datos'!$P$5</xm:f>
            <x14:dxf>
              <fill>
                <patternFill>
                  <bgColor rgb="FFFFFF00"/>
                </patternFill>
              </fill>
            </x14:dxf>
          </x14:cfRule>
          <x14:cfRule type="containsText" priority="13224" operator="containsText" id="{3AE6EA74-2CE7-4858-A7E1-E3C72ED9D3C1}">
            <xm:f>NOT(ISERROR(SEARCH('Listados Datos'!$P$6,Z214)))</xm:f>
            <xm:f>'Listados Datos'!$P$6</xm:f>
            <x14:dxf>
              <fill>
                <patternFill>
                  <bgColor rgb="FFFFC000"/>
                </patternFill>
              </fill>
            </x14:dxf>
          </x14:cfRule>
          <x14:cfRule type="containsText" priority="13225" operator="containsText" id="{4CB48532-1A92-4C53-B2FA-809105D03488}">
            <xm:f>NOT(ISERROR(SEARCH('Listados Datos'!$P$7,Z214)))</xm:f>
            <xm:f>'Listados Datos'!$P$7</xm:f>
            <x14:dxf>
              <fill>
                <patternFill>
                  <bgColor rgb="FFFF0000"/>
                </patternFill>
              </fill>
            </x14:dxf>
          </x14:cfRule>
          <xm:sqref>Z214:Z215</xm:sqref>
        </x14:conditionalFormatting>
        <x14:conditionalFormatting xmlns:xm="http://schemas.microsoft.com/office/excel/2006/main">
          <x14:cfRule type="containsText" priority="13197" operator="containsText" id="{882DF44F-7245-4EE4-89D1-46BF468A6B53}">
            <xm:f>NOT(ISERROR(SEARCH('Listados Datos'!$T$3,AT214)))</xm:f>
            <xm:f>'Listados Datos'!$T$3</xm:f>
            <x14:dxf>
              <fill>
                <patternFill patternType="solid">
                  <bgColor rgb="FFC00000"/>
                </patternFill>
              </fill>
            </x14:dxf>
          </x14:cfRule>
          <x14:cfRule type="containsText" priority="13198" operator="containsText" id="{33F847A7-15AC-4682-BDCF-2ADA4E66B686}">
            <xm:f>NOT(ISERROR(SEARCH('Listados Datos'!$T$4,AT214)))</xm:f>
            <xm:f>'Listados Datos'!$T$4</xm:f>
            <x14:dxf>
              <font>
                <b/>
                <i val="0"/>
                <color theme="0"/>
              </font>
              <fill>
                <patternFill>
                  <bgColor rgb="FFE26B0A"/>
                </patternFill>
              </fill>
            </x14:dxf>
          </x14:cfRule>
          <x14:cfRule type="containsText" priority="13199" operator="containsText" id="{A8C782A7-26FB-40F7-9BBB-9A6D5E2903FD}">
            <xm:f>NOT(ISERROR(SEARCH('Listados Datos'!$T$5,AT214)))</xm:f>
            <xm:f>'Listados Datos'!$T$5</xm:f>
            <x14:dxf>
              <font>
                <b/>
                <i val="0"/>
                <color auto="1"/>
              </font>
              <fill>
                <patternFill>
                  <bgColor rgb="FFFFFF00"/>
                </patternFill>
              </fill>
            </x14:dxf>
          </x14:cfRule>
          <x14:cfRule type="containsText" priority="13200" operator="containsText" id="{19D3DABD-A777-45E9-824D-C06E53017457}">
            <xm:f>NOT(ISERROR(SEARCH('Listados Datos'!$T$6,AT214)))</xm:f>
            <xm:f>'Listados Datos'!$T$6</xm:f>
            <x14:dxf>
              <font>
                <b/>
                <i val="0"/>
              </font>
              <fill>
                <patternFill>
                  <bgColor rgb="FF92D050"/>
                </patternFill>
              </fill>
            </x14:dxf>
          </x14:cfRule>
          <xm:sqref>AT214</xm:sqref>
        </x14:conditionalFormatting>
        <x14:conditionalFormatting xmlns:xm="http://schemas.microsoft.com/office/excel/2006/main">
          <x14:cfRule type="containsText" priority="13187" operator="containsText" id="{2E344032-60B7-4AD1-B56A-CF1F4C26DD33}">
            <xm:f>NOT(ISERROR(SEARCH('Listados Datos'!$P$3,AR214)))</xm:f>
            <xm:f>'Listados Datos'!$P$3</xm:f>
            <x14:dxf>
              <fill>
                <patternFill>
                  <bgColor rgb="FF99CC00"/>
                </patternFill>
              </fill>
            </x14:dxf>
          </x14:cfRule>
          <x14:cfRule type="containsText" priority="13188" operator="containsText" id="{155726B5-BC19-40B3-8406-CAFA8ACA0151}">
            <xm:f>NOT(ISERROR(SEARCH('Listados Datos'!$P$4,AR214)))</xm:f>
            <xm:f>'Listados Datos'!$P$4</xm:f>
            <x14:dxf>
              <fill>
                <patternFill>
                  <bgColor rgb="FF33CC33"/>
                </patternFill>
              </fill>
            </x14:dxf>
          </x14:cfRule>
          <x14:cfRule type="containsText" priority="13189" operator="containsText" id="{107A13F0-81A4-491F-881C-6014DEAAFE4C}">
            <xm:f>NOT(ISERROR(SEARCH('Listados Datos'!$P$5,AR214)))</xm:f>
            <xm:f>'Listados Datos'!$P$5</xm:f>
            <x14:dxf>
              <fill>
                <patternFill>
                  <bgColor rgb="FFFFFF00"/>
                </patternFill>
              </fill>
            </x14:dxf>
          </x14:cfRule>
          <x14:cfRule type="containsText" priority="13190" operator="containsText" id="{0D84B599-26E3-4DA5-961C-38228D347196}">
            <xm:f>NOT(ISERROR(SEARCH('Listados Datos'!$P$6,AR214)))</xm:f>
            <xm:f>'Listados Datos'!$P$6</xm:f>
            <x14:dxf>
              <fill>
                <patternFill>
                  <bgColor rgb="FFFFC000"/>
                </patternFill>
              </fill>
            </x14:dxf>
          </x14:cfRule>
          <x14:cfRule type="containsText" priority="13191" operator="containsText" id="{5C765377-C9CD-4D33-8FAB-7C951891CA2F}">
            <xm:f>NOT(ISERROR(SEARCH('Listados Datos'!$P$7,AR214)))</xm:f>
            <xm:f>'Listados Datos'!$P$7</xm:f>
            <x14:dxf>
              <fill>
                <patternFill>
                  <bgColor rgb="FFFF0000"/>
                </patternFill>
              </fill>
            </x14:dxf>
          </x14:cfRule>
          <xm:sqref>AR214</xm:sqref>
        </x14:conditionalFormatting>
        <x14:conditionalFormatting xmlns:xm="http://schemas.microsoft.com/office/excel/2006/main">
          <x14:cfRule type="containsText" priority="13183" operator="containsText" id="{B926D623-69A5-44D8-86CE-FA52400B7E2D}">
            <xm:f>NOT(ISERROR(SEARCH('Listados Datos'!$T$3,AT215)))</xm:f>
            <xm:f>'Listados Datos'!$T$3</xm:f>
            <x14:dxf>
              <fill>
                <patternFill patternType="solid">
                  <bgColor rgb="FFC00000"/>
                </patternFill>
              </fill>
            </x14:dxf>
          </x14:cfRule>
          <x14:cfRule type="containsText" priority="13184" operator="containsText" id="{608F23AE-8701-41A1-A4C9-CFE33F1A4A8B}">
            <xm:f>NOT(ISERROR(SEARCH('Listados Datos'!$T$4,AT215)))</xm:f>
            <xm:f>'Listados Datos'!$T$4</xm:f>
            <x14:dxf>
              <font>
                <b/>
                <i val="0"/>
                <color theme="0"/>
              </font>
              <fill>
                <patternFill>
                  <bgColor rgb="FFE26B0A"/>
                </patternFill>
              </fill>
            </x14:dxf>
          </x14:cfRule>
          <x14:cfRule type="containsText" priority="13185" operator="containsText" id="{DCC988BD-5F55-4F82-BCB3-4C894DFC16B1}">
            <xm:f>NOT(ISERROR(SEARCH('Listados Datos'!$T$5,AT215)))</xm:f>
            <xm:f>'Listados Datos'!$T$5</xm:f>
            <x14:dxf>
              <font>
                <b/>
                <i val="0"/>
                <color auto="1"/>
              </font>
              <fill>
                <patternFill>
                  <bgColor rgb="FFFFFF00"/>
                </patternFill>
              </fill>
            </x14:dxf>
          </x14:cfRule>
          <x14:cfRule type="containsText" priority="13186" operator="containsText" id="{DB504200-DDA5-48AE-B2AD-40D07C3972DE}">
            <xm:f>NOT(ISERROR(SEARCH('Listados Datos'!$T$6,AT215)))</xm:f>
            <xm:f>'Listados Datos'!$T$6</xm:f>
            <x14:dxf>
              <font>
                <b/>
                <i val="0"/>
              </font>
              <fill>
                <patternFill>
                  <bgColor rgb="FF92D050"/>
                </patternFill>
              </fill>
            </x14:dxf>
          </x14:cfRule>
          <xm:sqref>AT215</xm:sqref>
        </x14:conditionalFormatting>
        <x14:conditionalFormatting xmlns:xm="http://schemas.microsoft.com/office/excel/2006/main">
          <x14:cfRule type="containsText" priority="13173" operator="containsText" id="{48DB9577-A80A-4EF7-B56A-1844EE4F2081}">
            <xm:f>NOT(ISERROR(SEARCH('Listados Datos'!$P$3,AR215)))</xm:f>
            <xm:f>'Listados Datos'!$P$3</xm:f>
            <x14:dxf>
              <fill>
                <patternFill>
                  <bgColor rgb="FF99CC00"/>
                </patternFill>
              </fill>
            </x14:dxf>
          </x14:cfRule>
          <x14:cfRule type="containsText" priority="13174" operator="containsText" id="{C3795518-71EF-489D-84F5-C8E8934C4051}">
            <xm:f>NOT(ISERROR(SEARCH('Listados Datos'!$P$4,AR215)))</xm:f>
            <xm:f>'Listados Datos'!$P$4</xm:f>
            <x14:dxf>
              <fill>
                <patternFill>
                  <bgColor rgb="FF33CC33"/>
                </patternFill>
              </fill>
            </x14:dxf>
          </x14:cfRule>
          <x14:cfRule type="containsText" priority="13175" operator="containsText" id="{A4A19022-67E5-4F09-A131-2792D1E77503}">
            <xm:f>NOT(ISERROR(SEARCH('Listados Datos'!$P$5,AR215)))</xm:f>
            <xm:f>'Listados Datos'!$P$5</xm:f>
            <x14:dxf>
              <fill>
                <patternFill>
                  <bgColor rgb="FFFFFF00"/>
                </patternFill>
              </fill>
            </x14:dxf>
          </x14:cfRule>
          <x14:cfRule type="containsText" priority="13176" operator="containsText" id="{97E6D83E-56D8-488F-8CFA-52F7780FC1B5}">
            <xm:f>NOT(ISERROR(SEARCH('Listados Datos'!$P$6,AR215)))</xm:f>
            <xm:f>'Listados Datos'!$P$6</xm:f>
            <x14:dxf>
              <fill>
                <patternFill>
                  <bgColor rgb="FFFFC000"/>
                </patternFill>
              </fill>
            </x14:dxf>
          </x14:cfRule>
          <x14:cfRule type="containsText" priority="13177" operator="containsText" id="{FA4EBBC1-9431-44DE-B9BC-940E0755B50D}">
            <xm:f>NOT(ISERROR(SEARCH('Listados Datos'!$P$7,AR215)))</xm:f>
            <xm:f>'Listados Datos'!$P$7</xm:f>
            <x14:dxf>
              <fill>
                <patternFill>
                  <bgColor rgb="FFFF0000"/>
                </patternFill>
              </fill>
            </x14:dxf>
          </x14:cfRule>
          <xm:sqref>AR215</xm:sqref>
        </x14:conditionalFormatting>
        <x14:conditionalFormatting xmlns:xm="http://schemas.microsoft.com/office/excel/2006/main">
          <x14:cfRule type="containsText" priority="13155" operator="containsText" id="{66FFF110-824B-4D66-87A9-0D8305616624}">
            <xm:f>NOT(ISERROR(SEARCH('Listados Datos'!$T$3,AF216)))</xm:f>
            <xm:f>'Listados Datos'!$T$3</xm:f>
            <x14:dxf>
              <fill>
                <patternFill patternType="solid">
                  <bgColor rgb="FFC00000"/>
                </patternFill>
              </fill>
            </x14:dxf>
          </x14:cfRule>
          <x14:cfRule type="containsText" priority="13156" operator="containsText" id="{2E0BAF37-3521-4A2D-BB19-C9B2726F8132}">
            <xm:f>NOT(ISERROR(SEARCH('Listados Datos'!$T$4,AF216)))</xm:f>
            <xm:f>'Listados Datos'!$T$4</xm:f>
            <x14:dxf>
              <font>
                <b/>
                <i val="0"/>
                <color theme="0"/>
              </font>
              <fill>
                <patternFill>
                  <bgColor rgb="FFE26B0A"/>
                </patternFill>
              </fill>
            </x14:dxf>
          </x14:cfRule>
          <x14:cfRule type="containsText" priority="13157" operator="containsText" id="{AF71789D-8AD7-413C-80E4-3E621C9222B3}">
            <xm:f>NOT(ISERROR(SEARCH('Listados Datos'!$T$5,AF216)))</xm:f>
            <xm:f>'Listados Datos'!$T$5</xm:f>
            <x14:dxf>
              <font>
                <b/>
                <i val="0"/>
                <color auto="1"/>
              </font>
              <fill>
                <patternFill>
                  <bgColor rgb="FFFFFF00"/>
                </patternFill>
              </fill>
            </x14:dxf>
          </x14:cfRule>
          <x14:cfRule type="containsText" priority="13158" operator="containsText" id="{7235D647-D204-4B15-9AA2-AC2395D04E5F}">
            <xm:f>NOT(ISERROR(SEARCH('Listados Datos'!$T$6,AF216)))</xm:f>
            <xm:f>'Listados Datos'!$T$6</xm:f>
            <x14:dxf>
              <font>
                <b/>
                <i val="0"/>
              </font>
              <fill>
                <patternFill>
                  <bgColor rgb="FF92D050"/>
                </patternFill>
              </fill>
            </x14:dxf>
          </x14:cfRule>
          <xm:sqref>AF216:AF217</xm:sqref>
        </x14:conditionalFormatting>
        <x14:conditionalFormatting xmlns:xm="http://schemas.microsoft.com/office/excel/2006/main">
          <x14:cfRule type="containsText" priority="13151" operator="containsText" id="{E0232400-F5C5-4B1A-8517-B12755C6C051}">
            <xm:f>NOT(ISERROR(SEARCH('Listados Datos'!$T$3,AB216)))</xm:f>
            <xm:f>'Listados Datos'!$T$3</xm:f>
            <x14:dxf>
              <fill>
                <patternFill patternType="solid">
                  <bgColor rgb="FFC00000"/>
                </patternFill>
              </fill>
            </x14:dxf>
          </x14:cfRule>
          <x14:cfRule type="containsText" priority="13152" operator="containsText" id="{EBF72CC1-BDCE-4629-814A-BFE4BE42BF6F}">
            <xm:f>NOT(ISERROR(SEARCH('Listados Datos'!$T$4,AB216)))</xm:f>
            <xm:f>'Listados Datos'!$T$4</xm:f>
            <x14:dxf>
              <font>
                <b/>
                <i val="0"/>
                <color theme="0"/>
              </font>
              <fill>
                <patternFill>
                  <bgColor rgb="FFE26B0A"/>
                </patternFill>
              </fill>
            </x14:dxf>
          </x14:cfRule>
          <x14:cfRule type="containsText" priority="13153" operator="containsText" id="{A01E3F83-BEB7-46AA-BB17-9B96ECDD6E40}">
            <xm:f>NOT(ISERROR(SEARCH('Listados Datos'!$T$5,AB216)))</xm:f>
            <xm:f>'Listados Datos'!$T$5</xm:f>
            <x14:dxf>
              <font>
                <b/>
                <i val="0"/>
                <color auto="1"/>
              </font>
              <fill>
                <patternFill>
                  <bgColor rgb="FFFFFF00"/>
                </patternFill>
              </fill>
            </x14:dxf>
          </x14:cfRule>
          <x14:cfRule type="containsText" priority="13154" operator="containsText" id="{D8F9EEA7-B25C-40CF-B4A9-BC6EC153C1EE}">
            <xm:f>NOT(ISERROR(SEARCH('Listados Datos'!$T$6,AB216)))</xm:f>
            <xm:f>'Listados Datos'!$T$6</xm:f>
            <x14:dxf>
              <font>
                <b/>
                <i val="0"/>
              </font>
              <fill>
                <patternFill>
                  <bgColor rgb="FF92D050"/>
                </patternFill>
              </fill>
            </x14:dxf>
          </x14:cfRule>
          <xm:sqref>AB216:AB217</xm:sqref>
        </x14:conditionalFormatting>
        <x14:conditionalFormatting xmlns:xm="http://schemas.microsoft.com/office/excel/2006/main">
          <x14:cfRule type="containsText" priority="13141" operator="containsText" id="{87E4C8E1-343A-429C-86AD-C388A38BDCD3}">
            <xm:f>NOT(ISERROR(SEARCH('Listados Datos'!$P$3,Z216)))</xm:f>
            <xm:f>'Listados Datos'!$P$3</xm:f>
            <x14:dxf>
              <fill>
                <patternFill>
                  <bgColor rgb="FF99CC00"/>
                </patternFill>
              </fill>
            </x14:dxf>
          </x14:cfRule>
          <x14:cfRule type="containsText" priority="13142" operator="containsText" id="{A3110231-F436-4AC8-BAE0-2A7D91209099}">
            <xm:f>NOT(ISERROR(SEARCH('Listados Datos'!$P$4,Z216)))</xm:f>
            <xm:f>'Listados Datos'!$P$4</xm:f>
            <x14:dxf>
              <fill>
                <patternFill>
                  <bgColor rgb="FF33CC33"/>
                </patternFill>
              </fill>
            </x14:dxf>
          </x14:cfRule>
          <x14:cfRule type="containsText" priority="13143" operator="containsText" id="{B7231758-ED55-4B25-871F-9E09BAEE64C5}">
            <xm:f>NOT(ISERROR(SEARCH('Listados Datos'!$P$5,Z216)))</xm:f>
            <xm:f>'Listados Datos'!$P$5</xm:f>
            <x14:dxf>
              <fill>
                <patternFill>
                  <bgColor rgb="FFFFFF00"/>
                </patternFill>
              </fill>
            </x14:dxf>
          </x14:cfRule>
          <x14:cfRule type="containsText" priority="13144" operator="containsText" id="{33660AD1-123C-40BD-AC4A-3BF043422AF3}">
            <xm:f>NOT(ISERROR(SEARCH('Listados Datos'!$P$6,Z216)))</xm:f>
            <xm:f>'Listados Datos'!$P$6</xm:f>
            <x14:dxf>
              <fill>
                <patternFill>
                  <bgColor rgb="FFFFC000"/>
                </patternFill>
              </fill>
            </x14:dxf>
          </x14:cfRule>
          <x14:cfRule type="containsText" priority="13145" operator="containsText" id="{467F0550-C3F6-4178-B059-4306E508170E}">
            <xm:f>NOT(ISERROR(SEARCH('Listados Datos'!$P$7,Z216)))</xm:f>
            <xm:f>'Listados Datos'!$P$7</xm:f>
            <x14:dxf>
              <fill>
                <patternFill>
                  <bgColor rgb="FFFF0000"/>
                </patternFill>
              </fill>
            </x14:dxf>
          </x14:cfRule>
          <xm:sqref>Z216:Z217</xm:sqref>
        </x14:conditionalFormatting>
        <x14:conditionalFormatting xmlns:xm="http://schemas.microsoft.com/office/excel/2006/main">
          <x14:cfRule type="containsText" priority="13113" operator="containsText" id="{216D2804-823C-46D1-BD59-CC5B3601645C}">
            <xm:f>NOT(ISERROR(SEARCH('Listados Datos'!$T$3,AT217)))</xm:f>
            <xm:f>'Listados Datos'!$T$3</xm:f>
            <x14:dxf>
              <fill>
                <patternFill patternType="solid">
                  <bgColor rgb="FFC00000"/>
                </patternFill>
              </fill>
            </x14:dxf>
          </x14:cfRule>
          <x14:cfRule type="containsText" priority="13114" operator="containsText" id="{44C40121-3082-43A7-82F7-5DA65F23A1BE}">
            <xm:f>NOT(ISERROR(SEARCH('Listados Datos'!$T$4,AT217)))</xm:f>
            <xm:f>'Listados Datos'!$T$4</xm:f>
            <x14:dxf>
              <font>
                <b/>
                <i val="0"/>
                <color theme="0"/>
              </font>
              <fill>
                <patternFill>
                  <bgColor rgb="FFE26B0A"/>
                </patternFill>
              </fill>
            </x14:dxf>
          </x14:cfRule>
          <x14:cfRule type="containsText" priority="13115" operator="containsText" id="{2A1E995A-A3AB-49D1-AE70-E6ACD89DB9E4}">
            <xm:f>NOT(ISERROR(SEARCH('Listados Datos'!$T$5,AT217)))</xm:f>
            <xm:f>'Listados Datos'!$T$5</xm:f>
            <x14:dxf>
              <font>
                <b/>
                <i val="0"/>
                <color auto="1"/>
              </font>
              <fill>
                <patternFill>
                  <bgColor rgb="FFFFFF00"/>
                </patternFill>
              </fill>
            </x14:dxf>
          </x14:cfRule>
          <x14:cfRule type="containsText" priority="13116" operator="containsText" id="{0026D5CC-663B-48D5-B581-2AD94AB78179}">
            <xm:f>NOT(ISERROR(SEARCH('Listados Datos'!$T$6,AT217)))</xm:f>
            <xm:f>'Listados Datos'!$T$6</xm:f>
            <x14:dxf>
              <font>
                <b/>
                <i val="0"/>
              </font>
              <fill>
                <patternFill>
                  <bgColor rgb="FF92D050"/>
                </patternFill>
              </fill>
            </x14:dxf>
          </x14:cfRule>
          <xm:sqref>AT217</xm:sqref>
        </x14:conditionalFormatting>
        <x14:conditionalFormatting xmlns:xm="http://schemas.microsoft.com/office/excel/2006/main">
          <x14:cfRule type="containsText" priority="13033" operator="containsText" id="{FB348937-8B4F-4BA4-A3CC-74B45B5F63E4}">
            <xm:f>NOT(ISERROR(SEARCH('Listados Datos'!$T$3,AT231)))</xm:f>
            <xm:f>'Listados Datos'!$T$3</xm:f>
            <x14:dxf>
              <fill>
                <patternFill patternType="solid">
                  <bgColor rgb="FFC00000"/>
                </patternFill>
              </fill>
            </x14:dxf>
          </x14:cfRule>
          <x14:cfRule type="containsText" priority="13034" operator="containsText" id="{AF14B4E9-6805-4734-A1B0-238A91A4DBF3}">
            <xm:f>NOT(ISERROR(SEARCH('Listados Datos'!$T$4,AT231)))</xm:f>
            <xm:f>'Listados Datos'!$T$4</xm:f>
            <x14:dxf>
              <font>
                <b/>
                <i val="0"/>
                <color theme="0"/>
              </font>
              <fill>
                <patternFill>
                  <bgColor rgb="FFE26B0A"/>
                </patternFill>
              </fill>
            </x14:dxf>
          </x14:cfRule>
          <x14:cfRule type="containsText" priority="13035" operator="containsText" id="{751DB1F1-1661-4D1D-B9F1-291628B1323B}">
            <xm:f>NOT(ISERROR(SEARCH('Listados Datos'!$T$5,AT231)))</xm:f>
            <xm:f>'Listados Datos'!$T$5</xm:f>
            <x14:dxf>
              <font>
                <b/>
                <i val="0"/>
                <color auto="1"/>
              </font>
              <fill>
                <patternFill>
                  <bgColor rgb="FFFFFF00"/>
                </patternFill>
              </fill>
            </x14:dxf>
          </x14:cfRule>
          <x14:cfRule type="containsText" priority="13036" operator="containsText" id="{88788AD5-6E2F-45DE-AF95-B5E0B8498620}">
            <xm:f>NOT(ISERROR(SEARCH('Listados Datos'!$T$6,AT231)))</xm:f>
            <xm:f>'Listados Datos'!$T$6</xm:f>
            <x14:dxf>
              <font>
                <b/>
                <i val="0"/>
              </font>
              <fill>
                <patternFill>
                  <bgColor rgb="FF92D050"/>
                </patternFill>
              </fill>
            </x14:dxf>
          </x14:cfRule>
          <xm:sqref>AT231</xm:sqref>
        </x14:conditionalFormatting>
        <x14:conditionalFormatting xmlns:xm="http://schemas.microsoft.com/office/excel/2006/main">
          <x14:cfRule type="containsText" priority="13023" operator="containsText" id="{F4A06AA9-A2D1-4C3E-9C08-15236B7366A8}">
            <xm:f>NOT(ISERROR(SEARCH('Listados Datos'!$P$3,AR231)))</xm:f>
            <xm:f>'Listados Datos'!$P$3</xm:f>
            <x14:dxf>
              <fill>
                <patternFill>
                  <bgColor rgb="FF99CC00"/>
                </patternFill>
              </fill>
            </x14:dxf>
          </x14:cfRule>
          <x14:cfRule type="containsText" priority="13024" operator="containsText" id="{3C523BB4-75E3-4EA1-81E1-3569B48E412D}">
            <xm:f>NOT(ISERROR(SEARCH('Listados Datos'!$P$4,AR231)))</xm:f>
            <xm:f>'Listados Datos'!$P$4</xm:f>
            <x14:dxf>
              <fill>
                <patternFill>
                  <bgColor rgb="FF33CC33"/>
                </patternFill>
              </fill>
            </x14:dxf>
          </x14:cfRule>
          <x14:cfRule type="containsText" priority="13025" operator="containsText" id="{82D90EF2-8230-4E92-8AED-A93EAB0EA0B3}">
            <xm:f>NOT(ISERROR(SEARCH('Listados Datos'!$P$5,AR231)))</xm:f>
            <xm:f>'Listados Datos'!$P$5</xm:f>
            <x14:dxf>
              <fill>
                <patternFill>
                  <bgColor rgb="FFFFFF00"/>
                </patternFill>
              </fill>
            </x14:dxf>
          </x14:cfRule>
          <x14:cfRule type="containsText" priority="13026" operator="containsText" id="{A6EB152B-9DD9-45A9-ADFD-BE9F159839AA}">
            <xm:f>NOT(ISERROR(SEARCH('Listados Datos'!$P$6,AR231)))</xm:f>
            <xm:f>'Listados Datos'!$P$6</xm:f>
            <x14:dxf>
              <fill>
                <patternFill>
                  <bgColor rgb="FFFFC000"/>
                </patternFill>
              </fill>
            </x14:dxf>
          </x14:cfRule>
          <x14:cfRule type="containsText" priority="13027" operator="containsText" id="{63418749-D925-43B3-9402-8501E693057B}">
            <xm:f>NOT(ISERROR(SEARCH('Listados Datos'!$P$7,AR231)))</xm:f>
            <xm:f>'Listados Datos'!$P$7</xm:f>
            <x14:dxf>
              <fill>
                <patternFill>
                  <bgColor rgb="FFFF0000"/>
                </patternFill>
              </fill>
            </x14:dxf>
          </x14:cfRule>
          <xm:sqref>AR231</xm:sqref>
        </x14:conditionalFormatting>
        <x14:conditionalFormatting xmlns:xm="http://schemas.microsoft.com/office/excel/2006/main">
          <x14:cfRule type="containsText" priority="12991" operator="containsText" id="{4EDE3B39-0113-4D1B-BBF7-03FE8FE2E56F}">
            <xm:f>NOT(ISERROR(SEARCH('Listados Datos'!$T$3,AT228)))</xm:f>
            <xm:f>'Listados Datos'!$T$3</xm:f>
            <x14:dxf>
              <fill>
                <patternFill patternType="solid">
                  <bgColor rgb="FFC00000"/>
                </patternFill>
              </fill>
            </x14:dxf>
          </x14:cfRule>
          <x14:cfRule type="containsText" priority="12992" operator="containsText" id="{A8EB1DB0-699A-487A-9F04-9D59544C59CF}">
            <xm:f>NOT(ISERROR(SEARCH('Listados Datos'!$T$4,AT228)))</xm:f>
            <xm:f>'Listados Datos'!$T$4</xm:f>
            <x14:dxf>
              <font>
                <b/>
                <i val="0"/>
                <color theme="0"/>
              </font>
              <fill>
                <patternFill>
                  <bgColor rgb="FFE26B0A"/>
                </patternFill>
              </fill>
            </x14:dxf>
          </x14:cfRule>
          <x14:cfRule type="containsText" priority="12993" operator="containsText" id="{9D08245D-4D02-4216-8C93-C5F6A6579AD3}">
            <xm:f>NOT(ISERROR(SEARCH('Listados Datos'!$T$5,AT228)))</xm:f>
            <xm:f>'Listados Datos'!$T$5</xm:f>
            <x14:dxf>
              <font>
                <b/>
                <i val="0"/>
                <color auto="1"/>
              </font>
              <fill>
                <patternFill>
                  <bgColor rgb="FFFFFF00"/>
                </patternFill>
              </fill>
            </x14:dxf>
          </x14:cfRule>
          <x14:cfRule type="containsText" priority="12994" operator="containsText" id="{B364DA58-8A50-4528-919B-0906C2D0C426}">
            <xm:f>NOT(ISERROR(SEARCH('Listados Datos'!$T$6,AT228)))</xm:f>
            <xm:f>'Listados Datos'!$T$6</xm:f>
            <x14:dxf>
              <font>
                <b/>
                <i val="0"/>
              </font>
              <fill>
                <patternFill>
                  <bgColor rgb="FF92D050"/>
                </patternFill>
              </fill>
            </x14:dxf>
          </x14:cfRule>
          <xm:sqref>AT228</xm:sqref>
        </x14:conditionalFormatting>
        <x14:conditionalFormatting xmlns:xm="http://schemas.microsoft.com/office/excel/2006/main">
          <x14:cfRule type="containsText" priority="12981" operator="containsText" id="{729A19B1-C46E-4CD9-A3D4-614A846CBE75}">
            <xm:f>NOT(ISERROR(SEARCH('Listados Datos'!$P$3,AR228)))</xm:f>
            <xm:f>'Listados Datos'!$P$3</xm:f>
            <x14:dxf>
              <fill>
                <patternFill>
                  <bgColor rgb="FF99CC00"/>
                </patternFill>
              </fill>
            </x14:dxf>
          </x14:cfRule>
          <x14:cfRule type="containsText" priority="12982" operator="containsText" id="{B6252112-5CD1-4B2B-B25B-4A99B68CAACC}">
            <xm:f>NOT(ISERROR(SEARCH('Listados Datos'!$P$4,AR228)))</xm:f>
            <xm:f>'Listados Datos'!$P$4</xm:f>
            <x14:dxf>
              <fill>
                <patternFill>
                  <bgColor rgb="FF33CC33"/>
                </patternFill>
              </fill>
            </x14:dxf>
          </x14:cfRule>
          <x14:cfRule type="containsText" priority="12983" operator="containsText" id="{9EA16D8D-21A1-493C-8DCF-DCE5FF5D4A61}">
            <xm:f>NOT(ISERROR(SEARCH('Listados Datos'!$P$5,AR228)))</xm:f>
            <xm:f>'Listados Datos'!$P$5</xm:f>
            <x14:dxf>
              <fill>
                <patternFill>
                  <bgColor rgb="FFFFFF00"/>
                </patternFill>
              </fill>
            </x14:dxf>
          </x14:cfRule>
          <x14:cfRule type="containsText" priority="12984" operator="containsText" id="{5BA00031-C3EC-4C81-84E0-95A8F2E99E65}">
            <xm:f>NOT(ISERROR(SEARCH('Listados Datos'!$P$6,AR228)))</xm:f>
            <xm:f>'Listados Datos'!$P$6</xm:f>
            <x14:dxf>
              <fill>
                <patternFill>
                  <bgColor rgb="FFFFC000"/>
                </patternFill>
              </fill>
            </x14:dxf>
          </x14:cfRule>
          <x14:cfRule type="containsText" priority="12985" operator="containsText" id="{29BE8828-BB95-44E5-AB5B-042E1C2F6234}">
            <xm:f>NOT(ISERROR(SEARCH('Listados Datos'!$P$7,AR228)))</xm:f>
            <xm:f>'Listados Datos'!$P$7</xm:f>
            <x14:dxf>
              <fill>
                <patternFill>
                  <bgColor rgb="FFFF0000"/>
                </patternFill>
              </fill>
            </x14:dxf>
          </x14:cfRule>
          <xm:sqref>AR228</xm:sqref>
        </x14:conditionalFormatting>
        <x14:conditionalFormatting xmlns:xm="http://schemas.microsoft.com/office/excel/2006/main">
          <x14:cfRule type="containsText" priority="13099" operator="containsText" id="{46D0250E-7897-408C-A6D6-626E4DE34DBA}">
            <xm:f>NOT(ISERROR(SEARCH('Listados Datos'!$T$3,AF226)))</xm:f>
            <xm:f>'Listados Datos'!$T$3</xm:f>
            <x14:dxf>
              <fill>
                <patternFill patternType="solid">
                  <bgColor rgb="FFC00000"/>
                </patternFill>
              </fill>
            </x14:dxf>
          </x14:cfRule>
          <x14:cfRule type="containsText" priority="13100" operator="containsText" id="{5562B7CA-47FE-45E0-AA24-C3A5D20EFCB6}">
            <xm:f>NOT(ISERROR(SEARCH('Listados Datos'!$T$4,AF226)))</xm:f>
            <xm:f>'Listados Datos'!$T$4</xm:f>
            <x14:dxf>
              <font>
                <b/>
                <i val="0"/>
                <color theme="0"/>
              </font>
              <fill>
                <patternFill>
                  <bgColor rgb="FFE26B0A"/>
                </patternFill>
              </fill>
            </x14:dxf>
          </x14:cfRule>
          <x14:cfRule type="containsText" priority="13101" operator="containsText" id="{722AD8FA-9E07-4DC0-B5BA-C21B9B0B78E6}">
            <xm:f>NOT(ISERROR(SEARCH('Listados Datos'!$T$5,AF226)))</xm:f>
            <xm:f>'Listados Datos'!$T$5</xm:f>
            <x14:dxf>
              <font>
                <b/>
                <i val="0"/>
                <color auto="1"/>
              </font>
              <fill>
                <patternFill>
                  <bgColor rgb="FFFFFF00"/>
                </patternFill>
              </fill>
            </x14:dxf>
          </x14:cfRule>
          <x14:cfRule type="containsText" priority="13102" operator="containsText" id="{14451C81-CEA6-4BDD-8DD3-A16AC7E05888}">
            <xm:f>NOT(ISERROR(SEARCH('Listados Datos'!$T$6,AF226)))</xm:f>
            <xm:f>'Listados Datos'!$T$6</xm:f>
            <x14:dxf>
              <font>
                <b/>
                <i val="0"/>
              </font>
              <fill>
                <patternFill>
                  <bgColor rgb="FF92D050"/>
                </patternFill>
              </fill>
            </x14:dxf>
          </x14:cfRule>
          <xm:sqref>AF226:AF227 AF231</xm:sqref>
        </x14:conditionalFormatting>
        <x14:conditionalFormatting xmlns:xm="http://schemas.microsoft.com/office/excel/2006/main">
          <x14:cfRule type="containsText" priority="13095" operator="containsText" id="{0ADFF9F0-8971-4024-A9BA-2FB4471BCF14}">
            <xm:f>NOT(ISERROR(SEARCH('Listados Datos'!$T$3,AB226)))</xm:f>
            <xm:f>'Listados Datos'!$T$3</xm:f>
            <x14:dxf>
              <fill>
                <patternFill patternType="solid">
                  <bgColor rgb="FFC00000"/>
                </patternFill>
              </fill>
            </x14:dxf>
          </x14:cfRule>
          <x14:cfRule type="containsText" priority="13096" operator="containsText" id="{75A4A5D4-9008-41F8-B00A-FD16AE279672}">
            <xm:f>NOT(ISERROR(SEARCH('Listados Datos'!$T$4,AB226)))</xm:f>
            <xm:f>'Listados Datos'!$T$4</xm:f>
            <x14:dxf>
              <font>
                <b/>
                <i val="0"/>
                <color theme="0"/>
              </font>
              <fill>
                <patternFill>
                  <bgColor rgb="FFE26B0A"/>
                </patternFill>
              </fill>
            </x14:dxf>
          </x14:cfRule>
          <x14:cfRule type="containsText" priority="13097" operator="containsText" id="{87946ACA-D833-4BC1-8324-05DBC3846C6A}">
            <xm:f>NOT(ISERROR(SEARCH('Listados Datos'!$T$5,AB226)))</xm:f>
            <xm:f>'Listados Datos'!$T$5</xm:f>
            <x14:dxf>
              <font>
                <b/>
                <i val="0"/>
                <color auto="1"/>
              </font>
              <fill>
                <patternFill>
                  <bgColor rgb="FFFFFF00"/>
                </patternFill>
              </fill>
            </x14:dxf>
          </x14:cfRule>
          <x14:cfRule type="containsText" priority="13098" operator="containsText" id="{2EA61E88-002C-4C97-BF8C-14ED41D81466}">
            <xm:f>NOT(ISERROR(SEARCH('Listados Datos'!$T$6,AB226)))</xm:f>
            <xm:f>'Listados Datos'!$T$6</xm:f>
            <x14:dxf>
              <font>
                <b/>
                <i val="0"/>
              </font>
              <fill>
                <patternFill>
                  <bgColor rgb="FF92D050"/>
                </patternFill>
              </fill>
            </x14:dxf>
          </x14:cfRule>
          <xm:sqref>AB226:AB227</xm:sqref>
        </x14:conditionalFormatting>
        <x14:conditionalFormatting xmlns:xm="http://schemas.microsoft.com/office/excel/2006/main">
          <x14:cfRule type="containsText" priority="13085" operator="containsText" id="{F4EBDCCA-C1FA-4685-9040-1009A3929C64}">
            <xm:f>NOT(ISERROR(SEARCH('Listados Datos'!$P$3,Z226)))</xm:f>
            <xm:f>'Listados Datos'!$P$3</xm:f>
            <x14:dxf>
              <fill>
                <patternFill>
                  <bgColor rgb="FF99CC00"/>
                </patternFill>
              </fill>
            </x14:dxf>
          </x14:cfRule>
          <x14:cfRule type="containsText" priority="13086" operator="containsText" id="{62EA1DF6-6A84-4E74-9E13-4D1F0B6FEC8B}">
            <xm:f>NOT(ISERROR(SEARCH('Listados Datos'!$P$4,Z226)))</xm:f>
            <xm:f>'Listados Datos'!$P$4</xm:f>
            <x14:dxf>
              <fill>
                <patternFill>
                  <bgColor rgb="FF33CC33"/>
                </patternFill>
              </fill>
            </x14:dxf>
          </x14:cfRule>
          <x14:cfRule type="containsText" priority="13087" operator="containsText" id="{E4BA1F46-4998-46D7-8FAA-1AC4D00231C3}">
            <xm:f>NOT(ISERROR(SEARCH('Listados Datos'!$P$5,Z226)))</xm:f>
            <xm:f>'Listados Datos'!$P$5</xm:f>
            <x14:dxf>
              <fill>
                <patternFill>
                  <bgColor rgb="FFFFFF00"/>
                </patternFill>
              </fill>
            </x14:dxf>
          </x14:cfRule>
          <x14:cfRule type="containsText" priority="13088" operator="containsText" id="{265C2227-5CB9-48E8-B17C-B21B0AE28A85}">
            <xm:f>NOT(ISERROR(SEARCH('Listados Datos'!$P$6,Z226)))</xm:f>
            <xm:f>'Listados Datos'!$P$6</xm:f>
            <x14:dxf>
              <fill>
                <patternFill>
                  <bgColor rgb="FFFFC000"/>
                </patternFill>
              </fill>
            </x14:dxf>
          </x14:cfRule>
          <x14:cfRule type="containsText" priority="13089" operator="containsText" id="{A43B5F18-0710-415C-8A4F-B16D63E923FF}">
            <xm:f>NOT(ISERROR(SEARCH('Listados Datos'!$P$7,Z226)))</xm:f>
            <xm:f>'Listados Datos'!$P$7</xm:f>
            <x14:dxf>
              <fill>
                <patternFill>
                  <bgColor rgb="FFFF0000"/>
                </patternFill>
              </fill>
            </x14:dxf>
          </x14:cfRule>
          <xm:sqref>Z226:Z227</xm:sqref>
        </x14:conditionalFormatting>
        <x14:conditionalFormatting xmlns:xm="http://schemas.microsoft.com/office/excel/2006/main">
          <x14:cfRule type="containsText" priority="13061" operator="containsText" id="{DF02CE3D-C181-44DA-A05A-F4860B8CD6F4}">
            <xm:f>NOT(ISERROR(SEARCH('Listados Datos'!$T$3,AT226)))</xm:f>
            <xm:f>'Listados Datos'!$T$3</xm:f>
            <x14:dxf>
              <fill>
                <patternFill patternType="solid">
                  <bgColor rgb="FFC00000"/>
                </patternFill>
              </fill>
            </x14:dxf>
          </x14:cfRule>
          <x14:cfRule type="containsText" priority="13062" operator="containsText" id="{E8F5AFD1-6114-44A5-84CD-CB35B5C3A2F7}">
            <xm:f>NOT(ISERROR(SEARCH('Listados Datos'!$T$4,AT226)))</xm:f>
            <xm:f>'Listados Datos'!$T$4</xm:f>
            <x14:dxf>
              <font>
                <b/>
                <i val="0"/>
                <color theme="0"/>
              </font>
              <fill>
                <patternFill>
                  <bgColor rgb="FFE26B0A"/>
                </patternFill>
              </fill>
            </x14:dxf>
          </x14:cfRule>
          <x14:cfRule type="containsText" priority="13063" operator="containsText" id="{37BD327B-C914-42F2-A2FF-1ACD3CE2B300}">
            <xm:f>NOT(ISERROR(SEARCH('Listados Datos'!$T$5,AT226)))</xm:f>
            <xm:f>'Listados Datos'!$T$5</xm:f>
            <x14:dxf>
              <font>
                <b/>
                <i val="0"/>
                <color auto="1"/>
              </font>
              <fill>
                <patternFill>
                  <bgColor rgb="FFFFFF00"/>
                </patternFill>
              </fill>
            </x14:dxf>
          </x14:cfRule>
          <x14:cfRule type="containsText" priority="13064" operator="containsText" id="{E4F60C94-0CD5-4F1F-A73B-93EFDF8F2805}">
            <xm:f>NOT(ISERROR(SEARCH('Listados Datos'!$T$6,AT226)))</xm:f>
            <xm:f>'Listados Datos'!$T$6</xm:f>
            <x14:dxf>
              <font>
                <b/>
                <i val="0"/>
              </font>
              <fill>
                <patternFill>
                  <bgColor rgb="FF92D050"/>
                </patternFill>
              </fill>
            </x14:dxf>
          </x14:cfRule>
          <xm:sqref>AT226</xm:sqref>
        </x14:conditionalFormatting>
        <x14:conditionalFormatting xmlns:xm="http://schemas.microsoft.com/office/excel/2006/main">
          <x14:cfRule type="containsText" priority="13051" operator="containsText" id="{436BD6C8-DC05-45CA-8648-EE3F57FA4373}">
            <xm:f>NOT(ISERROR(SEARCH('Listados Datos'!$P$3,AR226)))</xm:f>
            <xm:f>'Listados Datos'!$P$3</xm:f>
            <x14:dxf>
              <fill>
                <patternFill>
                  <bgColor rgb="FF99CC00"/>
                </patternFill>
              </fill>
            </x14:dxf>
          </x14:cfRule>
          <x14:cfRule type="containsText" priority="13052" operator="containsText" id="{B76C1703-2A6B-49F3-AFF8-0938633DBC7B}">
            <xm:f>NOT(ISERROR(SEARCH('Listados Datos'!$P$4,AR226)))</xm:f>
            <xm:f>'Listados Datos'!$P$4</xm:f>
            <x14:dxf>
              <fill>
                <patternFill>
                  <bgColor rgb="FF33CC33"/>
                </patternFill>
              </fill>
            </x14:dxf>
          </x14:cfRule>
          <x14:cfRule type="containsText" priority="13053" operator="containsText" id="{104AF298-684D-42EC-A73F-829D1E08AEC6}">
            <xm:f>NOT(ISERROR(SEARCH('Listados Datos'!$P$5,AR226)))</xm:f>
            <xm:f>'Listados Datos'!$P$5</xm:f>
            <x14:dxf>
              <fill>
                <patternFill>
                  <bgColor rgb="FFFFFF00"/>
                </patternFill>
              </fill>
            </x14:dxf>
          </x14:cfRule>
          <x14:cfRule type="containsText" priority="13054" operator="containsText" id="{01D84BD7-AD0D-4DDA-B9F6-9477A829410C}">
            <xm:f>NOT(ISERROR(SEARCH('Listados Datos'!$P$6,AR226)))</xm:f>
            <xm:f>'Listados Datos'!$P$6</xm:f>
            <x14:dxf>
              <fill>
                <patternFill>
                  <bgColor rgb="FFFFC000"/>
                </patternFill>
              </fill>
            </x14:dxf>
          </x14:cfRule>
          <x14:cfRule type="containsText" priority="13055" operator="containsText" id="{ED718718-AF96-45C1-ACC2-CAB3B1965472}">
            <xm:f>NOT(ISERROR(SEARCH('Listados Datos'!$P$7,AR226)))</xm:f>
            <xm:f>'Listados Datos'!$P$7</xm:f>
            <x14:dxf>
              <fill>
                <patternFill>
                  <bgColor rgb="FFFF0000"/>
                </patternFill>
              </fill>
            </x14:dxf>
          </x14:cfRule>
          <xm:sqref>AR226</xm:sqref>
        </x14:conditionalFormatting>
        <x14:conditionalFormatting xmlns:xm="http://schemas.microsoft.com/office/excel/2006/main">
          <x14:cfRule type="containsText" priority="13047" operator="containsText" id="{765E0A01-2C24-4118-9C34-4C22D70C5E7A}">
            <xm:f>NOT(ISERROR(SEARCH('Listados Datos'!$T$3,AT227)))</xm:f>
            <xm:f>'Listados Datos'!$T$3</xm:f>
            <x14:dxf>
              <fill>
                <patternFill patternType="solid">
                  <bgColor rgb="FFC00000"/>
                </patternFill>
              </fill>
            </x14:dxf>
          </x14:cfRule>
          <x14:cfRule type="containsText" priority="13048" operator="containsText" id="{3F32532C-57A2-494D-B3D2-2E1AE8DE9CB6}">
            <xm:f>NOT(ISERROR(SEARCH('Listados Datos'!$T$4,AT227)))</xm:f>
            <xm:f>'Listados Datos'!$T$4</xm:f>
            <x14:dxf>
              <font>
                <b/>
                <i val="0"/>
                <color theme="0"/>
              </font>
              <fill>
                <patternFill>
                  <bgColor rgb="FFE26B0A"/>
                </patternFill>
              </fill>
            </x14:dxf>
          </x14:cfRule>
          <x14:cfRule type="containsText" priority="13049" operator="containsText" id="{E728ED4A-FDE8-4FE2-9D34-EA00A469542E}">
            <xm:f>NOT(ISERROR(SEARCH('Listados Datos'!$T$5,AT227)))</xm:f>
            <xm:f>'Listados Datos'!$T$5</xm:f>
            <x14:dxf>
              <font>
                <b/>
                <i val="0"/>
                <color auto="1"/>
              </font>
              <fill>
                <patternFill>
                  <bgColor rgb="FFFFFF00"/>
                </patternFill>
              </fill>
            </x14:dxf>
          </x14:cfRule>
          <x14:cfRule type="containsText" priority="13050" operator="containsText" id="{660F7CDA-8F95-4D7E-87A1-72A80A1E4F23}">
            <xm:f>NOT(ISERROR(SEARCH('Listados Datos'!$T$6,AT227)))</xm:f>
            <xm:f>'Listados Datos'!$T$6</xm:f>
            <x14:dxf>
              <font>
                <b/>
                <i val="0"/>
              </font>
              <fill>
                <patternFill>
                  <bgColor rgb="FF92D050"/>
                </patternFill>
              </fill>
            </x14:dxf>
          </x14:cfRule>
          <xm:sqref>AT227</xm:sqref>
        </x14:conditionalFormatting>
        <x14:conditionalFormatting xmlns:xm="http://schemas.microsoft.com/office/excel/2006/main">
          <x14:cfRule type="containsText" priority="13037" operator="containsText" id="{0AE4386D-34BF-4E82-A0A6-5849539F0363}">
            <xm:f>NOT(ISERROR(SEARCH('Listados Datos'!$P$3,AR227)))</xm:f>
            <xm:f>'Listados Datos'!$P$3</xm:f>
            <x14:dxf>
              <fill>
                <patternFill>
                  <bgColor rgb="FF99CC00"/>
                </patternFill>
              </fill>
            </x14:dxf>
          </x14:cfRule>
          <x14:cfRule type="containsText" priority="13038" operator="containsText" id="{6145590C-7CBE-4F41-BA76-88BDB90E1F32}">
            <xm:f>NOT(ISERROR(SEARCH('Listados Datos'!$P$4,AR227)))</xm:f>
            <xm:f>'Listados Datos'!$P$4</xm:f>
            <x14:dxf>
              <fill>
                <patternFill>
                  <bgColor rgb="FF33CC33"/>
                </patternFill>
              </fill>
            </x14:dxf>
          </x14:cfRule>
          <x14:cfRule type="containsText" priority="13039" operator="containsText" id="{1C047F4D-E23E-460E-B9C6-366C62C48A57}">
            <xm:f>NOT(ISERROR(SEARCH('Listados Datos'!$P$5,AR227)))</xm:f>
            <xm:f>'Listados Datos'!$P$5</xm:f>
            <x14:dxf>
              <fill>
                <patternFill>
                  <bgColor rgb="FFFFFF00"/>
                </patternFill>
              </fill>
            </x14:dxf>
          </x14:cfRule>
          <x14:cfRule type="containsText" priority="13040" operator="containsText" id="{39CE8FCC-2861-4826-8A27-858E3BC1A5DB}">
            <xm:f>NOT(ISERROR(SEARCH('Listados Datos'!$P$6,AR227)))</xm:f>
            <xm:f>'Listados Datos'!$P$6</xm:f>
            <x14:dxf>
              <fill>
                <patternFill>
                  <bgColor rgb="FFFFC000"/>
                </patternFill>
              </fill>
            </x14:dxf>
          </x14:cfRule>
          <x14:cfRule type="containsText" priority="13041" operator="containsText" id="{3ADFCDD8-FB4F-4DCE-906E-F7D0E4A9BF5D}">
            <xm:f>NOT(ISERROR(SEARCH('Listados Datos'!$P$7,AR227)))</xm:f>
            <xm:f>'Listados Datos'!$P$7</xm:f>
            <x14:dxf>
              <fill>
                <patternFill>
                  <bgColor rgb="FFFF0000"/>
                </patternFill>
              </fill>
            </x14:dxf>
          </x14:cfRule>
          <xm:sqref>AR227</xm:sqref>
        </x14:conditionalFormatting>
        <x14:conditionalFormatting xmlns:xm="http://schemas.microsoft.com/office/excel/2006/main">
          <x14:cfRule type="containsText" priority="13019" operator="containsText" id="{11A0C9A5-12E1-4171-B69B-C270BF3C6D59}">
            <xm:f>NOT(ISERROR(SEARCH('Listados Datos'!$T$3,AF228)))</xm:f>
            <xm:f>'Listados Datos'!$T$3</xm:f>
            <x14:dxf>
              <fill>
                <patternFill patternType="solid">
                  <bgColor rgb="FFC00000"/>
                </patternFill>
              </fill>
            </x14:dxf>
          </x14:cfRule>
          <x14:cfRule type="containsText" priority="13020" operator="containsText" id="{E5FD7EBA-88DE-4E38-8274-D826F680EF9F}">
            <xm:f>NOT(ISERROR(SEARCH('Listados Datos'!$T$4,AF228)))</xm:f>
            <xm:f>'Listados Datos'!$T$4</xm:f>
            <x14:dxf>
              <font>
                <b/>
                <i val="0"/>
                <color theme="0"/>
              </font>
              <fill>
                <patternFill>
                  <bgColor rgb="FFE26B0A"/>
                </patternFill>
              </fill>
            </x14:dxf>
          </x14:cfRule>
          <x14:cfRule type="containsText" priority="13021" operator="containsText" id="{DC595752-1C0B-4880-BEF4-534B294548B6}">
            <xm:f>NOT(ISERROR(SEARCH('Listados Datos'!$T$5,AF228)))</xm:f>
            <xm:f>'Listados Datos'!$T$5</xm:f>
            <x14:dxf>
              <font>
                <b/>
                <i val="0"/>
                <color auto="1"/>
              </font>
              <fill>
                <patternFill>
                  <bgColor rgb="FFFFFF00"/>
                </patternFill>
              </fill>
            </x14:dxf>
          </x14:cfRule>
          <x14:cfRule type="containsText" priority="13022" operator="containsText" id="{4EF98BE3-1110-4C72-BB18-1A8B0137640F}">
            <xm:f>NOT(ISERROR(SEARCH('Listados Datos'!$T$6,AF228)))</xm:f>
            <xm:f>'Listados Datos'!$T$6</xm:f>
            <x14:dxf>
              <font>
                <b/>
                <i val="0"/>
              </font>
              <fill>
                <patternFill>
                  <bgColor rgb="FF92D050"/>
                </patternFill>
              </fill>
            </x14:dxf>
          </x14:cfRule>
          <xm:sqref>AF228:AF229</xm:sqref>
        </x14:conditionalFormatting>
        <x14:conditionalFormatting xmlns:xm="http://schemas.microsoft.com/office/excel/2006/main">
          <x14:cfRule type="containsText" priority="13015" operator="containsText" id="{EA92B91A-F9EA-4E53-9D7F-1800CB9402FB}">
            <xm:f>NOT(ISERROR(SEARCH('Listados Datos'!$T$3,AB228)))</xm:f>
            <xm:f>'Listados Datos'!$T$3</xm:f>
            <x14:dxf>
              <fill>
                <patternFill patternType="solid">
                  <bgColor rgb="FFC00000"/>
                </patternFill>
              </fill>
            </x14:dxf>
          </x14:cfRule>
          <x14:cfRule type="containsText" priority="13016" operator="containsText" id="{8107606F-43FA-41FF-854D-5B67DDFC234C}">
            <xm:f>NOT(ISERROR(SEARCH('Listados Datos'!$T$4,AB228)))</xm:f>
            <xm:f>'Listados Datos'!$T$4</xm:f>
            <x14:dxf>
              <font>
                <b/>
                <i val="0"/>
                <color theme="0"/>
              </font>
              <fill>
                <patternFill>
                  <bgColor rgb="FFE26B0A"/>
                </patternFill>
              </fill>
            </x14:dxf>
          </x14:cfRule>
          <x14:cfRule type="containsText" priority="13017" operator="containsText" id="{FCA9A0B3-4069-4E2C-AEA2-006962E8C784}">
            <xm:f>NOT(ISERROR(SEARCH('Listados Datos'!$T$5,AB228)))</xm:f>
            <xm:f>'Listados Datos'!$T$5</xm:f>
            <x14:dxf>
              <font>
                <b/>
                <i val="0"/>
                <color auto="1"/>
              </font>
              <fill>
                <patternFill>
                  <bgColor rgb="FFFFFF00"/>
                </patternFill>
              </fill>
            </x14:dxf>
          </x14:cfRule>
          <x14:cfRule type="containsText" priority="13018" operator="containsText" id="{E9F6D3BF-636E-4100-94C8-6414E1C741F7}">
            <xm:f>NOT(ISERROR(SEARCH('Listados Datos'!$T$6,AB228)))</xm:f>
            <xm:f>'Listados Datos'!$T$6</xm:f>
            <x14:dxf>
              <font>
                <b/>
                <i val="0"/>
              </font>
              <fill>
                <patternFill>
                  <bgColor rgb="FF92D050"/>
                </patternFill>
              </fill>
            </x14:dxf>
          </x14:cfRule>
          <xm:sqref>AB228:AB229</xm:sqref>
        </x14:conditionalFormatting>
        <x14:conditionalFormatting xmlns:xm="http://schemas.microsoft.com/office/excel/2006/main">
          <x14:cfRule type="containsText" priority="13005" operator="containsText" id="{94B640FF-09F1-4B28-BAFA-9B2134CF16B8}">
            <xm:f>NOT(ISERROR(SEARCH('Listados Datos'!$P$3,Z228)))</xm:f>
            <xm:f>'Listados Datos'!$P$3</xm:f>
            <x14:dxf>
              <fill>
                <patternFill>
                  <bgColor rgb="FF99CC00"/>
                </patternFill>
              </fill>
            </x14:dxf>
          </x14:cfRule>
          <x14:cfRule type="containsText" priority="13006" operator="containsText" id="{40A0D8C3-FA8C-4885-9EF0-3C6655356EB2}">
            <xm:f>NOT(ISERROR(SEARCH('Listados Datos'!$P$4,Z228)))</xm:f>
            <xm:f>'Listados Datos'!$P$4</xm:f>
            <x14:dxf>
              <fill>
                <patternFill>
                  <bgColor rgb="FF33CC33"/>
                </patternFill>
              </fill>
            </x14:dxf>
          </x14:cfRule>
          <x14:cfRule type="containsText" priority="13007" operator="containsText" id="{913109E0-46B2-4C9E-B11C-4971B70D8267}">
            <xm:f>NOT(ISERROR(SEARCH('Listados Datos'!$P$5,Z228)))</xm:f>
            <xm:f>'Listados Datos'!$P$5</xm:f>
            <x14:dxf>
              <fill>
                <patternFill>
                  <bgColor rgb="FFFFFF00"/>
                </patternFill>
              </fill>
            </x14:dxf>
          </x14:cfRule>
          <x14:cfRule type="containsText" priority="13008" operator="containsText" id="{4FEE5B53-C489-40F2-A1BA-D58813171587}">
            <xm:f>NOT(ISERROR(SEARCH('Listados Datos'!$P$6,Z228)))</xm:f>
            <xm:f>'Listados Datos'!$P$6</xm:f>
            <x14:dxf>
              <fill>
                <patternFill>
                  <bgColor rgb="FFFFC000"/>
                </patternFill>
              </fill>
            </x14:dxf>
          </x14:cfRule>
          <x14:cfRule type="containsText" priority="13009" operator="containsText" id="{2050FC6E-359D-4F35-94EF-7C4B5F73A615}">
            <xm:f>NOT(ISERROR(SEARCH('Listados Datos'!$P$7,Z228)))</xm:f>
            <xm:f>'Listados Datos'!$P$7</xm:f>
            <x14:dxf>
              <fill>
                <patternFill>
                  <bgColor rgb="FFFF0000"/>
                </patternFill>
              </fill>
            </x14:dxf>
          </x14:cfRule>
          <xm:sqref>Z228:Z229</xm:sqref>
        </x14:conditionalFormatting>
        <x14:conditionalFormatting xmlns:xm="http://schemas.microsoft.com/office/excel/2006/main">
          <x14:cfRule type="containsText" priority="12977" operator="containsText" id="{89EA5999-6FBF-4F5F-B8BF-E0370120C048}">
            <xm:f>NOT(ISERROR(SEARCH('Listados Datos'!$T$3,AT229)))</xm:f>
            <xm:f>'Listados Datos'!$T$3</xm:f>
            <x14:dxf>
              <fill>
                <patternFill patternType="solid">
                  <bgColor rgb="FFC00000"/>
                </patternFill>
              </fill>
            </x14:dxf>
          </x14:cfRule>
          <x14:cfRule type="containsText" priority="12978" operator="containsText" id="{0C6B85C2-43C2-449F-9F57-0161861EF442}">
            <xm:f>NOT(ISERROR(SEARCH('Listados Datos'!$T$4,AT229)))</xm:f>
            <xm:f>'Listados Datos'!$T$4</xm:f>
            <x14:dxf>
              <font>
                <b/>
                <i val="0"/>
                <color theme="0"/>
              </font>
              <fill>
                <patternFill>
                  <bgColor rgb="FFE26B0A"/>
                </patternFill>
              </fill>
            </x14:dxf>
          </x14:cfRule>
          <x14:cfRule type="containsText" priority="12979" operator="containsText" id="{0B080267-45AC-45C8-9196-A5B330A897DF}">
            <xm:f>NOT(ISERROR(SEARCH('Listados Datos'!$T$5,AT229)))</xm:f>
            <xm:f>'Listados Datos'!$T$5</xm:f>
            <x14:dxf>
              <font>
                <b/>
                <i val="0"/>
                <color auto="1"/>
              </font>
              <fill>
                <patternFill>
                  <bgColor rgb="FFFFFF00"/>
                </patternFill>
              </fill>
            </x14:dxf>
          </x14:cfRule>
          <x14:cfRule type="containsText" priority="12980" operator="containsText" id="{C21B9F45-5DF6-4347-A3E9-2913AD8A597D}">
            <xm:f>NOT(ISERROR(SEARCH('Listados Datos'!$T$6,AT229)))</xm:f>
            <xm:f>'Listados Datos'!$T$6</xm:f>
            <x14:dxf>
              <font>
                <b/>
                <i val="0"/>
              </font>
              <fill>
                <patternFill>
                  <bgColor rgb="FF92D050"/>
                </patternFill>
              </fill>
            </x14:dxf>
          </x14:cfRule>
          <xm:sqref>AT229</xm:sqref>
        </x14:conditionalFormatting>
        <x14:conditionalFormatting xmlns:xm="http://schemas.microsoft.com/office/excel/2006/main">
          <x14:cfRule type="containsText" priority="12897" operator="containsText" id="{F044D8A1-D4EB-46D8-8D36-85FAA7162463}">
            <xm:f>NOT(ISERROR(SEARCH('Listados Datos'!$T$3,AT225)))</xm:f>
            <xm:f>'Listados Datos'!$T$3</xm:f>
            <x14:dxf>
              <fill>
                <patternFill patternType="solid">
                  <bgColor rgb="FFC00000"/>
                </patternFill>
              </fill>
            </x14:dxf>
          </x14:cfRule>
          <x14:cfRule type="containsText" priority="12898" operator="containsText" id="{EF8B843F-1DEE-4F37-AB1C-4FDE4FAFCF61}">
            <xm:f>NOT(ISERROR(SEARCH('Listados Datos'!$T$4,AT225)))</xm:f>
            <xm:f>'Listados Datos'!$T$4</xm:f>
            <x14:dxf>
              <font>
                <b/>
                <i val="0"/>
                <color theme="0"/>
              </font>
              <fill>
                <patternFill>
                  <bgColor rgb="FFE26B0A"/>
                </patternFill>
              </fill>
            </x14:dxf>
          </x14:cfRule>
          <x14:cfRule type="containsText" priority="12899" operator="containsText" id="{DD3F87BF-DEC7-4FB5-A055-C86826F62A56}">
            <xm:f>NOT(ISERROR(SEARCH('Listados Datos'!$T$5,AT225)))</xm:f>
            <xm:f>'Listados Datos'!$T$5</xm:f>
            <x14:dxf>
              <font>
                <b/>
                <i val="0"/>
                <color auto="1"/>
              </font>
              <fill>
                <patternFill>
                  <bgColor rgb="FFFFFF00"/>
                </patternFill>
              </fill>
            </x14:dxf>
          </x14:cfRule>
          <x14:cfRule type="containsText" priority="12900" operator="containsText" id="{8020C5B5-C487-4CEF-A676-CBDB4DD3006D}">
            <xm:f>NOT(ISERROR(SEARCH('Listados Datos'!$T$6,AT225)))</xm:f>
            <xm:f>'Listados Datos'!$T$6</xm:f>
            <x14:dxf>
              <font>
                <b/>
                <i val="0"/>
              </font>
              <fill>
                <patternFill>
                  <bgColor rgb="FF92D050"/>
                </patternFill>
              </fill>
            </x14:dxf>
          </x14:cfRule>
          <xm:sqref>AT225</xm:sqref>
        </x14:conditionalFormatting>
        <x14:conditionalFormatting xmlns:xm="http://schemas.microsoft.com/office/excel/2006/main">
          <x14:cfRule type="containsText" priority="12887" operator="containsText" id="{74A1DFA3-1692-440A-9775-8AC951337752}">
            <xm:f>NOT(ISERROR(SEARCH('Listados Datos'!$P$3,AR225)))</xm:f>
            <xm:f>'Listados Datos'!$P$3</xm:f>
            <x14:dxf>
              <fill>
                <patternFill>
                  <bgColor rgb="FF99CC00"/>
                </patternFill>
              </fill>
            </x14:dxf>
          </x14:cfRule>
          <x14:cfRule type="containsText" priority="12888" operator="containsText" id="{FE45B8E2-1A8C-4400-B20F-A32D12F4E241}">
            <xm:f>NOT(ISERROR(SEARCH('Listados Datos'!$P$4,AR225)))</xm:f>
            <xm:f>'Listados Datos'!$P$4</xm:f>
            <x14:dxf>
              <fill>
                <patternFill>
                  <bgColor rgb="FF33CC33"/>
                </patternFill>
              </fill>
            </x14:dxf>
          </x14:cfRule>
          <x14:cfRule type="containsText" priority="12889" operator="containsText" id="{19FD61AC-B940-48F9-AF34-705FCD3E31AC}">
            <xm:f>NOT(ISERROR(SEARCH('Listados Datos'!$P$5,AR225)))</xm:f>
            <xm:f>'Listados Datos'!$P$5</xm:f>
            <x14:dxf>
              <fill>
                <patternFill>
                  <bgColor rgb="FFFFFF00"/>
                </patternFill>
              </fill>
            </x14:dxf>
          </x14:cfRule>
          <x14:cfRule type="containsText" priority="12890" operator="containsText" id="{E0B05398-8C3E-4A9E-AC1D-D7F041A6F104}">
            <xm:f>NOT(ISERROR(SEARCH('Listados Datos'!$P$6,AR225)))</xm:f>
            <xm:f>'Listados Datos'!$P$6</xm:f>
            <x14:dxf>
              <fill>
                <patternFill>
                  <bgColor rgb="FFFFC000"/>
                </patternFill>
              </fill>
            </x14:dxf>
          </x14:cfRule>
          <x14:cfRule type="containsText" priority="12891" operator="containsText" id="{B1AE925E-A88C-4B7C-AD3F-0EC0031D456F}">
            <xm:f>NOT(ISERROR(SEARCH('Listados Datos'!$P$7,AR225)))</xm:f>
            <xm:f>'Listados Datos'!$P$7</xm:f>
            <x14:dxf>
              <fill>
                <patternFill>
                  <bgColor rgb="FFFF0000"/>
                </patternFill>
              </fill>
            </x14:dxf>
          </x14:cfRule>
          <xm:sqref>AR225</xm:sqref>
        </x14:conditionalFormatting>
        <x14:conditionalFormatting xmlns:xm="http://schemas.microsoft.com/office/excel/2006/main">
          <x14:cfRule type="containsText" priority="12855" operator="containsText" id="{29BE0FEF-B9AE-4170-963D-C799C5109903}">
            <xm:f>NOT(ISERROR(SEARCH('Listados Datos'!$T$3,AT222)))</xm:f>
            <xm:f>'Listados Datos'!$T$3</xm:f>
            <x14:dxf>
              <fill>
                <patternFill patternType="solid">
                  <bgColor rgb="FFC00000"/>
                </patternFill>
              </fill>
            </x14:dxf>
          </x14:cfRule>
          <x14:cfRule type="containsText" priority="12856" operator="containsText" id="{A83A2C52-E507-4ECB-9E33-11021835404C}">
            <xm:f>NOT(ISERROR(SEARCH('Listados Datos'!$T$4,AT222)))</xm:f>
            <xm:f>'Listados Datos'!$T$4</xm:f>
            <x14:dxf>
              <font>
                <b/>
                <i val="0"/>
                <color theme="0"/>
              </font>
              <fill>
                <patternFill>
                  <bgColor rgb="FFE26B0A"/>
                </patternFill>
              </fill>
            </x14:dxf>
          </x14:cfRule>
          <x14:cfRule type="containsText" priority="12857" operator="containsText" id="{42F0B094-3017-48A2-94F7-E041069AA618}">
            <xm:f>NOT(ISERROR(SEARCH('Listados Datos'!$T$5,AT222)))</xm:f>
            <xm:f>'Listados Datos'!$T$5</xm:f>
            <x14:dxf>
              <font>
                <b/>
                <i val="0"/>
                <color auto="1"/>
              </font>
              <fill>
                <patternFill>
                  <bgColor rgb="FFFFFF00"/>
                </patternFill>
              </fill>
            </x14:dxf>
          </x14:cfRule>
          <x14:cfRule type="containsText" priority="12858" operator="containsText" id="{50BDBF62-EC44-45B0-9955-91F0FF9560D2}">
            <xm:f>NOT(ISERROR(SEARCH('Listados Datos'!$T$6,AT222)))</xm:f>
            <xm:f>'Listados Datos'!$T$6</xm:f>
            <x14:dxf>
              <font>
                <b/>
                <i val="0"/>
              </font>
              <fill>
                <patternFill>
                  <bgColor rgb="FF92D050"/>
                </patternFill>
              </fill>
            </x14:dxf>
          </x14:cfRule>
          <xm:sqref>AT222</xm:sqref>
        </x14:conditionalFormatting>
        <x14:conditionalFormatting xmlns:xm="http://schemas.microsoft.com/office/excel/2006/main">
          <x14:cfRule type="containsText" priority="12845" operator="containsText" id="{B2039D40-0773-45FC-8F17-37BF7C663477}">
            <xm:f>NOT(ISERROR(SEARCH('Listados Datos'!$P$3,AR222)))</xm:f>
            <xm:f>'Listados Datos'!$P$3</xm:f>
            <x14:dxf>
              <fill>
                <patternFill>
                  <bgColor rgb="FF99CC00"/>
                </patternFill>
              </fill>
            </x14:dxf>
          </x14:cfRule>
          <x14:cfRule type="containsText" priority="12846" operator="containsText" id="{ECC787E7-BED3-4798-BF92-3A4F01BD1A34}">
            <xm:f>NOT(ISERROR(SEARCH('Listados Datos'!$P$4,AR222)))</xm:f>
            <xm:f>'Listados Datos'!$P$4</xm:f>
            <x14:dxf>
              <fill>
                <patternFill>
                  <bgColor rgb="FF33CC33"/>
                </patternFill>
              </fill>
            </x14:dxf>
          </x14:cfRule>
          <x14:cfRule type="containsText" priority="12847" operator="containsText" id="{B71BE51C-B422-4F00-A421-EDB83F1241CB}">
            <xm:f>NOT(ISERROR(SEARCH('Listados Datos'!$P$5,AR222)))</xm:f>
            <xm:f>'Listados Datos'!$P$5</xm:f>
            <x14:dxf>
              <fill>
                <patternFill>
                  <bgColor rgb="FFFFFF00"/>
                </patternFill>
              </fill>
            </x14:dxf>
          </x14:cfRule>
          <x14:cfRule type="containsText" priority="12848" operator="containsText" id="{0AC0DDCE-DED1-4A2C-B003-8E94BC2FD898}">
            <xm:f>NOT(ISERROR(SEARCH('Listados Datos'!$P$6,AR222)))</xm:f>
            <xm:f>'Listados Datos'!$P$6</xm:f>
            <x14:dxf>
              <fill>
                <patternFill>
                  <bgColor rgb="FFFFC000"/>
                </patternFill>
              </fill>
            </x14:dxf>
          </x14:cfRule>
          <x14:cfRule type="containsText" priority="12849" operator="containsText" id="{CB9C5921-FEB6-45C2-AF1C-ECF380617FA0}">
            <xm:f>NOT(ISERROR(SEARCH('Listados Datos'!$P$7,AR222)))</xm:f>
            <xm:f>'Listados Datos'!$P$7</xm:f>
            <x14:dxf>
              <fill>
                <patternFill>
                  <bgColor rgb="FFFF0000"/>
                </patternFill>
              </fill>
            </x14:dxf>
          </x14:cfRule>
          <xm:sqref>AR222</xm:sqref>
        </x14:conditionalFormatting>
        <x14:conditionalFormatting xmlns:xm="http://schemas.microsoft.com/office/excel/2006/main">
          <x14:cfRule type="containsText" priority="12831" operator="containsText" id="{46C13E28-E5E1-491E-8B85-8635FDC582DD}">
            <xm:f>NOT(ISERROR(SEARCH('Listados Datos'!$P$3,AR223)))</xm:f>
            <xm:f>'Listados Datos'!$P$3</xm:f>
            <x14:dxf>
              <fill>
                <patternFill>
                  <bgColor rgb="FF99CC00"/>
                </patternFill>
              </fill>
            </x14:dxf>
          </x14:cfRule>
          <x14:cfRule type="containsText" priority="12832" operator="containsText" id="{CA4ADF1B-2E65-4011-9E86-FAB806035602}">
            <xm:f>NOT(ISERROR(SEARCH('Listados Datos'!$P$4,AR223)))</xm:f>
            <xm:f>'Listados Datos'!$P$4</xm:f>
            <x14:dxf>
              <fill>
                <patternFill>
                  <bgColor rgb="FF33CC33"/>
                </patternFill>
              </fill>
            </x14:dxf>
          </x14:cfRule>
          <x14:cfRule type="containsText" priority="12833" operator="containsText" id="{C85A4DDA-F855-49C7-88F3-26083209C30C}">
            <xm:f>NOT(ISERROR(SEARCH('Listados Datos'!$P$5,AR223)))</xm:f>
            <xm:f>'Listados Datos'!$P$5</xm:f>
            <x14:dxf>
              <fill>
                <patternFill>
                  <bgColor rgb="FFFFFF00"/>
                </patternFill>
              </fill>
            </x14:dxf>
          </x14:cfRule>
          <x14:cfRule type="containsText" priority="12834" operator="containsText" id="{E9A7B49C-1E76-4932-BD40-140CCC98A4B0}">
            <xm:f>NOT(ISERROR(SEARCH('Listados Datos'!$P$6,AR223)))</xm:f>
            <xm:f>'Listados Datos'!$P$6</xm:f>
            <x14:dxf>
              <fill>
                <patternFill>
                  <bgColor rgb="FFFFC000"/>
                </patternFill>
              </fill>
            </x14:dxf>
          </x14:cfRule>
          <x14:cfRule type="containsText" priority="12835" operator="containsText" id="{1C28E180-B0E6-4599-8197-AFB8A95CDED0}">
            <xm:f>NOT(ISERROR(SEARCH('Listados Datos'!$P$7,AR223)))</xm:f>
            <xm:f>'Listados Datos'!$P$7</xm:f>
            <x14:dxf>
              <fill>
                <patternFill>
                  <bgColor rgb="FFFF0000"/>
                </patternFill>
              </fill>
            </x14:dxf>
          </x14:cfRule>
          <xm:sqref>AR223</xm:sqref>
        </x14:conditionalFormatting>
        <x14:conditionalFormatting xmlns:xm="http://schemas.microsoft.com/office/excel/2006/main">
          <x14:cfRule type="containsText" priority="12963" operator="containsText" id="{E5AA5044-962E-421D-A5A2-5434763158A4}">
            <xm:f>NOT(ISERROR(SEARCH('Listados Datos'!$T$3,AF220)))</xm:f>
            <xm:f>'Listados Datos'!$T$3</xm:f>
            <x14:dxf>
              <fill>
                <patternFill patternType="solid">
                  <bgColor rgb="FFC00000"/>
                </patternFill>
              </fill>
            </x14:dxf>
          </x14:cfRule>
          <x14:cfRule type="containsText" priority="12964" operator="containsText" id="{6C4CEEB3-3354-4493-9F78-E397C0EDDA90}">
            <xm:f>NOT(ISERROR(SEARCH('Listados Datos'!$T$4,AF220)))</xm:f>
            <xm:f>'Listados Datos'!$T$4</xm:f>
            <x14:dxf>
              <font>
                <b/>
                <i val="0"/>
                <color theme="0"/>
              </font>
              <fill>
                <patternFill>
                  <bgColor rgb="FFE26B0A"/>
                </patternFill>
              </fill>
            </x14:dxf>
          </x14:cfRule>
          <x14:cfRule type="containsText" priority="12965" operator="containsText" id="{DE19E388-2BA2-4A0C-9BDD-358CB2C43A6D}">
            <xm:f>NOT(ISERROR(SEARCH('Listados Datos'!$T$5,AF220)))</xm:f>
            <xm:f>'Listados Datos'!$T$5</xm:f>
            <x14:dxf>
              <font>
                <b/>
                <i val="0"/>
                <color auto="1"/>
              </font>
              <fill>
                <patternFill>
                  <bgColor rgb="FFFFFF00"/>
                </patternFill>
              </fill>
            </x14:dxf>
          </x14:cfRule>
          <x14:cfRule type="containsText" priority="12966" operator="containsText" id="{7C0A3BB6-7515-4B98-831B-09C6FCBE6558}">
            <xm:f>NOT(ISERROR(SEARCH('Listados Datos'!$T$6,AF220)))</xm:f>
            <xm:f>'Listados Datos'!$T$6</xm:f>
            <x14:dxf>
              <font>
                <b/>
                <i val="0"/>
              </font>
              <fill>
                <patternFill>
                  <bgColor rgb="FF92D050"/>
                </patternFill>
              </fill>
            </x14:dxf>
          </x14:cfRule>
          <xm:sqref>AF220:AF221 AF225</xm:sqref>
        </x14:conditionalFormatting>
        <x14:conditionalFormatting xmlns:xm="http://schemas.microsoft.com/office/excel/2006/main">
          <x14:cfRule type="containsText" priority="12959" operator="containsText" id="{8B105F6F-C127-4C40-913B-9595B8122E74}">
            <xm:f>NOT(ISERROR(SEARCH('Listados Datos'!$T$3,AB220)))</xm:f>
            <xm:f>'Listados Datos'!$T$3</xm:f>
            <x14:dxf>
              <fill>
                <patternFill patternType="solid">
                  <bgColor rgb="FFC00000"/>
                </patternFill>
              </fill>
            </x14:dxf>
          </x14:cfRule>
          <x14:cfRule type="containsText" priority="12960" operator="containsText" id="{B4A89C12-192B-4C50-8E4F-F8F46C09C220}">
            <xm:f>NOT(ISERROR(SEARCH('Listados Datos'!$T$4,AB220)))</xm:f>
            <xm:f>'Listados Datos'!$T$4</xm:f>
            <x14:dxf>
              <font>
                <b/>
                <i val="0"/>
                <color theme="0"/>
              </font>
              <fill>
                <patternFill>
                  <bgColor rgb="FFE26B0A"/>
                </patternFill>
              </fill>
            </x14:dxf>
          </x14:cfRule>
          <x14:cfRule type="containsText" priority="12961" operator="containsText" id="{22D01E3F-2DAA-4C65-82FD-FFBF0D320801}">
            <xm:f>NOT(ISERROR(SEARCH('Listados Datos'!$T$5,AB220)))</xm:f>
            <xm:f>'Listados Datos'!$T$5</xm:f>
            <x14:dxf>
              <font>
                <b/>
                <i val="0"/>
                <color auto="1"/>
              </font>
              <fill>
                <patternFill>
                  <bgColor rgb="FFFFFF00"/>
                </patternFill>
              </fill>
            </x14:dxf>
          </x14:cfRule>
          <x14:cfRule type="containsText" priority="12962" operator="containsText" id="{5035FBFB-FD8B-4377-96CC-4AFE5AD75C9A}">
            <xm:f>NOT(ISERROR(SEARCH('Listados Datos'!$T$6,AB220)))</xm:f>
            <xm:f>'Listados Datos'!$T$6</xm:f>
            <x14:dxf>
              <font>
                <b/>
                <i val="0"/>
              </font>
              <fill>
                <patternFill>
                  <bgColor rgb="FF92D050"/>
                </patternFill>
              </fill>
            </x14:dxf>
          </x14:cfRule>
          <xm:sqref>AB220:AB221</xm:sqref>
        </x14:conditionalFormatting>
        <x14:conditionalFormatting xmlns:xm="http://schemas.microsoft.com/office/excel/2006/main">
          <x14:cfRule type="containsText" priority="12949" operator="containsText" id="{3DFB252F-A9C4-4956-B3FF-EC03434D795F}">
            <xm:f>NOT(ISERROR(SEARCH('Listados Datos'!$P$3,Z220)))</xm:f>
            <xm:f>'Listados Datos'!$P$3</xm:f>
            <x14:dxf>
              <fill>
                <patternFill>
                  <bgColor rgb="FF99CC00"/>
                </patternFill>
              </fill>
            </x14:dxf>
          </x14:cfRule>
          <x14:cfRule type="containsText" priority="12950" operator="containsText" id="{BB4C7CA1-E0F6-4444-AE55-AD7621EF1241}">
            <xm:f>NOT(ISERROR(SEARCH('Listados Datos'!$P$4,Z220)))</xm:f>
            <xm:f>'Listados Datos'!$P$4</xm:f>
            <x14:dxf>
              <fill>
                <patternFill>
                  <bgColor rgb="FF33CC33"/>
                </patternFill>
              </fill>
            </x14:dxf>
          </x14:cfRule>
          <x14:cfRule type="containsText" priority="12951" operator="containsText" id="{1DC22BD1-3BF3-4A11-B798-42FEBC4C3097}">
            <xm:f>NOT(ISERROR(SEARCH('Listados Datos'!$P$5,Z220)))</xm:f>
            <xm:f>'Listados Datos'!$P$5</xm:f>
            <x14:dxf>
              <fill>
                <patternFill>
                  <bgColor rgb="FFFFFF00"/>
                </patternFill>
              </fill>
            </x14:dxf>
          </x14:cfRule>
          <x14:cfRule type="containsText" priority="12952" operator="containsText" id="{783368F1-CF84-44EE-BEDB-76B272A08A83}">
            <xm:f>NOT(ISERROR(SEARCH('Listados Datos'!$P$6,Z220)))</xm:f>
            <xm:f>'Listados Datos'!$P$6</xm:f>
            <x14:dxf>
              <fill>
                <patternFill>
                  <bgColor rgb="FFFFC000"/>
                </patternFill>
              </fill>
            </x14:dxf>
          </x14:cfRule>
          <x14:cfRule type="containsText" priority="12953" operator="containsText" id="{914FABDA-9311-4792-92F2-34CC6435BB91}">
            <xm:f>NOT(ISERROR(SEARCH('Listados Datos'!$P$7,Z220)))</xm:f>
            <xm:f>'Listados Datos'!$P$7</xm:f>
            <x14:dxf>
              <fill>
                <patternFill>
                  <bgColor rgb="FFFF0000"/>
                </patternFill>
              </fill>
            </x14:dxf>
          </x14:cfRule>
          <xm:sqref>Z220:Z221</xm:sqref>
        </x14:conditionalFormatting>
        <x14:conditionalFormatting xmlns:xm="http://schemas.microsoft.com/office/excel/2006/main">
          <x14:cfRule type="containsText" priority="12925" operator="containsText" id="{F719B9A0-83CF-4E99-BE84-69F3D8B3E2E0}">
            <xm:f>NOT(ISERROR(SEARCH('Listados Datos'!$T$3,AT220)))</xm:f>
            <xm:f>'Listados Datos'!$T$3</xm:f>
            <x14:dxf>
              <fill>
                <patternFill patternType="solid">
                  <bgColor rgb="FFC00000"/>
                </patternFill>
              </fill>
            </x14:dxf>
          </x14:cfRule>
          <x14:cfRule type="containsText" priority="12926" operator="containsText" id="{44ADBBC5-575B-461C-960A-689D2529F6CC}">
            <xm:f>NOT(ISERROR(SEARCH('Listados Datos'!$T$4,AT220)))</xm:f>
            <xm:f>'Listados Datos'!$T$4</xm:f>
            <x14:dxf>
              <font>
                <b/>
                <i val="0"/>
                <color theme="0"/>
              </font>
              <fill>
                <patternFill>
                  <bgColor rgb="FFE26B0A"/>
                </patternFill>
              </fill>
            </x14:dxf>
          </x14:cfRule>
          <x14:cfRule type="containsText" priority="12927" operator="containsText" id="{D80C9331-710C-498F-A5AC-548C02C85D2C}">
            <xm:f>NOT(ISERROR(SEARCH('Listados Datos'!$T$5,AT220)))</xm:f>
            <xm:f>'Listados Datos'!$T$5</xm:f>
            <x14:dxf>
              <font>
                <b/>
                <i val="0"/>
                <color auto="1"/>
              </font>
              <fill>
                <patternFill>
                  <bgColor rgb="FFFFFF00"/>
                </patternFill>
              </fill>
            </x14:dxf>
          </x14:cfRule>
          <x14:cfRule type="containsText" priority="12928" operator="containsText" id="{95AD7313-31F3-46EA-A0AB-2E720B064B9E}">
            <xm:f>NOT(ISERROR(SEARCH('Listados Datos'!$T$6,AT220)))</xm:f>
            <xm:f>'Listados Datos'!$T$6</xm:f>
            <x14:dxf>
              <font>
                <b/>
                <i val="0"/>
              </font>
              <fill>
                <patternFill>
                  <bgColor rgb="FF92D050"/>
                </patternFill>
              </fill>
            </x14:dxf>
          </x14:cfRule>
          <xm:sqref>AT220</xm:sqref>
        </x14:conditionalFormatting>
        <x14:conditionalFormatting xmlns:xm="http://schemas.microsoft.com/office/excel/2006/main">
          <x14:cfRule type="containsText" priority="12915" operator="containsText" id="{5B62C7D8-A873-4DB4-9103-BAABA9F7E049}">
            <xm:f>NOT(ISERROR(SEARCH('Listados Datos'!$P$3,AR220)))</xm:f>
            <xm:f>'Listados Datos'!$P$3</xm:f>
            <x14:dxf>
              <fill>
                <patternFill>
                  <bgColor rgb="FF99CC00"/>
                </patternFill>
              </fill>
            </x14:dxf>
          </x14:cfRule>
          <x14:cfRule type="containsText" priority="12916" operator="containsText" id="{8FF36DE2-9481-45A6-A940-5141421EE610}">
            <xm:f>NOT(ISERROR(SEARCH('Listados Datos'!$P$4,AR220)))</xm:f>
            <xm:f>'Listados Datos'!$P$4</xm:f>
            <x14:dxf>
              <fill>
                <patternFill>
                  <bgColor rgb="FF33CC33"/>
                </patternFill>
              </fill>
            </x14:dxf>
          </x14:cfRule>
          <x14:cfRule type="containsText" priority="12917" operator="containsText" id="{84FF6BE5-A57E-4520-A4F2-3F44B33A3912}">
            <xm:f>NOT(ISERROR(SEARCH('Listados Datos'!$P$5,AR220)))</xm:f>
            <xm:f>'Listados Datos'!$P$5</xm:f>
            <x14:dxf>
              <fill>
                <patternFill>
                  <bgColor rgb="FFFFFF00"/>
                </patternFill>
              </fill>
            </x14:dxf>
          </x14:cfRule>
          <x14:cfRule type="containsText" priority="12918" operator="containsText" id="{CDAE577E-E076-4275-A391-947611C77604}">
            <xm:f>NOT(ISERROR(SEARCH('Listados Datos'!$P$6,AR220)))</xm:f>
            <xm:f>'Listados Datos'!$P$6</xm:f>
            <x14:dxf>
              <fill>
                <patternFill>
                  <bgColor rgb="FFFFC000"/>
                </patternFill>
              </fill>
            </x14:dxf>
          </x14:cfRule>
          <x14:cfRule type="containsText" priority="12919" operator="containsText" id="{1284D723-16FE-464E-99FD-552FE26B245C}">
            <xm:f>NOT(ISERROR(SEARCH('Listados Datos'!$P$7,AR220)))</xm:f>
            <xm:f>'Listados Datos'!$P$7</xm:f>
            <x14:dxf>
              <fill>
                <patternFill>
                  <bgColor rgb="FFFF0000"/>
                </patternFill>
              </fill>
            </x14:dxf>
          </x14:cfRule>
          <xm:sqref>AR220</xm:sqref>
        </x14:conditionalFormatting>
        <x14:conditionalFormatting xmlns:xm="http://schemas.microsoft.com/office/excel/2006/main">
          <x14:cfRule type="containsText" priority="12911" operator="containsText" id="{34431ED2-E3F9-4B18-BF89-A7DBA12CD0BF}">
            <xm:f>NOT(ISERROR(SEARCH('Listados Datos'!$T$3,AT221)))</xm:f>
            <xm:f>'Listados Datos'!$T$3</xm:f>
            <x14:dxf>
              <fill>
                <patternFill patternType="solid">
                  <bgColor rgb="FFC00000"/>
                </patternFill>
              </fill>
            </x14:dxf>
          </x14:cfRule>
          <x14:cfRule type="containsText" priority="12912" operator="containsText" id="{DBA19C94-8ECA-4B6E-BC56-49B07A67AE00}">
            <xm:f>NOT(ISERROR(SEARCH('Listados Datos'!$T$4,AT221)))</xm:f>
            <xm:f>'Listados Datos'!$T$4</xm:f>
            <x14:dxf>
              <font>
                <b/>
                <i val="0"/>
                <color theme="0"/>
              </font>
              <fill>
                <patternFill>
                  <bgColor rgb="FFE26B0A"/>
                </patternFill>
              </fill>
            </x14:dxf>
          </x14:cfRule>
          <x14:cfRule type="containsText" priority="12913" operator="containsText" id="{8F1CC6ED-BB1E-494D-80BE-FEF8B1543DED}">
            <xm:f>NOT(ISERROR(SEARCH('Listados Datos'!$T$5,AT221)))</xm:f>
            <xm:f>'Listados Datos'!$T$5</xm:f>
            <x14:dxf>
              <font>
                <b/>
                <i val="0"/>
                <color auto="1"/>
              </font>
              <fill>
                <patternFill>
                  <bgColor rgb="FFFFFF00"/>
                </patternFill>
              </fill>
            </x14:dxf>
          </x14:cfRule>
          <x14:cfRule type="containsText" priority="12914" operator="containsText" id="{7D52B952-E0BC-4FD2-81CE-1A1103A8BE57}">
            <xm:f>NOT(ISERROR(SEARCH('Listados Datos'!$T$6,AT221)))</xm:f>
            <xm:f>'Listados Datos'!$T$6</xm:f>
            <x14:dxf>
              <font>
                <b/>
                <i val="0"/>
              </font>
              <fill>
                <patternFill>
                  <bgColor rgb="FF92D050"/>
                </patternFill>
              </fill>
            </x14:dxf>
          </x14:cfRule>
          <xm:sqref>AT221</xm:sqref>
        </x14:conditionalFormatting>
        <x14:conditionalFormatting xmlns:xm="http://schemas.microsoft.com/office/excel/2006/main">
          <x14:cfRule type="containsText" priority="12901" operator="containsText" id="{4E6FA427-2AE9-4888-81A2-425C42CC7245}">
            <xm:f>NOT(ISERROR(SEARCH('Listados Datos'!$P$3,AR221)))</xm:f>
            <xm:f>'Listados Datos'!$P$3</xm:f>
            <x14:dxf>
              <fill>
                <patternFill>
                  <bgColor rgb="FF99CC00"/>
                </patternFill>
              </fill>
            </x14:dxf>
          </x14:cfRule>
          <x14:cfRule type="containsText" priority="12902" operator="containsText" id="{E19DBD1A-A828-415D-A688-2C406498223C}">
            <xm:f>NOT(ISERROR(SEARCH('Listados Datos'!$P$4,AR221)))</xm:f>
            <xm:f>'Listados Datos'!$P$4</xm:f>
            <x14:dxf>
              <fill>
                <patternFill>
                  <bgColor rgb="FF33CC33"/>
                </patternFill>
              </fill>
            </x14:dxf>
          </x14:cfRule>
          <x14:cfRule type="containsText" priority="12903" operator="containsText" id="{9190DCBE-7539-48B1-857E-E2FEAA8FAD36}">
            <xm:f>NOT(ISERROR(SEARCH('Listados Datos'!$P$5,AR221)))</xm:f>
            <xm:f>'Listados Datos'!$P$5</xm:f>
            <x14:dxf>
              <fill>
                <patternFill>
                  <bgColor rgb="FFFFFF00"/>
                </patternFill>
              </fill>
            </x14:dxf>
          </x14:cfRule>
          <x14:cfRule type="containsText" priority="12904" operator="containsText" id="{E019EEE3-BCFD-42FA-9DA1-571E3D1687FF}">
            <xm:f>NOT(ISERROR(SEARCH('Listados Datos'!$P$6,AR221)))</xm:f>
            <xm:f>'Listados Datos'!$P$6</xm:f>
            <x14:dxf>
              <fill>
                <patternFill>
                  <bgColor rgb="FFFFC000"/>
                </patternFill>
              </fill>
            </x14:dxf>
          </x14:cfRule>
          <x14:cfRule type="containsText" priority="12905" operator="containsText" id="{3C034EC7-41F6-4C7F-835C-A7FA56E2F84E}">
            <xm:f>NOT(ISERROR(SEARCH('Listados Datos'!$P$7,AR221)))</xm:f>
            <xm:f>'Listados Datos'!$P$7</xm:f>
            <x14:dxf>
              <fill>
                <patternFill>
                  <bgColor rgb="FFFF0000"/>
                </patternFill>
              </fill>
            </x14:dxf>
          </x14:cfRule>
          <xm:sqref>AR221</xm:sqref>
        </x14:conditionalFormatting>
        <x14:conditionalFormatting xmlns:xm="http://schemas.microsoft.com/office/excel/2006/main">
          <x14:cfRule type="containsText" priority="12883" operator="containsText" id="{04DD4462-7FBF-4F08-B464-4E466A298F78}">
            <xm:f>NOT(ISERROR(SEARCH('Listados Datos'!$T$3,AF222)))</xm:f>
            <xm:f>'Listados Datos'!$T$3</xm:f>
            <x14:dxf>
              <fill>
                <patternFill patternType="solid">
                  <bgColor rgb="FFC00000"/>
                </patternFill>
              </fill>
            </x14:dxf>
          </x14:cfRule>
          <x14:cfRule type="containsText" priority="12884" operator="containsText" id="{0C2D0E7F-501D-4961-9078-FCF0D5752B2D}">
            <xm:f>NOT(ISERROR(SEARCH('Listados Datos'!$T$4,AF222)))</xm:f>
            <xm:f>'Listados Datos'!$T$4</xm:f>
            <x14:dxf>
              <font>
                <b/>
                <i val="0"/>
                <color theme="0"/>
              </font>
              <fill>
                <patternFill>
                  <bgColor rgb="FFE26B0A"/>
                </patternFill>
              </fill>
            </x14:dxf>
          </x14:cfRule>
          <x14:cfRule type="containsText" priority="12885" operator="containsText" id="{D22F7DE3-45BC-419A-9C32-A8E697EF11DC}">
            <xm:f>NOT(ISERROR(SEARCH('Listados Datos'!$T$5,AF222)))</xm:f>
            <xm:f>'Listados Datos'!$T$5</xm:f>
            <x14:dxf>
              <font>
                <b/>
                <i val="0"/>
                <color auto="1"/>
              </font>
              <fill>
                <patternFill>
                  <bgColor rgb="FFFFFF00"/>
                </patternFill>
              </fill>
            </x14:dxf>
          </x14:cfRule>
          <x14:cfRule type="containsText" priority="12886" operator="containsText" id="{91AADF47-E3DC-464A-9A02-9230C2376ED0}">
            <xm:f>NOT(ISERROR(SEARCH('Listados Datos'!$T$6,AF222)))</xm:f>
            <xm:f>'Listados Datos'!$T$6</xm:f>
            <x14:dxf>
              <font>
                <b/>
                <i val="0"/>
              </font>
              <fill>
                <patternFill>
                  <bgColor rgb="FF92D050"/>
                </patternFill>
              </fill>
            </x14:dxf>
          </x14:cfRule>
          <xm:sqref>AF222:AF223</xm:sqref>
        </x14:conditionalFormatting>
        <x14:conditionalFormatting xmlns:xm="http://schemas.microsoft.com/office/excel/2006/main">
          <x14:cfRule type="containsText" priority="12879" operator="containsText" id="{A5FA51D3-222C-4B55-A640-24A68855491B}">
            <xm:f>NOT(ISERROR(SEARCH('Listados Datos'!$T$3,AB222)))</xm:f>
            <xm:f>'Listados Datos'!$T$3</xm:f>
            <x14:dxf>
              <fill>
                <patternFill patternType="solid">
                  <bgColor rgb="FFC00000"/>
                </patternFill>
              </fill>
            </x14:dxf>
          </x14:cfRule>
          <x14:cfRule type="containsText" priority="12880" operator="containsText" id="{D7B44D06-4B49-4056-BB5E-175AA71C331C}">
            <xm:f>NOT(ISERROR(SEARCH('Listados Datos'!$T$4,AB222)))</xm:f>
            <xm:f>'Listados Datos'!$T$4</xm:f>
            <x14:dxf>
              <font>
                <b/>
                <i val="0"/>
                <color theme="0"/>
              </font>
              <fill>
                <patternFill>
                  <bgColor rgb="FFE26B0A"/>
                </patternFill>
              </fill>
            </x14:dxf>
          </x14:cfRule>
          <x14:cfRule type="containsText" priority="12881" operator="containsText" id="{059CBE1C-D23A-403E-8273-4795024ADAAC}">
            <xm:f>NOT(ISERROR(SEARCH('Listados Datos'!$T$5,AB222)))</xm:f>
            <xm:f>'Listados Datos'!$T$5</xm:f>
            <x14:dxf>
              <font>
                <b/>
                <i val="0"/>
                <color auto="1"/>
              </font>
              <fill>
                <patternFill>
                  <bgColor rgb="FFFFFF00"/>
                </patternFill>
              </fill>
            </x14:dxf>
          </x14:cfRule>
          <x14:cfRule type="containsText" priority="12882" operator="containsText" id="{7B9D84D1-5D62-4BB6-BC3E-C6DE0F804055}">
            <xm:f>NOT(ISERROR(SEARCH('Listados Datos'!$T$6,AB222)))</xm:f>
            <xm:f>'Listados Datos'!$T$6</xm:f>
            <x14:dxf>
              <font>
                <b/>
                <i val="0"/>
              </font>
              <fill>
                <patternFill>
                  <bgColor rgb="FF92D050"/>
                </patternFill>
              </fill>
            </x14:dxf>
          </x14:cfRule>
          <xm:sqref>AB222:AB223</xm:sqref>
        </x14:conditionalFormatting>
        <x14:conditionalFormatting xmlns:xm="http://schemas.microsoft.com/office/excel/2006/main">
          <x14:cfRule type="containsText" priority="12869" operator="containsText" id="{098DD292-A231-4E67-A040-151A96D1E336}">
            <xm:f>NOT(ISERROR(SEARCH('Listados Datos'!$P$3,Z222)))</xm:f>
            <xm:f>'Listados Datos'!$P$3</xm:f>
            <x14:dxf>
              <fill>
                <patternFill>
                  <bgColor rgb="FF99CC00"/>
                </patternFill>
              </fill>
            </x14:dxf>
          </x14:cfRule>
          <x14:cfRule type="containsText" priority="12870" operator="containsText" id="{9B790A0C-DAD1-4A8D-921D-CA6B3B4812BC}">
            <xm:f>NOT(ISERROR(SEARCH('Listados Datos'!$P$4,Z222)))</xm:f>
            <xm:f>'Listados Datos'!$P$4</xm:f>
            <x14:dxf>
              <fill>
                <patternFill>
                  <bgColor rgb="FF33CC33"/>
                </patternFill>
              </fill>
            </x14:dxf>
          </x14:cfRule>
          <x14:cfRule type="containsText" priority="12871" operator="containsText" id="{25344AB0-82A0-4CD8-B3F6-BD3A5A971C3D}">
            <xm:f>NOT(ISERROR(SEARCH('Listados Datos'!$P$5,Z222)))</xm:f>
            <xm:f>'Listados Datos'!$P$5</xm:f>
            <x14:dxf>
              <fill>
                <patternFill>
                  <bgColor rgb="FFFFFF00"/>
                </patternFill>
              </fill>
            </x14:dxf>
          </x14:cfRule>
          <x14:cfRule type="containsText" priority="12872" operator="containsText" id="{9C059F3D-F8FE-4463-8A3A-EAEEC3C7CFD2}">
            <xm:f>NOT(ISERROR(SEARCH('Listados Datos'!$P$6,Z222)))</xm:f>
            <xm:f>'Listados Datos'!$P$6</xm:f>
            <x14:dxf>
              <fill>
                <patternFill>
                  <bgColor rgb="FFFFC000"/>
                </patternFill>
              </fill>
            </x14:dxf>
          </x14:cfRule>
          <x14:cfRule type="containsText" priority="12873" operator="containsText" id="{565E54FF-518A-499D-88F7-CD9CBFD90FF9}">
            <xm:f>NOT(ISERROR(SEARCH('Listados Datos'!$P$7,Z222)))</xm:f>
            <xm:f>'Listados Datos'!$P$7</xm:f>
            <x14:dxf>
              <fill>
                <patternFill>
                  <bgColor rgb="FFFF0000"/>
                </patternFill>
              </fill>
            </x14:dxf>
          </x14:cfRule>
          <xm:sqref>Z222:Z223</xm:sqref>
        </x14:conditionalFormatting>
        <x14:conditionalFormatting xmlns:xm="http://schemas.microsoft.com/office/excel/2006/main">
          <x14:cfRule type="containsText" priority="12841" operator="containsText" id="{FC3EE289-D275-4E0D-86FD-482FF5EEAC2A}">
            <xm:f>NOT(ISERROR(SEARCH('Listados Datos'!$T$3,AT223)))</xm:f>
            <xm:f>'Listados Datos'!$T$3</xm:f>
            <x14:dxf>
              <fill>
                <patternFill patternType="solid">
                  <bgColor rgb="FFC00000"/>
                </patternFill>
              </fill>
            </x14:dxf>
          </x14:cfRule>
          <x14:cfRule type="containsText" priority="12842" operator="containsText" id="{F4D73624-0820-483E-A165-BD09F6E82635}">
            <xm:f>NOT(ISERROR(SEARCH('Listados Datos'!$T$4,AT223)))</xm:f>
            <xm:f>'Listados Datos'!$T$4</xm:f>
            <x14:dxf>
              <font>
                <b/>
                <i val="0"/>
                <color theme="0"/>
              </font>
              <fill>
                <patternFill>
                  <bgColor rgb="FFE26B0A"/>
                </patternFill>
              </fill>
            </x14:dxf>
          </x14:cfRule>
          <x14:cfRule type="containsText" priority="12843" operator="containsText" id="{BA9AF171-24A5-4D35-BCE3-83F472F82D80}">
            <xm:f>NOT(ISERROR(SEARCH('Listados Datos'!$T$5,AT223)))</xm:f>
            <xm:f>'Listados Datos'!$T$5</xm:f>
            <x14:dxf>
              <font>
                <b/>
                <i val="0"/>
                <color auto="1"/>
              </font>
              <fill>
                <patternFill>
                  <bgColor rgb="FFFFFF00"/>
                </patternFill>
              </fill>
            </x14:dxf>
          </x14:cfRule>
          <x14:cfRule type="containsText" priority="12844" operator="containsText" id="{23A3708E-9422-4581-8F1D-93D2C850B460}">
            <xm:f>NOT(ISERROR(SEARCH('Listados Datos'!$T$6,AT223)))</xm:f>
            <xm:f>'Listados Datos'!$T$6</xm:f>
            <x14:dxf>
              <font>
                <b/>
                <i val="0"/>
              </font>
              <fill>
                <patternFill>
                  <bgColor rgb="FF92D050"/>
                </patternFill>
              </fill>
            </x14:dxf>
          </x14:cfRule>
          <xm:sqref>AT223</xm:sqref>
        </x14:conditionalFormatting>
        <x14:conditionalFormatting xmlns:xm="http://schemas.microsoft.com/office/excel/2006/main">
          <x14:cfRule type="containsText" priority="12579" operator="containsText" id="{376B84CD-8AEE-4712-8C3A-1F66403C4420}">
            <xm:f>NOT(ISERROR(SEARCH('Listados Datos'!$P$3,AR230)))</xm:f>
            <xm:f>'Listados Datos'!$P$3</xm:f>
            <x14:dxf>
              <fill>
                <patternFill>
                  <bgColor rgb="FF99CC00"/>
                </patternFill>
              </fill>
            </x14:dxf>
          </x14:cfRule>
          <x14:cfRule type="containsText" priority="12580" operator="containsText" id="{49E81DDB-953A-47BF-AB2F-B88458675555}">
            <xm:f>NOT(ISERROR(SEARCH('Listados Datos'!$P$4,AR230)))</xm:f>
            <xm:f>'Listados Datos'!$P$4</xm:f>
            <x14:dxf>
              <fill>
                <patternFill>
                  <bgColor rgb="FF33CC33"/>
                </patternFill>
              </fill>
            </x14:dxf>
          </x14:cfRule>
          <x14:cfRule type="containsText" priority="12581" operator="containsText" id="{0914F1EA-00C0-4EA2-90B4-4791A042245F}">
            <xm:f>NOT(ISERROR(SEARCH('Listados Datos'!$P$5,AR230)))</xm:f>
            <xm:f>'Listados Datos'!$P$5</xm:f>
            <x14:dxf>
              <fill>
                <patternFill>
                  <bgColor rgb="FFFFFF00"/>
                </patternFill>
              </fill>
            </x14:dxf>
          </x14:cfRule>
          <x14:cfRule type="containsText" priority="12582" operator="containsText" id="{A18A29C2-20AC-4D07-8DF5-2D6605B5A1D3}">
            <xm:f>NOT(ISERROR(SEARCH('Listados Datos'!$P$6,AR230)))</xm:f>
            <xm:f>'Listados Datos'!$P$6</xm:f>
            <x14:dxf>
              <fill>
                <patternFill>
                  <bgColor rgb="FFFFC000"/>
                </patternFill>
              </fill>
            </x14:dxf>
          </x14:cfRule>
          <x14:cfRule type="containsText" priority="12583" operator="containsText" id="{69BE2BD1-B852-4E5C-A662-79783010CC33}">
            <xm:f>NOT(ISERROR(SEARCH('Listados Datos'!$P$7,AR230)))</xm:f>
            <xm:f>'Listados Datos'!$P$7</xm:f>
            <x14:dxf>
              <fill>
                <patternFill>
                  <bgColor rgb="FFFF0000"/>
                </patternFill>
              </fill>
            </x14:dxf>
          </x14:cfRule>
          <xm:sqref>AR230</xm:sqref>
        </x14:conditionalFormatting>
        <x14:conditionalFormatting xmlns:xm="http://schemas.microsoft.com/office/excel/2006/main">
          <x14:cfRule type="containsText" priority="12827" operator="containsText" id="{44346297-865F-4FFA-A83B-DC4A4690DC9D}">
            <xm:f>NOT(ISERROR(SEARCH('Listados Datos'!$T$3,AF200)))</xm:f>
            <xm:f>'Listados Datos'!$T$3</xm:f>
            <x14:dxf>
              <fill>
                <patternFill patternType="solid">
                  <bgColor rgb="FFC00000"/>
                </patternFill>
              </fill>
            </x14:dxf>
          </x14:cfRule>
          <x14:cfRule type="containsText" priority="12828" operator="containsText" id="{2A8427D5-CEA7-4107-87F4-689F2110E86F}">
            <xm:f>NOT(ISERROR(SEARCH('Listados Datos'!$T$4,AF200)))</xm:f>
            <xm:f>'Listados Datos'!$T$4</xm:f>
            <x14:dxf>
              <font>
                <b/>
                <i val="0"/>
                <color theme="0"/>
              </font>
              <fill>
                <patternFill>
                  <bgColor rgb="FFE26B0A"/>
                </patternFill>
              </fill>
            </x14:dxf>
          </x14:cfRule>
          <x14:cfRule type="containsText" priority="12829" operator="containsText" id="{7DF8C8A8-63C3-4E7D-843D-9E143D938612}">
            <xm:f>NOT(ISERROR(SEARCH('Listados Datos'!$T$5,AF200)))</xm:f>
            <xm:f>'Listados Datos'!$T$5</xm:f>
            <x14:dxf>
              <font>
                <b/>
                <i val="0"/>
                <color auto="1"/>
              </font>
              <fill>
                <patternFill>
                  <bgColor rgb="FFFFFF00"/>
                </patternFill>
              </fill>
            </x14:dxf>
          </x14:cfRule>
          <x14:cfRule type="containsText" priority="12830" operator="containsText" id="{48987C06-C01D-488A-9913-5093D8579FCB}">
            <xm:f>NOT(ISERROR(SEARCH('Listados Datos'!$T$6,AF200)))</xm:f>
            <xm:f>'Listados Datos'!$T$6</xm:f>
            <x14:dxf>
              <font>
                <b/>
                <i val="0"/>
              </font>
              <fill>
                <patternFill>
                  <bgColor rgb="FF92D050"/>
                </patternFill>
              </fill>
            </x14:dxf>
          </x14:cfRule>
          <xm:sqref>AF200</xm:sqref>
        </x14:conditionalFormatting>
        <x14:conditionalFormatting xmlns:xm="http://schemas.microsoft.com/office/excel/2006/main">
          <x14:cfRule type="containsText" priority="12823" operator="containsText" id="{57C66852-1F4E-41F7-ABA4-F417F77A596D}">
            <xm:f>NOT(ISERROR(SEARCH('Listados Datos'!$T$3,AB200)))</xm:f>
            <xm:f>'Listados Datos'!$T$3</xm:f>
            <x14:dxf>
              <fill>
                <patternFill patternType="solid">
                  <bgColor rgb="FFC00000"/>
                </patternFill>
              </fill>
            </x14:dxf>
          </x14:cfRule>
          <x14:cfRule type="containsText" priority="12824" operator="containsText" id="{2CA2429F-74CF-48E2-B835-B7699A11B9BF}">
            <xm:f>NOT(ISERROR(SEARCH('Listados Datos'!$T$4,AB200)))</xm:f>
            <xm:f>'Listados Datos'!$T$4</xm:f>
            <x14:dxf>
              <font>
                <b/>
                <i val="0"/>
                <color theme="0"/>
              </font>
              <fill>
                <patternFill>
                  <bgColor rgb="FFE26B0A"/>
                </patternFill>
              </fill>
            </x14:dxf>
          </x14:cfRule>
          <x14:cfRule type="containsText" priority="12825" operator="containsText" id="{8E325276-FD8A-4A70-92CD-A8C1C8270B19}">
            <xm:f>NOT(ISERROR(SEARCH('Listados Datos'!$T$5,AB200)))</xm:f>
            <xm:f>'Listados Datos'!$T$5</xm:f>
            <x14:dxf>
              <font>
                <b/>
                <i val="0"/>
                <color auto="1"/>
              </font>
              <fill>
                <patternFill>
                  <bgColor rgb="FFFFFF00"/>
                </patternFill>
              </fill>
            </x14:dxf>
          </x14:cfRule>
          <x14:cfRule type="containsText" priority="12826" operator="containsText" id="{95168A44-5426-4ED0-8299-1BBA1BF4DFCD}">
            <xm:f>NOT(ISERROR(SEARCH('Listados Datos'!$T$6,AB200)))</xm:f>
            <xm:f>'Listados Datos'!$T$6</xm:f>
            <x14:dxf>
              <font>
                <b/>
                <i val="0"/>
              </font>
              <fill>
                <patternFill>
                  <bgColor rgb="FF92D050"/>
                </patternFill>
              </fill>
            </x14:dxf>
          </x14:cfRule>
          <xm:sqref>AB200</xm:sqref>
        </x14:conditionalFormatting>
        <x14:conditionalFormatting xmlns:xm="http://schemas.microsoft.com/office/excel/2006/main">
          <x14:cfRule type="containsText" priority="12813" operator="containsText" id="{5F7211FC-1F3B-4939-9ECB-42ABE98933A7}">
            <xm:f>NOT(ISERROR(SEARCH('Listados Datos'!$P$3,Z200)))</xm:f>
            <xm:f>'Listados Datos'!$P$3</xm:f>
            <x14:dxf>
              <fill>
                <patternFill>
                  <bgColor rgb="FF99CC00"/>
                </patternFill>
              </fill>
            </x14:dxf>
          </x14:cfRule>
          <x14:cfRule type="containsText" priority="12814" operator="containsText" id="{FA37A062-59DF-4720-8102-19CFA0E3F6E1}">
            <xm:f>NOT(ISERROR(SEARCH('Listados Datos'!$P$4,Z200)))</xm:f>
            <xm:f>'Listados Datos'!$P$4</xm:f>
            <x14:dxf>
              <fill>
                <patternFill>
                  <bgColor rgb="FF33CC33"/>
                </patternFill>
              </fill>
            </x14:dxf>
          </x14:cfRule>
          <x14:cfRule type="containsText" priority="12815" operator="containsText" id="{9974B2C2-11AE-42C7-985B-D452FABCBA22}">
            <xm:f>NOT(ISERROR(SEARCH('Listados Datos'!$P$5,Z200)))</xm:f>
            <xm:f>'Listados Datos'!$P$5</xm:f>
            <x14:dxf>
              <fill>
                <patternFill>
                  <bgColor rgb="FFFFFF00"/>
                </patternFill>
              </fill>
            </x14:dxf>
          </x14:cfRule>
          <x14:cfRule type="containsText" priority="12816" operator="containsText" id="{52B6AE18-E19A-4975-A17F-DE5424A91D73}">
            <xm:f>NOT(ISERROR(SEARCH('Listados Datos'!$P$6,Z200)))</xm:f>
            <xm:f>'Listados Datos'!$P$6</xm:f>
            <x14:dxf>
              <fill>
                <patternFill>
                  <bgColor rgb="FFFFC000"/>
                </patternFill>
              </fill>
            </x14:dxf>
          </x14:cfRule>
          <x14:cfRule type="containsText" priority="12817" operator="containsText" id="{752EEACF-720E-49F3-90A2-256A8372199E}">
            <xm:f>NOT(ISERROR(SEARCH('Listados Datos'!$P$7,Z200)))</xm:f>
            <xm:f>'Listados Datos'!$P$7</xm:f>
            <x14:dxf>
              <fill>
                <patternFill>
                  <bgColor rgb="FFFF0000"/>
                </patternFill>
              </fill>
            </x14:dxf>
          </x14:cfRule>
          <xm:sqref>Z200</xm:sqref>
        </x14:conditionalFormatting>
        <x14:conditionalFormatting xmlns:xm="http://schemas.microsoft.com/office/excel/2006/main">
          <x14:cfRule type="containsText" priority="12799" operator="containsText" id="{C15E5614-2C2C-4A8E-BFCD-F18E2E42A747}">
            <xm:f>NOT(ISERROR(SEARCH('Listados Datos'!$T$3,AT200)))</xm:f>
            <xm:f>'Listados Datos'!$T$3</xm:f>
            <x14:dxf>
              <fill>
                <patternFill patternType="solid">
                  <bgColor rgb="FFC00000"/>
                </patternFill>
              </fill>
            </x14:dxf>
          </x14:cfRule>
          <x14:cfRule type="containsText" priority="12800" operator="containsText" id="{8BE4EBDE-FCF6-454A-A1E8-D89E9941FA34}">
            <xm:f>NOT(ISERROR(SEARCH('Listados Datos'!$T$4,AT200)))</xm:f>
            <xm:f>'Listados Datos'!$T$4</xm:f>
            <x14:dxf>
              <font>
                <b/>
                <i val="0"/>
                <color theme="0"/>
              </font>
              <fill>
                <patternFill>
                  <bgColor rgb="FFE26B0A"/>
                </patternFill>
              </fill>
            </x14:dxf>
          </x14:cfRule>
          <x14:cfRule type="containsText" priority="12801" operator="containsText" id="{DD1DBE7A-5833-4188-A391-A2062BD91056}">
            <xm:f>NOT(ISERROR(SEARCH('Listados Datos'!$T$5,AT200)))</xm:f>
            <xm:f>'Listados Datos'!$T$5</xm:f>
            <x14:dxf>
              <font>
                <b/>
                <i val="0"/>
                <color auto="1"/>
              </font>
              <fill>
                <patternFill>
                  <bgColor rgb="FFFFFF00"/>
                </patternFill>
              </fill>
            </x14:dxf>
          </x14:cfRule>
          <x14:cfRule type="containsText" priority="12802" operator="containsText" id="{48A2CEAA-1AF2-4DAB-80CD-F4DAC6E4A569}">
            <xm:f>NOT(ISERROR(SEARCH('Listados Datos'!$T$6,AT200)))</xm:f>
            <xm:f>'Listados Datos'!$T$6</xm:f>
            <x14:dxf>
              <font>
                <b/>
                <i val="0"/>
              </font>
              <fill>
                <patternFill>
                  <bgColor rgb="FF92D050"/>
                </patternFill>
              </fill>
            </x14:dxf>
          </x14:cfRule>
          <xm:sqref>AT200</xm:sqref>
        </x14:conditionalFormatting>
        <x14:conditionalFormatting xmlns:xm="http://schemas.microsoft.com/office/excel/2006/main">
          <x14:cfRule type="containsText" priority="12789" operator="containsText" id="{4B7CA89F-7A7F-40A5-87AF-5B0D79E35165}">
            <xm:f>NOT(ISERROR(SEARCH('Listados Datos'!$P$3,AR200)))</xm:f>
            <xm:f>'Listados Datos'!$P$3</xm:f>
            <x14:dxf>
              <fill>
                <patternFill>
                  <bgColor rgb="FF99CC00"/>
                </patternFill>
              </fill>
            </x14:dxf>
          </x14:cfRule>
          <x14:cfRule type="containsText" priority="12790" operator="containsText" id="{45D586D7-2801-4E0B-A0DB-C8D337A02AB2}">
            <xm:f>NOT(ISERROR(SEARCH('Listados Datos'!$P$4,AR200)))</xm:f>
            <xm:f>'Listados Datos'!$P$4</xm:f>
            <x14:dxf>
              <fill>
                <patternFill>
                  <bgColor rgb="FF33CC33"/>
                </patternFill>
              </fill>
            </x14:dxf>
          </x14:cfRule>
          <x14:cfRule type="containsText" priority="12791" operator="containsText" id="{31BE53C9-DF2A-44E8-BE19-855A68BD72FF}">
            <xm:f>NOT(ISERROR(SEARCH('Listados Datos'!$P$5,AR200)))</xm:f>
            <xm:f>'Listados Datos'!$P$5</xm:f>
            <x14:dxf>
              <fill>
                <patternFill>
                  <bgColor rgb="FFFFFF00"/>
                </patternFill>
              </fill>
            </x14:dxf>
          </x14:cfRule>
          <x14:cfRule type="containsText" priority="12792" operator="containsText" id="{81A9902D-C94F-4D1D-82EB-F4A803F2E7FB}">
            <xm:f>NOT(ISERROR(SEARCH('Listados Datos'!$P$6,AR200)))</xm:f>
            <xm:f>'Listados Datos'!$P$6</xm:f>
            <x14:dxf>
              <fill>
                <patternFill>
                  <bgColor rgb="FFFFC000"/>
                </patternFill>
              </fill>
            </x14:dxf>
          </x14:cfRule>
          <x14:cfRule type="containsText" priority="12793" operator="containsText" id="{91BF56C4-55F0-4844-963D-AADA4EA8E3B0}">
            <xm:f>NOT(ISERROR(SEARCH('Listados Datos'!$P$7,AR200)))</xm:f>
            <xm:f>'Listados Datos'!$P$7</xm:f>
            <x14:dxf>
              <fill>
                <patternFill>
                  <bgColor rgb="FFFF0000"/>
                </patternFill>
              </fill>
            </x14:dxf>
          </x14:cfRule>
          <xm:sqref>AR200</xm:sqref>
        </x14:conditionalFormatting>
        <x14:conditionalFormatting xmlns:xm="http://schemas.microsoft.com/office/excel/2006/main">
          <x14:cfRule type="containsText" priority="12785" operator="containsText" id="{4EDA0193-F020-4E23-BCC5-0D393A6BECE8}">
            <xm:f>NOT(ISERROR(SEARCH('Listados Datos'!$T$3,AF206)))</xm:f>
            <xm:f>'Listados Datos'!$T$3</xm:f>
            <x14:dxf>
              <fill>
                <patternFill patternType="solid">
                  <bgColor rgb="FFC00000"/>
                </patternFill>
              </fill>
            </x14:dxf>
          </x14:cfRule>
          <x14:cfRule type="containsText" priority="12786" operator="containsText" id="{D82D6442-F0A2-472E-80CF-C5CA1D8462F1}">
            <xm:f>NOT(ISERROR(SEARCH('Listados Datos'!$T$4,AF206)))</xm:f>
            <xm:f>'Listados Datos'!$T$4</xm:f>
            <x14:dxf>
              <font>
                <b/>
                <i val="0"/>
                <color theme="0"/>
              </font>
              <fill>
                <patternFill>
                  <bgColor rgb="FFE26B0A"/>
                </patternFill>
              </fill>
            </x14:dxf>
          </x14:cfRule>
          <x14:cfRule type="containsText" priority="12787" operator="containsText" id="{2062B725-7F87-4603-9EE7-38B32D9938B6}">
            <xm:f>NOT(ISERROR(SEARCH('Listados Datos'!$T$5,AF206)))</xm:f>
            <xm:f>'Listados Datos'!$T$5</xm:f>
            <x14:dxf>
              <font>
                <b/>
                <i val="0"/>
                <color auto="1"/>
              </font>
              <fill>
                <patternFill>
                  <bgColor rgb="FFFFFF00"/>
                </patternFill>
              </fill>
            </x14:dxf>
          </x14:cfRule>
          <x14:cfRule type="containsText" priority="12788" operator="containsText" id="{24495C0D-F10B-4E16-AE30-9ADC6AA94AD3}">
            <xm:f>NOT(ISERROR(SEARCH('Listados Datos'!$T$6,AF206)))</xm:f>
            <xm:f>'Listados Datos'!$T$6</xm:f>
            <x14:dxf>
              <font>
                <b/>
                <i val="0"/>
              </font>
              <fill>
                <patternFill>
                  <bgColor rgb="FF92D050"/>
                </patternFill>
              </fill>
            </x14:dxf>
          </x14:cfRule>
          <xm:sqref>AF206</xm:sqref>
        </x14:conditionalFormatting>
        <x14:conditionalFormatting xmlns:xm="http://schemas.microsoft.com/office/excel/2006/main">
          <x14:cfRule type="containsText" priority="12781" operator="containsText" id="{D83DDDD7-0D42-40A7-9592-FC18221C019E}">
            <xm:f>NOT(ISERROR(SEARCH('Listados Datos'!$T$3,AB206)))</xm:f>
            <xm:f>'Listados Datos'!$T$3</xm:f>
            <x14:dxf>
              <fill>
                <patternFill patternType="solid">
                  <bgColor rgb="FFC00000"/>
                </patternFill>
              </fill>
            </x14:dxf>
          </x14:cfRule>
          <x14:cfRule type="containsText" priority="12782" operator="containsText" id="{E07BA3A1-0F2E-4E63-82FF-187DD1ADA70B}">
            <xm:f>NOT(ISERROR(SEARCH('Listados Datos'!$T$4,AB206)))</xm:f>
            <xm:f>'Listados Datos'!$T$4</xm:f>
            <x14:dxf>
              <font>
                <b/>
                <i val="0"/>
                <color theme="0"/>
              </font>
              <fill>
                <patternFill>
                  <bgColor rgb="FFE26B0A"/>
                </patternFill>
              </fill>
            </x14:dxf>
          </x14:cfRule>
          <x14:cfRule type="containsText" priority="12783" operator="containsText" id="{86FAD4B7-6630-447F-9BBA-A30F89BEC8E4}">
            <xm:f>NOT(ISERROR(SEARCH('Listados Datos'!$T$5,AB206)))</xm:f>
            <xm:f>'Listados Datos'!$T$5</xm:f>
            <x14:dxf>
              <font>
                <b/>
                <i val="0"/>
                <color auto="1"/>
              </font>
              <fill>
                <patternFill>
                  <bgColor rgb="FFFFFF00"/>
                </patternFill>
              </fill>
            </x14:dxf>
          </x14:cfRule>
          <x14:cfRule type="containsText" priority="12784" operator="containsText" id="{D2B02DBE-C44E-4DDB-A236-960D9EBDECF1}">
            <xm:f>NOT(ISERROR(SEARCH('Listados Datos'!$T$6,AB206)))</xm:f>
            <xm:f>'Listados Datos'!$T$6</xm:f>
            <x14:dxf>
              <font>
                <b/>
                <i val="0"/>
              </font>
              <fill>
                <patternFill>
                  <bgColor rgb="FF92D050"/>
                </patternFill>
              </fill>
            </x14:dxf>
          </x14:cfRule>
          <xm:sqref>AB206</xm:sqref>
        </x14:conditionalFormatting>
        <x14:conditionalFormatting xmlns:xm="http://schemas.microsoft.com/office/excel/2006/main">
          <x14:cfRule type="containsText" priority="12771" operator="containsText" id="{EFCB6B23-AD7B-4E0C-818F-A68CD190A8F5}">
            <xm:f>NOT(ISERROR(SEARCH('Listados Datos'!$P$3,Z206)))</xm:f>
            <xm:f>'Listados Datos'!$P$3</xm:f>
            <x14:dxf>
              <fill>
                <patternFill>
                  <bgColor rgb="FF99CC00"/>
                </patternFill>
              </fill>
            </x14:dxf>
          </x14:cfRule>
          <x14:cfRule type="containsText" priority="12772" operator="containsText" id="{FA5B2B6C-2BF8-44E6-9D0C-5BB39E603553}">
            <xm:f>NOT(ISERROR(SEARCH('Listados Datos'!$P$4,Z206)))</xm:f>
            <xm:f>'Listados Datos'!$P$4</xm:f>
            <x14:dxf>
              <fill>
                <patternFill>
                  <bgColor rgb="FF33CC33"/>
                </patternFill>
              </fill>
            </x14:dxf>
          </x14:cfRule>
          <x14:cfRule type="containsText" priority="12773" operator="containsText" id="{886A801D-B77D-4258-95A8-DBF206787AFD}">
            <xm:f>NOT(ISERROR(SEARCH('Listados Datos'!$P$5,Z206)))</xm:f>
            <xm:f>'Listados Datos'!$P$5</xm:f>
            <x14:dxf>
              <fill>
                <patternFill>
                  <bgColor rgb="FFFFFF00"/>
                </patternFill>
              </fill>
            </x14:dxf>
          </x14:cfRule>
          <x14:cfRule type="containsText" priority="12774" operator="containsText" id="{06C645D3-159D-4BC3-88FD-2C6B73EAC229}">
            <xm:f>NOT(ISERROR(SEARCH('Listados Datos'!$P$6,Z206)))</xm:f>
            <xm:f>'Listados Datos'!$P$6</xm:f>
            <x14:dxf>
              <fill>
                <patternFill>
                  <bgColor rgb="FFFFC000"/>
                </patternFill>
              </fill>
            </x14:dxf>
          </x14:cfRule>
          <x14:cfRule type="containsText" priority="12775" operator="containsText" id="{2F2FAAD8-00D4-456C-9AB1-0A88C409E8C7}">
            <xm:f>NOT(ISERROR(SEARCH('Listados Datos'!$P$7,Z206)))</xm:f>
            <xm:f>'Listados Datos'!$P$7</xm:f>
            <x14:dxf>
              <fill>
                <patternFill>
                  <bgColor rgb="FFFF0000"/>
                </patternFill>
              </fill>
            </x14:dxf>
          </x14:cfRule>
          <xm:sqref>Z206</xm:sqref>
        </x14:conditionalFormatting>
        <x14:conditionalFormatting xmlns:xm="http://schemas.microsoft.com/office/excel/2006/main">
          <x14:cfRule type="containsText" priority="12757" operator="containsText" id="{094B38C5-8E26-4C0A-9312-251A4B3BCDA6}">
            <xm:f>NOT(ISERROR(SEARCH('Listados Datos'!$T$3,AT206)))</xm:f>
            <xm:f>'Listados Datos'!$T$3</xm:f>
            <x14:dxf>
              <fill>
                <patternFill patternType="solid">
                  <bgColor rgb="FFC00000"/>
                </patternFill>
              </fill>
            </x14:dxf>
          </x14:cfRule>
          <x14:cfRule type="containsText" priority="12758" operator="containsText" id="{BDC7C641-71EF-4EA0-9E67-C7E2C50F2972}">
            <xm:f>NOT(ISERROR(SEARCH('Listados Datos'!$T$4,AT206)))</xm:f>
            <xm:f>'Listados Datos'!$T$4</xm:f>
            <x14:dxf>
              <font>
                <b/>
                <i val="0"/>
                <color theme="0"/>
              </font>
              <fill>
                <patternFill>
                  <bgColor rgb="FFE26B0A"/>
                </patternFill>
              </fill>
            </x14:dxf>
          </x14:cfRule>
          <x14:cfRule type="containsText" priority="12759" operator="containsText" id="{44AD44BB-984F-42E8-8CD8-7F0AF4AFEACA}">
            <xm:f>NOT(ISERROR(SEARCH('Listados Datos'!$T$5,AT206)))</xm:f>
            <xm:f>'Listados Datos'!$T$5</xm:f>
            <x14:dxf>
              <font>
                <b/>
                <i val="0"/>
                <color auto="1"/>
              </font>
              <fill>
                <patternFill>
                  <bgColor rgb="FFFFFF00"/>
                </patternFill>
              </fill>
            </x14:dxf>
          </x14:cfRule>
          <x14:cfRule type="containsText" priority="12760" operator="containsText" id="{724D1C46-10D1-4032-9F76-E0A6671F711C}">
            <xm:f>NOT(ISERROR(SEARCH('Listados Datos'!$T$6,AT206)))</xm:f>
            <xm:f>'Listados Datos'!$T$6</xm:f>
            <x14:dxf>
              <font>
                <b/>
                <i val="0"/>
              </font>
              <fill>
                <patternFill>
                  <bgColor rgb="FF92D050"/>
                </patternFill>
              </fill>
            </x14:dxf>
          </x14:cfRule>
          <xm:sqref>AT206</xm:sqref>
        </x14:conditionalFormatting>
        <x14:conditionalFormatting xmlns:xm="http://schemas.microsoft.com/office/excel/2006/main">
          <x14:cfRule type="containsText" priority="12747" operator="containsText" id="{46F19B1C-B001-4F02-8D45-E9FF8C702174}">
            <xm:f>NOT(ISERROR(SEARCH('Listados Datos'!$P$3,AR206)))</xm:f>
            <xm:f>'Listados Datos'!$P$3</xm:f>
            <x14:dxf>
              <fill>
                <patternFill>
                  <bgColor rgb="FF99CC00"/>
                </patternFill>
              </fill>
            </x14:dxf>
          </x14:cfRule>
          <x14:cfRule type="containsText" priority="12748" operator="containsText" id="{699228F7-AF83-4892-9699-8FC83E4F2B82}">
            <xm:f>NOT(ISERROR(SEARCH('Listados Datos'!$P$4,AR206)))</xm:f>
            <xm:f>'Listados Datos'!$P$4</xm:f>
            <x14:dxf>
              <fill>
                <patternFill>
                  <bgColor rgb="FF33CC33"/>
                </patternFill>
              </fill>
            </x14:dxf>
          </x14:cfRule>
          <x14:cfRule type="containsText" priority="12749" operator="containsText" id="{ADD3AF69-4165-45A8-9DBA-53E73931C730}">
            <xm:f>NOT(ISERROR(SEARCH('Listados Datos'!$P$5,AR206)))</xm:f>
            <xm:f>'Listados Datos'!$P$5</xm:f>
            <x14:dxf>
              <fill>
                <patternFill>
                  <bgColor rgb="FFFFFF00"/>
                </patternFill>
              </fill>
            </x14:dxf>
          </x14:cfRule>
          <x14:cfRule type="containsText" priority="12750" operator="containsText" id="{B0A32114-4E5B-4265-88CA-72482E1D366F}">
            <xm:f>NOT(ISERROR(SEARCH('Listados Datos'!$P$6,AR206)))</xm:f>
            <xm:f>'Listados Datos'!$P$6</xm:f>
            <x14:dxf>
              <fill>
                <patternFill>
                  <bgColor rgb="FFFFC000"/>
                </patternFill>
              </fill>
            </x14:dxf>
          </x14:cfRule>
          <x14:cfRule type="containsText" priority="12751" operator="containsText" id="{246DE647-B840-432C-A122-6A7FD62432E6}">
            <xm:f>NOT(ISERROR(SEARCH('Listados Datos'!$P$7,AR206)))</xm:f>
            <xm:f>'Listados Datos'!$P$7</xm:f>
            <x14:dxf>
              <fill>
                <patternFill>
                  <bgColor rgb="FFFF0000"/>
                </patternFill>
              </fill>
            </x14:dxf>
          </x14:cfRule>
          <xm:sqref>AR206</xm:sqref>
        </x14:conditionalFormatting>
        <x14:conditionalFormatting xmlns:xm="http://schemas.microsoft.com/office/excel/2006/main">
          <x14:cfRule type="containsText" priority="12743" operator="containsText" id="{5C437F17-E1C6-4719-B0D9-C828FE022120}">
            <xm:f>NOT(ISERROR(SEARCH('Listados Datos'!$T$3,AF212)))</xm:f>
            <xm:f>'Listados Datos'!$T$3</xm:f>
            <x14:dxf>
              <fill>
                <patternFill patternType="solid">
                  <bgColor rgb="FFC00000"/>
                </patternFill>
              </fill>
            </x14:dxf>
          </x14:cfRule>
          <x14:cfRule type="containsText" priority="12744" operator="containsText" id="{BD0BB834-E6C9-4489-BFAB-EDDBEF07BC7A}">
            <xm:f>NOT(ISERROR(SEARCH('Listados Datos'!$T$4,AF212)))</xm:f>
            <xm:f>'Listados Datos'!$T$4</xm:f>
            <x14:dxf>
              <font>
                <b/>
                <i val="0"/>
                <color theme="0"/>
              </font>
              <fill>
                <patternFill>
                  <bgColor rgb="FFE26B0A"/>
                </patternFill>
              </fill>
            </x14:dxf>
          </x14:cfRule>
          <x14:cfRule type="containsText" priority="12745" operator="containsText" id="{21A31CF8-7353-4BEE-BB7C-453078B06723}">
            <xm:f>NOT(ISERROR(SEARCH('Listados Datos'!$T$5,AF212)))</xm:f>
            <xm:f>'Listados Datos'!$T$5</xm:f>
            <x14:dxf>
              <font>
                <b/>
                <i val="0"/>
                <color auto="1"/>
              </font>
              <fill>
                <patternFill>
                  <bgColor rgb="FFFFFF00"/>
                </patternFill>
              </fill>
            </x14:dxf>
          </x14:cfRule>
          <x14:cfRule type="containsText" priority="12746" operator="containsText" id="{3456B362-D6BE-4675-89A6-C9B5EC2C6FE9}">
            <xm:f>NOT(ISERROR(SEARCH('Listados Datos'!$T$6,AF212)))</xm:f>
            <xm:f>'Listados Datos'!$T$6</xm:f>
            <x14:dxf>
              <font>
                <b/>
                <i val="0"/>
              </font>
              <fill>
                <patternFill>
                  <bgColor rgb="FF92D050"/>
                </patternFill>
              </fill>
            </x14:dxf>
          </x14:cfRule>
          <xm:sqref>AF212</xm:sqref>
        </x14:conditionalFormatting>
        <x14:conditionalFormatting xmlns:xm="http://schemas.microsoft.com/office/excel/2006/main">
          <x14:cfRule type="containsText" priority="12739" operator="containsText" id="{7A737570-6F46-48EA-A469-6AAFE0C4C454}">
            <xm:f>NOT(ISERROR(SEARCH('Listados Datos'!$T$3,AB212)))</xm:f>
            <xm:f>'Listados Datos'!$T$3</xm:f>
            <x14:dxf>
              <fill>
                <patternFill patternType="solid">
                  <bgColor rgb="FFC00000"/>
                </patternFill>
              </fill>
            </x14:dxf>
          </x14:cfRule>
          <x14:cfRule type="containsText" priority="12740" operator="containsText" id="{0AE3EFD3-7A11-4BF8-BCF8-46A2D4302095}">
            <xm:f>NOT(ISERROR(SEARCH('Listados Datos'!$T$4,AB212)))</xm:f>
            <xm:f>'Listados Datos'!$T$4</xm:f>
            <x14:dxf>
              <font>
                <b/>
                <i val="0"/>
                <color theme="0"/>
              </font>
              <fill>
                <patternFill>
                  <bgColor rgb="FFE26B0A"/>
                </patternFill>
              </fill>
            </x14:dxf>
          </x14:cfRule>
          <x14:cfRule type="containsText" priority="12741" operator="containsText" id="{A58BF1F7-5ADA-4493-90F0-E79E89B3EBBE}">
            <xm:f>NOT(ISERROR(SEARCH('Listados Datos'!$T$5,AB212)))</xm:f>
            <xm:f>'Listados Datos'!$T$5</xm:f>
            <x14:dxf>
              <font>
                <b/>
                <i val="0"/>
                <color auto="1"/>
              </font>
              <fill>
                <patternFill>
                  <bgColor rgb="FFFFFF00"/>
                </patternFill>
              </fill>
            </x14:dxf>
          </x14:cfRule>
          <x14:cfRule type="containsText" priority="12742" operator="containsText" id="{DD257439-BA59-4A83-B96A-FB38C6357127}">
            <xm:f>NOT(ISERROR(SEARCH('Listados Datos'!$T$6,AB212)))</xm:f>
            <xm:f>'Listados Datos'!$T$6</xm:f>
            <x14:dxf>
              <font>
                <b/>
                <i val="0"/>
              </font>
              <fill>
                <patternFill>
                  <bgColor rgb="FF92D050"/>
                </patternFill>
              </fill>
            </x14:dxf>
          </x14:cfRule>
          <xm:sqref>AB212</xm:sqref>
        </x14:conditionalFormatting>
        <x14:conditionalFormatting xmlns:xm="http://schemas.microsoft.com/office/excel/2006/main">
          <x14:cfRule type="containsText" priority="12729" operator="containsText" id="{E2B9B2D0-8EA3-4CC5-8B9E-2C994938CED0}">
            <xm:f>NOT(ISERROR(SEARCH('Listados Datos'!$P$3,Z212)))</xm:f>
            <xm:f>'Listados Datos'!$P$3</xm:f>
            <x14:dxf>
              <fill>
                <patternFill>
                  <bgColor rgb="FF99CC00"/>
                </patternFill>
              </fill>
            </x14:dxf>
          </x14:cfRule>
          <x14:cfRule type="containsText" priority="12730" operator="containsText" id="{4F9F972B-B068-412B-B19B-83E4EB89BE74}">
            <xm:f>NOT(ISERROR(SEARCH('Listados Datos'!$P$4,Z212)))</xm:f>
            <xm:f>'Listados Datos'!$P$4</xm:f>
            <x14:dxf>
              <fill>
                <patternFill>
                  <bgColor rgb="FF33CC33"/>
                </patternFill>
              </fill>
            </x14:dxf>
          </x14:cfRule>
          <x14:cfRule type="containsText" priority="12731" operator="containsText" id="{32706F4E-8DF5-43F5-AD19-CF4BBA38B8D1}">
            <xm:f>NOT(ISERROR(SEARCH('Listados Datos'!$P$5,Z212)))</xm:f>
            <xm:f>'Listados Datos'!$P$5</xm:f>
            <x14:dxf>
              <fill>
                <patternFill>
                  <bgColor rgb="FFFFFF00"/>
                </patternFill>
              </fill>
            </x14:dxf>
          </x14:cfRule>
          <x14:cfRule type="containsText" priority="12732" operator="containsText" id="{BF4E2FCB-EBCE-437F-9495-AB771D44335D}">
            <xm:f>NOT(ISERROR(SEARCH('Listados Datos'!$P$6,Z212)))</xm:f>
            <xm:f>'Listados Datos'!$P$6</xm:f>
            <x14:dxf>
              <fill>
                <patternFill>
                  <bgColor rgb="FFFFC000"/>
                </patternFill>
              </fill>
            </x14:dxf>
          </x14:cfRule>
          <x14:cfRule type="containsText" priority="12733" operator="containsText" id="{B200760F-BBDC-4525-88E7-9F93CBB5F7AB}">
            <xm:f>NOT(ISERROR(SEARCH('Listados Datos'!$P$7,Z212)))</xm:f>
            <xm:f>'Listados Datos'!$P$7</xm:f>
            <x14:dxf>
              <fill>
                <patternFill>
                  <bgColor rgb="FFFF0000"/>
                </patternFill>
              </fill>
            </x14:dxf>
          </x14:cfRule>
          <xm:sqref>Z212</xm:sqref>
        </x14:conditionalFormatting>
        <x14:conditionalFormatting xmlns:xm="http://schemas.microsoft.com/office/excel/2006/main">
          <x14:cfRule type="containsText" priority="12715" operator="containsText" id="{BEB2623D-B52B-48CC-938C-76FEFF97A478}">
            <xm:f>NOT(ISERROR(SEARCH('Listados Datos'!$T$3,AT212)))</xm:f>
            <xm:f>'Listados Datos'!$T$3</xm:f>
            <x14:dxf>
              <fill>
                <patternFill patternType="solid">
                  <bgColor rgb="FFC00000"/>
                </patternFill>
              </fill>
            </x14:dxf>
          </x14:cfRule>
          <x14:cfRule type="containsText" priority="12716" operator="containsText" id="{79AE8A48-AF5F-4269-9E70-12ECACF56890}">
            <xm:f>NOT(ISERROR(SEARCH('Listados Datos'!$T$4,AT212)))</xm:f>
            <xm:f>'Listados Datos'!$T$4</xm:f>
            <x14:dxf>
              <font>
                <b/>
                <i val="0"/>
                <color theme="0"/>
              </font>
              <fill>
                <patternFill>
                  <bgColor rgb="FFE26B0A"/>
                </patternFill>
              </fill>
            </x14:dxf>
          </x14:cfRule>
          <x14:cfRule type="containsText" priority="12717" operator="containsText" id="{44380680-852F-419F-8DA6-C6C8AE95F92A}">
            <xm:f>NOT(ISERROR(SEARCH('Listados Datos'!$T$5,AT212)))</xm:f>
            <xm:f>'Listados Datos'!$T$5</xm:f>
            <x14:dxf>
              <font>
                <b/>
                <i val="0"/>
                <color auto="1"/>
              </font>
              <fill>
                <patternFill>
                  <bgColor rgb="FFFFFF00"/>
                </patternFill>
              </fill>
            </x14:dxf>
          </x14:cfRule>
          <x14:cfRule type="containsText" priority="12718" operator="containsText" id="{FABCB2DE-8D2E-43C3-9BDC-4826D2A9BBB5}">
            <xm:f>NOT(ISERROR(SEARCH('Listados Datos'!$T$6,AT212)))</xm:f>
            <xm:f>'Listados Datos'!$T$6</xm:f>
            <x14:dxf>
              <font>
                <b/>
                <i val="0"/>
              </font>
              <fill>
                <patternFill>
                  <bgColor rgb="FF92D050"/>
                </patternFill>
              </fill>
            </x14:dxf>
          </x14:cfRule>
          <xm:sqref>AT212</xm:sqref>
        </x14:conditionalFormatting>
        <x14:conditionalFormatting xmlns:xm="http://schemas.microsoft.com/office/excel/2006/main">
          <x14:cfRule type="containsText" priority="12705" operator="containsText" id="{A6F06C3C-1BC3-4C51-A17F-9A3E55224B4A}">
            <xm:f>NOT(ISERROR(SEARCH('Listados Datos'!$P$3,AR212)))</xm:f>
            <xm:f>'Listados Datos'!$P$3</xm:f>
            <x14:dxf>
              <fill>
                <patternFill>
                  <bgColor rgb="FF99CC00"/>
                </patternFill>
              </fill>
            </x14:dxf>
          </x14:cfRule>
          <x14:cfRule type="containsText" priority="12706" operator="containsText" id="{A996CBCF-A340-464E-9DD0-5B80366644A6}">
            <xm:f>NOT(ISERROR(SEARCH('Listados Datos'!$P$4,AR212)))</xm:f>
            <xm:f>'Listados Datos'!$P$4</xm:f>
            <x14:dxf>
              <fill>
                <patternFill>
                  <bgColor rgb="FF33CC33"/>
                </patternFill>
              </fill>
            </x14:dxf>
          </x14:cfRule>
          <x14:cfRule type="containsText" priority="12707" operator="containsText" id="{9085C5A9-C73F-47D3-9328-E76D3504A03A}">
            <xm:f>NOT(ISERROR(SEARCH('Listados Datos'!$P$5,AR212)))</xm:f>
            <xm:f>'Listados Datos'!$P$5</xm:f>
            <x14:dxf>
              <fill>
                <patternFill>
                  <bgColor rgb="FFFFFF00"/>
                </patternFill>
              </fill>
            </x14:dxf>
          </x14:cfRule>
          <x14:cfRule type="containsText" priority="12708" operator="containsText" id="{C3CA4B3C-EB18-473D-9CB2-719B7EF2CE1D}">
            <xm:f>NOT(ISERROR(SEARCH('Listados Datos'!$P$6,AR212)))</xm:f>
            <xm:f>'Listados Datos'!$P$6</xm:f>
            <x14:dxf>
              <fill>
                <patternFill>
                  <bgColor rgb="FFFFC000"/>
                </patternFill>
              </fill>
            </x14:dxf>
          </x14:cfRule>
          <x14:cfRule type="containsText" priority="12709" operator="containsText" id="{1077CCF9-553C-4D8B-827E-5AFA3D83DB76}">
            <xm:f>NOT(ISERROR(SEARCH('Listados Datos'!$P$7,AR212)))</xm:f>
            <xm:f>'Listados Datos'!$P$7</xm:f>
            <x14:dxf>
              <fill>
                <patternFill>
                  <bgColor rgb="FFFF0000"/>
                </patternFill>
              </fill>
            </x14:dxf>
          </x14:cfRule>
          <xm:sqref>AR212</xm:sqref>
        </x14:conditionalFormatting>
        <x14:conditionalFormatting xmlns:xm="http://schemas.microsoft.com/office/excel/2006/main">
          <x14:cfRule type="containsText" priority="12663" operator="containsText" id="{0B73894B-F805-48AD-AAD7-4FFB61F8BEF2}">
            <xm:f>NOT(ISERROR(SEARCH('Listados Datos'!$P$3,AR218)))</xm:f>
            <xm:f>'Listados Datos'!$P$3</xm:f>
            <x14:dxf>
              <fill>
                <patternFill>
                  <bgColor rgb="FF99CC00"/>
                </patternFill>
              </fill>
            </x14:dxf>
          </x14:cfRule>
          <x14:cfRule type="containsText" priority="12664" operator="containsText" id="{915C227D-BC8D-41DA-A359-C5759C28302F}">
            <xm:f>NOT(ISERROR(SEARCH('Listados Datos'!$P$4,AR218)))</xm:f>
            <xm:f>'Listados Datos'!$P$4</xm:f>
            <x14:dxf>
              <fill>
                <patternFill>
                  <bgColor rgb="FF33CC33"/>
                </patternFill>
              </fill>
            </x14:dxf>
          </x14:cfRule>
          <x14:cfRule type="containsText" priority="12665" operator="containsText" id="{4014A61F-B903-4679-8931-B39612241213}">
            <xm:f>NOT(ISERROR(SEARCH('Listados Datos'!$P$5,AR218)))</xm:f>
            <xm:f>'Listados Datos'!$P$5</xm:f>
            <x14:dxf>
              <fill>
                <patternFill>
                  <bgColor rgb="FFFFFF00"/>
                </patternFill>
              </fill>
            </x14:dxf>
          </x14:cfRule>
          <x14:cfRule type="containsText" priority="12666" operator="containsText" id="{959F3E3C-4A7C-4074-8967-45AF755F3884}">
            <xm:f>NOT(ISERROR(SEARCH('Listados Datos'!$P$6,AR218)))</xm:f>
            <xm:f>'Listados Datos'!$P$6</xm:f>
            <x14:dxf>
              <fill>
                <patternFill>
                  <bgColor rgb="FFFFC000"/>
                </patternFill>
              </fill>
            </x14:dxf>
          </x14:cfRule>
          <x14:cfRule type="containsText" priority="12667" operator="containsText" id="{AA7ACA55-29BE-4510-B41F-765F7CDCC424}">
            <xm:f>NOT(ISERROR(SEARCH('Listados Datos'!$P$7,AR218)))</xm:f>
            <xm:f>'Listados Datos'!$P$7</xm:f>
            <x14:dxf>
              <fill>
                <patternFill>
                  <bgColor rgb="FFFF0000"/>
                </patternFill>
              </fill>
            </x14:dxf>
          </x14:cfRule>
          <xm:sqref>AR218</xm:sqref>
        </x14:conditionalFormatting>
        <x14:conditionalFormatting xmlns:xm="http://schemas.microsoft.com/office/excel/2006/main">
          <x14:cfRule type="containsText" priority="12701" operator="containsText" id="{5B7644BF-A9B2-4AB0-85D5-1DAB6B2EEAE0}">
            <xm:f>NOT(ISERROR(SEARCH('Listados Datos'!$T$3,AF218)))</xm:f>
            <xm:f>'Listados Datos'!$T$3</xm:f>
            <x14:dxf>
              <fill>
                <patternFill patternType="solid">
                  <bgColor rgb="FFC00000"/>
                </patternFill>
              </fill>
            </x14:dxf>
          </x14:cfRule>
          <x14:cfRule type="containsText" priority="12702" operator="containsText" id="{81C86172-9A05-40C6-9026-248CE08E4DBA}">
            <xm:f>NOT(ISERROR(SEARCH('Listados Datos'!$T$4,AF218)))</xm:f>
            <xm:f>'Listados Datos'!$T$4</xm:f>
            <x14:dxf>
              <font>
                <b/>
                <i val="0"/>
                <color theme="0"/>
              </font>
              <fill>
                <patternFill>
                  <bgColor rgb="FFE26B0A"/>
                </patternFill>
              </fill>
            </x14:dxf>
          </x14:cfRule>
          <x14:cfRule type="containsText" priority="12703" operator="containsText" id="{F5D533C5-F98F-45A8-8204-A43C9EBBCE25}">
            <xm:f>NOT(ISERROR(SEARCH('Listados Datos'!$T$5,AF218)))</xm:f>
            <xm:f>'Listados Datos'!$T$5</xm:f>
            <x14:dxf>
              <font>
                <b/>
                <i val="0"/>
                <color auto="1"/>
              </font>
              <fill>
                <patternFill>
                  <bgColor rgb="FFFFFF00"/>
                </patternFill>
              </fill>
            </x14:dxf>
          </x14:cfRule>
          <x14:cfRule type="containsText" priority="12704" operator="containsText" id="{B3AA0C06-1BDB-4A47-AE34-EEE9CFD6E362}">
            <xm:f>NOT(ISERROR(SEARCH('Listados Datos'!$T$6,AF218)))</xm:f>
            <xm:f>'Listados Datos'!$T$6</xm:f>
            <x14:dxf>
              <font>
                <b/>
                <i val="0"/>
              </font>
              <fill>
                <patternFill>
                  <bgColor rgb="FF92D050"/>
                </patternFill>
              </fill>
            </x14:dxf>
          </x14:cfRule>
          <xm:sqref>AF218</xm:sqref>
        </x14:conditionalFormatting>
        <x14:conditionalFormatting xmlns:xm="http://schemas.microsoft.com/office/excel/2006/main">
          <x14:cfRule type="containsText" priority="12697" operator="containsText" id="{9E10FC88-37A3-4A46-B2B2-D92EB2436224}">
            <xm:f>NOT(ISERROR(SEARCH('Listados Datos'!$T$3,AB218)))</xm:f>
            <xm:f>'Listados Datos'!$T$3</xm:f>
            <x14:dxf>
              <fill>
                <patternFill patternType="solid">
                  <bgColor rgb="FFC00000"/>
                </patternFill>
              </fill>
            </x14:dxf>
          </x14:cfRule>
          <x14:cfRule type="containsText" priority="12698" operator="containsText" id="{4F0D1085-9B55-4E5C-8526-A5A0B852A646}">
            <xm:f>NOT(ISERROR(SEARCH('Listados Datos'!$T$4,AB218)))</xm:f>
            <xm:f>'Listados Datos'!$T$4</xm:f>
            <x14:dxf>
              <font>
                <b/>
                <i val="0"/>
                <color theme="0"/>
              </font>
              <fill>
                <patternFill>
                  <bgColor rgb="FFE26B0A"/>
                </patternFill>
              </fill>
            </x14:dxf>
          </x14:cfRule>
          <x14:cfRule type="containsText" priority="12699" operator="containsText" id="{A8680B84-3E6A-415B-AF74-71AB30B09D39}">
            <xm:f>NOT(ISERROR(SEARCH('Listados Datos'!$T$5,AB218)))</xm:f>
            <xm:f>'Listados Datos'!$T$5</xm:f>
            <x14:dxf>
              <font>
                <b/>
                <i val="0"/>
                <color auto="1"/>
              </font>
              <fill>
                <patternFill>
                  <bgColor rgb="FFFFFF00"/>
                </patternFill>
              </fill>
            </x14:dxf>
          </x14:cfRule>
          <x14:cfRule type="containsText" priority="12700" operator="containsText" id="{CE880670-755F-450F-A124-45BEB5661EC4}">
            <xm:f>NOT(ISERROR(SEARCH('Listados Datos'!$T$6,AB218)))</xm:f>
            <xm:f>'Listados Datos'!$T$6</xm:f>
            <x14:dxf>
              <font>
                <b/>
                <i val="0"/>
              </font>
              <fill>
                <patternFill>
                  <bgColor rgb="FF92D050"/>
                </patternFill>
              </fill>
            </x14:dxf>
          </x14:cfRule>
          <xm:sqref>AB218</xm:sqref>
        </x14:conditionalFormatting>
        <x14:conditionalFormatting xmlns:xm="http://schemas.microsoft.com/office/excel/2006/main">
          <x14:cfRule type="containsText" priority="12687" operator="containsText" id="{AE489BA1-9E82-4B1E-8C9D-14CE3845E26A}">
            <xm:f>NOT(ISERROR(SEARCH('Listados Datos'!$P$3,Z218)))</xm:f>
            <xm:f>'Listados Datos'!$P$3</xm:f>
            <x14:dxf>
              <fill>
                <patternFill>
                  <bgColor rgb="FF99CC00"/>
                </patternFill>
              </fill>
            </x14:dxf>
          </x14:cfRule>
          <x14:cfRule type="containsText" priority="12688" operator="containsText" id="{2A4E5E87-554A-46E0-BD66-4CA6F734C366}">
            <xm:f>NOT(ISERROR(SEARCH('Listados Datos'!$P$4,Z218)))</xm:f>
            <xm:f>'Listados Datos'!$P$4</xm:f>
            <x14:dxf>
              <fill>
                <patternFill>
                  <bgColor rgb="FF33CC33"/>
                </patternFill>
              </fill>
            </x14:dxf>
          </x14:cfRule>
          <x14:cfRule type="containsText" priority="12689" operator="containsText" id="{DDACEF78-A3D6-4066-B788-BB80089E6BC0}">
            <xm:f>NOT(ISERROR(SEARCH('Listados Datos'!$P$5,Z218)))</xm:f>
            <xm:f>'Listados Datos'!$P$5</xm:f>
            <x14:dxf>
              <fill>
                <patternFill>
                  <bgColor rgb="FFFFFF00"/>
                </patternFill>
              </fill>
            </x14:dxf>
          </x14:cfRule>
          <x14:cfRule type="containsText" priority="12690" operator="containsText" id="{AC607C2C-AAE1-4228-B78A-EA6EC0385A28}">
            <xm:f>NOT(ISERROR(SEARCH('Listados Datos'!$P$6,Z218)))</xm:f>
            <xm:f>'Listados Datos'!$P$6</xm:f>
            <x14:dxf>
              <fill>
                <patternFill>
                  <bgColor rgb="FFFFC000"/>
                </patternFill>
              </fill>
            </x14:dxf>
          </x14:cfRule>
          <x14:cfRule type="containsText" priority="12691" operator="containsText" id="{6D2C4F76-C1A0-4756-BBE3-560D1FD8819E}">
            <xm:f>NOT(ISERROR(SEARCH('Listados Datos'!$P$7,Z218)))</xm:f>
            <xm:f>'Listados Datos'!$P$7</xm:f>
            <x14:dxf>
              <fill>
                <patternFill>
                  <bgColor rgb="FFFF0000"/>
                </patternFill>
              </fill>
            </x14:dxf>
          </x14:cfRule>
          <xm:sqref>Z218</xm:sqref>
        </x14:conditionalFormatting>
        <x14:conditionalFormatting xmlns:xm="http://schemas.microsoft.com/office/excel/2006/main">
          <x14:cfRule type="containsText" priority="12673" operator="containsText" id="{CB4236AF-47EE-4982-8B8F-52C5EBACF122}">
            <xm:f>NOT(ISERROR(SEARCH('Listados Datos'!$T$3,AT218)))</xm:f>
            <xm:f>'Listados Datos'!$T$3</xm:f>
            <x14:dxf>
              <fill>
                <patternFill patternType="solid">
                  <bgColor rgb="FFC00000"/>
                </patternFill>
              </fill>
            </x14:dxf>
          </x14:cfRule>
          <x14:cfRule type="containsText" priority="12674" operator="containsText" id="{7C9568EF-E365-4C81-9205-76D2F815DFF0}">
            <xm:f>NOT(ISERROR(SEARCH('Listados Datos'!$T$4,AT218)))</xm:f>
            <xm:f>'Listados Datos'!$T$4</xm:f>
            <x14:dxf>
              <font>
                <b/>
                <i val="0"/>
                <color theme="0"/>
              </font>
              <fill>
                <patternFill>
                  <bgColor rgb="FFE26B0A"/>
                </patternFill>
              </fill>
            </x14:dxf>
          </x14:cfRule>
          <x14:cfRule type="containsText" priority="12675" operator="containsText" id="{775835A3-7386-44D9-B844-D8446AD5370C}">
            <xm:f>NOT(ISERROR(SEARCH('Listados Datos'!$T$5,AT218)))</xm:f>
            <xm:f>'Listados Datos'!$T$5</xm:f>
            <x14:dxf>
              <font>
                <b/>
                <i val="0"/>
                <color auto="1"/>
              </font>
              <fill>
                <patternFill>
                  <bgColor rgb="FFFFFF00"/>
                </patternFill>
              </fill>
            </x14:dxf>
          </x14:cfRule>
          <x14:cfRule type="containsText" priority="12676" operator="containsText" id="{350D6E98-6F76-4EC9-93AA-10D40D74A831}">
            <xm:f>NOT(ISERROR(SEARCH('Listados Datos'!$T$6,AT218)))</xm:f>
            <xm:f>'Listados Datos'!$T$6</xm:f>
            <x14:dxf>
              <font>
                <b/>
                <i val="0"/>
              </font>
              <fill>
                <patternFill>
                  <bgColor rgb="FF92D050"/>
                </patternFill>
              </fill>
            </x14:dxf>
          </x14:cfRule>
          <xm:sqref>AT218</xm:sqref>
        </x14:conditionalFormatting>
        <x14:conditionalFormatting xmlns:xm="http://schemas.microsoft.com/office/excel/2006/main">
          <x14:cfRule type="containsText" priority="12621" operator="containsText" id="{2C563921-2DFD-4831-8CEF-63977F7A6FD0}">
            <xm:f>NOT(ISERROR(SEARCH('Listados Datos'!$P$3,AR224)))</xm:f>
            <xm:f>'Listados Datos'!$P$3</xm:f>
            <x14:dxf>
              <fill>
                <patternFill>
                  <bgColor rgb="FF99CC00"/>
                </patternFill>
              </fill>
            </x14:dxf>
          </x14:cfRule>
          <x14:cfRule type="containsText" priority="12622" operator="containsText" id="{DFF32F0C-CA04-4864-8C77-A434B421E0C5}">
            <xm:f>NOT(ISERROR(SEARCH('Listados Datos'!$P$4,AR224)))</xm:f>
            <xm:f>'Listados Datos'!$P$4</xm:f>
            <x14:dxf>
              <fill>
                <patternFill>
                  <bgColor rgb="FF33CC33"/>
                </patternFill>
              </fill>
            </x14:dxf>
          </x14:cfRule>
          <x14:cfRule type="containsText" priority="12623" operator="containsText" id="{30E99076-DB74-44D2-8AFC-6E47D76C9A91}">
            <xm:f>NOT(ISERROR(SEARCH('Listados Datos'!$P$5,AR224)))</xm:f>
            <xm:f>'Listados Datos'!$P$5</xm:f>
            <x14:dxf>
              <fill>
                <patternFill>
                  <bgColor rgb="FFFFFF00"/>
                </patternFill>
              </fill>
            </x14:dxf>
          </x14:cfRule>
          <x14:cfRule type="containsText" priority="12624" operator="containsText" id="{C31C1E39-267B-4C5B-8AE8-E49BFA5A3D3B}">
            <xm:f>NOT(ISERROR(SEARCH('Listados Datos'!$P$6,AR224)))</xm:f>
            <xm:f>'Listados Datos'!$P$6</xm:f>
            <x14:dxf>
              <fill>
                <patternFill>
                  <bgColor rgb="FFFFC000"/>
                </patternFill>
              </fill>
            </x14:dxf>
          </x14:cfRule>
          <x14:cfRule type="containsText" priority="12625" operator="containsText" id="{760BC8CA-1D1B-4B1A-AEE6-1A14B95DE60C}">
            <xm:f>NOT(ISERROR(SEARCH('Listados Datos'!$P$7,AR224)))</xm:f>
            <xm:f>'Listados Datos'!$P$7</xm:f>
            <x14:dxf>
              <fill>
                <patternFill>
                  <bgColor rgb="FFFF0000"/>
                </patternFill>
              </fill>
            </x14:dxf>
          </x14:cfRule>
          <xm:sqref>AR224</xm:sqref>
        </x14:conditionalFormatting>
        <x14:conditionalFormatting xmlns:xm="http://schemas.microsoft.com/office/excel/2006/main">
          <x14:cfRule type="containsText" priority="12659" operator="containsText" id="{E81FD979-8DDE-4D82-8E6F-B47563C0CE1B}">
            <xm:f>NOT(ISERROR(SEARCH('Listados Datos'!$T$3,AF224)))</xm:f>
            <xm:f>'Listados Datos'!$T$3</xm:f>
            <x14:dxf>
              <fill>
                <patternFill patternType="solid">
                  <bgColor rgb="FFC00000"/>
                </patternFill>
              </fill>
            </x14:dxf>
          </x14:cfRule>
          <x14:cfRule type="containsText" priority="12660" operator="containsText" id="{450E48FE-DDF2-4973-97BE-DB84CB73D8A0}">
            <xm:f>NOT(ISERROR(SEARCH('Listados Datos'!$T$4,AF224)))</xm:f>
            <xm:f>'Listados Datos'!$T$4</xm:f>
            <x14:dxf>
              <font>
                <b/>
                <i val="0"/>
                <color theme="0"/>
              </font>
              <fill>
                <patternFill>
                  <bgColor rgb="FFE26B0A"/>
                </patternFill>
              </fill>
            </x14:dxf>
          </x14:cfRule>
          <x14:cfRule type="containsText" priority="12661" operator="containsText" id="{E118821E-3D34-4C5F-927C-3C76DBD638DB}">
            <xm:f>NOT(ISERROR(SEARCH('Listados Datos'!$T$5,AF224)))</xm:f>
            <xm:f>'Listados Datos'!$T$5</xm:f>
            <x14:dxf>
              <font>
                <b/>
                <i val="0"/>
                <color auto="1"/>
              </font>
              <fill>
                <patternFill>
                  <bgColor rgb="FFFFFF00"/>
                </patternFill>
              </fill>
            </x14:dxf>
          </x14:cfRule>
          <x14:cfRule type="containsText" priority="12662" operator="containsText" id="{04815F97-AC2D-42C3-A889-B85104DA80C7}">
            <xm:f>NOT(ISERROR(SEARCH('Listados Datos'!$T$6,AF224)))</xm:f>
            <xm:f>'Listados Datos'!$T$6</xm:f>
            <x14:dxf>
              <font>
                <b/>
                <i val="0"/>
              </font>
              <fill>
                <patternFill>
                  <bgColor rgb="FF92D050"/>
                </patternFill>
              </fill>
            </x14:dxf>
          </x14:cfRule>
          <xm:sqref>AF224</xm:sqref>
        </x14:conditionalFormatting>
        <x14:conditionalFormatting xmlns:xm="http://schemas.microsoft.com/office/excel/2006/main">
          <x14:cfRule type="containsText" priority="12655" operator="containsText" id="{A032AD86-DD9E-43EE-BAF6-A7177212A8D2}">
            <xm:f>NOT(ISERROR(SEARCH('Listados Datos'!$T$3,AB224)))</xm:f>
            <xm:f>'Listados Datos'!$T$3</xm:f>
            <x14:dxf>
              <fill>
                <patternFill patternType="solid">
                  <bgColor rgb="FFC00000"/>
                </patternFill>
              </fill>
            </x14:dxf>
          </x14:cfRule>
          <x14:cfRule type="containsText" priority="12656" operator="containsText" id="{E58C9800-FDF3-4F22-9EEF-CA19E330D04E}">
            <xm:f>NOT(ISERROR(SEARCH('Listados Datos'!$T$4,AB224)))</xm:f>
            <xm:f>'Listados Datos'!$T$4</xm:f>
            <x14:dxf>
              <font>
                <b/>
                <i val="0"/>
                <color theme="0"/>
              </font>
              <fill>
                <patternFill>
                  <bgColor rgb="FFE26B0A"/>
                </patternFill>
              </fill>
            </x14:dxf>
          </x14:cfRule>
          <x14:cfRule type="containsText" priority="12657" operator="containsText" id="{03EC4A6C-197A-43ED-98E7-A92B951A293A}">
            <xm:f>NOT(ISERROR(SEARCH('Listados Datos'!$T$5,AB224)))</xm:f>
            <xm:f>'Listados Datos'!$T$5</xm:f>
            <x14:dxf>
              <font>
                <b/>
                <i val="0"/>
                <color auto="1"/>
              </font>
              <fill>
                <patternFill>
                  <bgColor rgb="FFFFFF00"/>
                </patternFill>
              </fill>
            </x14:dxf>
          </x14:cfRule>
          <x14:cfRule type="containsText" priority="12658" operator="containsText" id="{592E7A2B-6159-493A-A0A0-B7EF50711A36}">
            <xm:f>NOT(ISERROR(SEARCH('Listados Datos'!$T$6,AB224)))</xm:f>
            <xm:f>'Listados Datos'!$T$6</xm:f>
            <x14:dxf>
              <font>
                <b/>
                <i val="0"/>
              </font>
              <fill>
                <patternFill>
                  <bgColor rgb="FF92D050"/>
                </patternFill>
              </fill>
            </x14:dxf>
          </x14:cfRule>
          <xm:sqref>AB224</xm:sqref>
        </x14:conditionalFormatting>
        <x14:conditionalFormatting xmlns:xm="http://schemas.microsoft.com/office/excel/2006/main">
          <x14:cfRule type="containsText" priority="12645" operator="containsText" id="{FA475C1E-CD29-4489-88DE-13ED0AC58BE4}">
            <xm:f>NOT(ISERROR(SEARCH('Listados Datos'!$P$3,Z224)))</xm:f>
            <xm:f>'Listados Datos'!$P$3</xm:f>
            <x14:dxf>
              <fill>
                <patternFill>
                  <bgColor rgb="FF99CC00"/>
                </patternFill>
              </fill>
            </x14:dxf>
          </x14:cfRule>
          <x14:cfRule type="containsText" priority="12646" operator="containsText" id="{A5C77DE3-EBDD-4ADF-AAD2-0322E9ECCDA5}">
            <xm:f>NOT(ISERROR(SEARCH('Listados Datos'!$P$4,Z224)))</xm:f>
            <xm:f>'Listados Datos'!$P$4</xm:f>
            <x14:dxf>
              <fill>
                <patternFill>
                  <bgColor rgb="FF33CC33"/>
                </patternFill>
              </fill>
            </x14:dxf>
          </x14:cfRule>
          <x14:cfRule type="containsText" priority="12647" operator="containsText" id="{CD20C816-B849-4FC1-B21A-361D66473ABC}">
            <xm:f>NOT(ISERROR(SEARCH('Listados Datos'!$P$5,Z224)))</xm:f>
            <xm:f>'Listados Datos'!$P$5</xm:f>
            <x14:dxf>
              <fill>
                <patternFill>
                  <bgColor rgb="FFFFFF00"/>
                </patternFill>
              </fill>
            </x14:dxf>
          </x14:cfRule>
          <x14:cfRule type="containsText" priority="12648" operator="containsText" id="{818C85C5-F437-4A83-8380-DB34731E8BBC}">
            <xm:f>NOT(ISERROR(SEARCH('Listados Datos'!$P$6,Z224)))</xm:f>
            <xm:f>'Listados Datos'!$P$6</xm:f>
            <x14:dxf>
              <fill>
                <patternFill>
                  <bgColor rgb="FFFFC000"/>
                </patternFill>
              </fill>
            </x14:dxf>
          </x14:cfRule>
          <x14:cfRule type="containsText" priority="12649" operator="containsText" id="{92A13E1D-0D49-4BF1-B700-56E052C9ECB3}">
            <xm:f>NOT(ISERROR(SEARCH('Listados Datos'!$P$7,Z224)))</xm:f>
            <xm:f>'Listados Datos'!$P$7</xm:f>
            <x14:dxf>
              <fill>
                <patternFill>
                  <bgColor rgb="FFFF0000"/>
                </patternFill>
              </fill>
            </x14:dxf>
          </x14:cfRule>
          <xm:sqref>Z224</xm:sqref>
        </x14:conditionalFormatting>
        <x14:conditionalFormatting xmlns:xm="http://schemas.microsoft.com/office/excel/2006/main">
          <x14:cfRule type="containsText" priority="12631" operator="containsText" id="{1F50CDF9-ED25-402E-8962-A94529DE7DF9}">
            <xm:f>NOT(ISERROR(SEARCH('Listados Datos'!$T$3,AT224)))</xm:f>
            <xm:f>'Listados Datos'!$T$3</xm:f>
            <x14:dxf>
              <fill>
                <patternFill patternType="solid">
                  <bgColor rgb="FFC00000"/>
                </patternFill>
              </fill>
            </x14:dxf>
          </x14:cfRule>
          <x14:cfRule type="containsText" priority="12632" operator="containsText" id="{A01D8B07-63E2-45C4-A38D-8F71F07DC598}">
            <xm:f>NOT(ISERROR(SEARCH('Listados Datos'!$T$4,AT224)))</xm:f>
            <xm:f>'Listados Datos'!$T$4</xm:f>
            <x14:dxf>
              <font>
                <b/>
                <i val="0"/>
                <color theme="0"/>
              </font>
              <fill>
                <patternFill>
                  <bgColor rgb="FFE26B0A"/>
                </patternFill>
              </fill>
            </x14:dxf>
          </x14:cfRule>
          <x14:cfRule type="containsText" priority="12633" operator="containsText" id="{B69F962E-80DE-4C2C-9818-6A646719D5E0}">
            <xm:f>NOT(ISERROR(SEARCH('Listados Datos'!$T$5,AT224)))</xm:f>
            <xm:f>'Listados Datos'!$T$5</xm:f>
            <x14:dxf>
              <font>
                <b/>
                <i val="0"/>
                <color auto="1"/>
              </font>
              <fill>
                <patternFill>
                  <bgColor rgb="FFFFFF00"/>
                </patternFill>
              </fill>
            </x14:dxf>
          </x14:cfRule>
          <x14:cfRule type="containsText" priority="12634" operator="containsText" id="{7D9D3DBF-02FE-43CF-8BD5-CCFE42D02D6C}">
            <xm:f>NOT(ISERROR(SEARCH('Listados Datos'!$T$6,AT224)))</xm:f>
            <xm:f>'Listados Datos'!$T$6</xm:f>
            <x14:dxf>
              <font>
                <b/>
                <i val="0"/>
              </font>
              <fill>
                <patternFill>
                  <bgColor rgb="FF92D050"/>
                </patternFill>
              </fill>
            </x14:dxf>
          </x14:cfRule>
          <xm:sqref>AT224</xm:sqref>
        </x14:conditionalFormatting>
        <x14:conditionalFormatting xmlns:xm="http://schemas.microsoft.com/office/excel/2006/main">
          <x14:cfRule type="containsText" priority="12617" operator="containsText" id="{C0C9AF0A-180F-4227-BC04-A755C8C45228}">
            <xm:f>NOT(ISERROR(SEARCH('Listados Datos'!$T$3,AF230)))</xm:f>
            <xm:f>'Listados Datos'!$T$3</xm:f>
            <x14:dxf>
              <fill>
                <patternFill patternType="solid">
                  <bgColor rgb="FFC00000"/>
                </patternFill>
              </fill>
            </x14:dxf>
          </x14:cfRule>
          <x14:cfRule type="containsText" priority="12618" operator="containsText" id="{9E9F202F-035B-49E5-A561-78C6231A7DBB}">
            <xm:f>NOT(ISERROR(SEARCH('Listados Datos'!$T$4,AF230)))</xm:f>
            <xm:f>'Listados Datos'!$T$4</xm:f>
            <x14:dxf>
              <font>
                <b/>
                <i val="0"/>
                <color theme="0"/>
              </font>
              <fill>
                <patternFill>
                  <bgColor rgb="FFE26B0A"/>
                </patternFill>
              </fill>
            </x14:dxf>
          </x14:cfRule>
          <x14:cfRule type="containsText" priority="12619" operator="containsText" id="{D542A649-135D-4185-A85D-150272005DFE}">
            <xm:f>NOT(ISERROR(SEARCH('Listados Datos'!$T$5,AF230)))</xm:f>
            <xm:f>'Listados Datos'!$T$5</xm:f>
            <x14:dxf>
              <font>
                <b/>
                <i val="0"/>
                <color auto="1"/>
              </font>
              <fill>
                <patternFill>
                  <bgColor rgb="FFFFFF00"/>
                </patternFill>
              </fill>
            </x14:dxf>
          </x14:cfRule>
          <x14:cfRule type="containsText" priority="12620" operator="containsText" id="{3DC649C4-6B69-4DCA-A2C0-5B1BE0A31C55}">
            <xm:f>NOT(ISERROR(SEARCH('Listados Datos'!$T$6,AF230)))</xm:f>
            <xm:f>'Listados Datos'!$T$6</xm:f>
            <x14:dxf>
              <font>
                <b/>
                <i val="0"/>
              </font>
              <fill>
                <patternFill>
                  <bgColor rgb="FF92D050"/>
                </patternFill>
              </fill>
            </x14:dxf>
          </x14:cfRule>
          <xm:sqref>AF230</xm:sqref>
        </x14:conditionalFormatting>
        <x14:conditionalFormatting xmlns:xm="http://schemas.microsoft.com/office/excel/2006/main">
          <x14:cfRule type="containsText" priority="12613" operator="containsText" id="{F4DA17F1-10D2-4217-ADC6-569C9335919F}">
            <xm:f>NOT(ISERROR(SEARCH('Listados Datos'!$T$3,AB230)))</xm:f>
            <xm:f>'Listados Datos'!$T$3</xm:f>
            <x14:dxf>
              <fill>
                <patternFill patternType="solid">
                  <bgColor rgb="FFC00000"/>
                </patternFill>
              </fill>
            </x14:dxf>
          </x14:cfRule>
          <x14:cfRule type="containsText" priority="12614" operator="containsText" id="{5A6E52C2-2B35-4210-86A0-467B08BFE04D}">
            <xm:f>NOT(ISERROR(SEARCH('Listados Datos'!$T$4,AB230)))</xm:f>
            <xm:f>'Listados Datos'!$T$4</xm:f>
            <x14:dxf>
              <font>
                <b/>
                <i val="0"/>
                <color theme="0"/>
              </font>
              <fill>
                <patternFill>
                  <bgColor rgb="FFE26B0A"/>
                </patternFill>
              </fill>
            </x14:dxf>
          </x14:cfRule>
          <x14:cfRule type="containsText" priority="12615" operator="containsText" id="{BDCA1A11-422F-4FA3-A97E-69AED7FB496F}">
            <xm:f>NOT(ISERROR(SEARCH('Listados Datos'!$T$5,AB230)))</xm:f>
            <xm:f>'Listados Datos'!$T$5</xm:f>
            <x14:dxf>
              <font>
                <b/>
                <i val="0"/>
                <color auto="1"/>
              </font>
              <fill>
                <patternFill>
                  <bgColor rgb="FFFFFF00"/>
                </patternFill>
              </fill>
            </x14:dxf>
          </x14:cfRule>
          <x14:cfRule type="containsText" priority="12616" operator="containsText" id="{363F03BE-F294-421D-92C6-8DF7CD166CF2}">
            <xm:f>NOT(ISERROR(SEARCH('Listados Datos'!$T$6,AB230)))</xm:f>
            <xm:f>'Listados Datos'!$T$6</xm:f>
            <x14:dxf>
              <font>
                <b/>
                <i val="0"/>
              </font>
              <fill>
                <patternFill>
                  <bgColor rgb="FF92D050"/>
                </patternFill>
              </fill>
            </x14:dxf>
          </x14:cfRule>
          <xm:sqref>AB230</xm:sqref>
        </x14:conditionalFormatting>
        <x14:conditionalFormatting xmlns:xm="http://schemas.microsoft.com/office/excel/2006/main">
          <x14:cfRule type="containsText" priority="12603" operator="containsText" id="{3FFAA173-5D4F-49A2-92DA-B8C752B674BA}">
            <xm:f>NOT(ISERROR(SEARCH('Listados Datos'!$P$3,Z230)))</xm:f>
            <xm:f>'Listados Datos'!$P$3</xm:f>
            <x14:dxf>
              <fill>
                <patternFill>
                  <bgColor rgb="FF99CC00"/>
                </patternFill>
              </fill>
            </x14:dxf>
          </x14:cfRule>
          <x14:cfRule type="containsText" priority="12604" operator="containsText" id="{1CBC3E82-1CEA-417F-9F0B-DC7247CBF4A7}">
            <xm:f>NOT(ISERROR(SEARCH('Listados Datos'!$P$4,Z230)))</xm:f>
            <xm:f>'Listados Datos'!$P$4</xm:f>
            <x14:dxf>
              <fill>
                <patternFill>
                  <bgColor rgb="FF33CC33"/>
                </patternFill>
              </fill>
            </x14:dxf>
          </x14:cfRule>
          <x14:cfRule type="containsText" priority="12605" operator="containsText" id="{D7AD1EA6-B519-4D4A-A9E6-082B64593BA9}">
            <xm:f>NOT(ISERROR(SEARCH('Listados Datos'!$P$5,Z230)))</xm:f>
            <xm:f>'Listados Datos'!$P$5</xm:f>
            <x14:dxf>
              <fill>
                <patternFill>
                  <bgColor rgb="FFFFFF00"/>
                </patternFill>
              </fill>
            </x14:dxf>
          </x14:cfRule>
          <x14:cfRule type="containsText" priority="12606" operator="containsText" id="{6445AF80-0F1E-4C56-B385-81F486E39CEF}">
            <xm:f>NOT(ISERROR(SEARCH('Listados Datos'!$P$6,Z230)))</xm:f>
            <xm:f>'Listados Datos'!$P$6</xm:f>
            <x14:dxf>
              <fill>
                <patternFill>
                  <bgColor rgb="FFFFC000"/>
                </patternFill>
              </fill>
            </x14:dxf>
          </x14:cfRule>
          <x14:cfRule type="containsText" priority="12607" operator="containsText" id="{8177EDC5-E87D-49D3-BACF-8EE2D1A21453}">
            <xm:f>NOT(ISERROR(SEARCH('Listados Datos'!$P$7,Z230)))</xm:f>
            <xm:f>'Listados Datos'!$P$7</xm:f>
            <x14:dxf>
              <fill>
                <patternFill>
                  <bgColor rgb="FFFF0000"/>
                </patternFill>
              </fill>
            </x14:dxf>
          </x14:cfRule>
          <xm:sqref>Z230</xm:sqref>
        </x14:conditionalFormatting>
        <x14:conditionalFormatting xmlns:xm="http://schemas.microsoft.com/office/excel/2006/main">
          <x14:cfRule type="containsText" priority="12589" operator="containsText" id="{9205A549-3509-4731-8698-6E81B952AF6D}">
            <xm:f>NOT(ISERROR(SEARCH('Listados Datos'!$T$3,AT230)))</xm:f>
            <xm:f>'Listados Datos'!$T$3</xm:f>
            <x14:dxf>
              <fill>
                <patternFill patternType="solid">
                  <bgColor rgb="FFC00000"/>
                </patternFill>
              </fill>
            </x14:dxf>
          </x14:cfRule>
          <x14:cfRule type="containsText" priority="12590" operator="containsText" id="{91AC5C8F-9813-46D1-82F8-8AABA2969C9E}">
            <xm:f>NOT(ISERROR(SEARCH('Listados Datos'!$T$4,AT230)))</xm:f>
            <xm:f>'Listados Datos'!$T$4</xm:f>
            <x14:dxf>
              <font>
                <b/>
                <i val="0"/>
                <color theme="0"/>
              </font>
              <fill>
                <patternFill>
                  <bgColor rgb="FFE26B0A"/>
                </patternFill>
              </fill>
            </x14:dxf>
          </x14:cfRule>
          <x14:cfRule type="containsText" priority="12591" operator="containsText" id="{5F79C267-9CA6-45BC-8CD4-C53F598CFF78}">
            <xm:f>NOT(ISERROR(SEARCH('Listados Datos'!$T$5,AT230)))</xm:f>
            <xm:f>'Listados Datos'!$T$5</xm:f>
            <x14:dxf>
              <font>
                <b/>
                <i val="0"/>
                <color auto="1"/>
              </font>
              <fill>
                <patternFill>
                  <bgColor rgb="FFFFFF00"/>
                </patternFill>
              </fill>
            </x14:dxf>
          </x14:cfRule>
          <x14:cfRule type="containsText" priority="12592" operator="containsText" id="{94FD60A2-8956-40B9-BA96-A6EC5ACB7A34}">
            <xm:f>NOT(ISERROR(SEARCH('Listados Datos'!$T$6,AT230)))</xm:f>
            <xm:f>'Listados Datos'!$T$6</xm:f>
            <x14:dxf>
              <font>
                <b/>
                <i val="0"/>
              </font>
              <fill>
                <patternFill>
                  <bgColor rgb="FF92D050"/>
                </patternFill>
              </fill>
            </x14:dxf>
          </x14:cfRule>
          <xm:sqref>AT230</xm:sqref>
        </x14:conditionalFormatting>
        <x14:conditionalFormatting xmlns:xm="http://schemas.microsoft.com/office/excel/2006/main">
          <x14:cfRule type="containsText" priority="12415" operator="containsText" id="{105DD0C0-8332-4FB6-8FF5-7151B9AC4597}">
            <xm:f>NOT(ISERROR(SEARCH('Listados Datos'!$P$3,AR241)))</xm:f>
            <xm:f>'Listados Datos'!$P$3</xm:f>
            <x14:dxf>
              <fill>
                <patternFill>
                  <bgColor rgb="FF99CC00"/>
                </patternFill>
              </fill>
            </x14:dxf>
          </x14:cfRule>
          <x14:cfRule type="containsText" priority="12416" operator="containsText" id="{61D599DB-724A-4FCE-A4AF-21D008F8D7EA}">
            <xm:f>NOT(ISERROR(SEARCH('Listados Datos'!$P$4,AR241)))</xm:f>
            <xm:f>'Listados Datos'!$P$4</xm:f>
            <x14:dxf>
              <fill>
                <patternFill>
                  <bgColor rgb="FF33CC33"/>
                </patternFill>
              </fill>
            </x14:dxf>
          </x14:cfRule>
          <x14:cfRule type="containsText" priority="12417" operator="containsText" id="{8A141A5E-A419-47FC-A7CB-E1648A6C64BC}">
            <xm:f>NOT(ISERROR(SEARCH('Listados Datos'!$P$5,AR241)))</xm:f>
            <xm:f>'Listados Datos'!$P$5</xm:f>
            <x14:dxf>
              <fill>
                <patternFill>
                  <bgColor rgb="FFFFFF00"/>
                </patternFill>
              </fill>
            </x14:dxf>
          </x14:cfRule>
          <x14:cfRule type="containsText" priority="12418" operator="containsText" id="{2F8A55AB-8FE2-4D13-B852-E82266B02C6D}">
            <xm:f>NOT(ISERROR(SEARCH('Listados Datos'!$P$6,AR241)))</xm:f>
            <xm:f>'Listados Datos'!$P$6</xm:f>
            <x14:dxf>
              <fill>
                <patternFill>
                  <bgColor rgb="FFFFC000"/>
                </patternFill>
              </fill>
            </x14:dxf>
          </x14:cfRule>
          <x14:cfRule type="containsText" priority="12419" operator="containsText" id="{EE3B5A77-E3A8-4607-9EE6-500A2BB1A491}">
            <xm:f>NOT(ISERROR(SEARCH('Listados Datos'!$P$7,AR241)))</xm:f>
            <xm:f>'Listados Datos'!$P$7</xm:f>
            <x14:dxf>
              <fill>
                <patternFill>
                  <bgColor rgb="FFFF0000"/>
                </patternFill>
              </fill>
            </x14:dxf>
          </x14:cfRule>
          <xm:sqref>AR241</xm:sqref>
        </x14:conditionalFormatting>
        <x14:conditionalFormatting xmlns:xm="http://schemas.microsoft.com/office/excel/2006/main">
          <x14:cfRule type="containsText" priority="12481" operator="containsText" id="{DFF72E7B-18A2-4AF2-99F7-4F63619B4BD6}">
            <xm:f>NOT(ISERROR(SEARCH('Listados Datos'!$T$3,AT243)))</xm:f>
            <xm:f>'Listados Datos'!$T$3</xm:f>
            <x14:dxf>
              <fill>
                <patternFill patternType="solid">
                  <bgColor rgb="FFC00000"/>
                </patternFill>
              </fill>
            </x14:dxf>
          </x14:cfRule>
          <x14:cfRule type="containsText" priority="12482" operator="containsText" id="{329EDB66-EA66-4902-9395-1379AC5BD202}">
            <xm:f>NOT(ISERROR(SEARCH('Listados Datos'!$T$4,AT243)))</xm:f>
            <xm:f>'Listados Datos'!$T$4</xm:f>
            <x14:dxf>
              <font>
                <b/>
                <i val="0"/>
                <color theme="0"/>
              </font>
              <fill>
                <patternFill>
                  <bgColor rgb="FFE26B0A"/>
                </patternFill>
              </fill>
            </x14:dxf>
          </x14:cfRule>
          <x14:cfRule type="containsText" priority="12483" operator="containsText" id="{91AA7926-4DF9-4AF2-A7BF-214F3B750499}">
            <xm:f>NOT(ISERROR(SEARCH('Listados Datos'!$T$5,AT243)))</xm:f>
            <xm:f>'Listados Datos'!$T$5</xm:f>
            <x14:dxf>
              <font>
                <b/>
                <i val="0"/>
                <color auto="1"/>
              </font>
              <fill>
                <patternFill>
                  <bgColor rgb="FFFFFF00"/>
                </patternFill>
              </fill>
            </x14:dxf>
          </x14:cfRule>
          <x14:cfRule type="containsText" priority="12484" operator="containsText" id="{E6F131E8-D990-4B9F-AF51-30627CD05646}">
            <xm:f>NOT(ISERROR(SEARCH('Listados Datos'!$T$6,AT243)))</xm:f>
            <xm:f>'Listados Datos'!$T$6</xm:f>
            <x14:dxf>
              <font>
                <b/>
                <i val="0"/>
              </font>
              <fill>
                <patternFill>
                  <bgColor rgb="FF92D050"/>
                </patternFill>
              </fill>
            </x14:dxf>
          </x14:cfRule>
          <xm:sqref>AT243</xm:sqref>
        </x14:conditionalFormatting>
        <x14:conditionalFormatting xmlns:xm="http://schemas.microsoft.com/office/excel/2006/main">
          <x14:cfRule type="containsText" priority="12471" operator="containsText" id="{5362542B-4358-4379-B7A6-D9F7291F0DA6}">
            <xm:f>NOT(ISERROR(SEARCH('Listados Datos'!$P$3,AR243)))</xm:f>
            <xm:f>'Listados Datos'!$P$3</xm:f>
            <x14:dxf>
              <fill>
                <patternFill>
                  <bgColor rgb="FF99CC00"/>
                </patternFill>
              </fill>
            </x14:dxf>
          </x14:cfRule>
          <x14:cfRule type="containsText" priority="12472" operator="containsText" id="{51C08D20-167F-4154-9ACE-06F22FDF924E}">
            <xm:f>NOT(ISERROR(SEARCH('Listados Datos'!$P$4,AR243)))</xm:f>
            <xm:f>'Listados Datos'!$P$4</xm:f>
            <x14:dxf>
              <fill>
                <patternFill>
                  <bgColor rgb="FF33CC33"/>
                </patternFill>
              </fill>
            </x14:dxf>
          </x14:cfRule>
          <x14:cfRule type="containsText" priority="12473" operator="containsText" id="{A9C70EF1-E304-4041-85D1-73D2B36637B5}">
            <xm:f>NOT(ISERROR(SEARCH('Listados Datos'!$P$5,AR243)))</xm:f>
            <xm:f>'Listados Datos'!$P$5</xm:f>
            <x14:dxf>
              <fill>
                <patternFill>
                  <bgColor rgb="FFFFFF00"/>
                </patternFill>
              </fill>
            </x14:dxf>
          </x14:cfRule>
          <x14:cfRule type="containsText" priority="12474" operator="containsText" id="{89D44728-3491-486D-B2C7-268F41161139}">
            <xm:f>NOT(ISERROR(SEARCH('Listados Datos'!$P$6,AR243)))</xm:f>
            <xm:f>'Listados Datos'!$P$6</xm:f>
            <x14:dxf>
              <fill>
                <patternFill>
                  <bgColor rgb="FFFFC000"/>
                </patternFill>
              </fill>
            </x14:dxf>
          </x14:cfRule>
          <x14:cfRule type="containsText" priority="12475" operator="containsText" id="{09EDA327-DE46-4B12-8C31-0FBEA293CF17}">
            <xm:f>NOT(ISERROR(SEARCH('Listados Datos'!$P$7,AR243)))</xm:f>
            <xm:f>'Listados Datos'!$P$7</xm:f>
            <x14:dxf>
              <fill>
                <patternFill>
                  <bgColor rgb="FFFF0000"/>
                </patternFill>
              </fill>
            </x14:dxf>
          </x14:cfRule>
          <xm:sqref>AR243</xm:sqref>
        </x14:conditionalFormatting>
        <x14:conditionalFormatting xmlns:xm="http://schemas.microsoft.com/office/excel/2006/main">
          <x14:cfRule type="containsText" priority="12439" operator="containsText" id="{332ED09B-CFD7-4C9A-B8FF-D69577476BD4}">
            <xm:f>NOT(ISERROR(SEARCH('Listados Datos'!$T$3,AT240)))</xm:f>
            <xm:f>'Listados Datos'!$T$3</xm:f>
            <x14:dxf>
              <fill>
                <patternFill patternType="solid">
                  <bgColor rgb="FFC00000"/>
                </patternFill>
              </fill>
            </x14:dxf>
          </x14:cfRule>
          <x14:cfRule type="containsText" priority="12440" operator="containsText" id="{0A4EC7C6-C3DE-4E58-8B5D-C28BC1671EF8}">
            <xm:f>NOT(ISERROR(SEARCH('Listados Datos'!$T$4,AT240)))</xm:f>
            <xm:f>'Listados Datos'!$T$4</xm:f>
            <x14:dxf>
              <font>
                <b/>
                <i val="0"/>
                <color theme="0"/>
              </font>
              <fill>
                <patternFill>
                  <bgColor rgb="FFE26B0A"/>
                </patternFill>
              </fill>
            </x14:dxf>
          </x14:cfRule>
          <x14:cfRule type="containsText" priority="12441" operator="containsText" id="{7A780A66-0C30-4652-A722-412D70830FF9}">
            <xm:f>NOT(ISERROR(SEARCH('Listados Datos'!$T$5,AT240)))</xm:f>
            <xm:f>'Listados Datos'!$T$5</xm:f>
            <x14:dxf>
              <font>
                <b/>
                <i val="0"/>
                <color auto="1"/>
              </font>
              <fill>
                <patternFill>
                  <bgColor rgb="FFFFFF00"/>
                </patternFill>
              </fill>
            </x14:dxf>
          </x14:cfRule>
          <x14:cfRule type="containsText" priority="12442" operator="containsText" id="{72E724A4-D651-4A2A-9BE4-D71031C049F1}">
            <xm:f>NOT(ISERROR(SEARCH('Listados Datos'!$T$6,AT240)))</xm:f>
            <xm:f>'Listados Datos'!$T$6</xm:f>
            <x14:dxf>
              <font>
                <b/>
                <i val="0"/>
              </font>
              <fill>
                <patternFill>
                  <bgColor rgb="FF92D050"/>
                </patternFill>
              </fill>
            </x14:dxf>
          </x14:cfRule>
          <xm:sqref>AT240</xm:sqref>
        </x14:conditionalFormatting>
        <x14:conditionalFormatting xmlns:xm="http://schemas.microsoft.com/office/excel/2006/main">
          <x14:cfRule type="containsText" priority="12429" operator="containsText" id="{8356CA96-6B65-4201-AE85-01BBD5070B70}">
            <xm:f>NOT(ISERROR(SEARCH('Listados Datos'!$P$3,AR240)))</xm:f>
            <xm:f>'Listados Datos'!$P$3</xm:f>
            <x14:dxf>
              <fill>
                <patternFill>
                  <bgColor rgb="FF99CC00"/>
                </patternFill>
              </fill>
            </x14:dxf>
          </x14:cfRule>
          <x14:cfRule type="containsText" priority="12430" operator="containsText" id="{A2ED11D1-41D7-40AE-AFF6-3D0597996722}">
            <xm:f>NOT(ISERROR(SEARCH('Listados Datos'!$P$4,AR240)))</xm:f>
            <xm:f>'Listados Datos'!$P$4</xm:f>
            <x14:dxf>
              <fill>
                <patternFill>
                  <bgColor rgb="FF33CC33"/>
                </patternFill>
              </fill>
            </x14:dxf>
          </x14:cfRule>
          <x14:cfRule type="containsText" priority="12431" operator="containsText" id="{E8883B80-4CC9-47E2-9AD3-A913296DDD9E}">
            <xm:f>NOT(ISERROR(SEARCH('Listados Datos'!$P$5,AR240)))</xm:f>
            <xm:f>'Listados Datos'!$P$5</xm:f>
            <x14:dxf>
              <fill>
                <patternFill>
                  <bgColor rgb="FFFFFF00"/>
                </patternFill>
              </fill>
            </x14:dxf>
          </x14:cfRule>
          <x14:cfRule type="containsText" priority="12432" operator="containsText" id="{3DF82F01-5245-4DCE-A017-5B0E12107893}">
            <xm:f>NOT(ISERROR(SEARCH('Listados Datos'!$P$6,AR240)))</xm:f>
            <xm:f>'Listados Datos'!$P$6</xm:f>
            <x14:dxf>
              <fill>
                <patternFill>
                  <bgColor rgb="FFFFC000"/>
                </patternFill>
              </fill>
            </x14:dxf>
          </x14:cfRule>
          <x14:cfRule type="containsText" priority="12433" operator="containsText" id="{A4F418CA-C15A-4875-A71B-132B141C9C76}">
            <xm:f>NOT(ISERROR(SEARCH('Listados Datos'!$P$7,AR240)))</xm:f>
            <xm:f>'Listados Datos'!$P$7</xm:f>
            <x14:dxf>
              <fill>
                <patternFill>
                  <bgColor rgb="FFFF0000"/>
                </patternFill>
              </fill>
            </x14:dxf>
          </x14:cfRule>
          <xm:sqref>AR240</xm:sqref>
        </x14:conditionalFormatting>
        <x14:conditionalFormatting xmlns:xm="http://schemas.microsoft.com/office/excel/2006/main">
          <x14:cfRule type="containsText" priority="12547" operator="containsText" id="{4B4D689D-64FF-4832-9D4A-00A83CD8F6FC}">
            <xm:f>NOT(ISERROR(SEARCH('Listados Datos'!$T$3,AF238)))</xm:f>
            <xm:f>'Listados Datos'!$T$3</xm:f>
            <x14:dxf>
              <fill>
                <patternFill patternType="solid">
                  <bgColor rgb="FFC00000"/>
                </patternFill>
              </fill>
            </x14:dxf>
          </x14:cfRule>
          <x14:cfRule type="containsText" priority="12548" operator="containsText" id="{3EE60E92-28AA-4010-9CA9-DAA2E5798998}">
            <xm:f>NOT(ISERROR(SEARCH('Listados Datos'!$T$4,AF238)))</xm:f>
            <xm:f>'Listados Datos'!$T$4</xm:f>
            <x14:dxf>
              <font>
                <b/>
                <i val="0"/>
                <color theme="0"/>
              </font>
              <fill>
                <patternFill>
                  <bgColor rgb="FFE26B0A"/>
                </patternFill>
              </fill>
            </x14:dxf>
          </x14:cfRule>
          <x14:cfRule type="containsText" priority="12549" operator="containsText" id="{4F5089B1-13A6-4F42-B69C-30C957C5FC23}">
            <xm:f>NOT(ISERROR(SEARCH('Listados Datos'!$T$5,AF238)))</xm:f>
            <xm:f>'Listados Datos'!$T$5</xm:f>
            <x14:dxf>
              <font>
                <b/>
                <i val="0"/>
                <color auto="1"/>
              </font>
              <fill>
                <patternFill>
                  <bgColor rgb="FFFFFF00"/>
                </patternFill>
              </fill>
            </x14:dxf>
          </x14:cfRule>
          <x14:cfRule type="containsText" priority="12550" operator="containsText" id="{B01E3CFB-C5DF-4E63-8F9C-2E94DABD39CB}">
            <xm:f>NOT(ISERROR(SEARCH('Listados Datos'!$T$6,AF238)))</xm:f>
            <xm:f>'Listados Datos'!$T$6</xm:f>
            <x14:dxf>
              <font>
                <b/>
                <i val="0"/>
              </font>
              <fill>
                <patternFill>
                  <bgColor rgb="FF92D050"/>
                </patternFill>
              </fill>
            </x14:dxf>
          </x14:cfRule>
          <xm:sqref>AF238:AF239 AF243</xm:sqref>
        </x14:conditionalFormatting>
        <x14:conditionalFormatting xmlns:xm="http://schemas.microsoft.com/office/excel/2006/main">
          <x14:cfRule type="containsText" priority="12543" operator="containsText" id="{C926EF30-AE86-45A5-91A2-89AB172E250F}">
            <xm:f>NOT(ISERROR(SEARCH('Listados Datos'!$T$3,AB238)))</xm:f>
            <xm:f>'Listados Datos'!$T$3</xm:f>
            <x14:dxf>
              <fill>
                <patternFill patternType="solid">
                  <bgColor rgb="FFC00000"/>
                </patternFill>
              </fill>
            </x14:dxf>
          </x14:cfRule>
          <x14:cfRule type="containsText" priority="12544" operator="containsText" id="{FEE57F1C-FDF4-43AC-84A7-52DDA894779A}">
            <xm:f>NOT(ISERROR(SEARCH('Listados Datos'!$T$4,AB238)))</xm:f>
            <xm:f>'Listados Datos'!$T$4</xm:f>
            <x14:dxf>
              <font>
                <b/>
                <i val="0"/>
                <color theme="0"/>
              </font>
              <fill>
                <patternFill>
                  <bgColor rgb="FFE26B0A"/>
                </patternFill>
              </fill>
            </x14:dxf>
          </x14:cfRule>
          <x14:cfRule type="containsText" priority="12545" operator="containsText" id="{567C83D9-9183-405E-922E-CD3C1564CD91}">
            <xm:f>NOT(ISERROR(SEARCH('Listados Datos'!$T$5,AB238)))</xm:f>
            <xm:f>'Listados Datos'!$T$5</xm:f>
            <x14:dxf>
              <font>
                <b/>
                <i val="0"/>
                <color auto="1"/>
              </font>
              <fill>
                <patternFill>
                  <bgColor rgb="FFFFFF00"/>
                </patternFill>
              </fill>
            </x14:dxf>
          </x14:cfRule>
          <x14:cfRule type="containsText" priority="12546" operator="containsText" id="{5B4E3BFD-D867-40CA-BBA4-895275D1EBCB}">
            <xm:f>NOT(ISERROR(SEARCH('Listados Datos'!$T$6,AB238)))</xm:f>
            <xm:f>'Listados Datos'!$T$6</xm:f>
            <x14:dxf>
              <font>
                <b/>
                <i val="0"/>
              </font>
              <fill>
                <patternFill>
                  <bgColor rgb="FF92D050"/>
                </patternFill>
              </fill>
            </x14:dxf>
          </x14:cfRule>
          <xm:sqref>AB238:AB239</xm:sqref>
        </x14:conditionalFormatting>
        <x14:conditionalFormatting xmlns:xm="http://schemas.microsoft.com/office/excel/2006/main">
          <x14:cfRule type="containsText" priority="12533" operator="containsText" id="{06F5B138-39A4-4C0D-A03F-A2BD6184CBDB}">
            <xm:f>NOT(ISERROR(SEARCH('Listados Datos'!$P$3,Z238)))</xm:f>
            <xm:f>'Listados Datos'!$P$3</xm:f>
            <x14:dxf>
              <fill>
                <patternFill>
                  <bgColor rgb="FF99CC00"/>
                </patternFill>
              </fill>
            </x14:dxf>
          </x14:cfRule>
          <x14:cfRule type="containsText" priority="12534" operator="containsText" id="{7D9A3448-8E7E-495E-833D-EF6D7A6319E6}">
            <xm:f>NOT(ISERROR(SEARCH('Listados Datos'!$P$4,Z238)))</xm:f>
            <xm:f>'Listados Datos'!$P$4</xm:f>
            <x14:dxf>
              <fill>
                <patternFill>
                  <bgColor rgb="FF33CC33"/>
                </patternFill>
              </fill>
            </x14:dxf>
          </x14:cfRule>
          <x14:cfRule type="containsText" priority="12535" operator="containsText" id="{862EFAEB-B035-4C5F-AD3A-04CA80D97FF8}">
            <xm:f>NOT(ISERROR(SEARCH('Listados Datos'!$P$5,Z238)))</xm:f>
            <xm:f>'Listados Datos'!$P$5</xm:f>
            <x14:dxf>
              <fill>
                <patternFill>
                  <bgColor rgb="FFFFFF00"/>
                </patternFill>
              </fill>
            </x14:dxf>
          </x14:cfRule>
          <x14:cfRule type="containsText" priority="12536" operator="containsText" id="{74D9C73A-082D-40AC-8C36-5045B5132419}">
            <xm:f>NOT(ISERROR(SEARCH('Listados Datos'!$P$6,Z238)))</xm:f>
            <xm:f>'Listados Datos'!$P$6</xm:f>
            <x14:dxf>
              <fill>
                <patternFill>
                  <bgColor rgb="FFFFC000"/>
                </patternFill>
              </fill>
            </x14:dxf>
          </x14:cfRule>
          <x14:cfRule type="containsText" priority="12537" operator="containsText" id="{E59D62EE-6F02-4E7E-BE4A-59C47B62DDEA}">
            <xm:f>NOT(ISERROR(SEARCH('Listados Datos'!$P$7,Z238)))</xm:f>
            <xm:f>'Listados Datos'!$P$7</xm:f>
            <x14:dxf>
              <fill>
                <patternFill>
                  <bgColor rgb="FFFF0000"/>
                </patternFill>
              </fill>
            </x14:dxf>
          </x14:cfRule>
          <xm:sqref>Z238:Z239</xm:sqref>
        </x14:conditionalFormatting>
        <x14:conditionalFormatting xmlns:xm="http://schemas.microsoft.com/office/excel/2006/main">
          <x14:cfRule type="containsText" priority="12509" operator="containsText" id="{1CAE0228-F1B2-4F71-8118-669B547CDEA0}">
            <xm:f>NOT(ISERROR(SEARCH('Listados Datos'!$T$3,AT238)))</xm:f>
            <xm:f>'Listados Datos'!$T$3</xm:f>
            <x14:dxf>
              <fill>
                <patternFill patternType="solid">
                  <bgColor rgb="FFC00000"/>
                </patternFill>
              </fill>
            </x14:dxf>
          </x14:cfRule>
          <x14:cfRule type="containsText" priority="12510" operator="containsText" id="{D068D817-47BA-43C6-888D-59103C381A35}">
            <xm:f>NOT(ISERROR(SEARCH('Listados Datos'!$T$4,AT238)))</xm:f>
            <xm:f>'Listados Datos'!$T$4</xm:f>
            <x14:dxf>
              <font>
                <b/>
                <i val="0"/>
                <color theme="0"/>
              </font>
              <fill>
                <patternFill>
                  <bgColor rgb="FFE26B0A"/>
                </patternFill>
              </fill>
            </x14:dxf>
          </x14:cfRule>
          <x14:cfRule type="containsText" priority="12511" operator="containsText" id="{58967945-D461-4D68-A46F-D26E5F13AD7C}">
            <xm:f>NOT(ISERROR(SEARCH('Listados Datos'!$T$5,AT238)))</xm:f>
            <xm:f>'Listados Datos'!$T$5</xm:f>
            <x14:dxf>
              <font>
                <b/>
                <i val="0"/>
                <color auto="1"/>
              </font>
              <fill>
                <patternFill>
                  <bgColor rgb="FFFFFF00"/>
                </patternFill>
              </fill>
            </x14:dxf>
          </x14:cfRule>
          <x14:cfRule type="containsText" priority="12512" operator="containsText" id="{FB9872A8-68D0-45B7-9242-53E851A581DD}">
            <xm:f>NOT(ISERROR(SEARCH('Listados Datos'!$T$6,AT238)))</xm:f>
            <xm:f>'Listados Datos'!$T$6</xm:f>
            <x14:dxf>
              <font>
                <b/>
                <i val="0"/>
              </font>
              <fill>
                <patternFill>
                  <bgColor rgb="FF92D050"/>
                </patternFill>
              </fill>
            </x14:dxf>
          </x14:cfRule>
          <xm:sqref>AT238</xm:sqref>
        </x14:conditionalFormatting>
        <x14:conditionalFormatting xmlns:xm="http://schemas.microsoft.com/office/excel/2006/main">
          <x14:cfRule type="containsText" priority="12499" operator="containsText" id="{D3E389AB-EE73-4A45-AC98-4F3848E5A5BC}">
            <xm:f>NOT(ISERROR(SEARCH('Listados Datos'!$P$3,AR238)))</xm:f>
            <xm:f>'Listados Datos'!$P$3</xm:f>
            <x14:dxf>
              <fill>
                <patternFill>
                  <bgColor rgb="FF99CC00"/>
                </patternFill>
              </fill>
            </x14:dxf>
          </x14:cfRule>
          <x14:cfRule type="containsText" priority="12500" operator="containsText" id="{3464492F-CCE5-4965-AF15-BA29D2B47E5A}">
            <xm:f>NOT(ISERROR(SEARCH('Listados Datos'!$P$4,AR238)))</xm:f>
            <xm:f>'Listados Datos'!$P$4</xm:f>
            <x14:dxf>
              <fill>
                <patternFill>
                  <bgColor rgb="FF33CC33"/>
                </patternFill>
              </fill>
            </x14:dxf>
          </x14:cfRule>
          <x14:cfRule type="containsText" priority="12501" operator="containsText" id="{376A649E-B3A1-4964-A99B-40CA8DC3FE83}">
            <xm:f>NOT(ISERROR(SEARCH('Listados Datos'!$P$5,AR238)))</xm:f>
            <xm:f>'Listados Datos'!$P$5</xm:f>
            <x14:dxf>
              <fill>
                <patternFill>
                  <bgColor rgb="FFFFFF00"/>
                </patternFill>
              </fill>
            </x14:dxf>
          </x14:cfRule>
          <x14:cfRule type="containsText" priority="12502" operator="containsText" id="{8CFB7ED9-A9AB-429A-A84D-00B2D6444257}">
            <xm:f>NOT(ISERROR(SEARCH('Listados Datos'!$P$6,AR238)))</xm:f>
            <xm:f>'Listados Datos'!$P$6</xm:f>
            <x14:dxf>
              <fill>
                <patternFill>
                  <bgColor rgb="FFFFC000"/>
                </patternFill>
              </fill>
            </x14:dxf>
          </x14:cfRule>
          <x14:cfRule type="containsText" priority="12503" operator="containsText" id="{C73B1237-AA93-4E9D-AACA-5E5DF22203C3}">
            <xm:f>NOT(ISERROR(SEARCH('Listados Datos'!$P$7,AR238)))</xm:f>
            <xm:f>'Listados Datos'!$P$7</xm:f>
            <x14:dxf>
              <fill>
                <patternFill>
                  <bgColor rgb="FFFF0000"/>
                </patternFill>
              </fill>
            </x14:dxf>
          </x14:cfRule>
          <xm:sqref>AR238</xm:sqref>
        </x14:conditionalFormatting>
        <x14:conditionalFormatting xmlns:xm="http://schemas.microsoft.com/office/excel/2006/main">
          <x14:cfRule type="containsText" priority="12495" operator="containsText" id="{C31873BE-A854-4E92-937C-2ED945896C66}">
            <xm:f>NOT(ISERROR(SEARCH('Listados Datos'!$T$3,AT239)))</xm:f>
            <xm:f>'Listados Datos'!$T$3</xm:f>
            <x14:dxf>
              <fill>
                <patternFill patternType="solid">
                  <bgColor rgb="FFC00000"/>
                </patternFill>
              </fill>
            </x14:dxf>
          </x14:cfRule>
          <x14:cfRule type="containsText" priority="12496" operator="containsText" id="{CF862DE3-698F-4EA8-8CF4-3006A4F9A3A1}">
            <xm:f>NOT(ISERROR(SEARCH('Listados Datos'!$T$4,AT239)))</xm:f>
            <xm:f>'Listados Datos'!$T$4</xm:f>
            <x14:dxf>
              <font>
                <b/>
                <i val="0"/>
                <color theme="0"/>
              </font>
              <fill>
                <patternFill>
                  <bgColor rgb="FFE26B0A"/>
                </patternFill>
              </fill>
            </x14:dxf>
          </x14:cfRule>
          <x14:cfRule type="containsText" priority="12497" operator="containsText" id="{465AEEF5-FFE7-48D7-9C6E-4889F0BCE3D0}">
            <xm:f>NOT(ISERROR(SEARCH('Listados Datos'!$T$5,AT239)))</xm:f>
            <xm:f>'Listados Datos'!$T$5</xm:f>
            <x14:dxf>
              <font>
                <b/>
                <i val="0"/>
                <color auto="1"/>
              </font>
              <fill>
                <patternFill>
                  <bgColor rgb="FFFFFF00"/>
                </patternFill>
              </fill>
            </x14:dxf>
          </x14:cfRule>
          <x14:cfRule type="containsText" priority="12498" operator="containsText" id="{950498A4-A457-4F68-BF3F-863FB7C76B9B}">
            <xm:f>NOT(ISERROR(SEARCH('Listados Datos'!$T$6,AT239)))</xm:f>
            <xm:f>'Listados Datos'!$T$6</xm:f>
            <x14:dxf>
              <font>
                <b/>
                <i val="0"/>
              </font>
              <fill>
                <patternFill>
                  <bgColor rgb="FF92D050"/>
                </patternFill>
              </fill>
            </x14:dxf>
          </x14:cfRule>
          <xm:sqref>AT239</xm:sqref>
        </x14:conditionalFormatting>
        <x14:conditionalFormatting xmlns:xm="http://schemas.microsoft.com/office/excel/2006/main">
          <x14:cfRule type="containsText" priority="12485" operator="containsText" id="{C73679D3-51BF-4690-843D-8D08D8063506}">
            <xm:f>NOT(ISERROR(SEARCH('Listados Datos'!$P$3,AR239)))</xm:f>
            <xm:f>'Listados Datos'!$P$3</xm:f>
            <x14:dxf>
              <fill>
                <patternFill>
                  <bgColor rgb="FF99CC00"/>
                </patternFill>
              </fill>
            </x14:dxf>
          </x14:cfRule>
          <x14:cfRule type="containsText" priority="12486" operator="containsText" id="{C5B22B10-7D57-4C8D-AFE6-5212BFB744D8}">
            <xm:f>NOT(ISERROR(SEARCH('Listados Datos'!$P$4,AR239)))</xm:f>
            <xm:f>'Listados Datos'!$P$4</xm:f>
            <x14:dxf>
              <fill>
                <patternFill>
                  <bgColor rgb="FF33CC33"/>
                </patternFill>
              </fill>
            </x14:dxf>
          </x14:cfRule>
          <x14:cfRule type="containsText" priority="12487" operator="containsText" id="{FDBFE192-F3C9-4F0F-ABF1-FEC5ED9C9C35}">
            <xm:f>NOT(ISERROR(SEARCH('Listados Datos'!$P$5,AR239)))</xm:f>
            <xm:f>'Listados Datos'!$P$5</xm:f>
            <x14:dxf>
              <fill>
                <patternFill>
                  <bgColor rgb="FFFFFF00"/>
                </patternFill>
              </fill>
            </x14:dxf>
          </x14:cfRule>
          <x14:cfRule type="containsText" priority="12488" operator="containsText" id="{9AA32B4A-A923-458F-8FA2-0FB91FC50FF4}">
            <xm:f>NOT(ISERROR(SEARCH('Listados Datos'!$P$6,AR239)))</xm:f>
            <xm:f>'Listados Datos'!$P$6</xm:f>
            <x14:dxf>
              <fill>
                <patternFill>
                  <bgColor rgb="FFFFC000"/>
                </patternFill>
              </fill>
            </x14:dxf>
          </x14:cfRule>
          <x14:cfRule type="containsText" priority="12489" operator="containsText" id="{882484CF-B364-4339-8417-095A4D54468A}">
            <xm:f>NOT(ISERROR(SEARCH('Listados Datos'!$P$7,AR239)))</xm:f>
            <xm:f>'Listados Datos'!$P$7</xm:f>
            <x14:dxf>
              <fill>
                <patternFill>
                  <bgColor rgb="FFFF0000"/>
                </patternFill>
              </fill>
            </x14:dxf>
          </x14:cfRule>
          <xm:sqref>AR239</xm:sqref>
        </x14:conditionalFormatting>
        <x14:conditionalFormatting xmlns:xm="http://schemas.microsoft.com/office/excel/2006/main">
          <x14:cfRule type="containsText" priority="12467" operator="containsText" id="{63E21751-D2E6-4DC0-B1E0-ACCD305E6B3A}">
            <xm:f>NOT(ISERROR(SEARCH('Listados Datos'!$T$3,AF240)))</xm:f>
            <xm:f>'Listados Datos'!$T$3</xm:f>
            <x14:dxf>
              <fill>
                <patternFill patternType="solid">
                  <bgColor rgb="FFC00000"/>
                </patternFill>
              </fill>
            </x14:dxf>
          </x14:cfRule>
          <x14:cfRule type="containsText" priority="12468" operator="containsText" id="{EBC83A73-B0DD-459B-BEA5-2E3CFED2B59C}">
            <xm:f>NOT(ISERROR(SEARCH('Listados Datos'!$T$4,AF240)))</xm:f>
            <xm:f>'Listados Datos'!$T$4</xm:f>
            <x14:dxf>
              <font>
                <b/>
                <i val="0"/>
                <color theme="0"/>
              </font>
              <fill>
                <patternFill>
                  <bgColor rgb="FFE26B0A"/>
                </patternFill>
              </fill>
            </x14:dxf>
          </x14:cfRule>
          <x14:cfRule type="containsText" priority="12469" operator="containsText" id="{16D89729-AF40-4C57-B9DD-C7E7D2552580}">
            <xm:f>NOT(ISERROR(SEARCH('Listados Datos'!$T$5,AF240)))</xm:f>
            <xm:f>'Listados Datos'!$T$5</xm:f>
            <x14:dxf>
              <font>
                <b/>
                <i val="0"/>
                <color auto="1"/>
              </font>
              <fill>
                <patternFill>
                  <bgColor rgb="FFFFFF00"/>
                </patternFill>
              </fill>
            </x14:dxf>
          </x14:cfRule>
          <x14:cfRule type="containsText" priority="12470" operator="containsText" id="{99D6BC95-B916-49E7-82E3-F19CC2503F62}">
            <xm:f>NOT(ISERROR(SEARCH('Listados Datos'!$T$6,AF240)))</xm:f>
            <xm:f>'Listados Datos'!$T$6</xm:f>
            <x14:dxf>
              <font>
                <b/>
                <i val="0"/>
              </font>
              <fill>
                <patternFill>
                  <bgColor rgb="FF92D050"/>
                </patternFill>
              </fill>
            </x14:dxf>
          </x14:cfRule>
          <xm:sqref>AF240:AF241</xm:sqref>
        </x14:conditionalFormatting>
        <x14:conditionalFormatting xmlns:xm="http://schemas.microsoft.com/office/excel/2006/main">
          <x14:cfRule type="containsText" priority="12463" operator="containsText" id="{4894936B-DC77-4FEB-9CD9-6502C1055E12}">
            <xm:f>NOT(ISERROR(SEARCH('Listados Datos'!$T$3,AB240)))</xm:f>
            <xm:f>'Listados Datos'!$T$3</xm:f>
            <x14:dxf>
              <fill>
                <patternFill patternType="solid">
                  <bgColor rgb="FFC00000"/>
                </patternFill>
              </fill>
            </x14:dxf>
          </x14:cfRule>
          <x14:cfRule type="containsText" priority="12464" operator="containsText" id="{5697F7A3-3E05-4068-85EB-FFC6A750C320}">
            <xm:f>NOT(ISERROR(SEARCH('Listados Datos'!$T$4,AB240)))</xm:f>
            <xm:f>'Listados Datos'!$T$4</xm:f>
            <x14:dxf>
              <font>
                <b/>
                <i val="0"/>
                <color theme="0"/>
              </font>
              <fill>
                <patternFill>
                  <bgColor rgb="FFE26B0A"/>
                </patternFill>
              </fill>
            </x14:dxf>
          </x14:cfRule>
          <x14:cfRule type="containsText" priority="12465" operator="containsText" id="{26140981-F47A-4F08-9875-56FFE801E9A7}">
            <xm:f>NOT(ISERROR(SEARCH('Listados Datos'!$T$5,AB240)))</xm:f>
            <xm:f>'Listados Datos'!$T$5</xm:f>
            <x14:dxf>
              <font>
                <b/>
                <i val="0"/>
                <color auto="1"/>
              </font>
              <fill>
                <patternFill>
                  <bgColor rgb="FFFFFF00"/>
                </patternFill>
              </fill>
            </x14:dxf>
          </x14:cfRule>
          <x14:cfRule type="containsText" priority="12466" operator="containsText" id="{F002B941-BA84-4F8B-8A19-3D76646387E7}">
            <xm:f>NOT(ISERROR(SEARCH('Listados Datos'!$T$6,AB240)))</xm:f>
            <xm:f>'Listados Datos'!$T$6</xm:f>
            <x14:dxf>
              <font>
                <b/>
                <i val="0"/>
              </font>
              <fill>
                <patternFill>
                  <bgColor rgb="FF92D050"/>
                </patternFill>
              </fill>
            </x14:dxf>
          </x14:cfRule>
          <xm:sqref>AB240:AB241</xm:sqref>
        </x14:conditionalFormatting>
        <x14:conditionalFormatting xmlns:xm="http://schemas.microsoft.com/office/excel/2006/main">
          <x14:cfRule type="containsText" priority="12453" operator="containsText" id="{EB4E5F31-2C25-4D93-91B6-12D435A9EA0D}">
            <xm:f>NOT(ISERROR(SEARCH('Listados Datos'!$P$3,Z240)))</xm:f>
            <xm:f>'Listados Datos'!$P$3</xm:f>
            <x14:dxf>
              <fill>
                <patternFill>
                  <bgColor rgb="FF99CC00"/>
                </patternFill>
              </fill>
            </x14:dxf>
          </x14:cfRule>
          <x14:cfRule type="containsText" priority="12454" operator="containsText" id="{B5F1E48F-5E01-4646-A58B-4A5E00B0AC42}">
            <xm:f>NOT(ISERROR(SEARCH('Listados Datos'!$P$4,Z240)))</xm:f>
            <xm:f>'Listados Datos'!$P$4</xm:f>
            <x14:dxf>
              <fill>
                <patternFill>
                  <bgColor rgb="FF33CC33"/>
                </patternFill>
              </fill>
            </x14:dxf>
          </x14:cfRule>
          <x14:cfRule type="containsText" priority="12455" operator="containsText" id="{00C45565-FF71-469A-8198-94484A464E83}">
            <xm:f>NOT(ISERROR(SEARCH('Listados Datos'!$P$5,Z240)))</xm:f>
            <xm:f>'Listados Datos'!$P$5</xm:f>
            <x14:dxf>
              <fill>
                <patternFill>
                  <bgColor rgb="FFFFFF00"/>
                </patternFill>
              </fill>
            </x14:dxf>
          </x14:cfRule>
          <x14:cfRule type="containsText" priority="12456" operator="containsText" id="{8497F74F-502B-4C3E-A1DF-06656E62DC75}">
            <xm:f>NOT(ISERROR(SEARCH('Listados Datos'!$P$6,Z240)))</xm:f>
            <xm:f>'Listados Datos'!$P$6</xm:f>
            <x14:dxf>
              <fill>
                <patternFill>
                  <bgColor rgb="FFFFC000"/>
                </patternFill>
              </fill>
            </x14:dxf>
          </x14:cfRule>
          <x14:cfRule type="containsText" priority="12457" operator="containsText" id="{6FF5E224-66BD-4C9F-BDC8-43CB125CFFD5}">
            <xm:f>NOT(ISERROR(SEARCH('Listados Datos'!$P$7,Z240)))</xm:f>
            <xm:f>'Listados Datos'!$P$7</xm:f>
            <x14:dxf>
              <fill>
                <patternFill>
                  <bgColor rgb="FFFF0000"/>
                </patternFill>
              </fill>
            </x14:dxf>
          </x14:cfRule>
          <xm:sqref>Z240:Z241</xm:sqref>
        </x14:conditionalFormatting>
        <x14:conditionalFormatting xmlns:xm="http://schemas.microsoft.com/office/excel/2006/main">
          <x14:cfRule type="containsText" priority="12425" operator="containsText" id="{0021C415-490C-457A-9A07-36FB283C7BE8}">
            <xm:f>NOT(ISERROR(SEARCH('Listados Datos'!$T$3,AT241)))</xm:f>
            <xm:f>'Listados Datos'!$T$3</xm:f>
            <x14:dxf>
              <fill>
                <patternFill patternType="solid">
                  <bgColor rgb="FFC00000"/>
                </patternFill>
              </fill>
            </x14:dxf>
          </x14:cfRule>
          <x14:cfRule type="containsText" priority="12426" operator="containsText" id="{533217E9-654F-43F5-86DB-79C820B5C48B}">
            <xm:f>NOT(ISERROR(SEARCH('Listados Datos'!$T$4,AT241)))</xm:f>
            <xm:f>'Listados Datos'!$T$4</xm:f>
            <x14:dxf>
              <font>
                <b/>
                <i val="0"/>
                <color theme="0"/>
              </font>
              <fill>
                <patternFill>
                  <bgColor rgb="FFE26B0A"/>
                </patternFill>
              </fill>
            </x14:dxf>
          </x14:cfRule>
          <x14:cfRule type="containsText" priority="12427" operator="containsText" id="{0283C657-4EDE-4204-AD32-E9FB45B005F9}">
            <xm:f>NOT(ISERROR(SEARCH('Listados Datos'!$T$5,AT241)))</xm:f>
            <xm:f>'Listados Datos'!$T$5</xm:f>
            <x14:dxf>
              <font>
                <b/>
                <i val="0"/>
                <color auto="1"/>
              </font>
              <fill>
                <patternFill>
                  <bgColor rgb="FFFFFF00"/>
                </patternFill>
              </fill>
            </x14:dxf>
          </x14:cfRule>
          <x14:cfRule type="containsText" priority="12428" operator="containsText" id="{5B626862-B852-4000-949B-0303629A7046}">
            <xm:f>NOT(ISERROR(SEARCH('Listados Datos'!$T$6,AT241)))</xm:f>
            <xm:f>'Listados Datos'!$T$6</xm:f>
            <x14:dxf>
              <font>
                <b/>
                <i val="0"/>
              </font>
              <fill>
                <patternFill>
                  <bgColor rgb="FF92D050"/>
                </patternFill>
              </fill>
            </x14:dxf>
          </x14:cfRule>
          <xm:sqref>AT241</xm:sqref>
        </x14:conditionalFormatting>
        <x14:conditionalFormatting xmlns:xm="http://schemas.microsoft.com/office/excel/2006/main">
          <x14:cfRule type="containsText" priority="12373" operator="containsText" id="{957CAD94-646D-48AB-B054-861DC1F25FB7}">
            <xm:f>NOT(ISERROR(SEARCH('Listados Datos'!$P$3,AR242)))</xm:f>
            <xm:f>'Listados Datos'!$P$3</xm:f>
            <x14:dxf>
              <fill>
                <patternFill>
                  <bgColor rgb="FF99CC00"/>
                </patternFill>
              </fill>
            </x14:dxf>
          </x14:cfRule>
          <x14:cfRule type="containsText" priority="12374" operator="containsText" id="{9B4314BC-221C-4D42-B769-B5427634879E}">
            <xm:f>NOT(ISERROR(SEARCH('Listados Datos'!$P$4,AR242)))</xm:f>
            <xm:f>'Listados Datos'!$P$4</xm:f>
            <x14:dxf>
              <fill>
                <patternFill>
                  <bgColor rgb="FF33CC33"/>
                </patternFill>
              </fill>
            </x14:dxf>
          </x14:cfRule>
          <x14:cfRule type="containsText" priority="12375" operator="containsText" id="{9F00F1B2-2EFD-4BDE-A848-32BD1B5E5022}">
            <xm:f>NOT(ISERROR(SEARCH('Listados Datos'!$P$5,AR242)))</xm:f>
            <xm:f>'Listados Datos'!$P$5</xm:f>
            <x14:dxf>
              <fill>
                <patternFill>
                  <bgColor rgb="FFFFFF00"/>
                </patternFill>
              </fill>
            </x14:dxf>
          </x14:cfRule>
          <x14:cfRule type="containsText" priority="12376" operator="containsText" id="{5B70A6B2-D10F-43BB-867A-C53328C41C7B}">
            <xm:f>NOT(ISERROR(SEARCH('Listados Datos'!$P$6,AR242)))</xm:f>
            <xm:f>'Listados Datos'!$P$6</xm:f>
            <x14:dxf>
              <fill>
                <patternFill>
                  <bgColor rgb="FFFFC000"/>
                </patternFill>
              </fill>
            </x14:dxf>
          </x14:cfRule>
          <x14:cfRule type="containsText" priority="12377" operator="containsText" id="{CB164F08-E86B-4C72-8723-954C5590889B}">
            <xm:f>NOT(ISERROR(SEARCH('Listados Datos'!$P$7,AR242)))</xm:f>
            <xm:f>'Listados Datos'!$P$7</xm:f>
            <x14:dxf>
              <fill>
                <patternFill>
                  <bgColor rgb="FFFF0000"/>
                </patternFill>
              </fill>
            </x14:dxf>
          </x14:cfRule>
          <xm:sqref>AR242</xm:sqref>
        </x14:conditionalFormatting>
        <x14:conditionalFormatting xmlns:xm="http://schemas.microsoft.com/office/excel/2006/main">
          <x14:cfRule type="containsText" priority="12411" operator="containsText" id="{70A89CBB-9860-48AB-9745-2BD99B93E713}">
            <xm:f>NOT(ISERROR(SEARCH('Listados Datos'!$T$3,AF242)))</xm:f>
            <xm:f>'Listados Datos'!$T$3</xm:f>
            <x14:dxf>
              <fill>
                <patternFill patternType="solid">
                  <bgColor rgb="FFC00000"/>
                </patternFill>
              </fill>
            </x14:dxf>
          </x14:cfRule>
          <x14:cfRule type="containsText" priority="12412" operator="containsText" id="{BC716AA9-0CCF-4E34-9E53-2FA34B6DF77D}">
            <xm:f>NOT(ISERROR(SEARCH('Listados Datos'!$T$4,AF242)))</xm:f>
            <xm:f>'Listados Datos'!$T$4</xm:f>
            <x14:dxf>
              <font>
                <b/>
                <i val="0"/>
                <color theme="0"/>
              </font>
              <fill>
                <patternFill>
                  <bgColor rgb="FFE26B0A"/>
                </patternFill>
              </fill>
            </x14:dxf>
          </x14:cfRule>
          <x14:cfRule type="containsText" priority="12413" operator="containsText" id="{6B3E694C-E9EA-4C62-9887-FECEEE846A91}">
            <xm:f>NOT(ISERROR(SEARCH('Listados Datos'!$T$5,AF242)))</xm:f>
            <xm:f>'Listados Datos'!$T$5</xm:f>
            <x14:dxf>
              <font>
                <b/>
                <i val="0"/>
                <color auto="1"/>
              </font>
              <fill>
                <patternFill>
                  <bgColor rgb="FFFFFF00"/>
                </patternFill>
              </fill>
            </x14:dxf>
          </x14:cfRule>
          <x14:cfRule type="containsText" priority="12414" operator="containsText" id="{0FAF253B-0E78-40D6-AAF2-6AA386E59875}">
            <xm:f>NOT(ISERROR(SEARCH('Listados Datos'!$T$6,AF242)))</xm:f>
            <xm:f>'Listados Datos'!$T$6</xm:f>
            <x14:dxf>
              <font>
                <b/>
                <i val="0"/>
              </font>
              <fill>
                <patternFill>
                  <bgColor rgb="FF92D050"/>
                </patternFill>
              </fill>
            </x14:dxf>
          </x14:cfRule>
          <xm:sqref>AF242</xm:sqref>
        </x14:conditionalFormatting>
        <x14:conditionalFormatting xmlns:xm="http://schemas.microsoft.com/office/excel/2006/main">
          <x14:cfRule type="containsText" priority="12407" operator="containsText" id="{F39A77AD-9449-41CA-891D-3FF92AE1FC63}">
            <xm:f>NOT(ISERROR(SEARCH('Listados Datos'!$T$3,AB242)))</xm:f>
            <xm:f>'Listados Datos'!$T$3</xm:f>
            <x14:dxf>
              <fill>
                <patternFill patternType="solid">
                  <bgColor rgb="FFC00000"/>
                </patternFill>
              </fill>
            </x14:dxf>
          </x14:cfRule>
          <x14:cfRule type="containsText" priority="12408" operator="containsText" id="{02D1CB91-AD5C-427A-BF30-CF59DA48D82C}">
            <xm:f>NOT(ISERROR(SEARCH('Listados Datos'!$T$4,AB242)))</xm:f>
            <xm:f>'Listados Datos'!$T$4</xm:f>
            <x14:dxf>
              <font>
                <b/>
                <i val="0"/>
                <color theme="0"/>
              </font>
              <fill>
                <patternFill>
                  <bgColor rgb="FFE26B0A"/>
                </patternFill>
              </fill>
            </x14:dxf>
          </x14:cfRule>
          <x14:cfRule type="containsText" priority="12409" operator="containsText" id="{A150DC8B-429A-47B2-A87E-8A7B0290739A}">
            <xm:f>NOT(ISERROR(SEARCH('Listados Datos'!$T$5,AB242)))</xm:f>
            <xm:f>'Listados Datos'!$T$5</xm:f>
            <x14:dxf>
              <font>
                <b/>
                <i val="0"/>
                <color auto="1"/>
              </font>
              <fill>
                <patternFill>
                  <bgColor rgb="FFFFFF00"/>
                </patternFill>
              </fill>
            </x14:dxf>
          </x14:cfRule>
          <x14:cfRule type="containsText" priority="12410" operator="containsText" id="{46746BD4-514B-4973-AFEF-E3F4CA9BB6C3}">
            <xm:f>NOT(ISERROR(SEARCH('Listados Datos'!$T$6,AB242)))</xm:f>
            <xm:f>'Listados Datos'!$T$6</xm:f>
            <x14:dxf>
              <font>
                <b/>
                <i val="0"/>
              </font>
              <fill>
                <patternFill>
                  <bgColor rgb="FF92D050"/>
                </patternFill>
              </fill>
            </x14:dxf>
          </x14:cfRule>
          <xm:sqref>AB242</xm:sqref>
        </x14:conditionalFormatting>
        <x14:conditionalFormatting xmlns:xm="http://schemas.microsoft.com/office/excel/2006/main">
          <x14:cfRule type="containsText" priority="12397" operator="containsText" id="{284CC195-88C3-4426-B2AD-E7C0B2D9B49F}">
            <xm:f>NOT(ISERROR(SEARCH('Listados Datos'!$P$3,Z242)))</xm:f>
            <xm:f>'Listados Datos'!$P$3</xm:f>
            <x14:dxf>
              <fill>
                <patternFill>
                  <bgColor rgb="FF99CC00"/>
                </patternFill>
              </fill>
            </x14:dxf>
          </x14:cfRule>
          <x14:cfRule type="containsText" priority="12398" operator="containsText" id="{ABAD1F2B-3C95-406C-8505-BB04594010E6}">
            <xm:f>NOT(ISERROR(SEARCH('Listados Datos'!$P$4,Z242)))</xm:f>
            <xm:f>'Listados Datos'!$P$4</xm:f>
            <x14:dxf>
              <fill>
                <patternFill>
                  <bgColor rgb="FF33CC33"/>
                </patternFill>
              </fill>
            </x14:dxf>
          </x14:cfRule>
          <x14:cfRule type="containsText" priority="12399" operator="containsText" id="{057BBD82-A2C6-4CCC-B8E9-CEDDD949B68B}">
            <xm:f>NOT(ISERROR(SEARCH('Listados Datos'!$P$5,Z242)))</xm:f>
            <xm:f>'Listados Datos'!$P$5</xm:f>
            <x14:dxf>
              <fill>
                <patternFill>
                  <bgColor rgb="FFFFFF00"/>
                </patternFill>
              </fill>
            </x14:dxf>
          </x14:cfRule>
          <x14:cfRule type="containsText" priority="12400" operator="containsText" id="{5F9180EC-C1BF-4396-B42B-88C449EA6066}">
            <xm:f>NOT(ISERROR(SEARCH('Listados Datos'!$P$6,Z242)))</xm:f>
            <xm:f>'Listados Datos'!$P$6</xm:f>
            <x14:dxf>
              <fill>
                <patternFill>
                  <bgColor rgb="FFFFC000"/>
                </patternFill>
              </fill>
            </x14:dxf>
          </x14:cfRule>
          <x14:cfRule type="containsText" priority="12401" operator="containsText" id="{1433F37B-F227-4DB0-AF6C-DA60560CEA7A}">
            <xm:f>NOT(ISERROR(SEARCH('Listados Datos'!$P$7,Z242)))</xm:f>
            <xm:f>'Listados Datos'!$P$7</xm:f>
            <x14:dxf>
              <fill>
                <patternFill>
                  <bgColor rgb="FFFF0000"/>
                </patternFill>
              </fill>
            </x14:dxf>
          </x14:cfRule>
          <xm:sqref>Z242</xm:sqref>
        </x14:conditionalFormatting>
        <x14:conditionalFormatting xmlns:xm="http://schemas.microsoft.com/office/excel/2006/main">
          <x14:cfRule type="containsText" priority="12383" operator="containsText" id="{43F44F33-D411-4078-BC40-14EF492890C3}">
            <xm:f>NOT(ISERROR(SEARCH('Listados Datos'!$T$3,AT242)))</xm:f>
            <xm:f>'Listados Datos'!$T$3</xm:f>
            <x14:dxf>
              <fill>
                <patternFill patternType="solid">
                  <bgColor rgb="FFC00000"/>
                </patternFill>
              </fill>
            </x14:dxf>
          </x14:cfRule>
          <x14:cfRule type="containsText" priority="12384" operator="containsText" id="{33C04862-E938-4113-9E07-9C45FEEC030B}">
            <xm:f>NOT(ISERROR(SEARCH('Listados Datos'!$T$4,AT242)))</xm:f>
            <xm:f>'Listados Datos'!$T$4</xm:f>
            <x14:dxf>
              <font>
                <b/>
                <i val="0"/>
                <color theme="0"/>
              </font>
              <fill>
                <patternFill>
                  <bgColor rgb="FFE26B0A"/>
                </patternFill>
              </fill>
            </x14:dxf>
          </x14:cfRule>
          <x14:cfRule type="containsText" priority="12385" operator="containsText" id="{03144625-AE09-4CF5-869F-DDFAE4F4236F}">
            <xm:f>NOT(ISERROR(SEARCH('Listados Datos'!$T$5,AT242)))</xm:f>
            <xm:f>'Listados Datos'!$T$5</xm:f>
            <x14:dxf>
              <font>
                <b/>
                <i val="0"/>
                <color auto="1"/>
              </font>
              <fill>
                <patternFill>
                  <bgColor rgb="FFFFFF00"/>
                </patternFill>
              </fill>
            </x14:dxf>
          </x14:cfRule>
          <x14:cfRule type="containsText" priority="12386" operator="containsText" id="{AD357F2D-D7A1-44B2-8211-3D40661EDBFA}">
            <xm:f>NOT(ISERROR(SEARCH('Listados Datos'!$T$6,AT242)))</xm:f>
            <xm:f>'Listados Datos'!$T$6</xm:f>
            <x14:dxf>
              <font>
                <b/>
                <i val="0"/>
              </font>
              <fill>
                <patternFill>
                  <bgColor rgb="FF92D050"/>
                </patternFill>
              </fill>
            </x14:dxf>
          </x14:cfRule>
          <xm:sqref>AT242</xm:sqref>
        </x14:conditionalFormatting>
        <x14:conditionalFormatting xmlns:xm="http://schemas.microsoft.com/office/excel/2006/main">
          <x14:cfRule type="containsText" priority="12223" operator="containsText" id="{6D00D5E7-CEEE-4B85-9A2A-8C6B25C43F20}">
            <xm:f>NOT(ISERROR(SEARCH('Listados Datos'!$P$3,AR235)))</xm:f>
            <xm:f>'Listados Datos'!$P$3</xm:f>
            <x14:dxf>
              <fill>
                <patternFill>
                  <bgColor rgb="FF99CC00"/>
                </patternFill>
              </fill>
            </x14:dxf>
          </x14:cfRule>
          <x14:cfRule type="containsText" priority="12224" operator="containsText" id="{D60EAE93-5F19-4EBA-AD91-06EF0AB5606E}">
            <xm:f>NOT(ISERROR(SEARCH('Listados Datos'!$P$4,AR235)))</xm:f>
            <xm:f>'Listados Datos'!$P$4</xm:f>
            <x14:dxf>
              <fill>
                <patternFill>
                  <bgColor rgb="FF33CC33"/>
                </patternFill>
              </fill>
            </x14:dxf>
          </x14:cfRule>
          <x14:cfRule type="containsText" priority="12225" operator="containsText" id="{CBB6552F-1CDD-4333-9C48-27A1DFF67144}">
            <xm:f>NOT(ISERROR(SEARCH('Listados Datos'!$P$5,AR235)))</xm:f>
            <xm:f>'Listados Datos'!$P$5</xm:f>
            <x14:dxf>
              <fill>
                <patternFill>
                  <bgColor rgb="FFFFFF00"/>
                </patternFill>
              </fill>
            </x14:dxf>
          </x14:cfRule>
          <x14:cfRule type="containsText" priority="12226" operator="containsText" id="{DD74016C-6179-4CAC-B97C-A6CFD3333CBE}">
            <xm:f>NOT(ISERROR(SEARCH('Listados Datos'!$P$6,AR235)))</xm:f>
            <xm:f>'Listados Datos'!$P$6</xm:f>
            <x14:dxf>
              <fill>
                <patternFill>
                  <bgColor rgb="FFFFC000"/>
                </patternFill>
              </fill>
            </x14:dxf>
          </x14:cfRule>
          <x14:cfRule type="containsText" priority="12227" operator="containsText" id="{07EB850B-4789-434B-8098-A62D9FDBDA7B}">
            <xm:f>NOT(ISERROR(SEARCH('Listados Datos'!$P$7,AR235)))</xm:f>
            <xm:f>'Listados Datos'!$P$7</xm:f>
            <x14:dxf>
              <fill>
                <patternFill>
                  <bgColor rgb="FFFF0000"/>
                </patternFill>
              </fill>
            </x14:dxf>
          </x14:cfRule>
          <xm:sqref>AR235</xm:sqref>
        </x14:conditionalFormatting>
        <x14:conditionalFormatting xmlns:xm="http://schemas.microsoft.com/office/excel/2006/main">
          <x14:cfRule type="containsText" priority="12289" operator="containsText" id="{91DB7918-1D1A-4D3A-8D9B-2503A44449FC}">
            <xm:f>NOT(ISERROR(SEARCH('Listados Datos'!$T$3,AT237)))</xm:f>
            <xm:f>'Listados Datos'!$T$3</xm:f>
            <x14:dxf>
              <fill>
                <patternFill patternType="solid">
                  <bgColor rgb="FFC00000"/>
                </patternFill>
              </fill>
            </x14:dxf>
          </x14:cfRule>
          <x14:cfRule type="containsText" priority="12290" operator="containsText" id="{9D96B4A9-32C2-4BD7-9555-34A92A52B060}">
            <xm:f>NOT(ISERROR(SEARCH('Listados Datos'!$T$4,AT237)))</xm:f>
            <xm:f>'Listados Datos'!$T$4</xm:f>
            <x14:dxf>
              <font>
                <b/>
                <i val="0"/>
                <color theme="0"/>
              </font>
              <fill>
                <patternFill>
                  <bgColor rgb="FFE26B0A"/>
                </patternFill>
              </fill>
            </x14:dxf>
          </x14:cfRule>
          <x14:cfRule type="containsText" priority="12291" operator="containsText" id="{CB348E46-C908-47D9-81C6-CE9F45668886}">
            <xm:f>NOT(ISERROR(SEARCH('Listados Datos'!$T$5,AT237)))</xm:f>
            <xm:f>'Listados Datos'!$T$5</xm:f>
            <x14:dxf>
              <font>
                <b/>
                <i val="0"/>
                <color auto="1"/>
              </font>
              <fill>
                <patternFill>
                  <bgColor rgb="FFFFFF00"/>
                </patternFill>
              </fill>
            </x14:dxf>
          </x14:cfRule>
          <x14:cfRule type="containsText" priority="12292" operator="containsText" id="{D7E5905C-38D4-47F3-B91E-24D85752744D}">
            <xm:f>NOT(ISERROR(SEARCH('Listados Datos'!$T$6,AT237)))</xm:f>
            <xm:f>'Listados Datos'!$T$6</xm:f>
            <x14:dxf>
              <font>
                <b/>
                <i val="0"/>
              </font>
              <fill>
                <patternFill>
                  <bgColor rgb="FF92D050"/>
                </patternFill>
              </fill>
            </x14:dxf>
          </x14:cfRule>
          <xm:sqref>AT237</xm:sqref>
        </x14:conditionalFormatting>
        <x14:conditionalFormatting xmlns:xm="http://schemas.microsoft.com/office/excel/2006/main">
          <x14:cfRule type="containsText" priority="12279" operator="containsText" id="{BDEC6E95-4276-4A2F-A2AA-F53E467D0DD4}">
            <xm:f>NOT(ISERROR(SEARCH('Listados Datos'!$P$3,AR237)))</xm:f>
            <xm:f>'Listados Datos'!$P$3</xm:f>
            <x14:dxf>
              <fill>
                <patternFill>
                  <bgColor rgb="FF99CC00"/>
                </patternFill>
              </fill>
            </x14:dxf>
          </x14:cfRule>
          <x14:cfRule type="containsText" priority="12280" operator="containsText" id="{842A76F9-D83E-4D38-AFB8-4B36F41D52AB}">
            <xm:f>NOT(ISERROR(SEARCH('Listados Datos'!$P$4,AR237)))</xm:f>
            <xm:f>'Listados Datos'!$P$4</xm:f>
            <x14:dxf>
              <fill>
                <patternFill>
                  <bgColor rgb="FF33CC33"/>
                </patternFill>
              </fill>
            </x14:dxf>
          </x14:cfRule>
          <x14:cfRule type="containsText" priority="12281" operator="containsText" id="{06DDC3A9-5C96-4493-99B8-0BEA689BC10A}">
            <xm:f>NOT(ISERROR(SEARCH('Listados Datos'!$P$5,AR237)))</xm:f>
            <xm:f>'Listados Datos'!$P$5</xm:f>
            <x14:dxf>
              <fill>
                <patternFill>
                  <bgColor rgb="FFFFFF00"/>
                </patternFill>
              </fill>
            </x14:dxf>
          </x14:cfRule>
          <x14:cfRule type="containsText" priority="12282" operator="containsText" id="{2516E0CD-BE2E-43F3-8DB2-890AFFD3AF37}">
            <xm:f>NOT(ISERROR(SEARCH('Listados Datos'!$P$6,AR237)))</xm:f>
            <xm:f>'Listados Datos'!$P$6</xm:f>
            <x14:dxf>
              <fill>
                <patternFill>
                  <bgColor rgb="FFFFC000"/>
                </patternFill>
              </fill>
            </x14:dxf>
          </x14:cfRule>
          <x14:cfRule type="containsText" priority="12283" operator="containsText" id="{90535FFF-10D3-43DD-88E2-9D6A64CC8A31}">
            <xm:f>NOT(ISERROR(SEARCH('Listados Datos'!$P$7,AR237)))</xm:f>
            <xm:f>'Listados Datos'!$P$7</xm:f>
            <x14:dxf>
              <fill>
                <patternFill>
                  <bgColor rgb="FFFF0000"/>
                </patternFill>
              </fill>
            </x14:dxf>
          </x14:cfRule>
          <xm:sqref>AR237</xm:sqref>
        </x14:conditionalFormatting>
        <x14:conditionalFormatting xmlns:xm="http://schemas.microsoft.com/office/excel/2006/main">
          <x14:cfRule type="containsText" priority="12247" operator="containsText" id="{7C543610-0160-4E3E-AC25-6B0BBE020855}">
            <xm:f>NOT(ISERROR(SEARCH('Listados Datos'!$T$3,AT234)))</xm:f>
            <xm:f>'Listados Datos'!$T$3</xm:f>
            <x14:dxf>
              <fill>
                <patternFill patternType="solid">
                  <bgColor rgb="FFC00000"/>
                </patternFill>
              </fill>
            </x14:dxf>
          </x14:cfRule>
          <x14:cfRule type="containsText" priority="12248" operator="containsText" id="{520A4517-C370-4BAB-8F93-71F928C3FBA9}">
            <xm:f>NOT(ISERROR(SEARCH('Listados Datos'!$T$4,AT234)))</xm:f>
            <xm:f>'Listados Datos'!$T$4</xm:f>
            <x14:dxf>
              <font>
                <b/>
                <i val="0"/>
                <color theme="0"/>
              </font>
              <fill>
                <patternFill>
                  <bgColor rgb="FFE26B0A"/>
                </patternFill>
              </fill>
            </x14:dxf>
          </x14:cfRule>
          <x14:cfRule type="containsText" priority="12249" operator="containsText" id="{94D608B1-9209-4B5A-BF8B-44A688B500E2}">
            <xm:f>NOT(ISERROR(SEARCH('Listados Datos'!$T$5,AT234)))</xm:f>
            <xm:f>'Listados Datos'!$T$5</xm:f>
            <x14:dxf>
              <font>
                <b/>
                <i val="0"/>
                <color auto="1"/>
              </font>
              <fill>
                <patternFill>
                  <bgColor rgb="FFFFFF00"/>
                </patternFill>
              </fill>
            </x14:dxf>
          </x14:cfRule>
          <x14:cfRule type="containsText" priority="12250" operator="containsText" id="{E4031E9C-6E1D-4487-B632-9124C6539182}">
            <xm:f>NOT(ISERROR(SEARCH('Listados Datos'!$T$6,AT234)))</xm:f>
            <xm:f>'Listados Datos'!$T$6</xm:f>
            <x14:dxf>
              <font>
                <b/>
                <i val="0"/>
              </font>
              <fill>
                <patternFill>
                  <bgColor rgb="FF92D050"/>
                </patternFill>
              </fill>
            </x14:dxf>
          </x14:cfRule>
          <xm:sqref>AT234</xm:sqref>
        </x14:conditionalFormatting>
        <x14:conditionalFormatting xmlns:xm="http://schemas.microsoft.com/office/excel/2006/main">
          <x14:cfRule type="containsText" priority="12237" operator="containsText" id="{DC589B85-B076-4FB8-BC22-F78BEC8F1B1F}">
            <xm:f>NOT(ISERROR(SEARCH('Listados Datos'!$P$3,AR234)))</xm:f>
            <xm:f>'Listados Datos'!$P$3</xm:f>
            <x14:dxf>
              <fill>
                <patternFill>
                  <bgColor rgb="FF99CC00"/>
                </patternFill>
              </fill>
            </x14:dxf>
          </x14:cfRule>
          <x14:cfRule type="containsText" priority="12238" operator="containsText" id="{3CE172C9-A138-4F68-9D93-F580D1FCBB8F}">
            <xm:f>NOT(ISERROR(SEARCH('Listados Datos'!$P$4,AR234)))</xm:f>
            <xm:f>'Listados Datos'!$P$4</xm:f>
            <x14:dxf>
              <fill>
                <patternFill>
                  <bgColor rgb="FF33CC33"/>
                </patternFill>
              </fill>
            </x14:dxf>
          </x14:cfRule>
          <x14:cfRule type="containsText" priority="12239" operator="containsText" id="{CF0361FC-0198-4818-93E6-248B736F24C4}">
            <xm:f>NOT(ISERROR(SEARCH('Listados Datos'!$P$5,AR234)))</xm:f>
            <xm:f>'Listados Datos'!$P$5</xm:f>
            <x14:dxf>
              <fill>
                <patternFill>
                  <bgColor rgb="FFFFFF00"/>
                </patternFill>
              </fill>
            </x14:dxf>
          </x14:cfRule>
          <x14:cfRule type="containsText" priority="12240" operator="containsText" id="{1B2E6676-673E-41B3-9477-1EBBB8D4695C}">
            <xm:f>NOT(ISERROR(SEARCH('Listados Datos'!$P$6,AR234)))</xm:f>
            <xm:f>'Listados Datos'!$P$6</xm:f>
            <x14:dxf>
              <fill>
                <patternFill>
                  <bgColor rgb="FFFFC000"/>
                </patternFill>
              </fill>
            </x14:dxf>
          </x14:cfRule>
          <x14:cfRule type="containsText" priority="12241" operator="containsText" id="{1195B04F-12B6-4431-AF7B-2B88BFFAE0C7}">
            <xm:f>NOT(ISERROR(SEARCH('Listados Datos'!$P$7,AR234)))</xm:f>
            <xm:f>'Listados Datos'!$P$7</xm:f>
            <x14:dxf>
              <fill>
                <patternFill>
                  <bgColor rgb="FFFF0000"/>
                </patternFill>
              </fill>
            </x14:dxf>
          </x14:cfRule>
          <xm:sqref>AR234</xm:sqref>
        </x14:conditionalFormatting>
        <x14:conditionalFormatting xmlns:xm="http://schemas.microsoft.com/office/excel/2006/main">
          <x14:cfRule type="containsText" priority="12355" operator="containsText" id="{FA4FDF2F-5E5F-4C57-A886-AC73CCDC5677}">
            <xm:f>NOT(ISERROR(SEARCH('Listados Datos'!$T$3,AF232)))</xm:f>
            <xm:f>'Listados Datos'!$T$3</xm:f>
            <x14:dxf>
              <fill>
                <patternFill patternType="solid">
                  <bgColor rgb="FFC00000"/>
                </patternFill>
              </fill>
            </x14:dxf>
          </x14:cfRule>
          <x14:cfRule type="containsText" priority="12356" operator="containsText" id="{BEBB84D0-6305-42E9-A56F-715BADEEA5CF}">
            <xm:f>NOT(ISERROR(SEARCH('Listados Datos'!$T$4,AF232)))</xm:f>
            <xm:f>'Listados Datos'!$T$4</xm:f>
            <x14:dxf>
              <font>
                <b/>
                <i val="0"/>
                <color theme="0"/>
              </font>
              <fill>
                <patternFill>
                  <bgColor rgb="FFE26B0A"/>
                </patternFill>
              </fill>
            </x14:dxf>
          </x14:cfRule>
          <x14:cfRule type="containsText" priority="12357" operator="containsText" id="{48B220D1-1E85-4E41-A6AA-577EAB9C4F83}">
            <xm:f>NOT(ISERROR(SEARCH('Listados Datos'!$T$5,AF232)))</xm:f>
            <xm:f>'Listados Datos'!$T$5</xm:f>
            <x14:dxf>
              <font>
                <b/>
                <i val="0"/>
                <color auto="1"/>
              </font>
              <fill>
                <patternFill>
                  <bgColor rgb="FFFFFF00"/>
                </patternFill>
              </fill>
            </x14:dxf>
          </x14:cfRule>
          <x14:cfRule type="containsText" priority="12358" operator="containsText" id="{15A041B3-900C-414F-86CE-23399FA199D9}">
            <xm:f>NOT(ISERROR(SEARCH('Listados Datos'!$T$6,AF232)))</xm:f>
            <xm:f>'Listados Datos'!$T$6</xm:f>
            <x14:dxf>
              <font>
                <b/>
                <i val="0"/>
              </font>
              <fill>
                <patternFill>
                  <bgColor rgb="FF92D050"/>
                </patternFill>
              </fill>
            </x14:dxf>
          </x14:cfRule>
          <xm:sqref>AF232:AF233 AF237</xm:sqref>
        </x14:conditionalFormatting>
        <x14:conditionalFormatting xmlns:xm="http://schemas.microsoft.com/office/excel/2006/main">
          <x14:cfRule type="containsText" priority="12351" operator="containsText" id="{9EC651DF-0663-4BEB-BFCD-641EF3F41438}">
            <xm:f>NOT(ISERROR(SEARCH('Listados Datos'!$T$3,AB232)))</xm:f>
            <xm:f>'Listados Datos'!$T$3</xm:f>
            <x14:dxf>
              <fill>
                <patternFill patternType="solid">
                  <bgColor rgb="FFC00000"/>
                </patternFill>
              </fill>
            </x14:dxf>
          </x14:cfRule>
          <x14:cfRule type="containsText" priority="12352" operator="containsText" id="{A696E952-9443-48A6-861B-5CA9929207B4}">
            <xm:f>NOT(ISERROR(SEARCH('Listados Datos'!$T$4,AB232)))</xm:f>
            <xm:f>'Listados Datos'!$T$4</xm:f>
            <x14:dxf>
              <font>
                <b/>
                <i val="0"/>
                <color theme="0"/>
              </font>
              <fill>
                <patternFill>
                  <bgColor rgb="FFE26B0A"/>
                </patternFill>
              </fill>
            </x14:dxf>
          </x14:cfRule>
          <x14:cfRule type="containsText" priority="12353" operator="containsText" id="{1F0A60DC-5EE8-48F9-B7F2-15D54BA590D6}">
            <xm:f>NOT(ISERROR(SEARCH('Listados Datos'!$T$5,AB232)))</xm:f>
            <xm:f>'Listados Datos'!$T$5</xm:f>
            <x14:dxf>
              <font>
                <b/>
                <i val="0"/>
                <color auto="1"/>
              </font>
              <fill>
                <patternFill>
                  <bgColor rgb="FFFFFF00"/>
                </patternFill>
              </fill>
            </x14:dxf>
          </x14:cfRule>
          <x14:cfRule type="containsText" priority="12354" operator="containsText" id="{A07A0F04-6E25-4D56-A361-304A75EFCC17}">
            <xm:f>NOT(ISERROR(SEARCH('Listados Datos'!$T$6,AB232)))</xm:f>
            <xm:f>'Listados Datos'!$T$6</xm:f>
            <x14:dxf>
              <font>
                <b/>
                <i val="0"/>
              </font>
              <fill>
                <patternFill>
                  <bgColor rgb="FF92D050"/>
                </patternFill>
              </fill>
            </x14:dxf>
          </x14:cfRule>
          <xm:sqref>AB232:AB233</xm:sqref>
        </x14:conditionalFormatting>
        <x14:conditionalFormatting xmlns:xm="http://schemas.microsoft.com/office/excel/2006/main">
          <x14:cfRule type="containsText" priority="12341" operator="containsText" id="{44554680-01D7-4621-ABEC-B93492EAE4E4}">
            <xm:f>NOT(ISERROR(SEARCH('Listados Datos'!$P$3,Z232)))</xm:f>
            <xm:f>'Listados Datos'!$P$3</xm:f>
            <x14:dxf>
              <fill>
                <patternFill>
                  <bgColor rgb="FF99CC00"/>
                </patternFill>
              </fill>
            </x14:dxf>
          </x14:cfRule>
          <x14:cfRule type="containsText" priority="12342" operator="containsText" id="{188BCEA0-7ABA-435D-A579-18DB5E90D759}">
            <xm:f>NOT(ISERROR(SEARCH('Listados Datos'!$P$4,Z232)))</xm:f>
            <xm:f>'Listados Datos'!$P$4</xm:f>
            <x14:dxf>
              <fill>
                <patternFill>
                  <bgColor rgb="FF33CC33"/>
                </patternFill>
              </fill>
            </x14:dxf>
          </x14:cfRule>
          <x14:cfRule type="containsText" priority="12343" operator="containsText" id="{92B64A3E-061C-41A4-8E55-D1AE28E20B2C}">
            <xm:f>NOT(ISERROR(SEARCH('Listados Datos'!$P$5,Z232)))</xm:f>
            <xm:f>'Listados Datos'!$P$5</xm:f>
            <x14:dxf>
              <fill>
                <patternFill>
                  <bgColor rgb="FFFFFF00"/>
                </patternFill>
              </fill>
            </x14:dxf>
          </x14:cfRule>
          <x14:cfRule type="containsText" priority="12344" operator="containsText" id="{3FD3026C-DCE6-4810-B026-D58A8C298626}">
            <xm:f>NOT(ISERROR(SEARCH('Listados Datos'!$P$6,Z232)))</xm:f>
            <xm:f>'Listados Datos'!$P$6</xm:f>
            <x14:dxf>
              <fill>
                <patternFill>
                  <bgColor rgb="FFFFC000"/>
                </patternFill>
              </fill>
            </x14:dxf>
          </x14:cfRule>
          <x14:cfRule type="containsText" priority="12345" operator="containsText" id="{DA4C65C3-FA38-4B71-891C-5493C127032B}">
            <xm:f>NOT(ISERROR(SEARCH('Listados Datos'!$P$7,Z232)))</xm:f>
            <xm:f>'Listados Datos'!$P$7</xm:f>
            <x14:dxf>
              <fill>
                <patternFill>
                  <bgColor rgb="FFFF0000"/>
                </patternFill>
              </fill>
            </x14:dxf>
          </x14:cfRule>
          <xm:sqref>Z232:Z233</xm:sqref>
        </x14:conditionalFormatting>
        <x14:conditionalFormatting xmlns:xm="http://schemas.microsoft.com/office/excel/2006/main">
          <x14:cfRule type="containsText" priority="12317" operator="containsText" id="{769B6BF1-6E1B-4806-BA24-C48CD638FD3F}">
            <xm:f>NOT(ISERROR(SEARCH('Listados Datos'!$T$3,AT232)))</xm:f>
            <xm:f>'Listados Datos'!$T$3</xm:f>
            <x14:dxf>
              <fill>
                <patternFill patternType="solid">
                  <bgColor rgb="FFC00000"/>
                </patternFill>
              </fill>
            </x14:dxf>
          </x14:cfRule>
          <x14:cfRule type="containsText" priority="12318" operator="containsText" id="{AD0F24D4-4716-4577-98C7-76D11183D292}">
            <xm:f>NOT(ISERROR(SEARCH('Listados Datos'!$T$4,AT232)))</xm:f>
            <xm:f>'Listados Datos'!$T$4</xm:f>
            <x14:dxf>
              <font>
                <b/>
                <i val="0"/>
                <color theme="0"/>
              </font>
              <fill>
                <patternFill>
                  <bgColor rgb="FFE26B0A"/>
                </patternFill>
              </fill>
            </x14:dxf>
          </x14:cfRule>
          <x14:cfRule type="containsText" priority="12319" operator="containsText" id="{65E4444E-2DCA-42A3-99BF-D21DEC6489AB}">
            <xm:f>NOT(ISERROR(SEARCH('Listados Datos'!$T$5,AT232)))</xm:f>
            <xm:f>'Listados Datos'!$T$5</xm:f>
            <x14:dxf>
              <font>
                <b/>
                <i val="0"/>
                <color auto="1"/>
              </font>
              <fill>
                <patternFill>
                  <bgColor rgb="FFFFFF00"/>
                </patternFill>
              </fill>
            </x14:dxf>
          </x14:cfRule>
          <x14:cfRule type="containsText" priority="12320" operator="containsText" id="{11891642-72B9-4906-BE16-BF23183B02CD}">
            <xm:f>NOT(ISERROR(SEARCH('Listados Datos'!$T$6,AT232)))</xm:f>
            <xm:f>'Listados Datos'!$T$6</xm:f>
            <x14:dxf>
              <font>
                <b/>
                <i val="0"/>
              </font>
              <fill>
                <patternFill>
                  <bgColor rgb="FF92D050"/>
                </patternFill>
              </fill>
            </x14:dxf>
          </x14:cfRule>
          <xm:sqref>AT232</xm:sqref>
        </x14:conditionalFormatting>
        <x14:conditionalFormatting xmlns:xm="http://schemas.microsoft.com/office/excel/2006/main">
          <x14:cfRule type="containsText" priority="12307" operator="containsText" id="{A204309E-4467-4D4B-89FE-AEBFB38F7C4E}">
            <xm:f>NOT(ISERROR(SEARCH('Listados Datos'!$P$3,AR232)))</xm:f>
            <xm:f>'Listados Datos'!$P$3</xm:f>
            <x14:dxf>
              <fill>
                <patternFill>
                  <bgColor rgb="FF99CC00"/>
                </patternFill>
              </fill>
            </x14:dxf>
          </x14:cfRule>
          <x14:cfRule type="containsText" priority="12308" operator="containsText" id="{CAEDF27A-5C6E-46B5-954E-ED290A0B5BE8}">
            <xm:f>NOT(ISERROR(SEARCH('Listados Datos'!$P$4,AR232)))</xm:f>
            <xm:f>'Listados Datos'!$P$4</xm:f>
            <x14:dxf>
              <fill>
                <patternFill>
                  <bgColor rgb="FF33CC33"/>
                </patternFill>
              </fill>
            </x14:dxf>
          </x14:cfRule>
          <x14:cfRule type="containsText" priority="12309" operator="containsText" id="{C4390739-D9F9-4ED9-B142-BD2BB614A6FF}">
            <xm:f>NOT(ISERROR(SEARCH('Listados Datos'!$P$5,AR232)))</xm:f>
            <xm:f>'Listados Datos'!$P$5</xm:f>
            <x14:dxf>
              <fill>
                <patternFill>
                  <bgColor rgb="FFFFFF00"/>
                </patternFill>
              </fill>
            </x14:dxf>
          </x14:cfRule>
          <x14:cfRule type="containsText" priority="12310" operator="containsText" id="{93D274C1-8C88-4AB0-9483-8771A05297D8}">
            <xm:f>NOT(ISERROR(SEARCH('Listados Datos'!$P$6,AR232)))</xm:f>
            <xm:f>'Listados Datos'!$P$6</xm:f>
            <x14:dxf>
              <fill>
                <patternFill>
                  <bgColor rgb="FFFFC000"/>
                </patternFill>
              </fill>
            </x14:dxf>
          </x14:cfRule>
          <x14:cfRule type="containsText" priority="12311" operator="containsText" id="{5A44D747-CA9C-44EF-A1CD-C602BB316757}">
            <xm:f>NOT(ISERROR(SEARCH('Listados Datos'!$P$7,AR232)))</xm:f>
            <xm:f>'Listados Datos'!$P$7</xm:f>
            <x14:dxf>
              <fill>
                <patternFill>
                  <bgColor rgb="FFFF0000"/>
                </patternFill>
              </fill>
            </x14:dxf>
          </x14:cfRule>
          <xm:sqref>AR232</xm:sqref>
        </x14:conditionalFormatting>
        <x14:conditionalFormatting xmlns:xm="http://schemas.microsoft.com/office/excel/2006/main">
          <x14:cfRule type="containsText" priority="12303" operator="containsText" id="{E4F7C12F-09DA-46A2-9818-14F447E1B4EC}">
            <xm:f>NOT(ISERROR(SEARCH('Listados Datos'!$T$3,AT233)))</xm:f>
            <xm:f>'Listados Datos'!$T$3</xm:f>
            <x14:dxf>
              <fill>
                <patternFill patternType="solid">
                  <bgColor rgb="FFC00000"/>
                </patternFill>
              </fill>
            </x14:dxf>
          </x14:cfRule>
          <x14:cfRule type="containsText" priority="12304" operator="containsText" id="{B515E104-6EC5-4791-AA6C-CEE2D509C677}">
            <xm:f>NOT(ISERROR(SEARCH('Listados Datos'!$T$4,AT233)))</xm:f>
            <xm:f>'Listados Datos'!$T$4</xm:f>
            <x14:dxf>
              <font>
                <b/>
                <i val="0"/>
                <color theme="0"/>
              </font>
              <fill>
                <patternFill>
                  <bgColor rgb="FFE26B0A"/>
                </patternFill>
              </fill>
            </x14:dxf>
          </x14:cfRule>
          <x14:cfRule type="containsText" priority="12305" operator="containsText" id="{51EC2193-9C3F-48B5-99C7-EE467499236A}">
            <xm:f>NOT(ISERROR(SEARCH('Listados Datos'!$T$5,AT233)))</xm:f>
            <xm:f>'Listados Datos'!$T$5</xm:f>
            <x14:dxf>
              <font>
                <b/>
                <i val="0"/>
                <color auto="1"/>
              </font>
              <fill>
                <patternFill>
                  <bgColor rgb="FFFFFF00"/>
                </patternFill>
              </fill>
            </x14:dxf>
          </x14:cfRule>
          <x14:cfRule type="containsText" priority="12306" operator="containsText" id="{6FF4F03B-58E5-459D-B2AC-6233A5714125}">
            <xm:f>NOT(ISERROR(SEARCH('Listados Datos'!$T$6,AT233)))</xm:f>
            <xm:f>'Listados Datos'!$T$6</xm:f>
            <x14:dxf>
              <font>
                <b/>
                <i val="0"/>
              </font>
              <fill>
                <patternFill>
                  <bgColor rgb="FF92D050"/>
                </patternFill>
              </fill>
            </x14:dxf>
          </x14:cfRule>
          <xm:sqref>AT233</xm:sqref>
        </x14:conditionalFormatting>
        <x14:conditionalFormatting xmlns:xm="http://schemas.microsoft.com/office/excel/2006/main">
          <x14:cfRule type="containsText" priority="12293" operator="containsText" id="{1F9FC643-63D4-486E-830A-8896F9CB84E5}">
            <xm:f>NOT(ISERROR(SEARCH('Listados Datos'!$P$3,AR233)))</xm:f>
            <xm:f>'Listados Datos'!$P$3</xm:f>
            <x14:dxf>
              <fill>
                <patternFill>
                  <bgColor rgb="FF99CC00"/>
                </patternFill>
              </fill>
            </x14:dxf>
          </x14:cfRule>
          <x14:cfRule type="containsText" priority="12294" operator="containsText" id="{98D3EB14-D384-4FF9-92F8-15DDFFB86B46}">
            <xm:f>NOT(ISERROR(SEARCH('Listados Datos'!$P$4,AR233)))</xm:f>
            <xm:f>'Listados Datos'!$P$4</xm:f>
            <x14:dxf>
              <fill>
                <patternFill>
                  <bgColor rgb="FF33CC33"/>
                </patternFill>
              </fill>
            </x14:dxf>
          </x14:cfRule>
          <x14:cfRule type="containsText" priority="12295" operator="containsText" id="{FBF1FDCE-69DA-485E-B2EB-AAB9A7584E50}">
            <xm:f>NOT(ISERROR(SEARCH('Listados Datos'!$P$5,AR233)))</xm:f>
            <xm:f>'Listados Datos'!$P$5</xm:f>
            <x14:dxf>
              <fill>
                <patternFill>
                  <bgColor rgb="FFFFFF00"/>
                </patternFill>
              </fill>
            </x14:dxf>
          </x14:cfRule>
          <x14:cfRule type="containsText" priority="12296" operator="containsText" id="{D576D82B-0E8F-4894-A432-5980E2D6FD03}">
            <xm:f>NOT(ISERROR(SEARCH('Listados Datos'!$P$6,AR233)))</xm:f>
            <xm:f>'Listados Datos'!$P$6</xm:f>
            <x14:dxf>
              <fill>
                <patternFill>
                  <bgColor rgb="FFFFC000"/>
                </patternFill>
              </fill>
            </x14:dxf>
          </x14:cfRule>
          <x14:cfRule type="containsText" priority="12297" operator="containsText" id="{115063EB-C75A-43FC-B632-D98726F08EC2}">
            <xm:f>NOT(ISERROR(SEARCH('Listados Datos'!$P$7,AR233)))</xm:f>
            <xm:f>'Listados Datos'!$P$7</xm:f>
            <x14:dxf>
              <fill>
                <patternFill>
                  <bgColor rgb="FFFF0000"/>
                </patternFill>
              </fill>
            </x14:dxf>
          </x14:cfRule>
          <xm:sqref>AR233</xm:sqref>
        </x14:conditionalFormatting>
        <x14:conditionalFormatting xmlns:xm="http://schemas.microsoft.com/office/excel/2006/main">
          <x14:cfRule type="containsText" priority="12275" operator="containsText" id="{5353B879-D898-4BC0-92D1-D5C00607A8FE}">
            <xm:f>NOT(ISERROR(SEARCH('Listados Datos'!$T$3,AF234)))</xm:f>
            <xm:f>'Listados Datos'!$T$3</xm:f>
            <x14:dxf>
              <fill>
                <patternFill patternType="solid">
                  <bgColor rgb="FFC00000"/>
                </patternFill>
              </fill>
            </x14:dxf>
          </x14:cfRule>
          <x14:cfRule type="containsText" priority="12276" operator="containsText" id="{3073B216-C5AE-431E-9942-64B7C4EAC5C8}">
            <xm:f>NOT(ISERROR(SEARCH('Listados Datos'!$T$4,AF234)))</xm:f>
            <xm:f>'Listados Datos'!$T$4</xm:f>
            <x14:dxf>
              <font>
                <b/>
                <i val="0"/>
                <color theme="0"/>
              </font>
              <fill>
                <patternFill>
                  <bgColor rgb="FFE26B0A"/>
                </patternFill>
              </fill>
            </x14:dxf>
          </x14:cfRule>
          <x14:cfRule type="containsText" priority="12277" operator="containsText" id="{EA21DCDC-46D9-4DD6-A397-077EA02E49A7}">
            <xm:f>NOT(ISERROR(SEARCH('Listados Datos'!$T$5,AF234)))</xm:f>
            <xm:f>'Listados Datos'!$T$5</xm:f>
            <x14:dxf>
              <font>
                <b/>
                <i val="0"/>
                <color auto="1"/>
              </font>
              <fill>
                <patternFill>
                  <bgColor rgb="FFFFFF00"/>
                </patternFill>
              </fill>
            </x14:dxf>
          </x14:cfRule>
          <x14:cfRule type="containsText" priority="12278" operator="containsText" id="{12464781-96E9-440D-85E5-A4CEEACE5F03}">
            <xm:f>NOT(ISERROR(SEARCH('Listados Datos'!$T$6,AF234)))</xm:f>
            <xm:f>'Listados Datos'!$T$6</xm:f>
            <x14:dxf>
              <font>
                <b/>
                <i val="0"/>
              </font>
              <fill>
                <patternFill>
                  <bgColor rgb="FF92D050"/>
                </patternFill>
              </fill>
            </x14:dxf>
          </x14:cfRule>
          <xm:sqref>AF234:AF235</xm:sqref>
        </x14:conditionalFormatting>
        <x14:conditionalFormatting xmlns:xm="http://schemas.microsoft.com/office/excel/2006/main">
          <x14:cfRule type="containsText" priority="12271" operator="containsText" id="{C7738062-4DD1-4DE3-8D83-0EE4C2149ED7}">
            <xm:f>NOT(ISERROR(SEARCH('Listados Datos'!$T$3,AB234)))</xm:f>
            <xm:f>'Listados Datos'!$T$3</xm:f>
            <x14:dxf>
              <fill>
                <patternFill patternType="solid">
                  <bgColor rgb="FFC00000"/>
                </patternFill>
              </fill>
            </x14:dxf>
          </x14:cfRule>
          <x14:cfRule type="containsText" priority="12272" operator="containsText" id="{B8D2592C-4B43-433C-9F7A-D12C2A1E76D1}">
            <xm:f>NOT(ISERROR(SEARCH('Listados Datos'!$T$4,AB234)))</xm:f>
            <xm:f>'Listados Datos'!$T$4</xm:f>
            <x14:dxf>
              <font>
                <b/>
                <i val="0"/>
                <color theme="0"/>
              </font>
              <fill>
                <patternFill>
                  <bgColor rgb="FFE26B0A"/>
                </patternFill>
              </fill>
            </x14:dxf>
          </x14:cfRule>
          <x14:cfRule type="containsText" priority="12273" operator="containsText" id="{6113D47D-AF58-4C84-94D0-81FE0794E5CE}">
            <xm:f>NOT(ISERROR(SEARCH('Listados Datos'!$T$5,AB234)))</xm:f>
            <xm:f>'Listados Datos'!$T$5</xm:f>
            <x14:dxf>
              <font>
                <b/>
                <i val="0"/>
                <color auto="1"/>
              </font>
              <fill>
                <patternFill>
                  <bgColor rgb="FFFFFF00"/>
                </patternFill>
              </fill>
            </x14:dxf>
          </x14:cfRule>
          <x14:cfRule type="containsText" priority="12274" operator="containsText" id="{58B90A82-014C-4911-9395-55B4CCA063B9}">
            <xm:f>NOT(ISERROR(SEARCH('Listados Datos'!$T$6,AB234)))</xm:f>
            <xm:f>'Listados Datos'!$T$6</xm:f>
            <x14:dxf>
              <font>
                <b/>
                <i val="0"/>
              </font>
              <fill>
                <patternFill>
                  <bgColor rgb="FF92D050"/>
                </patternFill>
              </fill>
            </x14:dxf>
          </x14:cfRule>
          <xm:sqref>AB234:AB235</xm:sqref>
        </x14:conditionalFormatting>
        <x14:conditionalFormatting xmlns:xm="http://schemas.microsoft.com/office/excel/2006/main">
          <x14:cfRule type="containsText" priority="12261" operator="containsText" id="{44A2AF18-8190-48F8-B413-A768913A4FDB}">
            <xm:f>NOT(ISERROR(SEARCH('Listados Datos'!$P$3,Z234)))</xm:f>
            <xm:f>'Listados Datos'!$P$3</xm:f>
            <x14:dxf>
              <fill>
                <patternFill>
                  <bgColor rgb="FF99CC00"/>
                </patternFill>
              </fill>
            </x14:dxf>
          </x14:cfRule>
          <x14:cfRule type="containsText" priority="12262" operator="containsText" id="{BE69BA65-B578-4ACD-A223-3819E45BBDC8}">
            <xm:f>NOT(ISERROR(SEARCH('Listados Datos'!$P$4,Z234)))</xm:f>
            <xm:f>'Listados Datos'!$P$4</xm:f>
            <x14:dxf>
              <fill>
                <patternFill>
                  <bgColor rgb="FF33CC33"/>
                </patternFill>
              </fill>
            </x14:dxf>
          </x14:cfRule>
          <x14:cfRule type="containsText" priority="12263" operator="containsText" id="{B247921A-93AE-408E-A70A-0128794A4581}">
            <xm:f>NOT(ISERROR(SEARCH('Listados Datos'!$P$5,Z234)))</xm:f>
            <xm:f>'Listados Datos'!$P$5</xm:f>
            <x14:dxf>
              <fill>
                <patternFill>
                  <bgColor rgb="FFFFFF00"/>
                </patternFill>
              </fill>
            </x14:dxf>
          </x14:cfRule>
          <x14:cfRule type="containsText" priority="12264" operator="containsText" id="{8B434C2A-6C1C-46F5-BDE4-EA0F66DF4601}">
            <xm:f>NOT(ISERROR(SEARCH('Listados Datos'!$P$6,Z234)))</xm:f>
            <xm:f>'Listados Datos'!$P$6</xm:f>
            <x14:dxf>
              <fill>
                <patternFill>
                  <bgColor rgb="FFFFC000"/>
                </patternFill>
              </fill>
            </x14:dxf>
          </x14:cfRule>
          <x14:cfRule type="containsText" priority="12265" operator="containsText" id="{B58C0A38-8A9B-41BA-9F28-48D9A0A2402D}">
            <xm:f>NOT(ISERROR(SEARCH('Listados Datos'!$P$7,Z234)))</xm:f>
            <xm:f>'Listados Datos'!$P$7</xm:f>
            <x14:dxf>
              <fill>
                <patternFill>
                  <bgColor rgb="FFFF0000"/>
                </patternFill>
              </fill>
            </x14:dxf>
          </x14:cfRule>
          <xm:sqref>Z234:Z235</xm:sqref>
        </x14:conditionalFormatting>
        <x14:conditionalFormatting xmlns:xm="http://schemas.microsoft.com/office/excel/2006/main">
          <x14:cfRule type="containsText" priority="12233" operator="containsText" id="{C87BF5A0-8FBC-48E6-B6D4-03EAF1A53343}">
            <xm:f>NOT(ISERROR(SEARCH('Listados Datos'!$T$3,AT235)))</xm:f>
            <xm:f>'Listados Datos'!$T$3</xm:f>
            <x14:dxf>
              <fill>
                <patternFill patternType="solid">
                  <bgColor rgb="FFC00000"/>
                </patternFill>
              </fill>
            </x14:dxf>
          </x14:cfRule>
          <x14:cfRule type="containsText" priority="12234" operator="containsText" id="{16F86871-08AD-4779-8E11-34B4163D21C8}">
            <xm:f>NOT(ISERROR(SEARCH('Listados Datos'!$T$4,AT235)))</xm:f>
            <xm:f>'Listados Datos'!$T$4</xm:f>
            <x14:dxf>
              <font>
                <b/>
                <i val="0"/>
                <color theme="0"/>
              </font>
              <fill>
                <patternFill>
                  <bgColor rgb="FFE26B0A"/>
                </patternFill>
              </fill>
            </x14:dxf>
          </x14:cfRule>
          <x14:cfRule type="containsText" priority="12235" operator="containsText" id="{944E108C-7FE7-4D37-B71B-2C11D9D5A39B}">
            <xm:f>NOT(ISERROR(SEARCH('Listados Datos'!$T$5,AT235)))</xm:f>
            <xm:f>'Listados Datos'!$T$5</xm:f>
            <x14:dxf>
              <font>
                <b/>
                <i val="0"/>
                <color auto="1"/>
              </font>
              <fill>
                <patternFill>
                  <bgColor rgb="FFFFFF00"/>
                </patternFill>
              </fill>
            </x14:dxf>
          </x14:cfRule>
          <x14:cfRule type="containsText" priority="12236" operator="containsText" id="{185D64A4-DC0B-4260-AB2A-F557F707D78E}">
            <xm:f>NOT(ISERROR(SEARCH('Listados Datos'!$T$6,AT235)))</xm:f>
            <xm:f>'Listados Datos'!$T$6</xm:f>
            <x14:dxf>
              <font>
                <b/>
                <i val="0"/>
              </font>
              <fill>
                <patternFill>
                  <bgColor rgb="FF92D050"/>
                </patternFill>
              </fill>
            </x14:dxf>
          </x14:cfRule>
          <xm:sqref>AT235</xm:sqref>
        </x14:conditionalFormatting>
        <x14:conditionalFormatting xmlns:xm="http://schemas.microsoft.com/office/excel/2006/main">
          <x14:cfRule type="containsText" priority="12181" operator="containsText" id="{2A8B2127-22E8-4880-B1B6-257EA2EF74A7}">
            <xm:f>NOT(ISERROR(SEARCH('Listados Datos'!$P$3,AR236)))</xm:f>
            <xm:f>'Listados Datos'!$P$3</xm:f>
            <x14:dxf>
              <fill>
                <patternFill>
                  <bgColor rgb="FF99CC00"/>
                </patternFill>
              </fill>
            </x14:dxf>
          </x14:cfRule>
          <x14:cfRule type="containsText" priority="12182" operator="containsText" id="{DEAA3D80-1B76-4C7F-A89C-9FCEC7299D78}">
            <xm:f>NOT(ISERROR(SEARCH('Listados Datos'!$P$4,AR236)))</xm:f>
            <xm:f>'Listados Datos'!$P$4</xm:f>
            <x14:dxf>
              <fill>
                <patternFill>
                  <bgColor rgb="FF33CC33"/>
                </patternFill>
              </fill>
            </x14:dxf>
          </x14:cfRule>
          <x14:cfRule type="containsText" priority="12183" operator="containsText" id="{7AA42EF2-984A-4A9C-9EA8-D24116E80914}">
            <xm:f>NOT(ISERROR(SEARCH('Listados Datos'!$P$5,AR236)))</xm:f>
            <xm:f>'Listados Datos'!$P$5</xm:f>
            <x14:dxf>
              <fill>
                <patternFill>
                  <bgColor rgb="FFFFFF00"/>
                </patternFill>
              </fill>
            </x14:dxf>
          </x14:cfRule>
          <x14:cfRule type="containsText" priority="12184" operator="containsText" id="{760A0E6D-01CF-45EB-9409-1CFF18F9F830}">
            <xm:f>NOT(ISERROR(SEARCH('Listados Datos'!$P$6,AR236)))</xm:f>
            <xm:f>'Listados Datos'!$P$6</xm:f>
            <x14:dxf>
              <fill>
                <patternFill>
                  <bgColor rgb="FFFFC000"/>
                </patternFill>
              </fill>
            </x14:dxf>
          </x14:cfRule>
          <x14:cfRule type="containsText" priority="12185" operator="containsText" id="{AF4638D6-7CE2-4D72-AEB7-77BB0CD6716F}">
            <xm:f>NOT(ISERROR(SEARCH('Listados Datos'!$P$7,AR236)))</xm:f>
            <xm:f>'Listados Datos'!$P$7</xm:f>
            <x14:dxf>
              <fill>
                <patternFill>
                  <bgColor rgb="FFFF0000"/>
                </patternFill>
              </fill>
            </x14:dxf>
          </x14:cfRule>
          <xm:sqref>AR236</xm:sqref>
        </x14:conditionalFormatting>
        <x14:conditionalFormatting xmlns:xm="http://schemas.microsoft.com/office/excel/2006/main">
          <x14:cfRule type="containsText" priority="12219" operator="containsText" id="{7CE0A812-C796-49EB-80E3-4D10247B19B6}">
            <xm:f>NOT(ISERROR(SEARCH('Listados Datos'!$T$3,AF236)))</xm:f>
            <xm:f>'Listados Datos'!$T$3</xm:f>
            <x14:dxf>
              <fill>
                <patternFill patternType="solid">
                  <bgColor rgb="FFC00000"/>
                </patternFill>
              </fill>
            </x14:dxf>
          </x14:cfRule>
          <x14:cfRule type="containsText" priority="12220" operator="containsText" id="{25E17D3D-3E62-4FA2-A517-F85CBEB25DD0}">
            <xm:f>NOT(ISERROR(SEARCH('Listados Datos'!$T$4,AF236)))</xm:f>
            <xm:f>'Listados Datos'!$T$4</xm:f>
            <x14:dxf>
              <font>
                <b/>
                <i val="0"/>
                <color theme="0"/>
              </font>
              <fill>
                <patternFill>
                  <bgColor rgb="FFE26B0A"/>
                </patternFill>
              </fill>
            </x14:dxf>
          </x14:cfRule>
          <x14:cfRule type="containsText" priority="12221" operator="containsText" id="{044EAB8E-33D0-42A0-BE18-B1DE80173C23}">
            <xm:f>NOT(ISERROR(SEARCH('Listados Datos'!$T$5,AF236)))</xm:f>
            <xm:f>'Listados Datos'!$T$5</xm:f>
            <x14:dxf>
              <font>
                <b/>
                <i val="0"/>
                <color auto="1"/>
              </font>
              <fill>
                <patternFill>
                  <bgColor rgb="FFFFFF00"/>
                </patternFill>
              </fill>
            </x14:dxf>
          </x14:cfRule>
          <x14:cfRule type="containsText" priority="12222" operator="containsText" id="{236EA6FA-94BB-4283-9F80-58D945638E45}">
            <xm:f>NOT(ISERROR(SEARCH('Listados Datos'!$T$6,AF236)))</xm:f>
            <xm:f>'Listados Datos'!$T$6</xm:f>
            <x14:dxf>
              <font>
                <b/>
                <i val="0"/>
              </font>
              <fill>
                <patternFill>
                  <bgColor rgb="FF92D050"/>
                </patternFill>
              </fill>
            </x14:dxf>
          </x14:cfRule>
          <xm:sqref>AF236</xm:sqref>
        </x14:conditionalFormatting>
        <x14:conditionalFormatting xmlns:xm="http://schemas.microsoft.com/office/excel/2006/main">
          <x14:cfRule type="containsText" priority="12215" operator="containsText" id="{F1473576-E815-4FCE-BB69-98AF13015850}">
            <xm:f>NOT(ISERROR(SEARCH('Listados Datos'!$T$3,AB236)))</xm:f>
            <xm:f>'Listados Datos'!$T$3</xm:f>
            <x14:dxf>
              <fill>
                <patternFill patternType="solid">
                  <bgColor rgb="FFC00000"/>
                </patternFill>
              </fill>
            </x14:dxf>
          </x14:cfRule>
          <x14:cfRule type="containsText" priority="12216" operator="containsText" id="{CCCA567C-660A-4AB8-86CE-BF5CB05B85C1}">
            <xm:f>NOT(ISERROR(SEARCH('Listados Datos'!$T$4,AB236)))</xm:f>
            <xm:f>'Listados Datos'!$T$4</xm:f>
            <x14:dxf>
              <font>
                <b/>
                <i val="0"/>
                <color theme="0"/>
              </font>
              <fill>
                <patternFill>
                  <bgColor rgb="FFE26B0A"/>
                </patternFill>
              </fill>
            </x14:dxf>
          </x14:cfRule>
          <x14:cfRule type="containsText" priority="12217" operator="containsText" id="{F0D2A1F6-682C-4A9C-9D7A-6113DA5CBF78}">
            <xm:f>NOT(ISERROR(SEARCH('Listados Datos'!$T$5,AB236)))</xm:f>
            <xm:f>'Listados Datos'!$T$5</xm:f>
            <x14:dxf>
              <font>
                <b/>
                <i val="0"/>
                <color auto="1"/>
              </font>
              <fill>
                <patternFill>
                  <bgColor rgb="FFFFFF00"/>
                </patternFill>
              </fill>
            </x14:dxf>
          </x14:cfRule>
          <x14:cfRule type="containsText" priority="12218" operator="containsText" id="{793C67EA-98CB-4E19-8730-B1F3754284C7}">
            <xm:f>NOT(ISERROR(SEARCH('Listados Datos'!$T$6,AB236)))</xm:f>
            <xm:f>'Listados Datos'!$T$6</xm:f>
            <x14:dxf>
              <font>
                <b/>
                <i val="0"/>
              </font>
              <fill>
                <patternFill>
                  <bgColor rgb="FF92D050"/>
                </patternFill>
              </fill>
            </x14:dxf>
          </x14:cfRule>
          <xm:sqref>AB236</xm:sqref>
        </x14:conditionalFormatting>
        <x14:conditionalFormatting xmlns:xm="http://schemas.microsoft.com/office/excel/2006/main">
          <x14:cfRule type="containsText" priority="12205" operator="containsText" id="{B3DF9BCA-211E-4FE8-991E-BC0ACF2B79E4}">
            <xm:f>NOT(ISERROR(SEARCH('Listados Datos'!$P$3,Z236)))</xm:f>
            <xm:f>'Listados Datos'!$P$3</xm:f>
            <x14:dxf>
              <fill>
                <patternFill>
                  <bgColor rgb="FF99CC00"/>
                </patternFill>
              </fill>
            </x14:dxf>
          </x14:cfRule>
          <x14:cfRule type="containsText" priority="12206" operator="containsText" id="{0131A1F7-9E03-4391-B610-267F1D8EB3F2}">
            <xm:f>NOT(ISERROR(SEARCH('Listados Datos'!$P$4,Z236)))</xm:f>
            <xm:f>'Listados Datos'!$P$4</xm:f>
            <x14:dxf>
              <fill>
                <patternFill>
                  <bgColor rgb="FF33CC33"/>
                </patternFill>
              </fill>
            </x14:dxf>
          </x14:cfRule>
          <x14:cfRule type="containsText" priority="12207" operator="containsText" id="{B4810947-EE77-4C07-BB30-05A39E71F8BC}">
            <xm:f>NOT(ISERROR(SEARCH('Listados Datos'!$P$5,Z236)))</xm:f>
            <xm:f>'Listados Datos'!$P$5</xm:f>
            <x14:dxf>
              <fill>
                <patternFill>
                  <bgColor rgb="FFFFFF00"/>
                </patternFill>
              </fill>
            </x14:dxf>
          </x14:cfRule>
          <x14:cfRule type="containsText" priority="12208" operator="containsText" id="{3971CB72-A43C-4936-A34E-34D0A6EE49C2}">
            <xm:f>NOT(ISERROR(SEARCH('Listados Datos'!$P$6,Z236)))</xm:f>
            <xm:f>'Listados Datos'!$P$6</xm:f>
            <x14:dxf>
              <fill>
                <patternFill>
                  <bgColor rgb="FFFFC000"/>
                </patternFill>
              </fill>
            </x14:dxf>
          </x14:cfRule>
          <x14:cfRule type="containsText" priority="12209" operator="containsText" id="{8619B654-69E5-4E89-B08B-26F4B8C2696E}">
            <xm:f>NOT(ISERROR(SEARCH('Listados Datos'!$P$7,Z236)))</xm:f>
            <xm:f>'Listados Datos'!$P$7</xm:f>
            <x14:dxf>
              <fill>
                <patternFill>
                  <bgColor rgb="FFFF0000"/>
                </patternFill>
              </fill>
            </x14:dxf>
          </x14:cfRule>
          <xm:sqref>Z236</xm:sqref>
        </x14:conditionalFormatting>
        <x14:conditionalFormatting xmlns:xm="http://schemas.microsoft.com/office/excel/2006/main">
          <x14:cfRule type="containsText" priority="12191" operator="containsText" id="{3F2528B0-3217-4217-B32A-D52F9B81071D}">
            <xm:f>NOT(ISERROR(SEARCH('Listados Datos'!$T$3,AT236)))</xm:f>
            <xm:f>'Listados Datos'!$T$3</xm:f>
            <x14:dxf>
              <fill>
                <patternFill patternType="solid">
                  <bgColor rgb="FFC00000"/>
                </patternFill>
              </fill>
            </x14:dxf>
          </x14:cfRule>
          <x14:cfRule type="containsText" priority="12192" operator="containsText" id="{9CD69BA1-7FFF-48E2-8768-F248FA9D3C93}">
            <xm:f>NOT(ISERROR(SEARCH('Listados Datos'!$T$4,AT236)))</xm:f>
            <xm:f>'Listados Datos'!$T$4</xm:f>
            <x14:dxf>
              <font>
                <b/>
                <i val="0"/>
                <color theme="0"/>
              </font>
              <fill>
                <patternFill>
                  <bgColor rgb="FFE26B0A"/>
                </patternFill>
              </fill>
            </x14:dxf>
          </x14:cfRule>
          <x14:cfRule type="containsText" priority="12193" operator="containsText" id="{E8D98A12-0754-4909-B352-C2C1FE866374}">
            <xm:f>NOT(ISERROR(SEARCH('Listados Datos'!$T$5,AT236)))</xm:f>
            <xm:f>'Listados Datos'!$T$5</xm:f>
            <x14:dxf>
              <font>
                <b/>
                <i val="0"/>
                <color auto="1"/>
              </font>
              <fill>
                <patternFill>
                  <bgColor rgb="FFFFFF00"/>
                </patternFill>
              </fill>
            </x14:dxf>
          </x14:cfRule>
          <x14:cfRule type="containsText" priority="12194" operator="containsText" id="{C3EAA0E9-1F38-4D4B-89EE-6028B35803FB}">
            <xm:f>NOT(ISERROR(SEARCH('Listados Datos'!$T$6,AT236)))</xm:f>
            <xm:f>'Listados Datos'!$T$6</xm:f>
            <x14:dxf>
              <font>
                <b/>
                <i val="0"/>
              </font>
              <fill>
                <patternFill>
                  <bgColor rgb="FF92D050"/>
                </patternFill>
              </fill>
            </x14:dxf>
          </x14:cfRule>
          <xm:sqref>AT236</xm:sqref>
        </x14:conditionalFormatting>
        <x14:conditionalFormatting xmlns:xm="http://schemas.microsoft.com/office/excel/2006/main">
          <x14:cfRule type="containsText" priority="12031" operator="containsText" id="{99435C53-D62B-4FC9-B679-40878255F473}">
            <xm:f>NOT(ISERROR(SEARCH('Listados Datos'!$P$3,AR247)))</xm:f>
            <xm:f>'Listados Datos'!$P$3</xm:f>
            <x14:dxf>
              <fill>
                <patternFill>
                  <bgColor rgb="FF99CC00"/>
                </patternFill>
              </fill>
            </x14:dxf>
          </x14:cfRule>
          <x14:cfRule type="containsText" priority="12032" operator="containsText" id="{86F3906D-3969-44DE-B9EE-C74A79142CEA}">
            <xm:f>NOT(ISERROR(SEARCH('Listados Datos'!$P$4,AR247)))</xm:f>
            <xm:f>'Listados Datos'!$P$4</xm:f>
            <x14:dxf>
              <fill>
                <patternFill>
                  <bgColor rgb="FF33CC33"/>
                </patternFill>
              </fill>
            </x14:dxf>
          </x14:cfRule>
          <x14:cfRule type="containsText" priority="12033" operator="containsText" id="{53220F37-2986-49B5-92A3-37C27B478066}">
            <xm:f>NOT(ISERROR(SEARCH('Listados Datos'!$P$5,AR247)))</xm:f>
            <xm:f>'Listados Datos'!$P$5</xm:f>
            <x14:dxf>
              <fill>
                <patternFill>
                  <bgColor rgb="FFFFFF00"/>
                </patternFill>
              </fill>
            </x14:dxf>
          </x14:cfRule>
          <x14:cfRule type="containsText" priority="12034" operator="containsText" id="{633F598E-D2E6-4F58-AEC6-CD8C185F4B62}">
            <xm:f>NOT(ISERROR(SEARCH('Listados Datos'!$P$6,AR247)))</xm:f>
            <xm:f>'Listados Datos'!$P$6</xm:f>
            <x14:dxf>
              <fill>
                <patternFill>
                  <bgColor rgb="FFFFC000"/>
                </patternFill>
              </fill>
            </x14:dxf>
          </x14:cfRule>
          <x14:cfRule type="containsText" priority="12035" operator="containsText" id="{C98BF8A8-AFD3-4B9A-BA0F-3ED3F997CE40}">
            <xm:f>NOT(ISERROR(SEARCH('Listados Datos'!$P$7,AR247)))</xm:f>
            <xm:f>'Listados Datos'!$P$7</xm:f>
            <x14:dxf>
              <fill>
                <patternFill>
                  <bgColor rgb="FFFF0000"/>
                </patternFill>
              </fill>
            </x14:dxf>
          </x14:cfRule>
          <xm:sqref>AR247</xm:sqref>
        </x14:conditionalFormatting>
        <x14:conditionalFormatting xmlns:xm="http://schemas.microsoft.com/office/excel/2006/main">
          <x14:cfRule type="containsText" priority="12097" operator="containsText" id="{71853097-36A3-4628-AF76-151CFE167FFD}">
            <xm:f>NOT(ISERROR(SEARCH('Listados Datos'!$T$3,AT249)))</xm:f>
            <xm:f>'Listados Datos'!$T$3</xm:f>
            <x14:dxf>
              <fill>
                <patternFill patternType="solid">
                  <bgColor rgb="FFC00000"/>
                </patternFill>
              </fill>
            </x14:dxf>
          </x14:cfRule>
          <x14:cfRule type="containsText" priority="12098" operator="containsText" id="{9F7F72B4-56FC-4070-B968-020704EC83B0}">
            <xm:f>NOT(ISERROR(SEARCH('Listados Datos'!$T$4,AT249)))</xm:f>
            <xm:f>'Listados Datos'!$T$4</xm:f>
            <x14:dxf>
              <font>
                <b/>
                <i val="0"/>
                <color theme="0"/>
              </font>
              <fill>
                <patternFill>
                  <bgColor rgb="FFE26B0A"/>
                </patternFill>
              </fill>
            </x14:dxf>
          </x14:cfRule>
          <x14:cfRule type="containsText" priority="12099" operator="containsText" id="{9EDCD7D4-11B0-4A95-A85C-0D645E0E990A}">
            <xm:f>NOT(ISERROR(SEARCH('Listados Datos'!$T$5,AT249)))</xm:f>
            <xm:f>'Listados Datos'!$T$5</xm:f>
            <x14:dxf>
              <font>
                <b/>
                <i val="0"/>
                <color auto="1"/>
              </font>
              <fill>
                <patternFill>
                  <bgColor rgb="FFFFFF00"/>
                </patternFill>
              </fill>
            </x14:dxf>
          </x14:cfRule>
          <x14:cfRule type="containsText" priority="12100" operator="containsText" id="{D323BB9A-9D8D-4D45-AF4B-D5DDF3418CBB}">
            <xm:f>NOT(ISERROR(SEARCH('Listados Datos'!$T$6,AT249)))</xm:f>
            <xm:f>'Listados Datos'!$T$6</xm:f>
            <x14:dxf>
              <font>
                <b/>
                <i val="0"/>
              </font>
              <fill>
                <patternFill>
                  <bgColor rgb="FF92D050"/>
                </patternFill>
              </fill>
            </x14:dxf>
          </x14:cfRule>
          <xm:sqref>AT249</xm:sqref>
        </x14:conditionalFormatting>
        <x14:conditionalFormatting xmlns:xm="http://schemas.microsoft.com/office/excel/2006/main">
          <x14:cfRule type="containsText" priority="12087" operator="containsText" id="{A0C224B2-6BA3-49E9-A8B5-A5ED58F8D745}">
            <xm:f>NOT(ISERROR(SEARCH('Listados Datos'!$P$3,AR249)))</xm:f>
            <xm:f>'Listados Datos'!$P$3</xm:f>
            <x14:dxf>
              <fill>
                <patternFill>
                  <bgColor rgb="FF99CC00"/>
                </patternFill>
              </fill>
            </x14:dxf>
          </x14:cfRule>
          <x14:cfRule type="containsText" priority="12088" operator="containsText" id="{1246252F-122C-40B1-92A6-C87FCD0E23DF}">
            <xm:f>NOT(ISERROR(SEARCH('Listados Datos'!$P$4,AR249)))</xm:f>
            <xm:f>'Listados Datos'!$P$4</xm:f>
            <x14:dxf>
              <fill>
                <patternFill>
                  <bgColor rgb="FF33CC33"/>
                </patternFill>
              </fill>
            </x14:dxf>
          </x14:cfRule>
          <x14:cfRule type="containsText" priority="12089" operator="containsText" id="{B55C3E62-7DD7-4A1C-82D0-0244A18C4804}">
            <xm:f>NOT(ISERROR(SEARCH('Listados Datos'!$P$5,AR249)))</xm:f>
            <xm:f>'Listados Datos'!$P$5</xm:f>
            <x14:dxf>
              <fill>
                <patternFill>
                  <bgColor rgb="FFFFFF00"/>
                </patternFill>
              </fill>
            </x14:dxf>
          </x14:cfRule>
          <x14:cfRule type="containsText" priority="12090" operator="containsText" id="{685BBD94-5EDC-46BC-BE88-3C41A1B27062}">
            <xm:f>NOT(ISERROR(SEARCH('Listados Datos'!$P$6,AR249)))</xm:f>
            <xm:f>'Listados Datos'!$P$6</xm:f>
            <x14:dxf>
              <fill>
                <patternFill>
                  <bgColor rgb="FFFFC000"/>
                </patternFill>
              </fill>
            </x14:dxf>
          </x14:cfRule>
          <x14:cfRule type="containsText" priority="12091" operator="containsText" id="{7BBF8454-5993-45C4-BCB9-81855A063459}">
            <xm:f>NOT(ISERROR(SEARCH('Listados Datos'!$P$7,AR249)))</xm:f>
            <xm:f>'Listados Datos'!$P$7</xm:f>
            <x14:dxf>
              <fill>
                <patternFill>
                  <bgColor rgb="FFFF0000"/>
                </patternFill>
              </fill>
            </x14:dxf>
          </x14:cfRule>
          <xm:sqref>AR249</xm:sqref>
        </x14:conditionalFormatting>
        <x14:conditionalFormatting xmlns:xm="http://schemas.microsoft.com/office/excel/2006/main">
          <x14:cfRule type="containsText" priority="12055" operator="containsText" id="{2108D630-736B-4139-A9E5-3772337F6C06}">
            <xm:f>NOT(ISERROR(SEARCH('Listados Datos'!$T$3,AT246)))</xm:f>
            <xm:f>'Listados Datos'!$T$3</xm:f>
            <x14:dxf>
              <fill>
                <patternFill patternType="solid">
                  <bgColor rgb="FFC00000"/>
                </patternFill>
              </fill>
            </x14:dxf>
          </x14:cfRule>
          <x14:cfRule type="containsText" priority="12056" operator="containsText" id="{B9589289-B2BB-4A9B-9FE3-2630CC3A79C8}">
            <xm:f>NOT(ISERROR(SEARCH('Listados Datos'!$T$4,AT246)))</xm:f>
            <xm:f>'Listados Datos'!$T$4</xm:f>
            <x14:dxf>
              <font>
                <b/>
                <i val="0"/>
                <color theme="0"/>
              </font>
              <fill>
                <patternFill>
                  <bgColor rgb="FFE26B0A"/>
                </patternFill>
              </fill>
            </x14:dxf>
          </x14:cfRule>
          <x14:cfRule type="containsText" priority="12057" operator="containsText" id="{F30CA54D-E155-430A-9EBE-E1512164A714}">
            <xm:f>NOT(ISERROR(SEARCH('Listados Datos'!$T$5,AT246)))</xm:f>
            <xm:f>'Listados Datos'!$T$5</xm:f>
            <x14:dxf>
              <font>
                <b/>
                <i val="0"/>
                <color auto="1"/>
              </font>
              <fill>
                <patternFill>
                  <bgColor rgb="FFFFFF00"/>
                </patternFill>
              </fill>
            </x14:dxf>
          </x14:cfRule>
          <x14:cfRule type="containsText" priority="12058" operator="containsText" id="{803E3D71-23D8-498E-B796-3B3778407C7A}">
            <xm:f>NOT(ISERROR(SEARCH('Listados Datos'!$T$6,AT246)))</xm:f>
            <xm:f>'Listados Datos'!$T$6</xm:f>
            <x14:dxf>
              <font>
                <b/>
                <i val="0"/>
              </font>
              <fill>
                <patternFill>
                  <bgColor rgb="FF92D050"/>
                </patternFill>
              </fill>
            </x14:dxf>
          </x14:cfRule>
          <xm:sqref>AT246</xm:sqref>
        </x14:conditionalFormatting>
        <x14:conditionalFormatting xmlns:xm="http://schemas.microsoft.com/office/excel/2006/main">
          <x14:cfRule type="containsText" priority="12045" operator="containsText" id="{D2241D5C-297E-47C9-BA1A-C63361498B93}">
            <xm:f>NOT(ISERROR(SEARCH('Listados Datos'!$P$3,AR246)))</xm:f>
            <xm:f>'Listados Datos'!$P$3</xm:f>
            <x14:dxf>
              <fill>
                <patternFill>
                  <bgColor rgb="FF99CC00"/>
                </patternFill>
              </fill>
            </x14:dxf>
          </x14:cfRule>
          <x14:cfRule type="containsText" priority="12046" operator="containsText" id="{67AF6FD6-9997-4C0E-8C88-E7D1A2B17A05}">
            <xm:f>NOT(ISERROR(SEARCH('Listados Datos'!$P$4,AR246)))</xm:f>
            <xm:f>'Listados Datos'!$P$4</xm:f>
            <x14:dxf>
              <fill>
                <patternFill>
                  <bgColor rgb="FF33CC33"/>
                </patternFill>
              </fill>
            </x14:dxf>
          </x14:cfRule>
          <x14:cfRule type="containsText" priority="12047" operator="containsText" id="{E73D2A82-25AD-4197-95A7-9909A31E215A}">
            <xm:f>NOT(ISERROR(SEARCH('Listados Datos'!$P$5,AR246)))</xm:f>
            <xm:f>'Listados Datos'!$P$5</xm:f>
            <x14:dxf>
              <fill>
                <patternFill>
                  <bgColor rgb="FFFFFF00"/>
                </patternFill>
              </fill>
            </x14:dxf>
          </x14:cfRule>
          <x14:cfRule type="containsText" priority="12048" operator="containsText" id="{C8766F69-3223-4237-B362-B6690DB36366}">
            <xm:f>NOT(ISERROR(SEARCH('Listados Datos'!$P$6,AR246)))</xm:f>
            <xm:f>'Listados Datos'!$P$6</xm:f>
            <x14:dxf>
              <fill>
                <patternFill>
                  <bgColor rgb="FFFFC000"/>
                </patternFill>
              </fill>
            </x14:dxf>
          </x14:cfRule>
          <x14:cfRule type="containsText" priority="12049" operator="containsText" id="{BA75EF83-60F7-43E1-903B-B5419D9021F7}">
            <xm:f>NOT(ISERROR(SEARCH('Listados Datos'!$P$7,AR246)))</xm:f>
            <xm:f>'Listados Datos'!$P$7</xm:f>
            <x14:dxf>
              <fill>
                <patternFill>
                  <bgColor rgb="FFFF0000"/>
                </patternFill>
              </fill>
            </x14:dxf>
          </x14:cfRule>
          <xm:sqref>AR246</xm:sqref>
        </x14:conditionalFormatting>
        <x14:conditionalFormatting xmlns:xm="http://schemas.microsoft.com/office/excel/2006/main">
          <x14:cfRule type="containsText" priority="12163" operator="containsText" id="{7B14518B-5AFA-4D85-AAC9-003E4132BC3E}">
            <xm:f>NOT(ISERROR(SEARCH('Listados Datos'!$T$3,AF244)))</xm:f>
            <xm:f>'Listados Datos'!$T$3</xm:f>
            <x14:dxf>
              <fill>
                <patternFill patternType="solid">
                  <bgColor rgb="FFC00000"/>
                </patternFill>
              </fill>
            </x14:dxf>
          </x14:cfRule>
          <x14:cfRule type="containsText" priority="12164" operator="containsText" id="{F345EC54-73F0-4EEE-9B0B-BE8AAE02FE7D}">
            <xm:f>NOT(ISERROR(SEARCH('Listados Datos'!$T$4,AF244)))</xm:f>
            <xm:f>'Listados Datos'!$T$4</xm:f>
            <x14:dxf>
              <font>
                <b/>
                <i val="0"/>
                <color theme="0"/>
              </font>
              <fill>
                <patternFill>
                  <bgColor rgb="FFE26B0A"/>
                </patternFill>
              </fill>
            </x14:dxf>
          </x14:cfRule>
          <x14:cfRule type="containsText" priority="12165" operator="containsText" id="{5A2291A7-7E84-4023-9864-C0BE35858636}">
            <xm:f>NOT(ISERROR(SEARCH('Listados Datos'!$T$5,AF244)))</xm:f>
            <xm:f>'Listados Datos'!$T$5</xm:f>
            <x14:dxf>
              <font>
                <b/>
                <i val="0"/>
                <color auto="1"/>
              </font>
              <fill>
                <patternFill>
                  <bgColor rgb="FFFFFF00"/>
                </patternFill>
              </fill>
            </x14:dxf>
          </x14:cfRule>
          <x14:cfRule type="containsText" priority="12166" operator="containsText" id="{A0BA6711-049C-4D9F-B157-54480852C201}">
            <xm:f>NOT(ISERROR(SEARCH('Listados Datos'!$T$6,AF244)))</xm:f>
            <xm:f>'Listados Datos'!$T$6</xm:f>
            <x14:dxf>
              <font>
                <b/>
                <i val="0"/>
              </font>
              <fill>
                <patternFill>
                  <bgColor rgb="FF92D050"/>
                </patternFill>
              </fill>
            </x14:dxf>
          </x14:cfRule>
          <xm:sqref>AF244:AF245 AF249</xm:sqref>
        </x14:conditionalFormatting>
        <x14:conditionalFormatting xmlns:xm="http://schemas.microsoft.com/office/excel/2006/main">
          <x14:cfRule type="containsText" priority="12159" operator="containsText" id="{14395C3D-F32D-4F92-B6F7-5B58C43E72BB}">
            <xm:f>NOT(ISERROR(SEARCH('Listados Datos'!$T$3,AB244)))</xm:f>
            <xm:f>'Listados Datos'!$T$3</xm:f>
            <x14:dxf>
              <fill>
                <patternFill patternType="solid">
                  <bgColor rgb="FFC00000"/>
                </patternFill>
              </fill>
            </x14:dxf>
          </x14:cfRule>
          <x14:cfRule type="containsText" priority="12160" operator="containsText" id="{E6FD6FB3-A9B4-4ADA-9829-A0927AEDAE40}">
            <xm:f>NOT(ISERROR(SEARCH('Listados Datos'!$T$4,AB244)))</xm:f>
            <xm:f>'Listados Datos'!$T$4</xm:f>
            <x14:dxf>
              <font>
                <b/>
                <i val="0"/>
                <color theme="0"/>
              </font>
              <fill>
                <patternFill>
                  <bgColor rgb="FFE26B0A"/>
                </patternFill>
              </fill>
            </x14:dxf>
          </x14:cfRule>
          <x14:cfRule type="containsText" priority="12161" operator="containsText" id="{3043A5E6-1D2B-4169-A880-7CBB4A1422ED}">
            <xm:f>NOT(ISERROR(SEARCH('Listados Datos'!$T$5,AB244)))</xm:f>
            <xm:f>'Listados Datos'!$T$5</xm:f>
            <x14:dxf>
              <font>
                <b/>
                <i val="0"/>
                <color auto="1"/>
              </font>
              <fill>
                <patternFill>
                  <bgColor rgb="FFFFFF00"/>
                </patternFill>
              </fill>
            </x14:dxf>
          </x14:cfRule>
          <x14:cfRule type="containsText" priority="12162" operator="containsText" id="{2603E8A9-930C-4965-A09E-A295A5427340}">
            <xm:f>NOT(ISERROR(SEARCH('Listados Datos'!$T$6,AB244)))</xm:f>
            <xm:f>'Listados Datos'!$T$6</xm:f>
            <x14:dxf>
              <font>
                <b/>
                <i val="0"/>
              </font>
              <fill>
                <patternFill>
                  <bgColor rgb="FF92D050"/>
                </patternFill>
              </fill>
            </x14:dxf>
          </x14:cfRule>
          <xm:sqref>AB244:AB245</xm:sqref>
        </x14:conditionalFormatting>
        <x14:conditionalFormatting xmlns:xm="http://schemas.microsoft.com/office/excel/2006/main">
          <x14:cfRule type="containsText" priority="12149" operator="containsText" id="{A20BDB3E-CFC3-4A61-8363-9A699C38CCC6}">
            <xm:f>NOT(ISERROR(SEARCH('Listados Datos'!$P$3,Z244)))</xm:f>
            <xm:f>'Listados Datos'!$P$3</xm:f>
            <x14:dxf>
              <fill>
                <patternFill>
                  <bgColor rgb="FF99CC00"/>
                </patternFill>
              </fill>
            </x14:dxf>
          </x14:cfRule>
          <x14:cfRule type="containsText" priority="12150" operator="containsText" id="{A59A18BA-3693-4346-AAF3-63E420FAEA04}">
            <xm:f>NOT(ISERROR(SEARCH('Listados Datos'!$P$4,Z244)))</xm:f>
            <xm:f>'Listados Datos'!$P$4</xm:f>
            <x14:dxf>
              <fill>
                <patternFill>
                  <bgColor rgb="FF33CC33"/>
                </patternFill>
              </fill>
            </x14:dxf>
          </x14:cfRule>
          <x14:cfRule type="containsText" priority="12151" operator="containsText" id="{BBDFD50A-0AEB-45EB-A166-8D003AA5BBB1}">
            <xm:f>NOT(ISERROR(SEARCH('Listados Datos'!$P$5,Z244)))</xm:f>
            <xm:f>'Listados Datos'!$P$5</xm:f>
            <x14:dxf>
              <fill>
                <patternFill>
                  <bgColor rgb="FFFFFF00"/>
                </patternFill>
              </fill>
            </x14:dxf>
          </x14:cfRule>
          <x14:cfRule type="containsText" priority="12152" operator="containsText" id="{27D0AC18-3377-4BA5-BD36-A142087DBD2A}">
            <xm:f>NOT(ISERROR(SEARCH('Listados Datos'!$P$6,Z244)))</xm:f>
            <xm:f>'Listados Datos'!$P$6</xm:f>
            <x14:dxf>
              <fill>
                <patternFill>
                  <bgColor rgb="FFFFC000"/>
                </patternFill>
              </fill>
            </x14:dxf>
          </x14:cfRule>
          <x14:cfRule type="containsText" priority="12153" operator="containsText" id="{BB0B3485-12C7-4C5A-8EF4-268F0EF7D4EF}">
            <xm:f>NOT(ISERROR(SEARCH('Listados Datos'!$P$7,Z244)))</xm:f>
            <xm:f>'Listados Datos'!$P$7</xm:f>
            <x14:dxf>
              <fill>
                <patternFill>
                  <bgColor rgb="FFFF0000"/>
                </patternFill>
              </fill>
            </x14:dxf>
          </x14:cfRule>
          <xm:sqref>Z244:Z245</xm:sqref>
        </x14:conditionalFormatting>
        <x14:conditionalFormatting xmlns:xm="http://schemas.microsoft.com/office/excel/2006/main">
          <x14:cfRule type="containsText" priority="12125" operator="containsText" id="{387E0E0B-4D62-4E5C-8C66-70F0C1C28F2B}">
            <xm:f>NOT(ISERROR(SEARCH('Listados Datos'!$T$3,AT244)))</xm:f>
            <xm:f>'Listados Datos'!$T$3</xm:f>
            <x14:dxf>
              <fill>
                <patternFill patternType="solid">
                  <bgColor rgb="FFC00000"/>
                </patternFill>
              </fill>
            </x14:dxf>
          </x14:cfRule>
          <x14:cfRule type="containsText" priority="12126" operator="containsText" id="{9F70B772-C620-47FE-92AB-732268A9ACA9}">
            <xm:f>NOT(ISERROR(SEARCH('Listados Datos'!$T$4,AT244)))</xm:f>
            <xm:f>'Listados Datos'!$T$4</xm:f>
            <x14:dxf>
              <font>
                <b/>
                <i val="0"/>
                <color theme="0"/>
              </font>
              <fill>
                <patternFill>
                  <bgColor rgb="FFE26B0A"/>
                </patternFill>
              </fill>
            </x14:dxf>
          </x14:cfRule>
          <x14:cfRule type="containsText" priority="12127" operator="containsText" id="{77D8D4F0-A287-43A8-BF33-83C3809CAE86}">
            <xm:f>NOT(ISERROR(SEARCH('Listados Datos'!$T$5,AT244)))</xm:f>
            <xm:f>'Listados Datos'!$T$5</xm:f>
            <x14:dxf>
              <font>
                <b/>
                <i val="0"/>
                <color auto="1"/>
              </font>
              <fill>
                <patternFill>
                  <bgColor rgb="FFFFFF00"/>
                </patternFill>
              </fill>
            </x14:dxf>
          </x14:cfRule>
          <x14:cfRule type="containsText" priority="12128" operator="containsText" id="{1970BA03-FA49-430B-A3C8-CEF2D3ABE279}">
            <xm:f>NOT(ISERROR(SEARCH('Listados Datos'!$T$6,AT244)))</xm:f>
            <xm:f>'Listados Datos'!$T$6</xm:f>
            <x14:dxf>
              <font>
                <b/>
                <i val="0"/>
              </font>
              <fill>
                <patternFill>
                  <bgColor rgb="FF92D050"/>
                </patternFill>
              </fill>
            </x14:dxf>
          </x14:cfRule>
          <xm:sqref>AT244</xm:sqref>
        </x14:conditionalFormatting>
        <x14:conditionalFormatting xmlns:xm="http://schemas.microsoft.com/office/excel/2006/main">
          <x14:cfRule type="containsText" priority="12115" operator="containsText" id="{A9D7E630-949A-4513-8C1E-8208F9D08C89}">
            <xm:f>NOT(ISERROR(SEARCH('Listados Datos'!$P$3,AR244)))</xm:f>
            <xm:f>'Listados Datos'!$P$3</xm:f>
            <x14:dxf>
              <fill>
                <patternFill>
                  <bgColor rgb="FF99CC00"/>
                </patternFill>
              </fill>
            </x14:dxf>
          </x14:cfRule>
          <x14:cfRule type="containsText" priority="12116" operator="containsText" id="{3A254B27-4E34-4DC7-A6D6-8AA101A973A3}">
            <xm:f>NOT(ISERROR(SEARCH('Listados Datos'!$P$4,AR244)))</xm:f>
            <xm:f>'Listados Datos'!$P$4</xm:f>
            <x14:dxf>
              <fill>
                <patternFill>
                  <bgColor rgb="FF33CC33"/>
                </patternFill>
              </fill>
            </x14:dxf>
          </x14:cfRule>
          <x14:cfRule type="containsText" priority="12117" operator="containsText" id="{C6FADC52-BF4B-4C0E-A71C-B3366315EB2F}">
            <xm:f>NOT(ISERROR(SEARCH('Listados Datos'!$P$5,AR244)))</xm:f>
            <xm:f>'Listados Datos'!$P$5</xm:f>
            <x14:dxf>
              <fill>
                <patternFill>
                  <bgColor rgb="FFFFFF00"/>
                </patternFill>
              </fill>
            </x14:dxf>
          </x14:cfRule>
          <x14:cfRule type="containsText" priority="12118" operator="containsText" id="{181FD32D-9B7A-4A41-AB5E-55643E670EEE}">
            <xm:f>NOT(ISERROR(SEARCH('Listados Datos'!$P$6,AR244)))</xm:f>
            <xm:f>'Listados Datos'!$P$6</xm:f>
            <x14:dxf>
              <fill>
                <patternFill>
                  <bgColor rgb="FFFFC000"/>
                </patternFill>
              </fill>
            </x14:dxf>
          </x14:cfRule>
          <x14:cfRule type="containsText" priority="12119" operator="containsText" id="{2B0A846E-255E-49FC-8752-20E92D27B750}">
            <xm:f>NOT(ISERROR(SEARCH('Listados Datos'!$P$7,AR244)))</xm:f>
            <xm:f>'Listados Datos'!$P$7</xm:f>
            <x14:dxf>
              <fill>
                <patternFill>
                  <bgColor rgb="FFFF0000"/>
                </patternFill>
              </fill>
            </x14:dxf>
          </x14:cfRule>
          <xm:sqref>AR244</xm:sqref>
        </x14:conditionalFormatting>
        <x14:conditionalFormatting xmlns:xm="http://schemas.microsoft.com/office/excel/2006/main">
          <x14:cfRule type="containsText" priority="12111" operator="containsText" id="{9E8F2B89-C5CD-41FB-8FFC-65244E54CA99}">
            <xm:f>NOT(ISERROR(SEARCH('Listados Datos'!$T$3,AT245)))</xm:f>
            <xm:f>'Listados Datos'!$T$3</xm:f>
            <x14:dxf>
              <fill>
                <patternFill patternType="solid">
                  <bgColor rgb="FFC00000"/>
                </patternFill>
              </fill>
            </x14:dxf>
          </x14:cfRule>
          <x14:cfRule type="containsText" priority="12112" operator="containsText" id="{89398C30-973C-45B5-A997-2E074976B1C8}">
            <xm:f>NOT(ISERROR(SEARCH('Listados Datos'!$T$4,AT245)))</xm:f>
            <xm:f>'Listados Datos'!$T$4</xm:f>
            <x14:dxf>
              <font>
                <b/>
                <i val="0"/>
                <color theme="0"/>
              </font>
              <fill>
                <patternFill>
                  <bgColor rgb="FFE26B0A"/>
                </patternFill>
              </fill>
            </x14:dxf>
          </x14:cfRule>
          <x14:cfRule type="containsText" priority="12113" operator="containsText" id="{63516286-9D2B-455A-8B5D-C17EA97C216C}">
            <xm:f>NOT(ISERROR(SEARCH('Listados Datos'!$T$5,AT245)))</xm:f>
            <xm:f>'Listados Datos'!$T$5</xm:f>
            <x14:dxf>
              <font>
                <b/>
                <i val="0"/>
                <color auto="1"/>
              </font>
              <fill>
                <patternFill>
                  <bgColor rgb="FFFFFF00"/>
                </patternFill>
              </fill>
            </x14:dxf>
          </x14:cfRule>
          <x14:cfRule type="containsText" priority="12114" operator="containsText" id="{C490252F-4E87-47B0-A0A5-17FF6F23C85E}">
            <xm:f>NOT(ISERROR(SEARCH('Listados Datos'!$T$6,AT245)))</xm:f>
            <xm:f>'Listados Datos'!$T$6</xm:f>
            <x14:dxf>
              <font>
                <b/>
                <i val="0"/>
              </font>
              <fill>
                <patternFill>
                  <bgColor rgb="FF92D050"/>
                </patternFill>
              </fill>
            </x14:dxf>
          </x14:cfRule>
          <xm:sqref>AT245</xm:sqref>
        </x14:conditionalFormatting>
        <x14:conditionalFormatting xmlns:xm="http://schemas.microsoft.com/office/excel/2006/main">
          <x14:cfRule type="containsText" priority="12101" operator="containsText" id="{41D2DDB5-B1E4-431B-9494-E239246F64B9}">
            <xm:f>NOT(ISERROR(SEARCH('Listados Datos'!$P$3,AR245)))</xm:f>
            <xm:f>'Listados Datos'!$P$3</xm:f>
            <x14:dxf>
              <fill>
                <patternFill>
                  <bgColor rgb="FF99CC00"/>
                </patternFill>
              </fill>
            </x14:dxf>
          </x14:cfRule>
          <x14:cfRule type="containsText" priority="12102" operator="containsText" id="{7E3238B5-C09F-4C57-B0C2-FAA8B0CF5A57}">
            <xm:f>NOT(ISERROR(SEARCH('Listados Datos'!$P$4,AR245)))</xm:f>
            <xm:f>'Listados Datos'!$P$4</xm:f>
            <x14:dxf>
              <fill>
                <patternFill>
                  <bgColor rgb="FF33CC33"/>
                </patternFill>
              </fill>
            </x14:dxf>
          </x14:cfRule>
          <x14:cfRule type="containsText" priority="12103" operator="containsText" id="{1D9B1690-974D-4C05-AC9F-986596EB669B}">
            <xm:f>NOT(ISERROR(SEARCH('Listados Datos'!$P$5,AR245)))</xm:f>
            <xm:f>'Listados Datos'!$P$5</xm:f>
            <x14:dxf>
              <fill>
                <patternFill>
                  <bgColor rgb="FFFFFF00"/>
                </patternFill>
              </fill>
            </x14:dxf>
          </x14:cfRule>
          <x14:cfRule type="containsText" priority="12104" operator="containsText" id="{13518A03-6391-453D-8518-424E63C9957D}">
            <xm:f>NOT(ISERROR(SEARCH('Listados Datos'!$P$6,AR245)))</xm:f>
            <xm:f>'Listados Datos'!$P$6</xm:f>
            <x14:dxf>
              <fill>
                <patternFill>
                  <bgColor rgb="FFFFC000"/>
                </patternFill>
              </fill>
            </x14:dxf>
          </x14:cfRule>
          <x14:cfRule type="containsText" priority="12105" operator="containsText" id="{0D1A68C6-8D4D-4DF8-ACB4-8AC4649D63BC}">
            <xm:f>NOT(ISERROR(SEARCH('Listados Datos'!$P$7,AR245)))</xm:f>
            <xm:f>'Listados Datos'!$P$7</xm:f>
            <x14:dxf>
              <fill>
                <patternFill>
                  <bgColor rgb="FFFF0000"/>
                </patternFill>
              </fill>
            </x14:dxf>
          </x14:cfRule>
          <xm:sqref>AR245</xm:sqref>
        </x14:conditionalFormatting>
        <x14:conditionalFormatting xmlns:xm="http://schemas.microsoft.com/office/excel/2006/main">
          <x14:cfRule type="containsText" priority="12083" operator="containsText" id="{0859E7CF-8D1A-43C0-9B02-7D443AE56BD4}">
            <xm:f>NOT(ISERROR(SEARCH('Listados Datos'!$T$3,AF246)))</xm:f>
            <xm:f>'Listados Datos'!$T$3</xm:f>
            <x14:dxf>
              <fill>
                <patternFill patternType="solid">
                  <bgColor rgb="FFC00000"/>
                </patternFill>
              </fill>
            </x14:dxf>
          </x14:cfRule>
          <x14:cfRule type="containsText" priority="12084" operator="containsText" id="{849AF546-D0C9-4265-A2DA-D65B4091D1EC}">
            <xm:f>NOT(ISERROR(SEARCH('Listados Datos'!$T$4,AF246)))</xm:f>
            <xm:f>'Listados Datos'!$T$4</xm:f>
            <x14:dxf>
              <font>
                <b/>
                <i val="0"/>
                <color theme="0"/>
              </font>
              <fill>
                <patternFill>
                  <bgColor rgb="FFE26B0A"/>
                </patternFill>
              </fill>
            </x14:dxf>
          </x14:cfRule>
          <x14:cfRule type="containsText" priority="12085" operator="containsText" id="{F03D267D-1392-49BC-9A7E-36749C8DB2D7}">
            <xm:f>NOT(ISERROR(SEARCH('Listados Datos'!$T$5,AF246)))</xm:f>
            <xm:f>'Listados Datos'!$T$5</xm:f>
            <x14:dxf>
              <font>
                <b/>
                <i val="0"/>
                <color auto="1"/>
              </font>
              <fill>
                <patternFill>
                  <bgColor rgb="FFFFFF00"/>
                </patternFill>
              </fill>
            </x14:dxf>
          </x14:cfRule>
          <x14:cfRule type="containsText" priority="12086" operator="containsText" id="{A17E9264-801E-487E-81B2-F509BAB9A6F4}">
            <xm:f>NOT(ISERROR(SEARCH('Listados Datos'!$T$6,AF246)))</xm:f>
            <xm:f>'Listados Datos'!$T$6</xm:f>
            <x14:dxf>
              <font>
                <b/>
                <i val="0"/>
              </font>
              <fill>
                <patternFill>
                  <bgColor rgb="FF92D050"/>
                </patternFill>
              </fill>
            </x14:dxf>
          </x14:cfRule>
          <xm:sqref>AF246:AF247</xm:sqref>
        </x14:conditionalFormatting>
        <x14:conditionalFormatting xmlns:xm="http://schemas.microsoft.com/office/excel/2006/main">
          <x14:cfRule type="containsText" priority="12079" operator="containsText" id="{C385807F-E631-44B3-B633-8E7AB2443896}">
            <xm:f>NOT(ISERROR(SEARCH('Listados Datos'!$T$3,AB246)))</xm:f>
            <xm:f>'Listados Datos'!$T$3</xm:f>
            <x14:dxf>
              <fill>
                <patternFill patternType="solid">
                  <bgColor rgb="FFC00000"/>
                </patternFill>
              </fill>
            </x14:dxf>
          </x14:cfRule>
          <x14:cfRule type="containsText" priority="12080" operator="containsText" id="{4F51F093-0B58-41B5-B5A0-ADAFACDD9511}">
            <xm:f>NOT(ISERROR(SEARCH('Listados Datos'!$T$4,AB246)))</xm:f>
            <xm:f>'Listados Datos'!$T$4</xm:f>
            <x14:dxf>
              <font>
                <b/>
                <i val="0"/>
                <color theme="0"/>
              </font>
              <fill>
                <patternFill>
                  <bgColor rgb="FFE26B0A"/>
                </patternFill>
              </fill>
            </x14:dxf>
          </x14:cfRule>
          <x14:cfRule type="containsText" priority="12081" operator="containsText" id="{DC2FDC28-5D0E-4D46-A098-7C0A4250F37F}">
            <xm:f>NOT(ISERROR(SEARCH('Listados Datos'!$T$5,AB246)))</xm:f>
            <xm:f>'Listados Datos'!$T$5</xm:f>
            <x14:dxf>
              <font>
                <b/>
                <i val="0"/>
                <color auto="1"/>
              </font>
              <fill>
                <patternFill>
                  <bgColor rgb="FFFFFF00"/>
                </patternFill>
              </fill>
            </x14:dxf>
          </x14:cfRule>
          <x14:cfRule type="containsText" priority="12082" operator="containsText" id="{CD3C88D9-8F76-4306-980E-CE601054FC62}">
            <xm:f>NOT(ISERROR(SEARCH('Listados Datos'!$T$6,AB246)))</xm:f>
            <xm:f>'Listados Datos'!$T$6</xm:f>
            <x14:dxf>
              <font>
                <b/>
                <i val="0"/>
              </font>
              <fill>
                <patternFill>
                  <bgColor rgb="FF92D050"/>
                </patternFill>
              </fill>
            </x14:dxf>
          </x14:cfRule>
          <xm:sqref>AB246:AB247</xm:sqref>
        </x14:conditionalFormatting>
        <x14:conditionalFormatting xmlns:xm="http://schemas.microsoft.com/office/excel/2006/main">
          <x14:cfRule type="containsText" priority="12069" operator="containsText" id="{E6925582-250D-4641-A140-B36295FA5C65}">
            <xm:f>NOT(ISERROR(SEARCH('Listados Datos'!$P$3,Z246)))</xm:f>
            <xm:f>'Listados Datos'!$P$3</xm:f>
            <x14:dxf>
              <fill>
                <patternFill>
                  <bgColor rgb="FF99CC00"/>
                </patternFill>
              </fill>
            </x14:dxf>
          </x14:cfRule>
          <x14:cfRule type="containsText" priority="12070" operator="containsText" id="{719D696F-06FC-42E8-858C-8FBC691D9FC0}">
            <xm:f>NOT(ISERROR(SEARCH('Listados Datos'!$P$4,Z246)))</xm:f>
            <xm:f>'Listados Datos'!$P$4</xm:f>
            <x14:dxf>
              <fill>
                <patternFill>
                  <bgColor rgb="FF33CC33"/>
                </patternFill>
              </fill>
            </x14:dxf>
          </x14:cfRule>
          <x14:cfRule type="containsText" priority="12071" operator="containsText" id="{BFD6EBA3-91B9-4508-A482-DB2B3C45774B}">
            <xm:f>NOT(ISERROR(SEARCH('Listados Datos'!$P$5,Z246)))</xm:f>
            <xm:f>'Listados Datos'!$P$5</xm:f>
            <x14:dxf>
              <fill>
                <patternFill>
                  <bgColor rgb="FFFFFF00"/>
                </patternFill>
              </fill>
            </x14:dxf>
          </x14:cfRule>
          <x14:cfRule type="containsText" priority="12072" operator="containsText" id="{D6C8C2D2-7C36-456E-B551-E3A4520D23DF}">
            <xm:f>NOT(ISERROR(SEARCH('Listados Datos'!$P$6,Z246)))</xm:f>
            <xm:f>'Listados Datos'!$P$6</xm:f>
            <x14:dxf>
              <fill>
                <patternFill>
                  <bgColor rgb="FFFFC000"/>
                </patternFill>
              </fill>
            </x14:dxf>
          </x14:cfRule>
          <x14:cfRule type="containsText" priority="12073" operator="containsText" id="{258465CB-1E34-4BD3-9542-B97B3F607CBE}">
            <xm:f>NOT(ISERROR(SEARCH('Listados Datos'!$P$7,Z246)))</xm:f>
            <xm:f>'Listados Datos'!$P$7</xm:f>
            <x14:dxf>
              <fill>
                <patternFill>
                  <bgColor rgb="FFFF0000"/>
                </patternFill>
              </fill>
            </x14:dxf>
          </x14:cfRule>
          <xm:sqref>Z246:Z247</xm:sqref>
        </x14:conditionalFormatting>
        <x14:conditionalFormatting xmlns:xm="http://schemas.microsoft.com/office/excel/2006/main">
          <x14:cfRule type="containsText" priority="12041" operator="containsText" id="{33444117-0D42-4C30-B8FD-73DF42AA9128}">
            <xm:f>NOT(ISERROR(SEARCH('Listados Datos'!$T$3,AT247)))</xm:f>
            <xm:f>'Listados Datos'!$T$3</xm:f>
            <x14:dxf>
              <fill>
                <patternFill patternType="solid">
                  <bgColor rgb="FFC00000"/>
                </patternFill>
              </fill>
            </x14:dxf>
          </x14:cfRule>
          <x14:cfRule type="containsText" priority="12042" operator="containsText" id="{A173FEA8-496A-4082-8A48-F242478B7268}">
            <xm:f>NOT(ISERROR(SEARCH('Listados Datos'!$T$4,AT247)))</xm:f>
            <xm:f>'Listados Datos'!$T$4</xm:f>
            <x14:dxf>
              <font>
                <b/>
                <i val="0"/>
                <color theme="0"/>
              </font>
              <fill>
                <patternFill>
                  <bgColor rgb="FFE26B0A"/>
                </patternFill>
              </fill>
            </x14:dxf>
          </x14:cfRule>
          <x14:cfRule type="containsText" priority="12043" operator="containsText" id="{A759B074-3397-43FA-8D87-9E962AC8B1A7}">
            <xm:f>NOT(ISERROR(SEARCH('Listados Datos'!$T$5,AT247)))</xm:f>
            <xm:f>'Listados Datos'!$T$5</xm:f>
            <x14:dxf>
              <font>
                <b/>
                <i val="0"/>
                <color auto="1"/>
              </font>
              <fill>
                <patternFill>
                  <bgColor rgb="FFFFFF00"/>
                </patternFill>
              </fill>
            </x14:dxf>
          </x14:cfRule>
          <x14:cfRule type="containsText" priority="12044" operator="containsText" id="{52DEAA7E-515E-4BAD-B3E0-5F9717B35754}">
            <xm:f>NOT(ISERROR(SEARCH('Listados Datos'!$T$6,AT247)))</xm:f>
            <xm:f>'Listados Datos'!$T$6</xm:f>
            <x14:dxf>
              <font>
                <b/>
                <i val="0"/>
              </font>
              <fill>
                <patternFill>
                  <bgColor rgb="FF92D050"/>
                </patternFill>
              </fill>
            </x14:dxf>
          </x14:cfRule>
          <xm:sqref>AT247</xm:sqref>
        </x14:conditionalFormatting>
        <x14:conditionalFormatting xmlns:xm="http://schemas.microsoft.com/office/excel/2006/main">
          <x14:cfRule type="containsText" priority="11989" operator="containsText" id="{2651BC07-F256-4D2B-BAC2-8755D1DAD760}">
            <xm:f>NOT(ISERROR(SEARCH('Listados Datos'!$P$3,AR248)))</xm:f>
            <xm:f>'Listados Datos'!$P$3</xm:f>
            <x14:dxf>
              <fill>
                <patternFill>
                  <bgColor rgb="FF99CC00"/>
                </patternFill>
              </fill>
            </x14:dxf>
          </x14:cfRule>
          <x14:cfRule type="containsText" priority="11990" operator="containsText" id="{8178D086-D8AA-467E-ADDF-C7665A304BB3}">
            <xm:f>NOT(ISERROR(SEARCH('Listados Datos'!$P$4,AR248)))</xm:f>
            <xm:f>'Listados Datos'!$P$4</xm:f>
            <x14:dxf>
              <fill>
                <patternFill>
                  <bgColor rgb="FF33CC33"/>
                </patternFill>
              </fill>
            </x14:dxf>
          </x14:cfRule>
          <x14:cfRule type="containsText" priority="11991" operator="containsText" id="{AEDA4B4E-1DC6-4AFA-8475-BDA9D72F3592}">
            <xm:f>NOT(ISERROR(SEARCH('Listados Datos'!$P$5,AR248)))</xm:f>
            <xm:f>'Listados Datos'!$P$5</xm:f>
            <x14:dxf>
              <fill>
                <patternFill>
                  <bgColor rgb="FFFFFF00"/>
                </patternFill>
              </fill>
            </x14:dxf>
          </x14:cfRule>
          <x14:cfRule type="containsText" priority="11992" operator="containsText" id="{3FD868E0-F3AE-42FE-9EBA-898CD6BAF2D9}">
            <xm:f>NOT(ISERROR(SEARCH('Listados Datos'!$P$6,AR248)))</xm:f>
            <xm:f>'Listados Datos'!$P$6</xm:f>
            <x14:dxf>
              <fill>
                <patternFill>
                  <bgColor rgb="FFFFC000"/>
                </patternFill>
              </fill>
            </x14:dxf>
          </x14:cfRule>
          <x14:cfRule type="containsText" priority="11993" operator="containsText" id="{75265455-5D8B-4CE4-8EE5-680E1F70394A}">
            <xm:f>NOT(ISERROR(SEARCH('Listados Datos'!$P$7,AR248)))</xm:f>
            <xm:f>'Listados Datos'!$P$7</xm:f>
            <x14:dxf>
              <fill>
                <patternFill>
                  <bgColor rgb="FFFF0000"/>
                </patternFill>
              </fill>
            </x14:dxf>
          </x14:cfRule>
          <xm:sqref>AR248</xm:sqref>
        </x14:conditionalFormatting>
        <x14:conditionalFormatting xmlns:xm="http://schemas.microsoft.com/office/excel/2006/main">
          <x14:cfRule type="containsText" priority="12027" operator="containsText" id="{41023793-973C-432A-AD68-7C9F343B551E}">
            <xm:f>NOT(ISERROR(SEARCH('Listados Datos'!$T$3,AF248)))</xm:f>
            <xm:f>'Listados Datos'!$T$3</xm:f>
            <x14:dxf>
              <fill>
                <patternFill patternType="solid">
                  <bgColor rgb="FFC00000"/>
                </patternFill>
              </fill>
            </x14:dxf>
          </x14:cfRule>
          <x14:cfRule type="containsText" priority="12028" operator="containsText" id="{F6C98EBB-D715-4E15-A6E8-9ED5AD4B2F15}">
            <xm:f>NOT(ISERROR(SEARCH('Listados Datos'!$T$4,AF248)))</xm:f>
            <xm:f>'Listados Datos'!$T$4</xm:f>
            <x14:dxf>
              <font>
                <b/>
                <i val="0"/>
                <color theme="0"/>
              </font>
              <fill>
                <patternFill>
                  <bgColor rgb="FFE26B0A"/>
                </patternFill>
              </fill>
            </x14:dxf>
          </x14:cfRule>
          <x14:cfRule type="containsText" priority="12029" operator="containsText" id="{0207BFF6-892C-4D0D-9EAE-D1E2886A77FA}">
            <xm:f>NOT(ISERROR(SEARCH('Listados Datos'!$T$5,AF248)))</xm:f>
            <xm:f>'Listados Datos'!$T$5</xm:f>
            <x14:dxf>
              <font>
                <b/>
                <i val="0"/>
                <color auto="1"/>
              </font>
              <fill>
                <patternFill>
                  <bgColor rgb="FFFFFF00"/>
                </patternFill>
              </fill>
            </x14:dxf>
          </x14:cfRule>
          <x14:cfRule type="containsText" priority="12030" operator="containsText" id="{15D81867-3943-4E62-B45B-16742C148991}">
            <xm:f>NOT(ISERROR(SEARCH('Listados Datos'!$T$6,AF248)))</xm:f>
            <xm:f>'Listados Datos'!$T$6</xm:f>
            <x14:dxf>
              <font>
                <b/>
                <i val="0"/>
              </font>
              <fill>
                <patternFill>
                  <bgColor rgb="FF92D050"/>
                </patternFill>
              </fill>
            </x14:dxf>
          </x14:cfRule>
          <xm:sqref>AF248</xm:sqref>
        </x14:conditionalFormatting>
        <x14:conditionalFormatting xmlns:xm="http://schemas.microsoft.com/office/excel/2006/main">
          <x14:cfRule type="containsText" priority="12023" operator="containsText" id="{2D365116-DE3E-4AE5-BF3A-D32EF124FB60}">
            <xm:f>NOT(ISERROR(SEARCH('Listados Datos'!$T$3,AB248)))</xm:f>
            <xm:f>'Listados Datos'!$T$3</xm:f>
            <x14:dxf>
              <fill>
                <patternFill patternType="solid">
                  <bgColor rgb="FFC00000"/>
                </patternFill>
              </fill>
            </x14:dxf>
          </x14:cfRule>
          <x14:cfRule type="containsText" priority="12024" operator="containsText" id="{5098719B-D8B6-480B-9403-E5971B910658}">
            <xm:f>NOT(ISERROR(SEARCH('Listados Datos'!$T$4,AB248)))</xm:f>
            <xm:f>'Listados Datos'!$T$4</xm:f>
            <x14:dxf>
              <font>
                <b/>
                <i val="0"/>
                <color theme="0"/>
              </font>
              <fill>
                <patternFill>
                  <bgColor rgb="FFE26B0A"/>
                </patternFill>
              </fill>
            </x14:dxf>
          </x14:cfRule>
          <x14:cfRule type="containsText" priority="12025" operator="containsText" id="{F06AAE77-8D70-43CB-B700-0084D02A2770}">
            <xm:f>NOT(ISERROR(SEARCH('Listados Datos'!$T$5,AB248)))</xm:f>
            <xm:f>'Listados Datos'!$T$5</xm:f>
            <x14:dxf>
              <font>
                <b/>
                <i val="0"/>
                <color auto="1"/>
              </font>
              <fill>
                <patternFill>
                  <bgColor rgb="FFFFFF00"/>
                </patternFill>
              </fill>
            </x14:dxf>
          </x14:cfRule>
          <x14:cfRule type="containsText" priority="12026" operator="containsText" id="{10E4ACCD-1F21-4EFC-9AB6-9F15DDFD607C}">
            <xm:f>NOT(ISERROR(SEARCH('Listados Datos'!$T$6,AB248)))</xm:f>
            <xm:f>'Listados Datos'!$T$6</xm:f>
            <x14:dxf>
              <font>
                <b/>
                <i val="0"/>
              </font>
              <fill>
                <patternFill>
                  <bgColor rgb="FF92D050"/>
                </patternFill>
              </fill>
            </x14:dxf>
          </x14:cfRule>
          <xm:sqref>AB248</xm:sqref>
        </x14:conditionalFormatting>
        <x14:conditionalFormatting xmlns:xm="http://schemas.microsoft.com/office/excel/2006/main">
          <x14:cfRule type="containsText" priority="12013" operator="containsText" id="{E8180ED2-3C18-479A-A04D-C247E7D6DB70}">
            <xm:f>NOT(ISERROR(SEARCH('Listados Datos'!$P$3,Z248)))</xm:f>
            <xm:f>'Listados Datos'!$P$3</xm:f>
            <x14:dxf>
              <fill>
                <patternFill>
                  <bgColor rgb="FF99CC00"/>
                </patternFill>
              </fill>
            </x14:dxf>
          </x14:cfRule>
          <x14:cfRule type="containsText" priority="12014" operator="containsText" id="{F0D1BFD5-3BB0-43CE-BD8B-A0B742DFEDA3}">
            <xm:f>NOT(ISERROR(SEARCH('Listados Datos'!$P$4,Z248)))</xm:f>
            <xm:f>'Listados Datos'!$P$4</xm:f>
            <x14:dxf>
              <fill>
                <patternFill>
                  <bgColor rgb="FF33CC33"/>
                </patternFill>
              </fill>
            </x14:dxf>
          </x14:cfRule>
          <x14:cfRule type="containsText" priority="12015" operator="containsText" id="{BBC0284E-0046-4E9E-B0E4-E296F0547ACD}">
            <xm:f>NOT(ISERROR(SEARCH('Listados Datos'!$P$5,Z248)))</xm:f>
            <xm:f>'Listados Datos'!$P$5</xm:f>
            <x14:dxf>
              <fill>
                <patternFill>
                  <bgColor rgb="FFFFFF00"/>
                </patternFill>
              </fill>
            </x14:dxf>
          </x14:cfRule>
          <x14:cfRule type="containsText" priority="12016" operator="containsText" id="{B74EEA2F-0E85-4D3F-A793-5C720FE7241F}">
            <xm:f>NOT(ISERROR(SEARCH('Listados Datos'!$P$6,Z248)))</xm:f>
            <xm:f>'Listados Datos'!$P$6</xm:f>
            <x14:dxf>
              <fill>
                <patternFill>
                  <bgColor rgb="FFFFC000"/>
                </patternFill>
              </fill>
            </x14:dxf>
          </x14:cfRule>
          <x14:cfRule type="containsText" priority="12017" operator="containsText" id="{B7041E6C-9B23-4303-ADEC-6ABC0751E242}">
            <xm:f>NOT(ISERROR(SEARCH('Listados Datos'!$P$7,Z248)))</xm:f>
            <xm:f>'Listados Datos'!$P$7</xm:f>
            <x14:dxf>
              <fill>
                <patternFill>
                  <bgColor rgb="FFFF0000"/>
                </patternFill>
              </fill>
            </x14:dxf>
          </x14:cfRule>
          <xm:sqref>Z248</xm:sqref>
        </x14:conditionalFormatting>
        <x14:conditionalFormatting xmlns:xm="http://schemas.microsoft.com/office/excel/2006/main">
          <x14:cfRule type="containsText" priority="11999" operator="containsText" id="{B62EEB0F-4C34-41D6-95D0-76A531E92180}">
            <xm:f>NOT(ISERROR(SEARCH('Listados Datos'!$T$3,AT248)))</xm:f>
            <xm:f>'Listados Datos'!$T$3</xm:f>
            <x14:dxf>
              <fill>
                <patternFill patternType="solid">
                  <bgColor rgb="FFC00000"/>
                </patternFill>
              </fill>
            </x14:dxf>
          </x14:cfRule>
          <x14:cfRule type="containsText" priority="12000" operator="containsText" id="{C26D3E1F-E763-44D4-BED2-FA496CFF8444}">
            <xm:f>NOT(ISERROR(SEARCH('Listados Datos'!$T$4,AT248)))</xm:f>
            <xm:f>'Listados Datos'!$T$4</xm:f>
            <x14:dxf>
              <font>
                <b/>
                <i val="0"/>
                <color theme="0"/>
              </font>
              <fill>
                <patternFill>
                  <bgColor rgb="FFE26B0A"/>
                </patternFill>
              </fill>
            </x14:dxf>
          </x14:cfRule>
          <x14:cfRule type="containsText" priority="12001" operator="containsText" id="{73FA96F3-F5D1-4AF5-96AE-10EC06870BBA}">
            <xm:f>NOT(ISERROR(SEARCH('Listados Datos'!$T$5,AT248)))</xm:f>
            <xm:f>'Listados Datos'!$T$5</xm:f>
            <x14:dxf>
              <font>
                <b/>
                <i val="0"/>
                <color auto="1"/>
              </font>
              <fill>
                <patternFill>
                  <bgColor rgb="FFFFFF00"/>
                </patternFill>
              </fill>
            </x14:dxf>
          </x14:cfRule>
          <x14:cfRule type="containsText" priority="12002" operator="containsText" id="{09FEBEEA-3A69-407E-85EE-96E90D53250E}">
            <xm:f>NOT(ISERROR(SEARCH('Listados Datos'!$T$6,AT248)))</xm:f>
            <xm:f>'Listados Datos'!$T$6</xm:f>
            <x14:dxf>
              <font>
                <b/>
                <i val="0"/>
              </font>
              <fill>
                <patternFill>
                  <bgColor rgb="FF92D050"/>
                </patternFill>
              </fill>
            </x14:dxf>
          </x14:cfRule>
          <xm:sqref>AT248</xm:sqref>
        </x14:conditionalFormatting>
        <x14:conditionalFormatting xmlns:xm="http://schemas.microsoft.com/office/excel/2006/main">
          <x14:cfRule type="containsText" priority="11839" operator="containsText" id="{4B7438DB-C985-4724-A276-D50AE410E30D}">
            <xm:f>NOT(ISERROR(SEARCH('Listados Datos'!$P$3,AR253)))</xm:f>
            <xm:f>'Listados Datos'!$P$3</xm:f>
            <x14:dxf>
              <fill>
                <patternFill>
                  <bgColor rgb="FF99CC00"/>
                </patternFill>
              </fill>
            </x14:dxf>
          </x14:cfRule>
          <x14:cfRule type="containsText" priority="11840" operator="containsText" id="{C9F5B23F-B183-4D7D-A4FE-4E92E1723C00}">
            <xm:f>NOT(ISERROR(SEARCH('Listados Datos'!$P$4,AR253)))</xm:f>
            <xm:f>'Listados Datos'!$P$4</xm:f>
            <x14:dxf>
              <fill>
                <patternFill>
                  <bgColor rgb="FF33CC33"/>
                </patternFill>
              </fill>
            </x14:dxf>
          </x14:cfRule>
          <x14:cfRule type="containsText" priority="11841" operator="containsText" id="{981CA000-06E3-4401-B274-2EF3D5E7418E}">
            <xm:f>NOT(ISERROR(SEARCH('Listados Datos'!$P$5,AR253)))</xm:f>
            <xm:f>'Listados Datos'!$P$5</xm:f>
            <x14:dxf>
              <fill>
                <patternFill>
                  <bgColor rgb="FFFFFF00"/>
                </patternFill>
              </fill>
            </x14:dxf>
          </x14:cfRule>
          <x14:cfRule type="containsText" priority="11842" operator="containsText" id="{89AA55E8-0926-4BA9-936B-8FFBCB384E1D}">
            <xm:f>NOT(ISERROR(SEARCH('Listados Datos'!$P$6,AR253)))</xm:f>
            <xm:f>'Listados Datos'!$P$6</xm:f>
            <x14:dxf>
              <fill>
                <patternFill>
                  <bgColor rgb="FFFFC000"/>
                </patternFill>
              </fill>
            </x14:dxf>
          </x14:cfRule>
          <x14:cfRule type="containsText" priority="11843" operator="containsText" id="{328D4E78-5274-44A0-A3BF-331924D07CCF}">
            <xm:f>NOT(ISERROR(SEARCH('Listados Datos'!$P$7,AR253)))</xm:f>
            <xm:f>'Listados Datos'!$P$7</xm:f>
            <x14:dxf>
              <fill>
                <patternFill>
                  <bgColor rgb="FFFF0000"/>
                </patternFill>
              </fill>
            </x14:dxf>
          </x14:cfRule>
          <xm:sqref>AR253</xm:sqref>
        </x14:conditionalFormatting>
        <x14:conditionalFormatting xmlns:xm="http://schemas.microsoft.com/office/excel/2006/main">
          <x14:cfRule type="containsText" priority="11905" operator="containsText" id="{6FA7C7A1-29BF-4FD4-9F52-E87B6DB523F5}">
            <xm:f>NOT(ISERROR(SEARCH('Listados Datos'!$T$3,AT255)))</xm:f>
            <xm:f>'Listados Datos'!$T$3</xm:f>
            <x14:dxf>
              <fill>
                <patternFill patternType="solid">
                  <bgColor rgb="FFC00000"/>
                </patternFill>
              </fill>
            </x14:dxf>
          </x14:cfRule>
          <x14:cfRule type="containsText" priority="11906" operator="containsText" id="{DC849EAB-4103-41EE-AD3B-E312A5EFBAFC}">
            <xm:f>NOT(ISERROR(SEARCH('Listados Datos'!$T$4,AT255)))</xm:f>
            <xm:f>'Listados Datos'!$T$4</xm:f>
            <x14:dxf>
              <font>
                <b/>
                <i val="0"/>
                <color theme="0"/>
              </font>
              <fill>
                <patternFill>
                  <bgColor rgb="FFE26B0A"/>
                </patternFill>
              </fill>
            </x14:dxf>
          </x14:cfRule>
          <x14:cfRule type="containsText" priority="11907" operator="containsText" id="{9D648A3E-E05A-4CFC-BC85-AB6FA5E9E7D8}">
            <xm:f>NOT(ISERROR(SEARCH('Listados Datos'!$T$5,AT255)))</xm:f>
            <xm:f>'Listados Datos'!$T$5</xm:f>
            <x14:dxf>
              <font>
                <b/>
                <i val="0"/>
                <color auto="1"/>
              </font>
              <fill>
                <patternFill>
                  <bgColor rgb="FFFFFF00"/>
                </patternFill>
              </fill>
            </x14:dxf>
          </x14:cfRule>
          <x14:cfRule type="containsText" priority="11908" operator="containsText" id="{CF8EF97E-6BB1-4D90-96D3-9562EB9B3782}">
            <xm:f>NOT(ISERROR(SEARCH('Listados Datos'!$T$6,AT255)))</xm:f>
            <xm:f>'Listados Datos'!$T$6</xm:f>
            <x14:dxf>
              <font>
                <b/>
                <i val="0"/>
              </font>
              <fill>
                <patternFill>
                  <bgColor rgb="FF92D050"/>
                </patternFill>
              </fill>
            </x14:dxf>
          </x14:cfRule>
          <xm:sqref>AT255</xm:sqref>
        </x14:conditionalFormatting>
        <x14:conditionalFormatting xmlns:xm="http://schemas.microsoft.com/office/excel/2006/main">
          <x14:cfRule type="containsText" priority="11895" operator="containsText" id="{0C60BCA2-267E-4786-AFF7-99DB133FAA0A}">
            <xm:f>NOT(ISERROR(SEARCH('Listados Datos'!$P$3,AR255)))</xm:f>
            <xm:f>'Listados Datos'!$P$3</xm:f>
            <x14:dxf>
              <fill>
                <patternFill>
                  <bgColor rgb="FF99CC00"/>
                </patternFill>
              </fill>
            </x14:dxf>
          </x14:cfRule>
          <x14:cfRule type="containsText" priority="11896" operator="containsText" id="{DF3EC77E-669E-45E7-9131-F7FA8927D3FA}">
            <xm:f>NOT(ISERROR(SEARCH('Listados Datos'!$P$4,AR255)))</xm:f>
            <xm:f>'Listados Datos'!$P$4</xm:f>
            <x14:dxf>
              <fill>
                <patternFill>
                  <bgColor rgb="FF33CC33"/>
                </patternFill>
              </fill>
            </x14:dxf>
          </x14:cfRule>
          <x14:cfRule type="containsText" priority="11897" operator="containsText" id="{636E60B5-660D-482C-82FC-0D1A9A3E7887}">
            <xm:f>NOT(ISERROR(SEARCH('Listados Datos'!$P$5,AR255)))</xm:f>
            <xm:f>'Listados Datos'!$P$5</xm:f>
            <x14:dxf>
              <fill>
                <patternFill>
                  <bgColor rgb="FFFFFF00"/>
                </patternFill>
              </fill>
            </x14:dxf>
          </x14:cfRule>
          <x14:cfRule type="containsText" priority="11898" operator="containsText" id="{B151FD48-7085-4AFA-B04B-87981C8C24E4}">
            <xm:f>NOT(ISERROR(SEARCH('Listados Datos'!$P$6,AR255)))</xm:f>
            <xm:f>'Listados Datos'!$P$6</xm:f>
            <x14:dxf>
              <fill>
                <patternFill>
                  <bgColor rgb="FFFFC000"/>
                </patternFill>
              </fill>
            </x14:dxf>
          </x14:cfRule>
          <x14:cfRule type="containsText" priority="11899" operator="containsText" id="{0F7BDCA3-E2D1-43D3-A57E-A46B2E50CC2A}">
            <xm:f>NOT(ISERROR(SEARCH('Listados Datos'!$P$7,AR255)))</xm:f>
            <xm:f>'Listados Datos'!$P$7</xm:f>
            <x14:dxf>
              <fill>
                <patternFill>
                  <bgColor rgb="FFFF0000"/>
                </patternFill>
              </fill>
            </x14:dxf>
          </x14:cfRule>
          <xm:sqref>AR255</xm:sqref>
        </x14:conditionalFormatting>
        <x14:conditionalFormatting xmlns:xm="http://schemas.microsoft.com/office/excel/2006/main">
          <x14:cfRule type="containsText" priority="11863" operator="containsText" id="{CF58CF10-49A1-446E-A362-DE9D4345E16D}">
            <xm:f>NOT(ISERROR(SEARCH('Listados Datos'!$T$3,AT252)))</xm:f>
            <xm:f>'Listados Datos'!$T$3</xm:f>
            <x14:dxf>
              <fill>
                <patternFill patternType="solid">
                  <bgColor rgb="FFC00000"/>
                </patternFill>
              </fill>
            </x14:dxf>
          </x14:cfRule>
          <x14:cfRule type="containsText" priority="11864" operator="containsText" id="{B019C23F-186C-474C-800F-184BA2D2C084}">
            <xm:f>NOT(ISERROR(SEARCH('Listados Datos'!$T$4,AT252)))</xm:f>
            <xm:f>'Listados Datos'!$T$4</xm:f>
            <x14:dxf>
              <font>
                <b/>
                <i val="0"/>
                <color theme="0"/>
              </font>
              <fill>
                <patternFill>
                  <bgColor rgb="FFE26B0A"/>
                </patternFill>
              </fill>
            </x14:dxf>
          </x14:cfRule>
          <x14:cfRule type="containsText" priority="11865" operator="containsText" id="{0212C98E-924D-4753-8CC4-130AC9B862D3}">
            <xm:f>NOT(ISERROR(SEARCH('Listados Datos'!$T$5,AT252)))</xm:f>
            <xm:f>'Listados Datos'!$T$5</xm:f>
            <x14:dxf>
              <font>
                <b/>
                <i val="0"/>
                <color auto="1"/>
              </font>
              <fill>
                <patternFill>
                  <bgColor rgb="FFFFFF00"/>
                </patternFill>
              </fill>
            </x14:dxf>
          </x14:cfRule>
          <x14:cfRule type="containsText" priority="11866" operator="containsText" id="{F94EE68A-D646-43B4-863D-13213D17F054}">
            <xm:f>NOT(ISERROR(SEARCH('Listados Datos'!$T$6,AT252)))</xm:f>
            <xm:f>'Listados Datos'!$T$6</xm:f>
            <x14:dxf>
              <font>
                <b/>
                <i val="0"/>
              </font>
              <fill>
                <patternFill>
                  <bgColor rgb="FF92D050"/>
                </patternFill>
              </fill>
            </x14:dxf>
          </x14:cfRule>
          <xm:sqref>AT252</xm:sqref>
        </x14:conditionalFormatting>
        <x14:conditionalFormatting xmlns:xm="http://schemas.microsoft.com/office/excel/2006/main">
          <x14:cfRule type="containsText" priority="11853" operator="containsText" id="{94B40416-2269-4584-9309-3651E7B1AA0D}">
            <xm:f>NOT(ISERROR(SEARCH('Listados Datos'!$P$3,AR252)))</xm:f>
            <xm:f>'Listados Datos'!$P$3</xm:f>
            <x14:dxf>
              <fill>
                <patternFill>
                  <bgColor rgb="FF99CC00"/>
                </patternFill>
              </fill>
            </x14:dxf>
          </x14:cfRule>
          <x14:cfRule type="containsText" priority="11854" operator="containsText" id="{B97C068A-1E7E-45D8-8C1E-022D659176CE}">
            <xm:f>NOT(ISERROR(SEARCH('Listados Datos'!$P$4,AR252)))</xm:f>
            <xm:f>'Listados Datos'!$P$4</xm:f>
            <x14:dxf>
              <fill>
                <patternFill>
                  <bgColor rgb="FF33CC33"/>
                </patternFill>
              </fill>
            </x14:dxf>
          </x14:cfRule>
          <x14:cfRule type="containsText" priority="11855" operator="containsText" id="{2EA0C4F8-859A-4AA0-B294-FA8C287D75FC}">
            <xm:f>NOT(ISERROR(SEARCH('Listados Datos'!$P$5,AR252)))</xm:f>
            <xm:f>'Listados Datos'!$P$5</xm:f>
            <x14:dxf>
              <fill>
                <patternFill>
                  <bgColor rgb="FFFFFF00"/>
                </patternFill>
              </fill>
            </x14:dxf>
          </x14:cfRule>
          <x14:cfRule type="containsText" priority="11856" operator="containsText" id="{2595B3CF-5423-4090-BA2E-3217F810EB78}">
            <xm:f>NOT(ISERROR(SEARCH('Listados Datos'!$P$6,AR252)))</xm:f>
            <xm:f>'Listados Datos'!$P$6</xm:f>
            <x14:dxf>
              <fill>
                <patternFill>
                  <bgColor rgb="FFFFC000"/>
                </patternFill>
              </fill>
            </x14:dxf>
          </x14:cfRule>
          <x14:cfRule type="containsText" priority="11857" operator="containsText" id="{88EB315E-05CE-4B7F-BFB3-0C1D9FFE9786}">
            <xm:f>NOT(ISERROR(SEARCH('Listados Datos'!$P$7,AR252)))</xm:f>
            <xm:f>'Listados Datos'!$P$7</xm:f>
            <x14:dxf>
              <fill>
                <patternFill>
                  <bgColor rgb="FFFF0000"/>
                </patternFill>
              </fill>
            </x14:dxf>
          </x14:cfRule>
          <xm:sqref>AR252</xm:sqref>
        </x14:conditionalFormatting>
        <x14:conditionalFormatting xmlns:xm="http://schemas.microsoft.com/office/excel/2006/main">
          <x14:cfRule type="containsText" priority="11971" operator="containsText" id="{8CC51AAC-35B6-4604-A486-ACBEB98CAF68}">
            <xm:f>NOT(ISERROR(SEARCH('Listados Datos'!$T$3,AF250)))</xm:f>
            <xm:f>'Listados Datos'!$T$3</xm:f>
            <x14:dxf>
              <fill>
                <patternFill patternType="solid">
                  <bgColor rgb="FFC00000"/>
                </patternFill>
              </fill>
            </x14:dxf>
          </x14:cfRule>
          <x14:cfRule type="containsText" priority="11972" operator="containsText" id="{46AA9541-63C7-4463-A960-1EE80E943BFA}">
            <xm:f>NOT(ISERROR(SEARCH('Listados Datos'!$T$4,AF250)))</xm:f>
            <xm:f>'Listados Datos'!$T$4</xm:f>
            <x14:dxf>
              <font>
                <b/>
                <i val="0"/>
                <color theme="0"/>
              </font>
              <fill>
                <patternFill>
                  <bgColor rgb="FFE26B0A"/>
                </patternFill>
              </fill>
            </x14:dxf>
          </x14:cfRule>
          <x14:cfRule type="containsText" priority="11973" operator="containsText" id="{27D0A423-2F4D-4D8E-819B-628E053B199A}">
            <xm:f>NOT(ISERROR(SEARCH('Listados Datos'!$T$5,AF250)))</xm:f>
            <xm:f>'Listados Datos'!$T$5</xm:f>
            <x14:dxf>
              <font>
                <b/>
                <i val="0"/>
                <color auto="1"/>
              </font>
              <fill>
                <patternFill>
                  <bgColor rgb="FFFFFF00"/>
                </patternFill>
              </fill>
            </x14:dxf>
          </x14:cfRule>
          <x14:cfRule type="containsText" priority="11974" operator="containsText" id="{7E11CA83-BF6B-4E78-BA62-29337B7F7F69}">
            <xm:f>NOT(ISERROR(SEARCH('Listados Datos'!$T$6,AF250)))</xm:f>
            <xm:f>'Listados Datos'!$T$6</xm:f>
            <x14:dxf>
              <font>
                <b/>
                <i val="0"/>
              </font>
              <fill>
                <patternFill>
                  <bgColor rgb="FF92D050"/>
                </patternFill>
              </fill>
            </x14:dxf>
          </x14:cfRule>
          <xm:sqref>AF250:AF251 AF255</xm:sqref>
        </x14:conditionalFormatting>
        <x14:conditionalFormatting xmlns:xm="http://schemas.microsoft.com/office/excel/2006/main">
          <x14:cfRule type="containsText" priority="11967" operator="containsText" id="{CF655011-6B30-4F48-94DF-B65650EB2AEF}">
            <xm:f>NOT(ISERROR(SEARCH('Listados Datos'!$T$3,AB250)))</xm:f>
            <xm:f>'Listados Datos'!$T$3</xm:f>
            <x14:dxf>
              <fill>
                <patternFill patternType="solid">
                  <bgColor rgb="FFC00000"/>
                </patternFill>
              </fill>
            </x14:dxf>
          </x14:cfRule>
          <x14:cfRule type="containsText" priority="11968" operator="containsText" id="{592480ED-F3A8-4603-AB23-AFB606A0026C}">
            <xm:f>NOT(ISERROR(SEARCH('Listados Datos'!$T$4,AB250)))</xm:f>
            <xm:f>'Listados Datos'!$T$4</xm:f>
            <x14:dxf>
              <font>
                <b/>
                <i val="0"/>
                <color theme="0"/>
              </font>
              <fill>
                <patternFill>
                  <bgColor rgb="FFE26B0A"/>
                </patternFill>
              </fill>
            </x14:dxf>
          </x14:cfRule>
          <x14:cfRule type="containsText" priority="11969" operator="containsText" id="{11743136-5B5E-4306-8AA8-5B38AA161A9A}">
            <xm:f>NOT(ISERROR(SEARCH('Listados Datos'!$T$5,AB250)))</xm:f>
            <xm:f>'Listados Datos'!$T$5</xm:f>
            <x14:dxf>
              <font>
                <b/>
                <i val="0"/>
                <color auto="1"/>
              </font>
              <fill>
                <patternFill>
                  <bgColor rgb="FFFFFF00"/>
                </patternFill>
              </fill>
            </x14:dxf>
          </x14:cfRule>
          <x14:cfRule type="containsText" priority="11970" operator="containsText" id="{466F9735-86D4-46A7-A1A2-985D9AD0F62E}">
            <xm:f>NOT(ISERROR(SEARCH('Listados Datos'!$T$6,AB250)))</xm:f>
            <xm:f>'Listados Datos'!$T$6</xm:f>
            <x14:dxf>
              <font>
                <b/>
                <i val="0"/>
              </font>
              <fill>
                <patternFill>
                  <bgColor rgb="FF92D050"/>
                </patternFill>
              </fill>
            </x14:dxf>
          </x14:cfRule>
          <xm:sqref>AB250:AB251</xm:sqref>
        </x14:conditionalFormatting>
        <x14:conditionalFormatting xmlns:xm="http://schemas.microsoft.com/office/excel/2006/main">
          <x14:cfRule type="containsText" priority="11957" operator="containsText" id="{7BFF9F15-3649-4E7E-BDCF-6D92F77DE853}">
            <xm:f>NOT(ISERROR(SEARCH('Listados Datos'!$P$3,Z250)))</xm:f>
            <xm:f>'Listados Datos'!$P$3</xm:f>
            <x14:dxf>
              <fill>
                <patternFill>
                  <bgColor rgb="FF99CC00"/>
                </patternFill>
              </fill>
            </x14:dxf>
          </x14:cfRule>
          <x14:cfRule type="containsText" priority="11958" operator="containsText" id="{B7792FF4-782B-437F-BCFC-F40EBF9D5252}">
            <xm:f>NOT(ISERROR(SEARCH('Listados Datos'!$P$4,Z250)))</xm:f>
            <xm:f>'Listados Datos'!$P$4</xm:f>
            <x14:dxf>
              <fill>
                <patternFill>
                  <bgColor rgb="FF33CC33"/>
                </patternFill>
              </fill>
            </x14:dxf>
          </x14:cfRule>
          <x14:cfRule type="containsText" priority="11959" operator="containsText" id="{B8331804-9C15-423E-B1D1-FF2C3381E2C2}">
            <xm:f>NOT(ISERROR(SEARCH('Listados Datos'!$P$5,Z250)))</xm:f>
            <xm:f>'Listados Datos'!$P$5</xm:f>
            <x14:dxf>
              <fill>
                <patternFill>
                  <bgColor rgb="FFFFFF00"/>
                </patternFill>
              </fill>
            </x14:dxf>
          </x14:cfRule>
          <x14:cfRule type="containsText" priority="11960" operator="containsText" id="{3475E630-4FAB-43B0-88F4-937D42416E99}">
            <xm:f>NOT(ISERROR(SEARCH('Listados Datos'!$P$6,Z250)))</xm:f>
            <xm:f>'Listados Datos'!$P$6</xm:f>
            <x14:dxf>
              <fill>
                <patternFill>
                  <bgColor rgb="FFFFC000"/>
                </patternFill>
              </fill>
            </x14:dxf>
          </x14:cfRule>
          <x14:cfRule type="containsText" priority="11961" operator="containsText" id="{0519D1CC-621B-40AF-B962-36829FF20BBE}">
            <xm:f>NOT(ISERROR(SEARCH('Listados Datos'!$P$7,Z250)))</xm:f>
            <xm:f>'Listados Datos'!$P$7</xm:f>
            <x14:dxf>
              <fill>
                <patternFill>
                  <bgColor rgb="FFFF0000"/>
                </patternFill>
              </fill>
            </x14:dxf>
          </x14:cfRule>
          <xm:sqref>Z250:Z251</xm:sqref>
        </x14:conditionalFormatting>
        <x14:conditionalFormatting xmlns:xm="http://schemas.microsoft.com/office/excel/2006/main">
          <x14:cfRule type="containsText" priority="11933" operator="containsText" id="{BB0308F3-9FEF-436D-86BF-27371F5DC53C}">
            <xm:f>NOT(ISERROR(SEARCH('Listados Datos'!$T$3,AT250)))</xm:f>
            <xm:f>'Listados Datos'!$T$3</xm:f>
            <x14:dxf>
              <fill>
                <patternFill patternType="solid">
                  <bgColor rgb="FFC00000"/>
                </patternFill>
              </fill>
            </x14:dxf>
          </x14:cfRule>
          <x14:cfRule type="containsText" priority="11934" operator="containsText" id="{AE18D933-87B6-424E-BB6B-B1C75774C115}">
            <xm:f>NOT(ISERROR(SEARCH('Listados Datos'!$T$4,AT250)))</xm:f>
            <xm:f>'Listados Datos'!$T$4</xm:f>
            <x14:dxf>
              <font>
                <b/>
                <i val="0"/>
                <color theme="0"/>
              </font>
              <fill>
                <patternFill>
                  <bgColor rgb="FFE26B0A"/>
                </patternFill>
              </fill>
            </x14:dxf>
          </x14:cfRule>
          <x14:cfRule type="containsText" priority="11935" operator="containsText" id="{059463FF-1121-497C-AF71-D23233F45D96}">
            <xm:f>NOT(ISERROR(SEARCH('Listados Datos'!$T$5,AT250)))</xm:f>
            <xm:f>'Listados Datos'!$T$5</xm:f>
            <x14:dxf>
              <font>
                <b/>
                <i val="0"/>
                <color auto="1"/>
              </font>
              <fill>
                <patternFill>
                  <bgColor rgb="FFFFFF00"/>
                </patternFill>
              </fill>
            </x14:dxf>
          </x14:cfRule>
          <x14:cfRule type="containsText" priority="11936" operator="containsText" id="{A9EAE6DD-77E9-47DB-9DFE-6A9C47410D2C}">
            <xm:f>NOT(ISERROR(SEARCH('Listados Datos'!$T$6,AT250)))</xm:f>
            <xm:f>'Listados Datos'!$T$6</xm:f>
            <x14:dxf>
              <font>
                <b/>
                <i val="0"/>
              </font>
              <fill>
                <patternFill>
                  <bgColor rgb="FF92D050"/>
                </patternFill>
              </fill>
            </x14:dxf>
          </x14:cfRule>
          <xm:sqref>AT250</xm:sqref>
        </x14:conditionalFormatting>
        <x14:conditionalFormatting xmlns:xm="http://schemas.microsoft.com/office/excel/2006/main">
          <x14:cfRule type="containsText" priority="11923" operator="containsText" id="{425F3389-A5F5-4375-8E57-51E8F49DC49D}">
            <xm:f>NOT(ISERROR(SEARCH('Listados Datos'!$P$3,AR250)))</xm:f>
            <xm:f>'Listados Datos'!$P$3</xm:f>
            <x14:dxf>
              <fill>
                <patternFill>
                  <bgColor rgb="FF99CC00"/>
                </patternFill>
              </fill>
            </x14:dxf>
          </x14:cfRule>
          <x14:cfRule type="containsText" priority="11924" operator="containsText" id="{7E23C218-1D95-4BCF-A6F7-CAF0B3EA102A}">
            <xm:f>NOT(ISERROR(SEARCH('Listados Datos'!$P$4,AR250)))</xm:f>
            <xm:f>'Listados Datos'!$P$4</xm:f>
            <x14:dxf>
              <fill>
                <patternFill>
                  <bgColor rgb="FF33CC33"/>
                </patternFill>
              </fill>
            </x14:dxf>
          </x14:cfRule>
          <x14:cfRule type="containsText" priority="11925" operator="containsText" id="{CEB04228-CFA7-4C31-A5F9-B6283DD2F185}">
            <xm:f>NOT(ISERROR(SEARCH('Listados Datos'!$P$5,AR250)))</xm:f>
            <xm:f>'Listados Datos'!$P$5</xm:f>
            <x14:dxf>
              <fill>
                <patternFill>
                  <bgColor rgb="FFFFFF00"/>
                </patternFill>
              </fill>
            </x14:dxf>
          </x14:cfRule>
          <x14:cfRule type="containsText" priority="11926" operator="containsText" id="{ADDC8E99-E3DB-4ED7-BFDF-7906604AB3E6}">
            <xm:f>NOT(ISERROR(SEARCH('Listados Datos'!$P$6,AR250)))</xm:f>
            <xm:f>'Listados Datos'!$P$6</xm:f>
            <x14:dxf>
              <fill>
                <patternFill>
                  <bgColor rgb="FFFFC000"/>
                </patternFill>
              </fill>
            </x14:dxf>
          </x14:cfRule>
          <x14:cfRule type="containsText" priority="11927" operator="containsText" id="{63DC17A5-1405-44D1-845B-D3689D829717}">
            <xm:f>NOT(ISERROR(SEARCH('Listados Datos'!$P$7,AR250)))</xm:f>
            <xm:f>'Listados Datos'!$P$7</xm:f>
            <x14:dxf>
              <fill>
                <patternFill>
                  <bgColor rgb="FFFF0000"/>
                </patternFill>
              </fill>
            </x14:dxf>
          </x14:cfRule>
          <xm:sqref>AR250</xm:sqref>
        </x14:conditionalFormatting>
        <x14:conditionalFormatting xmlns:xm="http://schemas.microsoft.com/office/excel/2006/main">
          <x14:cfRule type="containsText" priority="11919" operator="containsText" id="{CB23E691-CF49-4B3B-A7BA-DD68844E8800}">
            <xm:f>NOT(ISERROR(SEARCH('Listados Datos'!$T$3,AT251)))</xm:f>
            <xm:f>'Listados Datos'!$T$3</xm:f>
            <x14:dxf>
              <fill>
                <patternFill patternType="solid">
                  <bgColor rgb="FFC00000"/>
                </patternFill>
              </fill>
            </x14:dxf>
          </x14:cfRule>
          <x14:cfRule type="containsText" priority="11920" operator="containsText" id="{E7E30F6E-D343-45BD-9645-6337E20881DF}">
            <xm:f>NOT(ISERROR(SEARCH('Listados Datos'!$T$4,AT251)))</xm:f>
            <xm:f>'Listados Datos'!$T$4</xm:f>
            <x14:dxf>
              <font>
                <b/>
                <i val="0"/>
                <color theme="0"/>
              </font>
              <fill>
                <patternFill>
                  <bgColor rgb="FFE26B0A"/>
                </patternFill>
              </fill>
            </x14:dxf>
          </x14:cfRule>
          <x14:cfRule type="containsText" priority="11921" operator="containsText" id="{E27C14E0-F088-4916-BEB7-17B58130EC4C}">
            <xm:f>NOT(ISERROR(SEARCH('Listados Datos'!$T$5,AT251)))</xm:f>
            <xm:f>'Listados Datos'!$T$5</xm:f>
            <x14:dxf>
              <font>
                <b/>
                <i val="0"/>
                <color auto="1"/>
              </font>
              <fill>
                <patternFill>
                  <bgColor rgb="FFFFFF00"/>
                </patternFill>
              </fill>
            </x14:dxf>
          </x14:cfRule>
          <x14:cfRule type="containsText" priority="11922" operator="containsText" id="{828CA65C-0F6C-4C89-897A-C6E39D3BD9E3}">
            <xm:f>NOT(ISERROR(SEARCH('Listados Datos'!$T$6,AT251)))</xm:f>
            <xm:f>'Listados Datos'!$T$6</xm:f>
            <x14:dxf>
              <font>
                <b/>
                <i val="0"/>
              </font>
              <fill>
                <patternFill>
                  <bgColor rgb="FF92D050"/>
                </patternFill>
              </fill>
            </x14:dxf>
          </x14:cfRule>
          <xm:sqref>AT251</xm:sqref>
        </x14:conditionalFormatting>
        <x14:conditionalFormatting xmlns:xm="http://schemas.microsoft.com/office/excel/2006/main">
          <x14:cfRule type="containsText" priority="11909" operator="containsText" id="{4BEA0A07-83A7-4474-BFB4-53F44A0C7EB7}">
            <xm:f>NOT(ISERROR(SEARCH('Listados Datos'!$P$3,AR251)))</xm:f>
            <xm:f>'Listados Datos'!$P$3</xm:f>
            <x14:dxf>
              <fill>
                <patternFill>
                  <bgColor rgb="FF99CC00"/>
                </patternFill>
              </fill>
            </x14:dxf>
          </x14:cfRule>
          <x14:cfRule type="containsText" priority="11910" operator="containsText" id="{C8B9366E-C12A-41F5-833E-004DFA4FCDD9}">
            <xm:f>NOT(ISERROR(SEARCH('Listados Datos'!$P$4,AR251)))</xm:f>
            <xm:f>'Listados Datos'!$P$4</xm:f>
            <x14:dxf>
              <fill>
                <patternFill>
                  <bgColor rgb="FF33CC33"/>
                </patternFill>
              </fill>
            </x14:dxf>
          </x14:cfRule>
          <x14:cfRule type="containsText" priority="11911" operator="containsText" id="{CE3BEA5C-B862-47EA-ABD3-A94771EFFB18}">
            <xm:f>NOT(ISERROR(SEARCH('Listados Datos'!$P$5,AR251)))</xm:f>
            <xm:f>'Listados Datos'!$P$5</xm:f>
            <x14:dxf>
              <fill>
                <patternFill>
                  <bgColor rgb="FFFFFF00"/>
                </patternFill>
              </fill>
            </x14:dxf>
          </x14:cfRule>
          <x14:cfRule type="containsText" priority="11912" operator="containsText" id="{C3A3C970-4EDC-4C70-8A5E-CAF8E817B0AB}">
            <xm:f>NOT(ISERROR(SEARCH('Listados Datos'!$P$6,AR251)))</xm:f>
            <xm:f>'Listados Datos'!$P$6</xm:f>
            <x14:dxf>
              <fill>
                <patternFill>
                  <bgColor rgb="FFFFC000"/>
                </patternFill>
              </fill>
            </x14:dxf>
          </x14:cfRule>
          <x14:cfRule type="containsText" priority="11913" operator="containsText" id="{2DF2A334-5F59-49EB-A496-A586EAA63148}">
            <xm:f>NOT(ISERROR(SEARCH('Listados Datos'!$P$7,AR251)))</xm:f>
            <xm:f>'Listados Datos'!$P$7</xm:f>
            <x14:dxf>
              <fill>
                <patternFill>
                  <bgColor rgb="FFFF0000"/>
                </patternFill>
              </fill>
            </x14:dxf>
          </x14:cfRule>
          <xm:sqref>AR251</xm:sqref>
        </x14:conditionalFormatting>
        <x14:conditionalFormatting xmlns:xm="http://schemas.microsoft.com/office/excel/2006/main">
          <x14:cfRule type="containsText" priority="11891" operator="containsText" id="{7715A7ED-7C7D-4C68-8E09-47F7571296CC}">
            <xm:f>NOT(ISERROR(SEARCH('Listados Datos'!$T$3,AF252)))</xm:f>
            <xm:f>'Listados Datos'!$T$3</xm:f>
            <x14:dxf>
              <fill>
                <patternFill patternType="solid">
                  <bgColor rgb="FFC00000"/>
                </patternFill>
              </fill>
            </x14:dxf>
          </x14:cfRule>
          <x14:cfRule type="containsText" priority="11892" operator="containsText" id="{800A9FF7-B2A7-4136-B62F-FF56EDCF8730}">
            <xm:f>NOT(ISERROR(SEARCH('Listados Datos'!$T$4,AF252)))</xm:f>
            <xm:f>'Listados Datos'!$T$4</xm:f>
            <x14:dxf>
              <font>
                <b/>
                <i val="0"/>
                <color theme="0"/>
              </font>
              <fill>
                <patternFill>
                  <bgColor rgb="FFE26B0A"/>
                </patternFill>
              </fill>
            </x14:dxf>
          </x14:cfRule>
          <x14:cfRule type="containsText" priority="11893" operator="containsText" id="{BEE7D0F4-C285-44E1-87DD-66C0C123C7E0}">
            <xm:f>NOT(ISERROR(SEARCH('Listados Datos'!$T$5,AF252)))</xm:f>
            <xm:f>'Listados Datos'!$T$5</xm:f>
            <x14:dxf>
              <font>
                <b/>
                <i val="0"/>
                <color auto="1"/>
              </font>
              <fill>
                <patternFill>
                  <bgColor rgb="FFFFFF00"/>
                </patternFill>
              </fill>
            </x14:dxf>
          </x14:cfRule>
          <x14:cfRule type="containsText" priority="11894" operator="containsText" id="{A169E796-634F-48A3-A8CE-605CAA0B18C2}">
            <xm:f>NOT(ISERROR(SEARCH('Listados Datos'!$T$6,AF252)))</xm:f>
            <xm:f>'Listados Datos'!$T$6</xm:f>
            <x14:dxf>
              <font>
                <b/>
                <i val="0"/>
              </font>
              <fill>
                <patternFill>
                  <bgColor rgb="FF92D050"/>
                </patternFill>
              </fill>
            </x14:dxf>
          </x14:cfRule>
          <xm:sqref>AF252:AF253</xm:sqref>
        </x14:conditionalFormatting>
        <x14:conditionalFormatting xmlns:xm="http://schemas.microsoft.com/office/excel/2006/main">
          <x14:cfRule type="containsText" priority="11887" operator="containsText" id="{6A39076C-E930-4815-AE25-193B24C4B003}">
            <xm:f>NOT(ISERROR(SEARCH('Listados Datos'!$T$3,AB252)))</xm:f>
            <xm:f>'Listados Datos'!$T$3</xm:f>
            <x14:dxf>
              <fill>
                <patternFill patternType="solid">
                  <bgColor rgb="FFC00000"/>
                </patternFill>
              </fill>
            </x14:dxf>
          </x14:cfRule>
          <x14:cfRule type="containsText" priority="11888" operator="containsText" id="{79D60C0A-4B6D-46EE-AD1C-E6D04436B558}">
            <xm:f>NOT(ISERROR(SEARCH('Listados Datos'!$T$4,AB252)))</xm:f>
            <xm:f>'Listados Datos'!$T$4</xm:f>
            <x14:dxf>
              <font>
                <b/>
                <i val="0"/>
                <color theme="0"/>
              </font>
              <fill>
                <patternFill>
                  <bgColor rgb="FFE26B0A"/>
                </patternFill>
              </fill>
            </x14:dxf>
          </x14:cfRule>
          <x14:cfRule type="containsText" priority="11889" operator="containsText" id="{2A5841FA-9F64-4F8A-9F62-BC6CC203FBBC}">
            <xm:f>NOT(ISERROR(SEARCH('Listados Datos'!$T$5,AB252)))</xm:f>
            <xm:f>'Listados Datos'!$T$5</xm:f>
            <x14:dxf>
              <font>
                <b/>
                <i val="0"/>
                <color auto="1"/>
              </font>
              <fill>
                <patternFill>
                  <bgColor rgb="FFFFFF00"/>
                </patternFill>
              </fill>
            </x14:dxf>
          </x14:cfRule>
          <x14:cfRule type="containsText" priority="11890" operator="containsText" id="{EF4BC7AF-43C2-46BF-B3F5-14B3CBF3A79F}">
            <xm:f>NOT(ISERROR(SEARCH('Listados Datos'!$T$6,AB252)))</xm:f>
            <xm:f>'Listados Datos'!$T$6</xm:f>
            <x14:dxf>
              <font>
                <b/>
                <i val="0"/>
              </font>
              <fill>
                <patternFill>
                  <bgColor rgb="FF92D050"/>
                </patternFill>
              </fill>
            </x14:dxf>
          </x14:cfRule>
          <xm:sqref>AB252:AB253</xm:sqref>
        </x14:conditionalFormatting>
        <x14:conditionalFormatting xmlns:xm="http://schemas.microsoft.com/office/excel/2006/main">
          <x14:cfRule type="containsText" priority="11877" operator="containsText" id="{85C620D2-E481-4028-B557-ED470DB2AFE4}">
            <xm:f>NOT(ISERROR(SEARCH('Listados Datos'!$P$3,Z252)))</xm:f>
            <xm:f>'Listados Datos'!$P$3</xm:f>
            <x14:dxf>
              <fill>
                <patternFill>
                  <bgColor rgb="FF99CC00"/>
                </patternFill>
              </fill>
            </x14:dxf>
          </x14:cfRule>
          <x14:cfRule type="containsText" priority="11878" operator="containsText" id="{E8098EFE-4616-41E7-A367-0331668C71C1}">
            <xm:f>NOT(ISERROR(SEARCH('Listados Datos'!$P$4,Z252)))</xm:f>
            <xm:f>'Listados Datos'!$P$4</xm:f>
            <x14:dxf>
              <fill>
                <patternFill>
                  <bgColor rgb="FF33CC33"/>
                </patternFill>
              </fill>
            </x14:dxf>
          </x14:cfRule>
          <x14:cfRule type="containsText" priority="11879" operator="containsText" id="{388A266C-3285-490E-95D2-463993937244}">
            <xm:f>NOT(ISERROR(SEARCH('Listados Datos'!$P$5,Z252)))</xm:f>
            <xm:f>'Listados Datos'!$P$5</xm:f>
            <x14:dxf>
              <fill>
                <patternFill>
                  <bgColor rgb="FFFFFF00"/>
                </patternFill>
              </fill>
            </x14:dxf>
          </x14:cfRule>
          <x14:cfRule type="containsText" priority="11880" operator="containsText" id="{A2D4B817-8CB7-4A40-B3D0-CC47FF33E94A}">
            <xm:f>NOT(ISERROR(SEARCH('Listados Datos'!$P$6,Z252)))</xm:f>
            <xm:f>'Listados Datos'!$P$6</xm:f>
            <x14:dxf>
              <fill>
                <patternFill>
                  <bgColor rgb="FFFFC000"/>
                </patternFill>
              </fill>
            </x14:dxf>
          </x14:cfRule>
          <x14:cfRule type="containsText" priority="11881" operator="containsText" id="{52BA7484-0D1E-4D9D-A45C-159C435718B9}">
            <xm:f>NOT(ISERROR(SEARCH('Listados Datos'!$P$7,Z252)))</xm:f>
            <xm:f>'Listados Datos'!$P$7</xm:f>
            <x14:dxf>
              <fill>
                <patternFill>
                  <bgColor rgb="FFFF0000"/>
                </patternFill>
              </fill>
            </x14:dxf>
          </x14:cfRule>
          <xm:sqref>Z252:Z253</xm:sqref>
        </x14:conditionalFormatting>
        <x14:conditionalFormatting xmlns:xm="http://schemas.microsoft.com/office/excel/2006/main">
          <x14:cfRule type="containsText" priority="11849" operator="containsText" id="{5DC43928-CEDD-4E5B-A502-55B2D88E7F87}">
            <xm:f>NOT(ISERROR(SEARCH('Listados Datos'!$T$3,AT253)))</xm:f>
            <xm:f>'Listados Datos'!$T$3</xm:f>
            <x14:dxf>
              <fill>
                <patternFill patternType="solid">
                  <bgColor rgb="FFC00000"/>
                </patternFill>
              </fill>
            </x14:dxf>
          </x14:cfRule>
          <x14:cfRule type="containsText" priority="11850" operator="containsText" id="{1346B188-E804-45BE-8C23-D743C8D5AFF6}">
            <xm:f>NOT(ISERROR(SEARCH('Listados Datos'!$T$4,AT253)))</xm:f>
            <xm:f>'Listados Datos'!$T$4</xm:f>
            <x14:dxf>
              <font>
                <b/>
                <i val="0"/>
                <color theme="0"/>
              </font>
              <fill>
                <patternFill>
                  <bgColor rgb="FFE26B0A"/>
                </patternFill>
              </fill>
            </x14:dxf>
          </x14:cfRule>
          <x14:cfRule type="containsText" priority="11851" operator="containsText" id="{CA91813B-763F-458C-9B93-6D15058E3C67}">
            <xm:f>NOT(ISERROR(SEARCH('Listados Datos'!$T$5,AT253)))</xm:f>
            <xm:f>'Listados Datos'!$T$5</xm:f>
            <x14:dxf>
              <font>
                <b/>
                <i val="0"/>
                <color auto="1"/>
              </font>
              <fill>
                <patternFill>
                  <bgColor rgb="FFFFFF00"/>
                </patternFill>
              </fill>
            </x14:dxf>
          </x14:cfRule>
          <x14:cfRule type="containsText" priority="11852" operator="containsText" id="{FB3C1CB0-2444-4ACC-A277-FDF617A2E0AA}">
            <xm:f>NOT(ISERROR(SEARCH('Listados Datos'!$T$6,AT253)))</xm:f>
            <xm:f>'Listados Datos'!$T$6</xm:f>
            <x14:dxf>
              <font>
                <b/>
                <i val="0"/>
              </font>
              <fill>
                <patternFill>
                  <bgColor rgb="FF92D050"/>
                </patternFill>
              </fill>
            </x14:dxf>
          </x14:cfRule>
          <xm:sqref>AT253</xm:sqref>
        </x14:conditionalFormatting>
        <x14:conditionalFormatting xmlns:xm="http://schemas.microsoft.com/office/excel/2006/main">
          <x14:cfRule type="containsText" priority="11797" operator="containsText" id="{CE9C4AF2-5B86-4923-A9CE-3875F40736FF}">
            <xm:f>NOT(ISERROR(SEARCH('Listados Datos'!$P$3,AR254)))</xm:f>
            <xm:f>'Listados Datos'!$P$3</xm:f>
            <x14:dxf>
              <fill>
                <patternFill>
                  <bgColor rgb="FF99CC00"/>
                </patternFill>
              </fill>
            </x14:dxf>
          </x14:cfRule>
          <x14:cfRule type="containsText" priority="11798" operator="containsText" id="{7D0E645D-13B9-48FA-ACBF-AE670B20E72F}">
            <xm:f>NOT(ISERROR(SEARCH('Listados Datos'!$P$4,AR254)))</xm:f>
            <xm:f>'Listados Datos'!$P$4</xm:f>
            <x14:dxf>
              <fill>
                <patternFill>
                  <bgColor rgb="FF33CC33"/>
                </patternFill>
              </fill>
            </x14:dxf>
          </x14:cfRule>
          <x14:cfRule type="containsText" priority="11799" operator="containsText" id="{7E713682-0B6E-4E71-A97D-ACDE982252B7}">
            <xm:f>NOT(ISERROR(SEARCH('Listados Datos'!$P$5,AR254)))</xm:f>
            <xm:f>'Listados Datos'!$P$5</xm:f>
            <x14:dxf>
              <fill>
                <patternFill>
                  <bgColor rgb="FFFFFF00"/>
                </patternFill>
              </fill>
            </x14:dxf>
          </x14:cfRule>
          <x14:cfRule type="containsText" priority="11800" operator="containsText" id="{41CF477A-64D4-48E1-83EA-AC8EEC4731F9}">
            <xm:f>NOT(ISERROR(SEARCH('Listados Datos'!$P$6,AR254)))</xm:f>
            <xm:f>'Listados Datos'!$P$6</xm:f>
            <x14:dxf>
              <fill>
                <patternFill>
                  <bgColor rgb="FFFFC000"/>
                </patternFill>
              </fill>
            </x14:dxf>
          </x14:cfRule>
          <x14:cfRule type="containsText" priority="11801" operator="containsText" id="{167DB02D-36D8-410B-80B0-DAE9FF67F3D5}">
            <xm:f>NOT(ISERROR(SEARCH('Listados Datos'!$P$7,AR254)))</xm:f>
            <xm:f>'Listados Datos'!$P$7</xm:f>
            <x14:dxf>
              <fill>
                <patternFill>
                  <bgColor rgb="FFFF0000"/>
                </patternFill>
              </fill>
            </x14:dxf>
          </x14:cfRule>
          <xm:sqref>AR254</xm:sqref>
        </x14:conditionalFormatting>
        <x14:conditionalFormatting xmlns:xm="http://schemas.microsoft.com/office/excel/2006/main">
          <x14:cfRule type="containsText" priority="11835" operator="containsText" id="{2D298106-5A64-4997-A113-33900D8135D7}">
            <xm:f>NOT(ISERROR(SEARCH('Listados Datos'!$T$3,AF254)))</xm:f>
            <xm:f>'Listados Datos'!$T$3</xm:f>
            <x14:dxf>
              <fill>
                <patternFill patternType="solid">
                  <bgColor rgb="FFC00000"/>
                </patternFill>
              </fill>
            </x14:dxf>
          </x14:cfRule>
          <x14:cfRule type="containsText" priority="11836" operator="containsText" id="{65866314-B231-4175-9742-FBF81079B292}">
            <xm:f>NOT(ISERROR(SEARCH('Listados Datos'!$T$4,AF254)))</xm:f>
            <xm:f>'Listados Datos'!$T$4</xm:f>
            <x14:dxf>
              <font>
                <b/>
                <i val="0"/>
                <color theme="0"/>
              </font>
              <fill>
                <patternFill>
                  <bgColor rgb="FFE26B0A"/>
                </patternFill>
              </fill>
            </x14:dxf>
          </x14:cfRule>
          <x14:cfRule type="containsText" priority="11837" operator="containsText" id="{2B99160E-1669-4B1D-9F9C-3819513D9483}">
            <xm:f>NOT(ISERROR(SEARCH('Listados Datos'!$T$5,AF254)))</xm:f>
            <xm:f>'Listados Datos'!$T$5</xm:f>
            <x14:dxf>
              <font>
                <b/>
                <i val="0"/>
                <color auto="1"/>
              </font>
              <fill>
                <patternFill>
                  <bgColor rgb="FFFFFF00"/>
                </patternFill>
              </fill>
            </x14:dxf>
          </x14:cfRule>
          <x14:cfRule type="containsText" priority="11838" operator="containsText" id="{A20B07D4-1834-4AB3-B8BC-1AC5533AF056}">
            <xm:f>NOT(ISERROR(SEARCH('Listados Datos'!$T$6,AF254)))</xm:f>
            <xm:f>'Listados Datos'!$T$6</xm:f>
            <x14:dxf>
              <font>
                <b/>
                <i val="0"/>
              </font>
              <fill>
                <patternFill>
                  <bgColor rgb="FF92D050"/>
                </patternFill>
              </fill>
            </x14:dxf>
          </x14:cfRule>
          <xm:sqref>AF254</xm:sqref>
        </x14:conditionalFormatting>
        <x14:conditionalFormatting xmlns:xm="http://schemas.microsoft.com/office/excel/2006/main">
          <x14:cfRule type="containsText" priority="11831" operator="containsText" id="{4C538937-4C66-4DDF-B76C-445AEBC1E5A1}">
            <xm:f>NOT(ISERROR(SEARCH('Listados Datos'!$T$3,AB254)))</xm:f>
            <xm:f>'Listados Datos'!$T$3</xm:f>
            <x14:dxf>
              <fill>
                <patternFill patternType="solid">
                  <bgColor rgb="FFC00000"/>
                </patternFill>
              </fill>
            </x14:dxf>
          </x14:cfRule>
          <x14:cfRule type="containsText" priority="11832" operator="containsText" id="{BBE3F556-0C39-4DAF-BE99-D2C1B66ED583}">
            <xm:f>NOT(ISERROR(SEARCH('Listados Datos'!$T$4,AB254)))</xm:f>
            <xm:f>'Listados Datos'!$T$4</xm:f>
            <x14:dxf>
              <font>
                <b/>
                <i val="0"/>
                <color theme="0"/>
              </font>
              <fill>
                <patternFill>
                  <bgColor rgb="FFE26B0A"/>
                </patternFill>
              </fill>
            </x14:dxf>
          </x14:cfRule>
          <x14:cfRule type="containsText" priority="11833" operator="containsText" id="{A566E728-8E82-4350-B954-12953BFD40FD}">
            <xm:f>NOT(ISERROR(SEARCH('Listados Datos'!$T$5,AB254)))</xm:f>
            <xm:f>'Listados Datos'!$T$5</xm:f>
            <x14:dxf>
              <font>
                <b/>
                <i val="0"/>
                <color auto="1"/>
              </font>
              <fill>
                <patternFill>
                  <bgColor rgb="FFFFFF00"/>
                </patternFill>
              </fill>
            </x14:dxf>
          </x14:cfRule>
          <x14:cfRule type="containsText" priority="11834" operator="containsText" id="{74D962CE-1549-4128-89E6-727DF1A4292A}">
            <xm:f>NOT(ISERROR(SEARCH('Listados Datos'!$T$6,AB254)))</xm:f>
            <xm:f>'Listados Datos'!$T$6</xm:f>
            <x14:dxf>
              <font>
                <b/>
                <i val="0"/>
              </font>
              <fill>
                <patternFill>
                  <bgColor rgb="FF92D050"/>
                </patternFill>
              </fill>
            </x14:dxf>
          </x14:cfRule>
          <xm:sqref>AB254</xm:sqref>
        </x14:conditionalFormatting>
        <x14:conditionalFormatting xmlns:xm="http://schemas.microsoft.com/office/excel/2006/main">
          <x14:cfRule type="containsText" priority="11821" operator="containsText" id="{132B5291-972C-464F-8B97-789F1D2C1CE6}">
            <xm:f>NOT(ISERROR(SEARCH('Listados Datos'!$P$3,Z254)))</xm:f>
            <xm:f>'Listados Datos'!$P$3</xm:f>
            <x14:dxf>
              <fill>
                <patternFill>
                  <bgColor rgb="FF99CC00"/>
                </patternFill>
              </fill>
            </x14:dxf>
          </x14:cfRule>
          <x14:cfRule type="containsText" priority="11822" operator="containsText" id="{78673589-36DB-44DE-B135-FF9EF9A7ECE3}">
            <xm:f>NOT(ISERROR(SEARCH('Listados Datos'!$P$4,Z254)))</xm:f>
            <xm:f>'Listados Datos'!$P$4</xm:f>
            <x14:dxf>
              <fill>
                <patternFill>
                  <bgColor rgb="FF33CC33"/>
                </patternFill>
              </fill>
            </x14:dxf>
          </x14:cfRule>
          <x14:cfRule type="containsText" priority="11823" operator="containsText" id="{39C5D18B-EFF4-4FCF-A178-D88E345832F2}">
            <xm:f>NOT(ISERROR(SEARCH('Listados Datos'!$P$5,Z254)))</xm:f>
            <xm:f>'Listados Datos'!$P$5</xm:f>
            <x14:dxf>
              <fill>
                <patternFill>
                  <bgColor rgb="FFFFFF00"/>
                </patternFill>
              </fill>
            </x14:dxf>
          </x14:cfRule>
          <x14:cfRule type="containsText" priority="11824" operator="containsText" id="{21978061-322B-424F-902C-4C4DF4F8E546}">
            <xm:f>NOT(ISERROR(SEARCH('Listados Datos'!$P$6,Z254)))</xm:f>
            <xm:f>'Listados Datos'!$P$6</xm:f>
            <x14:dxf>
              <fill>
                <patternFill>
                  <bgColor rgb="FFFFC000"/>
                </patternFill>
              </fill>
            </x14:dxf>
          </x14:cfRule>
          <x14:cfRule type="containsText" priority="11825" operator="containsText" id="{6F2A5F85-A6F8-4C13-97E7-395DA50031DD}">
            <xm:f>NOT(ISERROR(SEARCH('Listados Datos'!$P$7,Z254)))</xm:f>
            <xm:f>'Listados Datos'!$P$7</xm:f>
            <x14:dxf>
              <fill>
                <patternFill>
                  <bgColor rgb="FFFF0000"/>
                </patternFill>
              </fill>
            </x14:dxf>
          </x14:cfRule>
          <xm:sqref>Z254</xm:sqref>
        </x14:conditionalFormatting>
        <x14:conditionalFormatting xmlns:xm="http://schemas.microsoft.com/office/excel/2006/main">
          <x14:cfRule type="containsText" priority="11807" operator="containsText" id="{BCEB0754-7682-4BA8-BE6B-CE2415CBC90D}">
            <xm:f>NOT(ISERROR(SEARCH('Listados Datos'!$T$3,AT254)))</xm:f>
            <xm:f>'Listados Datos'!$T$3</xm:f>
            <x14:dxf>
              <fill>
                <patternFill patternType="solid">
                  <bgColor rgb="FFC00000"/>
                </patternFill>
              </fill>
            </x14:dxf>
          </x14:cfRule>
          <x14:cfRule type="containsText" priority="11808" operator="containsText" id="{699863CB-37D2-4F6B-B422-51EB32AA0933}">
            <xm:f>NOT(ISERROR(SEARCH('Listados Datos'!$T$4,AT254)))</xm:f>
            <xm:f>'Listados Datos'!$T$4</xm:f>
            <x14:dxf>
              <font>
                <b/>
                <i val="0"/>
                <color theme="0"/>
              </font>
              <fill>
                <patternFill>
                  <bgColor rgb="FFE26B0A"/>
                </patternFill>
              </fill>
            </x14:dxf>
          </x14:cfRule>
          <x14:cfRule type="containsText" priority="11809" operator="containsText" id="{BE54D701-9DEF-48B1-9C2E-461957CFF501}">
            <xm:f>NOT(ISERROR(SEARCH('Listados Datos'!$T$5,AT254)))</xm:f>
            <xm:f>'Listados Datos'!$T$5</xm:f>
            <x14:dxf>
              <font>
                <b/>
                <i val="0"/>
                <color auto="1"/>
              </font>
              <fill>
                <patternFill>
                  <bgColor rgb="FFFFFF00"/>
                </patternFill>
              </fill>
            </x14:dxf>
          </x14:cfRule>
          <x14:cfRule type="containsText" priority="11810" operator="containsText" id="{BB0804ED-D76D-46A1-9583-D540CE9C6CC4}">
            <xm:f>NOT(ISERROR(SEARCH('Listados Datos'!$T$6,AT254)))</xm:f>
            <xm:f>'Listados Datos'!$T$6</xm:f>
            <x14:dxf>
              <font>
                <b/>
                <i val="0"/>
              </font>
              <fill>
                <patternFill>
                  <bgColor rgb="FF92D050"/>
                </patternFill>
              </fill>
            </x14:dxf>
          </x14:cfRule>
          <xm:sqref>AT254</xm:sqref>
        </x14:conditionalFormatting>
        <x14:conditionalFormatting xmlns:xm="http://schemas.microsoft.com/office/excel/2006/main">
          <x14:cfRule type="containsText" priority="11567" operator="containsText" id="{7A9E9158-3C73-4045-85A1-F55650FA389D}">
            <xm:f>NOT(ISERROR(SEARCH('Listados Datos'!$P$3,AR267)))</xm:f>
            <xm:f>'Listados Datos'!$P$3</xm:f>
            <x14:dxf>
              <fill>
                <patternFill>
                  <bgColor rgb="FF99CC00"/>
                </patternFill>
              </fill>
            </x14:dxf>
          </x14:cfRule>
          <x14:cfRule type="containsText" priority="11568" operator="containsText" id="{40ABD078-6429-4EF3-837C-289B494B122C}">
            <xm:f>NOT(ISERROR(SEARCH('Listados Datos'!$P$4,AR267)))</xm:f>
            <xm:f>'Listados Datos'!$P$4</xm:f>
            <x14:dxf>
              <fill>
                <patternFill>
                  <bgColor rgb="FF33CC33"/>
                </patternFill>
              </fill>
            </x14:dxf>
          </x14:cfRule>
          <x14:cfRule type="containsText" priority="11569" operator="containsText" id="{2D806636-1EB5-4F83-878D-794B99DFCB26}">
            <xm:f>NOT(ISERROR(SEARCH('Listados Datos'!$P$5,AR267)))</xm:f>
            <xm:f>'Listados Datos'!$P$5</xm:f>
            <x14:dxf>
              <fill>
                <patternFill>
                  <bgColor rgb="FFFFFF00"/>
                </patternFill>
              </fill>
            </x14:dxf>
          </x14:cfRule>
          <x14:cfRule type="containsText" priority="11570" operator="containsText" id="{FB378CA3-3FA1-4D48-BF02-317BEA651DB2}">
            <xm:f>NOT(ISERROR(SEARCH('Listados Datos'!$P$6,AR267)))</xm:f>
            <xm:f>'Listados Datos'!$P$6</xm:f>
            <x14:dxf>
              <fill>
                <patternFill>
                  <bgColor rgb="FFFFC000"/>
                </patternFill>
              </fill>
            </x14:dxf>
          </x14:cfRule>
          <x14:cfRule type="containsText" priority="11571" operator="containsText" id="{C0ECA2EC-9D23-4A3B-8D59-0696E113E126}">
            <xm:f>NOT(ISERROR(SEARCH('Listados Datos'!$P$7,AR267)))</xm:f>
            <xm:f>'Listados Datos'!$P$7</xm:f>
            <x14:dxf>
              <fill>
                <patternFill>
                  <bgColor rgb="FFFF0000"/>
                </patternFill>
              </fill>
            </x14:dxf>
          </x14:cfRule>
          <xm:sqref>AR267</xm:sqref>
        </x14:conditionalFormatting>
        <x14:conditionalFormatting xmlns:xm="http://schemas.microsoft.com/office/excel/2006/main">
          <x14:cfRule type="containsText" priority="11577" operator="containsText" id="{A6B8E2A3-E14C-4BF1-AB31-EB506A6A6960}">
            <xm:f>NOT(ISERROR(SEARCH('Listados Datos'!$T$3,AT267)))</xm:f>
            <xm:f>'Listados Datos'!$T$3</xm:f>
            <x14:dxf>
              <fill>
                <patternFill patternType="solid">
                  <bgColor rgb="FFC00000"/>
                </patternFill>
              </fill>
            </x14:dxf>
          </x14:cfRule>
          <x14:cfRule type="containsText" priority="11578" operator="containsText" id="{088C8146-20E8-4A83-9FB7-720B6D2BDED1}">
            <xm:f>NOT(ISERROR(SEARCH('Listados Datos'!$T$4,AT267)))</xm:f>
            <xm:f>'Listados Datos'!$T$4</xm:f>
            <x14:dxf>
              <font>
                <b/>
                <i val="0"/>
                <color theme="0"/>
              </font>
              <fill>
                <patternFill>
                  <bgColor rgb="FFE26B0A"/>
                </patternFill>
              </fill>
            </x14:dxf>
          </x14:cfRule>
          <x14:cfRule type="containsText" priority="11579" operator="containsText" id="{44F5D187-213F-4F64-9460-F784995161E8}">
            <xm:f>NOT(ISERROR(SEARCH('Listados Datos'!$T$5,AT267)))</xm:f>
            <xm:f>'Listados Datos'!$T$5</xm:f>
            <x14:dxf>
              <font>
                <b/>
                <i val="0"/>
                <color auto="1"/>
              </font>
              <fill>
                <patternFill>
                  <bgColor rgb="FFFFFF00"/>
                </patternFill>
              </fill>
            </x14:dxf>
          </x14:cfRule>
          <x14:cfRule type="containsText" priority="11580" operator="containsText" id="{2E818E63-AF3A-48D3-8BC7-89EECE76380F}">
            <xm:f>NOT(ISERROR(SEARCH('Listados Datos'!$T$6,AT267)))</xm:f>
            <xm:f>'Listados Datos'!$T$6</xm:f>
            <x14:dxf>
              <font>
                <b/>
                <i val="0"/>
              </font>
              <fill>
                <patternFill>
                  <bgColor rgb="FF92D050"/>
                </patternFill>
              </fill>
            </x14:dxf>
          </x14:cfRule>
          <xm:sqref>AT267</xm:sqref>
        </x14:conditionalFormatting>
        <x14:conditionalFormatting xmlns:xm="http://schemas.microsoft.com/office/excel/2006/main">
          <x14:cfRule type="containsText" priority="11535" operator="containsText" id="{CAE8282C-153D-49BD-95E2-19236A5D026F}">
            <xm:f>NOT(ISERROR(SEARCH('Listados Datos'!$T$3,AT264)))</xm:f>
            <xm:f>'Listados Datos'!$T$3</xm:f>
            <x14:dxf>
              <fill>
                <patternFill patternType="solid">
                  <bgColor rgb="FFC00000"/>
                </patternFill>
              </fill>
            </x14:dxf>
          </x14:cfRule>
          <x14:cfRule type="containsText" priority="11536" operator="containsText" id="{DA8DAFF6-1239-4CC3-A594-D228A3241C36}">
            <xm:f>NOT(ISERROR(SEARCH('Listados Datos'!$T$4,AT264)))</xm:f>
            <xm:f>'Listados Datos'!$T$4</xm:f>
            <x14:dxf>
              <font>
                <b/>
                <i val="0"/>
                <color theme="0"/>
              </font>
              <fill>
                <patternFill>
                  <bgColor rgb="FFE26B0A"/>
                </patternFill>
              </fill>
            </x14:dxf>
          </x14:cfRule>
          <x14:cfRule type="containsText" priority="11537" operator="containsText" id="{AE7967EE-884A-4476-A09C-D13AD690FF35}">
            <xm:f>NOT(ISERROR(SEARCH('Listados Datos'!$T$5,AT264)))</xm:f>
            <xm:f>'Listados Datos'!$T$5</xm:f>
            <x14:dxf>
              <font>
                <b/>
                <i val="0"/>
                <color auto="1"/>
              </font>
              <fill>
                <patternFill>
                  <bgColor rgb="FFFFFF00"/>
                </patternFill>
              </fill>
            </x14:dxf>
          </x14:cfRule>
          <x14:cfRule type="containsText" priority="11538" operator="containsText" id="{F47A8AE1-5433-4056-828D-881279AFA74E}">
            <xm:f>NOT(ISERROR(SEARCH('Listados Datos'!$T$6,AT264)))</xm:f>
            <xm:f>'Listados Datos'!$T$6</xm:f>
            <x14:dxf>
              <font>
                <b/>
                <i val="0"/>
              </font>
              <fill>
                <patternFill>
                  <bgColor rgb="FF92D050"/>
                </patternFill>
              </fill>
            </x14:dxf>
          </x14:cfRule>
          <xm:sqref>AT264</xm:sqref>
        </x14:conditionalFormatting>
        <x14:conditionalFormatting xmlns:xm="http://schemas.microsoft.com/office/excel/2006/main">
          <x14:cfRule type="containsText" priority="11525" operator="containsText" id="{5CD149D2-B869-4E62-93B4-7B165A121F52}">
            <xm:f>NOT(ISERROR(SEARCH('Listados Datos'!$P$3,AR264)))</xm:f>
            <xm:f>'Listados Datos'!$P$3</xm:f>
            <x14:dxf>
              <fill>
                <patternFill>
                  <bgColor rgb="FF99CC00"/>
                </patternFill>
              </fill>
            </x14:dxf>
          </x14:cfRule>
          <x14:cfRule type="containsText" priority="11526" operator="containsText" id="{CE66A3EB-3256-476F-AD03-5672749E3D4E}">
            <xm:f>NOT(ISERROR(SEARCH('Listados Datos'!$P$4,AR264)))</xm:f>
            <xm:f>'Listados Datos'!$P$4</xm:f>
            <x14:dxf>
              <fill>
                <patternFill>
                  <bgColor rgb="FF33CC33"/>
                </patternFill>
              </fill>
            </x14:dxf>
          </x14:cfRule>
          <x14:cfRule type="containsText" priority="11527" operator="containsText" id="{13DA1ECB-E088-495C-ACF9-98B33F301879}">
            <xm:f>NOT(ISERROR(SEARCH('Listados Datos'!$P$5,AR264)))</xm:f>
            <xm:f>'Listados Datos'!$P$5</xm:f>
            <x14:dxf>
              <fill>
                <patternFill>
                  <bgColor rgb="FFFFFF00"/>
                </patternFill>
              </fill>
            </x14:dxf>
          </x14:cfRule>
          <x14:cfRule type="containsText" priority="11528" operator="containsText" id="{E54C8E31-6FF4-4A3B-B9FF-626A18A5618D}">
            <xm:f>NOT(ISERROR(SEARCH('Listados Datos'!$P$6,AR264)))</xm:f>
            <xm:f>'Listados Datos'!$P$6</xm:f>
            <x14:dxf>
              <fill>
                <patternFill>
                  <bgColor rgb="FFFFC000"/>
                </patternFill>
              </fill>
            </x14:dxf>
          </x14:cfRule>
          <x14:cfRule type="containsText" priority="11529" operator="containsText" id="{CF476CE3-43C0-4017-AF03-498C0D4F2590}">
            <xm:f>NOT(ISERROR(SEARCH('Listados Datos'!$P$7,AR264)))</xm:f>
            <xm:f>'Listados Datos'!$P$7</xm:f>
            <x14:dxf>
              <fill>
                <patternFill>
                  <bgColor rgb="FFFF0000"/>
                </patternFill>
              </fill>
            </x14:dxf>
          </x14:cfRule>
          <xm:sqref>AR264</xm:sqref>
        </x14:conditionalFormatting>
        <x14:conditionalFormatting xmlns:xm="http://schemas.microsoft.com/office/excel/2006/main">
          <x14:cfRule type="containsText" priority="11643" operator="containsText" id="{830FA8A3-457D-4542-B2AB-61246306E61A}">
            <xm:f>NOT(ISERROR(SEARCH('Listados Datos'!$T$3,AF262)))</xm:f>
            <xm:f>'Listados Datos'!$T$3</xm:f>
            <x14:dxf>
              <fill>
                <patternFill patternType="solid">
                  <bgColor rgb="FFC00000"/>
                </patternFill>
              </fill>
            </x14:dxf>
          </x14:cfRule>
          <x14:cfRule type="containsText" priority="11644" operator="containsText" id="{334020C5-3B0A-4684-8B30-2D30EE055C16}">
            <xm:f>NOT(ISERROR(SEARCH('Listados Datos'!$T$4,AF262)))</xm:f>
            <xm:f>'Listados Datos'!$T$4</xm:f>
            <x14:dxf>
              <font>
                <b/>
                <i val="0"/>
                <color theme="0"/>
              </font>
              <fill>
                <patternFill>
                  <bgColor rgb="FFE26B0A"/>
                </patternFill>
              </fill>
            </x14:dxf>
          </x14:cfRule>
          <x14:cfRule type="containsText" priority="11645" operator="containsText" id="{DF8A8753-1B1A-4D6C-8E11-F64192F03999}">
            <xm:f>NOT(ISERROR(SEARCH('Listados Datos'!$T$5,AF262)))</xm:f>
            <xm:f>'Listados Datos'!$T$5</xm:f>
            <x14:dxf>
              <font>
                <b/>
                <i val="0"/>
                <color auto="1"/>
              </font>
              <fill>
                <patternFill>
                  <bgColor rgb="FFFFFF00"/>
                </patternFill>
              </fill>
            </x14:dxf>
          </x14:cfRule>
          <x14:cfRule type="containsText" priority="11646" operator="containsText" id="{B8431F54-7AB1-4EBE-8EFE-B58F081D2CC3}">
            <xm:f>NOT(ISERROR(SEARCH('Listados Datos'!$T$6,AF262)))</xm:f>
            <xm:f>'Listados Datos'!$T$6</xm:f>
            <x14:dxf>
              <font>
                <b/>
                <i val="0"/>
              </font>
              <fill>
                <patternFill>
                  <bgColor rgb="FF92D050"/>
                </patternFill>
              </fill>
            </x14:dxf>
          </x14:cfRule>
          <xm:sqref>AF262:AF263 AF267</xm:sqref>
        </x14:conditionalFormatting>
        <x14:conditionalFormatting xmlns:xm="http://schemas.microsoft.com/office/excel/2006/main">
          <x14:cfRule type="containsText" priority="11639" operator="containsText" id="{7D0A023F-7781-4E17-AC70-3357B671E686}">
            <xm:f>NOT(ISERROR(SEARCH('Listados Datos'!$T$3,AB262)))</xm:f>
            <xm:f>'Listados Datos'!$T$3</xm:f>
            <x14:dxf>
              <fill>
                <patternFill patternType="solid">
                  <bgColor rgb="FFC00000"/>
                </patternFill>
              </fill>
            </x14:dxf>
          </x14:cfRule>
          <x14:cfRule type="containsText" priority="11640" operator="containsText" id="{5C99DCC5-2C08-4279-ACF9-3AD5B5414BA0}">
            <xm:f>NOT(ISERROR(SEARCH('Listados Datos'!$T$4,AB262)))</xm:f>
            <xm:f>'Listados Datos'!$T$4</xm:f>
            <x14:dxf>
              <font>
                <b/>
                <i val="0"/>
                <color theme="0"/>
              </font>
              <fill>
                <patternFill>
                  <bgColor rgb="FFE26B0A"/>
                </patternFill>
              </fill>
            </x14:dxf>
          </x14:cfRule>
          <x14:cfRule type="containsText" priority="11641" operator="containsText" id="{E4B6E5FD-9E0E-4DD2-94B8-753553BB3743}">
            <xm:f>NOT(ISERROR(SEARCH('Listados Datos'!$T$5,AB262)))</xm:f>
            <xm:f>'Listados Datos'!$T$5</xm:f>
            <x14:dxf>
              <font>
                <b/>
                <i val="0"/>
                <color auto="1"/>
              </font>
              <fill>
                <patternFill>
                  <bgColor rgb="FFFFFF00"/>
                </patternFill>
              </fill>
            </x14:dxf>
          </x14:cfRule>
          <x14:cfRule type="containsText" priority="11642" operator="containsText" id="{50247D54-D53A-4FF7-A0D3-7CA9C7DA099C}">
            <xm:f>NOT(ISERROR(SEARCH('Listados Datos'!$T$6,AB262)))</xm:f>
            <xm:f>'Listados Datos'!$T$6</xm:f>
            <x14:dxf>
              <font>
                <b/>
                <i val="0"/>
              </font>
              <fill>
                <patternFill>
                  <bgColor rgb="FF92D050"/>
                </patternFill>
              </fill>
            </x14:dxf>
          </x14:cfRule>
          <xm:sqref>AB262:AB263</xm:sqref>
        </x14:conditionalFormatting>
        <x14:conditionalFormatting xmlns:xm="http://schemas.microsoft.com/office/excel/2006/main">
          <x14:cfRule type="containsText" priority="11629" operator="containsText" id="{3C45EAB2-7F96-4095-B4D5-55ACCC762552}">
            <xm:f>NOT(ISERROR(SEARCH('Listados Datos'!$P$3,Z262)))</xm:f>
            <xm:f>'Listados Datos'!$P$3</xm:f>
            <x14:dxf>
              <fill>
                <patternFill>
                  <bgColor rgb="FF99CC00"/>
                </patternFill>
              </fill>
            </x14:dxf>
          </x14:cfRule>
          <x14:cfRule type="containsText" priority="11630" operator="containsText" id="{9A8A7571-C9AF-4320-AA68-42A7073687A7}">
            <xm:f>NOT(ISERROR(SEARCH('Listados Datos'!$P$4,Z262)))</xm:f>
            <xm:f>'Listados Datos'!$P$4</xm:f>
            <x14:dxf>
              <fill>
                <patternFill>
                  <bgColor rgb="FF33CC33"/>
                </patternFill>
              </fill>
            </x14:dxf>
          </x14:cfRule>
          <x14:cfRule type="containsText" priority="11631" operator="containsText" id="{180745C7-19C0-400B-BE65-A2E8F13918A2}">
            <xm:f>NOT(ISERROR(SEARCH('Listados Datos'!$P$5,Z262)))</xm:f>
            <xm:f>'Listados Datos'!$P$5</xm:f>
            <x14:dxf>
              <fill>
                <patternFill>
                  <bgColor rgb="FFFFFF00"/>
                </patternFill>
              </fill>
            </x14:dxf>
          </x14:cfRule>
          <x14:cfRule type="containsText" priority="11632" operator="containsText" id="{3D9714F8-D9C4-47AD-8AFC-286663B469BA}">
            <xm:f>NOT(ISERROR(SEARCH('Listados Datos'!$P$6,Z262)))</xm:f>
            <xm:f>'Listados Datos'!$P$6</xm:f>
            <x14:dxf>
              <fill>
                <patternFill>
                  <bgColor rgb="FFFFC000"/>
                </patternFill>
              </fill>
            </x14:dxf>
          </x14:cfRule>
          <x14:cfRule type="containsText" priority="11633" operator="containsText" id="{A088BE80-5343-4D8D-A55F-E17D09DFBEF4}">
            <xm:f>NOT(ISERROR(SEARCH('Listados Datos'!$P$7,Z262)))</xm:f>
            <xm:f>'Listados Datos'!$P$7</xm:f>
            <x14:dxf>
              <fill>
                <patternFill>
                  <bgColor rgb="FFFF0000"/>
                </patternFill>
              </fill>
            </x14:dxf>
          </x14:cfRule>
          <xm:sqref>Z262:Z263</xm:sqref>
        </x14:conditionalFormatting>
        <x14:conditionalFormatting xmlns:xm="http://schemas.microsoft.com/office/excel/2006/main">
          <x14:cfRule type="containsText" priority="11605" operator="containsText" id="{23594F8C-2165-44F0-94A2-D8E8DF6BD338}">
            <xm:f>NOT(ISERROR(SEARCH('Listados Datos'!$T$3,AT262)))</xm:f>
            <xm:f>'Listados Datos'!$T$3</xm:f>
            <x14:dxf>
              <fill>
                <patternFill patternType="solid">
                  <bgColor rgb="FFC00000"/>
                </patternFill>
              </fill>
            </x14:dxf>
          </x14:cfRule>
          <x14:cfRule type="containsText" priority="11606" operator="containsText" id="{C8106660-85EC-47A8-9828-EBCA99F3D4E5}">
            <xm:f>NOT(ISERROR(SEARCH('Listados Datos'!$T$4,AT262)))</xm:f>
            <xm:f>'Listados Datos'!$T$4</xm:f>
            <x14:dxf>
              <font>
                <b/>
                <i val="0"/>
                <color theme="0"/>
              </font>
              <fill>
                <patternFill>
                  <bgColor rgb="FFE26B0A"/>
                </patternFill>
              </fill>
            </x14:dxf>
          </x14:cfRule>
          <x14:cfRule type="containsText" priority="11607" operator="containsText" id="{4CA747CB-7BFA-4D9B-B8D2-B03BF6870551}">
            <xm:f>NOT(ISERROR(SEARCH('Listados Datos'!$T$5,AT262)))</xm:f>
            <xm:f>'Listados Datos'!$T$5</xm:f>
            <x14:dxf>
              <font>
                <b/>
                <i val="0"/>
                <color auto="1"/>
              </font>
              <fill>
                <patternFill>
                  <bgColor rgb="FFFFFF00"/>
                </patternFill>
              </fill>
            </x14:dxf>
          </x14:cfRule>
          <x14:cfRule type="containsText" priority="11608" operator="containsText" id="{C4CF9192-2F21-4240-87C1-E37E5D55F9B3}">
            <xm:f>NOT(ISERROR(SEARCH('Listados Datos'!$T$6,AT262)))</xm:f>
            <xm:f>'Listados Datos'!$T$6</xm:f>
            <x14:dxf>
              <font>
                <b/>
                <i val="0"/>
              </font>
              <fill>
                <patternFill>
                  <bgColor rgb="FF92D050"/>
                </patternFill>
              </fill>
            </x14:dxf>
          </x14:cfRule>
          <xm:sqref>AT262</xm:sqref>
        </x14:conditionalFormatting>
        <x14:conditionalFormatting xmlns:xm="http://schemas.microsoft.com/office/excel/2006/main">
          <x14:cfRule type="containsText" priority="11595" operator="containsText" id="{A3B53F04-3F05-4C26-A2C1-C34EE2874A90}">
            <xm:f>NOT(ISERROR(SEARCH('Listados Datos'!$P$3,AR262)))</xm:f>
            <xm:f>'Listados Datos'!$P$3</xm:f>
            <x14:dxf>
              <fill>
                <patternFill>
                  <bgColor rgb="FF99CC00"/>
                </patternFill>
              </fill>
            </x14:dxf>
          </x14:cfRule>
          <x14:cfRule type="containsText" priority="11596" operator="containsText" id="{6634AC0E-80E1-471D-A933-B7A7421A5AE4}">
            <xm:f>NOT(ISERROR(SEARCH('Listados Datos'!$P$4,AR262)))</xm:f>
            <xm:f>'Listados Datos'!$P$4</xm:f>
            <x14:dxf>
              <fill>
                <patternFill>
                  <bgColor rgb="FF33CC33"/>
                </patternFill>
              </fill>
            </x14:dxf>
          </x14:cfRule>
          <x14:cfRule type="containsText" priority="11597" operator="containsText" id="{1CE16EA6-EC19-42E4-9EA3-A66D99594C34}">
            <xm:f>NOT(ISERROR(SEARCH('Listados Datos'!$P$5,AR262)))</xm:f>
            <xm:f>'Listados Datos'!$P$5</xm:f>
            <x14:dxf>
              <fill>
                <patternFill>
                  <bgColor rgb="FFFFFF00"/>
                </patternFill>
              </fill>
            </x14:dxf>
          </x14:cfRule>
          <x14:cfRule type="containsText" priority="11598" operator="containsText" id="{6BA5FF04-D03E-4E1D-B38D-45DF5F972E4A}">
            <xm:f>NOT(ISERROR(SEARCH('Listados Datos'!$P$6,AR262)))</xm:f>
            <xm:f>'Listados Datos'!$P$6</xm:f>
            <x14:dxf>
              <fill>
                <patternFill>
                  <bgColor rgb="FFFFC000"/>
                </patternFill>
              </fill>
            </x14:dxf>
          </x14:cfRule>
          <x14:cfRule type="containsText" priority="11599" operator="containsText" id="{37455DDA-B048-4028-B031-C97DB94F0B99}">
            <xm:f>NOT(ISERROR(SEARCH('Listados Datos'!$P$7,AR262)))</xm:f>
            <xm:f>'Listados Datos'!$P$7</xm:f>
            <x14:dxf>
              <fill>
                <patternFill>
                  <bgColor rgb="FFFF0000"/>
                </patternFill>
              </fill>
            </x14:dxf>
          </x14:cfRule>
          <xm:sqref>AR262</xm:sqref>
        </x14:conditionalFormatting>
        <x14:conditionalFormatting xmlns:xm="http://schemas.microsoft.com/office/excel/2006/main">
          <x14:cfRule type="containsText" priority="11591" operator="containsText" id="{DEF46B12-A315-4881-95B5-FDAE8C447EB7}">
            <xm:f>NOT(ISERROR(SEARCH('Listados Datos'!$T$3,AT263)))</xm:f>
            <xm:f>'Listados Datos'!$T$3</xm:f>
            <x14:dxf>
              <fill>
                <patternFill patternType="solid">
                  <bgColor rgb="FFC00000"/>
                </patternFill>
              </fill>
            </x14:dxf>
          </x14:cfRule>
          <x14:cfRule type="containsText" priority="11592" operator="containsText" id="{4E14F35F-87EB-4F4A-B5DA-BE0CBF9465B3}">
            <xm:f>NOT(ISERROR(SEARCH('Listados Datos'!$T$4,AT263)))</xm:f>
            <xm:f>'Listados Datos'!$T$4</xm:f>
            <x14:dxf>
              <font>
                <b/>
                <i val="0"/>
                <color theme="0"/>
              </font>
              <fill>
                <patternFill>
                  <bgColor rgb="FFE26B0A"/>
                </patternFill>
              </fill>
            </x14:dxf>
          </x14:cfRule>
          <x14:cfRule type="containsText" priority="11593" operator="containsText" id="{67E081D3-A8FA-43C4-911B-5A75B599F645}">
            <xm:f>NOT(ISERROR(SEARCH('Listados Datos'!$T$5,AT263)))</xm:f>
            <xm:f>'Listados Datos'!$T$5</xm:f>
            <x14:dxf>
              <font>
                <b/>
                <i val="0"/>
                <color auto="1"/>
              </font>
              <fill>
                <patternFill>
                  <bgColor rgb="FFFFFF00"/>
                </patternFill>
              </fill>
            </x14:dxf>
          </x14:cfRule>
          <x14:cfRule type="containsText" priority="11594" operator="containsText" id="{415DFC06-5DEC-4F03-B367-C0E91183F078}">
            <xm:f>NOT(ISERROR(SEARCH('Listados Datos'!$T$6,AT263)))</xm:f>
            <xm:f>'Listados Datos'!$T$6</xm:f>
            <x14:dxf>
              <font>
                <b/>
                <i val="0"/>
              </font>
              <fill>
                <patternFill>
                  <bgColor rgb="FF92D050"/>
                </patternFill>
              </fill>
            </x14:dxf>
          </x14:cfRule>
          <xm:sqref>AT263</xm:sqref>
        </x14:conditionalFormatting>
        <x14:conditionalFormatting xmlns:xm="http://schemas.microsoft.com/office/excel/2006/main">
          <x14:cfRule type="containsText" priority="11581" operator="containsText" id="{1BB24B29-E0F3-435C-BC81-E9778AFC6477}">
            <xm:f>NOT(ISERROR(SEARCH('Listados Datos'!$P$3,AR263)))</xm:f>
            <xm:f>'Listados Datos'!$P$3</xm:f>
            <x14:dxf>
              <fill>
                <patternFill>
                  <bgColor rgb="FF99CC00"/>
                </patternFill>
              </fill>
            </x14:dxf>
          </x14:cfRule>
          <x14:cfRule type="containsText" priority="11582" operator="containsText" id="{C1EFB570-0E59-43DB-A66D-5010C7C4F23E}">
            <xm:f>NOT(ISERROR(SEARCH('Listados Datos'!$P$4,AR263)))</xm:f>
            <xm:f>'Listados Datos'!$P$4</xm:f>
            <x14:dxf>
              <fill>
                <patternFill>
                  <bgColor rgb="FF33CC33"/>
                </patternFill>
              </fill>
            </x14:dxf>
          </x14:cfRule>
          <x14:cfRule type="containsText" priority="11583" operator="containsText" id="{CB65EC2A-AD59-4595-AFDD-0BF012397C99}">
            <xm:f>NOT(ISERROR(SEARCH('Listados Datos'!$P$5,AR263)))</xm:f>
            <xm:f>'Listados Datos'!$P$5</xm:f>
            <x14:dxf>
              <fill>
                <patternFill>
                  <bgColor rgb="FFFFFF00"/>
                </patternFill>
              </fill>
            </x14:dxf>
          </x14:cfRule>
          <x14:cfRule type="containsText" priority="11584" operator="containsText" id="{4B856776-CD45-4D89-A9B4-28FDE763C083}">
            <xm:f>NOT(ISERROR(SEARCH('Listados Datos'!$P$6,AR263)))</xm:f>
            <xm:f>'Listados Datos'!$P$6</xm:f>
            <x14:dxf>
              <fill>
                <patternFill>
                  <bgColor rgb="FFFFC000"/>
                </patternFill>
              </fill>
            </x14:dxf>
          </x14:cfRule>
          <x14:cfRule type="containsText" priority="11585" operator="containsText" id="{F4A15681-C1E8-4093-855F-F86B6AEAFE62}">
            <xm:f>NOT(ISERROR(SEARCH('Listados Datos'!$P$7,AR263)))</xm:f>
            <xm:f>'Listados Datos'!$P$7</xm:f>
            <x14:dxf>
              <fill>
                <patternFill>
                  <bgColor rgb="FFFF0000"/>
                </patternFill>
              </fill>
            </x14:dxf>
          </x14:cfRule>
          <xm:sqref>AR263</xm:sqref>
        </x14:conditionalFormatting>
        <x14:conditionalFormatting xmlns:xm="http://schemas.microsoft.com/office/excel/2006/main">
          <x14:cfRule type="containsText" priority="11441" operator="containsText" id="{C10E4535-E27D-49EB-8BAD-9F47752E292F}">
            <xm:f>NOT(ISERROR(SEARCH('Listados Datos'!$T$3,AT273)))</xm:f>
            <xm:f>'Listados Datos'!$T$3</xm:f>
            <x14:dxf>
              <fill>
                <patternFill patternType="solid">
                  <bgColor rgb="FFC00000"/>
                </patternFill>
              </fill>
            </x14:dxf>
          </x14:cfRule>
          <x14:cfRule type="containsText" priority="11442" operator="containsText" id="{804F6DFA-B915-48CE-B75B-6048EF160694}">
            <xm:f>NOT(ISERROR(SEARCH('Listados Datos'!$T$4,AT273)))</xm:f>
            <xm:f>'Listados Datos'!$T$4</xm:f>
            <x14:dxf>
              <font>
                <b/>
                <i val="0"/>
                <color theme="0"/>
              </font>
              <fill>
                <patternFill>
                  <bgColor rgb="FFE26B0A"/>
                </patternFill>
              </fill>
            </x14:dxf>
          </x14:cfRule>
          <x14:cfRule type="containsText" priority="11443" operator="containsText" id="{B6C9B399-CC80-48EE-B243-C4BB108117D9}">
            <xm:f>NOT(ISERROR(SEARCH('Listados Datos'!$T$5,AT273)))</xm:f>
            <xm:f>'Listados Datos'!$T$5</xm:f>
            <x14:dxf>
              <font>
                <b/>
                <i val="0"/>
                <color auto="1"/>
              </font>
              <fill>
                <patternFill>
                  <bgColor rgb="FFFFFF00"/>
                </patternFill>
              </fill>
            </x14:dxf>
          </x14:cfRule>
          <x14:cfRule type="containsText" priority="11444" operator="containsText" id="{A7CF1AE9-0B43-462B-A3CB-95506E31A6D5}">
            <xm:f>NOT(ISERROR(SEARCH('Listados Datos'!$T$6,AT273)))</xm:f>
            <xm:f>'Listados Datos'!$T$6</xm:f>
            <x14:dxf>
              <font>
                <b/>
                <i val="0"/>
              </font>
              <fill>
                <patternFill>
                  <bgColor rgb="FF92D050"/>
                </patternFill>
              </fill>
            </x14:dxf>
          </x14:cfRule>
          <xm:sqref>AT273</xm:sqref>
        </x14:conditionalFormatting>
        <x14:conditionalFormatting xmlns:xm="http://schemas.microsoft.com/office/excel/2006/main">
          <x14:cfRule type="containsText" priority="11431" operator="containsText" id="{CADFE0AE-7D6C-48EB-BDB3-51A159B1A52D}">
            <xm:f>NOT(ISERROR(SEARCH('Listados Datos'!$P$3,AR273)))</xm:f>
            <xm:f>'Listados Datos'!$P$3</xm:f>
            <x14:dxf>
              <fill>
                <patternFill>
                  <bgColor rgb="FF99CC00"/>
                </patternFill>
              </fill>
            </x14:dxf>
          </x14:cfRule>
          <x14:cfRule type="containsText" priority="11432" operator="containsText" id="{F06FC36A-3FE3-4FE9-B32B-9276D7660362}">
            <xm:f>NOT(ISERROR(SEARCH('Listados Datos'!$P$4,AR273)))</xm:f>
            <xm:f>'Listados Datos'!$P$4</xm:f>
            <x14:dxf>
              <fill>
                <patternFill>
                  <bgColor rgb="FF33CC33"/>
                </patternFill>
              </fill>
            </x14:dxf>
          </x14:cfRule>
          <x14:cfRule type="containsText" priority="11433" operator="containsText" id="{2E670101-CCF8-42E5-BB81-26DB9D4E3061}">
            <xm:f>NOT(ISERROR(SEARCH('Listados Datos'!$P$5,AR273)))</xm:f>
            <xm:f>'Listados Datos'!$P$5</xm:f>
            <x14:dxf>
              <fill>
                <patternFill>
                  <bgColor rgb="FFFFFF00"/>
                </patternFill>
              </fill>
            </x14:dxf>
          </x14:cfRule>
          <x14:cfRule type="containsText" priority="11434" operator="containsText" id="{ED46F744-48C2-4440-AFAE-9CF77435A762}">
            <xm:f>NOT(ISERROR(SEARCH('Listados Datos'!$P$6,AR273)))</xm:f>
            <xm:f>'Listados Datos'!$P$6</xm:f>
            <x14:dxf>
              <fill>
                <patternFill>
                  <bgColor rgb="FFFFC000"/>
                </patternFill>
              </fill>
            </x14:dxf>
          </x14:cfRule>
          <x14:cfRule type="containsText" priority="11435" operator="containsText" id="{FF9AF060-836A-46D7-94B3-AE9AFEB61A4B}">
            <xm:f>NOT(ISERROR(SEARCH('Listados Datos'!$P$7,AR273)))</xm:f>
            <xm:f>'Listados Datos'!$P$7</xm:f>
            <x14:dxf>
              <fill>
                <patternFill>
                  <bgColor rgb="FFFF0000"/>
                </patternFill>
              </fill>
            </x14:dxf>
          </x14:cfRule>
          <xm:sqref>AR273</xm:sqref>
        </x14:conditionalFormatting>
        <x14:conditionalFormatting xmlns:xm="http://schemas.microsoft.com/office/excel/2006/main">
          <x14:cfRule type="containsText" priority="11563" operator="containsText" id="{0008FEA1-4233-48EF-8146-642E7BABAF5E}">
            <xm:f>NOT(ISERROR(SEARCH('Listados Datos'!$T$3,AF264)))</xm:f>
            <xm:f>'Listados Datos'!$T$3</xm:f>
            <x14:dxf>
              <fill>
                <patternFill patternType="solid">
                  <bgColor rgb="FFC00000"/>
                </patternFill>
              </fill>
            </x14:dxf>
          </x14:cfRule>
          <x14:cfRule type="containsText" priority="11564" operator="containsText" id="{BCE2B75E-4633-4115-BD0E-4CFFCA82606B}">
            <xm:f>NOT(ISERROR(SEARCH('Listados Datos'!$T$4,AF264)))</xm:f>
            <xm:f>'Listados Datos'!$T$4</xm:f>
            <x14:dxf>
              <font>
                <b/>
                <i val="0"/>
                <color theme="0"/>
              </font>
              <fill>
                <patternFill>
                  <bgColor rgb="FFE26B0A"/>
                </patternFill>
              </fill>
            </x14:dxf>
          </x14:cfRule>
          <x14:cfRule type="containsText" priority="11565" operator="containsText" id="{DB6805FE-7103-4C5D-A090-0AA32EFD1DC3}">
            <xm:f>NOT(ISERROR(SEARCH('Listados Datos'!$T$5,AF264)))</xm:f>
            <xm:f>'Listados Datos'!$T$5</xm:f>
            <x14:dxf>
              <font>
                <b/>
                <i val="0"/>
                <color auto="1"/>
              </font>
              <fill>
                <patternFill>
                  <bgColor rgb="FFFFFF00"/>
                </patternFill>
              </fill>
            </x14:dxf>
          </x14:cfRule>
          <x14:cfRule type="containsText" priority="11566" operator="containsText" id="{5ACB7780-D92D-4520-BB88-253D690CBE90}">
            <xm:f>NOT(ISERROR(SEARCH('Listados Datos'!$T$6,AF264)))</xm:f>
            <xm:f>'Listados Datos'!$T$6</xm:f>
            <x14:dxf>
              <font>
                <b/>
                <i val="0"/>
              </font>
              <fill>
                <patternFill>
                  <bgColor rgb="FF92D050"/>
                </patternFill>
              </fill>
            </x14:dxf>
          </x14:cfRule>
          <xm:sqref>AF264:AF265</xm:sqref>
        </x14:conditionalFormatting>
        <x14:conditionalFormatting xmlns:xm="http://schemas.microsoft.com/office/excel/2006/main">
          <x14:cfRule type="containsText" priority="11559" operator="containsText" id="{7A008EFB-C5A8-443D-BDA8-D89D2010EB12}">
            <xm:f>NOT(ISERROR(SEARCH('Listados Datos'!$T$3,AB264)))</xm:f>
            <xm:f>'Listados Datos'!$T$3</xm:f>
            <x14:dxf>
              <fill>
                <patternFill patternType="solid">
                  <bgColor rgb="FFC00000"/>
                </patternFill>
              </fill>
            </x14:dxf>
          </x14:cfRule>
          <x14:cfRule type="containsText" priority="11560" operator="containsText" id="{5C5BF5B9-B1A9-4531-B165-31228FD541D2}">
            <xm:f>NOT(ISERROR(SEARCH('Listados Datos'!$T$4,AB264)))</xm:f>
            <xm:f>'Listados Datos'!$T$4</xm:f>
            <x14:dxf>
              <font>
                <b/>
                <i val="0"/>
                <color theme="0"/>
              </font>
              <fill>
                <patternFill>
                  <bgColor rgb="FFE26B0A"/>
                </patternFill>
              </fill>
            </x14:dxf>
          </x14:cfRule>
          <x14:cfRule type="containsText" priority="11561" operator="containsText" id="{C982FF81-8B20-44CE-871F-CEA2A9D54C97}">
            <xm:f>NOT(ISERROR(SEARCH('Listados Datos'!$T$5,AB264)))</xm:f>
            <xm:f>'Listados Datos'!$T$5</xm:f>
            <x14:dxf>
              <font>
                <b/>
                <i val="0"/>
                <color auto="1"/>
              </font>
              <fill>
                <patternFill>
                  <bgColor rgb="FFFFFF00"/>
                </patternFill>
              </fill>
            </x14:dxf>
          </x14:cfRule>
          <x14:cfRule type="containsText" priority="11562" operator="containsText" id="{5CC7D813-538F-4DD8-922C-9FE965497ADC}">
            <xm:f>NOT(ISERROR(SEARCH('Listados Datos'!$T$6,AB264)))</xm:f>
            <xm:f>'Listados Datos'!$T$6</xm:f>
            <x14:dxf>
              <font>
                <b/>
                <i val="0"/>
              </font>
              <fill>
                <patternFill>
                  <bgColor rgb="FF92D050"/>
                </patternFill>
              </fill>
            </x14:dxf>
          </x14:cfRule>
          <xm:sqref>AB264:AB265</xm:sqref>
        </x14:conditionalFormatting>
        <x14:conditionalFormatting xmlns:xm="http://schemas.microsoft.com/office/excel/2006/main">
          <x14:cfRule type="containsText" priority="11549" operator="containsText" id="{31025FA1-DA08-4D4F-8E80-CA2151F08CE9}">
            <xm:f>NOT(ISERROR(SEARCH('Listados Datos'!$P$3,Z264)))</xm:f>
            <xm:f>'Listados Datos'!$P$3</xm:f>
            <x14:dxf>
              <fill>
                <patternFill>
                  <bgColor rgb="FF99CC00"/>
                </patternFill>
              </fill>
            </x14:dxf>
          </x14:cfRule>
          <x14:cfRule type="containsText" priority="11550" operator="containsText" id="{ADAF9840-4678-4774-B953-70BBD4869B49}">
            <xm:f>NOT(ISERROR(SEARCH('Listados Datos'!$P$4,Z264)))</xm:f>
            <xm:f>'Listados Datos'!$P$4</xm:f>
            <x14:dxf>
              <fill>
                <patternFill>
                  <bgColor rgb="FF33CC33"/>
                </patternFill>
              </fill>
            </x14:dxf>
          </x14:cfRule>
          <x14:cfRule type="containsText" priority="11551" operator="containsText" id="{7CA90EC8-A790-453E-A73D-6177DE3ADC4B}">
            <xm:f>NOT(ISERROR(SEARCH('Listados Datos'!$P$5,Z264)))</xm:f>
            <xm:f>'Listados Datos'!$P$5</xm:f>
            <x14:dxf>
              <fill>
                <patternFill>
                  <bgColor rgb="FFFFFF00"/>
                </patternFill>
              </fill>
            </x14:dxf>
          </x14:cfRule>
          <x14:cfRule type="containsText" priority="11552" operator="containsText" id="{C2E072AD-1F30-4339-AA4C-402C6EB99F4D}">
            <xm:f>NOT(ISERROR(SEARCH('Listados Datos'!$P$6,Z264)))</xm:f>
            <xm:f>'Listados Datos'!$P$6</xm:f>
            <x14:dxf>
              <fill>
                <patternFill>
                  <bgColor rgb="FFFFC000"/>
                </patternFill>
              </fill>
            </x14:dxf>
          </x14:cfRule>
          <x14:cfRule type="containsText" priority="11553" operator="containsText" id="{2DE00F3C-E5AA-4261-B05B-6165FE28A011}">
            <xm:f>NOT(ISERROR(SEARCH('Listados Datos'!$P$7,Z264)))</xm:f>
            <xm:f>'Listados Datos'!$P$7</xm:f>
            <x14:dxf>
              <fill>
                <patternFill>
                  <bgColor rgb="FFFF0000"/>
                </patternFill>
              </fill>
            </x14:dxf>
          </x14:cfRule>
          <xm:sqref>Z264:Z265</xm:sqref>
        </x14:conditionalFormatting>
        <x14:conditionalFormatting xmlns:xm="http://schemas.microsoft.com/office/excel/2006/main">
          <x14:cfRule type="containsText" priority="11399" operator="containsText" id="{01D2FEDE-13C8-4E64-94AC-693C028B1B0C}">
            <xm:f>NOT(ISERROR(SEARCH('Listados Datos'!$T$3,AT270)))</xm:f>
            <xm:f>'Listados Datos'!$T$3</xm:f>
            <x14:dxf>
              <fill>
                <patternFill patternType="solid">
                  <bgColor rgb="FFC00000"/>
                </patternFill>
              </fill>
            </x14:dxf>
          </x14:cfRule>
          <x14:cfRule type="containsText" priority="11400" operator="containsText" id="{3365F95F-53A3-46A7-A83A-7C9EC1FBBAB8}">
            <xm:f>NOT(ISERROR(SEARCH('Listados Datos'!$T$4,AT270)))</xm:f>
            <xm:f>'Listados Datos'!$T$4</xm:f>
            <x14:dxf>
              <font>
                <b/>
                <i val="0"/>
                <color theme="0"/>
              </font>
              <fill>
                <patternFill>
                  <bgColor rgb="FFE26B0A"/>
                </patternFill>
              </fill>
            </x14:dxf>
          </x14:cfRule>
          <x14:cfRule type="containsText" priority="11401" operator="containsText" id="{158F11FB-4DDE-4D68-A9AF-9C0BEDB6E88E}">
            <xm:f>NOT(ISERROR(SEARCH('Listados Datos'!$T$5,AT270)))</xm:f>
            <xm:f>'Listados Datos'!$T$5</xm:f>
            <x14:dxf>
              <font>
                <b/>
                <i val="0"/>
                <color auto="1"/>
              </font>
              <fill>
                <patternFill>
                  <bgColor rgb="FFFFFF00"/>
                </patternFill>
              </fill>
            </x14:dxf>
          </x14:cfRule>
          <x14:cfRule type="containsText" priority="11402" operator="containsText" id="{3499F628-0FD7-40D5-8825-1E5DDFA8195A}">
            <xm:f>NOT(ISERROR(SEARCH('Listados Datos'!$T$6,AT270)))</xm:f>
            <xm:f>'Listados Datos'!$T$6</xm:f>
            <x14:dxf>
              <font>
                <b/>
                <i val="0"/>
              </font>
              <fill>
                <patternFill>
                  <bgColor rgb="FF92D050"/>
                </patternFill>
              </fill>
            </x14:dxf>
          </x14:cfRule>
          <xm:sqref>AT270</xm:sqref>
        </x14:conditionalFormatting>
        <x14:conditionalFormatting xmlns:xm="http://schemas.microsoft.com/office/excel/2006/main">
          <x14:cfRule type="containsText" priority="11389" operator="containsText" id="{07CA96E8-A562-4716-B42E-0E804AAC9459}">
            <xm:f>NOT(ISERROR(SEARCH('Listados Datos'!$P$3,AR270)))</xm:f>
            <xm:f>'Listados Datos'!$P$3</xm:f>
            <x14:dxf>
              <fill>
                <patternFill>
                  <bgColor rgb="FF99CC00"/>
                </patternFill>
              </fill>
            </x14:dxf>
          </x14:cfRule>
          <x14:cfRule type="containsText" priority="11390" operator="containsText" id="{764FD279-22AF-4140-B06A-D32CB51AFEC4}">
            <xm:f>NOT(ISERROR(SEARCH('Listados Datos'!$P$4,AR270)))</xm:f>
            <xm:f>'Listados Datos'!$P$4</xm:f>
            <x14:dxf>
              <fill>
                <patternFill>
                  <bgColor rgb="FF33CC33"/>
                </patternFill>
              </fill>
            </x14:dxf>
          </x14:cfRule>
          <x14:cfRule type="containsText" priority="11391" operator="containsText" id="{3186470D-5DDE-4290-9FC2-54399D9A84CF}">
            <xm:f>NOT(ISERROR(SEARCH('Listados Datos'!$P$5,AR270)))</xm:f>
            <xm:f>'Listados Datos'!$P$5</xm:f>
            <x14:dxf>
              <fill>
                <patternFill>
                  <bgColor rgb="FFFFFF00"/>
                </patternFill>
              </fill>
            </x14:dxf>
          </x14:cfRule>
          <x14:cfRule type="containsText" priority="11392" operator="containsText" id="{2598F921-2C88-4F59-B198-E9A20BF5D186}">
            <xm:f>NOT(ISERROR(SEARCH('Listados Datos'!$P$6,AR270)))</xm:f>
            <xm:f>'Listados Datos'!$P$6</xm:f>
            <x14:dxf>
              <fill>
                <patternFill>
                  <bgColor rgb="FFFFC000"/>
                </patternFill>
              </fill>
            </x14:dxf>
          </x14:cfRule>
          <x14:cfRule type="containsText" priority="11393" operator="containsText" id="{4BBFE0C1-AED4-4D54-855D-3525CF17CAF0}">
            <xm:f>NOT(ISERROR(SEARCH('Listados Datos'!$P$7,AR270)))</xm:f>
            <xm:f>'Listados Datos'!$P$7</xm:f>
            <x14:dxf>
              <fill>
                <patternFill>
                  <bgColor rgb="FFFF0000"/>
                </patternFill>
              </fill>
            </x14:dxf>
          </x14:cfRule>
          <xm:sqref>AR270</xm:sqref>
        </x14:conditionalFormatting>
        <x14:conditionalFormatting xmlns:xm="http://schemas.microsoft.com/office/excel/2006/main">
          <x14:cfRule type="containsText" priority="11521" operator="containsText" id="{AC4AB9C2-93B1-4B1B-B09D-42B092B1E1D6}">
            <xm:f>NOT(ISERROR(SEARCH('Listados Datos'!$T$3,AT265)))</xm:f>
            <xm:f>'Listados Datos'!$T$3</xm:f>
            <x14:dxf>
              <fill>
                <patternFill patternType="solid">
                  <bgColor rgb="FFC00000"/>
                </patternFill>
              </fill>
            </x14:dxf>
          </x14:cfRule>
          <x14:cfRule type="containsText" priority="11522" operator="containsText" id="{5839A98B-FE97-48A9-B98E-87FC5BB8A42C}">
            <xm:f>NOT(ISERROR(SEARCH('Listados Datos'!$T$4,AT265)))</xm:f>
            <xm:f>'Listados Datos'!$T$4</xm:f>
            <x14:dxf>
              <font>
                <b/>
                <i val="0"/>
                <color theme="0"/>
              </font>
              <fill>
                <patternFill>
                  <bgColor rgb="FFE26B0A"/>
                </patternFill>
              </fill>
            </x14:dxf>
          </x14:cfRule>
          <x14:cfRule type="containsText" priority="11523" operator="containsText" id="{1C6A5FC8-9E03-41CD-AE7D-E926E07D676F}">
            <xm:f>NOT(ISERROR(SEARCH('Listados Datos'!$T$5,AT265)))</xm:f>
            <xm:f>'Listados Datos'!$T$5</xm:f>
            <x14:dxf>
              <font>
                <b/>
                <i val="0"/>
                <color auto="1"/>
              </font>
              <fill>
                <patternFill>
                  <bgColor rgb="FFFFFF00"/>
                </patternFill>
              </fill>
            </x14:dxf>
          </x14:cfRule>
          <x14:cfRule type="containsText" priority="11524" operator="containsText" id="{B16D7987-E0EC-4E04-80D4-2FE036345910}">
            <xm:f>NOT(ISERROR(SEARCH('Listados Datos'!$T$6,AT265)))</xm:f>
            <xm:f>'Listados Datos'!$T$6</xm:f>
            <x14:dxf>
              <font>
                <b/>
                <i val="0"/>
              </font>
              <fill>
                <patternFill>
                  <bgColor rgb="FF92D050"/>
                </patternFill>
              </fill>
            </x14:dxf>
          </x14:cfRule>
          <xm:sqref>AT265</xm:sqref>
        </x14:conditionalFormatting>
        <x14:conditionalFormatting xmlns:xm="http://schemas.microsoft.com/office/excel/2006/main">
          <x14:cfRule type="containsText" priority="11511" operator="containsText" id="{3EED3E91-FDEB-4FB5-B7D4-0DED306E26AD}">
            <xm:f>NOT(ISERROR(SEARCH('Listados Datos'!$P$3,AR265)))</xm:f>
            <xm:f>'Listados Datos'!$P$3</xm:f>
            <x14:dxf>
              <fill>
                <patternFill>
                  <bgColor rgb="FF99CC00"/>
                </patternFill>
              </fill>
            </x14:dxf>
          </x14:cfRule>
          <x14:cfRule type="containsText" priority="11512" operator="containsText" id="{D4E60FC7-48AC-4AF3-8EB0-893481A3D95E}">
            <xm:f>NOT(ISERROR(SEARCH('Listados Datos'!$P$4,AR265)))</xm:f>
            <xm:f>'Listados Datos'!$P$4</xm:f>
            <x14:dxf>
              <fill>
                <patternFill>
                  <bgColor rgb="FF33CC33"/>
                </patternFill>
              </fill>
            </x14:dxf>
          </x14:cfRule>
          <x14:cfRule type="containsText" priority="11513" operator="containsText" id="{18A85636-F1D0-4A85-973F-47BD720260FD}">
            <xm:f>NOT(ISERROR(SEARCH('Listados Datos'!$P$5,AR265)))</xm:f>
            <xm:f>'Listados Datos'!$P$5</xm:f>
            <x14:dxf>
              <fill>
                <patternFill>
                  <bgColor rgb="FFFFFF00"/>
                </patternFill>
              </fill>
            </x14:dxf>
          </x14:cfRule>
          <x14:cfRule type="containsText" priority="11514" operator="containsText" id="{58C055B2-523A-4DA4-A42E-5E23E7412C54}">
            <xm:f>NOT(ISERROR(SEARCH('Listados Datos'!$P$6,AR265)))</xm:f>
            <xm:f>'Listados Datos'!$P$6</xm:f>
            <x14:dxf>
              <fill>
                <patternFill>
                  <bgColor rgb="FFFFC000"/>
                </patternFill>
              </fill>
            </x14:dxf>
          </x14:cfRule>
          <x14:cfRule type="containsText" priority="11515" operator="containsText" id="{6017A994-738D-4497-A2A1-26E79F9CE33B}">
            <xm:f>NOT(ISERROR(SEARCH('Listados Datos'!$P$7,AR265)))</xm:f>
            <xm:f>'Listados Datos'!$P$7</xm:f>
            <x14:dxf>
              <fill>
                <patternFill>
                  <bgColor rgb="FFFF0000"/>
                </patternFill>
              </fill>
            </x14:dxf>
          </x14:cfRule>
          <xm:sqref>AR265</xm:sqref>
        </x14:conditionalFormatting>
        <x14:conditionalFormatting xmlns:xm="http://schemas.microsoft.com/office/excel/2006/main">
          <x14:cfRule type="containsText" priority="11507" operator="containsText" id="{578D61C4-D26B-4C7A-8D93-74AC2572C6DA}">
            <xm:f>NOT(ISERROR(SEARCH('Listados Datos'!$T$3,AF268)))</xm:f>
            <xm:f>'Listados Datos'!$T$3</xm:f>
            <x14:dxf>
              <fill>
                <patternFill patternType="solid">
                  <bgColor rgb="FFC00000"/>
                </patternFill>
              </fill>
            </x14:dxf>
          </x14:cfRule>
          <x14:cfRule type="containsText" priority="11508" operator="containsText" id="{F456E989-DE6F-4094-AF56-519B244FF998}">
            <xm:f>NOT(ISERROR(SEARCH('Listados Datos'!$T$4,AF268)))</xm:f>
            <xm:f>'Listados Datos'!$T$4</xm:f>
            <x14:dxf>
              <font>
                <b/>
                <i val="0"/>
                <color theme="0"/>
              </font>
              <fill>
                <patternFill>
                  <bgColor rgb="FFE26B0A"/>
                </patternFill>
              </fill>
            </x14:dxf>
          </x14:cfRule>
          <x14:cfRule type="containsText" priority="11509" operator="containsText" id="{8BAF04D5-779D-4B5A-B88E-795BA5A8788E}">
            <xm:f>NOT(ISERROR(SEARCH('Listados Datos'!$T$5,AF268)))</xm:f>
            <xm:f>'Listados Datos'!$T$5</xm:f>
            <x14:dxf>
              <font>
                <b/>
                <i val="0"/>
                <color auto="1"/>
              </font>
              <fill>
                <patternFill>
                  <bgColor rgb="FFFFFF00"/>
                </patternFill>
              </fill>
            </x14:dxf>
          </x14:cfRule>
          <x14:cfRule type="containsText" priority="11510" operator="containsText" id="{D371D0A5-8D48-492A-B5ED-1994A1FCCDE7}">
            <xm:f>NOT(ISERROR(SEARCH('Listados Datos'!$T$6,AF268)))</xm:f>
            <xm:f>'Listados Datos'!$T$6</xm:f>
            <x14:dxf>
              <font>
                <b/>
                <i val="0"/>
              </font>
              <fill>
                <patternFill>
                  <bgColor rgb="FF92D050"/>
                </patternFill>
              </fill>
            </x14:dxf>
          </x14:cfRule>
          <xm:sqref>AF268:AF269 AF273</xm:sqref>
        </x14:conditionalFormatting>
        <x14:conditionalFormatting xmlns:xm="http://schemas.microsoft.com/office/excel/2006/main">
          <x14:cfRule type="containsText" priority="11503" operator="containsText" id="{F56EC34F-500D-4EE9-813E-EEBBA259CC63}">
            <xm:f>NOT(ISERROR(SEARCH('Listados Datos'!$T$3,AB268)))</xm:f>
            <xm:f>'Listados Datos'!$T$3</xm:f>
            <x14:dxf>
              <fill>
                <patternFill patternType="solid">
                  <bgColor rgb="FFC00000"/>
                </patternFill>
              </fill>
            </x14:dxf>
          </x14:cfRule>
          <x14:cfRule type="containsText" priority="11504" operator="containsText" id="{C988A6DC-CA74-4F04-8DCC-F0B4407FB34D}">
            <xm:f>NOT(ISERROR(SEARCH('Listados Datos'!$T$4,AB268)))</xm:f>
            <xm:f>'Listados Datos'!$T$4</xm:f>
            <x14:dxf>
              <font>
                <b/>
                <i val="0"/>
                <color theme="0"/>
              </font>
              <fill>
                <patternFill>
                  <bgColor rgb="FFE26B0A"/>
                </patternFill>
              </fill>
            </x14:dxf>
          </x14:cfRule>
          <x14:cfRule type="containsText" priority="11505" operator="containsText" id="{B2D67F0C-887C-4460-815B-BF8E3B0AA5D1}">
            <xm:f>NOT(ISERROR(SEARCH('Listados Datos'!$T$5,AB268)))</xm:f>
            <xm:f>'Listados Datos'!$T$5</xm:f>
            <x14:dxf>
              <font>
                <b/>
                <i val="0"/>
                <color auto="1"/>
              </font>
              <fill>
                <patternFill>
                  <bgColor rgb="FFFFFF00"/>
                </patternFill>
              </fill>
            </x14:dxf>
          </x14:cfRule>
          <x14:cfRule type="containsText" priority="11506" operator="containsText" id="{13BDF180-8E2C-482A-B562-705514F8DD4F}">
            <xm:f>NOT(ISERROR(SEARCH('Listados Datos'!$T$6,AB268)))</xm:f>
            <xm:f>'Listados Datos'!$T$6</xm:f>
            <x14:dxf>
              <font>
                <b/>
                <i val="0"/>
              </font>
              <fill>
                <patternFill>
                  <bgColor rgb="FF92D050"/>
                </patternFill>
              </fill>
            </x14:dxf>
          </x14:cfRule>
          <xm:sqref>AB268:AB269</xm:sqref>
        </x14:conditionalFormatting>
        <x14:conditionalFormatting xmlns:xm="http://schemas.microsoft.com/office/excel/2006/main">
          <x14:cfRule type="containsText" priority="11493" operator="containsText" id="{2CE5FDFB-3F1F-4EDD-8E6C-21B9C50BAF29}">
            <xm:f>NOT(ISERROR(SEARCH('Listados Datos'!$P$3,Z268)))</xm:f>
            <xm:f>'Listados Datos'!$P$3</xm:f>
            <x14:dxf>
              <fill>
                <patternFill>
                  <bgColor rgb="FF99CC00"/>
                </patternFill>
              </fill>
            </x14:dxf>
          </x14:cfRule>
          <x14:cfRule type="containsText" priority="11494" operator="containsText" id="{D77364CF-9D80-41D3-833F-DE18146FDAFC}">
            <xm:f>NOT(ISERROR(SEARCH('Listados Datos'!$P$4,Z268)))</xm:f>
            <xm:f>'Listados Datos'!$P$4</xm:f>
            <x14:dxf>
              <fill>
                <patternFill>
                  <bgColor rgb="FF33CC33"/>
                </patternFill>
              </fill>
            </x14:dxf>
          </x14:cfRule>
          <x14:cfRule type="containsText" priority="11495" operator="containsText" id="{3AB28B26-18ED-47D0-94BF-B9FD60DA73C7}">
            <xm:f>NOT(ISERROR(SEARCH('Listados Datos'!$P$5,Z268)))</xm:f>
            <xm:f>'Listados Datos'!$P$5</xm:f>
            <x14:dxf>
              <fill>
                <patternFill>
                  <bgColor rgb="FFFFFF00"/>
                </patternFill>
              </fill>
            </x14:dxf>
          </x14:cfRule>
          <x14:cfRule type="containsText" priority="11496" operator="containsText" id="{0D570A77-5438-4A61-8D79-240932BF664C}">
            <xm:f>NOT(ISERROR(SEARCH('Listados Datos'!$P$6,Z268)))</xm:f>
            <xm:f>'Listados Datos'!$P$6</xm:f>
            <x14:dxf>
              <fill>
                <patternFill>
                  <bgColor rgb="FFFFC000"/>
                </patternFill>
              </fill>
            </x14:dxf>
          </x14:cfRule>
          <x14:cfRule type="containsText" priority="11497" operator="containsText" id="{B57C4205-608E-45B3-850A-5437FA2077BD}">
            <xm:f>NOT(ISERROR(SEARCH('Listados Datos'!$P$7,Z268)))</xm:f>
            <xm:f>'Listados Datos'!$P$7</xm:f>
            <x14:dxf>
              <fill>
                <patternFill>
                  <bgColor rgb="FFFF0000"/>
                </patternFill>
              </fill>
            </x14:dxf>
          </x14:cfRule>
          <xm:sqref>Z268:Z269</xm:sqref>
        </x14:conditionalFormatting>
        <x14:conditionalFormatting xmlns:xm="http://schemas.microsoft.com/office/excel/2006/main">
          <x14:cfRule type="containsText" priority="11469" operator="containsText" id="{396D6E6C-3565-473B-A108-43CC8A3A1AA8}">
            <xm:f>NOT(ISERROR(SEARCH('Listados Datos'!$T$3,AT268)))</xm:f>
            <xm:f>'Listados Datos'!$T$3</xm:f>
            <x14:dxf>
              <fill>
                <patternFill patternType="solid">
                  <bgColor rgb="FFC00000"/>
                </patternFill>
              </fill>
            </x14:dxf>
          </x14:cfRule>
          <x14:cfRule type="containsText" priority="11470" operator="containsText" id="{A91E8118-7362-4FFC-856C-EB325AF64A79}">
            <xm:f>NOT(ISERROR(SEARCH('Listados Datos'!$T$4,AT268)))</xm:f>
            <xm:f>'Listados Datos'!$T$4</xm:f>
            <x14:dxf>
              <font>
                <b/>
                <i val="0"/>
                <color theme="0"/>
              </font>
              <fill>
                <patternFill>
                  <bgColor rgb="FFE26B0A"/>
                </patternFill>
              </fill>
            </x14:dxf>
          </x14:cfRule>
          <x14:cfRule type="containsText" priority="11471" operator="containsText" id="{89DEE9F2-637C-40BC-9827-2D8F32A19C69}">
            <xm:f>NOT(ISERROR(SEARCH('Listados Datos'!$T$5,AT268)))</xm:f>
            <xm:f>'Listados Datos'!$T$5</xm:f>
            <x14:dxf>
              <font>
                <b/>
                <i val="0"/>
                <color auto="1"/>
              </font>
              <fill>
                <patternFill>
                  <bgColor rgb="FFFFFF00"/>
                </patternFill>
              </fill>
            </x14:dxf>
          </x14:cfRule>
          <x14:cfRule type="containsText" priority="11472" operator="containsText" id="{BDADABBA-8EBC-4A0B-A323-5A2185B4D8C3}">
            <xm:f>NOT(ISERROR(SEARCH('Listados Datos'!$T$6,AT268)))</xm:f>
            <xm:f>'Listados Datos'!$T$6</xm:f>
            <x14:dxf>
              <font>
                <b/>
                <i val="0"/>
              </font>
              <fill>
                <patternFill>
                  <bgColor rgb="FF92D050"/>
                </patternFill>
              </fill>
            </x14:dxf>
          </x14:cfRule>
          <xm:sqref>AT268</xm:sqref>
        </x14:conditionalFormatting>
        <x14:conditionalFormatting xmlns:xm="http://schemas.microsoft.com/office/excel/2006/main">
          <x14:cfRule type="containsText" priority="11459" operator="containsText" id="{AB918DC9-D1B2-41E3-BAE0-780F0E776B5A}">
            <xm:f>NOT(ISERROR(SEARCH('Listados Datos'!$P$3,AR268)))</xm:f>
            <xm:f>'Listados Datos'!$P$3</xm:f>
            <x14:dxf>
              <fill>
                <patternFill>
                  <bgColor rgb="FF99CC00"/>
                </patternFill>
              </fill>
            </x14:dxf>
          </x14:cfRule>
          <x14:cfRule type="containsText" priority="11460" operator="containsText" id="{4DFB6D60-64B8-462F-9290-AABF0449FFDF}">
            <xm:f>NOT(ISERROR(SEARCH('Listados Datos'!$P$4,AR268)))</xm:f>
            <xm:f>'Listados Datos'!$P$4</xm:f>
            <x14:dxf>
              <fill>
                <patternFill>
                  <bgColor rgb="FF33CC33"/>
                </patternFill>
              </fill>
            </x14:dxf>
          </x14:cfRule>
          <x14:cfRule type="containsText" priority="11461" operator="containsText" id="{99D58DF0-C38F-4791-B30A-8A754916EFA3}">
            <xm:f>NOT(ISERROR(SEARCH('Listados Datos'!$P$5,AR268)))</xm:f>
            <xm:f>'Listados Datos'!$P$5</xm:f>
            <x14:dxf>
              <fill>
                <patternFill>
                  <bgColor rgb="FFFFFF00"/>
                </patternFill>
              </fill>
            </x14:dxf>
          </x14:cfRule>
          <x14:cfRule type="containsText" priority="11462" operator="containsText" id="{C9FD8042-1032-470A-87C8-AFD59D5E134F}">
            <xm:f>NOT(ISERROR(SEARCH('Listados Datos'!$P$6,AR268)))</xm:f>
            <xm:f>'Listados Datos'!$P$6</xm:f>
            <x14:dxf>
              <fill>
                <patternFill>
                  <bgColor rgb="FFFFC000"/>
                </patternFill>
              </fill>
            </x14:dxf>
          </x14:cfRule>
          <x14:cfRule type="containsText" priority="11463" operator="containsText" id="{E3346AE4-124E-48DE-886B-20860D21E42C}">
            <xm:f>NOT(ISERROR(SEARCH('Listados Datos'!$P$7,AR268)))</xm:f>
            <xm:f>'Listados Datos'!$P$7</xm:f>
            <x14:dxf>
              <fill>
                <patternFill>
                  <bgColor rgb="FFFF0000"/>
                </patternFill>
              </fill>
            </x14:dxf>
          </x14:cfRule>
          <xm:sqref>AR268</xm:sqref>
        </x14:conditionalFormatting>
        <x14:conditionalFormatting xmlns:xm="http://schemas.microsoft.com/office/excel/2006/main">
          <x14:cfRule type="containsText" priority="11455" operator="containsText" id="{0A4977AC-2DA5-41F2-871F-F2C168804914}">
            <xm:f>NOT(ISERROR(SEARCH('Listados Datos'!$T$3,AT269)))</xm:f>
            <xm:f>'Listados Datos'!$T$3</xm:f>
            <x14:dxf>
              <fill>
                <patternFill patternType="solid">
                  <bgColor rgb="FFC00000"/>
                </patternFill>
              </fill>
            </x14:dxf>
          </x14:cfRule>
          <x14:cfRule type="containsText" priority="11456" operator="containsText" id="{842FE26A-2713-4DF2-863D-0A953D2D569D}">
            <xm:f>NOT(ISERROR(SEARCH('Listados Datos'!$T$4,AT269)))</xm:f>
            <xm:f>'Listados Datos'!$T$4</xm:f>
            <x14:dxf>
              <font>
                <b/>
                <i val="0"/>
                <color theme="0"/>
              </font>
              <fill>
                <patternFill>
                  <bgColor rgb="FFE26B0A"/>
                </patternFill>
              </fill>
            </x14:dxf>
          </x14:cfRule>
          <x14:cfRule type="containsText" priority="11457" operator="containsText" id="{7E9BD8BF-C667-43F0-B0A8-F84AF364A07A}">
            <xm:f>NOT(ISERROR(SEARCH('Listados Datos'!$T$5,AT269)))</xm:f>
            <xm:f>'Listados Datos'!$T$5</xm:f>
            <x14:dxf>
              <font>
                <b/>
                <i val="0"/>
                <color auto="1"/>
              </font>
              <fill>
                <patternFill>
                  <bgColor rgb="FFFFFF00"/>
                </patternFill>
              </fill>
            </x14:dxf>
          </x14:cfRule>
          <x14:cfRule type="containsText" priority="11458" operator="containsText" id="{04843872-98C5-4EC8-AD24-B475A125DF80}">
            <xm:f>NOT(ISERROR(SEARCH('Listados Datos'!$T$6,AT269)))</xm:f>
            <xm:f>'Listados Datos'!$T$6</xm:f>
            <x14:dxf>
              <font>
                <b/>
                <i val="0"/>
              </font>
              <fill>
                <patternFill>
                  <bgColor rgb="FF92D050"/>
                </patternFill>
              </fill>
            </x14:dxf>
          </x14:cfRule>
          <xm:sqref>AT269</xm:sqref>
        </x14:conditionalFormatting>
        <x14:conditionalFormatting xmlns:xm="http://schemas.microsoft.com/office/excel/2006/main">
          <x14:cfRule type="containsText" priority="11445" operator="containsText" id="{413C61A4-31F8-4789-8FA7-9E72723E59C9}">
            <xm:f>NOT(ISERROR(SEARCH('Listados Datos'!$P$3,AR269)))</xm:f>
            <xm:f>'Listados Datos'!$P$3</xm:f>
            <x14:dxf>
              <fill>
                <patternFill>
                  <bgColor rgb="FF99CC00"/>
                </patternFill>
              </fill>
            </x14:dxf>
          </x14:cfRule>
          <x14:cfRule type="containsText" priority="11446" operator="containsText" id="{9504D316-E5FC-4948-9E73-6C2580664570}">
            <xm:f>NOT(ISERROR(SEARCH('Listados Datos'!$P$4,AR269)))</xm:f>
            <xm:f>'Listados Datos'!$P$4</xm:f>
            <x14:dxf>
              <fill>
                <patternFill>
                  <bgColor rgb="FF33CC33"/>
                </patternFill>
              </fill>
            </x14:dxf>
          </x14:cfRule>
          <x14:cfRule type="containsText" priority="11447" operator="containsText" id="{E7FCDE91-44ED-4119-A9FD-25E2ADAC1790}">
            <xm:f>NOT(ISERROR(SEARCH('Listados Datos'!$P$5,AR269)))</xm:f>
            <xm:f>'Listados Datos'!$P$5</xm:f>
            <x14:dxf>
              <fill>
                <patternFill>
                  <bgColor rgb="FFFFFF00"/>
                </patternFill>
              </fill>
            </x14:dxf>
          </x14:cfRule>
          <x14:cfRule type="containsText" priority="11448" operator="containsText" id="{583192FA-781C-4929-9351-EEC634243BDD}">
            <xm:f>NOT(ISERROR(SEARCH('Listados Datos'!$P$6,AR269)))</xm:f>
            <xm:f>'Listados Datos'!$P$6</xm:f>
            <x14:dxf>
              <fill>
                <patternFill>
                  <bgColor rgb="FFFFC000"/>
                </patternFill>
              </fill>
            </x14:dxf>
          </x14:cfRule>
          <x14:cfRule type="containsText" priority="11449" operator="containsText" id="{50840B33-130A-4FC4-A7D7-7162AB4B01B9}">
            <xm:f>NOT(ISERROR(SEARCH('Listados Datos'!$P$7,AR269)))</xm:f>
            <xm:f>'Listados Datos'!$P$7</xm:f>
            <x14:dxf>
              <fill>
                <patternFill>
                  <bgColor rgb="FFFF0000"/>
                </patternFill>
              </fill>
            </x14:dxf>
          </x14:cfRule>
          <xm:sqref>AR269</xm:sqref>
        </x14:conditionalFormatting>
        <x14:conditionalFormatting xmlns:xm="http://schemas.microsoft.com/office/excel/2006/main">
          <x14:cfRule type="containsText" priority="11305" operator="containsText" id="{0DE067FE-A59F-4A33-B397-3BE91ACE3C39}">
            <xm:f>NOT(ISERROR(SEARCH('Listados Datos'!$T$3,AT279)))</xm:f>
            <xm:f>'Listados Datos'!$T$3</xm:f>
            <x14:dxf>
              <fill>
                <patternFill patternType="solid">
                  <bgColor rgb="FFC00000"/>
                </patternFill>
              </fill>
            </x14:dxf>
          </x14:cfRule>
          <x14:cfRule type="containsText" priority="11306" operator="containsText" id="{913D4814-293C-4563-8F53-861F0E5042FA}">
            <xm:f>NOT(ISERROR(SEARCH('Listados Datos'!$T$4,AT279)))</xm:f>
            <xm:f>'Listados Datos'!$T$4</xm:f>
            <x14:dxf>
              <font>
                <b/>
                <i val="0"/>
                <color theme="0"/>
              </font>
              <fill>
                <patternFill>
                  <bgColor rgb="FFE26B0A"/>
                </patternFill>
              </fill>
            </x14:dxf>
          </x14:cfRule>
          <x14:cfRule type="containsText" priority="11307" operator="containsText" id="{8474217D-1214-4C74-98D4-56FA1731E53C}">
            <xm:f>NOT(ISERROR(SEARCH('Listados Datos'!$T$5,AT279)))</xm:f>
            <xm:f>'Listados Datos'!$T$5</xm:f>
            <x14:dxf>
              <font>
                <b/>
                <i val="0"/>
                <color auto="1"/>
              </font>
              <fill>
                <patternFill>
                  <bgColor rgb="FFFFFF00"/>
                </patternFill>
              </fill>
            </x14:dxf>
          </x14:cfRule>
          <x14:cfRule type="containsText" priority="11308" operator="containsText" id="{54F38C87-AA4A-4166-A361-123EB39CF894}">
            <xm:f>NOT(ISERROR(SEARCH('Listados Datos'!$T$6,AT279)))</xm:f>
            <xm:f>'Listados Datos'!$T$6</xm:f>
            <x14:dxf>
              <font>
                <b/>
                <i val="0"/>
              </font>
              <fill>
                <patternFill>
                  <bgColor rgb="FF92D050"/>
                </patternFill>
              </fill>
            </x14:dxf>
          </x14:cfRule>
          <xm:sqref>AT279</xm:sqref>
        </x14:conditionalFormatting>
        <x14:conditionalFormatting xmlns:xm="http://schemas.microsoft.com/office/excel/2006/main">
          <x14:cfRule type="containsText" priority="11295" operator="containsText" id="{FF8ADCD7-9191-458B-85DF-FFFBF952FD7D}">
            <xm:f>NOT(ISERROR(SEARCH('Listados Datos'!$P$3,AR279)))</xm:f>
            <xm:f>'Listados Datos'!$P$3</xm:f>
            <x14:dxf>
              <fill>
                <patternFill>
                  <bgColor rgb="FF99CC00"/>
                </patternFill>
              </fill>
            </x14:dxf>
          </x14:cfRule>
          <x14:cfRule type="containsText" priority="11296" operator="containsText" id="{FF4CC6DF-5625-4925-81F4-4FACB3DF1D6D}">
            <xm:f>NOT(ISERROR(SEARCH('Listados Datos'!$P$4,AR279)))</xm:f>
            <xm:f>'Listados Datos'!$P$4</xm:f>
            <x14:dxf>
              <fill>
                <patternFill>
                  <bgColor rgb="FF33CC33"/>
                </patternFill>
              </fill>
            </x14:dxf>
          </x14:cfRule>
          <x14:cfRule type="containsText" priority="11297" operator="containsText" id="{BC676777-B89D-48A2-B987-29EA46790C83}">
            <xm:f>NOT(ISERROR(SEARCH('Listados Datos'!$P$5,AR279)))</xm:f>
            <xm:f>'Listados Datos'!$P$5</xm:f>
            <x14:dxf>
              <fill>
                <patternFill>
                  <bgColor rgb="FFFFFF00"/>
                </patternFill>
              </fill>
            </x14:dxf>
          </x14:cfRule>
          <x14:cfRule type="containsText" priority="11298" operator="containsText" id="{F63C252B-D96C-4DDA-9E34-6A2E1BBF0076}">
            <xm:f>NOT(ISERROR(SEARCH('Listados Datos'!$P$6,AR279)))</xm:f>
            <xm:f>'Listados Datos'!$P$6</xm:f>
            <x14:dxf>
              <fill>
                <patternFill>
                  <bgColor rgb="FFFFC000"/>
                </patternFill>
              </fill>
            </x14:dxf>
          </x14:cfRule>
          <x14:cfRule type="containsText" priority="11299" operator="containsText" id="{2B2FFAF5-B63D-47D4-9E72-2B8D87CCAD05}">
            <xm:f>NOT(ISERROR(SEARCH('Listados Datos'!$P$7,AR279)))</xm:f>
            <xm:f>'Listados Datos'!$P$7</xm:f>
            <x14:dxf>
              <fill>
                <patternFill>
                  <bgColor rgb="FFFF0000"/>
                </patternFill>
              </fill>
            </x14:dxf>
          </x14:cfRule>
          <xm:sqref>AR279</xm:sqref>
        </x14:conditionalFormatting>
        <x14:conditionalFormatting xmlns:xm="http://schemas.microsoft.com/office/excel/2006/main">
          <x14:cfRule type="containsText" priority="11427" operator="containsText" id="{06DA6C2D-3630-4E1F-9631-43C415316061}">
            <xm:f>NOT(ISERROR(SEARCH('Listados Datos'!$T$3,AF270)))</xm:f>
            <xm:f>'Listados Datos'!$T$3</xm:f>
            <x14:dxf>
              <fill>
                <patternFill patternType="solid">
                  <bgColor rgb="FFC00000"/>
                </patternFill>
              </fill>
            </x14:dxf>
          </x14:cfRule>
          <x14:cfRule type="containsText" priority="11428" operator="containsText" id="{CEF94A1A-0ADE-43E3-B943-1ED766D98C5A}">
            <xm:f>NOT(ISERROR(SEARCH('Listados Datos'!$T$4,AF270)))</xm:f>
            <xm:f>'Listados Datos'!$T$4</xm:f>
            <x14:dxf>
              <font>
                <b/>
                <i val="0"/>
                <color theme="0"/>
              </font>
              <fill>
                <patternFill>
                  <bgColor rgb="FFE26B0A"/>
                </patternFill>
              </fill>
            </x14:dxf>
          </x14:cfRule>
          <x14:cfRule type="containsText" priority="11429" operator="containsText" id="{2E734F26-DCD5-412E-99E7-D9925E4F7D26}">
            <xm:f>NOT(ISERROR(SEARCH('Listados Datos'!$T$5,AF270)))</xm:f>
            <xm:f>'Listados Datos'!$T$5</xm:f>
            <x14:dxf>
              <font>
                <b/>
                <i val="0"/>
                <color auto="1"/>
              </font>
              <fill>
                <patternFill>
                  <bgColor rgb="FFFFFF00"/>
                </patternFill>
              </fill>
            </x14:dxf>
          </x14:cfRule>
          <x14:cfRule type="containsText" priority="11430" operator="containsText" id="{5D3E395C-5A98-4D2E-AE62-18E28D1A38BC}">
            <xm:f>NOT(ISERROR(SEARCH('Listados Datos'!$T$6,AF270)))</xm:f>
            <xm:f>'Listados Datos'!$T$6</xm:f>
            <x14:dxf>
              <font>
                <b/>
                <i val="0"/>
              </font>
              <fill>
                <patternFill>
                  <bgColor rgb="FF92D050"/>
                </patternFill>
              </fill>
            </x14:dxf>
          </x14:cfRule>
          <xm:sqref>AF270:AF271</xm:sqref>
        </x14:conditionalFormatting>
        <x14:conditionalFormatting xmlns:xm="http://schemas.microsoft.com/office/excel/2006/main">
          <x14:cfRule type="containsText" priority="11423" operator="containsText" id="{B34EF044-E415-40BF-A136-EBC60405EDD1}">
            <xm:f>NOT(ISERROR(SEARCH('Listados Datos'!$T$3,AB270)))</xm:f>
            <xm:f>'Listados Datos'!$T$3</xm:f>
            <x14:dxf>
              <fill>
                <patternFill patternType="solid">
                  <bgColor rgb="FFC00000"/>
                </patternFill>
              </fill>
            </x14:dxf>
          </x14:cfRule>
          <x14:cfRule type="containsText" priority="11424" operator="containsText" id="{731E8DE0-80D0-452D-B038-EAC737F231CD}">
            <xm:f>NOT(ISERROR(SEARCH('Listados Datos'!$T$4,AB270)))</xm:f>
            <xm:f>'Listados Datos'!$T$4</xm:f>
            <x14:dxf>
              <font>
                <b/>
                <i val="0"/>
                <color theme="0"/>
              </font>
              <fill>
                <patternFill>
                  <bgColor rgb="FFE26B0A"/>
                </patternFill>
              </fill>
            </x14:dxf>
          </x14:cfRule>
          <x14:cfRule type="containsText" priority="11425" operator="containsText" id="{06041D8D-CFFC-47E2-9FCF-9485E7DEF1EF}">
            <xm:f>NOT(ISERROR(SEARCH('Listados Datos'!$T$5,AB270)))</xm:f>
            <xm:f>'Listados Datos'!$T$5</xm:f>
            <x14:dxf>
              <font>
                <b/>
                <i val="0"/>
                <color auto="1"/>
              </font>
              <fill>
                <patternFill>
                  <bgColor rgb="FFFFFF00"/>
                </patternFill>
              </fill>
            </x14:dxf>
          </x14:cfRule>
          <x14:cfRule type="containsText" priority="11426" operator="containsText" id="{CFE34C5C-33B7-4671-9FD8-C6801FD939E2}">
            <xm:f>NOT(ISERROR(SEARCH('Listados Datos'!$T$6,AB270)))</xm:f>
            <xm:f>'Listados Datos'!$T$6</xm:f>
            <x14:dxf>
              <font>
                <b/>
                <i val="0"/>
              </font>
              <fill>
                <patternFill>
                  <bgColor rgb="FF92D050"/>
                </patternFill>
              </fill>
            </x14:dxf>
          </x14:cfRule>
          <xm:sqref>AB270:AB271</xm:sqref>
        </x14:conditionalFormatting>
        <x14:conditionalFormatting xmlns:xm="http://schemas.microsoft.com/office/excel/2006/main">
          <x14:cfRule type="containsText" priority="11413" operator="containsText" id="{C63DAE35-FBEA-4B8A-898F-BE70A39FDC04}">
            <xm:f>NOT(ISERROR(SEARCH('Listados Datos'!$P$3,Z270)))</xm:f>
            <xm:f>'Listados Datos'!$P$3</xm:f>
            <x14:dxf>
              <fill>
                <patternFill>
                  <bgColor rgb="FF99CC00"/>
                </patternFill>
              </fill>
            </x14:dxf>
          </x14:cfRule>
          <x14:cfRule type="containsText" priority="11414" operator="containsText" id="{1A122003-948C-4DB5-BA9A-8A9757F76D72}">
            <xm:f>NOT(ISERROR(SEARCH('Listados Datos'!$P$4,Z270)))</xm:f>
            <xm:f>'Listados Datos'!$P$4</xm:f>
            <x14:dxf>
              <fill>
                <patternFill>
                  <bgColor rgb="FF33CC33"/>
                </patternFill>
              </fill>
            </x14:dxf>
          </x14:cfRule>
          <x14:cfRule type="containsText" priority="11415" operator="containsText" id="{CD468B4F-E28F-42BB-9802-ADD711DF73B3}">
            <xm:f>NOT(ISERROR(SEARCH('Listados Datos'!$P$5,Z270)))</xm:f>
            <xm:f>'Listados Datos'!$P$5</xm:f>
            <x14:dxf>
              <fill>
                <patternFill>
                  <bgColor rgb="FFFFFF00"/>
                </patternFill>
              </fill>
            </x14:dxf>
          </x14:cfRule>
          <x14:cfRule type="containsText" priority="11416" operator="containsText" id="{D3D7EAC2-52EF-410A-BC9B-A5D4D9DC4276}">
            <xm:f>NOT(ISERROR(SEARCH('Listados Datos'!$P$6,Z270)))</xm:f>
            <xm:f>'Listados Datos'!$P$6</xm:f>
            <x14:dxf>
              <fill>
                <patternFill>
                  <bgColor rgb="FFFFC000"/>
                </patternFill>
              </fill>
            </x14:dxf>
          </x14:cfRule>
          <x14:cfRule type="containsText" priority="11417" operator="containsText" id="{77F922EF-CD07-482E-AD44-BF44247C13A7}">
            <xm:f>NOT(ISERROR(SEARCH('Listados Datos'!$P$7,Z270)))</xm:f>
            <xm:f>'Listados Datos'!$P$7</xm:f>
            <x14:dxf>
              <fill>
                <patternFill>
                  <bgColor rgb="FFFF0000"/>
                </patternFill>
              </fill>
            </x14:dxf>
          </x14:cfRule>
          <xm:sqref>Z270:Z271</xm:sqref>
        </x14:conditionalFormatting>
        <x14:conditionalFormatting xmlns:xm="http://schemas.microsoft.com/office/excel/2006/main">
          <x14:cfRule type="containsText" priority="11263" operator="containsText" id="{0310C267-5BF0-4FEE-825C-2ECBAB148B7E}">
            <xm:f>NOT(ISERROR(SEARCH('Listados Datos'!$T$3,AT276)))</xm:f>
            <xm:f>'Listados Datos'!$T$3</xm:f>
            <x14:dxf>
              <fill>
                <patternFill patternType="solid">
                  <bgColor rgb="FFC00000"/>
                </patternFill>
              </fill>
            </x14:dxf>
          </x14:cfRule>
          <x14:cfRule type="containsText" priority="11264" operator="containsText" id="{D28EDD41-5FBF-44DB-8B88-86454714E12C}">
            <xm:f>NOT(ISERROR(SEARCH('Listados Datos'!$T$4,AT276)))</xm:f>
            <xm:f>'Listados Datos'!$T$4</xm:f>
            <x14:dxf>
              <font>
                <b/>
                <i val="0"/>
                <color theme="0"/>
              </font>
              <fill>
                <patternFill>
                  <bgColor rgb="FFE26B0A"/>
                </patternFill>
              </fill>
            </x14:dxf>
          </x14:cfRule>
          <x14:cfRule type="containsText" priority="11265" operator="containsText" id="{1EBE626C-4C36-4902-A010-BB7F54E64D37}">
            <xm:f>NOT(ISERROR(SEARCH('Listados Datos'!$T$5,AT276)))</xm:f>
            <xm:f>'Listados Datos'!$T$5</xm:f>
            <x14:dxf>
              <font>
                <b/>
                <i val="0"/>
                <color auto="1"/>
              </font>
              <fill>
                <patternFill>
                  <bgColor rgb="FFFFFF00"/>
                </patternFill>
              </fill>
            </x14:dxf>
          </x14:cfRule>
          <x14:cfRule type="containsText" priority="11266" operator="containsText" id="{4D4FA175-C751-46EE-AE28-C0E66A0BE645}">
            <xm:f>NOT(ISERROR(SEARCH('Listados Datos'!$T$6,AT276)))</xm:f>
            <xm:f>'Listados Datos'!$T$6</xm:f>
            <x14:dxf>
              <font>
                <b/>
                <i val="0"/>
              </font>
              <fill>
                <patternFill>
                  <bgColor rgb="FF92D050"/>
                </patternFill>
              </fill>
            </x14:dxf>
          </x14:cfRule>
          <xm:sqref>AT276</xm:sqref>
        </x14:conditionalFormatting>
        <x14:conditionalFormatting xmlns:xm="http://schemas.microsoft.com/office/excel/2006/main">
          <x14:cfRule type="containsText" priority="11253" operator="containsText" id="{84CFB56E-CFA9-4699-A8CF-85277DCCAC86}">
            <xm:f>NOT(ISERROR(SEARCH('Listados Datos'!$P$3,AR276)))</xm:f>
            <xm:f>'Listados Datos'!$P$3</xm:f>
            <x14:dxf>
              <fill>
                <patternFill>
                  <bgColor rgb="FF99CC00"/>
                </patternFill>
              </fill>
            </x14:dxf>
          </x14:cfRule>
          <x14:cfRule type="containsText" priority="11254" operator="containsText" id="{914BF096-A992-484B-B13F-E641A1CABC59}">
            <xm:f>NOT(ISERROR(SEARCH('Listados Datos'!$P$4,AR276)))</xm:f>
            <xm:f>'Listados Datos'!$P$4</xm:f>
            <x14:dxf>
              <fill>
                <patternFill>
                  <bgColor rgb="FF33CC33"/>
                </patternFill>
              </fill>
            </x14:dxf>
          </x14:cfRule>
          <x14:cfRule type="containsText" priority="11255" operator="containsText" id="{97B64815-B6C7-45E8-B7DC-8E00401ABA6B}">
            <xm:f>NOT(ISERROR(SEARCH('Listados Datos'!$P$5,AR276)))</xm:f>
            <xm:f>'Listados Datos'!$P$5</xm:f>
            <x14:dxf>
              <fill>
                <patternFill>
                  <bgColor rgb="FFFFFF00"/>
                </patternFill>
              </fill>
            </x14:dxf>
          </x14:cfRule>
          <x14:cfRule type="containsText" priority="11256" operator="containsText" id="{9B051A73-1FDC-4970-95B1-E90EF3A904A2}">
            <xm:f>NOT(ISERROR(SEARCH('Listados Datos'!$P$6,AR276)))</xm:f>
            <xm:f>'Listados Datos'!$P$6</xm:f>
            <x14:dxf>
              <fill>
                <patternFill>
                  <bgColor rgb="FFFFC000"/>
                </patternFill>
              </fill>
            </x14:dxf>
          </x14:cfRule>
          <x14:cfRule type="containsText" priority="11257" operator="containsText" id="{9C62916F-6BFF-49D8-8DC7-0D1DA7C2A599}">
            <xm:f>NOT(ISERROR(SEARCH('Listados Datos'!$P$7,AR276)))</xm:f>
            <xm:f>'Listados Datos'!$P$7</xm:f>
            <x14:dxf>
              <fill>
                <patternFill>
                  <bgColor rgb="FFFF0000"/>
                </patternFill>
              </fill>
            </x14:dxf>
          </x14:cfRule>
          <xm:sqref>AR276</xm:sqref>
        </x14:conditionalFormatting>
        <x14:conditionalFormatting xmlns:xm="http://schemas.microsoft.com/office/excel/2006/main">
          <x14:cfRule type="containsText" priority="11385" operator="containsText" id="{F32E2113-CCC7-4C59-946B-5A2E4BB49D4B}">
            <xm:f>NOT(ISERROR(SEARCH('Listados Datos'!$T$3,AT271)))</xm:f>
            <xm:f>'Listados Datos'!$T$3</xm:f>
            <x14:dxf>
              <fill>
                <patternFill patternType="solid">
                  <bgColor rgb="FFC00000"/>
                </patternFill>
              </fill>
            </x14:dxf>
          </x14:cfRule>
          <x14:cfRule type="containsText" priority="11386" operator="containsText" id="{F601EDD2-71DA-4605-9ACC-05A4073B5BDC}">
            <xm:f>NOT(ISERROR(SEARCH('Listados Datos'!$T$4,AT271)))</xm:f>
            <xm:f>'Listados Datos'!$T$4</xm:f>
            <x14:dxf>
              <font>
                <b/>
                <i val="0"/>
                <color theme="0"/>
              </font>
              <fill>
                <patternFill>
                  <bgColor rgb="FFE26B0A"/>
                </patternFill>
              </fill>
            </x14:dxf>
          </x14:cfRule>
          <x14:cfRule type="containsText" priority="11387" operator="containsText" id="{4F962ABC-927F-4AC0-90CF-FCCF6A582CC3}">
            <xm:f>NOT(ISERROR(SEARCH('Listados Datos'!$T$5,AT271)))</xm:f>
            <xm:f>'Listados Datos'!$T$5</xm:f>
            <x14:dxf>
              <font>
                <b/>
                <i val="0"/>
                <color auto="1"/>
              </font>
              <fill>
                <patternFill>
                  <bgColor rgb="FFFFFF00"/>
                </patternFill>
              </fill>
            </x14:dxf>
          </x14:cfRule>
          <x14:cfRule type="containsText" priority="11388" operator="containsText" id="{B9492CF3-CC03-4A9F-A653-B6B60594EB29}">
            <xm:f>NOT(ISERROR(SEARCH('Listados Datos'!$T$6,AT271)))</xm:f>
            <xm:f>'Listados Datos'!$T$6</xm:f>
            <x14:dxf>
              <font>
                <b/>
                <i val="0"/>
              </font>
              <fill>
                <patternFill>
                  <bgColor rgb="FF92D050"/>
                </patternFill>
              </fill>
            </x14:dxf>
          </x14:cfRule>
          <xm:sqref>AT271</xm:sqref>
        </x14:conditionalFormatting>
        <x14:conditionalFormatting xmlns:xm="http://schemas.microsoft.com/office/excel/2006/main">
          <x14:cfRule type="containsText" priority="11375" operator="containsText" id="{3398ECFB-D26A-476D-A999-75B6A84BE286}">
            <xm:f>NOT(ISERROR(SEARCH('Listados Datos'!$P$3,AR271)))</xm:f>
            <xm:f>'Listados Datos'!$P$3</xm:f>
            <x14:dxf>
              <fill>
                <patternFill>
                  <bgColor rgb="FF99CC00"/>
                </patternFill>
              </fill>
            </x14:dxf>
          </x14:cfRule>
          <x14:cfRule type="containsText" priority="11376" operator="containsText" id="{C51A6D42-A8E3-44AF-A706-7515F147972E}">
            <xm:f>NOT(ISERROR(SEARCH('Listados Datos'!$P$4,AR271)))</xm:f>
            <xm:f>'Listados Datos'!$P$4</xm:f>
            <x14:dxf>
              <fill>
                <patternFill>
                  <bgColor rgb="FF33CC33"/>
                </patternFill>
              </fill>
            </x14:dxf>
          </x14:cfRule>
          <x14:cfRule type="containsText" priority="11377" operator="containsText" id="{7B5098C0-C307-445A-B031-DD78DB2D6076}">
            <xm:f>NOT(ISERROR(SEARCH('Listados Datos'!$P$5,AR271)))</xm:f>
            <xm:f>'Listados Datos'!$P$5</xm:f>
            <x14:dxf>
              <fill>
                <patternFill>
                  <bgColor rgb="FFFFFF00"/>
                </patternFill>
              </fill>
            </x14:dxf>
          </x14:cfRule>
          <x14:cfRule type="containsText" priority="11378" operator="containsText" id="{45ADC314-D9BA-4746-97CE-959867C2DABE}">
            <xm:f>NOT(ISERROR(SEARCH('Listados Datos'!$P$6,AR271)))</xm:f>
            <xm:f>'Listados Datos'!$P$6</xm:f>
            <x14:dxf>
              <fill>
                <patternFill>
                  <bgColor rgb="FFFFC000"/>
                </patternFill>
              </fill>
            </x14:dxf>
          </x14:cfRule>
          <x14:cfRule type="containsText" priority="11379" operator="containsText" id="{81E7DC9B-2179-498C-8397-E598F372814A}">
            <xm:f>NOT(ISERROR(SEARCH('Listados Datos'!$P$7,AR271)))</xm:f>
            <xm:f>'Listados Datos'!$P$7</xm:f>
            <x14:dxf>
              <fill>
                <patternFill>
                  <bgColor rgb="FFFF0000"/>
                </patternFill>
              </fill>
            </x14:dxf>
          </x14:cfRule>
          <xm:sqref>AR271</xm:sqref>
        </x14:conditionalFormatting>
        <x14:conditionalFormatting xmlns:xm="http://schemas.microsoft.com/office/excel/2006/main">
          <x14:cfRule type="containsText" priority="11239" operator="containsText" id="{6FB3EE23-DA8B-4A84-B73C-55EDF4516840}">
            <xm:f>NOT(ISERROR(SEARCH('Listados Datos'!$P$3,AR277)))</xm:f>
            <xm:f>'Listados Datos'!$P$3</xm:f>
            <x14:dxf>
              <fill>
                <patternFill>
                  <bgColor rgb="FF99CC00"/>
                </patternFill>
              </fill>
            </x14:dxf>
          </x14:cfRule>
          <x14:cfRule type="containsText" priority="11240" operator="containsText" id="{54321919-6E34-4E33-9D64-BF73C554FD8E}">
            <xm:f>NOT(ISERROR(SEARCH('Listados Datos'!$P$4,AR277)))</xm:f>
            <xm:f>'Listados Datos'!$P$4</xm:f>
            <x14:dxf>
              <fill>
                <patternFill>
                  <bgColor rgb="FF33CC33"/>
                </patternFill>
              </fill>
            </x14:dxf>
          </x14:cfRule>
          <x14:cfRule type="containsText" priority="11241" operator="containsText" id="{CCE35D73-6B6D-4039-8155-AEA0EDEADE7E}">
            <xm:f>NOT(ISERROR(SEARCH('Listados Datos'!$P$5,AR277)))</xm:f>
            <xm:f>'Listados Datos'!$P$5</xm:f>
            <x14:dxf>
              <fill>
                <patternFill>
                  <bgColor rgb="FFFFFF00"/>
                </patternFill>
              </fill>
            </x14:dxf>
          </x14:cfRule>
          <x14:cfRule type="containsText" priority="11242" operator="containsText" id="{AB55EB94-61CD-443B-BE48-A07FE7162678}">
            <xm:f>NOT(ISERROR(SEARCH('Listados Datos'!$P$6,AR277)))</xm:f>
            <xm:f>'Listados Datos'!$P$6</xm:f>
            <x14:dxf>
              <fill>
                <patternFill>
                  <bgColor rgb="FFFFC000"/>
                </patternFill>
              </fill>
            </x14:dxf>
          </x14:cfRule>
          <x14:cfRule type="containsText" priority="11243" operator="containsText" id="{028CD0B3-8D22-44B1-BFB6-5057E4DC9F1A}">
            <xm:f>NOT(ISERROR(SEARCH('Listados Datos'!$P$7,AR277)))</xm:f>
            <xm:f>'Listados Datos'!$P$7</xm:f>
            <x14:dxf>
              <fill>
                <patternFill>
                  <bgColor rgb="FFFF0000"/>
                </patternFill>
              </fill>
            </x14:dxf>
          </x14:cfRule>
          <xm:sqref>AR277</xm:sqref>
        </x14:conditionalFormatting>
        <x14:conditionalFormatting xmlns:xm="http://schemas.microsoft.com/office/excel/2006/main">
          <x14:cfRule type="containsText" priority="11103" operator="containsText" id="{1604C38E-67A1-42B4-9C99-4F8CA9104B6C}">
            <xm:f>NOT(ISERROR(SEARCH('Listados Datos'!$P$3,AR289)))</xm:f>
            <xm:f>'Listados Datos'!$P$3</xm:f>
            <x14:dxf>
              <fill>
                <patternFill>
                  <bgColor rgb="FF99CC00"/>
                </patternFill>
              </fill>
            </x14:dxf>
          </x14:cfRule>
          <x14:cfRule type="containsText" priority="11104" operator="containsText" id="{06B11004-A756-4A7C-9B47-CCFC6155DDE5}">
            <xm:f>NOT(ISERROR(SEARCH('Listados Datos'!$P$4,AR289)))</xm:f>
            <xm:f>'Listados Datos'!$P$4</xm:f>
            <x14:dxf>
              <fill>
                <patternFill>
                  <bgColor rgb="FF33CC33"/>
                </patternFill>
              </fill>
            </x14:dxf>
          </x14:cfRule>
          <x14:cfRule type="containsText" priority="11105" operator="containsText" id="{ED609906-4595-4CF1-8F02-03B0B36BA22E}">
            <xm:f>NOT(ISERROR(SEARCH('Listados Datos'!$P$5,AR289)))</xm:f>
            <xm:f>'Listados Datos'!$P$5</xm:f>
            <x14:dxf>
              <fill>
                <patternFill>
                  <bgColor rgb="FFFFFF00"/>
                </patternFill>
              </fill>
            </x14:dxf>
          </x14:cfRule>
          <x14:cfRule type="containsText" priority="11106" operator="containsText" id="{3301C659-404F-4E3A-8480-07FA4A98A484}">
            <xm:f>NOT(ISERROR(SEARCH('Listados Datos'!$P$6,AR289)))</xm:f>
            <xm:f>'Listados Datos'!$P$6</xm:f>
            <x14:dxf>
              <fill>
                <patternFill>
                  <bgColor rgb="FFFFC000"/>
                </patternFill>
              </fill>
            </x14:dxf>
          </x14:cfRule>
          <x14:cfRule type="containsText" priority="11107" operator="containsText" id="{B8AADE05-7969-44C0-A669-361630EAE3A8}">
            <xm:f>NOT(ISERROR(SEARCH('Listados Datos'!$P$7,AR289)))</xm:f>
            <xm:f>'Listados Datos'!$P$7</xm:f>
            <x14:dxf>
              <fill>
                <patternFill>
                  <bgColor rgb="FFFF0000"/>
                </patternFill>
              </fill>
            </x14:dxf>
          </x14:cfRule>
          <xm:sqref>AR289</xm:sqref>
        </x14:conditionalFormatting>
        <x14:conditionalFormatting xmlns:xm="http://schemas.microsoft.com/office/excel/2006/main">
          <x14:cfRule type="containsText" priority="11779" operator="containsText" id="{9AC7295B-ECF0-46A1-B66D-8BEEA0A4EC8D}">
            <xm:f>NOT(ISERROR(SEARCH('Listados Datos'!$T$3,AF256)))</xm:f>
            <xm:f>'Listados Datos'!$T$3</xm:f>
            <x14:dxf>
              <fill>
                <patternFill patternType="solid">
                  <bgColor rgb="FFC00000"/>
                </patternFill>
              </fill>
            </x14:dxf>
          </x14:cfRule>
          <x14:cfRule type="containsText" priority="11780" operator="containsText" id="{CCA91CF4-8548-4E84-9660-F78B2608F157}">
            <xm:f>NOT(ISERROR(SEARCH('Listados Datos'!$T$4,AF256)))</xm:f>
            <xm:f>'Listados Datos'!$T$4</xm:f>
            <x14:dxf>
              <font>
                <b/>
                <i val="0"/>
                <color theme="0"/>
              </font>
              <fill>
                <patternFill>
                  <bgColor rgb="FFE26B0A"/>
                </patternFill>
              </fill>
            </x14:dxf>
          </x14:cfRule>
          <x14:cfRule type="containsText" priority="11781" operator="containsText" id="{DC8FFA41-B142-41D4-A814-2AD365C57074}">
            <xm:f>NOT(ISERROR(SEARCH('Listados Datos'!$T$5,AF256)))</xm:f>
            <xm:f>'Listados Datos'!$T$5</xm:f>
            <x14:dxf>
              <font>
                <b/>
                <i val="0"/>
                <color auto="1"/>
              </font>
              <fill>
                <patternFill>
                  <bgColor rgb="FFFFFF00"/>
                </patternFill>
              </fill>
            </x14:dxf>
          </x14:cfRule>
          <x14:cfRule type="containsText" priority="11782" operator="containsText" id="{9C82A2B9-3E13-4028-BE76-285CC865DF28}">
            <xm:f>NOT(ISERROR(SEARCH('Listados Datos'!$T$6,AF256)))</xm:f>
            <xm:f>'Listados Datos'!$T$6</xm:f>
            <x14:dxf>
              <font>
                <b/>
                <i val="0"/>
              </font>
              <fill>
                <patternFill>
                  <bgColor rgb="FF92D050"/>
                </patternFill>
              </fill>
            </x14:dxf>
          </x14:cfRule>
          <xm:sqref>AF256:AF257 AF261</xm:sqref>
        </x14:conditionalFormatting>
        <x14:conditionalFormatting xmlns:xm="http://schemas.microsoft.com/office/excel/2006/main">
          <x14:cfRule type="containsText" priority="11775" operator="containsText" id="{7EE7B354-AACE-46D5-A004-CCFE013B77F2}">
            <xm:f>NOT(ISERROR(SEARCH('Listados Datos'!$T$3,AB256)))</xm:f>
            <xm:f>'Listados Datos'!$T$3</xm:f>
            <x14:dxf>
              <fill>
                <patternFill patternType="solid">
                  <bgColor rgb="FFC00000"/>
                </patternFill>
              </fill>
            </x14:dxf>
          </x14:cfRule>
          <x14:cfRule type="containsText" priority="11776" operator="containsText" id="{454AB20F-033D-4168-8A98-CF41D342EDF2}">
            <xm:f>NOT(ISERROR(SEARCH('Listados Datos'!$T$4,AB256)))</xm:f>
            <xm:f>'Listados Datos'!$T$4</xm:f>
            <x14:dxf>
              <font>
                <b/>
                <i val="0"/>
                <color theme="0"/>
              </font>
              <fill>
                <patternFill>
                  <bgColor rgb="FFE26B0A"/>
                </patternFill>
              </fill>
            </x14:dxf>
          </x14:cfRule>
          <x14:cfRule type="containsText" priority="11777" operator="containsText" id="{680782A8-C513-4835-BDD1-E685E6B61E83}">
            <xm:f>NOT(ISERROR(SEARCH('Listados Datos'!$T$5,AB256)))</xm:f>
            <xm:f>'Listados Datos'!$T$5</xm:f>
            <x14:dxf>
              <font>
                <b/>
                <i val="0"/>
                <color auto="1"/>
              </font>
              <fill>
                <patternFill>
                  <bgColor rgb="FFFFFF00"/>
                </patternFill>
              </fill>
            </x14:dxf>
          </x14:cfRule>
          <x14:cfRule type="containsText" priority="11778" operator="containsText" id="{43028847-E010-49FE-BDDF-97C6A6201C0D}">
            <xm:f>NOT(ISERROR(SEARCH('Listados Datos'!$T$6,AB256)))</xm:f>
            <xm:f>'Listados Datos'!$T$6</xm:f>
            <x14:dxf>
              <font>
                <b/>
                <i val="0"/>
              </font>
              <fill>
                <patternFill>
                  <bgColor rgb="FF92D050"/>
                </patternFill>
              </fill>
            </x14:dxf>
          </x14:cfRule>
          <xm:sqref>AB256:AB257</xm:sqref>
        </x14:conditionalFormatting>
        <x14:conditionalFormatting xmlns:xm="http://schemas.microsoft.com/office/excel/2006/main">
          <x14:cfRule type="containsText" priority="11765" operator="containsText" id="{11134C47-D091-4FC7-8491-506183FC3C4B}">
            <xm:f>NOT(ISERROR(SEARCH('Listados Datos'!$P$3,Z256)))</xm:f>
            <xm:f>'Listados Datos'!$P$3</xm:f>
            <x14:dxf>
              <fill>
                <patternFill>
                  <bgColor rgb="FF99CC00"/>
                </patternFill>
              </fill>
            </x14:dxf>
          </x14:cfRule>
          <x14:cfRule type="containsText" priority="11766" operator="containsText" id="{26F9E386-AA1A-4042-AFEE-F1BDBDCEC50C}">
            <xm:f>NOT(ISERROR(SEARCH('Listados Datos'!$P$4,Z256)))</xm:f>
            <xm:f>'Listados Datos'!$P$4</xm:f>
            <x14:dxf>
              <fill>
                <patternFill>
                  <bgColor rgb="FF33CC33"/>
                </patternFill>
              </fill>
            </x14:dxf>
          </x14:cfRule>
          <x14:cfRule type="containsText" priority="11767" operator="containsText" id="{502AD634-9B83-4045-BBE5-2E7D7358B392}">
            <xm:f>NOT(ISERROR(SEARCH('Listados Datos'!$P$5,Z256)))</xm:f>
            <xm:f>'Listados Datos'!$P$5</xm:f>
            <x14:dxf>
              <fill>
                <patternFill>
                  <bgColor rgb="FFFFFF00"/>
                </patternFill>
              </fill>
            </x14:dxf>
          </x14:cfRule>
          <x14:cfRule type="containsText" priority="11768" operator="containsText" id="{F928DAC1-C261-4C95-BC4D-F24EC121133F}">
            <xm:f>NOT(ISERROR(SEARCH('Listados Datos'!$P$6,Z256)))</xm:f>
            <xm:f>'Listados Datos'!$P$6</xm:f>
            <x14:dxf>
              <fill>
                <patternFill>
                  <bgColor rgb="FFFFC000"/>
                </patternFill>
              </fill>
            </x14:dxf>
          </x14:cfRule>
          <x14:cfRule type="containsText" priority="11769" operator="containsText" id="{81A3E446-9E54-4A24-973A-731B25ECFC72}">
            <xm:f>NOT(ISERROR(SEARCH('Listados Datos'!$P$7,Z256)))</xm:f>
            <xm:f>'Listados Datos'!$P$7</xm:f>
            <x14:dxf>
              <fill>
                <patternFill>
                  <bgColor rgb="FFFF0000"/>
                </patternFill>
              </fill>
            </x14:dxf>
          </x14:cfRule>
          <xm:sqref>Z256:Z257</xm:sqref>
        </x14:conditionalFormatting>
        <x14:conditionalFormatting xmlns:xm="http://schemas.microsoft.com/office/excel/2006/main">
          <x14:cfRule type="containsText" priority="11741" operator="containsText" id="{8D127E86-A488-4ABD-A28B-C299417B6609}">
            <xm:f>NOT(ISERROR(SEARCH('Listados Datos'!$T$3,AT256)))</xm:f>
            <xm:f>'Listados Datos'!$T$3</xm:f>
            <x14:dxf>
              <fill>
                <patternFill patternType="solid">
                  <bgColor rgb="FFC00000"/>
                </patternFill>
              </fill>
            </x14:dxf>
          </x14:cfRule>
          <x14:cfRule type="containsText" priority="11742" operator="containsText" id="{9349F861-F8B6-4D32-9D29-5344886402D6}">
            <xm:f>NOT(ISERROR(SEARCH('Listados Datos'!$T$4,AT256)))</xm:f>
            <xm:f>'Listados Datos'!$T$4</xm:f>
            <x14:dxf>
              <font>
                <b/>
                <i val="0"/>
                <color theme="0"/>
              </font>
              <fill>
                <patternFill>
                  <bgColor rgb="FFE26B0A"/>
                </patternFill>
              </fill>
            </x14:dxf>
          </x14:cfRule>
          <x14:cfRule type="containsText" priority="11743" operator="containsText" id="{FAC04102-5CE7-466D-A7E7-52689D4EBFA1}">
            <xm:f>NOT(ISERROR(SEARCH('Listados Datos'!$T$5,AT256)))</xm:f>
            <xm:f>'Listados Datos'!$T$5</xm:f>
            <x14:dxf>
              <font>
                <b/>
                <i val="0"/>
                <color auto="1"/>
              </font>
              <fill>
                <patternFill>
                  <bgColor rgb="FFFFFF00"/>
                </patternFill>
              </fill>
            </x14:dxf>
          </x14:cfRule>
          <x14:cfRule type="containsText" priority="11744" operator="containsText" id="{3C0CF576-2AEF-4EC1-98CF-C499548B0BBB}">
            <xm:f>NOT(ISERROR(SEARCH('Listados Datos'!$T$6,AT256)))</xm:f>
            <xm:f>'Listados Datos'!$T$6</xm:f>
            <x14:dxf>
              <font>
                <b/>
                <i val="0"/>
              </font>
              <fill>
                <patternFill>
                  <bgColor rgb="FF92D050"/>
                </patternFill>
              </fill>
            </x14:dxf>
          </x14:cfRule>
          <xm:sqref>AT256</xm:sqref>
        </x14:conditionalFormatting>
        <x14:conditionalFormatting xmlns:xm="http://schemas.microsoft.com/office/excel/2006/main">
          <x14:cfRule type="containsText" priority="11731" operator="containsText" id="{93BE4273-FDC5-4491-B561-AAF1255830EB}">
            <xm:f>NOT(ISERROR(SEARCH('Listados Datos'!$P$3,AR256)))</xm:f>
            <xm:f>'Listados Datos'!$P$3</xm:f>
            <x14:dxf>
              <fill>
                <patternFill>
                  <bgColor rgb="FF99CC00"/>
                </patternFill>
              </fill>
            </x14:dxf>
          </x14:cfRule>
          <x14:cfRule type="containsText" priority="11732" operator="containsText" id="{6D0829B9-7147-42A8-8712-B87995426945}">
            <xm:f>NOT(ISERROR(SEARCH('Listados Datos'!$P$4,AR256)))</xm:f>
            <xm:f>'Listados Datos'!$P$4</xm:f>
            <x14:dxf>
              <fill>
                <patternFill>
                  <bgColor rgb="FF33CC33"/>
                </patternFill>
              </fill>
            </x14:dxf>
          </x14:cfRule>
          <x14:cfRule type="containsText" priority="11733" operator="containsText" id="{B15B288D-F056-45F9-8B63-2D0CF1FD4815}">
            <xm:f>NOT(ISERROR(SEARCH('Listados Datos'!$P$5,AR256)))</xm:f>
            <xm:f>'Listados Datos'!$P$5</xm:f>
            <x14:dxf>
              <fill>
                <patternFill>
                  <bgColor rgb="FFFFFF00"/>
                </patternFill>
              </fill>
            </x14:dxf>
          </x14:cfRule>
          <x14:cfRule type="containsText" priority="11734" operator="containsText" id="{BDE76579-9DCF-4B4F-9D7D-23006F2EB16F}">
            <xm:f>NOT(ISERROR(SEARCH('Listados Datos'!$P$6,AR256)))</xm:f>
            <xm:f>'Listados Datos'!$P$6</xm:f>
            <x14:dxf>
              <fill>
                <patternFill>
                  <bgColor rgb="FFFFC000"/>
                </patternFill>
              </fill>
            </x14:dxf>
          </x14:cfRule>
          <x14:cfRule type="containsText" priority="11735" operator="containsText" id="{06C7D9EB-D151-401C-A14B-E40CD9FA0ADA}">
            <xm:f>NOT(ISERROR(SEARCH('Listados Datos'!$P$7,AR256)))</xm:f>
            <xm:f>'Listados Datos'!$P$7</xm:f>
            <x14:dxf>
              <fill>
                <patternFill>
                  <bgColor rgb="FFFF0000"/>
                </patternFill>
              </fill>
            </x14:dxf>
          </x14:cfRule>
          <xm:sqref>AR256</xm:sqref>
        </x14:conditionalFormatting>
        <x14:conditionalFormatting xmlns:xm="http://schemas.microsoft.com/office/excel/2006/main">
          <x14:cfRule type="containsText" priority="11727" operator="containsText" id="{FD5A7B7A-EBD2-48C3-8C73-99B4F69D73D0}">
            <xm:f>NOT(ISERROR(SEARCH('Listados Datos'!$T$3,AT257)))</xm:f>
            <xm:f>'Listados Datos'!$T$3</xm:f>
            <x14:dxf>
              <fill>
                <patternFill patternType="solid">
                  <bgColor rgb="FFC00000"/>
                </patternFill>
              </fill>
            </x14:dxf>
          </x14:cfRule>
          <x14:cfRule type="containsText" priority="11728" operator="containsText" id="{79118C99-6351-4524-847D-699AE27BE1EB}">
            <xm:f>NOT(ISERROR(SEARCH('Listados Datos'!$T$4,AT257)))</xm:f>
            <xm:f>'Listados Datos'!$T$4</xm:f>
            <x14:dxf>
              <font>
                <b/>
                <i val="0"/>
                <color theme="0"/>
              </font>
              <fill>
                <patternFill>
                  <bgColor rgb="FFE26B0A"/>
                </patternFill>
              </fill>
            </x14:dxf>
          </x14:cfRule>
          <x14:cfRule type="containsText" priority="11729" operator="containsText" id="{6FB06998-0222-4E8E-9C02-15067693497F}">
            <xm:f>NOT(ISERROR(SEARCH('Listados Datos'!$T$5,AT257)))</xm:f>
            <xm:f>'Listados Datos'!$T$5</xm:f>
            <x14:dxf>
              <font>
                <b/>
                <i val="0"/>
                <color auto="1"/>
              </font>
              <fill>
                <patternFill>
                  <bgColor rgb="FFFFFF00"/>
                </patternFill>
              </fill>
            </x14:dxf>
          </x14:cfRule>
          <x14:cfRule type="containsText" priority="11730" operator="containsText" id="{3F67786A-7D58-4A57-BF84-324F356E8B0A}">
            <xm:f>NOT(ISERROR(SEARCH('Listados Datos'!$T$6,AT257)))</xm:f>
            <xm:f>'Listados Datos'!$T$6</xm:f>
            <x14:dxf>
              <font>
                <b/>
                <i val="0"/>
              </font>
              <fill>
                <patternFill>
                  <bgColor rgb="FF92D050"/>
                </patternFill>
              </fill>
            </x14:dxf>
          </x14:cfRule>
          <xm:sqref>AT257</xm:sqref>
        </x14:conditionalFormatting>
        <x14:conditionalFormatting xmlns:xm="http://schemas.microsoft.com/office/excel/2006/main">
          <x14:cfRule type="containsText" priority="11717" operator="containsText" id="{1270EB4F-F57D-4D6C-A28F-4DD540CB455C}">
            <xm:f>NOT(ISERROR(SEARCH('Listados Datos'!$P$3,AR257)))</xm:f>
            <xm:f>'Listados Datos'!$P$3</xm:f>
            <x14:dxf>
              <fill>
                <patternFill>
                  <bgColor rgb="FF99CC00"/>
                </patternFill>
              </fill>
            </x14:dxf>
          </x14:cfRule>
          <x14:cfRule type="containsText" priority="11718" operator="containsText" id="{D0F68D64-4ED1-46E6-A3FF-11B8514A2FCB}">
            <xm:f>NOT(ISERROR(SEARCH('Listados Datos'!$P$4,AR257)))</xm:f>
            <xm:f>'Listados Datos'!$P$4</xm:f>
            <x14:dxf>
              <fill>
                <patternFill>
                  <bgColor rgb="FF33CC33"/>
                </patternFill>
              </fill>
            </x14:dxf>
          </x14:cfRule>
          <x14:cfRule type="containsText" priority="11719" operator="containsText" id="{287D9CE3-15EB-4950-8EBB-9685F8E973CC}">
            <xm:f>NOT(ISERROR(SEARCH('Listados Datos'!$P$5,AR257)))</xm:f>
            <xm:f>'Listados Datos'!$P$5</xm:f>
            <x14:dxf>
              <fill>
                <patternFill>
                  <bgColor rgb="FFFFFF00"/>
                </patternFill>
              </fill>
            </x14:dxf>
          </x14:cfRule>
          <x14:cfRule type="containsText" priority="11720" operator="containsText" id="{B7A99A2C-E00D-4338-982D-5835F143A7FA}">
            <xm:f>NOT(ISERROR(SEARCH('Listados Datos'!$P$6,AR257)))</xm:f>
            <xm:f>'Listados Datos'!$P$6</xm:f>
            <x14:dxf>
              <fill>
                <patternFill>
                  <bgColor rgb="FFFFC000"/>
                </patternFill>
              </fill>
            </x14:dxf>
          </x14:cfRule>
          <x14:cfRule type="containsText" priority="11721" operator="containsText" id="{C379B6EB-425D-4E12-A5D8-B8B2E04289D6}">
            <xm:f>NOT(ISERROR(SEARCH('Listados Datos'!$P$7,AR257)))</xm:f>
            <xm:f>'Listados Datos'!$P$7</xm:f>
            <x14:dxf>
              <fill>
                <patternFill>
                  <bgColor rgb="FFFF0000"/>
                </patternFill>
              </fill>
            </x14:dxf>
          </x14:cfRule>
          <xm:sqref>AR257</xm:sqref>
        </x14:conditionalFormatting>
        <x14:conditionalFormatting xmlns:xm="http://schemas.microsoft.com/office/excel/2006/main">
          <x14:cfRule type="containsText" priority="11713" operator="containsText" id="{C1722B59-1813-4811-A42F-673BDD3C480F}">
            <xm:f>NOT(ISERROR(SEARCH('Listados Datos'!$T$3,AT261)))</xm:f>
            <xm:f>'Listados Datos'!$T$3</xm:f>
            <x14:dxf>
              <fill>
                <patternFill patternType="solid">
                  <bgColor rgb="FFC00000"/>
                </patternFill>
              </fill>
            </x14:dxf>
          </x14:cfRule>
          <x14:cfRule type="containsText" priority="11714" operator="containsText" id="{AA5D2D7A-7D24-4D53-9808-39B8D7A156FE}">
            <xm:f>NOT(ISERROR(SEARCH('Listados Datos'!$T$4,AT261)))</xm:f>
            <xm:f>'Listados Datos'!$T$4</xm:f>
            <x14:dxf>
              <font>
                <b/>
                <i val="0"/>
                <color theme="0"/>
              </font>
              <fill>
                <patternFill>
                  <bgColor rgb="FFE26B0A"/>
                </patternFill>
              </fill>
            </x14:dxf>
          </x14:cfRule>
          <x14:cfRule type="containsText" priority="11715" operator="containsText" id="{6520D9E0-C29D-41C2-A0FA-5DEA7516468F}">
            <xm:f>NOT(ISERROR(SEARCH('Listados Datos'!$T$5,AT261)))</xm:f>
            <xm:f>'Listados Datos'!$T$5</xm:f>
            <x14:dxf>
              <font>
                <b/>
                <i val="0"/>
                <color auto="1"/>
              </font>
              <fill>
                <patternFill>
                  <bgColor rgb="FFFFFF00"/>
                </patternFill>
              </fill>
            </x14:dxf>
          </x14:cfRule>
          <x14:cfRule type="containsText" priority="11716" operator="containsText" id="{1BC0FA4D-9CF5-4B75-9287-488C4ABA9DD5}">
            <xm:f>NOT(ISERROR(SEARCH('Listados Datos'!$T$6,AT261)))</xm:f>
            <xm:f>'Listados Datos'!$T$6</xm:f>
            <x14:dxf>
              <font>
                <b/>
                <i val="0"/>
              </font>
              <fill>
                <patternFill>
                  <bgColor rgb="FF92D050"/>
                </patternFill>
              </fill>
            </x14:dxf>
          </x14:cfRule>
          <xm:sqref>AT261</xm:sqref>
        </x14:conditionalFormatting>
        <x14:conditionalFormatting xmlns:xm="http://schemas.microsoft.com/office/excel/2006/main">
          <x14:cfRule type="containsText" priority="11703" operator="containsText" id="{95FE9663-D95D-4646-8D85-71B1E9F85B24}">
            <xm:f>NOT(ISERROR(SEARCH('Listados Datos'!$P$3,AR261)))</xm:f>
            <xm:f>'Listados Datos'!$P$3</xm:f>
            <x14:dxf>
              <fill>
                <patternFill>
                  <bgColor rgb="FF99CC00"/>
                </patternFill>
              </fill>
            </x14:dxf>
          </x14:cfRule>
          <x14:cfRule type="containsText" priority="11704" operator="containsText" id="{208F87A8-56B3-4260-8186-85CAFA5768E2}">
            <xm:f>NOT(ISERROR(SEARCH('Listados Datos'!$P$4,AR261)))</xm:f>
            <xm:f>'Listados Datos'!$P$4</xm:f>
            <x14:dxf>
              <fill>
                <patternFill>
                  <bgColor rgb="FF33CC33"/>
                </patternFill>
              </fill>
            </x14:dxf>
          </x14:cfRule>
          <x14:cfRule type="containsText" priority="11705" operator="containsText" id="{A4A1A9F5-C0D1-4E3C-B49D-32B7BCAD542B}">
            <xm:f>NOT(ISERROR(SEARCH('Listados Datos'!$P$5,AR261)))</xm:f>
            <xm:f>'Listados Datos'!$P$5</xm:f>
            <x14:dxf>
              <fill>
                <patternFill>
                  <bgColor rgb="FFFFFF00"/>
                </patternFill>
              </fill>
            </x14:dxf>
          </x14:cfRule>
          <x14:cfRule type="containsText" priority="11706" operator="containsText" id="{797295D4-8256-4936-9536-5EC7ECEB95B0}">
            <xm:f>NOT(ISERROR(SEARCH('Listados Datos'!$P$6,AR261)))</xm:f>
            <xm:f>'Listados Datos'!$P$6</xm:f>
            <x14:dxf>
              <fill>
                <patternFill>
                  <bgColor rgb="FFFFC000"/>
                </patternFill>
              </fill>
            </x14:dxf>
          </x14:cfRule>
          <x14:cfRule type="containsText" priority="11707" operator="containsText" id="{A916AFFF-D01F-49B4-A58D-4C9AD64C22E5}">
            <xm:f>NOT(ISERROR(SEARCH('Listados Datos'!$P$7,AR261)))</xm:f>
            <xm:f>'Listados Datos'!$P$7</xm:f>
            <x14:dxf>
              <fill>
                <patternFill>
                  <bgColor rgb="FFFF0000"/>
                </patternFill>
              </fill>
            </x14:dxf>
          </x14:cfRule>
          <xm:sqref>AR261</xm:sqref>
        </x14:conditionalFormatting>
        <x14:conditionalFormatting xmlns:xm="http://schemas.microsoft.com/office/excel/2006/main">
          <x14:cfRule type="containsText" priority="11699" operator="containsText" id="{8F1662BC-C591-427B-9FF5-33E60EADC883}">
            <xm:f>NOT(ISERROR(SEARCH('Listados Datos'!$T$3,AF258)))</xm:f>
            <xm:f>'Listados Datos'!$T$3</xm:f>
            <x14:dxf>
              <fill>
                <patternFill patternType="solid">
                  <bgColor rgb="FFC00000"/>
                </patternFill>
              </fill>
            </x14:dxf>
          </x14:cfRule>
          <x14:cfRule type="containsText" priority="11700" operator="containsText" id="{36CDE637-FA13-44A2-8091-D68826BB7AD8}">
            <xm:f>NOT(ISERROR(SEARCH('Listados Datos'!$T$4,AF258)))</xm:f>
            <xm:f>'Listados Datos'!$T$4</xm:f>
            <x14:dxf>
              <font>
                <b/>
                <i val="0"/>
                <color theme="0"/>
              </font>
              <fill>
                <patternFill>
                  <bgColor rgb="FFE26B0A"/>
                </patternFill>
              </fill>
            </x14:dxf>
          </x14:cfRule>
          <x14:cfRule type="containsText" priority="11701" operator="containsText" id="{0C132FAE-2ADE-42C1-A893-CA2C7407838A}">
            <xm:f>NOT(ISERROR(SEARCH('Listados Datos'!$T$5,AF258)))</xm:f>
            <xm:f>'Listados Datos'!$T$5</xm:f>
            <x14:dxf>
              <font>
                <b/>
                <i val="0"/>
                <color auto="1"/>
              </font>
              <fill>
                <patternFill>
                  <bgColor rgb="FFFFFF00"/>
                </patternFill>
              </fill>
            </x14:dxf>
          </x14:cfRule>
          <x14:cfRule type="containsText" priority="11702" operator="containsText" id="{EBE920B4-7EF0-45CB-9E08-D42EC00D2E67}">
            <xm:f>NOT(ISERROR(SEARCH('Listados Datos'!$T$6,AF258)))</xm:f>
            <xm:f>'Listados Datos'!$T$6</xm:f>
            <x14:dxf>
              <font>
                <b/>
                <i val="0"/>
              </font>
              <fill>
                <patternFill>
                  <bgColor rgb="FF92D050"/>
                </patternFill>
              </fill>
            </x14:dxf>
          </x14:cfRule>
          <xm:sqref>AF258:AF259</xm:sqref>
        </x14:conditionalFormatting>
        <x14:conditionalFormatting xmlns:xm="http://schemas.microsoft.com/office/excel/2006/main">
          <x14:cfRule type="containsText" priority="11695" operator="containsText" id="{4D1A3DE6-0C0D-4795-8F71-1675175A7812}">
            <xm:f>NOT(ISERROR(SEARCH('Listados Datos'!$T$3,AB258)))</xm:f>
            <xm:f>'Listados Datos'!$T$3</xm:f>
            <x14:dxf>
              <fill>
                <patternFill patternType="solid">
                  <bgColor rgb="FFC00000"/>
                </patternFill>
              </fill>
            </x14:dxf>
          </x14:cfRule>
          <x14:cfRule type="containsText" priority="11696" operator="containsText" id="{3EF92800-A7B9-4CF2-A95B-2D69E13968F5}">
            <xm:f>NOT(ISERROR(SEARCH('Listados Datos'!$T$4,AB258)))</xm:f>
            <xm:f>'Listados Datos'!$T$4</xm:f>
            <x14:dxf>
              <font>
                <b/>
                <i val="0"/>
                <color theme="0"/>
              </font>
              <fill>
                <patternFill>
                  <bgColor rgb="FFE26B0A"/>
                </patternFill>
              </fill>
            </x14:dxf>
          </x14:cfRule>
          <x14:cfRule type="containsText" priority="11697" operator="containsText" id="{1E3A6791-D720-4B2D-9B2E-1E7A457822A6}">
            <xm:f>NOT(ISERROR(SEARCH('Listados Datos'!$T$5,AB258)))</xm:f>
            <xm:f>'Listados Datos'!$T$5</xm:f>
            <x14:dxf>
              <font>
                <b/>
                <i val="0"/>
                <color auto="1"/>
              </font>
              <fill>
                <patternFill>
                  <bgColor rgb="FFFFFF00"/>
                </patternFill>
              </fill>
            </x14:dxf>
          </x14:cfRule>
          <x14:cfRule type="containsText" priority="11698" operator="containsText" id="{3F91C015-5C51-4A78-A32A-6BB6C6C8886D}">
            <xm:f>NOT(ISERROR(SEARCH('Listados Datos'!$T$6,AB258)))</xm:f>
            <xm:f>'Listados Datos'!$T$6</xm:f>
            <x14:dxf>
              <font>
                <b/>
                <i val="0"/>
              </font>
              <fill>
                <patternFill>
                  <bgColor rgb="FF92D050"/>
                </patternFill>
              </fill>
            </x14:dxf>
          </x14:cfRule>
          <xm:sqref>AB258:AB259</xm:sqref>
        </x14:conditionalFormatting>
        <x14:conditionalFormatting xmlns:xm="http://schemas.microsoft.com/office/excel/2006/main">
          <x14:cfRule type="containsText" priority="11685" operator="containsText" id="{6781D4CA-B170-4669-9436-068128E49EEA}">
            <xm:f>NOT(ISERROR(SEARCH('Listados Datos'!$P$3,Z258)))</xm:f>
            <xm:f>'Listados Datos'!$P$3</xm:f>
            <x14:dxf>
              <fill>
                <patternFill>
                  <bgColor rgb="FF99CC00"/>
                </patternFill>
              </fill>
            </x14:dxf>
          </x14:cfRule>
          <x14:cfRule type="containsText" priority="11686" operator="containsText" id="{29E1FB0F-A6C3-4E33-A495-C475E7DDA672}">
            <xm:f>NOT(ISERROR(SEARCH('Listados Datos'!$P$4,Z258)))</xm:f>
            <xm:f>'Listados Datos'!$P$4</xm:f>
            <x14:dxf>
              <fill>
                <patternFill>
                  <bgColor rgb="FF33CC33"/>
                </patternFill>
              </fill>
            </x14:dxf>
          </x14:cfRule>
          <x14:cfRule type="containsText" priority="11687" operator="containsText" id="{BE3A484F-9092-4A16-9F9E-822BC3679CD8}">
            <xm:f>NOT(ISERROR(SEARCH('Listados Datos'!$P$5,Z258)))</xm:f>
            <xm:f>'Listados Datos'!$P$5</xm:f>
            <x14:dxf>
              <fill>
                <patternFill>
                  <bgColor rgb="FFFFFF00"/>
                </patternFill>
              </fill>
            </x14:dxf>
          </x14:cfRule>
          <x14:cfRule type="containsText" priority="11688" operator="containsText" id="{CC345E6A-843F-4E9A-99AC-4FCADEC7C9C5}">
            <xm:f>NOT(ISERROR(SEARCH('Listados Datos'!$P$6,Z258)))</xm:f>
            <xm:f>'Listados Datos'!$P$6</xm:f>
            <x14:dxf>
              <fill>
                <patternFill>
                  <bgColor rgb="FFFFC000"/>
                </patternFill>
              </fill>
            </x14:dxf>
          </x14:cfRule>
          <x14:cfRule type="containsText" priority="11689" operator="containsText" id="{531ADB33-8313-489E-9214-23B32A26F1CB}">
            <xm:f>NOT(ISERROR(SEARCH('Listados Datos'!$P$7,Z258)))</xm:f>
            <xm:f>'Listados Datos'!$P$7</xm:f>
            <x14:dxf>
              <fill>
                <patternFill>
                  <bgColor rgb="FFFF0000"/>
                </patternFill>
              </fill>
            </x14:dxf>
          </x14:cfRule>
          <xm:sqref>Z258:Z259</xm:sqref>
        </x14:conditionalFormatting>
        <x14:conditionalFormatting xmlns:xm="http://schemas.microsoft.com/office/excel/2006/main">
          <x14:cfRule type="containsText" priority="11671" operator="containsText" id="{1383191F-4D20-4694-A9A4-251EA0A194D8}">
            <xm:f>NOT(ISERROR(SEARCH('Listados Datos'!$T$3,AT258)))</xm:f>
            <xm:f>'Listados Datos'!$T$3</xm:f>
            <x14:dxf>
              <fill>
                <patternFill patternType="solid">
                  <bgColor rgb="FFC00000"/>
                </patternFill>
              </fill>
            </x14:dxf>
          </x14:cfRule>
          <x14:cfRule type="containsText" priority="11672" operator="containsText" id="{AE732398-D699-449D-869F-70E2731F2DB9}">
            <xm:f>NOT(ISERROR(SEARCH('Listados Datos'!$T$4,AT258)))</xm:f>
            <xm:f>'Listados Datos'!$T$4</xm:f>
            <x14:dxf>
              <font>
                <b/>
                <i val="0"/>
                <color theme="0"/>
              </font>
              <fill>
                <patternFill>
                  <bgColor rgb="FFE26B0A"/>
                </patternFill>
              </fill>
            </x14:dxf>
          </x14:cfRule>
          <x14:cfRule type="containsText" priority="11673" operator="containsText" id="{932BF990-D396-4226-B670-234C58C49DFE}">
            <xm:f>NOT(ISERROR(SEARCH('Listados Datos'!$T$5,AT258)))</xm:f>
            <xm:f>'Listados Datos'!$T$5</xm:f>
            <x14:dxf>
              <font>
                <b/>
                <i val="0"/>
                <color auto="1"/>
              </font>
              <fill>
                <patternFill>
                  <bgColor rgb="FFFFFF00"/>
                </patternFill>
              </fill>
            </x14:dxf>
          </x14:cfRule>
          <x14:cfRule type="containsText" priority="11674" operator="containsText" id="{DE876ECE-CD8B-4ABC-9626-0AB47CB31EF0}">
            <xm:f>NOT(ISERROR(SEARCH('Listados Datos'!$T$6,AT258)))</xm:f>
            <xm:f>'Listados Datos'!$T$6</xm:f>
            <x14:dxf>
              <font>
                <b/>
                <i val="0"/>
              </font>
              <fill>
                <patternFill>
                  <bgColor rgb="FF92D050"/>
                </patternFill>
              </fill>
            </x14:dxf>
          </x14:cfRule>
          <xm:sqref>AT258</xm:sqref>
        </x14:conditionalFormatting>
        <x14:conditionalFormatting xmlns:xm="http://schemas.microsoft.com/office/excel/2006/main">
          <x14:cfRule type="containsText" priority="11661" operator="containsText" id="{50D60D81-D0C5-4562-A2C0-D627AB28D36F}">
            <xm:f>NOT(ISERROR(SEARCH('Listados Datos'!$P$3,AR258)))</xm:f>
            <xm:f>'Listados Datos'!$P$3</xm:f>
            <x14:dxf>
              <fill>
                <patternFill>
                  <bgColor rgb="FF99CC00"/>
                </patternFill>
              </fill>
            </x14:dxf>
          </x14:cfRule>
          <x14:cfRule type="containsText" priority="11662" operator="containsText" id="{77B4AE19-2A48-44B2-9962-C8DD751D0EC0}">
            <xm:f>NOT(ISERROR(SEARCH('Listados Datos'!$P$4,AR258)))</xm:f>
            <xm:f>'Listados Datos'!$P$4</xm:f>
            <x14:dxf>
              <fill>
                <patternFill>
                  <bgColor rgb="FF33CC33"/>
                </patternFill>
              </fill>
            </x14:dxf>
          </x14:cfRule>
          <x14:cfRule type="containsText" priority="11663" operator="containsText" id="{C578FE72-4490-493E-A230-9DDB40EF8E43}">
            <xm:f>NOT(ISERROR(SEARCH('Listados Datos'!$P$5,AR258)))</xm:f>
            <xm:f>'Listados Datos'!$P$5</xm:f>
            <x14:dxf>
              <fill>
                <patternFill>
                  <bgColor rgb="FFFFFF00"/>
                </patternFill>
              </fill>
            </x14:dxf>
          </x14:cfRule>
          <x14:cfRule type="containsText" priority="11664" operator="containsText" id="{C625C872-F1CA-4898-B503-A690E07B5D0F}">
            <xm:f>NOT(ISERROR(SEARCH('Listados Datos'!$P$6,AR258)))</xm:f>
            <xm:f>'Listados Datos'!$P$6</xm:f>
            <x14:dxf>
              <fill>
                <patternFill>
                  <bgColor rgb="FFFFC000"/>
                </patternFill>
              </fill>
            </x14:dxf>
          </x14:cfRule>
          <x14:cfRule type="containsText" priority="11665" operator="containsText" id="{0A8B9EBC-3B85-48EB-8A75-6C8365DD3A32}">
            <xm:f>NOT(ISERROR(SEARCH('Listados Datos'!$P$7,AR258)))</xm:f>
            <xm:f>'Listados Datos'!$P$7</xm:f>
            <x14:dxf>
              <fill>
                <patternFill>
                  <bgColor rgb="FFFF0000"/>
                </patternFill>
              </fill>
            </x14:dxf>
          </x14:cfRule>
          <xm:sqref>AR258</xm:sqref>
        </x14:conditionalFormatting>
        <x14:conditionalFormatting xmlns:xm="http://schemas.microsoft.com/office/excel/2006/main">
          <x14:cfRule type="containsText" priority="11657" operator="containsText" id="{3EB5DA37-B4E1-45C8-ABF5-442111D701FE}">
            <xm:f>NOT(ISERROR(SEARCH('Listados Datos'!$T$3,AT259)))</xm:f>
            <xm:f>'Listados Datos'!$T$3</xm:f>
            <x14:dxf>
              <fill>
                <patternFill patternType="solid">
                  <bgColor rgb="FFC00000"/>
                </patternFill>
              </fill>
            </x14:dxf>
          </x14:cfRule>
          <x14:cfRule type="containsText" priority="11658" operator="containsText" id="{46F70E84-7D5D-48A1-A9E3-BA08878FE10A}">
            <xm:f>NOT(ISERROR(SEARCH('Listados Datos'!$T$4,AT259)))</xm:f>
            <xm:f>'Listados Datos'!$T$4</xm:f>
            <x14:dxf>
              <font>
                <b/>
                <i val="0"/>
                <color theme="0"/>
              </font>
              <fill>
                <patternFill>
                  <bgColor rgb="FFE26B0A"/>
                </patternFill>
              </fill>
            </x14:dxf>
          </x14:cfRule>
          <x14:cfRule type="containsText" priority="11659" operator="containsText" id="{E1B136F9-AF04-42B6-A952-A77D3AEAEEA4}">
            <xm:f>NOT(ISERROR(SEARCH('Listados Datos'!$T$5,AT259)))</xm:f>
            <xm:f>'Listados Datos'!$T$5</xm:f>
            <x14:dxf>
              <font>
                <b/>
                <i val="0"/>
                <color auto="1"/>
              </font>
              <fill>
                <patternFill>
                  <bgColor rgb="FFFFFF00"/>
                </patternFill>
              </fill>
            </x14:dxf>
          </x14:cfRule>
          <x14:cfRule type="containsText" priority="11660" operator="containsText" id="{FCF5089A-08B9-46C7-A3F9-0964D9789A24}">
            <xm:f>NOT(ISERROR(SEARCH('Listados Datos'!$T$6,AT259)))</xm:f>
            <xm:f>'Listados Datos'!$T$6</xm:f>
            <x14:dxf>
              <font>
                <b/>
                <i val="0"/>
              </font>
              <fill>
                <patternFill>
                  <bgColor rgb="FF92D050"/>
                </patternFill>
              </fill>
            </x14:dxf>
          </x14:cfRule>
          <xm:sqref>AT259</xm:sqref>
        </x14:conditionalFormatting>
        <x14:conditionalFormatting xmlns:xm="http://schemas.microsoft.com/office/excel/2006/main">
          <x14:cfRule type="containsText" priority="11647" operator="containsText" id="{B1892D5E-E81F-4808-A53E-4E0A22C21482}">
            <xm:f>NOT(ISERROR(SEARCH('Listados Datos'!$P$3,AR259)))</xm:f>
            <xm:f>'Listados Datos'!$P$3</xm:f>
            <x14:dxf>
              <fill>
                <patternFill>
                  <bgColor rgb="FF99CC00"/>
                </patternFill>
              </fill>
            </x14:dxf>
          </x14:cfRule>
          <x14:cfRule type="containsText" priority="11648" operator="containsText" id="{FCEEC9FA-E109-4C49-ACC4-5A29F0ED91E2}">
            <xm:f>NOT(ISERROR(SEARCH('Listados Datos'!$P$4,AR259)))</xm:f>
            <xm:f>'Listados Datos'!$P$4</xm:f>
            <x14:dxf>
              <fill>
                <patternFill>
                  <bgColor rgb="FF33CC33"/>
                </patternFill>
              </fill>
            </x14:dxf>
          </x14:cfRule>
          <x14:cfRule type="containsText" priority="11649" operator="containsText" id="{CB2F0AC5-8A88-4D3E-81DD-E5A001E32BDF}">
            <xm:f>NOT(ISERROR(SEARCH('Listados Datos'!$P$5,AR259)))</xm:f>
            <xm:f>'Listados Datos'!$P$5</xm:f>
            <x14:dxf>
              <fill>
                <patternFill>
                  <bgColor rgb="FFFFFF00"/>
                </patternFill>
              </fill>
            </x14:dxf>
          </x14:cfRule>
          <x14:cfRule type="containsText" priority="11650" operator="containsText" id="{E1DEAC71-193C-4B76-AA01-7D9ED5EEA944}">
            <xm:f>NOT(ISERROR(SEARCH('Listados Datos'!$P$6,AR259)))</xm:f>
            <xm:f>'Listados Datos'!$P$6</xm:f>
            <x14:dxf>
              <fill>
                <patternFill>
                  <bgColor rgb="FFFFC000"/>
                </patternFill>
              </fill>
            </x14:dxf>
          </x14:cfRule>
          <x14:cfRule type="containsText" priority="11651" operator="containsText" id="{A84C6D56-0C15-4BAB-8FA6-88B12DED7B5C}">
            <xm:f>NOT(ISERROR(SEARCH('Listados Datos'!$P$7,AR259)))</xm:f>
            <xm:f>'Listados Datos'!$P$7</xm:f>
            <x14:dxf>
              <fill>
                <patternFill>
                  <bgColor rgb="FFFF0000"/>
                </patternFill>
              </fill>
            </x14:dxf>
          </x14:cfRule>
          <xm:sqref>AR259</xm:sqref>
        </x14:conditionalFormatting>
        <x14:conditionalFormatting xmlns:xm="http://schemas.microsoft.com/office/excel/2006/main">
          <x14:cfRule type="containsText" priority="11371" operator="containsText" id="{F550884E-9394-4B40-8CF2-1DABC338E56E}">
            <xm:f>NOT(ISERROR(SEARCH('Listados Datos'!$T$3,AF274)))</xm:f>
            <xm:f>'Listados Datos'!$T$3</xm:f>
            <x14:dxf>
              <fill>
                <patternFill patternType="solid">
                  <bgColor rgb="FFC00000"/>
                </patternFill>
              </fill>
            </x14:dxf>
          </x14:cfRule>
          <x14:cfRule type="containsText" priority="11372" operator="containsText" id="{029F6518-E21E-427C-A0EB-9515A3B99CD7}">
            <xm:f>NOT(ISERROR(SEARCH('Listados Datos'!$T$4,AF274)))</xm:f>
            <xm:f>'Listados Datos'!$T$4</xm:f>
            <x14:dxf>
              <font>
                <b/>
                <i val="0"/>
                <color theme="0"/>
              </font>
              <fill>
                <patternFill>
                  <bgColor rgb="FFE26B0A"/>
                </patternFill>
              </fill>
            </x14:dxf>
          </x14:cfRule>
          <x14:cfRule type="containsText" priority="11373" operator="containsText" id="{1EACFB88-7F0F-4FE1-9B6A-86882BCD9D6D}">
            <xm:f>NOT(ISERROR(SEARCH('Listados Datos'!$T$5,AF274)))</xm:f>
            <xm:f>'Listados Datos'!$T$5</xm:f>
            <x14:dxf>
              <font>
                <b/>
                <i val="0"/>
                <color auto="1"/>
              </font>
              <fill>
                <patternFill>
                  <bgColor rgb="FFFFFF00"/>
                </patternFill>
              </fill>
            </x14:dxf>
          </x14:cfRule>
          <x14:cfRule type="containsText" priority="11374" operator="containsText" id="{635DAC8F-FE8C-4CEB-9851-A916C53A9FB6}">
            <xm:f>NOT(ISERROR(SEARCH('Listados Datos'!$T$6,AF274)))</xm:f>
            <xm:f>'Listados Datos'!$T$6</xm:f>
            <x14:dxf>
              <font>
                <b/>
                <i val="0"/>
              </font>
              <fill>
                <patternFill>
                  <bgColor rgb="FF92D050"/>
                </patternFill>
              </fill>
            </x14:dxf>
          </x14:cfRule>
          <xm:sqref>AF274:AF275 AF279</xm:sqref>
        </x14:conditionalFormatting>
        <x14:conditionalFormatting xmlns:xm="http://schemas.microsoft.com/office/excel/2006/main">
          <x14:cfRule type="containsText" priority="11367" operator="containsText" id="{3E7CD9A0-5C56-4A6D-B695-F9396E655DD2}">
            <xm:f>NOT(ISERROR(SEARCH('Listados Datos'!$T$3,AB274)))</xm:f>
            <xm:f>'Listados Datos'!$T$3</xm:f>
            <x14:dxf>
              <fill>
                <patternFill patternType="solid">
                  <bgColor rgb="FFC00000"/>
                </patternFill>
              </fill>
            </x14:dxf>
          </x14:cfRule>
          <x14:cfRule type="containsText" priority="11368" operator="containsText" id="{BBDCD7A3-8909-4E60-BC6A-CF520627A308}">
            <xm:f>NOT(ISERROR(SEARCH('Listados Datos'!$T$4,AB274)))</xm:f>
            <xm:f>'Listados Datos'!$T$4</xm:f>
            <x14:dxf>
              <font>
                <b/>
                <i val="0"/>
                <color theme="0"/>
              </font>
              <fill>
                <patternFill>
                  <bgColor rgb="FFE26B0A"/>
                </patternFill>
              </fill>
            </x14:dxf>
          </x14:cfRule>
          <x14:cfRule type="containsText" priority="11369" operator="containsText" id="{2CBF78E7-8336-4489-A147-0F043C089D06}">
            <xm:f>NOT(ISERROR(SEARCH('Listados Datos'!$T$5,AB274)))</xm:f>
            <xm:f>'Listados Datos'!$T$5</xm:f>
            <x14:dxf>
              <font>
                <b/>
                <i val="0"/>
                <color auto="1"/>
              </font>
              <fill>
                <patternFill>
                  <bgColor rgb="FFFFFF00"/>
                </patternFill>
              </fill>
            </x14:dxf>
          </x14:cfRule>
          <x14:cfRule type="containsText" priority="11370" operator="containsText" id="{F86720C8-EEAD-4D0D-9AF2-D5D5B4897034}">
            <xm:f>NOT(ISERROR(SEARCH('Listados Datos'!$T$6,AB274)))</xm:f>
            <xm:f>'Listados Datos'!$T$6</xm:f>
            <x14:dxf>
              <font>
                <b/>
                <i val="0"/>
              </font>
              <fill>
                <patternFill>
                  <bgColor rgb="FF92D050"/>
                </patternFill>
              </fill>
            </x14:dxf>
          </x14:cfRule>
          <xm:sqref>AB274:AB275</xm:sqref>
        </x14:conditionalFormatting>
        <x14:conditionalFormatting xmlns:xm="http://schemas.microsoft.com/office/excel/2006/main">
          <x14:cfRule type="containsText" priority="11357" operator="containsText" id="{1005FF6F-5BC0-451C-9B7A-635A565FD142}">
            <xm:f>NOT(ISERROR(SEARCH('Listados Datos'!$P$3,Z274)))</xm:f>
            <xm:f>'Listados Datos'!$P$3</xm:f>
            <x14:dxf>
              <fill>
                <patternFill>
                  <bgColor rgb="FF99CC00"/>
                </patternFill>
              </fill>
            </x14:dxf>
          </x14:cfRule>
          <x14:cfRule type="containsText" priority="11358" operator="containsText" id="{D808765E-7125-42AA-9EE6-D8941919F444}">
            <xm:f>NOT(ISERROR(SEARCH('Listados Datos'!$P$4,Z274)))</xm:f>
            <xm:f>'Listados Datos'!$P$4</xm:f>
            <x14:dxf>
              <fill>
                <patternFill>
                  <bgColor rgb="FF33CC33"/>
                </patternFill>
              </fill>
            </x14:dxf>
          </x14:cfRule>
          <x14:cfRule type="containsText" priority="11359" operator="containsText" id="{90D3BBF7-9E02-4D65-865B-F3CFD5D1A9A4}">
            <xm:f>NOT(ISERROR(SEARCH('Listados Datos'!$P$5,Z274)))</xm:f>
            <xm:f>'Listados Datos'!$P$5</xm:f>
            <x14:dxf>
              <fill>
                <patternFill>
                  <bgColor rgb="FFFFFF00"/>
                </patternFill>
              </fill>
            </x14:dxf>
          </x14:cfRule>
          <x14:cfRule type="containsText" priority="11360" operator="containsText" id="{5E4FEB7A-BC40-425A-BAA9-E546A83A0A58}">
            <xm:f>NOT(ISERROR(SEARCH('Listados Datos'!$P$6,Z274)))</xm:f>
            <xm:f>'Listados Datos'!$P$6</xm:f>
            <x14:dxf>
              <fill>
                <patternFill>
                  <bgColor rgb="FFFFC000"/>
                </patternFill>
              </fill>
            </x14:dxf>
          </x14:cfRule>
          <x14:cfRule type="containsText" priority="11361" operator="containsText" id="{C0241559-A168-4548-ACE8-F1AAA796E2D3}">
            <xm:f>NOT(ISERROR(SEARCH('Listados Datos'!$P$7,Z274)))</xm:f>
            <xm:f>'Listados Datos'!$P$7</xm:f>
            <x14:dxf>
              <fill>
                <patternFill>
                  <bgColor rgb="FFFF0000"/>
                </patternFill>
              </fill>
            </x14:dxf>
          </x14:cfRule>
          <xm:sqref>Z274:Z275</xm:sqref>
        </x14:conditionalFormatting>
        <x14:conditionalFormatting xmlns:xm="http://schemas.microsoft.com/office/excel/2006/main">
          <x14:cfRule type="containsText" priority="11333" operator="containsText" id="{D0D7F1D3-3431-4E7A-A686-DA2037EBF215}">
            <xm:f>NOT(ISERROR(SEARCH('Listados Datos'!$T$3,AT274)))</xm:f>
            <xm:f>'Listados Datos'!$T$3</xm:f>
            <x14:dxf>
              <fill>
                <patternFill patternType="solid">
                  <bgColor rgb="FFC00000"/>
                </patternFill>
              </fill>
            </x14:dxf>
          </x14:cfRule>
          <x14:cfRule type="containsText" priority="11334" operator="containsText" id="{A9F85D48-0C7F-4705-9B66-E70250EA58B8}">
            <xm:f>NOT(ISERROR(SEARCH('Listados Datos'!$T$4,AT274)))</xm:f>
            <xm:f>'Listados Datos'!$T$4</xm:f>
            <x14:dxf>
              <font>
                <b/>
                <i val="0"/>
                <color theme="0"/>
              </font>
              <fill>
                <patternFill>
                  <bgColor rgb="FFE26B0A"/>
                </patternFill>
              </fill>
            </x14:dxf>
          </x14:cfRule>
          <x14:cfRule type="containsText" priority="11335" operator="containsText" id="{7FE2AC0B-DACC-4E92-89AF-214C6F90EAA1}">
            <xm:f>NOT(ISERROR(SEARCH('Listados Datos'!$T$5,AT274)))</xm:f>
            <xm:f>'Listados Datos'!$T$5</xm:f>
            <x14:dxf>
              <font>
                <b/>
                <i val="0"/>
                <color auto="1"/>
              </font>
              <fill>
                <patternFill>
                  <bgColor rgb="FFFFFF00"/>
                </patternFill>
              </fill>
            </x14:dxf>
          </x14:cfRule>
          <x14:cfRule type="containsText" priority="11336" operator="containsText" id="{86505523-9139-4F0D-95F4-3EEDA2BE8BD2}">
            <xm:f>NOT(ISERROR(SEARCH('Listados Datos'!$T$6,AT274)))</xm:f>
            <xm:f>'Listados Datos'!$T$6</xm:f>
            <x14:dxf>
              <font>
                <b/>
                <i val="0"/>
              </font>
              <fill>
                <patternFill>
                  <bgColor rgb="FF92D050"/>
                </patternFill>
              </fill>
            </x14:dxf>
          </x14:cfRule>
          <xm:sqref>AT274</xm:sqref>
        </x14:conditionalFormatting>
        <x14:conditionalFormatting xmlns:xm="http://schemas.microsoft.com/office/excel/2006/main">
          <x14:cfRule type="containsText" priority="11323" operator="containsText" id="{46983330-A2FF-488E-9612-2DCF0808DD9C}">
            <xm:f>NOT(ISERROR(SEARCH('Listados Datos'!$P$3,AR274)))</xm:f>
            <xm:f>'Listados Datos'!$P$3</xm:f>
            <x14:dxf>
              <fill>
                <patternFill>
                  <bgColor rgb="FF99CC00"/>
                </patternFill>
              </fill>
            </x14:dxf>
          </x14:cfRule>
          <x14:cfRule type="containsText" priority="11324" operator="containsText" id="{DBC8894C-0EFB-4B72-B4A5-F0AAAC64D665}">
            <xm:f>NOT(ISERROR(SEARCH('Listados Datos'!$P$4,AR274)))</xm:f>
            <xm:f>'Listados Datos'!$P$4</xm:f>
            <x14:dxf>
              <fill>
                <patternFill>
                  <bgColor rgb="FF33CC33"/>
                </patternFill>
              </fill>
            </x14:dxf>
          </x14:cfRule>
          <x14:cfRule type="containsText" priority="11325" operator="containsText" id="{91B1E04E-77DE-42F3-85B2-31FB9F970B78}">
            <xm:f>NOT(ISERROR(SEARCH('Listados Datos'!$P$5,AR274)))</xm:f>
            <xm:f>'Listados Datos'!$P$5</xm:f>
            <x14:dxf>
              <fill>
                <patternFill>
                  <bgColor rgb="FFFFFF00"/>
                </patternFill>
              </fill>
            </x14:dxf>
          </x14:cfRule>
          <x14:cfRule type="containsText" priority="11326" operator="containsText" id="{23426026-7BA0-4B09-B24B-637E71A74FD1}">
            <xm:f>NOT(ISERROR(SEARCH('Listados Datos'!$P$6,AR274)))</xm:f>
            <xm:f>'Listados Datos'!$P$6</xm:f>
            <x14:dxf>
              <fill>
                <patternFill>
                  <bgColor rgb="FFFFC000"/>
                </patternFill>
              </fill>
            </x14:dxf>
          </x14:cfRule>
          <x14:cfRule type="containsText" priority="11327" operator="containsText" id="{A57093BA-5216-49B3-8158-29FF13E60EE2}">
            <xm:f>NOT(ISERROR(SEARCH('Listados Datos'!$P$7,AR274)))</xm:f>
            <xm:f>'Listados Datos'!$P$7</xm:f>
            <x14:dxf>
              <fill>
                <patternFill>
                  <bgColor rgb="FFFF0000"/>
                </patternFill>
              </fill>
            </x14:dxf>
          </x14:cfRule>
          <xm:sqref>AR274</xm:sqref>
        </x14:conditionalFormatting>
        <x14:conditionalFormatting xmlns:xm="http://schemas.microsoft.com/office/excel/2006/main">
          <x14:cfRule type="containsText" priority="11319" operator="containsText" id="{4CB3E7FD-9F82-4143-8EA7-CDBD43F91BB6}">
            <xm:f>NOT(ISERROR(SEARCH('Listados Datos'!$T$3,AT275)))</xm:f>
            <xm:f>'Listados Datos'!$T$3</xm:f>
            <x14:dxf>
              <fill>
                <patternFill patternType="solid">
                  <bgColor rgb="FFC00000"/>
                </patternFill>
              </fill>
            </x14:dxf>
          </x14:cfRule>
          <x14:cfRule type="containsText" priority="11320" operator="containsText" id="{FB4F7F29-5D87-4F62-9698-BC76B6E37119}">
            <xm:f>NOT(ISERROR(SEARCH('Listados Datos'!$T$4,AT275)))</xm:f>
            <xm:f>'Listados Datos'!$T$4</xm:f>
            <x14:dxf>
              <font>
                <b/>
                <i val="0"/>
                <color theme="0"/>
              </font>
              <fill>
                <patternFill>
                  <bgColor rgb="FFE26B0A"/>
                </patternFill>
              </fill>
            </x14:dxf>
          </x14:cfRule>
          <x14:cfRule type="containsText" priority="11321" operator="containsText" id="{29C962EF-6BE3-4CB2-A51A-CA5EBF36BC97}">
            <xm:f>NOT(ISERROR(SEARCH('Listados Datos'!$T$5,AT275)))</xm:f>
            <xm:f>'Listados Datos'!$T$5</xm:f>
            <x14:dxf>
              <font>
                <b/>
                <i val="0"/>
                <color auto="1"/>
              </font>
              <fill>
                <patternFill>
                  <bgColor rgb="FFFFFF00"/>
                </patternFill>
              </fill>
            </x14:dxf>
          </x14:cfRule>
          <x14:cfRule type="containsText" priority="11322" operator="containsText" id="{A59AF6B8-2861-4E29-A423-1345895A2ADF}">
            <xm:f>NOT(ISERROR(SEARCH('Listados Datos'!$T$6,AT275)))</xm:f>
            <xm:f>'Listados Datos'!$T$6</xm:f>
            <x14:dxf>
              <font>
                <b/>
                <i val="0"/>
              </font>
              <fill>
                <patternFill>
                  <bgColor rgb="FF92D050"/>
                </patternFill>
              </fill>
            </x14:dxf>
          </x14:cfRule>
          <xm:sqref>AT275</xm:sqref>
        </x14:conditionalFormatting>
        <x14:conditionalFormatting xmlns:xm="http://schemas.microsoft.com/office/excel/2006/main">
          <x14:cfRule type="containsText" priority="11309" operator="containsText" id="{B3C9CE01-ECBA-4FFC-9DB2-19426370918B}">
            <xm:f>NOT(ISERROR(SEARCH('Listados Datos'!$P$3,AR275)))</xm:f>
            <xm:f>'Listados Datos'!$P$3</xm:f>
            <x14:dxf>
              <fill>
                <patternFill>
                  <bgColor rgb="FF99CC00"/>
                </patternFill>
              </fill>
            </x14:dxf>
          </x14:cfRule>
          <x14:cfRule type="containsText" priority="11310" operator="containsText" id="{E2FEB674-CB7D-4460-8A76-CB00D9FAE3F2}">
            <xm:f>NOT(ISERROR(SEARCH('Listados Datos'!$P$4,AR275)))</xm:f>
            <xm:f>'Listados Datos'!$P$4</xm:f>
            <x14:dxf>
              <fill>
                <patternFill>
                  <bgColor rgb="FF33CC33"/>
                </patternFill>
              </fill>
            </x14:dxf>
          </x14:cfRule>
          <x14:cfRule type="containsText" priority="11311" operator="containsText" id="{BD3B2906-A254-48C1-80F0-BB18CA44AE0F}">
            <xm:f>NOT(ISERROR(SEARCH('Listados Datos'!$P$5,AR275)))</xm:f>
            <xm:f>'Listados Datos'!$P$5</xm:f>
            <x14:dxf>
              <fill>
                <patternFill>
                  <bgColor rgb="FFFFFF00"/>
                </patternFill>
              </fill>
            </x14:dxf>
          </x14:cfRule>
          <x14:cfRule type="containsText" priority="11312" operator="containsText" id="{0EAF8034-BF90-4623-9654-FFA779D0CEDE}">
            <xm:f>NOT(ISERROR(SEARCH('Listados Datos'!$P$6,AR275)))</xm:f>
            <xm:f>'Listados Datos'!$P$6</xm:f>
            <x14:dxf>
              <fill>
                <patternFill>
                  <bgColor rgb="FFFFC000"/>
                </patternFill>
              </fill>
            </x14:dxf>
          </x14:cfRule>
          <x14:cfRule type="containsText" priority="11313" operator="containsText" id="{EC8A6190-9D6F-4CF3-B717-10FC381252D0}">
            <xm:f>NOT(ISERROR(SEARCH('Listados Datos'!$P$7,AR275)))</xm:f>
            <xm:f>'Listados Datos'!$P$7</xm:f>
            <x14:dxf>
              <fill>
                <patternFill>
                  <bgColor rgb="FFFF0000"/>
                </patternFill>
              </fill>
            </x14:dxf>
          </x14:cfRule>
          <xm:sqref>AR275</xm:sqref>
        </x14:conditionalFormatting>
        <x14:conditionalFormatting xmlns:xm="http://schemas.microsoft.com/office/excel/2006/main">
          <x14:cfRule type="containsText" priority="11291" operator="containsText" id="{986BD636-D784-4F7E-BA71-FA97EC2CD27D}">
            <xm:f>NOT(ISERROR(SEARCH('Listados Datos'!$T$3,AF276)))</xm:f>
            <xm:f>'Listados Datos'!$T$3</xm:f>
            <x14:dxf>
              <fill>
                <patternFill patternType="solid">
                  <bgColor rgb="FFC00000"/>
                </patternFill>
              </fill>
            </x14:dxf>
          </x14:cfRule>
          <x14:cfRule type="containsText" priority="11292" operator="containsText" id="{639D33E2-60ED-495A-A555-769C8CFBA15F}">
            <xm:f>NOT(ISERROR(SEARCH('Listados Datos'!$T$4,AF276)))</xm:f>
            <xm:f>'Listados Datos'!$T$4</xm:f>
            <x14:dxf>
              <font>
                <b/>
                <i val="0"/>
                <color theme="0"/>
              </font>
              <fill>
                <patternFill>
                  <bgColor rgb="FFE26B0A"/>
                </patternFill>
              </fill>
            </x14:dxf>
          </x14:cfRule>
          <x14:cfRule type="containsText" priority="11293" operator="containsText" id="{D56DA78A-5DAC-4AD8-9F43-BEB93FA9E76C}">
            <xm:f>NOT(ISERROR(SEARCH('Listados Datos'!$T$5,AF276)))</xm:f>
            <xm:f>'Listados Datos'!$T$5</xm:f>
            <x14:dxf>
              <font>
                <b/>
                <i val="0"/>
                <color auto="1"/>
              </font>
              <fill>
                <patternFill>
                  <bgColor rgb="FFFFFF00"/>
                </patternFill>
              </fill>
            </x14:dxf>
          </x14:cfRule>
          <x14:cfRule type="containsText" priority="11294" operator="containsText" id="{34CC7C65-70B8-47FB-A2A7-FE2715480E11}">
            <xm:f>NOT(ISERROR(SEARCH('Listados Datos'!$T$6,AF276)))</xm:f>
            <xm:f>'Listados Datos'!$T$6</xm:f>
            <x14:dxf>
              <font>
                <b/>
                <i val="0"/>
              </font>
              <fill>
                <patternFill>
                  <bgColor rgb="FF92D050"/>
                </patternFill>
              </fill>
            </x14:dxf>
          </x14:cfRule>
          <xm:sqref>AF276:AF277</xm:sqref>
        </x14:conditionalFormatting>
        <x14:conditionalFormatting xmlns:xm="http://schemas.microsoft.com/office/excel/2006/main">
          <x14:cfRule type="containsText" priority="11287" operator="containsText" id="{B00026CE-D2E6-4C5A-B442-8926F65D9DAC}">
            <xm:f>NOT(ISERROR(SEARCH('Listados Datos'!$T$3,AB276)))</xm:f>
            <xm:f>'Listados Datos'!$T$3</xm:f>
            <x14:dxf>
              <fill>
                <patternFill patternType="solid">
                  <bgColor rgb="FFC00000"/>
                </patternFill>
              </fill>
            </x14:dxf>
          </x14:cfRule>
          <x14:cfRule type="containsText" priority="11288" operator="containsText" id="{F158CC26-2617-48FA-9CDE-DE177F5EBAC4}">
            <xm:f>NOT(ISERROR(SEARCH('Listados Datos'!$T$4,AB276)))</xm:f>
            <xm:f>'Listados Datos'!$T$4</xm:f>
            <x14:dxf>
              <font>
                <b/>
                <i val="0"/>
                <color theme="0"/>
              </font>
              <fill>
                <patternFill>
                  <bgColor rgb="FFE26B0A"/>
                </patternFill>
              </fill>
            </x14:dxf>
          </x14:cfRule>
          <x14:cfRule type="containsText" priority="11289" operator="containsText" id="{55906D4F-4445-4414-A325-BDA483DEFC45}">
            <xm:f>NOT(ISERROR(SEARCH('Listados Datos'!$T$5,AB276)))</xm:f>
            <xm:f>'Listados Datos'!$T$5</xm:f>
            <x14:dxf>
              <font>
                <b/>
                <i val="0"/>
                <color auto="1"/>
              </font>
              <fill>
                <patternFill>
                  <bgColor rgb="FFFFFF00"/>
                </patternFill>
              </fill>
            </x14:dxf>
          </x14:cfRule>
          <x14:cfRule type="containsText" priority="11290" operator="containsText" id="{C1722145-5463-460E-BB9B-35376028FF5C}">
            <xm:f>NOT(ISERROR(SEARCH('Listados Datos'!$T$6,AB276)))</xm:f>
            <xm:f>'Listados Datos'!$T$6</xm:f>
            <x14:dxf>
              <font>
                <b/>
                <i val="0"/>
              </font>
              <fill>
                <patternFill>
                  <bgColor rgb="FF92D050"/>
                </patternFill>
              </fill>
            </x14:dxf>
          </x14:cfRule>
          <xm:sqref>AB276:AB277</xm:sqref>
        </x14:conditionalFormatting>
        <x14:conditionalFormatting xmlns:xm="http://schemas.microsoft.com/office/excel/2006/main">
          <x14:cfRule type="containsText" priority="11277" operator="containsText" id="{1DE754D6-EB22-4E11-B208-A802C928A084}">
            <xm:f>NOT(ISERROR(SEARCH('Listados Datos'!$P$3,Z276)))</xm:f>
            <xm:f>'Listados Datos'!$P$3</xm:f>
            <x14:dxf>
              <fill>
                <patternFill>
                  <bgColor rgb="FF99CC00"/>
                </patternFill>
              </fill>
            </x14:dxf>
          </x14:cfRule>
          <x14:cfRule type="containsText" priority="11278" operator="containsText" id="{02E1468A-4334-4901-B79B-EC01F85029F3}">
            <xm:f>NOT(ISERROR(SEARCH('Listados Datos'!$P$4,Z276)))</xm:f>
            <xm:f>'Listados Datos'!$P$4</xm:f>
            <x14:dxf>
              <fill>
                <patternFill>
                  <bgColor rgb="FF33CC33"/>
                </patternFill>
              </fill>
            </x14:dxf>
          </x14:cfRule>
          <x14:cfRule type="containsText" priority="11279" operator="containsText" id="{2A89C21D-B892-4877-939F-A0EC949A7F0C}">
            <xm:f>NOT(ISERROR(SEARCH('Listados Datos'!$P$5,Z276)))</xm:f>
            <xm:f>'Listados Datos'!$P$5</xm:f>
            <x14:dxf>
              <fill>
                <patternFill>
                  <bgColor rgb="FFFFFF00"/>
                </patternFill>
              </fill>
            </x14:dxf>
          </x14:cfRule>
          <x14:cfRule type="containsText" priority="11280" operator="containsText" id="{CC1126C2-3DA5-4BDE-B7A0-C9434535129D}">
            <xm:f>NOT(ISERROR(SEARCH('Listados Datos'!$P$6,Z276)))</xm:f>
            <xm:f>'Listados Datos'!$P$6</xm:f>
            <x14:dxf>
              <fill>
                <patternFill>
                  <bgColor rgb="FFFFC000"/>
                </patternFill>
              </fill>
            </x14:dxf>
          </x14:cfRule>
          <x14:cfRule type="containsText" priority="11281" operator="containsText" id="{9CB31BAB-D14C-44B7-BCDE-CC533A50B7EF}">
            <xm:f>NOT(ISERROR(SEARCH('Listados Datos'!$P$7,Z276)))</xm:f>
            <xm:f>'Listados Datos'!$P$7</xm:f>
            <x14:dxf>
              <fill>
                <patternFill>
                  <bgColor rgb="FFFF0000"/>
                </patternFill>
              </fill>
            </x14:dxf>
          </x14:cfRule>
          <xm:sqref>Z276:Z277</xm:sqref>
        </x14:conditionalFormatting>
        <x14:conditionalFormatting xmlns:xm="http://schemas.microsoft.com/office/excel/2006/main">
          <x14:cfRule type="containsText" priority="11249" operator="containsText" id="{B8A10258-D630-4FDC-B48B-66AF292C55E2}">
            <xm:f>NOT(ISERROR(SEARCH('Listados Datos'!$T$3,AT277)))</xm:f>
            <xm:f>'Listados Datos'!$T$3</xm:f>
            <x14:dxf>
              <fill>
                <patternFill patternType="solid">
                  <bgColor rgb="FFC00000"/>
                </patternFill>
              </fill>
            </x14:dxf>
          </x14:cfRule>
          <x14:cfRule type="containsText" priority="11250" operator="containsText" id="{3C126980-44B7-4188-B939-CE6AC9478EDA}">
            <xm:f>NOT(ISERROR(SEARCH('Listados Datos'!$T$4,AT277)))</xm:f>
            <xm:f>'Listados Datos'!$T$4</xm:f>
            <x14:dxf>
              <font>
                <b/>
                <i val="0"/>
                <color theme="0"/>
              </font>
              <fill>
                <patternFill>
                  <bgColor rgb="FFE26B0A"/>
                </patternFill>
              </fill>
            </x14:dxf>
          </x14:cfRule>
          <x14:cfRule type="containsText" priority="11251" operator="containsText" id="{03A4E01C-8A57-46E0-9052-D691A21EC66E}">
            <xm:f>NOT(ISERROR(SEARCH('Listados Datos'!$T$5,AT277)))</xm:f>
            <xm:f>'Listados Datos'!$T$5</xm:f>
            <x14:dxf>
              <font>
                <b/>
                <i val="0"/>
                <color auto="1"/>
              </font>
              <fill>
                <patternFill>
                  <bgColor rgb="FFFFFF00"/>
                </patternFill>
              </fill>
            </x14:dxf>
          </x14:cfRule>
          <x14:cfRule type="containsText" priority="11252" operator="containsText" id="{4FDADBA3-27B0-4C33-8A67-CBCBC0F5ABF4}">
            <xm:f>NOT(ISERROR(SEARCH('Listados Datos'!$T$6,AT277)))</xm:f>
            <xm:f>'Listados Datos'!$T$6</xm:f>
            <x14:dxf>
              <font>
                <b/>
                <i val="0"/>
              </font>
              <fill>
                <patternFill>
                  <bgColor rgb="FF92D050"/>
                </patternFill>
              </fill>
            </x14:dxf>
          </x14:cfRule>
          <xm:sqref>AT277</xm:sqref>
        </x14:conditionalFormatting>
        <x14:conditionalFormatting xmlns:xm="http://schemas.microsoft.com/office/excel/2006/main">
          <x14:cfRule type="containsText" priority="11169" operator="containsText" id="{1F925520-0456-4FC8-85E5-BFE55C1B8D8F}">
            <xm:f>NOT(ISERROR(SEARCH('Listados Datos'!$T$3,AT291)))</xm:f>
            <xm:f>'Listados Datos'!$T$3</xm:f>
            <x14:dxf>
              <fill>
                <patternFill patternType="solid">
                  <bgColor rgb="FFC00000"/>
                </patternFill>
              </fill>
            </x14:dxf>
          </x14:cfRule>
          <x14:cfRule type="containsText" priority="11170" operator="containsText" id="{40435741-750D-4EBB-96EC-5D6684C0E0AC}">
            <xm:f>NOT(ISERROR(SEARCH('Listados Datos'!$T$4,AT291)))</xm:f>
            <xm:f>'Listados Datos'!$T$4</xm:f>
            <x14:dxf>
              <font>
                <b/>
                <i val="0"/>
                <color theme="0"/>
              </font>
              <fill>
                <patternFill>
                  <bgColor rgb="FFE26B0A"/>
                </patternFill>
              </fill>
            </x14:dxf>
          </x14:cfRule>
          <x14:cfRule type="containsText" priority="11171" operator="containsText" id="{11D4D1C0-C1D7-41B3-9CC0-9D4130390690}">
            <xm:f>NOT(ISERROR(SEARCH('Listados Datos'!$T$5,AT291)))</xm:f>
            <xm:f>'Listados Datos'!$T$5</xm:f>
            <x14:dxf>
              <font>
                <b/>
                <i val="0"/>
                <color auto="1"/>
              </font>
              <fill>
                <patternFill>
                  <bgColor rgb="FFFFFF00"/>
                </patternFill>
              </fill>
            </x14:dxf>
          </x14:cfRule>
          <x14:cfRule type="containsText" priority="11172" operator="containsText" id="{BAB2A860-62AF-44D0-8C78-252D84CF0C35}">
            <xm:f>NOT(ISERROR(SEARCH('Listados Datos'!$T$6,AT291)))</xm:f>
            <xm:f>'Listados Datos'!$T$6</xm:f>
            <x14:dxf>
              <font>
                <b/>
                <i val="0"/>
              </font>
              <fill>
                <patternFill>
                  <bgColor rgb="FF92D050"/>
                </patternFill>
              </fill>
            </x14:dxf>
          </x14:cfRule>
          <xm:sqref>AT291</xm:sqref>
        </x14:conditionalFormatting>
        <x14:conditionalFormatting xmlns:xm="http://schemas.microsoft.com/office/excel/2006/main">
          <x14:cfRule type="containsText" priority="11159" operator="containsText" id="{27A48739-7C75-428C-977A-C52378F50670}">
            <xm:f>NOT(ISERROR(SEARCH('Listados Datos'!$P$3,AR291)))</xm:f>
            <xm:f>'Listados Datos'!$P$3</xm:f>
            <x14:dxf>
              <fill>
                <patternFill>
                  <bgColor rgb="FF99CC00"/>
                </patternFill>
              </fill>
            </x14:dxf>
          </x14:cfRule>
          <x14:cfRule type="containsText" priority="11160" operator="containsText" id="{8B8446D2-039F-49B3-9EB1-8BFF0CA9D2AC}">
            <xm:f>NOT(ISERROR(SEARCH('Listados Datos'!$P$4,AR291)))</xm:f>
            <xm:f>'Listados Datos'!$P$4</xm:f>
            <x14:dxf>
              <fill>
                <patternFill>
                  <bgColor rgb="FF33CC33"/>
                </patternFill>
              </fill>
            </x14:dxf>
          </x14:cfRule>
          <x14:cfRule type="containsText" priority="11161" operator="containsText" id="{BA4B7AD7-A618-44E1-952A-E5D60FD5DF47}">
            <xm:f>NOT(ISERROR(SEARCH('Listados Datos'!$P$5,AR291)))</xm:f>
            <xm:f>'Listados Datos'!$P$5</xm:f>
            <x14:dxf>
              <fill>
                <patternFill>
                  <bgColor rgb="FFFFFF00"/>
                </patternFill>
              </fill>
            </x14:dxf>
          </x14:cfRule>
          <x14:cfRule type="containsText" priority="11162" operator="containsText" id="{310FD264-129A-437E-9F15-E617F6DB29E4}">
            <xm:f>NOT(ISERROR(SEARCH('Listados Datos'!$P$6,AR291)))</xm:f>
            <xm:f>'Listados Datos'!$P$6</xm:f>
            <x14:dxf>
              <fill>
                <patternFill>
                  <bgColor rgb="FFFFC000"/>
                </patternFill>
              </fill>
            </x14:dxf>
          </x14:cfRule>
          <x14:cfRule type="containsText" priority="11163" operator="containsText" id="{749DF23E-B820-4368-9601-8225E11071AE}">
            <xm:f>NOT(ISERROR(SEARCH('Listados Datos'!$P$7,AR291)))</xm:f>
            <xm:f>'Listados Datos'!$P$7</xm:f>
            <x14:dxf>
              <fill>
                <patternFill>
                  <bgColor rgb="FFFF0000"/>
                </patternFill>
              </fill>
            </x14:dxf>
          </x14:cfRule>
          <xm:sqref>AR291</xm:sqref>
        </x14:conditionalFormatting>
        <x14:conditionalFormatting xmlns:xm="http://schemas.microsoft.com/office/excel/2006/main">
          <x14:cfRule type="containsText" priority="11127" operator="containsText" id="{D066FE70-D24A-406D-BC71-D369DDF0C0AB}">
            <xm:f>NOT(ISERROR(SEARCH('Listados Datos'!$T$3,AT288)))</xm:f>
            <xm:f>'Listados Datos'!$T$3</xm:f>
            <x14:dxf>
              <fill>
                <patternFill patternType="solid">
                  <bgColor rgb="FFC00000"/>
                </patternFill>
              </fill>
            </x14:dxf>
          </x14:cfRule>
          <x14:cfRule type="containsText" priority="11128" operator="containsText" id="{D147A63F-77FC-45B6-BAC4-85B6A1F6B5DB}">
            <xm:f>NOT(ISERROR(SEARCH('Listados Datos'!$T$4,AT288)))</xm:f>
            <xm:f>'Listados Datos'!$T$4</xm:f>
            <x14:dxf>
              <font>
                <b/>
                <i val="0"/>
                <color theme="0"/>
              </font>
              <fill>
                <patternFill>
                  <bgColor rgb="FFE26B0A"/>
                </patternFill>
              </fill>
            </x14:dxf>
          </x14:cfRule>
          <x14:cfRule type="containsText" priority="11129" operator="containsText" id="{81A27700-6146-4CC2-8411-0834CDD67998}">
            <xm:f>NOT(ISERROR(SEARCH('Listados Datos'!$T$5,AT288)))</xm:f>
            <xm:f>'Listados Datos'!$T$5</xm:f>
            <x14:dxf>
              <font>
                <b/>
                <i val="0"/>
                <color auto="1"/>
              </font>
              <fill>
                <patternFill>
                  <bgColor rgb="FFFFFF00"/>
                </patternFill>
              </fill>
            </x14:dxf>
          </x14:cfRule>
          <x14:cfRule type="containsText" priority="11130" operator="containsText" id="{6EC7575A-E655-4E28-9746-A232EF431EAB}">
            <xm:f>NOT(ISERROR(SEARCH('Listados Datos'!$T$6,AT288)))</xm:f>
            <xm:f>'Listados Datos'!$T$6</xm:f>
            <x14:dxf>
              <font>
                <b/>
                <i val="0"/>
              </font>
              <fill>
                <patternFill>
                  <bgColor rgb="FF92D050"/>
                </patternFill>
              </fill>
            </x14:dxf>
          </x14:cfRule>
          <xm:sqref>AT288</xm:sqref>
        </x14:conditionalFormatting>
        <x14:conditionalFormatting xmlns:xm="http://schemas.microsoft.com/office/excel/2006/main">
          <x14:cfRule type="containsText" priority="11117" operator="containsText" id="{C2328CEA-1CA0-4A4F-803F-8047100B15BC}">
            <xm:f>NOT(ISERROR(SEARCH('Listados Datos'!$P$3,AR288)))</xm:f>
            <xm:f>'Listados Datos'!$P$3</xm:f>
            <x14:dxf>
              <fill>
                <patternFill>
                  <bgColor rgb="FF99CC00"/>
                </patternFill>
              </fill>
            </x14:dxf>
          </x14:cfRule>
          <x14:cfRule type="containsText" priority="11118" operator="containsText" id="{0F40200A-0C49-4458-989A-F242E7FE0844}">
            <xm:f>NOT(ISERROR(SEARCH('Listados Datos'!$P$4,AR288)))</xm:f>
            <xm:f>'Listados Datos'!$P$4</xm:f>
            <x14:dxf>
              <fill>
                <patternFill>
                  <bgColor rgb="FF33CC33"/>
                </patternFill>
              </fill>
            </x14:dxf>
          </x14:cfRule>
          <x14:cfRule type="containsText" priority="11119" operator="containsText" id="{F44AC235-5AEE-4A66-B435-59FF61236FB7}">
            <xm:f>NOT(ISERROR(SEARCH('Listados Datos'!$P$5,AR288)))</xm:f>
            <xm:f>'Listados Datos'!$P$5</xm:f>
            <x14:dxf>
              <fill>
                <patternFill>
                  <bgColor rgb="FFFFFF00"/>
                </patternFill>
              </fill>
            </x14:dxf>
          </x14:cfRule>
          <x14:cfRule type="containsText" priority="11120" operator="containsText" id="{AEC164E3-D8A5-48EB-8289-56D58FED6564}">
            <xm:f>NOT(ISERROR(SEARCH('Listados Datos'!$P$6,AR288)))</xm:f>
            <xm:f>'Listados Datos'!$P$6</xm:f>
            <x14:dxf>
              <fill>
                <patternFill>
                  <bgColor rgb="FFFFC000"/>
                </patternFill>
              </fill>
            </x14:dxf>
          </x14:cfRule>
          <x14:cfRule type="containsText" priority="11121" operator="containsText" id="{4E0FD448-1FCF-403C-8337-69FB1966B4B4}">
            <xm:f>NOT(ISERROR(SEARCH('Listados Datos'!$P$7,AR288)))</xm:f>
            <xm:f>'Listados Datos'!$P$7</xm:f>
            <x14:dxf>
              <fill>
                <patternFill>
                  <bgColor rgb="FFFF0000"/>
                </patternFill>
              </fill>
            </x14:dxf>
          </x14:cfRule>
          <xm:sqref>AR288</xm:sqref>
        </x14:conditionalFormatting>
        <x14:conditionalFormatting xmlns:xm="http://schemas.microsoft.com/office/excel/2006/main">
          <x14:cfRule type="containsText" priority="11235" operator="containsText" id="{FDB8A4FD-AA9A-451C-951B-F5F7B82BBF6D}">
            <xm:f>NOT(ISERROR(SEARCH('Listados Datos'!$T$3,AF286)))</xm:f>
            <xm:f>'Listados Datos'!$T$3</xm:f>
            <x14:dxf>
              <fill>
                <patternFill patternType="solid">
                  <bgColor rgb="FFC00000"/>
                </patternFill>
              </fill>
            </x14:dxf>
          </x14:cfRule>
          <x14:cfRule type="containsText" priority="11236" operator="containsText" id="{3E983F07-43D2-4F5D-9B63-7BBC9EAA7A16}">
            <xm:f>NOT(ISERROR(SEARCH('Listados Datos'!$T$4,AF286)))</xm:f>
            <xm:f>'Listados Datos'!$T$4</xm:f>
            <x14:dxf>
              <font>
                <b/>
                <i val="0"/>
                <color theme="0"/>
              </font>
              <fill>
                <patternFill>
                  <bgColor rgb="FFE26B0A"/>
                </patternFill>
              </fill>
            </x14:dxf>
          </x14:cfRule>
          <x14:cfRule type="containsText" priority="11237" operator="containsText" id="{BEE126A0-4435-4053-8987-48FFF259E7FB}">
            <xm:f>NOT(ISERROR(SEARCH('Listados Datos'!$T$5,AF286)))</xm:f>
            <xm:f>'Listados Datos'!$T$5</xm:f>
            <x14:dxf>
              <font>
                <b/>
                <i val="0"/>
                <color auto="1"/>
              </font>
              <fill>
                <patternFill>
                  <bgColor rgb="FFFFFF00"/>
                </patternFill>
              </fill>
            </x14:dxf>
          </x14:cfRule>
          <x14:cfRule type="containsText" priority="11238" operator="containsText" id="{8E5600A2-F539-42FD-A740-DB8B285FCFA3}">
            <xm:f>NOT(ISERROR(SEARCH('Listados Datos'!$T$6,AF286)))</xm:f>
            <xm:f>'Listados Datos'!$T$6</xm:f>
            <x14:dxf>
              <font>
                <b/>
                <i val="0"/>
              </font>
              <fill>
                <patternFill>
                  <bgColor rgb="FF92D050"/>
                </patternFill>
              </fill>
            </x14:dxf>
          </x14:cfRule>
          <xm:sqref>AF286:AF287 AF291</xm:sqref>
        </x14:conditionalFormatting>
        <x14:conditionalFormatting xmlns:xm="http://schemas.microsoft.com/office/excel/2006/main">
          <x14:cfRule type="containsText" priority="11231" operator="containsText" id="{51C6E613-A7BA-4EBC-9867-8E0458B4F346}">
            <xm:f>NOT(ISERROR(SEARCH('Listados Datos'!$T$3,AB286)))</xm:f>
            <xm:f>'Listados Datos'!$T$3</xm:f>
            <x14:dxf>
              <fill>
                <patternFill patternType="solid">
                  <bgColor rgb="FFC00000"/>
                </patternFill>
              </fill>
            </x14:dxf>
          </x14:cfRule>
          <x14:cfRule type="containsText" priority="11232" operator="containsText" id="{EB7897CD-3DA0-4BDF-B3BA-1463F09165B5}">
            <xm:f>NOT(ISERROR(SEARCH('Listados Datos'!$T$4,AB286)))</xm:f>
            <xm:f>'Listados Datos'!$T$4</xm:f>
            <x14:dxf>
              <font>
                <b/>
                <i val="0"/>
                <color theme="0"/>
              </font>
              <fill>
                <patternFill>
                  <bgColor rgb="FFE26B0A"/>
                </patternFill>
              </fill>
            </x14:dxf>
          </x14:cfRule>
          <x14:cfRule type="containsText" priority="11233" operator="containsText" id="{096F9339-04E9-4144-AA3A-F0550A7765CC}">
            <xm:f>NOT(ISERROR(SEARCH('Listados Datos'!$T$5,AB286)))</xm:f>
            <xm:f>'Listados Datos'!$T$5</xm:f>
            <x14:dxf>
              <font>
                <b/>
                <i val="0"/>
                <color auto="1"/>
              </font>
              <fill>
                <patternFill>
                  <bgColor rgb="FFFFFF00"/>
                </patternFill>
              </fill>
            </x14:dxf>
          </x14:cfRule>
          <x14:cfRule type="containsText" priority="11234" operator="containsText" id="{9C82CCBA-F736-4A63-90B0-48C053B8CCD8}">
            <xm:f>NOT(ISERROR(SEARCH('Listados Datos'!$T$6,AB286)))</xm:f>
            <xm:f>'Listados Datos'!$T$6</xm:f>
            <x14:dxf>
              <font>
                <b/>
                <i val="0"/>
              </font>
              <fill>
                <patternFill>
                  <bgColor rgb="FF92D050"/>
                </patternFill>
              </fill>
            </x14:dxf>
          </x14:cfRule>
          <xm:sqref>AB286:AB287</xm:sqref>
        </x14:conditionalFormatting>
        <x14:conditionalFormatting xmlns:xm="http://schemas.microsoft.com/office/excel/2006/main">
          <x14:cfRule type="containsText" priority="11221" operator="containsText" id="{0B6C7048-DEEC-4BDB-B92D-DFC4F34E4121}">
            <xm:f>NOT(ISERROR(SEARCH('Listados Datos'!$P$3,Z286)))</xm:f>
            <xm:f>'Listados Datos'!$P$3</xm:f>
            <x14:dxf>
              <fill>
                <patternFill>
                  <bgColor rgb="FF99CC00"/>
                </patternFill>
              </fill>
            </x14:dxf>
          </x14:cfRule>
          <x14:cfRule type="containsText" priority="11222" operator="containsText" id="{DF7F42A4-67BA-4876-A2A8-171204E59A1B}">
            <xm:f>NOT(ISERROR(SEARCH('Listados Datos'!$P$4,Z286)))</xm:f>
            <xm:f>'Listados Datos'!$P$4</xm:f>
            <x14:dxf>
              <fill>
                <patternFill>
                  <bgColor rgb="FF33CC33"/>
                </patternFill>
              </fill>
            </x14:dxf>
          </x14:cfRule>
          <x14:cfRule type="containsText" priority="11223" operator="containsText" id="{F3F58385-317A-4E96-BAD4-CBCD79ED4605}">
            <xm:f>NOT(ISERROR(SEARCH('Listados Datos'!$P$5,Z286)))</xm:f>
            <xm:f>'Listados Datos'!$P$5</xm:f>
            <x14:dxf>
              <fill>
                <patternFill>
                  <bgColor rgb="FFFFFF00"/>
                </patternFill>
              </fill>
            </x14:dxf>
          </x14:cfRule>
          <x14:cfRule type="containsText" priority="11224" operator="containsText" id="{C22AE676-3DE3-4FBA-82BA-D4C5E4D79522}">
            <xm:f>NOT(ISERROR(SEARCH('Listados Datos'!$P$6,Z286)))</xm:f>
            <xm:f>'Listados Datos'!$P$6</xm:f>
            <x14:dxf>
              <fill>
                <patternFill>
                  <bgColor rgb="FFFFC000"/>
                </patternFill>
              </fill>
            </x14:dxf>
          </x14:cfRule>
          <x14:cfRule type="containsText" priority="11225" operator="containsText" id="{5438B946-ABCC-463B-8693-16790BD815D0}">
            <xm:f>NOT(ISERROR(SEARCH('Listados Datos'!$P$7,Z286)))</xm:f>
            <xm:f>'Listados Datos'!$P$7</xm:f>
            <x14:dxf>
              <fill>
                <patternFill>
                  <bgColor rgb="FFFF0000"/>
                </patternFill>
              </fill>
            </x14:dxf>
          </x14:cfRule>
          <xm:sqref>Z286:Z287</xm:sqref>
        </x14:conditionalFormatting>
        <x14:conditionalFormatting xmlns:xm="http://schemas.microsoft.com/office/excel/2006/main">
          <x14:cfRule type="containsText" priority="11197" operator="containsText" id="{2AEC6C9C-7227-42E8-8746-E9882F1D7AC8}">
            <xm:f>NOT(ISERROR(SEARCH('Listados Datos'!$T$3,AT286)))</xm:f>
            <xm:f>'Listados Datos'!$T$3</xm:f>
            <x14:dxf>
              <fill>
                <patternFill patternType="solid">
                  <bgColor rgb="FFC00000"/>
                </patternFill>
              </fill>
            </x14:dxf>
          </x14:cfRule>
          <x14:cfRule type="containsText" priority="11198" operator="containsText" id="{0481675D-757B-4BF8-898C-A01BF5ADAD45}">
            <xm:f>NOT(ISERROR(SEARCH('Listados Datos'!$T$4,AT286)))</xm:f>
            <xm:f>'Listados Datos'!$T$4</xm:f>
            <x14:dxf>
              <font>
                <b/>
                <i val="0"/>
                <color theme="0"/>
              </font>
              <fill>
                <patternFill>
                  <bgColor rgb="FFE26B0A"/>
                </patternFill>
              </fill>
            </x14:dxf>
          </x14:cfRule>
          <x14:cfRule type="containsText" priority="11199" operator="containsText" id="{2D83442D-1FE7-47C3-9DA7-A882051C6490}">
            <xm:f>NOT(ISERROR(SEARCH('Listados Datos'!$T$5,AT286)))</xm:f>
            <xm:f>'Listados Datos'!$T$5</xm:f>
            <x14:dxf>
              <font>
                <b/>
                <i val="0"/>
                <color auto="1"/>
              </font>
              <fill>
                <patternFill>
                  <bgColor rgb="FFFFFF00"/>
                </patternFill>
              </fill>
            </x14:dxf>
          </x14:cfRule>
          <x14:cfRule type="containsText" priority="11200" operator="containsText" id="{4F3D70E1-7526-4931-B8B5-E42DD67FB130}">
            <xm:f>NOT(ISERROR(SEARCH('Listados Datos'!$T$6,AT286)))</xm:f>
            <xm:f>'Listados Datos'!$T$6</xm:f>
            <x14:dxf>
              <font>
                <b/>
                <i val="0"/>
              </font>
              <fill>
                <patternFill>
                  <bgColor rgb="FF92D050"/>
                </patternFill>
              </fill>
            </x14:dxf>
          </x14:cfRule>
          <xm:sqref>AT286</xm:sqref>
        </x14:conditionalFormatting>
        <x14:conditionalFormatting xmlns:xm="http://schemas.microsoft.com/office/excel/2006/main">
          <x14:cfRule type="containsText" priority="11187" operator="containsText" id="{C9F20068-7C34-41E3-8726-7A073B1D5170}">
            <xm:f>NOT(ISERROR(SEARCH('Listados Datos'!$P$3,AR286)))</xm:f>
            <xm:f>'Listados Datos'!$P$3</xm:f>
            <x14:dxf>
              <fill>
                <patternFill>
                  <bgColor rgb="FF99CC00"/>
                </patternFill>
              </fill>
            </x14:dxf>
          </x14:cfRule>
          <x14:cfRule type="containsText" priority="11188" operator="containsText" id="{79E7208B-C026-449C-80C7-D5282B6B4C95}">
            <xm:f>NOT(ISERROR(SEARCH('Listados Datos'!$P$4,AR286)))</xm:f>
            <xm:f>'Listados Datos'!$P$4</xm:f>
            <x14:dxf>
              <fill>
                <patternFill>
                  <bgColor rgb="FF33CC33"/>
                </patternFill>
              </fill>
            </x14:dxf>
          </x14:cfRule>
          <x14:cfRule type="containsText" priority="11189" operator="containsText" id="{8278B7E6-1B74-46BF-B529-D7F4D6C39438}">
            <xm:f>NOT(ISERROR(SEARCH('Listados Datos'!$P$5,AR286)))</xm:f>
            <xm:f>'Listados Datos'!$P$5</xm:f>
            <x14:dxf>
              <fill>
                <patternFill>
                  <bgColor rgb="FFFFFF00"/>
                </patternFill>
              </fill>
            </x14:dxf>
          </x14:cfRule>
          <x14:cfRule type="containsText" priority="11190" operator="containsText" id="{B27917EF-3B5F-400B-ADF1-F7E0E5C8A6CB}">
            <xm:f>NOT(ISERROR(SEARCH('Listados Datos'!$P$6,AR286)))</xm:f>
            <xm:f>'Listados Datos'!$P$6</xm:f>
            <x14:dxf>
              <fill>
                <patternFill>
                  <bgColor rgb="FFFFC000"/>
                </patternFill>
              </fill>
            </x14:dxf>
          </x14:cfRule>
          <x14:cfRule type="containsText" priority="11191" operator="containsText" id="{84C1ED3C-0C4A-44FC-BBB6-C3D2D7194E09}">
            <xm:f>NOT(ISERROR(SEARCH('Listados Datos'!$P$7,AR286)))</xm:f>
            <xm:f>'Listados Datos'!$P$7</xm:f>
            <x14:dxf>
              <fill>
                <patternFill>
                  <bgColor rgb="FFFF0000"/>
                </patternFill>
              </fill>
            </x14:dxf>
          </x14:cfRule>
          <xm:sqref>AR286</xm:sqref>
        </x14:conditionalFormatting>
        <x14:conditionalFormatting xmlns:xm="http://schemas.microsoft.com/office/excel/2006/main">
          <x14:cfRule type="containsText" priority="11183" operator="containsText" id="{E060B4B0-20C0-4039-A61D-209413516FD4}">
            <xm:f>NOT(ISERROR(SEARCH('Listados Datos'!$T$3,AT287)))</xm:f>
            <xm:f>'Listados Datos'!$T$3</xm:f>
            <x14:dxf>
              <fill>
                <patternFill patternType="solid">
                  <bgColor rgb="FFC00000"/>
                </patternFill>
              </fill>
            </x14:dxf>
          </x14:cfRule>
          <x14:cfRule type="containsText" priority="11184" operator="containsText" id="{21F77A78-34FD-4BD9-BE8E-3A620F57C880}">
            <xm:f>NOT(ISERROR(SEARCH('Listados Datos'!$T$4,AT287)))</xm:f>
            <xm:f>'Listados Datos'!$T$4</xm:f>
            <x14:dxf>
              <font>
                <b/>
                <i val="0"/>
                <color theme="0"/>
              </font>
              <fill>
                <patternFill>
                  <bgColor rgb="FFE26B0A"/>
                </patternFill>
              </fill>
            </x14:dxf>
          </x14:cfRule>
          <x14:cfRule type="containsText" priority="11185" operator="containsText" id="{741E16D8-94C8-4193-B4B0-809C92B289BF}">
            <xm:f>NOT(ISERROR(SEARCH('Listados Datos'!$T$5,AT287)))</xm:f>
            <xm:f>'Listados Datos'!$T$5</xm:f>
            <x14:dxf>
              <font>
                <b/>
                <i val="0"/>
                <color auto="1"/>
              </font>
              <fill>
                <patternFill>
                  <bgColor rgb="FFFFFF00"/>
                </patternFill>
              </fill>
            </x14:dxf>
          </x14:cfRule>
          <x14:cfRule type="containsText" priority="11186" operator="containsText" id="{75DDDAAE-EBAE-4AE8-9CEA-29CE154B4E2D}">
            <xm:f>NOT(ISERROR(SEARCH('Listados Datos'!$T$6,AT287)))</xm:f>
            <xm:f>'Listados Datos'!$T$6</xm:f>
            <x14:dxf>
              <font>
                <b/>
                <i val="0"/>
              </font>
              <fill>
                <patternFill>
                  <bgColor rgb="FF92D050"/>
                </patternFill>
              </fill>
            </x14:dxf>
          </x14:cfRule>
          <xm:sqref>AT287</xm:sqref>
        </x14:conditionalFormatting>
        <x14:conditionalFormatting xmlns:xm="http://schemas.microsoft.com/office/excel/2006/main">
          <x14:cfRule type="containsText" priority="11173" operator="containsText" id="{4E436A68-DAA2-4BEC-BDFD-0165BD7F4322}">
            <xm:f>NOT(ISERROR(SEARCH('Listados Datos'!$P$3,AR287)))</xm:f>
            <xm:f>'Listados Datos'!$P$3</xm:f>
            <x14:dxf>
              <fill>
                <patternFill>
                  <bgColor rgb="FF99CC00"/>
                </patternFill>
              </fill>
            </x14:dxf>
          </x14:cfRule>
          <x14:cfRule type="containsText" priority="11174" operator="containsText" id="{7CBE4778-CFBE-4B84-92A4-4672CF08518E}">
            <xm:f>NOT(ISERROR(SEARCH('Listados Datos'!$P$4,AR287)))</xm:f>
            <xm:f>'Listados Datos'!$P$4</xm:f>
            <x14:dxf>
              <fill>
                <patternFill>
                  <bgColor rgb="FF33CC33"/>
                </patternFill>
              </fill>
            </x14:dxf>
          </x14:cfRule>
          <x14:cfRule type="containsText" priority="11175" operator="containsText" id="{583B6813-A6E1-49A5-AA12-59F405F4F9CE}">
            <xm:f>NOT(ISERROR(SEARCH('Listados Datos'!$P$5,AR287)))</xm:f>
            <xm:f>'Listados Datos'!$P$5</xm:f>
            <x14:dxf>
              <fill>
                <patternFill>
                  <bgColor rgb="FFFFFF00"/>
                </patternFill>
              </fill>
            </x14:dxf>
          </x14:cfRule>
          <x14:cfRule type="containsText" priority="11176" operator="containsText" id="{6A41C515-CA0A-4578-9C20-94ACD9BAEA97}">
            <xm:f>NOT(ISERROR(SEARCH('Listados Datos'!$P$6,AR287)))</xm:f>
            <xm:f>'Listados Datos'!$P$6</xm:f>
            <x14:dxf>
              <fill>
                <patternFill>
                  <bgColor rgb="FFFFC000"/>
                </patternFill>
              </fill>
            </x14:dxf>
          </x14:cfRule>
          <x14:cfRule type="containsText" priority="11177" operator="containsText" id="{09E00A7A-BF74-465F-9FD2-B0A8D96C1F64}">
            <xm:f>NOT(ISERROR(SEARCH('Listados Datos'!$P$7,AR287)))</xm:f>
            <xm:f>'Listados Datos'!$P$7</xm:f>
            <x14:dxf>
              <fill>
                <patternFill>
                  <bgColor rgb="FFFF0000"/>
                </patternFill>
              </fill>
            </x14:dxf>
          </x14:cfRule>
          <xm:sqref>AR287</xm:sqref>
        </x14:conditionalFormatting>
        <x14:conditionalFormatting xmlns:xm="http://schemas.microsoft.com/office/excel/2006/main">
          <x14:cfRule type="containsText" priority="11155" operator="containsText" id="{465E4BE2-70C7-4266-8575-F6681431E818}">
            <xm:f>NOT(ISERROR(SEARCH('Listados Datos'!$T$3,AF288)))</xm:f>
            <xm:f>'Listados Datos'!$T$3</xm:f>
            <x14:dxf>
              <fill>
                <patternFill patternType="solid">
                  <bgColor rgb="FFC00000"/>
                </patternFill>
              </fill>
            </x14:dxf>
          </x14:cfRule>
          <x14:cfRule type="containsText" priority="11156" operator="containsText" id="{C5E97D70-D2FE-43CB-958D-5EF2A9478794}">
            <xm:f>NOT(ISERROR(SEARCH('Listados Datos'!$T$4,AF288)))</xm:f>
            <xm:f>'Listados Datos'!$T$4</xm:f>
            <x14:dxf>
              <font>
                <b/>
                <i val="0"/>
                <color theme="0"/>
              </font>
              <fill>
                <patternFill>
                  <bgColor rgb="FFE26B0A"/>
                </patternFill>
              </fill>
            </x14:dxf>
          </x14:cfRule>
          <x14:cfRule type="containsText" priority="11157" operator="containsText" id="{DAB5FE0F-D5DF-4A90-A754-5051D3F2D566}">
            <xm:f>NOT(ISERROR(SEARCH('Listados Datos'!$T$5,AF288)))</xm:f>
            <xm:f>'Listados Datos'!$T$5</xm:f>
            <x14:dxf>
              <font>
                <b/>
                <i val="0"/>
                <color auto="1"/>
              </font>
              <fill>
                <patternFill>
                  <bgColor rgb="FFFFFF00"/>
                </patternFill>
              </fill>
            </x14:dxf>
          </x14:cfRule>
          <x14:cfRule type="containsText" priority="11158" operator="containsText" id="{89AA1F80-F380-4DA4-B7C5-78574579B61C}">
            <xm:f>NOT(ISERROR(SEARCH('Listados Datos'!$T$6,AF288)))</xm:f>
            <xm:f>'Listados Datos'!$T$6</xm:f>
            <x14:dxf>
              <font>
                <b/>
                <i val="0"/>
              </font>
              <fill>
                <patternFill>
                  <bgColor rgb="FF92D050"/>
                </patternFill>
              </fill>
            </x14:dxf>
          </x14:cfRule>
          <xm:sqref>AF288:AF289</xm:sqref>
        </x14:conditionalFormatting>
        <x14:conditionalFormatting xmlns:xm="http://schemas.microsoft.com/office/excel/2006/main">
          <x14:cfRule type="containsText" priority="11151" operator="containsText" id="{07A7FCEF-63D1-4C7D-8ED4-E0F2BD35E1E7}">
            <xm:f>NOT(ISERROR(SEARCH('Listados Datos'!$T$3,AB288)))</xm:f>
            <xm:f>'Listados Datos'!$T$3</xm:f>
            <x14:dxf>
              <fill>
                <patternFill patternType="solid">
                  <bgColor rgb="FFC00000"/>
                </patternFill>
              </fill>
            </x14:dxf>
          </x14:cfRule>
          <x14:cfRule type="containsText" priority="11152" operator="containsText" id="{17BA41AF-F99A-43F7-B5B5-7B0DE479CD45}">
            <xm:f>NOT(ISERROR(SEARCH('Listados Datos'!$T$4,AB288)))</xm:f>
            <xm:f>'Listados Datos'!$T$4</xm:f>
            <x14:dxf>
              <font>
                <b/>
                <i val="0"/>
                <color theme="0"/>
              </font>
              <fill>
                <patternFill>
                  <bgColor rgb="FFE26B0A"/>
                </patternFill>
              </fill>
            </x14:dxf>
          </x14:cfRule>
          <x14:cfRule type="containsText" priority="11153" operator="containsText" id="{4A11FC39-5405-4544-95D5-369C9AD2895C}">
            <xm:f>NOT(ISERROR(SEARCH('Listados Datos'!$T$5,AB288)))</xm:f>
            <xm:f>'Listados Datos'!$T$5</xm:f>
            <x14:dxf>
              <font>
                <b/>
                <i val="0"/>
                <color auto="1"/>
              </font>
              <fill>
                <patternFill>
                  <bgColor rgb="FFFFFF00"/>
                </patternFill>
              </fill>
            </x14:dxf>
          </x14:cfRule>
          <x14:cfRule type="containsText" priority="11154" operator="containsText" id="{4C4009AC-00AA-4488-B935-CA349E4794F0}">
            <xm:f>NOT(ISERROR(SEARCH('Listados Datos'!$T$6,AB288)))</xm:f>
            <xm:f>'Listados Datos'!$T$6</xm:f>
            <x14:dxf>
              <font>
                <b/>
                <i val="0"/>
              </font>
              <fill>
                <patternFill>
                  <bgColor rgb="FF92D050"/>
                </patternFill>
              </fill>
            </x14:dxf>
          </x14:cfRule>
          <xm:sqref>AB288:AB289</xm:sqref>
        </x14:conditionalFormatting>
        <x14:conditionalFormatting xmlns:xm="http://schemas.microsoft.com/office/excel/2006/main">
          <x14:cfRule type="containsText" priority="11141" operator="containsText" id="{87B334D2-0859-4DAB-846E-FA1F1EB0F1C6}">
            <xm:f>NOT(ISERROR(SEARCH('Listados Datos'!$P$3,Z288)))</xm:f>
            <xm:f>'Listados Datos'!$P$3</xm:f>
            <x14:dxf>
              <fill>
                <patternFill>
                  <bgColor rgb="FF99CC00"/>
                </patternFill>
              </fill>
            </x14:dxf>
          </x14:cfRule>
          <x14:cfRule type="containsText" priority="11142" operator="containsText" id="{D5E1F669-6912-487B-BE37-5A175DCFC748}">
            <xm:f>NOT(ISERROR(SEARCH('Listados Datos'!$P$4,Z288)))</xm:f>
            <xm:f>'Listados Datos'!$P$4</xm:f>
            <x14:dxf>
              <fill>
                <patternFill>
                  <bgColor rgb="FF33CC33"/>
                </patternFill>
              </fill>
            </x14:dxf>
          </x14:cfRule>
          <x14:cfRule type="containsText" priority="11143" operator="containsText" id="{79557E7B-681A-4434-9B3C-1ED41B610774}">
            <xm:f>NOT(ISERROR(SEARCH('Listados Datos'!$P$5,Z288)))</xm:f>
            <xm:f>'Listados Datos'!$P$5</xm:f>
            <x14:dxf>
              <fill>
                <patternFill>
                  <bgColor rgb="FFFFFF00"/>
                </patternFill>
              </fill>
            </x14:dxf>
          </x14:cfRule>
          <x14:cfRule type="containsText" priority="11144" operator="containsText" id="{379719EB-63C1-4136-BA7D-DCA2D7166A0A}">
            <xm:f>NOT(ISERROR(SEARCH('Listados Datos'!$P$6,Z288)))</xm:f>
            <xm:f>'Listados Datos'!$P$6</xm:f>
            <x14:dxf>
              <fill>
                <patternFill>
                  <bgColor rgb="FFFFC000"/>
                </patternFill>
              </fill>
            </x14:dxf>
          </x14:cfRule>
          <x14:cfRule type="containsText" priority="11145" operator="containsText" id="{BF12438B-7190-4A3F-8E09-F483D110D58B}">
            <xm:f>NOT(ISERROR(SEARCH('Listados Datos'!$P$7,Z288)))</xm:f>
            <xm:f>'Listados Datos'!$P$7</xm:f>
            <x14:dxf>
              <fill>
                <patternFill>
                  <bgColor rgb="FFFF0000"/>
                </patternFill>
              </fill>
            </x14:dxf>
          </x14:cfRule>
          <xm:sqref>Z288:Z289</xm:sqref>
        </x14:conditionalFormatting>
        <x14:conditionalFormatting xmlns:xm="http://schemas.microsoft.com/office/excel/2006/main">
          <x14:cfRule type="containsText" priority="11113" operator="containsText" id="{0B8BE876-6615-4ED3-A4B6-DDD1F3513D4A}">
            <xm:f>NOT(ISERROR(SEARCH('Listados Datos'!$T$3,AT289)))</xm:f>
            <xm:f>'Listados Datos'!$T$3</xm:f>
            <x14:dxf>
              <fill>
                <patternFill patternType="solid">
                  <bgColor rgb="FFC00000"/>
                </patternFill>
              </fill>
            </x14:dxf>
          </x14:cfRule>
          <x14:cfRule type="containsText" priority="11114" operator="containsText" id="{EC632B4E-1F90-4B60-B5F4-05BBF5701562}">
            <xm:f>NOT(ISERROR(SEARCH('Listados Datos'!$T$4,AT289)))</xm:f>
            <xm:f>'Listados Datos'!$T$4</xm:f>
            <x14:dxf>
              <font>
                <b/>
                <i val="0"/>
                <color theme="0"/>
              </font>
              <fill>
                <patternFill>
                  <bgColor rgb="FFE26B0A"/>
                </patternFill>
              </fill>
            </x14:dxf>
          </x14:cfRule>
          <x14:cfRule type="containsText" priority="11115" operator="containsText" id="{D9B6494E-BFAF-47F0-B460-04615A35CBB3}">
            <xm:f>NOT(ISERROR(SEARCH('Listados Datos'!$T$5,AT289)))</xm:f>
            <xm:f>'Listados Datos'!$T$5</xm:f>
            <x14:dxf>
              <font>
                <b/>
                <i val="0"/>
                <color auto="1"/>
              </font>
              <fill>
                <patternFill>
                  <bgColor rgb="FFFFFF00"/>
                </patternFill>
              </fill>
            </x14:dxf>
          </x14:cfRule>
          <x14:cfRule type="containsText" priority="11116" operator="containsText" id="{F8BF8763-0B94-4BF1-989B-BD8112D59562}">
            <xm:f>NOT(ISERROR(SEARCH('Listados Datos'!$T$6,AT289)))</xm:f>
            <xm:f>'Listados Datos'!$T$6</xm:f>
            <x14:dxf>
              <font>
                <b/>
                <i val="0"/>
              </font>
              <fill>
                <patternFill>
                  <bgColor rgb="FF92D050"/>
                </patternFill>
              </fill>
            </x14:dxf>
          </x14:cfRule>
          <xm:sqref>AT289</xm:sqref>
        </x14:conditionalFormatting>
        <x14:conditionalFormatting xmlns:xm="http://schemas.microsoft.com/office/excel/2006/main">
          <x14:cfRule type="containsText" priority="11033" operator="containsText" id="{53AD7C41-EA10-4BA9-AEF8-CDCD4958E7F8}">
            <xm:f>NOT(ISERROR(SEARCH('Listados Datos'!$T$3,AT285)))</xm:f>
            <xm:f>'Listados Datos'!$T$3</xm:f>
            <x14:dxf>
              <fill>
                <patternFill patternType="solid">
                  <bgColor rgb="FFC00000"/>
                </patternFill>
              </fill>
            </x14:dxf>
          </x14:cfRule>
          <x14:cfRule type="containsText" priority="11034" operator="containsText" id="{5467A189-9233-4940-9549-CD7D213C1346}">
            <xm:f>NOT(ISERROR(SEARCH('Listados Datos'!$T$4,AT285)))</xm:f>
            <xm:f>'Listados Datos'!$T$4</xm:f>
            <x14:dxf>
              <font>
                <b/>
                <i val="0"/>
                <color theme="0"/>
              </font>
              <fill>
                <patternFill>
                  <bgColor rgb="FFE26B0A"/>
                </patternFill>
              </fill>
            </x14:dxf>
          </x14:cfRule>
          <x14:cfRule type="containsText" priority="11035" operator="containsText" id="{1E9B6EC2-8D56-4C29-9280-A142BFFDD78F}">
            <xm:f>NOT(ISERROR(SEARCH('Listados Datos'!$T$5,AT285)))</xm:f>
            <xm:f>'Listados Datos'!$T$5</xm:f>
            <x14:dxf>
              <font>
                <b/>
                <i val="0"/>
                <color auto="1"/>
              </font>
              <fill>
                <patternFill>
                  <bgColor rgb="FFFFFF00"/>
                </patternFill>
              </fill>
            </x14:dxf>
          </x14:cfRule>
          <x14:cfRule type="containsText" priority="11036" operator="containsText" id="{D81EB68B-9937-421E-8092-C029946414B2}">
            <xm:f>NOT(ISERROR(SEARCH('Listados Datos'!$T$6,AT285)))</xm:f>
            <xm:f>'Listados Datos'!$T$6</xm:f>
            <x14:dxf>
              <font>
                <b/>
                <i val="0"/>
              </font>
              <fill>
                <patternFill>
                  <bgColor rgb="FF92D050"/>
                </patternFill>
              </fill>
            </x14:dxf>
          </x14:cfRule>
          <xm:sqref>AT285</xm:sqref>
        </x14:conditionalFormatting>
        <x14:conditionalFormatting xmlns:xm="http://schemas.microsoft.com/office/excel/2006/main">
          <x14:cfRule type="containsText" priority="11023" operator="containsText" id="{C5D3CC1A-F266-45C4-98AF-A029E6EE303A}">
            <xm:f>NOT(ISERROR(SEARCH('Listados Datos'!$P$3,AR285)))</xm:f>
            <xm:f>'Listados Datos'!$P$3</xm:f>
            <x14:dxf>
              <fill>
                <patternFill>
                  <bgColor rgb="FF99CC00"/>
                </patternFill>
              </fill>
            </x14:dxf>
          </x14:cfRule>
          <x14:cfRule type="containsText" priority="11024" operator="containsText" id="{3DCF10DD-A780-4102-A118-3644EE06DF4F}">
            <xm:f>NOT(ISERROR(SEARCH('Listados Datos'!$P$4,AR285)))</xm:f>
            <xm:f>'Listados Datos'!$P$4</xm:f>
            <x14:dxf>
              <fill>
                <patternFill>
                  <bgColor rgb="FF33CC33"/>
                </patternFill>
              </fill>
            </x14:dxf>
          </x14:cfRule>
          <x14:cfRule type="containsText" priority="11025" operator="containsText" id="{B33F8DC5-98E6-416C-BBE2-57E4FB0A8127}">
            <xm:f>NOT(ISERROR(SEARCH('Listados Datos'!$P$5,AR285)))</xm:f>
            <xm:f>'Listados Datos'!$P$5</xm:f>
            <x14:dxf>
              <fill>
                <patternFill>
                  <bgColor rgb="FFFFFF00"/>
                </patternFill>
              </fill>
            </x14:dxf>
          </x14:cfRule>
          <x14:cfRule type="containsText" priority="11026" operator="containsText" id="{AA703E9B-8C73-401C-9712-543F3F923943}">
            <xm:f>NOT(ISERROR(SEARCH('Listados Datos'!$P$6,AR285)))</xm:f>
            <xm:f>'Listados Datos'!$P$6</xm:f>
            <x14:dxf>
              <fill>
                <patternFill>
                  <bgColor rgb="FFFFC000"/>
                </patternFill>
              </fill>
            </x14:dxf>
          </x14:cfRule>
          <x14:cfRule type="containsText" priority="11027" operator="containsText" id="{09E2D3AB-A174-45C9-9DD3-CEE1E535FDA1}">
            <xm:f>NOT(ISERROR(SEARCH('Listados Datos'!$P$7,AR285)))</xm:f>
            <xm:f>'Listados Datos'!$P$7</xm:f>
            <x14:dxf>
              <fill>
                <patternFill>
                  <bgColor rgb="FFFF0000"/>
                </patternFill>
              </fill>
            </x14:dxf>
          </x14:cfRule>
          <xm:sqref>AR285</xm:sqref>
        </x14:conditionalFormatting>
        <x14:conditionalFormatting xmlns:xm="http://schemas.microsoft.com/office/excel/2006/main">
          <x14:cfRule type="containsText" priority="10991" operator="containsText" id="{E0154852-8924-49C6-81BA-0D4D1A91A849}">
            <xm:f>NOT(ISERROR(SEARCH('Listados Datos'!$T$3,AT282)))</xm:f>
            <xm:f>'Listados Datos'!$T$3</xm:f>
            <x14:dxf>
              <fill>
                <patternFill patternType="solid">
                  <bgColor rgb="FFC00000"/>
                </patternFill>
              </fill>
            </x14:dxf>
          </x14:cfRule>
          <x14:cfRule type="containsText" priority="10992" operator="containsText" id="{2406BCCB-F46C-4C2B-8E03-339BB3C4FC85}">
            <xm:f>NOT(ISERROR(SEARCH('Listados Datos'!$T$4,AT282)))</xm:f>
            <xm:f>'Listados Datos'!$T$4</xm:f>
            <x14:dxf>
              <font>
                <b/>
                <i val="0"/>
                <color theme="0"/>
              </font>
              <fill>
                <patternFill>
                  <bgColor rgb="FFE26B0A"/>
                </patternFill>
              </fill>
            </x14:dxf>
          </x14:cfRule>
          <x14:cfRule type="containsText" priority="10993" operator="containsText" id="{92B5965C-17A7-4D61-ABE7-5A0078DD7F2C}">
            <xm:f>NOT(ISERROR(SEARCH('Listados Datos'!$T$5,AT282)))</xm:f>
            <xm:f>'Listados Datos'!$T$5</xm:f>
            <x14:dxf>
              <font>
                <b/>
                <i val="0"/>
                <color auto="1"/>
              </font>
              <fill>
                <patternFill>
                  <bgColor rgb="FFFFFF00"/>
                </patternFill>
              </fill>
            </x14:dxf>
          </x14:cfRule>
          <x14:cfRule type="containsText" priority="10994" operator="containsText" id="{EC79ED6A-01DB-45EF-9D99-40965E09BA92}">
            <xm:f>NOT(ISERROR(SEARCH('Listados Datos'!$T$6,AT282)))</xm:f>
            <xm:f>'Listados Datos'!$T$6</xm:f>
            <x14:dxf>
              <font>
                <b/>
                <i val="0"/>
              </font>
              <fill>
                <patternFill>
                  <bgColor rgb="FF92D050"/>
                </patternFill>
              </fill>
            </x14:dxf>
          </x14:cfRule>
          <xm:sqref>AT282</xm:sqref>
        </x14:conditionalFormatting>
        <x14:conditionalFormatting xmlns:xm="http://schemas.microsoft.com/office/excel/2006/main">
          <x14:cfRule type="containsText" priority="10981" operator="containsText" id="{D966D737-3578-4051-ABA7-0AE30D8E3E27}">
            <xm:f>NOT(ISERROR(SEARCH('Listados Datos'!$P$3,AR282)))</xm:f>
            <xm:f>'Listados Datos'!$P$3</xm:f>
            <x14:dxf>
              <fill>
                <patternFill>
                  <bgColor rgb="FF99CC00"/>
                </patternFill>
              </fill>
            </x14:dxf>
          </x14:cfRule>
          <x14:cfRule type="containsText" priority="10982" operator="containsText" id="{416A300C-7CBF-4372-9B94-12EC2D64E6EC}">
            <xm:f>NOT(ISERROR(SEARCH('Listados Datos'!$P$4,AR282)))</xm:f>
            <xm:f>'Listados Datos'!$P$4</xm:f>
            <x14:dxf>
              <fill>
                <patternFill>
                  <bgColor rgb="FF33CC33"/>
                </patternFill>
              </fill>
            </x14:dxf>
          </x14:cfRule>
          <x14:cfRule type="containsText" priority="10983" operator="containsText" id="{0CAA9E63-6D06-420E-8696-242471AEE081}">
            <xm:f>NOT(ISERROR(SEARCH('Listados Datos'!$P$5,AR282)))</xm:f>
            <xm:f>'Listados Datos'!$P$5</xm:f>
            <x14:dxf>
              <fill>
                <patternFill>
                  <bgColor rgb="FFFFFF00"/>
                </patternFill>
              </fill>
            </x14:dxf>
          </x14:cfRule>
          <x14:cfRule type="containsText" priority="10984" operator="containsText" id="{78F8C1C4-DC8B-4EA5-A2CD-A568AF74DDDA}">
            <xm:f>NOT(ISERROR(SEARCH('Listados Datos'!$P$6,AR282)))</xm:f>
            <xm:f>'Listados Datos'!$P$6</xm:f>
            <x14:dxf>
              <fill>
                <patternFill>
                  <bgColor rgb="FFFFC000"/>
                </patternFill>
              </fill>
            </x14:dxf>
          </x14:cfRule>
          <x14:cfRule type="containsText" priority="10985" operator="containsText" id="{9C2F8C26-E9E8-4DAC-8438-226A12F04514}">
            <xm:f>NOT(ISERROR(SEARCH('Listados Datos'!$P$7,AR282)))</xm:f>
            <xm:f>'Listados Datos'!$P$7</xm:f>
            <x14:dxf>
              <fill>
                <patternFill>
                  <bgColor rgb="FFFF0000"/>
                </patternFill>
              </fill>
            </x14:dxf>
          </x14:cfRule>
          <xm:sqref>AR282</xm:sqref>
        </x14:conditionalFormatting>
        <x14:conditionalFormatting xmlns:xm="http://schemas.microsoft.com/office/excel/2006/main">
          <x14:cfRule type="containsText" priority="10967" operator="containsText" id="{AA36C91B-7A96-4A1C-9C7B-069FE05D0304}">
            <xm:f>NOT(ISERROR(SEARCH('Listados Datos'!$P$3,AR283)))</xm:f>
            <xm:f>'Listados Datos'!$P$3</xm:f>
            <x14:dxf>
              <fill>
                <patternFill>
                  <bgColor rgb="FF99CC00"/>
                </patternFill>
              </fill>
            </x14:dxf>
          </x14:cfRule>
          <x14:cfRule type="containsText" priority="10968" operator="containsText" id="{447DB34B-944A-48EC-9721-ECC3576FE94F}">
            <xm:f>NOT(ISERROR(SEARCH('Listados Datos'!$P$4,AR283)))</xm:f>
            <xm:f>'Listados Datos'!$P$4</xm:f>
            <x14:dxf>
              <fill>
                <patternFill>
                  <bgColor rgb="FF33CC33"/>
                </patternFill>
              </fill>
            </x14:dxf>
          </x14:cfRule>
          <x14:cfRule type="containsText" priority="10969" operator="containsText" id="{253D407A-5A77-4FE4-93E4-FE4A56C8FFA2}">
            <xm:f>NOT(ISERROR(SEARCH('Listados Datos'!$P$5,AR283)))</xm:f>
            <xm:f>'Listados Datos'!$P$5</xm:f>
            <x14:dxf>
              <fill>
                <patternFill>
                  <bgColor rgb="FFFFFF00"/>
                </patternFill>
              </fill>
            </x14:dxf>
          </x14:cfRule>
          <x14:cfRule type="containsText" priority="10970" operator="containsText" id="{4EE24B54-BF3A-4C9E-B16C-C4664700531C}">
            <xm:f>NOT(ISERROR(SEARCH('Listados Datos'!$P$6,AR283)))</xm:f>
            <xm:f>'Listados Datos'!$P$6</xm:f>
            <x14:dxf>
              <fill>
                <patternFill>
                  <bgColor rgb="FFFFC000"/>
                </patternFill>
              </fill>
            </x14:dxf>
          </x14:cfRule>
          <x14:cfRule type="containsText" priority="10971" operator="containsText" id="{85292C69-A9E0-4092-9768-86C605D410F3}">
            <xm:f>NOT(ISERROR(SEARCH('Listados Datos'!$P$7,AR283)))</xm:f>
            <xm:f>'Listados Datos'!$P$7</xm:f>
            <x14:dxf>
              <fill>
                <patternFill>
                  <bgColor rgb="FFFF0000"/>
                </patternFill>
              </fill>
            </x14:dxf>
          </x14:cfRule>
          <xm:sqref>AR283</xm:sqref>
        </x14:conditionalFormatting>
        <x14:conditionalFormatting xmlns:xm="http://schemas.microsoft.com/office/excel/2006/main">
          <x14:cfRule type="containsText" priority="11099" operator="containsText" id="{9B5C483F-AF58-42CE-A3C7-20EF2B2BAFCF}">
            <xm:f>NOT(ISERROR(SEARCH('Listados Datos'!$T$3,AF280)))</xm:f>
            <xm:f>'Listados Datos'!$T$3</xm:f>
            <x14:dxf>
              <fill>
                <patternFill patternType="solid">
                  <bgColor rgb="FFC00000"/>
                </patternFill>
              </fill>
            </x14:dxf>
          </x14:cfRule>
          <x14:cfRule type="containsText" priority="11100" operator="containsText" id="{BA429702-8669-4AC3-B3DC-6F9F4F3EB5BB}">
            <xm:f>NOT(ISERROR(SEARCH('Listados Datos'!$T$4,AF280)))</xm:f>
            <xm:f>'Listados Datos'!$T$4</xm:f>
            <x14:dxf>
              <font>
                <b/>
                <i val="0"/>
                <color theme="0"/>
              </font>
              <fill>
                <patternFill>
                  <bgColor rgb="FFE26B0A"/>
                </patternFill>
              </fill>
            </x14:dxf>
          </x14:cfRule>
          <x14:cfRule type="containsText" priority="11101" operator="containsText" id="{58CE9F39-0D3F-4AF9-9E61-E867BFC2AA15}">
            <xm:f>NOT(ISERROR(SEARCH('Listados Datos'!$T$5,AF280)))</xm:f>
            <xm:f>'Listados Datos'!$T$5</xm:f>
            <x14:dxf>
              <font>
                <b/>
                <i val="0"/>
                <color auto="1"/>
              </font>
              <fill>
                <patternFill>
                  <bgColor rgb="FFFFFF00"/>
                </patternFill>
              </fill>
            </x14:dxf>
          </x14:cfRule>
          <x14:cfRule type="containsText" priority="11102" operator="containsText" id="{72337C9B-B534-4BC9-A455-B2C7BBAA4AFE}">
            <xm:f>NOT(ISERROR(SEARCH('Listados Datos'!$T$6,AF280)))</xm:f>
            <xm:f>'Listados Datos'!$T$6</xm:f>
            <x14:dxf>
              <font>
                <b/>
                <i val="0"/>
              </font>
              <fill>
                <patternFill>
                  <bgColor rgb="FF92D050"/>
                </patternFill>
              </fill>
            </x14:dxf>
          </x14:cfRule>
          <xm:sqref>AF280:AF281 AF285</xm:sqref>
        </x14:conditionalFormatting>
        <x14:conditionalFormatting xmlns:xm="http://schemas.microsoft.com/office/excel/2006/main">
          <x14:cfRule type="containsText" priority="11095" operator="containsText" id="{6A1ABD20-2CE9-4249-B7E6-79289A4A4C3A}">
            <xm:f>NOT(ISERROR(SEARCH('Listados Datos'!$T$3,AB280)))</xm:f>
            <xm:f>'Listados Datos'!$T$3</xm:f>
            <x14:dxf>
              <fill>
                <patternFill patternType="solid">
                  <bgColor rgb="FFC00000"/>
                </patternFill>
              </fill>
            </x14:dxf>
          </x14:cfRule>
          <x14:cfRule type="containsText" priority="11096" operator="containsText" id="{664FB9C9-6E2F-4DC2-BBD3-465E4C14BDE1}">
            <xm:f>NOT(ISERROR(SEARCH('Listados Datos'!$T$4,AB280)))</xm:f>
            <xm:f>'Listados Datos'!$T$4</xm:f>
            <x14:dxf>
              <font>
                <b/>
                <i val="0"/>
                <color theme="0"/>
              </font>
              <fill>
                <patternFill>
                  <bgColor rgb="FFE26B0A"/>
                </patternFill>
              </fill>
            </x14:dxf>
          </x14:cfRule>
          <x14:cfRule type="containsText" priority="11097" operator="containsText" id="{E888A92A-3743-460A-B976-A7518646040F}">
            <xm:f>NOT(ISERROR(SEARCH('Listados Datos'!$T$5,AB280)))</xm:f>
            <xm:f>'Listados Datos'!$T$5</xm:f>
            <x14:dxf>
              <font>
                <b/>
                <i val="0"/>
                <color auto="1"/>
              </font>
              <fill>
                <patternFill>
                  <bgColor rgb="FFFFFF00"/>
                </patternFill>
              </fill>
            </x14:dxf>
          </x14:cfRule>
          <x14:cfRule type="containsText" priority="11098" operator="containsText" id="{3B232110-4D72-4C3A-A41B-F8B14DEC4B5B}">
            <xm:f>NOT(ISERROR(SEARCH('Listados Datos'!$T$6,AB280)))</xm:f>
            <xm:f>'Listados Datos'!$T$6</xm:f>
            <x14:dxf>
              <font>
                <b/>
                <i val="0"/>
              </font>
              <fill>
                <patternFill>
                  <bgColor rgb="FF92D050"/>
                </patternFill>
              </fill>
            </x14:dxf>
          </x14:cfRule>
          <xm:sqref>AB280:AB281</xm:sqref>
        </x14:conditionalFormatting>
        <x14:conditionalFormatting xmlns:xm="http://schemas.microsoft.com/office/excel/2006/main">
          <x14:cfRule type="containsText" priority="11085" operator="containsText" id="{7042735A-9553-434E-9AEF-4E5D479F837A}">
            <xm:f>NOT(ISERROR(SEARCH('Listados Datos'!$P$3,Z280)))</xm:f>
            <xm:f>'Listados Datos'!$P$3</xm:f>
            <x14:dxf>
              <fill>
                <patternFill>
                  <bgColor rgb="FF99CC00"/>
                </patternFill>
              </fill>
            </x14:dxf>
          </x14:cfRule>
          <x14:cfRule type="containsText" priority="11086" operator="containsText" id="{713EFA31-6736-4BF1-BACC-63789B4D3158}">
            <xm:f>NOT(ISERROR(SEARCH('Listados Datos'!$P$4,Z280)))</xm:f>
            <xm:f>'Listados Datos'!$P$4</xm:f>
            <x14:dxf>
              <fill>
                <patternFill>
                  <bgColor rgb="FF33CC33"/>
                </patternFill>
              </fill>
            </x14:dxf>
          </x14:cfRule>
          <x14:cfRule type="containsText" priority="11087" operator="containsText" id="{AD81B88B-542D-4C06-874F-C15B9EA298FF}">
            <xm:f>NOT(ISERROR(SEARCH('Listados Datos'!$P$5,Z280)))</xm:f>
            <xm:f>'Listados Datos'!$P$5</xm:f>
            <x14:dxf>
              <fill>
                <patternFill>
                  <bgColor rgb="FFFFFF00"/>
                </patternFill>
              </fill>
            </x14:dxf>
          </x14:cfRule>
          <x14:cfRule type="containsText" priority="11088" operator="containsText" id="{0583F398-C594-497B-B77E-F1723006121F}">
            <xm:f>NOT(ISERROR(SEARCH('Listados Datos'!$P$6,Z280)))</xm:f>
            <xm:f>'Listados Datos'!$P$6</xm:f>
            <x14:dxf>
              <fill>
                <patternFill>
                  <bgColor rgb="FFFFC000"/>
                </patternFill>
              </fill>
            </x14:dxf>
          </x14:cfRule>
          <x14:cfRule type="containsText" priority="11089" operator="containsText" id="{7C6A1DF5-DD8C-46E4-8698-039350B5A6DB}">
            <xm:f>NOT(ISERROR(SEARCH('Listados Datos'!$P$7,Z280)))</xm:f>
            <xm:f>'Listados Datos'!$P$7</xm:f>
            <x14:dxf>
              <fill>
                <patternFill>
                  <bgColor rgb="FFFF0000"/>
                </patternFill>
              </fill>
            </x14:dxf>
          </x14:cfRule>
          <xm:sqref>Z280:Z281</xm:sqref>
        </x14:conditionalFormatting>
        <x14:conditionalFormatting xmlns:xm="http://schemas.microsoft.com/office/excel/2006/main">
          <x14:cfRule type="containsText" priority="11061" operator="containsText" id="{6665B963-B27D-41E0-A07D-CD39C39612BB}">
            <xm:f>NOT(ISERROR(SEARCH('Listados Datos'!$T$3,AT280)))</xm:f>
            <xm:f>'Listados Datos'!$T$3</xm:f>
            <x14:dxf>
              <fill>
                <patternFill patternType="solid">
                  <bgColor rgb="FFC00000"/>
                </patternFill>
              </fill>
            </x14:dxf>
          </x14:cfRule>
          <x14:cfRule type="containsText" priority="11062" operator="containsText" id="{9FA9CDEC-054B-4AAE-9435-027FD5510534}">
            <xm:f>NOT(ISERROR(SEARCH('Listados Datos'!$T$4,AT280)))</xm:f>
            <xm:f>'Listados Datos'!$T$4</xm:f>
            <x14:dxf>
              <font>
                <b/>
                <i val="0"/>
                <color theme="0"/>
              </font>
              <fill>
                <patternFill>
                  <bgColor rgb="FFE26B0A"/>
                </patternFill>
              </fill>
            </x14:dxf>
          </x14:cfRule>
          <x14:cfRule type="containsText" priority="11063" operator="containsText" id="{8EE70007-B025-476A-B97C-2DE4B7644174}">
            <xm:f>NOT(ISERROR(SEARCH('Listados Datos'!$T$5,AT280)))</xm:f>
            <xm:f>'Listados Datos'!$T$5</xm:f>
            <x14:dxf>
              <font>
                <b/>
                <i val="0"/>
                <color auto="1"/>
              </font>
              <fill>
                <patternFill>
                  <bgColor rgb="FFFFFF00"/>
                </patternFill>
              </fill>
            </x14:dxf>
          </x14:cfRule>
          <x14:cfRule type="containsText" priority="11064" operator="containsText" id="{5415122F-28BD-4829-8211-C68419C40557}">
            <xm:f>NOT(ISERROR(SEARCH('Listados Datos'!$T$6,AT280)))</xm:f>
            <xm:f>'Listados Datos'!$T$6</xm:f>
            <x14:dxf>
              <font>
                <b/>
                <i val="0"/>
              </font>
              <fill>
                <patternFill>
                  <bgColor rgb="FF92D050"/>
                </patternFill>
              </fill>
            </x14:dxf>
          </x14:cfRule>
          <xm:sqref>AT280</xm:sqref>
        </x14:conditionalFormatting>
        <x14:conditionalFormatting xmlns:xm="http://schemas.microsoft.com/office/excel/2006/main">
          <x14:cfRule type="containsText" priority="11051" operator="containsText" id="{E5C72229-84A3-4AF4-8F5F-E7B74BE072E6}">
            <xm:f>NOT(ISERROR(SEARCH('Listados Datos'!$P$3,AR280)))</xm:f>
            <xm:f>'Listados Datos'!$P$3</xm:f>
            <x14:dxf>
              <fill>
                <patternFill>
                  <bgColor rgb="FF99CC00"/>
                </patternFill>
              </fill>
            </x14:dxf>
          </x14:cfRule>
          <x14:cfRule type="containsText" priority="11052" operator="containsText" id="{8B6CC11D-5430-43B0-9344-5E7557DC9C87}">
            <xm:f>NOT(ISERROR(SEARCH('Listados Datos'!$P$4,AR280)))</xm:f>
            <xm:f>'Listados Datos'!$P$4</xm:f>
            <x14:dxf>
              <fill>
                <patternFill>
                  <bgColor rgb="FF33CC33"/>
                </patternFill>
              </fill>
            </x14:dxf>
          </x14:cfRule>
          <x14:cfRule type="containsText" priority="11053" operator="containsText" id="{981415DA-3826-4304-A445-40101528FC0D}">
            <xm:f>NOT(ISERROR(SEARCH('Listados Datos'!$P$5,AR280)))</xm:f>
            <xm:f>'Listados Datos'!$P$5</xm:f>
            <x14:dxf>
              <fill>
                <patternFill>
                  <bgColor rgb="FFFFFF00"/>
                </patternFill>
              </fill>
            </x14:dxf>
          </x14:cfRule>
          <x14:cfRule type="containsText" priority="11054" operator="containsText" id="{0C269543-A49C-489C-BD2D-A5C4CF0DCABD}">
            <xm:f>NOT(ISERROR(SEARCH('Listados Datos'!$P$6,AR280)))</xm:f>
            <xm:f>'Listados Datos'!$P$6</xm:f>
            <x14:dxf>
              <fill>
                <patternFill>
                  <bgColor rgb="FFFFC000"/>
                </patternFill>
              </fill>
            </x14:dxf>
          </x14:cfRule>
          <x14:cfRule type="containsText" priority="11055" operator="containsText" id="{27839D11-03A0-4735-9B42-AB60827BAB7D}">
            <xm:f>NOT(ISERROR(SEARCH('Listados Datos'!$P$7,AR280)))</xm:f>
            <xm:f>'Listados Datos'!$P$7</xm:f>
            <x14:dxf>
              <fill>
                <patternFill>
                  <bgColor rgb="FFFF0000"/>
                </patternFill>
              </fill>
            </x14:dxf>
          </x14:cfRule>
          <xm:sqref>AR280</xm:sqref>
        </x14:conditionalFormatting>
        <x14:conditionalFormatting xmlns:xm="http://schemas.microsoft.com/office/excel/2006/main">
          <x14:cfRule type="containsText" priority="11047" operator="containsText" id="{DBCD0E42-7141-4D95-BE56-979F9F05B7EE}">
            <xm:f>NOT(ISERROR(SEARCH('Listados Datos'!$T$3,AT281)))</xm:f>
            <xm:f>'Listados Datos'!$T$3</xm:f>
            <x14:dxf>
              <fill>
                <patternFill patternType="solid">
                  <bgColor rgb="FFC00000"/>
                </patternFill>
              </fill>
            </x14:dxf>
          </x14:cfRule>
          <x14:cfRule type="containsText" priority="11048" operator="containsText" id="{CB944285-2BB4-4F28-9353-084906E56E9D}">
            <xm:f>NOT(ISERROR(SEARCH('Listados Datos'!$T$4,AT281)))</xm:f>
            <xm:f>'Listados Datos'!$T$4</xm:f>
            <x14:dxf>
              <font>
                <b/>
                <i val="0"/>
                <color theme="0"/>
              </font>
              <fill>
                <patternFill>
                  <bgColor rgb="FFE26B0A"/>
                </patternFill>
              </fill>
            </x14:dxf>
          </x14:cfRule>
          <x14:cfRule type="containsText" priority="11049" operator="containsText" id="{AB7A7C50-0098-4D22-B1C4-0B26CC725BF2}">
            <xm:f>NOT(ISERROR(SEARCH('Listados Datos'!$T$5,AT281)))</xm:f>
            <xm:f>'Listados Datos'!$T$5</xm:f>
            <x14:dxf>
              <font>
                <b/>
                <i val="0"/>
                <color auto="1"/>
              </font>
              <fill>
                <patternFill>
                  <bgColor rgb="FFFFFF00"/>
                </patternFill>
              </fill>
            </x14:dxf>
          </x14:cfRule>
          <x14:cfRule type="containsText" priority="11050" operator="containsText" id="{1CFEC976-DB48-4A14-A091-664C798885C7}">
            <xm:f>NOT(ISERROR(SEARCH('Listados Datos'!$T$6,AT281)))</xm:f>
            <xm:f>'Listados Datos'!$T$6</xm:f>
            <x14:dxf>
              <font>
                <b/>
                <i val="0"/>
              </font>
              <fill>
                <patternFill>
                  <bgColor rgb="FF92D050"/>
                </patternFill>
              </fill>
            </x14:dxf>
          </x14:cfRule>
          <xm:sqref>AT281</xm:sqref>
        </x14:conditionalFormatting>
        <x14:conditionalFormatting xmlns:xm="http://schemas.microsoft.com/office/excel/2006/main">
          <x14:cfRule type="containsText" priority="11037" operator="containsText" id="{60D669DF-89EA-440D-AA6F-6216ECF2C7B9}">
            <xm:f>NOT(ISERROR(SEARCH('Listados Datos'!$P$3,AR281)))</xm:f>
            <xm:f>'Listados Datos'!$P$3</xm:f>
            <x14:dxf>
              <fill>
                <patternFill>
                  <bgColor rgb="FF99CC00"/>
                </patternFill>
              </fill>
            </x14:dxf>
          </x14:cfRule>
          <x14:cfRule type="containsText" priority="11038" operator="containsText" id="{B6D7A521-0FD1-44B3-89B7-543723FFE583}">
            <xm:f>NOT(ISERROR(SEARCH('Listados Datos'!$P$4,AR281)))</xm:f>
            <xm:f>'Listados Datos'!$P$4</xm:f>
            <x14:dxf>
              <fill>
                <patternFill>
                  <bgColor rgb="FF33CC33"/>
                </patternFill>
              </fill>
            </x14:dxf>
          </x14:cfRule>
          <x14:cfRule type="containsText" priority="11039" operator="containsText" id="{C16ED06E-807D-4886-B34C-1CA48105A646}">
            <xm:f>NOT(ISERROR(SEARCH('Listados Datos'!$P$5,AR281)))</xm:f>
            <xm:f>'Listados Datos'!$P$5</xm:f>
            <x14:dxf>
              <fill>
                <patternFill>
                  <bgColor rgb="FFFFFF00"/>
                </patternFill>
              </fill>
            </x14:dxf>
          </x14:cfRule>
          <x14:cfRule type="containsText" priority="11040" operator="containsText" id="{CD1BDE9B-F415-4A9B-9ED8-5C4D6B70F732}">
            <xm:f>NOT(ISERROR(SEARCH('Listados Datos'!$P$6,AR281)))</xm:f>
            <xm:f>'Listados Datos'!$P$6</xm:f>
            <x14:dxf>
              <fill>
                <patternFill>
                  <bgColor rgb="FFFFC000"/>
                </patternFill>
              </fill>
            </x14:dxf>
          </x14:cfRule>
          <x14:cfRule type="containsText" priority="11041" operator="containsText" id="{2A2FEF40-707F-4E86-A557-DF388E42B90C}">
            <xm:f>NOT(ISERROR(SEARCH('Listados Datos'!$P$7,AR281)))</xm:f>
            <xm:f>'Listados Datos'!$P$7</xm:f>
            <x14:dxf>
              <fill>
                <patternFill>
                  <bgColor rgb="FFFF0000"/>
                </patternFill>
              </fill>
            </x14:dxf>
          </x14:cfRule>
          <xm:sqref>AR281</xm:sqref>
        </x14:conditionalFormatting>
        <x14:conditionalFormatting xmlns:xm="http://schemas.microsoft.com/office/excel/2006/main">
          <x14:cfRule type="containsText" priority="11019" operator="containsText" id="{74427A99-1A1C-4C6E-874F-EA4FD7372D6F}">
            <xm:f>NOT(ISERROR(SEARCH('Listados Datos'!$T$3,AF282)))</xm:f>
            <xm:f>'Listados Datos'!$T$3</xm:f>
            <x14:dxf>
              <fill>
                <patternFill patternType="solid">
                  <bgColor rgb="FFC00000"/>
                </patternFill>
              </fill>
            </x14:dxf>
          </x14:cfRule>
          <x14:cfRule type="containsText" priority="11020" operator="containsText" id="{918E595F-995D-43C4-BE4A-84F60CFDF776}">
            <xm:f>NOT(ISERROR(SEARCH('Listados Datos'!$T$4,AF282)))</xm:f>
            <xm:f>'Listados Datos'!$T$4</xm:f>
            <x14:dxf>
              <font>
                <b/>
                <i val="0"/>
                <color theme="0"/>
              </font>
              <fill>
                <patternFill>
                  <bgColor rgb="FFE26B0A"/>
                </patternFill>
              </fill>
            </x14:dxf>
          </x14:cfRule>
          <x14:cfRule type="containsText" priority="11021" operator="containsText" id="{D1E34A74-18BA-4802-B3DB-17D13AD06115}">
            <xm:f>NOT(ISERROR(SEARCH('Listados Datos'!$T$5,AF282)))</xm:f>
            <xm:f>'Listados Datos'!$T$5</xm:f>
            <x14:dxf>
              <font>
                <b/>
                <i val="0"/>
                <color auto="1"/>
              </font>
              <fill>
                <patternFill>
                  <bgColor rgb="FFFFFF00"/>
                </patternFill>
              </fill>
            </x14:dxf>
          </x14:cfRule>
          <x14:cfRule type="containsText" priority="11022" operator="containsText" id="{D9382BC3-8D08-4F2C-8E4C-D4E370599D55}">
            <xm:f>NOT(ISERROR(SEARCH('Listados Datos'!$T$6,AF282)))</xm:f>
            <xm:f>'Listados Datos'!$T$6</xm:f>
            <x14:dxf>
              <font>
                <b/>
                <i val="0"/>
              </font>
              <fill>
                <patternFill>
                  <bgColor rgb="FF92D050"/>
                </patternFill>
              </fill>
            </x14:dxf>
          </x14:cfRule>
          <xm:sqref>AF282:AF283</xm:sqref>
        </x14:conditionalFormatting>
        <x14:conditionalFormatting xmlns:xm="http://schemas.microsoft.com/office/excel/2006/main">
          <x14:cfRule type="containsText" priority="11015" operator="containsText" id="{0ACD4720-B078-4C45-A41E-A48D7A8E86CB}">
            <xm:f>NOT(ISERROR(SEARCH('Listados Datos'!$T$3,AB282)))</xm:f>
            <xm:f>'Listados Datos'!$T$3</xm:f>
            <x14:dxf>
              <fill>
                <patternFill patternType="solid">
                  <bgColor rgb="FFC00000"/>
                </patternFill>
              </fill>
            </x14:dxf>
          </x14:cfRule>
          <x14:cfRule type="containsText" priority="11016" operator="containsText" id="{719B4339-04B1-49A7-8BB7-C0DE9A0BC466}">
            <xm:f>NOT(ISERROR(SEARCH('Listados Datos'!$T$4,AB282)))</xm:f>
            <xm:f>'Listados Datos'!$T$4</xm:f>
            <x14:dxf>
              <font>
                <b/>
                <i val="0"/>
                <color theme="0"/>
              </font>
              <fill>
                <patternFill>
                  <bgColor rgb="FFE26B0A"/>
                </patternFill>
              </fill>
            </x14:dxf>
          </x14:cfRule>
          <x14:cfRule type="containsText" priority="11017" operator="containsText" id="{535A902B-2F19-4D0D-B678-4452A10DE44D}">
            <xm:f>NOT(ISERROR(SEARCH('Listados Datos'!$T$5,AB282)))</xm:f>
            <xm:f>'Listados Datos'!$T$5</xm:f>
            <x14:dxf>
              <font>
                <b/>
                <i val="0"/>
                <color auto="1"/>
              </font>
              <fill>
                <patternFill>
                  <bgColor rgb="FFFFFF00"/>
                </patternFill>
              </fill>
            </x14:dxf>
          </x14:cfRule>
          <x14:cfRule type="containsText" priority="11018" operator="containsText" id="{9D71C6AC-4D18-44E4-A02C-14CBA8D3A694}">
            <xm:f>NOT(ISERROR(SEARCH('Listados Datos'!$T$6,AB282)))</xm:f>
            <xm:f>'Listados Datos'!$T$6</xm:f>
            <x14:dxf>
              <font>
                <b/>
                <i val="0"/>
              </font>
              <fill>
                <patternFill>
                  <bgColor rgb="FF92D050"/>
                </patternFill>
              </fill>
            </x14:dxf>
          </x14:cfRule>
          <xm:sqref>AB282:AB283</xm:sqref>
        </x14:conditionalFormatting>
        <x14:conditionalFormatting xmlns:xm="http://schemas.microsoft.com/office/excel/2006/main">
          <x14:cfRule type="containsText" priority="11005" operator="containsText" id="{838FD8AF-8155-491A-85B6-B7C0095D0A9D}">
            <xm:f>NOT(ISERROR(SEARCH('Listados Datos'!$P$3,Z282)))</xm:f>
            <xm:f>'Listados Datos'!$P$3</xm:f>
            <x14:dxf>
              <fill>
                <patternFill>
                  <bgColor rgb="FF99CC00"/>
                </patternFill>
              </fill>
            </x14:dxf>
          </x14:cfRule>
          <x14:cfRule type="containsText" priority="11006" operator="containsText" id="{14FF49A9-F406-4C2E-AFE7-62E2F7FBE0CD}">
            <xm:f>NOT(ISERROR(SEARCH('Listados Datos'!$P$4,Z282)))</xm:f>
            <xm:f>'Listados Datos'!$P$4</xm:f>
            <x14:dxf>
              <fill>
                <patternFill>
                  <bgColor rgb="FF33CC33"/>
                </patternFill>
              </fill>
            </x14:dxf>
          </x14:cfRule>
          <x14:cfRule type="containsText" priority="11007" operator="containsText" id="{892B6531-26C0-4AC8-9052-821236535E34}">
            <xm:f>NOT(ISERROR(SEARCH('Listados Datos'!$P$5,Z282)))</xm:f>
            <xm:f>'Listados Datos'!$P$5</xm:f>
            <x14:dxf>
              <fill>
                <patternFill>
                  <bgColor rgb="FFFFFF00"/>
                </patternFill>
              </fill>
            </x14:dxf>
          </x14:cfRule>
          <x14:cfRule type="containsText" priority="11008" operator="containsText" id="{37006B56-BEFA-4C9D-A18B-526EE961AAB8}">
            <xm:f>NOT(ISERROR(SEARCH('Listados Datos'!$P$6,Z282)))</xm:f>
            <xm:f>'Listados Datos'!$P$6</xm:f>
            <x14:dxf>
              <fill>
                <patternFill>
                  <bgColor rgb="FFFFC000"/>
                </patternFill>
              </fill>
            </x14:dxf>
          </x14:cfRule>
          <x14:cfRule type="containsText" priority="11009" operator="containsText" id="{C74C9295-EC0A-41B6-8085-063EF3506654}">
            <xm:f>NOT(ISERROR(SEARCH('Listados Datos'!$P$7,Z282)))</xm:f>
            <xm:f>'Listados Datos'!$P$7</xm:f>
            <x14:dxf>
              <fill>
                <patternFill>
                  <bgColor rgb="FFFF0000"/>
                </patternFill>
              </fill>
            </x14:dxf>
          </x14:cfRule>
          <xm:sqref>Z282:Z283</xm:sqref>
        </x14:conditionalFormatting>
        <x14:conditionalFormatting xmlns:xm="http://schemas.microsoft.com/office/excel/2006/main">
          <x14:cfRule type="containsText" priority="10977" operator="containsText" id="{14D167DF-CBD4-4F4B-86A6-A12E8A68EED2}">
            <xm:f>NOT(ISERROR(SEARCH('Listados Datos'!$T$3,AT283)))</xm:f>
            <xm:f>'Listados Datos'!$T$3</xm:f>
            <x14:dxf>
              <fill>
                <patternFill patternType="solid">
                  <bgColor rgb="FFC00000"/>
                </patternFill>
              </fill>
            </x14:dxf>
          </x14:cfRule>
          <x14:cfRule type="containsText" priority="10978" operator="containsText" id="{080CCC0D-0B53-4192-BA5D-6BB868AD0497}">
            <xm:f>NOT(ISERROR(SEARCH('Listados Datos'!$T$4,AT283)))</xm:f>
            <xm:f>'Listados Datos'!$T$4</xm:f>
            <x14:dxf>
              <font>
                <b/>
                <i val="0"/>
                <color theme="0"/>
              </font>
              <fill>
                <patternFill>
                  <bgColor rgb="FFE26B0A"/>
                </patternFill>
              </fill>
            </x14:dxf>
          </x14:cfRule>
          <x14:cfRule type="containsText" priority="10979" operator="containsText" id="{29592412-4EBB-4714-8460-873B6904535C}">
            <xm:f>NOT(ISERROR(SEARCH('Listados Datos'!$T$5,AT283)))</xm:f>
            <xm:f>'Listados Datos'!$T$5</xm:f>
            <x14:dxf>
              <font>
                <b/>
                <i val="0"/>
                <color auto="1"/>
              </font>
              <fill>
                <patternFill>
                  <bgColor rgb="FFFFFF00"/>
                </patternFill>
              </fill>
            </x14:dxf>
          </x14:cfRule>
          <x14:cfRule type="containsText" priority="10980" operator="containsText" id="{750C92D9-5991-4624-9DE4-6721F01174E4}">
            <xm:f>NOT(ISERROR(SEARCH('Listados Datos'!$T$6,AT283)))</xm:f>
            <xm:f>'Listados Datos'!$T$6</xm:f>
            <x14:dxf>
              <font>
                <b/>
                <i val="0"/>
              </font>
              <fill>
                <patternFill>
                  <bgColor rgb="FF92D050"/>
                </patternFill>
              </fill>
            </x14:dxf>
          </x14:cfRule>
          <xm:sqref>AT283</xm:sqref>
        </x14:conditionalFormatting>
        <x14:conditionalFormatting xmlns:xm="http://schemas.microsoft.com/office/excel/2006/main">
          <x14:cfRule type="containsText" priority="10715" operator="containsText" id="{65253B60-2AB8-40EC-92C0-CE4DC0A3794F}">
            <xm:f>NOT(ISERROR(SEARCH('Listados Datos'!$P$3,AR290)))</xm:f>
            <xm:f>'Listados Datos'!$P$3</xm:f>
            <x14:dxf>
              <fill>
                <patternFill>
                  <bgColor rgb="FF99CC00"/>
                </patternFill>
              </fill>
            </x14:dxf>
          </x14:cfRule>
          <x14:cfRule type="containsText" priority="10716" operator="containsText" id="{CA56476E-98D8-48C0-BDB9-D185EA305597}">
            <xm:f>NOT(ISERROR(SEARCH('Listados Datos'!$P$4,AR290)))</xm:f>
            <xm:f>'Listados Datos'!$P$4</xm:f>
            <x14:dxf>
              <fill>
                <patternFill>
                  <bgColor rgb="FF33CC33"/>
                </patternFill>
              </fill>
            </x14:dxf>
          </x14:cfRule>
          <x14:cfRule type="containsText" priority="10717" operator="containsText" id="{0F43D69A-49EF-4CC0-859B-EEF4A7A7FCED}">
            <xm:f>NOT(ISERROR(SEARCH('Listados Datos'!$P$5,AR290)))</xm:f>
            <xm:f>'Listados Datos'!$P$5</xm:f>
            <x14:dxf>
              <fill>
                <patternFill>
                  <bgColor rgb="FFFFFF00"/>
                </patternFill>
              </fill>
            </x14:dxf>
          </x14:cfRule>
          <x14:cfRule type="containsText" priority="10718" operator="containsText" id="{D2EB3DF7-A148-4AF4-8AA0-2CDD8E5474DE}">
            <xm:f>NOT(ISERROR(SEARCH('Listados Datos'!$P$6,AR290)))</xm:f>
            <xm:f>'Listados Datos'!$P$6</xm:f>
            <x14:dxf>
              <fill>
                <patternFill>
                  <bgColor rgb="FFFFC000"/>
                </patternFill>
              </fill>
            </x14:dxf>
          </x14:cfRule>
          <x14:cfRule type="containsText" priority="10719" operator="containsText" id="{75F8B13D-EB4A-4700-B16A-61CDFCA7C8E4}">
            <xm:f>NOT(ISERROR(SEARCH('Listados Datos'!$P$7,AR290)))</xm:f>
            <xm:f>'Listados Datos'!$P$7</xm:f>
            <x14:dxf>
              <fill>
                <patternFill>
                  <bgColor rgb="FFFF0000"/>
                </patternFill>
              </fill>
            </x14:dxf>
          </x14:cfRule>
          <xm:sqref>AR290</xm:sqref>
        </x14:conditionalFormatting>
        <x14:conditionalFormatting xmlns:xm="http://schemas.microsoft.com/office/excel/2006/main">
          <x14:cfRule type="containsText" priority="10963" operator="containsText" id="{17FEFE7B-513B-4061-B8E7-0088ACDA4385}">
            <xm:f>NOT(ISERROR(SEARCH('Listados Datos'!$T$3,AF260)))</xm:f>
            <xm:f>'Listados Datos'!$T$3</xm:f>
            <x14:dxf>
              <fill>
                <patternFill patternType="solid">
                  <bgColor rgb="FFC00000"/>
                </patternFill>
              </fill>
            </x14:dxf>
          </x14:cfRule>
          <x14:cfRule type="containsText" priority="10964" operator="containsText" id="{AA435CE8-59B2-467B-9C6A-3555BB2980A4}">
            <xm:f>NOT(ISERROR(SEARCH('Listados Datos'!$T$4,AF260)))</xm:f>
            <xm:f>'Listados Datos'!$T$4</xm:f>
            <x14:dxf>
              <font>
                <b/>
                <i val="0"/>
                <color theme="0"/>
              </font>
              <fill>
                <patternFill>
                  <bgColor rgb="FFE26B0A"/>
                </patternFill>
              </fill>
            </x14:dxf>
          </x14:cfRule>
          <x14:cfRule type="containsText" priority="10965" operator="containsText" id="{BDC2D3F3-9F33-4BFF-B30D-B942C48875AC}">
            <xm:f>NOT(ISERROR(SEARCH('Listados Datos'!$T$5,AF260)))</xm:f>
            <xm:f>'Listados Datos'!$T$5</xm:f>
            <x14:dxf>
              <font>
                <b/>
                <i val="0"/>
                <color auto="1"/>
              </font>
              <fill>
                <patternFill>
                  <bgColor rgb="FFFFFF00"/>
                </patternFill>
              </fill>
            </x14:dxf>
          </x14:cfRule>
          <x14:cfRule type="containsText" priority="10966" operator="containsText" id="{0CE67EB2-9EB0-4D61-955D-D7B1C32F2A4E}">
            <xm:f>NOT(ISERROR(SEARCH('Listados Datos'!$T$6,AF260)))</xm:f>
            <xm:f>'Listados Datos'!$T$6</xm:f>
            <x14:dxf>
              <font>
                <b/>
                <i val="0"/>
              </font>
              <fill>
                <patternFill>
                  <bgColor rgb="FF92D050"/>
                </patternFill>
              </fill>
            </x14:dxf>
          </x14:cfRule>
          <xm:sqref>AF260</xm:sqref>
        </x14:conditionalFormatting>
        <x14:conditionalFormatting xmlns:xm="http://schemas.microsoft.com/office/excel/2006/main">
          <x14:cfRule type="containsText" priority="10959" operator="containsText" id="{6AC5EC78-E869-4B13-9869-6305F115F907}">
            <xm:f>NOT(ISERROR(SEARCH('Listados Datos'!$T$3,AB260)))</xm:f>
            <xm:f>'Listados Datos'!$T$3</xm:f>
            <x14:dxf>
              <fill>
                <patternFill patternType="solid">
                  <bgColor rgb="FFC00000"/>
                </patternFill>
              </fill>
            </x14:dxf>
          </x14:cfRule>
          <x14:cfRule type="containsText" priority="10960" operator="containsText" id="{F67430FC-D1DE-4C44-95B1-B7447D11D866}">
            <xm:f>NOT(ISERROR(SEARCH('Listados Datos'!$T$4,AB260)))</xm:f>
            <xm:f>'Listados Datos'!$T$4</xm:f>
            <x14:dxf>
              <font>
                <b/>
                <i val="0"/>
                <color theme="0"/>
              </font>
              <fill>
                <patternFill>
                  <bgColor rgb="FFE26B0A"/>
                </patternFill>
              </fill>
            </x14:dxf>
          </x14:cfRule>
          <x14:cfRule type="containsText" priority="10961" operator="containsText" id="{0681003E-AE2D-43DB-96DE-3EC41F91EBA3}">
            <xm:f>NOT(ISERROR(SEARCH('Listados Datos'!$T$5,AB260)))</xm:f>
            <xm:f>'Listados Datos'!$T$5</xm:f>
            <x14:dxf>
              <font>
                <b/>
                <i val="0"/>
                <color auto="1"/>
              </font>
              <fill>
                <patternFill>
                  <bgColor rgb="FFFFFF00"/>
                </patternFill>
              </fill>
            </x14:dxf>
          </x14:cfRule>
          <x14:cfRule type="containsText" priority="10962" operator="containsText" id="{69200592-F599-4CBF-A145-CAFFF65E1B71}">
            <xm:f>NOT(ISERROR(SEARCH('Listados Datos'!$T$6,AB260)))</xm:f>
            <xm:f>'Listados Datos'!$T$6</xm:f>
            <x14:dxf>
              <font>
                <b/>
                <i val="0"/>
              </font>
              <fill>
                <patternFill>
                  <bgColor rgb="FF92D050"/>
                </patternFill>
              </fill>
            </x14:dxf>
          </x14:cfRule>
          <xm:sqref>AB260</xm:sqref>
        </x14:conditionalFormatting>
        <x14:conditionalFormatting xmlns:xm="http://schemas.microsoft.com/office/excel/2006/main">
          <x14:cfRule type="containsText" priority="10949" operator="containsText" id="{0580D0F6-6786-42CC-BCE4-CA5EFFDB12C7}">
            <xm:f>NOT(ISERROR(SEARCH('Listados Datos'!$P$3,Z260)))</xm:f>
            <xm:f>'Listados Datos'!$P$3</xm:f>
            <x14:dxf>
              <fill>
                <patternFill>
                  <bgColor rgb="FF99CC00"/>
                </patternFill>
              </fill>
            </x14:dxf>
          </x14:cfRule>
          <x14:cfRule type="containsText" priority="10950" operator="containsText" id="{FF5B834B-37E6-4042-9A11-3DCEE2E34D97}">
            <xm:f>NOT(ISERROR(SEARCH('Listados Datos'!$P$4,Z260)))</xm:f>
            <xm:f>'Listados Datos'!$P$4</xm:f>
            <x14:dxf>
              <fill>
                <patternFill>
                  <bgColor rgb="FF33CC33"/>
                </patternFill>
              </fill>
            </x14:dxf>
          </x14:cfRule>
          <x14:cfRule type="containsText" priority="10951" operator="containsText" id="{AAD1D246-ECEC-4614-A1D2-053E2CA68623}">
            <xm:f>NOT(ISERROR(SEARCH('Listados Datos'!$P$5,Z260)))</xm:f>
            <xm:f>'Listados Datos'!$P$5</xm:f>
            <x14:dxf>
              <fill>
                <patternFill>
                  <bgColor rgb="FFFFFF00"/>
                </patternFill>
              </fill>
            </x14:dxf>
          </x14:cfRule>
          <x14:cfRule type="containsText" priority="10952" operator="containsText" id="{A69B7C12-898B-48E2-B823-73DFDD8D4868}">
            <xm:f>NOT(ISERROR(SEARCH('Listados Datos'!$P$6,Z260)))</xm:f>
            <xm:f>'Listados Datos'!$P$6</xm:f>
            <x14:dxf>
              <fill>
                <patternFill>
                  <bgColor rgb="FFFFC000"/>
                </patternFill>
              </fill>
            </x14:dxf>
          </x14:cfRule>
          <x14:cfRule type="containsText" priority="10953" operator="containsText" id="{C7AA1109-6709-47CA-9C10-9A481783CB18}">
            <xm:f>NOT(ISERROR(SEARCH('Listados Datos'!$P$7,Z260)))</xm:f>
            <xm:f>'Listados Datos'!$P$7</xm:f>
            <x14:dxf>
              <fill>
                <patternFill>
                  <bgColor rgb="FFFF0000"/>
                </patternFill>
              </fill>
            </x14:dxf>
          </x14:cfRule>
          <xm:sqref>Z260</xm:sqref>
        </x14:conditionalFormatting>
        <x14:conditionalFormatting xmlns:xm="http://schemas.microsoft.com/office/excel/2006/main">
          <x14:cfRule type="containsText" priority="10935" operator="containsText" id="{B1E1CAE8-CC42-4A13-9F78-EBE743933425}">
            <xm:f>NOT(ISERROR(SEARCH('Listados Datos'!$T$3,AT260)))</xm:f>
            <xm:f>'Listados Datos'!$T$3</xm:f>
            <x14:dxf>
              <fill>
                <patternFill patternType="solid">
                  <bgColor rgb="FFC00000"/>
                </patternFill>
              </fill>
            </x14:dxf>
          </x14:cfRule>
          <x14:cfRule type="containsText" priority="10936" operator="containsText" id="{784AFD24-11FE-4A11-8612-23179E46D656}">
            <xm:f>NOT(ISERROR(SEARCH('Listados Datos'!$T$4,AT260)))</xm:f>
            <xm:f>'Listados Datos'!$T$4</xm:f>
            <x14:dxf>
              <font>
                <b/>
                <i val="0"/>
                <color theme="0"/>
              </font>
              <fill>
                <patternFill>
                  <bgColor rgb="FFE26B0A"/>
                </patternFill>
              </fill>
            </x14:dxf>
          </x14:cfRule>
          <x14:cfRule type="containsText" priority="10937" operator="containsText" id="{B4A267F6-68BF-4769-964B-511D262A1286}">
            <xm:f>NOT(ISERROR(SEARCH('Listados Datos'!$T$5,AT260)))</xm:f>
            <xm:f>'Listados Datos'!$T$5</xm:f>
            <x14:dxf>
              <font>
                <b/>
                <i val="0"/>
                <color auto="1"/>
              </font>
              <fill>
                <patternFill>
                  <bgColor rgb="FFFFFF00"/>
                </patternFill>
              </fill>
            </x14:dxf>
          </x14:cfRule>
          <x14:cfRule type="containsText" priority="10938" operator="containsText" id="{337AFE60-E994-4EE0-AD87-7CA9A08FBE7F}">
            <xm:f>NOT(ISERROR(SEARCH('Listados Datos'!$T$6,AT260)))</xm:f>
            <xm:f>'Listados Datos'!$T$6</xm:f>
            <x14:dxf>
              <font>
                <b/>
                <i val="0"/>
              </font>
              <fill>
                <patternFill>
                  <bgColor rgb="FF92D050"/>
                </patternFill>
              </fill>
            </x14:dxf>
          </x14:cfRule>
          <xm:sqref>AT260</xm:sqref>
        </x14:conditionalFormatting>
        <x14:conditionalFormatting xmlns:xm="http://schemas.microsoft.com/office/excel/2006/main">
          <x14:cfRule type="containsText" priority="10925" operator="containsText" id="{93993ED5-DA0D-4CF3-9A8C-294EDFBE9998}">
            <xm:f>NOT(ISERROR(SEARCH('Listados Datos'!$P$3,AR260)))</xm:f>
            <xm:f>'Listados Datos'!$P$3</xm:f>
            <x14:dxf>
              <fill>
                <patternFill>
                  <bgColor rgb="FF99CC00"/>
                </patternFill>
              </fill>
            </x14:dxf>
          </x14:cfRule>
          <x14:cfRule type="containsText" priority="10926" operator="containsText" id="{E08A6321-2B9B-4385-80A6-E84475739898}">
            <xm:f>NOT(ISERROR(SEARCH('Listados Datos'!$P$4,AR260)))</xm:f>
            <xm:f>'Listados Datos'!$P$4</xm:f>
            <x14:dxf>
              <fill>
                <patternFill>
                  <bgColor rgb="FF33CC33"/>
                </patternFill>
              </fill>
            </x14:dxf>
          </x14:cfRule>
          <x14:cfRule type="containsText" priority="10927" operator="containsText" id="{7FB79F1F-CFFA-442F-9C3F-094B15DF52A3}">
            <xm:f>NOT(ISERROR(SEARCH('Listados Datos'!$P$5,AR260)))</xm:f>
            <xm:f>'Listados Datos'!$P$5</xm:f>
            <x14:dxf>
              <fill>
                <patternFill>
                  <bgColor rgb="FFFFFF00"/>
                </patternFill>
              </fill>
            </x14:dxf>
          </x14:cfRule>
          <x14:cfRule type="containsText" priority="10928" operator="containsText" id="{877F6801-40C4-46BB-976D-99ED08E44F23}">
            <xm:f>NOT(ISERROR(SEARCH('Listados Datos'!$P$6,AR260)))</xm:f>
            <xm:f>'Listados Datos'!$P$6</xm:f>
            <x14:dxf>
              <fill>
                <patternFill>
                  <bgColor rgb="FFFFC000"/>
                </patternFill>
              </fill>
            </x14:dxf>
          </x14:cfRule>
          <x14:cfRule type="containsText" priority="10929" operator="containsText" id="{05B6B29B-EF1C-47CE-ACEC-B9425E69A417}">
            <xm:f>NOT(ISERROR(SEARCH('Listados Datos'!$P$7,AR260)))</xm:f>
            <xm:f>'Listados Datos'!$P$7</xm:f>
            <x14:dxf>
              <fill>
                <patternFill>
                  <bgColor rgb="FFFF0000"/>
                </patternFill>
              </fill>
            </x14:dxf>
          </x14:cfRule>
          <xm:sqref>AR260</xm:sqref>
        </x14:conditionalFormatting>
        <x14:conditionalFormatting xmlns:xm="http://schemas.microsoft.com/office/excel/2006/main">
          <x14:cfRule type="containsText" priority="10921" operator="containsText" id="{DA8D3614-E614-4DEE-A4F3-E50B69723B08}">
            <xm:f>NOT(ISERROR(SEARCH('Listados Datos'!$T$3,AF266)))</xm:f>
            <xm:f>'Listados Datos'!$T$3</xm:f>
            <x14:dxf>
              <fill>
                <patternFill patternType="solid">
                  <bgColor rgb="FFC00000"/>
                </patternFill>
              </fill>
            </x14:dxf>
          </x14:cfRule>
          <x14:cfRule type="containsText" priority="10922" operator="containsText" id="{F44D6F10-C7F0-4B3A-B8FE-B0D748D092A1}">
            <xm:f>NOT(ISERROR(SEARCH('Listados Datos'!$T$4,AF266)))</xm:f>
            <xm:f>'Listados Datos'!$T$4</xm:f>
            <x14:dxf>
              <font>
                <b/>
                <i val="0"/>
                <color theme="0"/>
              </font>
              <fill>
                <patternFill>
                  <bgColor rgb="FFE26B0A"/>
                </patternFill>
              </fill>
            </x14:dxf>
          </x14:cfRule>
          <x14:cfRule type="containsText" priority="10923" operator="containsText" id="{900347D1-1848-40B4-AA92-DA73F85D7642}">
            <xm:f>NOT(ISERROR(SEARCH('Listados Datos'!$T$5,AF266)))</xm:f>
            <xm:f>'Listados Datos'!$T$5</xm:f>
            <x14:dxf>
              <font>
                <b/>
                <i val="0"/>
                <color auto="1"/>
              </font>
              <fill>
                <patternFill>
                  <bgColor rgb="FFFFFF00"/>
                </patternFill>
              </fill>
            </x14:dxf>
          </x14:cfRule>
          <x14:cfRule type="containsText" priority="10924" operator="containsText" id="{DDE174B7-5E56-4D76-9994-2947712E85EA}">
            <xm:f>NOT(ISERROR(SEARCH('Listados Datos'!$T$6,AF266)))</xm:f>
            <xm:f>'Listados Datos'!$T$6</xm:f>
            <x14:dxf>
              <font>
                <b/>
                <i val="0"/>
              </font>
              <fill>
                <patternFill>
                  <bgColor rgb="FF92D050"/>
                </patternFill>
              </fill>
            </x14:dxf>
          </x14:cfRule>
          <xm:sqref>AF266</xm:sqref>
        </x14:conditionalFormatting>
        <x14:conditionalFormatting xmlns:xm="http://schemas.microsoft.com/office/excel/2006/main">
          <x14:cfRule type="containsText" priority="10917" operator="containsText" id="{43298741-A72D-4249-A476-36FF20465124}">
            <xm:f>NOT(ISERROR(SEARCH('Listados Datos'!$T$3,AB266)))</xm:f>
            <xm:f>'Listados Datos'!$T$3</xm:f>
            <x14:dxf>
              <fill>
                <patternFill patternType="solid">
                  <bgColor rgb="FFC00000"/>
                </patternFill>
              </fill>
            </x14:dxf>
          </x14:cfRule>
          <x14:cfRule type="containsText" priority="10918" operator="containsText" id="{8D765095-DD61-436F-91DE-29D35B54B875}">
            <xm:f>NOT(ISERROR(SEARCH('Listados Datos'!$T$4,AB266)))</xm:f>
            <xm:f>'Listados Datos'!$T$4</xm:f>
            <x14:dxf>
              <font>
                <b/>
                <i val="0"/>
                <color theme="0"/>
              </font>
              <fill>
                <patternFill>
                  <bgColor rgb="FFE26B0A"/>
                </patternFill>
              </fill>
            </x14:dxf>
          </x14:cfRule>
          <x14:cfRule type="containsText" priority="10919" operator="containsText" id="{A8DD3231-1837-42DB-AA49-0769BEF4C421}">
            <xm:f>NOT(ISERROR(SEARCH('Listados Datos'!$T$5,AB266)))</xm:f>
            <xm:f>'Listados Datos'!$T$5</xm:f>
            <x14:dxf>
              <font>
                <b/>
                <i val="0"/>
                <color auto="1"/>
              </font>
              <fill>
                <patternFill>
                  <bgColor rgb="FFFFFF00"/>
                </patternFill>
              </fill>
            </x14:dxf>
          </x14:cfRule>
          <x14:cfRule type="containsText" priority="10920" operator="containsText" id="{5E9FCE35-818F-4245-B094-B57162E33377}">
            <xm:f>NOT(ISERROR(SEARCH('Listados Datos'!$T$6,AB266)))</xm:f>
            <xm:f>'Listados Datos'!$T$6</xm:f>
            <x14:dxf>
              <font>
                <b/>
                <i val="0"/>
              </font>
              <fill>
                <patternFill>
                  <bgColor rgb="FF92D050"/>
                </patternFill>
              </fill>
            </x14:dxf>
          </x14:cfRule>
          <xm:sqref>AB266</xm:sqref>
        </x14:conditionalFormatting>
        <x14:conditionalFormatting xmlns:xm="http://schemas.microsoft.com/office/excel/2006/main">
          <x14:cfRule type="containsText" priority="10907" operator="containsText" id="{CDB69613-B9DF-4B6E-94E9-82FA34E71944}">
            <xm:f>NOT(ISERROR(SEARCH('Listados Datos'!$P$3,Z266)))</xm:f>
            <xm:f>'Listados Datos'!$P$3</xm:f>
            <x14:dxf>
              <fill>
                <patternFill>
                  <bgColor rgb="FF99CC00"/>
                </patternFill>
              </fill>
            </x14:dxf>
          </x14:cfRule>
          <x14:cfRule type="containsText" priority="10908" operator="containsText" id="{607FA120-BCB4-47E3-AC51-B27CEAE0F99C}">
            <xm:f>NOT(ISERROR(SEARCH('Listados Datos'!$P$4,Z266)))</xm:f>
            <xm:f>'Listados Datos'!$P$4</xm:f>
            <x14:dxf>
              <fill>
                <patternFill>
                  <bgColor rgb="FF33CC33"/>
                </patternFill>
              </fill>
            </x14:dxf>
          </x14:cfRule>
          <x14:cfRule type="containsText" priority="10909" operator="containsText" id="{4964D586-19AA-4676-9B31-1C94B28BDA05}">
            <xm:f>NOT(ISERROR(SEARCH('Listados Datos'!$P$5,Z266)))</xm:f>
            <xm:f>'Listados Datos'!$P$5</xm:f>
            <x14:dxf>
              <fill>
                <patternFill>
                  <bgColor rgb="FFFFFF00"/>
                </patternFill>
              </fill>
            </x14:dxf>
          </x14:cfRule>
          <x14:cfRule type="containsText" priority="10910" operator="containsText" id="{4D56556A-A8B0-4D58-B993-83BDD20CBA30}">
            <xm:f>NOT(ISERROR(SEARCH('Listados Datos'!$P$6,Z266)))</xm:f>
            <xm:f>'Listados Datos'!$P$6</xm:f>
            <x14:dxf>
              <fill>
                <patternFill>
                  <bgColor rgb="FFFFC000"/>
                </patternFill>
              </fill>
            </x14:dxf>
          </x14:cfRule>
          <x14:cfRule type="containsText" priority="10911" operator="containsText" id="{01CFCA30-6EFB-48DC-9F30-AD017D549998}">
            <xm:f>NOT(ISERROR(SEARCH('Listados Datos'!$P$7,Z266)))</xm:f>
            <xm:f>'Listados Datos'!$P$7</xm:f>
            <x14:dxf>
              <fill>
                <patternFill>
                  <bgColor rgb="FFFF0000"/>
                </patternFill>
              </fill>
            </x14:dxf>
          </x14:cfRule>
          <xm:sqref>Z266</xm:sqref>
        </x14:conditionalFormatting>
        <x14:conditionalFormatting xmlns:xm="http://schemas.microsoft.com/office/excel/2006/main">
          <x14:cfRule type="containsText" priority="10893" operator="containsText" id="{6C6BCF98-26B3-4E99-82AE-449CF309D258}">
            <xm:f>NOT(ISERROR(SEARCH('Listados Datos'!$T$3,AT266)))</xm:f>
            <xm:f>'Listados Datos'!$T$3</xm:f>
            <x14:dxf>
              <fill>
                <patternFill patternType="solid">
                  <bgColor rgb="FFC00000"/>
                </patternFill>
              </fill>
            </x14:dxf>
          </x14:cfRule>
          <x14:cfRule type="containsText" priority="10894" operator="containsText" id="{A2065CAE-6BD0-49AA-AA61-AE94CEFE3E79}">
            <xm:f>NOT(ISERROR(SEARCH('Listados Datos'!$T$4,AT266)))</xm:f>
            <xm:f>'Listados Datos'!$T$4</xm:f>
            <x14:dxf>
              <font>
                <b/>
                <i val="0"/>
                <color theme="0"/>
              </font>
              <fill>
                <patternFill>
                  <bgColor rgb="FFE26B0A"/>
                </patternFill>
              </fill>
            </x14:dxf>
          </x14:cfRule>
          <x14:cfRule type="containsText" priority="10895" operator="containsText" id="{86BD0916-68E1-419B-BAAD-F85BCB47EBAB}">
            <xm:f>NOT(ISERROR(SEARCH('Listados Datos'!$T$5,AT266)))</xm:f>
            <xm:f>'Listados Datos'!$T$5</xm:f>
            <x14:dxf>
              <font>
                <b/>
                <i val="0"/>
                <color auto="1"/>
              </font>
              <fill>
                <patternFill>
                  <bgColor rgb="FFFFFF00"/>
                </patternFill>
              </fill>
            </x14:dxf>
          </x14:cfRule>
          <x14:cfRule type="containsText" priority="10896" operator="containsText" id="{2952BAA7-5DA9-4499-8A89-AB5EE918C90E}">
            <xm:f>NOT(ISERROR(SEARCH('Listados Datos'!$T$6,AT266)))</xm:f>
            <xm:f>'Listados Datos'!$T$6</xm:f>
            <x14:dxf>
              <font>
                <b/>
                <i val="0"/>
              </font>
              <fill>
                <patternFill>
                  <bgColor rgb="FF92D050"/>
                </patternFill>
              </fill>
            </x14:dxf>
          </x14:cfRule>
          <xm:sqref>AT266</xm:sqref>
        </x14:conditionalFormatting>
        <x14:conditionalFormatting xmlns:xm="http://schemas.microsoft.com/office/excel/2006/main">
          <x14:cfRule type="containsText" priority="10883" operator="containsText" id="{82D6C0D3-01D9-47BE-B3A3-07175A4E0F39}">
            <xm:f>NOT(ISERROR(SEARCH('Listados Datos'!$P$3,AR266)))</xm:f>
            <xm:f>'Listados Datos'!$P$3</xm:f>
            <x14:dxf>
              <fill>
                <patternFill>
                  <bgColor rgb="FF99CC00"/>
                </patternFill>
              </fill>
            </x14:dxf>
          </x14:cfRule>
          <x14:cfRule type="containsText" priority="10884" operator="containsText" id="{FB7C5098-F10E-488A-B22E-6BA5BE02370E}">
            <xm:f>NOT(ISERROR(SEARCH('Listados Datos'!$P$4,AR266)))</xm:f>
            <xm:f>'Listados Datos'!$P$4</xm:f>
            <x14:dxf>
              <fill>
                <patternFill>
                  <bgColor rgb="FF33CC33"/>
                </patternFill>
              </fill>
            </x14:dxf>
          </x14:cfRule>
          <x14:cfRule type="containsText" priority="10885" operator="containsText" id="{8AA3E37F-5E65-4C91-ABF5-D971109741D0}">
            <xm:f>NOT(ISERROR(SEARCH('Listados Datos'!$P$5,AR266)))</xm:f>
            <xm:f>'Listados Datos'!$P$5</xm:f>
            <x14:dxf>
              <fill>
                <patternFill>
                  <bgColor rgb="FFFFFF00"/>
                </patternFill>
              </fill>
            </x14:dxf>
          </x14:cfRule>
          <x14:cfRule type="containsText" priority="10886" operator="containsText" id="{9149F78A-10F6-4674-85BE-026230C5A1A9}">
            <xm:f>NOT(ISERROR(SEARCH('Listados Datos'!$P$6,AR266)))</xm:f>
            <xm:f>'Listados Datos'!$P$6</xm:f>
            <x14:dxf>
              <fill>
                <patternFill>
                  <bgColor rgb="FFFFC000"/>
                </patternFill>
              </fill>
            </x14:dxf>
          </x14:cfRule>
          <x14:cfRule type="containsText" priority="10887" operator="containsText" id="{8667ED6D-E0AE-4579-A018-16E224509A80}">
            <xm:f>NOT(ISERROR(SEARCH('Listados Datos'!$P$7,AR266)))</xm:f>
            <xm:f>'Listados Datos'!$P$7</xm:f>
            <x14:dxf>
              <fill>
                <patternFill>
                  <bgColor rgb="FFFF0000"/>
                </patternFill>
              </fill>
            </x14:dxf>
          </x14:cfRule>
          <xm:sqref>AR266</xm:sqref>
        </x14:conditionalFormatting>
        <x14:conditionalFormatting xmlns:xm="http://schemas.microsoft.com/office/excel/2006/main">
          <x14:cfRule type="containsText" priority="10879" operator="containsText" id="{6D0835EF-9A8E-4F0B-B328-B4C481295B29}">
            <xm:f>NOT(ISERROR(SEARCH('Listados Datos'!$T$3,AF272)))</xm:f>
            <xm:f>'Listados Datos'!$T$3</xm:f>
            <x14:dxf>
              <fill>
                <patternFill patternType="solid">
                  <bgColor rgb="FFC00000"/>
                </patternFill>
              </fill>
            </x14:dxf>
          </x14:cfRule>
          <x14:cfRule type="containsText" priority="10880" operator="containsText" id="{2CF15039-C7FE-4C74-879F-3257F7661C5F}">
            <xm:f>NOT(ISERROR(SEARCH('Listados Datos'!$T$4,AF272)))</xm:f>
            <xm:f>'Listados Datos'!$T$4</xm:f>
            <x14:dxf>
              <font>
                <b/>
                <i val="0"/>
                <color theme="0"/>
              </font>
              <fill>
                <patternFill>
                  <bgColor rgb="FFE26B0A"/>
                </patternFill>
              </fill>
            </x14:dxf>
          </x14:cfRule>
          <x14:cfRule type="containsText" priority="10881" operator="containsText" id="{9428C936-866C-482F-ACF3-F7A2FD0A728B}">
            <xm:f>NOT(ISERROR(SEARCH('Listados Datos'!$T$5,AF272)))</xm:f>
            <xm:f>'Listados Datos'!$T$5</xm:f>
            <x14:dxf>
              <font>
                <b/>
                <i val="0"/>
                <color auto="1"/>
              </font>
              <fill>
                <patternFill>
                  <bgColor rgb="FFFFFF00"/>
                </patternFill>
              </fill>
            </x14:dxf>
          </x14:cfRule>
          <x14:cfRule type="containsText" priority="10882" operator="containsText" id="{74C06D1E-A95E-47C0-894E-BD9D97742E3D}">
            <xm:f>NOT(ISERROR(SEARCH('Listados Datos'!$T$6,AF272)))</xm:f>
            <xm:f>'Listados Datos'!$T$6</xm:f>
            <x14:dxf>
              <font>
                <b/>
                <i val="0"/>
              </font>
              <fill>
                <patternFill>
                  <bgColor rgb="FF92D050"/>
                </patternFill>
              </fill>
            </x14:dxf>
          </x14:cfRule>
          <xm:sqref>AF272</xm:sqref>
        </x14:conditionalFormatting>
        <x14:conditionalFormatting xmlns:xm="http://schemas.microsoft.com/office/excel/2006/main">
          <x14:cfRule type="containsText" priority="10875" operator="containsText" id="{EE2DACA8-8103-4E74-8EDF-CE3DE1924D34}">
            <xm:f>NOT(ISERROR(SEARCH('Listados Datos'!$T$3,AB272)))</xm:f>
            <xm:f>'Listados Datos'!$T$3</xm:f>
            <x14:dxf>
              <fill>
                <patternFill patternType="solid">
                  <bgColor rgb="FFC00000"/>
                </patternFill>
              </fill>
            </x14:dxf>
          </x14:cfRule>
          <x14:cfRule type="containsText" priority="10876" operator="containsText" id="{6E62D85E-0297-41E9-AF21-1D2C847D4ED6}">
            <xm:f>NOT(ISERROR(SEARCH('Listados Datos'!$T$4,AB272)))</xm:f>
            <xm:f>'Listados Datos'!$T$4</xm:f>
            <x14:dxf>
              <font>
                <b/>
                <i val="0"/>
                <color theme="0"/>
              </font>
              <fill>
                <patternFill>
                  <bgColor rgb="FFE26B0A"/>
                </patternFill>
              </fill>
            </x14:dxf>
          </x14:cfRule>
          <x14:cfRule type="containsText" priority="10877" operator="containsText" id="{9208CDCA-C878-4711-998A-953438645133}">
            <xm:f>NOT(ISERROR(SEARCH('Listados Datos'!$T$5,AB272)))</xm:f>
            <xm:f>'Listados Datos'!$T$5</xm:f>
            <x14:dxf>
              <font>
                <b/>
                <i val="0"/>
                <color auto="1"/>
              </font>
              <fill>
                <patternFill>
                  <bgColor rgb="FFFFFF00"/>
                </patternFill>
              </fill>
            </x14:dxf>
          </x14:cfRule>
          <x14:cfRule type="containsText" priority="10878" operator="containsText" id="{683845CD-B238-4452-A1CB-F286F474D918}">
            <xm:f>NOT(ISERROR(SEARCH('Listados Datos'!$T$6,AB272)))</xm:f>
            <xm:f>'Listados Datos'!$T$6</xm:f>
            <x14:dxf>
              <font>
                <b/>
                <i val="0"/>
              </font>
              <fill>
                <patternFill>
                  <bgColor rgb="FF92D050"/>
                </patternFill>
              </fill>
            </x14:dxf>
          </x14:cfRule>
          <xm:sqref>AB272</xm:sqref>
        </x14:conditionalFormatting>
        <x14:conditionalFormatting xmlns:xm="http://schemas.microsoft.com/office/excel/2006/main">
          <x14:cfRule type="containsText" priority="10865" operator="containsText" id="{BBA3EC21-AF7D-4ED7-B164-0D710FDE29A1}">
            <xm:f>NOT(ISERROR(SEARCH('Listados Datos'!$P$3,Z272)))</xm:f>
            <xm:f>'Listados Datos'!$P$3</xm:f>
            <x14:dxf>
              <fill>
                <patternFill>
                  <bgColor rgb="FF99CC00"/>
                </patternFill>
              </fill>
            </x14:dxf>
          </x14:cfRule>
          <x14:cfRule type="containsText" priority="10866" operator="containsText" id="{DA571307-4A27-4D71-B9E5-DFD58992D3A2}">
            <xm:f>NOT(ISERROR(SEARCH('Listados Datos'!$P$4,Z272)))</xm:f>
            <xm:f>'Listados Datos'!$P$4</xm:f>
            <x14:dxf>
              <fill>
                <patternFill>
                  <bgColor rgb="FF33CC33"/>
                </patternFill>
              </fill>
            </x14:dxf>
          </x14:cfRule>
          <x14:cfRule type="containsText" priority="10867" operator="containsText" id="{D6D9389E-7866-4621-A65F-6B78C6A7D928}">
            <xm:f>NOT(ISERROR(SEARCH('Listados Datos'!$P$5,Z272)))</xm:f>
            <xm:f>'Listados Datos'!$P$5</xm:f>
            <x14:dxf>
              <fill>
                <patternFill>
                  <bgColor rgb="FFFFFF00"/>
                </patternFill>
              </fill>
            </x14:dxf>
          </x14:cfRule>
          <x14:cfRule type="containsText" priority="10868" operator="containsText" id="{7409F6A1-6FE8-40E1-ABEF-6C9C6A47F12F}">
            <xm:f>NOT(ISERROR(SEARCH('Listados Datos'!$P$6,Z272)))</xm:f>
            <xm:f>'Listados Datos'!$P$6</xm:f>
            <x14:dxf>
              <fill>
                <patternFill>
                  <bgColor rgb="FFFFC000"/>
                </patternFill>
              </fill>
            </x14:dxf>
          </x14:cfRule>
          <x14:cfRule type="containsText" priority="10869" operator="containsText" id="{0CE683B0-F376-4B2B-B341-9DCEC6C12FE3}">
            <xm:f>NOT(ISERROR(SEARCH('Listados Datos'!$P$7,Z272)))</xm:f>
            <xm:f>'Listados Datos'!$P$7</xm:f>
            <x14:dxf>
              <fill>
                <patternFill>
                  <bgColor rgb="FFFF0000"/>
                </patternFill>
              </fill>
            </x14:dxf>
          </x14:cfRule>
          <xm:sqref>Z272</xm:sqref>
        </x14:conditionalFormatting>
        <x14:conditionalFormatting xmlns:xm="http://schemas.microsoft.com/office/excel/2006/main">
          <x14:cfRule type="containsText" priority="10851" operator="containsText" id="{C33B9589-B8CF-4203-BB98-071A06FBF013}">
            <xm:f>NOT(ISERROR(SEARCH('Listados Datos'!$T$3,AT272)))</xm:f>
            <xm:f>'Listados Datos'!$T$3</xm:f>
            <x14:dxf>
              <fill>
                <patternFill patternType="solid">
                  <bgColor rgb="FFC00000"/>
                </patternFill>
              </fill>
            </x14:dxf>
          </x14:cfRule>
          <x14:cfRule type="containsText" priority="10852" operator="containsText" id="{AA388559-AEF6-4939-9015-981E2CC3B5A8}">
            <xm:f>NOT(ISERROR(SEARCH('Listados Datos'!$T$4,AT272)))</xm:f>
            <xm:f>'Listados Datos'!$T$4</xm:f>
            <x14:dxf>
              <font>
                <b/>
                <i val="0"/>
                <color theme="0"/>
              </font>
              <fill>
                <patternFill>
                  <bgColor rgb="FFE26B0A"/>
                </patternFill>
              </fill>
            </x14:dxf>
          </x14:cfRule>
          <x14:cfRule type="containsText" priority="10853" operator="containsText" id="{232C222B-F383-4881-8B95-FD28BF57B00C}">
            <xm:f>NOT(ISERROR(SEARCH('Listados Datos'!$T$5,AT272)))</xm:f>
            <xm:f>'Listados Datos'!$T$5</xm:f>
            <x14:dxf>
              <font>
                <b/>
                <i val="0"/>
                <color auto="1"/>
              </font>
              <fill>
                <patternFill>
                  <bgColor rgb="FFFFFF00"/>
                </patternFill>
              </fill>
            </x14:dxf>
          </x14:cfRule>
          <x14:cfRule type="containsText" priority="10854" operator="containsText" id="{48D1439B-B643-4BE1-B9FB-E00F5F4005ED}">
            <xm:f>NOT(ISERROR(SEARCH('Listados Datos'!$T$6,AT272)))</xm:f>
            <xm:f>'Listados Datos'!$T$6</xm:f>
            <x14:dxf>
              <font>
                <b/>
                <i val="0"/>
              </font>
              <fill>
                <patternFill>
                  <bgColor rgb="FF92D050"/>
                </patternFill>
              </fill>
            </x14:dxf>
          </x14:cfRule>
          <xm:sqref>AT272</xm:sqref>
        </x14:conditionalFormatting>
        <x14:conditionalFormatting xmlns:xm="http://schemas.microsoft.com/office/excel/2006/main">
          <x14:cfRule type="containsText" priority="10841" operator="containsText" id="{365B2ACF-4866-418D-BCBD-CAD0ACF279C4}">
            <xm:f>NOT(ISERROR(SEARCH('Listados Datos'!$P$3,AR272)))</xm:f>
            <xm:f>'Listados Datos'!$P$3</xm:f>
            <x14:dxf>
              <fill>
                <patternFill>
                  <bgColor rgb="FF99CC00"/>
                </patternFill>
              </fill>
            </x14:dxf>
          </x14:cfRule>
          <x14:cfRule type="containsText" priority="10842" operator="containsText" id="{0DB3134A-FE5A-4DB0-84B7-D6054064A357}">
            <xm:f>NOT(ISERROR(SEARCH('Listados Datos'!$P$4,AR272)))</xm:f>
            <xm:f>'Listados Datos'!$P$4</xm:f>
            <x14:dxf>
              <fill>
                <patternFill>
                  <bgColor rgb="FF33CC33"/>
                </patternFill>
              </fill>
            </x14:dxf>
          </x14:cfRule>
          <x14:cfRule type="containsText" priority="10843" operator="containsText" id="{331490C2-AD12-490D-A516-5C65BF0EDF79}">
            <xm:f>NOT(ISERROR(SEARCH('Listados Datos'!$P$5,AR272)))</xm:f>
            <xm:f>'Listados Datos'!$P$5</xm:f>
            <x14:dxf>
              <fill>
                <patternFill>
                  <bgColor rgb="FFFFFF00"/>
                </patternFill>
              </fill>
            </x14:dxf>
          </x14:cfRule>
          <x14:cfRule type="containsText" priority="10844" operator="containsText" id="{024C4387-A439-43B6-937D-561BDF9D29E6}">
            <xm:f>NOT(ISERROR(SEARCH('Listados Datos'!$P$6,AR272)))</xm:f>
            <xm:f>'Listados Datos'!$P$6</xm:f>
            <x14:dxf>
              <fill>
                <patternFill>
                  <bgColor rgb="FFFFC000"/>
                </patternFill>
              </fill>
            </x14:dxf>
          </x14:cfRule>
          <x14:cfRule type="containsText" priority="10845" operator="containsText" id="{31D20974-5C6A-4C98-9EA0-EA9911025E72}">
            <xm:f>NOT(ISERROR(SEARCH('Listados Datos'!$P$7,AR272)))</xm:f>
            <xm:f>'Listados Datos'!$P$7</xm:f>
            <x14:dxf>
              <fill>
                <patternFill>
                  <bgColor rgb="FFFF0000"/>
                </patternFill>
              </fill>
            </x14:dxf>
          </x14:cfRule>
          <xm:sqref>AR272</xm:sqref>
        </x14:conditionalFormatting>
        <x14:conditionalFormatting xmlns:xm="http://schemas.microsoft.com/office/excel/2006/main">
          <x14:cfRule type="containsText" priority="10799" operator="containsText" id="{97B1DE82-3BA4-403A-AC46-6280FF190098}">
            <xm:f>NOT(ISERROR(SEARCH('Listados Datos'!$P$3,AR278)))</xm:f>
            <xm:f>'Listados Datos'!$P$3</xm:f>
            <x14:dxf>
              <fill>
                <patternFill>
                  <bgColor rgb="FF99CC00"/>
                </patternFill>
              </fill>
            </x14:dxf>
          </x14:cfRule>
          <x14:cfRule type="containsText" priority="10800" operator="containsText" id="{0791681E-A25A-42D2-8502-C02ED2D6F894}">
            <xm:f>NOT(ISERROR(SEARCH('Listados Datos'!$P$4,AR278)))</xm:f>
            <xm:f>'Listados Datos'!$P$4</xm:f>
            <x14:dxf>
              <fill>
                <patternFill>
                  <bgColor rgb="FF33CC33"/>
                </patternFill>
              </fill>
            </x14:dxf>
          </x14:cfRule>
          <x14:cfRule type="containsText" priority="10801" operator="containsText" id="{782091E7-D1A6-40F8-BDFB-0184A17FDB6D}">
            <xm:f>NOT(ISERROR(SEARCH('Listados Datos'!$P$5,AR278)))</xm:f>
            <xm:f>'Listados Datos'!$P$5</xm:f>
            <x14:dxf>
              <fill>
                <patternFill>
                  <bgColor rgb="FFFFFF00"/>
                </patternFill>
              </fill>
            </x14:dxf>
          </x14:cfRule>
          <x14:cfRule type="containsText" priority="10802" operator="containsText" id="{92F00BF9-FE04-4AEB-8B1F-383446DAAC64}">
            <xm:f>NOT(ISERROR(SEARCH('Listados Datos'!$P$6,AR278)))</xm:f>
            <xm:f>'Listados Datos'!$P$6</xm:f>
            <x14:dxf>
              <fill>
                <patternFill>
                  <bgColor rgb="FFFFC000"/>
                </patternFill>
              </fill>
            </x14:dxf>
          </x14:cfRule>
          <x14:cfRule type="containsText" priority="10803" operator="containsText" id="{BFB1C84A-F316-40CC-A0F9-7080E1AF6E8F}">
            <xm:f>NOT(ISERROR(SEARCH('Listados Datos'!$P$7,AR278)))</xm:f>
            <xm:f>'Listados Datos'!$P$7</xm:f>
            <x14:dxf>
              <fill>
                <patternFill>
                  <bgColor rgb="FFFF0000"/>
                </patternFill>
              </fill>
            </x14:dxf>
          </x14:cfRule>
          <xm:sqref>AR278</xm:sqref>
        </x14:conditionalFormatting>
        <x14:conditionalFormatting xmlns:xm="http://schemas.microsoft.com/office/excel/2006/main">
          <x14:cfRule type="containsText" priority="10837" operator="containsText" id="{57B2E29C-5824-4F56-9C65-4CEF463A6E70}">
            <xm:f>NOT(ISERROR(SEARCH('Listados Datos'!$T$3,AF278)))</xm:f>
            <xm:f>'Listados Datos'!$T$3</xm:f>
            <x14:dxf>
              <fill>
                <patternFill patternType="solid">
                  <bgColor rgb="FFC00000"/>
                </patternFill>
              </fill>
            </x14:dxf>
          </x14:cfRule>
          <x14:cfRule type="containsText" priority="10838" operator="containsText" id="{0937A089-D159-4015-885A-45C6EC5A00AE}">
            <xm:f>NOT(ISERROR(SEARCH('Listados Datos'!$T$4,AF278)))</xm:f>
            <xm:f>'Listados Datos'!$T$4</xm:f>
            <x14:dxf>
              <font>
                <b/>
                <i val="0"/>
                <color theme="0"/>
              </font>
              <fill>
                <patternFill>
                  <bgColor rgb="FFE26B0A"/>
                </patternFill>
              </fill>
            </x14:dxf>
          </x14:cfRule>
          <x14:cfRule type="containsText" priority="10839" operator="containsText" id="{843E404F-617D-45BD-8E28-BE3B55865661}">
            <xm:f>NOT(ISERROR(SEARCH('Listados Datos'!$T$5,AF278)))</xm:f>
            <xm:f>'Listados Datos'!$T$5</xm:f>
            <x14:dxf>
              <font>
                <b/>
                <i val="0"/>
                <color auto="1"/>
              </font>
              <fill>
                <patternFill>
                  <bgColor rgb="FFFFFF00"/>
                </patternFill>
              </fill>
            </x14:dxf>
          </x14:cfRule>
          <x14:cfRule type="containsText" priority="10840" operator="containsText" id="{69ADD384-883E-4A5E-90F8-EC14CCD366EA}">
            <xm:f>NOT(ISERROR(SEARCH('Listados Datos'!$T$6,AF278)))</xm:f>
            <xm:f>'Listados Datos'!$T$6</xm:f>
            <x14:dxf>
              <font>
                <b/>
                <i val="0"/>
              </font>
              <fill>
                <patternFill>
                  <bgColor rgb="FF92D050"/>
                </patternFill>
              </fill>
            </x14:dxf>
          </x14:cfRule>
          <xm:sqref>AF278</xm:sqref>
        </x14:conditionalFormatting>
        <x14:conditionalFormatting xmlns:xm="http://schemas.microsoft.com/office/excel/2006/main">
          <x14:cfRule type="containsText" priority="10833" operator="containsText" id="{D76E75F0-42F3-4562-99B7-A9B53ED6EA6A}">
            <xm:f>NOT(ISERROR(SEARCH('Listados Datos'!$T$3,AB278)))</xm:f>
            <xm:f>'Listados Datos'!$T$3</xm:f>
            <x14:dxf>
              <fill>
                <patternFill patternType="solid">
                  <bgColor rgb="FFC00000"/>
                </patternFill>
              </fill>
            </x14:dxf>
          </x14:cfRule>
          <x14:cfRule type="containsText" priority="10834" operator="containsText" id="{8B3EA98F-E8BB-46DC-BD08-3E3EFDA0564D}">
            <xm:f>NOT(ISERROR(SEARCH('Listados Datos'!$T$4,AB278)))</xm:f>
            <xm:f>'Listados Datos'!$T$4</xm:f>
            <x14:dxf>
              <font>
                <b/>
                <i val="0"/>
                <color theme="0"/>
              </font>
              <fill>
                <patternFill>
                  <bgColor rgb="FFE26B0A"/>
                </patternFill>
              </fill>
            </x14:dxf>
          </x14:cfRule>
          <x14:cfRule type="containsText" priority="10835" operator="containsText" id="{25FD50C9-FC34-469C-8A69-C61F20C9EB94}">
            <xm:f>NOT(ISERROR(SEARCH('Listados Datos'!$T$5,AB278)))</xm:f>
            <xm:f>'Listados Datos'!$T$5</xm:f>
            <x14:dxf>
              <font>
                <b/>
                <i val="0"/>
                <color auto="1"/>
              </font>
              <fill>
                <patternFill>
                  <bgColor rgb="FFFFFF00"/>
                </patternFill>
              </fill>
            </x14:dxf>
          </x14:cfRule>
          <x14:cfRule type="containsText" priority="10836" operator="containsText" id="{D566223E-C3FF-459A-92E3-2A3909C5ECDD}">
            <xm:f>NOT(ISERROR(SEARCH('Listados Datos'!$T$6,AB278)))</xm:f>
            <xm:f>'Listados Datos'!$T$6</xm:f>
            <x14:dxf>
              <font>
                <b/>
                <i val="0"/>
              </font>
              <fill>
                <patternFill>
                  <bgColor rgb="FF92D050"/>
                </patternFill>
              </fill>
            </x14:dxf>
          </x14:cfRule>
          <xm:sqref>AB278</xm:sqref>
        </x14:conditionalFormatting>
        <x14:conditionalFormatting xmlns:xm="http://schemas.microsoft.com/office/excel/2006/main">
          <x14:cfRule type="containsText" priority="10823" operator="containsText" id="{F7366BC5-86F5-4BBA-8C3A-EA2E89171129}">
            <xm:f>NOT(ISERROR(SEARCH('Listados Datos'!$P$3,Z278)))</xm:f>
            <xm:f>'Listados Datos'!$P$3</xm:f>
            <x14:dxf>
              <fill>
                <patternFill>
                  <bgColor rgb="FF99CC00"/>
                </patternFill>
              </fill>
            </x14:dxf>
          </x14:cfRule>
          <x14:cfRule type="containsText" priority="10824" operator="containsText" id="{16D38A43-70A6-415E-A336-37887469C510}">
            <xm:f>NOT(ISERROR(SEARCH('Listados Datos'!$P$4,Z278)))</xm:f>
            <xm:f>'Listados Datos'!$P$4</xm:f>
            <x14:dxf>
              <fill>
                <patternFill>
                  <bgColor rgb="FF33CC33"/>
                </patternFill>
              </fill>
            </x14:dxf>
          </x14:cfRule>
          <x14:cfRule type="containsText" priority="10825" operator="containsText" id="{43C77F08-D187-4A75-818B-470B4E738CAA}">
            <xm:f>NOT(ISERROR(SEARCH('Listados Datos'!$P$5,Z278)))</xm:f>
            <xm:f>'Listados Datos'!$P$5</xm:f>
            <x14:dxf>
              <fill>
                <patternFill>
                  <bgColor rgb="FFFFFF00"/>
                </patternFill>
              </fill>
            </x14:dxf>
          </x14:cfRule>
          <x14:cfRule type="containsText" priority="10826" operator="containsText" id="{5F74E411-41AB-440B-9BCC-132758409AB0}">
            <xm:f>NOT(ISERROR(SEARCH('Listados Datos'!$P$6,Z278)))</xm:f>
            <xm:f>'Listados Datos'!$P$6</xm:f>
            <x14:dxf>
              <fill>
                <patternFill>
                  <bgColor rgb="FFFFC000"/>
                </patternFill>
              </fill>
            </x14:dxf>
          </x14:cfRule>
          <x14:cfRule type="containsText" priority="10827" operator="containsText" id="{43A7A1B2-74C8-4D96-94CD-B21D1903B3E2}">
            <xm:f>NOT(ISERROR(SEARCH('Listados Datos'!$P$7,Z278)))</xm:f>
            <xm:f>'Listados Datos'!$P$7</xm:f>
            <x14:dxf>
              <fill>
                <patternFill>
                  <bgColor rgb="FFFF0000"/>
                </patternFill>
              </fill>
            </x14:dxf>
          </x14:cfRule>
          <xm:sqref>Z278</xm:sqref>
        </x14:conditionalFormatting>
        <x14:conditionalFormatting xmlns:xm="http://schemas.microsoft.com/office/excel/2006/main">
          <x14:cfRule type="containsText" priority="10809" operator="containsText" id="{6CDE9F72-8F1D-4584-9849-02383F118D66}">
            <xm:f>NOT(ISERROR(SEARCH('Listados Datos'!$T$3,AT278)))</xm:f>
            <xm:f>'Listados Datos'!$T$3</xm:f>
            <x14:dxf>
              <fill>
                <patternFill patternType="solid">
                  <bgColor rgb="FFC00000"/>
                </patternFill>
              </fill>
            </x14:dxf>
          </x14:cfRule>
          <x14:cfRule type="containsText" priority="10810" operator="containsText" id="{93C1B81A-B13B-4BA2-BE13-8A9D051C5224}">
            <xm:f>NOT(ISERROR(SEARCH('Listados Datos'!$T$4,AT278)))</xm:f>
            <xm:f>'Listados Datos'!$T$4</xm:f>
            <x14:dxf>
              <font>
                <b/>
                <i val="0"/>
                <color theme="0"/>
              </font>
              <fill>
                <patternFill>
                  <bgColor rgb="FFE26B0A"/>
                </patternFill>
              </fill>
            </x14:dxf>
          </x14:cfRule>
          <x14:cfRule type="containsText" priority="10811" operator="containsText" id="{26CDC693-8F38-47CE-9569-DF5F535C8593}">
            <xm:f>NOT(ISERROR(SEARCH('Listados Datos'!$T$5,AT278)))</xm:f>
            <xm:f>'Listados Datos'!$T$5</xm:f>
            <x14:dxf>
              <font>
                <b/>
                <i val="0"/>
                <color auto="1"/>
              </font>
              <fill>
                <patternFill>
                  <bgColor rgb="FFFFFF00"/>
                </patternFill>
              </fill>
            </x14:dxf>
          </x14:cfRule>
          <x14:cfRule type="containsText" priority="10812" operator="containsText" id="{8981ACEC-6689-4616-8DD5-D3A0EC413DAE}">
            <xm:f>NOT(ISERROR(SEARCH('Listados Datos'!$T$6,AT278)))</xm:f>
            <xm:f>'Listados Datos'!$T$6</xm:f>
            <x14:dxf>
              <font>
                <b/>
                <i val="0"/>
              </font>
              <fill>
                <patternFill>
                  <bgColor rgb="FF92D050"/>
                </patternFill>
              </fill>
            </x14:dxf>
          </x14:cfRule>
          <xm:sqref>AT278</xm:sqref>
        </x14:conditionalFormatting>
        <x14:conditionalFormatting xmlns:xm="http://schemas.microsoft.com/office/excel/2006/main">
          <x14:cfRule type="containsText" priority="10757" operator="containsText" id="{104986AE-0728-45EF-B8D1-8D52C1A74ACC}">
            <xm:f>NOT(ISERROR(SEARCH('Listados Datos'!$P$3,AR284)))</xm:f>
            <xm:f>'Listados Datos'!$P$3</xm:f>
            <x14:dxf>
              <fill>
                <patternFill>
                  <bgColor rgb="FF99CC00"/>
                </patternFill>
              </fill>
            </x14:dxf>
          </x14:cfRule>
          <x14:cfRule type="containsText" priority="10758" operator="containsText" id="{BA22FD5D-B399-4899-996A-52186C1BD266}">
            <xm:f>NOT(ISERROR(SEARCH('Listados Datos'!$P$4,AR284)))</xm:f>
            <xm:f>'Listados Datos'!$P$4</xm:f>
            <x14:dxf>
              <fill>
                <patternFill>
                  <bgColor rgb="FF33CC33"/>
                </patternFill>
              </fill>
            </x14:dxf>
          </x14:cfRule>
          <x14:cfRule type="containsText" priority="10759" operator="containsText" id="{FFDA5667-2668-4970-BDF2-4E4CC646C095}">
            <xm:f>NOT(ISERROR(SEARCH('Listados Datos'!$P$5,AR284)))</xm:f>
            <xm:f>'Listados Datos'!$P$5</xm:f>
            <x14:dxf>
              <fill>
                <patternFill>
                  <bgColor rgb="FFFFFF00"/>
                </patternFill>
              </fill>
            </x14:dxf>
          </x14:cfRule>
          <x14:cfRule type="containsText" priority="10760" operator="containsText" id="{34BA09D3-D219-4EE8-AD4B-21718383D036}">
            <xm:f>NOT(ISERROR(SEARCH('Listados Datos'!$P$6,AR284)))</xm:f>
            <xm:f>'Listados Datos'!$P$6</xm:f>
            <x14:dxf>
              <fill>
                <patternFill>
                  <bgColor rgb="FFFFC000"/>
                </patternFill>
              </fill>
            </x14:dxf>
          </x14:cfRule>
          <x14:cfRule type="containsText" priority="10761" operator="containsText" id="{1374C2B5-3255-4080-8EA8-ADFF7098BD1E}">
            <xm:f>NOT(ISERROR(SEARCH('Listados Datos'!$P$7,AR284)))</xm:f>
            <xm:f>'Listados Datos'!$P$7</xm:f>
            <x14:dxf>
              <fill>
                <patternFill>
                  <bgColor rgb="FFFF0000"/>
                </patternFill>
              </fill>
            </x14:dxf>
          </x14:cfRule>
          <xm:sqref>AR284</xm:sqref>
        </x14:conditionalFormatting>
        <x14:conditionalFormatting xmlns:xm="http://schemas.microsoft.com/office/excel/2006/main">
          <x14:cfRule type="containsText" priority="10795" operator="containsText" id="{ADC09E3E-8F9D-4D56-99EA-67AD7E62C038}">
            <xm:f>NOT(ISERROR(SEARCH('Listados Datos'!$T$3,AF284)))</xm:f>
            <xm:f>'Listados Datos'!$T$3</xm:f>
            <x14:dxf>
              <fill>
                <patternFill patternType="solid">
                  <bgColor rgb="FFC00000"/>
                </patternFill>
              </fill>
            </x14:dxf>
          </x14:cfRule>
          <x14:cfRule type="containsText" priority="10796" operator="containsText" id="{A06F9BD6-1387-4D9E-94CE-EC852F0F0FE4}">
            <xm:f>NOT(ISERROR(SEARCH('Listados Datos'!$T$4,AF284)))</xm:f>
            <xm:f>'Listados Datos'!$T$4</xm:f>
            <x14:dxf>
              <font>
                <b/>
                <i val="0"/>
                <color theme="0"/>
              </font>
              <fill>
                <patternFill>
                  <bgColor rgb="FFE26B0A"/>
                </patternFill>
              </fill>
            </x14:dxf>
          </x14:cfRule>
          <x14:cfRule type="containsText" priority="10797" operator="containsText" id="{64E33BF5-25DF-4F66-9C0D-4127F0317999}">
            <xm:f>NOT(ISERROR(SEARCH('Listados Datos'!$T$5,AF284)))</xm:f>
            <xm:f>'Listados Datos'!$T$5</xm:f>
            <x14:dxf>
              <font>
                <b/>
                <i val="0"/>
                <color auto="1"/>
              </font>
              <fill>
                <patternFill>
                  <bgColor rgb="FFFFFF00"/>
                </patternFill>
              </fill>
            </x14:dxf>
          </x14:cfRule>
          <x14:cfRule type="containsText" priority="10798" operator="containsText" id="{A078B699-879B-4C1F-930D-D61F599B88C6}">
            <xm:f>NOT(ISERROR(SEARCH('Listados Datos'!$T$6,AF284)))</xm:f>
            <xm:f>'Listados Datos'!$T$6</xm:f>
            <x14:dxf>
              <font>
                <b/>
                <i val="0"/>
              </font>
              <fill>
                <patternFill>
                  <bgColor rgb="FF92D050"/>
                </patternFill>
              </fill>
            </x14:dxf>
          </x14:cfRule>
          <xm:sqref>AF284</xm:sqref>
        </x14:conditionalFormatting>
        <x14:conditionalFormatting xmlns:xm="http://schemas.microsoft.com/office/excel/2006/main">
          <x14:cfRule type="containsText" priority="10791" operator="containsText" id="{A0F5D259-C7AF-4C75-B499-10CA38BA68A8}">
            <xm:f>NOT(ISERROR(SEARCH('Listados Datos'!$T$3,AB284)))</xm:f>
            <xm:f>'Listados Datos'!$T$3</xm:f>
            <x14:dxf>
              <fill>
                <patternFill patternType="solid">
                  <bgColor rgb="FFC00000"/>
                </patternFill>
              </fill>
            </x14:dxf>
          </x14:cfRule>
          <x14:cfRule type="containsText" priority="10792" operator="containsText" id="{58DA5CAA-317E-46F7-980B-69B9B9A1BD9E}">
            <xm:f>NOT(ISERROR(SEARCH('Listados Datos'!$T$4,AB284)))</xm:f>
            <xm:f>'Listados Datos'!$T$4</xm:f>
            <x14:dxf>
              <font>
                <b/>
                <i val="0"/>
                <color theme="0"/>
              </font>
              <fill>
                <patternFill>
                  <bgColor rgb="FFE26B0A"/>
                </patternFill>
              </fill>
            </x14:dxf>
          </x14:cfRule>
          <x14:cfRule type="containsText" priority="10793" operator="containsText" id="{19B736E1-FC7F-412F-89E1-31F7E1C092B1}">
            <xm:f>NOT(ISERROR(SEARCH('Listados Datos'!$T$5,AB284)))</xm:f>
            <xm:f>'Listados Datos'!$T$5</xm:f>
            <x14:dxf>
              <font>
                <b/>
                <i val="0"/>
                <color auto="1"/>
              </font>
              <fill>
                <patternFill>
                  <bgColor rgb="FFFFFF00"/>
                </patternFill>
              </fill>
            </x14:dxf>
          </x14:cfRule>
          <x14:cfRule type="containsText" priority="10794" operator="containsText" id="{AE860286-E3BB-4C68-9A39-70A181AF9219}">
            <xm:f>NOT(ISERROR(SEARCH('Listados Datos'!$T$6,AB284)))</xm:f>
            <xm:f>'Listados Datos'!$T$6</xm:f>
            <x14:dxf>
              <font>
                <b/>
                <i val="0"/>
              </font>
              <fill>
                <patternFill>
                  <bgColor rgb="FF92D050"/>
                </patternFill>
              </fill>
            </x14:dxf>
          </x14:cfRule>
          <xm:sqref>AB284</xm:sqref>
        </x14:conditionalFormatting>
        <x14:conditionalFormatting xmlns:xm="http://schemas.microsoft.com/office/excel/2006/main">
          <x14:cfRule type="containsText" priority="10781" operator="containsText" id="{5495473E-00E9-4042-9496-EC60D3879441}">
            <xm:f>NOT(ISERROR(SEARCH('Listados Datos'!$P$3,Z284)))</xm:f>
            <xm:f>'Listados Datos'!$P$3</xm:f>
            <x14:dxf>
              <fill>
                <patternFill>
                  <bgColor rgb="FF99CC00"/>
                </patternFill>
              </fill>
            </x14:dxf>
          </x14:cfRule>
          <x14:cfRule type="containsText" priority="10782" operator="containsText" id="{C1BBB0DD-8D55-4438-A265-5FFF27C99620}">
            <xm:f>NOT(ISERROR(SEARCH('Listados Datos'!$P$4,Z284)))</xm:f>
            <xm:f>'Listados Datos'!$P$4</xm:f>
            <x14:dxf>
              <fill>
                <patternFill>
                  <bgColor rgb="FF33CC33"/>
                </patternFill>
              </fill>
            </x14:dxf>
          </x14:cfRule>
          <x14:cfRule type="containsText" priority="10783" operator="containsText" id="{5F041E43-4010-4E24-AD33-28F670520ACB}">
            <xm:f>NOT(ISERROR(SEARCH('Listados Datos'!$P$5,Z284)))</xm:f>
            <xm:f>'Listados Datos'!$P$5</xm:f>
            <x14:dxf>
              <fill>
                <patternFill>
                  <bgColor rgb="FFFFFF00"/>
                </patternFill>
              </fill>
            </x14:dxf>
          </x14:cfRule>
          <x14:cfRule type="containsText" priority="10784" operator="containsText" id="{A8441BBE-B9D6-441B-84CC-46DFBEB107E1}">
            <xm:f>NOT(ISERROR(SEARCH('Listados Datos'!$P$6,Z284)))</xm:f>
            <xm:f>'Listados Datos'!$P$6</xm:f>
            <x14:dxf>
              <fill>
                <patternFill>
                  <bgColor rgb="FFFFC000"/>
                </patternFill>
              </fill>
            </x14:dxf>
          </x14:cfRule>
          <x14:cfRule type="containsText" priority="10785" operator="containsText" id="{C3A307E7-8C48-40C2-B5C5-2D0B92D01909}">
            <xm:f>NOT(ISERROR(SEARCH('Listados Datos'!$P$7,Z284)))</xm:f>
            <xm:f>'Listados Datos'!$P$7</xm:f>
            <x14:dxf>
              <fill>
                <patternFill>
                  <bgColor rgb="FFFF0000"/>
                </patternFill>
              </fill>
            </x14:dxf>
          </x14:cfRule>
          <xm:sqref>Z284</xm:sqref>
        </x14:conditionalFormatting>
        <x14:conditionalFormatting xmlns:xm="http://schemas.microsoft.com/office/excel/2006/main">
          <x14:cfRule type="containsText" priority="10767" operator="containsText" id="{985B68AD-01A6-405F-8A87-FB157A2AF435}">
            <xm:f>NOT(ISERROR(SEARCH('Listados Datos'!$T$3,AT284)))</xm:f>
            <xm:f>'Listados Datos'!$T$3</xm:f>
            <x14:dxf>
              <fill>
                <patternFill patternType="solid">
                  <bgColor rgb="FFC00000"/>
                </patternFill>
              </fill>
            </x14:dxf>
          </x14:cfRule>
          <x14:cfRule type="containsText" priority="10768" operator="containsText" id="{58C76C88-8B46-4E4E-9823-FF21366479C9}">
            <xm:f>NOT(ISERROR(SEARCH('Listados Datos'!$T$4,AT284)))</xm:f>
            <xm:f>'Listados Datos'!$T$4</xm:f>
            <x14:dxf>
              <font>
                <b/>
                <i val="0"/>
                <color theme="0"/>
              </font>
              <fill>
                <patternFill>
                  <bgColor rgb="FFE26B0A"/>
                </patternFill>
              </fill>
            </x14:dxf>
          </x14:cfRule>
          <x14:cfRule type="containsText" priority="10769" operator="containsText" id="{1F5CDDA0-DBF4-44F0-9C23-DEED210B0300}">
            <xm:f>NOT(ISERROR(SEARCH('Listados Datos'!$T$5,AT284)))</xm:f>
            <xm:f>'Listados Datos'!$T$5</xm:f>
            <x14:dxf>
              <font>
                <b/>
                <i val="0"/>
                <color auto="1"/>
              </font>
              <fill>
                <patternFill>
                  <bgColor rgb="FFFFFF00"/>
                </patternFill>
              </fill>
            </x14:dxf>
          </x14:cfRule>
          <x14:cfRule type="containsText" priority="10770" operator="containsText" id="{B2C6F964-49F3-4DAB-B7D3-00F455204611}">
            <xm:f>NOT(ISERROR(SEARCH('Listados Datos'!$T$6,AT284)))</xm:f>
            <xm:f>'Listados Datos'!$T$6</xm:f>
            <x14:dxf>
              <font>
                <b/>
                <i val="0"/>
              </font>
              <fill>
                <patternFill>
                  <bgColor rgb="FF92D050"/>
                </patternFill>
              </fill>
            </x14:dxf>
          </x14:cfRule>
          <xm:sqref>AT284</xm:sqref>
        </x14:conditionalFormatting>
        <x14:conditionalFormatting xmlns:xm="http://schemas.microsoft.com/office/excel/2006/main">
          <x14:cfRule type="containsText" priority="10753" operator="containsText" id="{7922448F-E787-48C5-9813-D1CE2908751E}">
            <xm:f>NOT(ISERROR(SEARCH('Listados Datos'!$T$3,AF290)))</xm:f>
            <xm:f>'Listados Datos'!$T$3</xm:f>
            <x14:dxf>
              <fill>
                <patternFill patternType="solid">
                  <bgColor rgb="FFC00000"/>
                </patternFill>
              </fill>
            </x14:dxf>
          </x14:cfRule>
          <x14:cfRule type="containsText" priority="10754" operator="containsText" id="{A355880B-305F-4D09-BF21-006CBFD62E3F}">
            <xm:f>NOT(ISERROR(SEARCH('Listados Datos'!$T$4,AF290)))</xm:f>
            <xm:f>'Listados Datos'!$T$4</xm:f>
            <x14:dxf>
              <font>
                <b/>
                <i val="0"/>
                <color theme="0"/>
              </font>
              <fill>
                <patternFill>
                  <bgColor rgb="FFE26B0A"/>
                </patternFill>
              </fill>
            </x14:dxf>
          </x14:cfRule>
          <x14:cfRule type="containsText" priority="10755" operator="containsText" id="{6AB78781-BAE2-46F5-9866-F4CDCB093A61}">
            <xm:f>NOT(ISERROR(SEARCH('Listados Datos'!$T$5,AF290)))</xm:f>
            <xm:f>'Listados Datos'!$T$5</xm:f>
            <x14:dxf>
              <font>
                <b/>
                <i val="0"/>
                <color auto="1"/>
              </font>
              <fill>
                <patternFill>
                  <bgColor rgb="FFFFFF00"/>
                </patternFill>
              </fill>
            </x14:dxf>
          </x14:cfRule>
          <x14:cfRule type="containsText" priority="10756" operator="containsText" id="{B53C8EBF-9C53-4491-96C8-1BA728DB6779}">
            <xm:f>NOT(ISERROR(SEARCH('Listados Datos'!$T$6,AF290)))</xm:f>
            <xm:f>'Listados Datos'!$T$6</xm:f>
            <x14:dxf>
              <font>
                <b/>
                <i val="0"/>
              </font>
              <fill>
                <patternFill>
                  <bgColor rgb="FF92D050"/>
                </patternFill>
              </fill>
            </x14:dxf>
          </x14:cfRule>
          <xm:sqref>AF290</xm:sqref>
        </x14:conditionalFormatting>
        <x14:conditionalFormatting xmlns:xm="http://schemas.microsoft.com/office/excel/2006/main">
          <x14:cfRule type="containsText" priority="10749" operator="containsText" id="{264CE067-F62A-4AE4-B7DB-C12E0607A270}">
            <xm:f>NOT(ISERROR(SEARCH('Listados Datos'!$T$3,AB290)))</xm:f>
            <xm:f>'Listados Datos'!$T$3</xm:f>
            <x14:dxf>
              <fill>
                <patternFill patternType="solid">
                  <bgColor rgb="FFC00000"/>
                </patternFill>
              </fill>
            </x14:dxf>
          </x14:cfRule>
          <x14:cfRule type="containsText" priority="10750" operator="containsText" id="{17A1282B-D36F-42D3-9A83-C67276531B05}">
            <xm:f>NOT(ISERROR(SEARCH('Listados Datos'!$T$4,AB290)))</xm:f>
            <xm:f>'Listados Datos'!$T$4</xm:f>
            <x14:dxf>
              <font>
                <b/>
                <i val="0"/>
                <color theme="0"/>
              </font>
              <fill>
                <patternFill>
                  <bgColor rgb="FFE26B0A"/>
                </patternFill>
              </fill>
            </x14:dxf>
          </x14:cfRule>
          <x14:cfRule type="containsText" priority="10751" operator="containsText" id="{8FD40FBD-D0D4-4F8B-8796-F366531E6DCA}">
            <xm:f>NOT(ISERROR(SEARCH('Listados Datos'!$T$5,AB290)))</xm:f>
            <xm:f>'Listados Datos'!$T$5</xm:f>
            <x14:dxf>
              <font>
                <b/>
                <i val="0"/>
                <color auto="1"/>
              </font>
              <fill>
                <patternFill>
                  <bgColor rgb="FFFFFF00"/>
                </patternFill>
              </fill>
            </x14:dxf>
          </x14:cfRule>
          <x14:cfRule type="containsText" priority="10752" operator="containsText" id="{C0E457DA-CA04-424C-AB21-D954AFD0DB3D}">
            <xm:f>NOT(ISERROR(SEARCH('Listados Datos'!$T$6,AB290)))</xm:f>
            <xm:f>'Listados Datos'!$T$6</xm:f>
            <x14:dxf>
              <font>
                <b/>
                <i val="0"/>
              </font>
              <fill>
                <patternFill>
                  <bgColor rgb="FF92D050"/>
                </patternFill>
              </fill>
            </x14:dxf>
          </x14:cfRule>
          <xm:sqref>AB290</xm:sqref>
        </x14:conditionalFormatting>
        <x14:conditionalFormatting xmlns:xm="http://schemas.microsoft.com/office/excel/2006/main">
          <x14:cfRule type="containsText" priority="10739" operator="containsText" id="{C7E34B7B-1C4B-45AA-A313-FBEC1E7B2032}">
            <xm:f>NOT(ISERROR(SEARCH('Listados Datos'!$P$3,Z290)))</xm:f>
            <xm:f>'Listados Datos'!$P$3</xm:f>
            <x14:dxf>
              <fill>
                <patternFill>
                  <bgColor rgb="FF99CC00"/>
                </patternFill>
              </fill>
            </x14:dxf>
          </x14:cfRule>
          <x14:cfRule type="containsText" priority="10740" operator="containsText" id="{71625774-9EE3-4F50-B52D-7BB1F9E4D01A}">
            <xm:f>NOT(ISERROR(SEARCH('Listados Datos'!$P$4,Z290)))</xm:f>
            <xm:f>'Listados Datos'!$P$4</xm:f>
            <x14:dxf>
              <fill>
                <patternFill>
                  <bgColor rgb="FF33CC33"/>
                </patternFill>
              </fill>
            </x14:dxf>
          </x14:cfRule>
          <x14:cfRule type="containsText" priority="10741" operator="containsText" id="{27524BC9-99D2-4715-91F0-AA9C8D8052C6}">
            <xm:f>NOT(ISERROR(SEARCH('Listados Datos'!$P$5,Z290)))</xm:f>
            <xm:f>'Listados Datos'!$P$5</xm:f>
            <x14:dxf>
              <fill>
                <patternFill>
                  <bgColor rgb="FFFFFF00"/>
                </patternFill>
              </fill>
            </x14:dxf>
          </x14:cfRule>
          <x14:cfRule type="containsText" priority="10742" operator="containsText" id="{C4E2385D-879E-4C51-B1EA-2862173661F9}">
            <xm:f>NOT(ISERROR(SEARCH('Listados Datos'!$P$6,Z290)))</xm:f>
            <xm:f>'Listados Datos'!$P$6</xm:f>
            <x14:dxf>
              <fill>
                <patternFill>
                  <bgColor rgb="FFFFC000"/>
                </patternFill>
              </fill>
            </x14:dxf>
          </x14:cfRule>
          <x14:cfRule type="containsText" priority="10743" operator="containsText" id="{B0FA399A-3476-44E4-89C7-1208A41D178F}">
            <xm:f>NOT(ISERROR(SEARCH('Listados Datos'!$P$7,Z290)))</xm:f>
            <xm:f>'Listados Datos'!$P$7</xm:f>
            <x14:dxf>
              <fill>
                <patternFill>
                  <bgColor rgb="FFFF0000"/>
                </patternFill>
              </fill>
            </x14:dxf>
          </x14:cfRule>
          <xm:sqref>Z290</xm:sqref>
        </x14:conditionalFormatting>
        <x14:conditionalFormatting xmlns:xm="http://schemas.microsoft.com/office/excel/2006/main">
          <x14:cfRule type="containsText" priority="10725" operator="containsText" id="{0AFAA191-BA99-4F35-B6ED-84A1F98919AF}">
            <xm:f>NOT(ISERROR(SEARCH('Listados Datos'!$T$3,AT290)))</xm:f>
            <xm:f>'Listados Datos'!$T$3</xm:f>
            <x14:dxf>
              <fill>
                <patternFill patternType="solid">
                  <bgColor rgb="FFC00000"/>
                </patternFill>
              </fill>
            </x14:dxf>
          </x14:cfRule>
          <x14:cfRule type="containsText" priority="10726" operator="containsText" id="{C62AAB7F-3316-49F7-A8E1-73C303C3209B}">
            <xm:f>NOT(ISERROR(SEARCH('Listados Datos'!$T$4,AT290)))</xm:f>
            <xm:f>'Listados Datos'!$T$4</xm:f>
            <x14:dxf>
              <font>
                <b/>
                <i val="0"/>
                <color theme="0"/>
              </font>
              <fill>
                <patternFill>
                  <bgColor rgb="FFE26B0A"/>
                </patternFill>
              </fill>
            </x14:dxf>
          </x14:cfRule>
          <x14:cfRule type="containsText" priority="10727" operator="containsText" id="{46A8C97C-D36E-4FB8-B32E-AA4B2B8B4BD1}">
            <xm:f>NOT(ISERROR(SEARCH('Listados Datos'!$T$5,AT290)))</xm:f>
            <xm:f>'Listados Datos'!$T$5</xm:f>
            <x14:dxf>
              <font>
                <b/>
                <i val="0"/>
                <color auto="1"/>
              </font>
              <fill>
                <patternFill>
                  <bgColor rgb="FFFFFF00"/>
                </patternFill>
              </fill>
            </x14:dxf>
          </x14:cfRule>
          <x14:cfRule type="containsText" priority="10728" operator="containsText" id="{228360FC-DAC1-45A6-A4DA-786B37C7E17C}">
            <xm:f>NOT(ISERROR(SEARCH('Listados Datos'!$T$6,AT290)))</xm:f>
            <xm:f>'Listados Datos'!$T$6</xm:f>
            <x14:dxf>
              <font>
                <b/>
                <i val="0"/>
              </font>
              <fill>
                <patternFill>
                  <bgColor rgb="FF92D050"/>
                </patternFill>
              </fill>
            </x14:dxf>
          </x14:cfRule>
          <xm:sqref>AT290</xm:sqref>
        </x14:conditionalFormatting>
        <x14:conditionalFormatting xmlns:xm="http://schemas.microsoft.com/office/excel/2006/main">
          <x14:cfRule type="containsText" priority="10551" operator="containsText" id="{2FAEF724-5EB2-4286-8286-D05CF436DFCA}">
            <xm:f>NOT(ISERROR(SEARCH('Listados Datos'!$P$3,AR301)))</xm:f>
            <xm:f>'Listados Datos'!$P$3</xm:f>
            <x14:dxf>
              <fill>
                <patternFill>
                  <bgColor rgb="FF99CC00"/>
                </patternFill>
              </fill>
            </x14:dxf>
          </x14:cfRule>
          <x14:cfRule type="containsText" priority="10552" operator="containsText" id="{4F54FAB2-A7B6-425C-8B8D-16E8391F2136}">
            <xm:f>NOT(ISERROR(SEARCH('Listados Datos'!$P$4,AR301)))</xm:f>
            <xm:f>'Listados Datos'!$P$4</xm:f>
            <x14:dxf>
              <fill>
                <patternFill>
                  <bgColor rgb="FF33CC33"/>
                </patternFill>
              </fill>
            </x14:dxf>
          </x14:cfRule>
          <x14:cfRule type="containsText" priority="10553" operator="containsText" id="{933C8227-23DC-4FF0-B643-F86092349C6F}">
            <xm:f>NOT(ISERROR(SEARCH('Listados Datos'!$P$5,AR301)))</xm:f>
            <xm:f>'Listados Datos'!$P$5</xm:f>
            <x14:dxf>
              <fill>
                <patternFill>
                  <bgColor rgb="FFFFFF00"/>
                </patternFill>
              </fill>
            </x14:dxf>
          </x14:cfRule>
          <x14:cfRule type="containsText" priority="10554" operator="containsText" id="{9AD3FE0D-2CA1-4B06-A1DB-83EE9B26A5F0}">
            <xm:f>NOT(ISERROR(SEARCH('Listados Datos'!$P$6,AR301)))</xm:f>
            <xm:f>'Listados Datos'!$P$6</xm:f>
            <x14:dxf>
              <fill>
                <patternFill>
                  <bgColor rgb="FFFFC000"/>
                </patternFill>
              </fill>
            </x14:dxf>
          </x14:cfRule>
          <x14:cfRule type="containsText" priority="10555" operator="containsText" id="{5F18D588-69DB-4153-AC85-E070A6B6B28C}">
            <xm:f>NOT(ISERROR(SEARCH('Listados Datos'!$P$7,AR301)))</xm:f>
            <xm:f>'Listados Datos'!$P$7</xm:f>
            <x14:dxf>
              <fill>
                <patternFill>
                  <bgColor rgb="FFFF0000"/>
                </patternFill>
              </fill>
            </x14:dxf>
          </x14:cfRule>
          <xm:sqref>AR301</xm:sqref>
        </x14:conditionalFormatting>
        <x14:conditionalFormatting xmlns:xm="http://schemas.microsoft.com/office/excel/2006/main">
          <x14:cfRule type="containsText" priority="10617" operator="containsText" id="{0216525B-97E2-4B44-BB9A-1D65E387013B}">
            <xm:f>NOT(ISERROR(SEARCH('Listados Datos'!$T$3,AT303)))</xm:f>
            <xm:f>'Listados Datos'!$T$3</xm:f>
            <x14:dxf>
              <fill>
                <patternFill patternType="solid">
                  <bgColor rgb="FFC00000"/>
                </patternFill>
              </fill>
            </x14:dxf>
          </x14:cfRule>
          <x14:cfRule type="containsText" priority="10618" operator="containsText" id="{EADAC9F3-F7E6-428F-851A-766DA0E73BC2}">
            <xm:f>NOT(ISERROR(SEARCH('Listados Datos'!$T$4,AT303)))</xm:f>
            <xm:f>'Listados Datos'!$T$4</xm:f>
            <x14:dxf>
              <font>
                <b/>
                <i val="0"/>
                <color theme="0"/>
              </font>
              <fill>
                <patternFill>
                  <bgColor rgb="FFE26B0A"/>
                </patternFill>
              </fill>
            </x14:dxf>
          </x14:cfRule>
          <x14:cfRule type="containsText" priority="10619" operator="containsText" id="{6217B485-46B0-4DAF-A9D1-5854E13186AF}">
            <xm:f>NOT(ISERROR(SEARCH('Listados Datos'!$T$5,AT303)))</xm:f>
            <xm:f>'Listados Datos'!$T$5</xm:f>
            <x14:dxf>
              <font>
                <b/>
                <i val="0"/>
                <color auto="1"/>
              </font>
              <fill>
                <patternFill>
                  <bgColor rgb="FFFFFF00"/>
                </patternFill>
              </fill>
            </x14:dxf>
          </x14:cfRule>
          <x14:cfRule type="containsText" priority="10620" operator="containsText" id="{77D7F1FB-8A9A-46A0-BC42-D8C0E493A9C7}">
            <xm:f>NOT(ISERROR(SEARCH('Listados Datos'!$T$6,AT303)))</xm:f>
            <xm:f>'Listados Datos'!$T$6</xm:f>
            <x14:dxf>
              <font>
                <b/>
                <i val="0"/>
              </font>
              <fill>
                <patternFill>
                  <bgColor rgb="FF92D050"/>
                </patternFill>
              </fill>
            </x14:dxf>
          </x14:cfRule>
          <xm:sqref>AT303</xm:sqref>
        </x14:conditionalFormatting>
        <x14:conditionalFormatting xmlns:xm="http://schemas.microsoft.com/office/excel/2006/main">
          <x14:cfRule type="containsText" priority="10607" operator="containsText" id="{48487577-2BF8-49C2-B20D-C9805DE7FADE}">
            <xm:f>NOT(ISERROR(SEARCH('Listados Datos'!$P$3,AR303)))</xm:f>
            <xm:f>'Listados Datos'!$P$3</xm:f>
            <x14:dxf>
              <fill>
                <patternFill>
                  <bgColor rgb="FF99CC00"/>
                </patternFill>
              </fill>
            </x14:dxf>
          </x14:cfRule>
          <x14:cfRule type="containsText" priority="10608" operator="containsText" id="{4A5891EA-BD66-4CF8-82C1-256898252AF5}">
            <xm:f>NOT(ISERROR(SEARCH('Listados Datos'!$P$4,AR303)))</xm:f>
            <xm:f>'Listados Datos'!$P$4</xm:f>
            <x14:dxf>
              <fill>
                <patternFill>
                  <bgColor rgb="FF33CC33"/>
                </patternFill>
              </fill>
            </x14:dxf>
          </x14:cfRule>
          <x14:cfRule type="containsText" priority="10609" operator="containsText" id="{108021FB-C49B-43F8-9A8B-2F72F3496E2A}">
            <xm:f>NOT(ISERROR(SEARCH('Listados Datos'!$P$5,AR303)))</xm:f>
            <xm:f>'Listados Datos'!$P$5</xm:f>
            <x14:dxf>
              <fill>
                <patternFill>
                  <bgColor rgb="FFFFFF00"/>
                </patternFill>
              </fill>
            </x14:dxf>
          </x14:cfRule>
          <x14:cfRule type="containsText" priority="10610" operator="containsText" id="{AB72E40C-9A0A-4F02-B779-57F2EC724561}">
            <xm:f>NOT(ISERROR(SEARCH('Listados Datos'!$P$6,AR303)))</xm:f>
            <xm:f>'Listados Datos'!$P$6</xm:f>
            <x14:dxf>
              <fill>
                <patternFill>
                  <bgColor rgb="FFFFC000"/>
                </patternFill>
              </fill>
            </x14:dxf>
          </x14:cfRule>
          <x14:cfRule type="containsText" priority="10611" operator="containsText" id="{C723CC66-90AD-4F1F-8F29-98E8C7377EA9}">
            <xm:f>NOT(ISERROR(SEARCH('Listados Datos'!$P$7,AR303)))</xm:f>
            <xm:f>'Listados Datos'!$P$7</xm:f>
            <x14:dxf>
              <fill>
                <patternFill>
                  <bgColor rgb="FFFF0000"/>
                </patternFill>
              </fill>
            </x14:dxf>
          </x14:cfRule>
          <xm:sqref>AR303</xm:sqref>
        </x14:conditionalFormatting>
        <x14:conditionalFormatting xmlns:xm="http://schemas.microsoft.com/office/excel/2006/main">
          <x14:cfRule type="containsText" priority="10575" operator="containsText" id="{722CC564-293A-4BB4-ABD0-2AA5F185CBB0}">
            <xm:f>NOT(ISERROR(SEARCH('Listados Datos'!$T$3,AT300)))</xm:f>
            <xm:f>'Listados Datos'!$T$3</xm:f>
            <x14:dxf>
              <fill>
                <patternFill patternType="solid">
                  <bgColor rgb="FFC00000"/>
                </patternFill>
              </fill>
            </x14:dxf>
          </x14:cfRule>
          <x14:cfRule type="containsText" priority="10576" operator="containsText" id="{E6096B74-DB67-4057-926E-C86F8102090E}">
            <xm:f>NOT(ISERROR(SEARCH('Listados Datos'!$T$4,AT300)))</xm:f>
            <xm:f>'Listados Datos'!$T$4</xm:f>
            <x14:dxf>
              <font>
                <b/>
                <i val="0"/>
                <color theme="0"/>
              </font>
              <fill>
                <patternFill>
                  <bgColor rgb="FFE26B0A"/>
                </patternFill>
              </fill>
            </x14:dxf>
          </x14:cfRule>
          <x14:cfRule type="containsText" priority="10577" operator="containsText" id="{7A7D5EC0-A5E8-4835-9301-B76C0699F26F}">
            <xm:f>NOT(ISERROR(SEARCH('Listados Datos'!$T$5,AT300)))</xm:f>
            <xm:f>'Listados Datos'!$T$5</xm:f>
            <x14:dxf>
              <font>
                <b/>
                <i val="0"/>
                <color auto="1"/>
              </font>
              <fill>
                <patternFill>
                  <bgColor rgb="FFFFFF00"/>
                </patternFill>
              </fill>
            </x14:dxf>
          </x14:cfRule>
          <x14:cfRule type="containsText" priority="10578" operator="containsText" id="{F1E63BB0-ACFF-4D7C-9481-7E4BF58F3A2A}">
            <xm:f>NOT(ISERROR(SEARCH('Listados Datos'!$T$6,AT300)))</xm:f>
            <xm:f>'Listados Datos'!$T$6</xm:f>
            <x14:dxf>
              <font>
                <b/>
                <i val="0"/>
              </font>
              <fill>
                <patternFill>
                  <bgColor rgb="FF92D050"/>
                </patternFill>
              </fill>
            </x14:dxf>
          </x14:cfRule>
          <xm:sqref>AT300</xm:sqref>
        </x14:conditionalFormatting>
        <x14:conditionalFormatting xmlns:xm="http://schemas.microsoft.com/office/excel/2006/main">
          <x14:cfRule type="containsText" priority="10565" operator="containsText" id="{86299C08-7421-4963-816B-9B1707F438DC}">
            <xm:f>NOT(ISERROR(SEARCH('Listados Datos'!$P$3,AR300)))</xm:f>
            <xm:f>'Listados Datos'!$P$3</xm:f>
            <x14:dxf>
              <fill>
                <patternFill>
                  <bgColor rgb="FF99CC00"/>
                </patternFill>
              </fill>
            </x14:dxf>
          </x14:cfRule>
          <x14:cfRule type="containsText" priority="10566" operator="containsText" id="{7723D670-07EF-45DA-A0B9-10AE2F931C5C}">
            <xm:f>NOT(ISERROR(SEARCH('Listados Datos'!$P$4,AR300)))</xm:f>
            <xm:f>'Listados Datos'!$P$4</xm:f>
            <x14:dxf>
              <fill>
                <patternFill>
                  <bgColor rgb="FF33CC33"/>
                </patternFill>
              </fill>
            </x14:dxf>
          </x14:cfRule>
          <x14:cfRule type="containsText" priority="10567" operator="containsText" id="{4CC74BDB-C679-46F5-B1F5-63FF0DDC3AB6}">
            <xm:f>NOT(ISERROR(SEARCH('Listados Datos'!$P$5,AR300)))</xm:f>
            <xm:f>'Listados Datos'!$P$5</xm:f>
            <x14:dxf>
              <fill>
                <patternFill>
                  <bgColor rgb="FFFFFF00"/>
                </patternFill>
              </fill>
            </x14:dxf>
          </x14:cfRule>
          <x14:cfRule type="containsText" priority="10568" operator="containsText" id="{31007F1F-699A-495B-96B2-A7D6CAC1B734}">
            <xm:f>NOT(ISERROR(SEARCH('Listados Datos'!$P$6,AR300)))</xm:f>
            <xm:f>'Listados Datos'!$P$6</xm:f>
            <x14:dxf>
              <fill>
                <patternFill>
                  <bgColor rgb="FFFFC000"/>
                </patternFill>
              </fill>
            </x14:dxf>
          </x14:cfRule>
          <x14:cfRule type="containsText" priority="10569" operator="containsText" id="{E1DCBB7B-12CD-40B8-B86E-BEAC330F7FD6}">
            <xm:f>NOT(ISERROR(SEARCH('Listados Datos'!$P$7,AR300)))</xm:f>
            <xm:f>'Listados Datos'!$P$7</xm:f>
            <x14:dxf>
              <fill>
                <patternFill>
                  <bgColor rgb="FFFF0000"/>
                </patternFill>
              </fill>
            </x14:dxf>
          </x14:cfRule>
          <xm:sqref>AR300</xm:sqref>
        </x14:conditionalFormatting>
        <x14:conditionalFormatting xmlns:xm="http://schemas.microsoft.com/office/excel/2006/main">
          <x14:cfRule type="containsText" priority="10683" operator="containsText" id="{780F6E6D-F2A4-430F-9D98-9FD96F88FFDB}">
            <xm:f>NOT(ISERROR(SEARCH('Listados Datos'!$T$3,AF298)))</xm:f>
            <xm:f>'Listados Datos'!$T$3</xm:f>
            <x14:dxf>
              <fill>
                <patternFill patternType="solid">
                  <bgColor rgb="FFC00000"/>
                </patternFill>
              </fill>
            </x14:dxf>
          </x14:cfRule>
          <x14:cfRule type="containsText" priority="10684" operator="containsText" id="{061E3BE1-5E3D-4969-9474-5DFD464161D3}">
            <xm:f>NOT(ISERROR(SEARCH('Listados Datos'!$T$4,AF298)))</xm:f>
            <xm:f>'Listados Datos'!$T$4</xm:f>
            <x14:dxf>
              <font>
                <b/>
                <i val="0"/>
                <color theme="0"/>
              </font>
              <fill>
                <patternFill>
                  <bgColor rgb="FFE26B0A"/>
                </patternFill>
              </fill>
            </x14:dxf>
          </x14:cfRule>
          <x14:cfRule type="containsText" priority="10685" operator="containsText" id="{AA20635E-7E09-490D-B334-96F405D77378}">
            <xm:f>NOT(ISERROR(SEARCH('Listados Datos'!$T$5,AF298)))</xm:f>
            <xm:f>'Listados Datos'!$T$5</xm:f>
            <x14:dxf>
              <font>
                <b/>
                <i val="0"/>
                <color auto="1"/>
              </font>
              <fill>
                <patternFill>
                  <bgColor rgb="FFFFFF00"/>
                </patternFill>
              </fill>
            </x14:dxf>
          </x14:cfRule>
          <x14:cfRule type="containsText" priority="10686" operator="containsText" id="{B056F0CA-8384-4AB6-857F-612C74255F09}">
            <xm:f>NOT(ISERROR(SEARCH('Listados Datos'!$T$6,AF298)))</xm:f>
            <xm:f>'Listados Datos'!$T$6</xm:f>
            <x14:dxf>
              <font>
                <b/>
                <i val="0"/>
              </font>
              <fill>
                <patternFill>
                  <bgColor rgb="FF92D050"/>
                </patternFill>
              </fill>
            </x14:dxf>
          </x14:cfRule>
          <xm:sqref>AF298:AF299 AF303</xm:sqref>
        </x14:conditionalFormatting>
        <x14:conditionalFormatting xmlns:xm="http://schemas.microsoft.com/office/excel/2006/main">
          <x14:cfRule type="containsText" priority="10679" operator="containsText" id="{D6B4558D-D3B1-4C8C-9C45-58CDE30F16D6}">
            <xm:f>NOT(ISERROR(SEARCH('Listados Datos'!$T$3,AB298)))</xm:f>
            <xm:f>'Listados Datos'!$T$3</xm:f>
            <x14:dxf>
              <fill>
                <patternFill patternType="solid">
                  <bgColor rgb="FFC00000"/>
                </patternFill>
              </fill>
            </x14:dxf>
          </x14:cfRule>
          <x14:cfRule type="containsText" priority="10680" operator="containsText" id="{D145C915-4962-44A0-972B-57578CB405A8}">
            <xm:f>NOT(ISERROR(SEARCH('Listados Datos'!$T$4,AB298)))</xm:f>
            <xm:f>'Listados Datos'!$T$4</xm:f>
            <x14:dxf>
              <font>
                <b/>
                <i val="0"/>
                <color theme="0"/>
              </font>
              <fill>
                <patternFill>
                  <bgColor rgb="FFE26B0A"/>
                </patternFill>
              </fill>
            </x14:dxf>
          </x14:cfRule>
          <x14:cfRule type="containsText" priority="10681" operator="containsText" id="{85533CC0-C26E-4A87-ACE6-FE918B9679C2}">
            <xm:f>NOT(ISERROR(SEARCH('Listados Datos'!$T$5,AB298)))</xm:f>
            <xm:f>'Listados Datos'!$T$5</xm:f>
            <x14:dxf>
              <font>
                <b/>
                <i val="0"/>
                <color auto="1"/>
              </font>
              <fill>
                <patternFill>
                  <bgColor rgb="FFFFFF00"/>
                </patternFill>
              </fill>
            </x14:dxf>
          </x14:cfRule>
          <x14:cfRule type="containsText" priority="10682" operator="containsText" id="{108B4FBC-A7F6-471D-AE79-5BDB9D09711D}">
            <xm:f>NOT(ISERROR(SEARCH('Listados Datos'!$T$6,AB298)))</xm:f>
            <xm:f>'Listados Datos'!$T$6</xm:f>
            <x14:dxf>
              <font>
                <b/>
                <i val="0"/>
              </font>
              <fill>
                <patternFill>
                  <bgColor rgb="FF92D050"/>
                </patternFill>
              </fill>
            </x14:dxf>
          </x14:cfRule>
          <xm:sqref>AB298:AB299</xm:sqref>
        </x14:conditionalFormatting>
        <x14:conditionalFormatting xmlns:xm="http://schemas.microsoft.com/office/excel/2006/main">
          <x14:cfRule type="containsText" priority="10669" operator="containsText" id="{FAD79FA8-4B3C-41AA-B49E-69B5509CDCEE}">
            <xm:f>NOT(ISERROR(SEARCH('Listados Datos'!$P$3,Z298)))</xm:f>
            <xm:f>'Listados Datos'!$P$3</xm:f>
            <x14:dxf>
              <fill>
                <patternFill>
                  <bgColor rgb="FF99CC00"/>
                </patternFill>
              </fill>
            </x14:dxf>
          </x14:cfRule>
          <x14:cfRule type="containsText" priority="10670" operator="containsText" id="{20CABEF4-B8B7-427E-AC7F-2FB1F9443B85}">
            <xm:f>NOT(ISERROR(SEARCH('Listados Datos'!$P$4,Z298)))</xm:f>
            <xm:f>'Listados Datos'!$P$4</xm:f>
            <x14:dxf>
              <fill>
                <patternFill>
                  <bgColor rgb="FF33CC33"/>
                </patternFill>
              </fill>
            </x14:dxf>
          </x14:cfRule>
          <x14:cfRule type="containsText" priority="10671" operator="containsText" id="{AFD3FE4C-7C88-443B-996E-B1FB11803484}">
            <xm:f>NOT(ISERROR(SEARCH('Listados Datos'!$P$5,Z298)))</xm:f>
            <xm:f>'Listados Datos'!$P$5</xm:f>
            <x14:dxf>
              <fill>
                <patternFill>
                  <bgColor rgb="FFFFFF00"/>
                </patternFill>
              </fill>
            </x14:dxf>
          </x14:cfRule>
          <x14:cfRule type="containsText" priority="10672" operator="containsText" id="{87BFE005-99D1-4D22-AE14-CCF28FC4E070}">
            <xm:f>NOT(ISERROR(SEARCH('Listados Datos'!$P$6,Z298)))</xm:f>
            <xm:f>'Listados Datos'!$P$6</xm:f>
            <x14:dxf>
              <fill>
                <patternFill>
                  <bgColor rgb="FFFFC000"/>
                </patternFill>
              </fill>
            </x14:dxf>
          </x14:cfRule>
          <x14:cfRule type="containsText" priority="10673" operator="containsText" id="{5F7AC134-22A7-46A9-B0A4-793C69928D78}">
            <xm:f>NOT(ISERROR(SEARCH('Listados Datos'!$P$7,Z298)))</xm:f>
            <xm:f>'Listados Datos'!$P$7</xm:f>
            <x14:dxf>
              <fill>
                <patternFill>
                  <bgColor rgb="FFFF0000"/>
                </patternFill>
              </fill>
            </x14:dxf>
          </x14:cfRule>
          <xm:sqref>Z298:Z299</xm:sqref>
        </x14:conditionalFormatting>
        <x14:conditionalFormatting xmlns:xm="http://schemas.microsoft.com/office/excel/2006/main">
          <x14:cfRule type="containsText" priority="10645" operator="containsText" id="{9A4A1950-EF2E-4C89-8866-824E11ADBEC4}">
            <xm:f>NOT(ISERROR(SEARCH('Listados Datos'!$T$3,AT298)))</xm:f>
            <xm:f>'Listados Datos'!$T$3</xm:f>
            <x14:dxf>
              <fill>
                <patternFill patternType="solid">
                  <bgColor rgb="FFC00000"/>
                </patternFill>
              </fill>
            </x14:dxf>
          </x14:cfRule>
          <x14:cfRule type="containsText" priority="10646" operator="containsText" id="{A0CAF63D-CC72-40CF-BE59-73FD5C7FE310}">
            <xm:f>NOT(ISERROR(SEARCH('Listados Datos'!$T$4,AT298)))</xm:f>
            <xm:f>'Listados Datos'!$T$4</xm:f>
            <x14:dxf>
              <font>
                <b/>
                <i val="0"/>
                <color theme="0"/>
              </font>
              <fill>
                <patternFill>
                  <bgColor rgb="FFE26B0A"/>
                </patternFill>
              </fill>
            </x14:dxf>
          </x14:cfRule>
          <x14:cfRule type="containsText" priority="10647" operator="containsText" id="{997B488E-2278-4FF0-94BA-032FAC2AA1F3}">
            <xm:f>NOT(ISERROR(SEARCH('Listados Datos'!$T$5,AT298)))</xm:f>
            <xm:f>'Listados Datos'!$T$5</xm:f>
            <x14:dxf>
              <font>
                <b/>
                <i val="0"/>
                <color auto="1"/>
              </font>
              <fill>
                <patternFill>
                  <bgColor rgb="FFFFFF00"/>
                </patternFill>
              </fill>
            </x14:dxf>
          </x14:cfRule>
          <x14:cfRule type="containsText" priority="10648" operator="containsText" id="{A0E2D6C5-B4A2-434B-ACFB-4D0E8B4BF7C1}">
            <xm:f>NOT(ISERROR(SEARCH('Listados Datos'!$T$6,AT298)))</xm:f>
            <xm:f>'Listados Datos'!$T$6</xm:f>
            <x14:dxf>
              <font>
                <b/>
                <i val="0"/>
              </font>
              <fill>
                <patternFill>
                  <bgColor rgb="FF92D050"/>
                </patternFill>
              </fill>
            </x14:dxf>
          </x14:cfRule>
          <xm:sqref>AT298</xm:sqref>
        </x14:conditionalFormatting>
        <x14:conditionalFormatting xmlns:xm="http://schemas.microsoft.com/office/excel/2006/main">
          <x14:cfRule type="containsText" priority="10635" operator="containsText" id="{D37EE02E-74D5-435D-9C21-F3A3794A0331}">
            <xm:f>NOT(ISERROR(SEARCH('Listados Datos'!$P$3,AR298)))</xm:f>
            <xm:f>'Listados Datos'!$P$3</xm:f>
            <x14:dxf>
              <fill>
                <patternFill>
                  <bgColor rgb="FF99CC00"/>
                </patternFill>
              </fill>
            </x14:dxf>
          </x14:cfRule>
          <x14:cfRule type="containsText" priority="10636" operator="containsText" id="{94D23321-CABC-493A-ABD9-84040B42E0D8}">
            <xm:f>NOT(ISERROR(SEARCH('Listados Datos'!$P$4,AR298)))</xm:f>
            <xm:f>'Listados Datos'!$P$4</xm:f>
            <x14:dxf>
              <fill>
                <patternFill>
                  <bgColor rgb="FF33CC33"/>
                </patternFill>
              </fill>
            </x14:dxf>
          </x14:cfRule>
          <x14:cfRule type="containsText" priority="10637" operator="containsText" id="{F0B66E27-B576-44C6-B1A5-0F66A5AB353A}">
            <xm:f>NOT(ISERROR(SEARCH('Listados Datos'!$P$5,AR298)))</xm:f>
            <xm:f>'Listados Datos'!$P$5</xm:f>
            <x14:dxf>
              <fill>
                <patternFill>
                  <bgColor rgb="FFFFFF00"/>
                </patternFill>
              </fill>
            </x14:dxf>
          </x14:cfRule>
          <x14:cfRule type="containsText" priority="10638" operator="containsText" id="{6085B243-225E-4C52-836C-FF4B40EE359D}">
            <xm:f>NOT(ISERROR(SEARCH('Listados Datos'!$P$6,AR298)))</xm:f>
            <xm:f>'Listados Datos'!$P$6</xm:f>
            <x14:dxf>
              <fill>
                <patternFill>
                  <bgColor rgb="FFFFC000"/>
                </patternFill>
              </fill>
            </x14:dxf>
          </x14:cfRule>
          <x14:cfRule type="containsText" priority="10639" operator="containsText" id="{9105C307-01F1-403B-92A8-56C1839D2A9C}">
            <xm:f>NOT(ISERROR(SEARCH('Listados Datos'!$P$7,AR298)))</xm:f>
            <xm:f>'Listados Datos'!$P$7</xm:f>
            <x14:dxf>
              <fill>
                <patternFill>
                  <bgColor rgb="FFFF0000"/>
                </patternFill>
              </fill>
            </x14:dxf>
          </x14:cfRule>
          <xm:sqref>AR298</xm:sqref>
        </x14:conditionalFormatting>
        <x14:conditionalFormatting xmlns:xm="http://schemas.microsoft.com/office/excel/2006/main">
          <x14:cfRule type="containsText" priority="10631" operator="containsText" id="{C37B3DCA-F0F2-490F-8C07-EBE87C904698}">
            <xm:f>NOT(ISERROR(SEARCH('Listados Datos'!$T$3,AT299)))</xm:f>
            <xm:f>'Listados Datos'!$T$3</xm:f>
            <x14:dxf>
              <fill>
                <patternFill patternType="solid">
                  <bgColor rgb="FFC00000"/>
                </patternFill>
              </fill>
            </x14:dxf>
          </x14:cfRule>
          <x14:cfRule type="containsText" priority="10632" operator="containsText" id="{AF3C10BE-8285-43D3-9B88-39637827C6DA}">
            <xm:f>NOT(ISERROR(SEARCH('Listados Datos'!$T$4,AT299)))</xm:f>
            <xm:f>'Listados Datos'!$T$4</xm:f>
            <x14:dxf>
              <font>
                <b/>
                <i val="0"/>
                <color theme="0"/>
              </font>
              <fill>
                <patternFill>
                  <bgColor rgb="FFE26B0A"/>
                </patternFill>
              </fill>
            </x14:dxf>
          </x14:cfRule>
          <x14:cfRule type="containsText" priority="10633" operator="containsText" id="{8D530126-4361-4E57-853B-3CEB012CA1C4}">
            <xm:f>NOT(ISERROR(SEARCH('Listados Datos'!$T$5,AT299)))</xm:f>
            <xm:f>'Listados Datos'!$T$5</xm:f>
            <x14:dxf>
              <font>
                <b/>
                <i val="0"/>
                <color auto="1"/>
              </font>
              <fill>
                <patternFill>
                  <bgColor rgb="FFFFFF00"/>
                </patternFill>
              </fill>
            </x14:dxf>
          </x14:cfRule>
          <x14:cfRule type="containsText" priority="10634" operator="containsText" id="{5315015C-79C1-46D0-B85D-3A5E759C38E9}">
            <xm:f>NOT(ISERROR(SEARCH('Listados Datos'!$T$6,AT299)))</xm:f>
            <xm:f>'Listados Datos'!$T$6</xm:f>
            <x14:dxf>
              <font>
                <b/>
                <i val="0"/>
              </font>
              <fill>
                <patternFill>
                  <bgColor rgb="FF92D050"/>
                </patternFill>
              </fill>
            </x14:dxf>
          </x14:cfRule>
          <xm:sqref>AT299</xm:sqref>
        </x14:conditionalFormatting>
        <x14:conditionalFormatting xmlns:xm="http://schemas.microsoft.com/office/excel/2006/main">
          <x14:cfRule type="containsText" priority="10621" operator="containsText" id="{5064B611-6201-4A34-A79D-4153202AEA73}">
            <xm:f>NOT(ISERROR(SEARCH('Listados Datos'!$P$3,AR299)))</xm:f>
            <xm:f>'Listados Datos'!$P$3</xm:f>
            <x14:dxf>
              <fill>
                <patternFill>
                  <bgColor rgb="FF99CC00"/>
                </patternFill>
              </fill>
            </x14:dxf>
          </x14:cfRule>
          <x14:cfRule type="containsText" priority="10622" operator="containsText" id="{44339FE9-9E27-4778-A90A-A0A851F4D101}">
            <xm:f>NOT(ISERROR(SEARCH('Listados Datos'!$P$4,AR299)))</xm:f>
            <xm:f>'Listados Datos'!$P$4</xm:f>
            <x14:dxf>
              <fill>
                <patternFill>
                  <bgColor rgb="FF33CC33"/>
                </patternFill>
              </fill>
            </x14:dxf>
          </x14:cfRule>
          <x14:cfRule type="containsText" priority="10623" operator="containsText" id="{DAD6904D-3763-495B-A5E8-CCC40860AE0C}">
            <xm:f>NOT(ISERROR(SEARCH('Listados Datos'!$P$5,AR299)))</xm:f>
            <xm:f>'Listados Datos'!$P$5</xm:f>
            <x14:dxf>
              <fill>
                <patternFill>
                  <bgColor rgb="FFFFFF00"/>
                </patternFill>
              </fill>
            </x14:dxf>
          </x14:cfRule>
          <x14:cfRule type="containsText" priority="10624" operator="containsText" id="{9EAEB90F-55C0-42BA-AA98-AE5ADBF73F7E}">
            <xm:f>NOT(ISERROR(SEARCH('Listados Datos'!$P$6,AR299)))</xm:f>
            <xm:f>'Listados Datos'!$P$6</xm:f>
            <x14:dxf>
              <fill>
                <patternFill>
                  <bgColor rgb="FFFFC000"/>
                </patternFill>
              </fill>
            </x14:dxf>
          </x14:cfRule>
          <x14:cfRule type="containsText" priority="10625" operator="containsText" id="{AFB12F33-1E29-4EDA-B989-C4F4E871F67E}">
            <xm:f>NOT(ISERROR(SEARCH('Listados Datos'!$P$7,AR299)))</xm:f>
            <xm:f>'Listados Datos'!$P$7</xm:f>
            <x14:dxf>
              <fill>
                <patternFill>
                  <bgColor rgb="FFFF0000"/>
                </patternFill>
              </fill>
            </x14:dxf>
          </x14:cfRule>
          <xm:sqref>AR299</xm:sqref>
        </x14:conditionalFormatting>
        <x14:conditionalFormatting xmlns:xm="http://schemas.microsoft.com/office/excel/2006/main">
          <x14:cfRule type="containsText" priority="10603" operator="containsText" id="{060D67A7-0CF8-483A-92D4-DAE052CF4DF3}">
            <xm:f>NOT(ISERROR(SEARCH('Listados Datos'!$T$3,AF300)))</xm:f>
            <xm:f>'Listados Datos'!$T$3</xm:f>
            <x14:dxf>
              <fill>
                <patternFill patternType="solid">
                  <bgColor rgb="FFC00000"/>
                </patternFill>
              </fill>
            </x14:dxf>
          </x14:cfRule>
          <x14:cfRule type="containsText" priority="10604" operator="containsText" id="{06782F35-EA8E-4A00-9ACE-37696B317738}">
            <xm:f>NOT(ISERROR(SEARCH('Listados Datos'!$T$4,AF300)))</xm:f>
            <xm:f>'Listados Datos'!$T$4</xm:f>
            <x14:dxf>
              <font>
                <b/>
                <i val="0"/>
                <color theme="0"/>
              </font>
              <fill>
                <patternFill>
                  <bgColor rgb="FFE26B0A"/>
                </patternFill>
              </fill>
            </x14:dxf>
          </x14:cfRule>
          <x14:cfRule type="containsText" priority="10605" operator="containsText" id="{E374E0DF-E577-4C27-BB53-A2D44269CB6A}">
            <xm:f>NOT(ISERROR(SEARCH('Listados Datos'!$T$5,AF300)))</xm:f>
            <xm:f>'Listados Datos'!$T$5</xm:f>
            <x14:dxf>
              <font>
                <b/>
                <i val="0"/>
                <color auto="1"/>
              </font>
              <fill>
                <patternFill>
                  <bgColor rgb="FFFFFF00"/>
                </patternFill>
              </fill>
            </x14:dxf>
          </x14:cfRule>
          <x14:cfRule type="containsText" priority="10606" operator="containsText" id="{606AA796-A8E9-4ADB-989C-A1D72A3E615F}">
            <xm:f>NOT(ISERROR(SEARCH('Listados Datos'!$T$6,AF300)))</xm:f>
            <xm:f>'Listados Datos'!$T$6</xm:f>
            <x14:dxf>
              <font>
                <b/>
                <i val="0"/>
              </font>
              <fill>
                <patternFill>
                  <bgColor rgb="FF92D050"/>
                </patternFill>
              </fill>
            </x14:dxf>
          </x14:cfRule>
          <xm:sqref>AF300:AF301</xm:sqref>
        </x14:conditionalFormatting>
        <x14:conditionalFormatting xmlns:xm="http://schemas.microsoft.com/office/excel/2006/main">
          <x14:cfRule type="containsText" priority="10599" operator="containsText" id="{7806C3F4-9BA5-4B9C-8F6A-4A6C4FD16ADA}">
            <xm:f>NOT(ISERROR(SEARCH('Listados Datos'!$T$3,AB300)))</xm:f>
            <xm:f>'Listados Datos'!$T$3</xm:f>
            <x14:dxf>
              <fill>
                <patternFill patternType="solid">
                  <bgColor rgb="FFC00000"/>
                </patternFill>
              </fill>
            </x14:dxf>
          </x14:cfRule>
          <x14:cfRule type="containsText" priority="10600" operator="containsText" id="{E78C7E55-1CD0-4AC8-96E3-06AE984E92C3}">
            <xm:f>NOT(ISERROR(SEARCH('Listados Datos'!$T$4,AB300)))</xm:f>
            <xm:f>'Listados Datos'!$T$4</xm:f>
            <x14:dxf>
              <font>
                <b/>
                <i val="0"/>
                <color theme="0"/>
              </font>
              <fill>
                <patternFill>
                  <bgColor rgb="FFE26B0A"/>
                </patternFill>
              </fill>
            </x14:dxf>
          </x14:cfRule>
          <x14:cfRule type="containsText" priority="10601" operator="containsText" id="{23C5229B-C858-46A0-AADD-CE9ED12A36EF}">
            <xm:f>NOT(ISERROR(SEARCH('Listados Datos'!$T$5,AB300)))</xm:f>
            <xm:f>'Listados Datos'!$T$5</xm:f>
            <x14:dxf>
              <font>
                <b/>
                <i val="0"/>
                <color auto="1"/>
              </font>
              <fill>
                <patternFill>
                  <bgColor rgb="FFFFFF00"/>
                </patternFill>
              </fill>
            </x14:dxf>
          </x14:cfRule>
          <x14:cfRule type="containsText" priority="10602" operator="containsText" id="{680DC361-7352-49F1-81D6-E0BBD88C827C}">
            <xm:f>NOT(ISERROR(SEARCH('Listados Datos'!$T$6,AB300)))</xm:f>
            <xm:f>'Listados Datos'!$T$6</xm:f>
            <x14:dxf>
              <font>
                <b/>
                <i val="0"/>
              </font>
              <fill>
                <patternFill>
                  <bgColor rgb="FF92D050"/>
                </patternFill>
              </fill>
            </x14:dxf>
          </x14:cfRule>
          <xm:sqref>AB300:AB301</xm:sqref>
        </x14:conditionalFormatting>
        <x14:conditionalFormatting xmlns:xm="http://schemas.microsoft.com/office/excel/2006/main">
          <x14:cfRule type="containsText" priority="10589" operator="containsText" id="{941CD275-C834-4B06-A2E1-2D07EA1618DA}">
            <xm:f>NOT(ISERROR(SEARCH('Listados Datos'!$P$3,Z300)))</xm:f>
            <xm:f>'Listados Datos'!$P$3</xm:f>
            <x14:dxf>
              <fill>
                <patternFill>
                  <bgColor rgb="FF99CC00"/>
                </patternFill>
              </fill>
            </x14:dxf>
          </x14:cfRule>
          <x14:cfRule type="containsText" priority="10590" operator="containsText" id="{7B22FC80-D6E4-4EB2-B10A-834C72087F1B}">
            <xm:f>NOT(ISERROR(SEARCH('Listados Datos'!$P$4,Z300)))</xm:f>
            <xm:f>'Listados Datos'!$P$4</xm:f>
            <x14:dxf>
              <fill>
                <patternFill>
                  <bgColor rgb="FF33CC33"/>
                </patternFill>
              </fill>
            </x14:dxf>
          </x14:cfRule>
          <x14:cfRule type="containsText" priority="10591" operator="containsText" id="{E3ACCC1B-E27E-4A68-BDA9-131766828493}">
            <xm:f>NOT(ISERROR(SEARCH('Listados Datos'!$P$5,Z300)))</xm:f>
            <xm:f>'Listados Datos'!$P$5</xm:f>
            <x14:dxf>
              <fill>
                <patternFill>
                  <bgColor rgb="FFFFFF00"/>
                </patternFill>
              </fill>
            </x14:dxf>
          </x14:cfRule>
          <x14:cfRule type="containsText" priority="10592" operator="containsText" id="{949356CA-DA2A-4462-ADBC-4ECE3DBBB431}">
            <xm:f>NOT(ISERROR(SEARCH('Listados Datos'!$P$6,Z300)))</xm:f>
            <xm:f>'Listados Datos'!$P$6</xm:f>
            <x14:dxf>
              <fill>
                <patternFill>
                  <bgColor rgb="FFFFC000"/>
                </patternFill>
              </fill>
            </x14:dxf>
          </x14:cfRule>
          <x14:cfRule type="containsText" priority="10593" operator="containsText" id="{4A1E8AC0-E31A-4CA3-8171-7B7DDE172E0C}">
            <xm:f>NOT(ISERROR(SEARCH('Listados Datos'!$P$7,Z300)))</xm:f>
            <xm:f>'Listados Datos'!$P$7</xm:f>
            <x14:dxf>
              <fill>
                <patternFill>
                  <bgColor rgb="FFFF0000"/>
                </patternFill>
              </fill>
            </x14:dxf>
          </x14:cfRule>
          <xm:sqref>Z300:Z301</xm:sqref>
        </x14:conditionalFormatting>
        <x14:conditionalFormatting xmlns:xm="http://schemas.microsoft.com/office/excel/2006/main">
          <x14:cfRule type="containsText" priority="10561" operator="containsText" id="{27113825-DCBB-4A40-B99B-333683682120}">
            <xm:f>NOT(ISERROR(SEARCH('Listados Datos'!$T$3,AT301)))</xm:f>
            <xm:f>'Listados Datos'!$T$3</xm:f>
            <x14:dxf>
              <fill>
                <patternFill patternType="solid">
                  <bgColor rgb="FFC00000"/>
                </patternFill>
              </fill>
            </x14:dxf>
          </x14:cfRule>
          <x14:cfRule type="containsText" priority="10562" operator="containsText" id="{BD05AD2C-6761-4A80-AE84-6AD50867E8B1}">
            <xm:f>NOT(ISERROR(SEARCH('Listados Datos'!$T$4,AT301)))</xm:f>
            <xm:f>'Listados Datos'!$T$4</xm:f>
            <x14:dxf>
              <font>
                <b/>
                <i val="0"/>
                <color theme="0"/>
              </font>
              <fill>
                <patternFill>
                  <bgColor rgb="FFE26B0A"/>
                </patternFill>
              </fill>
            </x14:dxf>
          </x14:cfRule>
          <x14:cfRule type="containsText" priority="10563" operator="containsText" id="{EB974980-DEAF-4F59-9CF6-4BEB83314142}">
            <xm:f>NOT(ISERROR(SEARCH('Listados Datos'!$T$5,AT301)))</xm:f>
            <xm:f>'Listados Datos'!$T$5</xm:f>
            <x14:dxf>
              <font>
                <b/>
                <i val="0"/>
                <color auto="1"/>
              </font>
              <fill>
                <patternFill>
                  <bgColor rgb="FFFFFF00"/>
                </patternFill>
              </fill>
            </x14:dxf>
          </x14:cfRule>
          <x14:cfRule type="containsText" priority="10564" operator="containsText" id="{F2243929-DA6F-4751-8105-D666FC652F38}">
            <xm:f>NOT(ISERROR(SEARCH('Listados Datos'!$T$6,AT301)))</xm:f>
            <xm:f>'Listados Datos'!$T$6</xm:f>
            <x14:dxf>
              <font>
                <b/>
                <i val="0"/>
              </font>
              <fill>
                <patternFill>
                  <bgColor rgb="FF92D050"/>
                </patternFill>
              </fill>
            </x14:dxf>
          </x14:cfRule>
          <xm:sqref>AT301</xm:sqref>
        </x14:conditionalFormatting>
        <x14:conditionalFormatting xmlns:xm="http://schemas.microsoft.com/office/excel/2006/main">
          <x14:cfRule type="containsText" priority="10509" operator="containsText" id="{D6E7EEF3-E34D-4EBD-8136-279C8E8AD43A}">
            <xm:f>NOT(ISERROR(SEARCH('Listados Datos'!$P$3,AR302)))</xm:f>
            <xm:f>'Listados Datos'!$P$3</xm:f>
            <x14:dxf>
              <fill>
                <patternFill>
                  <bgColor rgb="FF99CC00"/>
                </patternFill>
              </fill>
            </x14:dxf>
          </x14:cfRule>
          <x14:cfRule type="containsText" priority="10510" operator="containsText" id="{FB739EDA-5F8C-4755-A2E3-C54A8D0313AA}">
            <xm:f>NOT(ISERROR(SEARCH('Listados Datos'!$P$4,AR302)))</xm:f>
            <xm:f>'Listados Datos'!$P$4</xm:f>
            <x14:dxf>
              <fill>
                <patternFill>
                  <bgColor rgb="FF33CC33"/>
                </patternFill>
              </fill>
            </x14:dxf>
          </x14:cfRule>
          <x14:cfRule type="containsText" priority="10511" operator="containsText" id="{948936F9-6868-4A1F-AD02-C41AE39083DC}">
            <xm:f>NOT(ISERROR(SEARCH('Listados Datos'!$P$5,AR302)))</xm:f>
            <xm:f>'Listados Datos'!$P$5</xm:f>
            <x14:dxf>
              <fill>
                <patternFill>
                  <bgColor rgb="FFFFFF00"/>
                </patternFill>
              </fill>
            </x14:dxf>
          </x14:cfRule>
          <x14:cfRule type="containsText" priority="10512" operator="containsText" id="{ED0E29FA-DB82-4EA1-AAEE-DF8EB44C34DC}">
            <xm:f>NOT(ISERROR(SEARCH('Listados Datos'!$P$6,AR302)))</xm:f>
            <xm:f>'Listados Datos'!$P$6</xm:f>
            <x14:dxf>
              <fill>
                <patternFill>
                  <bgColor rgb="FFFFC000"/>
                </patternFill>
              </fill>
            </x14:dxf>
          </x14:cfRule>
          <x14:cfRule type="containsText" priority="10513" operator="containsText" id="{7BB0C9CA-BC34-4378-9814-B2F900341887}">
            <xm:f>NOT(ISERROR(SEARCH('Listados Datos'!$P$7,AR302)))</xm:f>
            <xm:f>'Listados Datos'!$P$7</xm:f>
            <x14:dxf>
              <fill>
                <patternFill>
                  <bgColor rgb="FFFF0000"/>
                </patternFill>
              </fill>
            </x14:dxf>
          </x14:cfRule>
          <xm:sqref>AR302</xm:sqref>
        </x14:conditionalFormatting>
        <x14:conditionalFormatting xmlns:xm="http://schemas.microsoft.com/office/excel/2006/main">
          <x14:cfRule type="containsText" priority="10547" operator="containsText" id="{97D031BD-345A-48B6-A093-88E1A38C7BD5}">
            <xm:f>NOT(ISERROR(SEARCH('Listados Datos'!$T$3,AF302)))</xm:f>
            <xm:f>'Listados Datos'!$T$3</xm:f>
            <x14:dxf>
              <fill>
                <patternFill patternType="solid">
                  <bgColor rgb="FFC00000"/>
                </patternFill>
              </fill>
            </x14:dxf>
          </x14:cfRule>
          <x14:cfRule type="containsText" priority="10548" operator="containsText" id="{D84E0098-16A8-4F53-A1B7-7153216DA4B4}">
            <xm:f>NOT(ISERROR(SEARCH('Listados Datos'!$T$4,AF302)))</xm:f>
            <xm:f>'Listados Datos'!$T$4</xm:f>
            <x14:dxf>
              <font>
                <b/>
                <i val="0"/>
                <color theme="0"/>
              </font>
              <fill>
                <patternFill>
                  <bgColor rgb="FFE26B0A"/>
                </patternFill>
              </fill>
            </x14:dxf>
          </x14:cfRule>
          <x14:cfRule type="containsText" priority="10549" operator="containsText" id="{E5843502-2D1A-45FA-A01C-E4BF75C3AA4C}">
            <xm:f>NOT(ISERROR(SEARCH('Listados Datos'!$T$5,AF302)))</xm:f>
            <xm:f>'Listados Datos'!$T$5</xm:f>
            <x14:dxf>
              <font>
                <b/>
                <i val="0"/>
                <color auto="1"/>
              </font>
              <fill>
                <patternFill>
                  <bgColor rgb="FFFFFF00"/>
                </patternFill>
              </fill>
            </x14:dxf>
          </x14:cfRule>
          <x14:cfRule type="containsText" priority="10550" operator="containsText" id="{F1CF4DD3-FDDF-487E-AADA-D4884606309C}">
            <xm:f>NOT(ISERROR(SEARCH('Listados Datos'!$T$6,AF302)))</xm:f>
            <xm:f>'Listados Datos'!$T$6</xm:f>
            <x14:dxf>
              <font>
                <b/>
                <i val="0"/>
              </font>
              <fill>
                <patternFill>
                  <bgColor rgb="FF92D050"/>
                </patternFill>
              </fill>
            </x14:dxf>
          </x14:cfRule>
          <xm:sqref>AF302</xm:sqref>
        </x14:conditionalFormatting>
        <x14:conditionalFormatting xmlns:xm="http://schemas.microsoft.com/office/excel/2006/main">
          <x14:cfRule type="containsText" priority="10543" operator="containsText" id="{8326D697-0C73-4870-A482-988EFE08B25B}">
            <xm:f>NOT(ISERROR(SEARCH('Listados Datos'!$T$3,AB302)))</xm:f>
            <xm:f>'Listados Datos'!$T$3</xm:f>
            <x14:dxf>
              <fill>
                <patternFill patternType="solid">
                  <bgColor rgb="FFC00000"/>
                </patternFill>
              </fill>
            </x14:dxf>
          </x14:cfRule>
          <x14:cfRule type="containsText" priority="10544" operator="containsText" id="{3D9C044B-BA9B-4582-A4A6-1F89CEB4B45E}">
            <xm:f>NOT(ISERROR(SEARCH('Listados Datos'!$T$4,AB302)))</xm:f>
            <xm:f>'Listados Datos'!$T$4</xm:f>
            <x14:dxf>
              <font>
                <b/>
                <i val="0"/>
                <color theme="0"/>
              </font>
              <fill>
                <patternFill>
                  <bgColor rgb="FFE26B0A"/>
                </patternFill>
              </fill>
            </x14:dxf>
          </x14:cfRule>
          <x14:cfRule type="containsText" priority="10545" operator="containsText" id="{826C24D4-9F5B-4666-A46C-C36F9B0B247B}">
            <xm:f>NOT(ISERROR(SEARCH('Listados Datos'!$T$5,AB302)))</xm:f>
            <xm:f>'Listados Datos'!$T$5</xm:f>
            <x14:dxf>
              <font>
                <b/>
                <i val="0"/>
                <color auto="1"/>
              </font>
              <fill>
                <patternFill>
                  <bgColor rgb="FFFFFF00"/>
                </patternFill>
              </fill>
            </x14:dxf>
          </x14:cfRule>
          <x14:cfRule type="containsText" priority="10546" operator="containsText" id="{F3BEDBBB-3F9A-4705-BD7D-3D24A890E64F}">
            <xm:f>NOT(ISERROR(SEARCH('Listados Datos'!$T$6,AB302)))</xm:f>
            <xm:f>'Listados Datos'!$T$6</xm:f>
            <x14:dxf>
              <font>
                <b/>
                <i val="0"/>
              </font>
              <fill>
                <patternFill>
                  <bgColor rgb="FF92D050"/>
                </patternFill>
              </fill>
            </x14:dxf>
          </x14:cfRule>
          <xm:sqref>AB302</xm:sqref>
        </x14:conditionalFormatting>
        <x14:conditionalFormatting xmlns:xm="http://schemas.microsoft.com/office/excel/2006/main">
          <x14:cfRule type="containsText" priority="10533" operator="containsText" id="{867EF320-3162-40A2-B76E-417F09D5373A}">
            <xm:f>NOT(ISERROR(SEARCH('Listados Datos'!$P$3,Z302)))</xm:f>
            <xm:f>'Listados Datos'!$P$3</xm:f>
            <x14:dxf>
              <fill>
                <patternFill>
                  <bgColor rgb="FF99CC00"/>
                </patternFill>
              </fill>
            </x14:dxf>
          </x14:cfRule>
          <x14:cfRule type="containsText" priority="10534" operator="containsText" id="{29ABC979-7E7B-4087-AE21-C51A11F4615B}">
            <xm:f>NOT(ISERROR(SEARCH('Listados Datos'!$P$4,Z302)))</xm:f>
            <xm:f>'Listados Datos'!$P$4</xm:f>
            <x14:dxf>
              <fill>
                <patternFill>
                  <bgColor rgb="FF33CC33"/>
                </patternFill>
              </fill>
            </x14:dxf>
          </x14:cfRule>
          <x14:cfRule type="containsText" priority="10535" operator="containsText" id="{5DE8C91B-04BD-4311-8174-935883B85ABB}">
            <xm:f>NOT(ISERROR(SEARCH('Listados Datos'!$P$5,Z302)))</xm:f>
            <xm:f>'Listados Datos'!$P$5</xm:f>
            <x14:dxf>
              <fill>
                <patternFill>
                  <bgColor rgb="FFFFFF00"/>
                </patternFill>
              </fill>
            </x14:dxf>
          </x14:cfRule>
          <x14:cfRule type="containsText" priority="10536" operator="containsText" id="{7EF18C5A-C2C8-4399-8CA1-636568B6E037}">
            <xm:f>NOT(ISERROR(SEARCH('Listados Datos'!$P$6,Z302)))</xm:f>
            <xm:f>'Listados Datos'!$P$6</xm:f>
            <x14:dxf>
              <fill>
                <patternFill>
                  <bgColor rgb="FFFFC000"/>
                </patternFill>
              </fill>
            </x14:dxf>
          </x14:cfRule>
          <x14:cfRule type="containsText" priority="10537" operator="containsText" id="{6D9A2017-3FF1-4564-A622-F65C3AD0434F}">
            <xm:f>NOT(ISERROR(SEARCH('Listados Datos'!$P$7,Z302)))</xm:f>
            <xm:f>'Listados Datos'!$P$7</xm:f>
            <x14:dxf>
              <fill>
                <patternFill>
                  <bgColor rgb="FFFF0000"/>
                </patternFill>
              </fill>
            </x14:dxf>
          </x14:cfRule>
          <xm:sqref>Z302</xm:sqref>
        </x14:conditionalFormatting>
        <x14:conditionalFormatting xmlns:xm="http://schemas.microsoft.com/office/excel/2006/main">
          <x14:cfRule type="containsText" priority="10519" operator="containsText" id="{5844E2BC-51DA-4964-9109-89164AA6C65A}">
            <xm:f>NOT(ISERROR(SEARCH('Listados Datos'!$T$3,AT302)))</xm:f>
            <xm:f>'Listados Datos'!$T$3</xm:f>
            <x14:dxf>
              <fill>
                <patternFill patternType="solid">
                  <bgColor rgb="FFC00000"/>
                </patternFill>
              </fill>
            </x14:dxf>
          </x14:cfRule>
          <x14:cfRule type="containsText" priority="10520" operator="containsText" id="{B0D54DD8-CF90-47C2-9E4F-217E583C5093}">
            <xm:f>NOT(ISERROR(SEARCH('Listados Datos'!$T$4,AT302)))</xm:f>
            <xm:f>'Listados Datos'!$T$4</xm:f>
            <x14:dxf>
              <font>
                <b/>
                <i val="0"/>
                <color theme="0"/>
              </font>
              <fill>
                <patternFill>
                  <bgColor rgb="FFE26B0A"/>
                </patternFill>
              </fill>
            </x14:dxf>
          </x14:cfRule>
          <x14:cfRule type="containsText" priority="10521" operator="containsText" id="{8C837D9B-2BD8-4D64-848B-A1EB96777478}">
            <xm:f>NOT(ISERROR(SEARCH('Listados Datos'!$T$5,AT302)))</xm:f>
            <xm:f>'Listados Datos'!$T$5</xm:f>
            <x14:dxf>
              <font>
                <b/>
                <i val="0"/>
                <color auto="1"/>
              </font>
              <fill>
                <patternFill>
                  <bgColor rgb="FFFFFF00"/>
                </patternFill>
              </fill>
            </x14:dxf>
          </x14:cfRule>
          <x14:cfRule type="containsText" priority="10522" operator="containsText" id="{EBA9329D-E501-4D76-9483-09826317802C}">
            <xm:f>NOT(ISERROR(SEARCH('Listados Datos'!$T$6,AT302)))</xm:f>
            <xm:f>'Listados Datos'!$T$6</xm:f>
            <x14:dxf>
              <font>
                <b/>
                <i val="0"/>
              </font>
              <fill>
                <patternFill>
                  <bgColor rgb="FF92D050"/>
                </patternFill>
              </fill>
            </x14:dxf>
          </x14:cfRule>
          <xm:sqref>AT302</xm:sqref>
        </x14:conditionalFormatting>
        <x14:conditionalFormatting xmlns:xm="http://schemas.microsoft.com/office/excel/2006/main">
          <x14:cfRule type="containsText" priority="10359" operator="containsText" id="{AC783E32-DEF7-471F-B438-00E3A100AB4C}">
            <xm:f>NOT(ISERROR(SEARCH('Listados Datos'!$P$3,AR295)))</xm:f>
            <xm:f>'Listados Datos'!$P$3</xm:f>
            <x14:dxf>
              <fill>
                <patternFill>
                  <bgColor rgb="FF99CC00"/>
                </patternFill>
              </fill>
            </x14:dxf>
          </x14:cfRule>
          <x14:cfRule type="containsText" priority="10360" operator="containsText" id="{4C2BBD1B-C383-4054-9E2A-094719670016}">
            <xm:f>NOT(ISERROR(SEARCH('Listados Datos'!$P$4,AR295)))</xm:f>
            <xm:f>'Listados Datos'!$P$4</xm:f>
            <x14:dxf>
              <fill>
                <patternFill>
                  <bgColor rgb="FF33CC33"/>
                </patternFill>
              </fill>
            </x14:dxf>
          </x14:cfRule>
          <x14:cfRule type="containsText" priority="10361" operator="containsText" id="{EE5794F4-638A-408E-A8DA-93A175EF6B9B}">
            <xm:f>NOT(ISERROR(SEARCH('Listados Datos'!$P$5,AR295)))</xm:f>
            <xm:f>'Listados Datos'!$P$5</xm:f>
            <x14:dxf>
              <fill>
                <patternFill>
                  <bgColor rgb="FFFFFF00"/>
                </patternFill>
              </fill>
            </x14:dxf>
          </x14:cfRule>
          <x14:cfRule type="containsText" priority="10362" operator="containsText" id="{D747E3E0-4FE6-400B-AD84-3CF3DF0F08CD}">
            <xm:f>NOT(ISERROR(SEARCH('Listados Datos'!$P$6,AR295)))</xm:f>
            <xm:f>'Listados Datos'!$P$6</xm:f>
            <x14:dxf>
              <fill>
                <patternFill>
                  <bgColor rgb="FFFFC000"/>
                </patternFill>
              </fill>
            </x14:dxf>
          </x14:cfRule>
          <x14:cfRule type="containsText" priority="10363" operator="containsText" id="{222FD191-C83F-492C-8C69-0D92B2267A37}">
            <xm:f>NOT(ISERROR(SEARCH('Listados Datos'!$P$7,AR295)))</xm:f>
            <xm:f>'Listados Datos'!$P$7</xm:f>
            <x14:dxf>
              <fill>
                <patternFill>
                  <bgColor rgb="FFFF0000"/>
                </patternFill>
              </fill>
            </x14:dxf>
          </x14:cfRule>
          <xm:sqref>AR295</xm:sqref>
        </x14:conditionalFormatting>
        <x14:conditionalFormatting xmlns:xm="http://schemas.microsoft.com/office/excel/2006/main">
          <x14:cfRule type="containsText" priority="10425" operator="containsText" id="{912B3812-F04E-4181-847D-FA8665393298}">
            <xm:f>NOT(ISERROR(SEARCH('Listados Datos'!$T$3,AT297)))</xm:f>
            <xm:f>'Listados Datos'!$T$3</xm:f>
            <x14:dxf>
              <fill>
                <patternFill patternType="solid">
                  <bgColor rgb="FFC00000"/>
                </patternFill>
              </fill>
            </x14:dxf>
          </x14:cfRule>
          <x14:cfRule type="containsText" priority="10426" operator="containsText" id="{822B2D1F-8A88-4B79-B6F9-99C41458A9BC}">
            <xm:f>NOT(ISERROR(SEARCH('Listados Datos'!$T$4,AT297)))</xm:f>
            <xm:f>'Listados Datos'!$T$4</xm:f>
            <x14:dxf>
              <font>
                <b/>
                <i val="0"/>
                <color theme="0"/>
              </font>
              <fill>
                <patternFill>
                  <bgColor rgb="FFE26B0A"/>
                </patternFill>
              </fill>
            </x14:dxf>
          </x14:cfRule>
          <x14:cfRule type="containsText" priority="10427" operator="containsText" id="{1ADAA8B5-5CE8-430D-83F2-3A966AA595E1}">
            <xm:f>NOT(ISERROR(SEARCH('Listados Datos'!$T$5,AT297)))</xm:f>
            <xm:f>'Listados Datos'!$T$5</xm:f>
            <x14:dxf>
              <font>
                <b/>
                <i val="0"/>
                <color auto="1"/>
              </font>
              <fill>
                <patternFill>
                  <bgColor rgb="FFFFFF00"/>
                </patternFill>
              </fill>
            </x14:dxf>
          </x14:cfRule>
          <x14:cfRule type="containsText" priority="10428" operator="containsText" id="{9951B411-18F2-4D54-86E4-6A259CBCFA03}">
            <xm:f>NOT(ISERROR(SEARCH('Listados Datos'!$T$6,AT297)))</xm:f>
            <xm:f>'Listados Datos'!$T$6</xm:f>
            <x14:dxf>
              <font>
                <b/>
                <i val="0"/>
              </font>
              <fill>
                <patternFill>
                  <bgColor rgb="FF92D050"/>
                </patternFill>
              </fill>
            </x14:dxf>
          </x14:cfRule>
          <xm:sqref>AT297</xm:sqref>
        </x14:conditionalFormatting>
        <x14:conditionalFormatting xmlns:xm="http://schemas.microsoft.com/office/excel/2006/main">
          <x14:cfRule type="containsText" priority="10415" operator="containsText" id="{EDADE9BE-14E0-4F0B-A6F3-3ACBE4D36EEC}">
            <xm:f>NOT(ISERROR(SEARCH('Listados Datos'!$P$3,AR297)))</xm:f>
            <xm:f>'Listados Datos'!$P$3</xm:f>
            <x14:dxf>
              <fill>
                <patternFill>
                  <bgColor rgb="FF99CC00"/>
                </patternFill>
              </fill>
            </x14:dxf>
          </x14:cfRule>
          <x14:cfRule type="containsText" priority="10416" operator="containsText" id="{5E0A3643-8A26-4B1B-9D35-F8E28B3EB73D}">
            <xm:f>NOT(ISERROR(SEARCH('Listados Datos'!$P$4,AR297)))</xm:f>
            <xm:f>'Listados Datos'!$P$4</xm:f>
            <x14:dxf>
              <fill>
                <patternFill>
                  <bgColor rgb="FF33CC33"/>
                </patternFill>
              </fill>
            </x14:dxf>
          </x14:cfRule>
          <x14:cfRule type="containsText" priority="10417" operator="containsText" id="{44592DDC-A2CC-4FD0-A217-E37C28E3FE2C}">
            <xm:f>NOT(ISERROR(SEARCH('Listados Datos'!$P$5,AR297)))</xm:f>
            <xm:f>'Listados Datos'!$P$5</xm:f>
            <x14:dxf>
              <fill>
                <patternFill>
                  <bgColor rgb="FFFFFF00"/>
                </patternFill>
              </fill>
            </x14:dxf>
          </x14:cfRule>
          <x14:cfRule type="containsText" priority="10418" operator="containsText" id="{41D934CE-8B48-4561-91D9-7320B2ECCDC5}">
            <xm:f>NOT(ISERROR(SEARCH('Listados Datos'!$P$6,AR297)))</xm:f>
            <xm:f>'Listados Datos'!$P$6</xm:f>
            <x14:dxf>
              <fill>
                <patternFill>
                  <bgColor rgb="FFFFC000"/>
                </patternFill>
              </fill>
            </x14:dxf>
          </x14:cfRule>
          <x14:cfRule type="containsText" priority="10419" operator="containsText" id="{D438D4FF-7D13-4732-8041-CB0C9EF86563}">
            <xm:f>NOT(ISERROR(SEARCH('Listados Datos'!$P$7,AR297)))</xm:f>
            <xm:f>'Listados Datos'!$P$7</xm:f>
            <x14:dxf>
              <fill>
                <patternFill>
                  <bgColor rgb="FFFF0000"/>
                </patternFill>
              </fill>
            </x14:dxf>
          </x14:cfRule>
          <xm:sqref>AR297</xm:sqref>
        </x14:conditionalFormatting>
        <x14:conditionalFormatting xmlns:xm="http://schemas.microsoft.com/office/excel/2006/main">
          <x14:cfRule type="containsText" priority="10383" operator="containsText" id="{6AEEB041-42B7-42DE-8CD8-17048AD983BC}">
            <xm:f>NOT(ISERROR(SEARCH('Listados Datos'!$T$3,AT294)))</xm:f>
            <xm:f>'Listados Datos'!$T$3</xm:f>
            <x14:dxf>
              <fill>
                <patternFill patternType="solid">
                  <bgColor rgb="FFC00000"/>
                </patternFill>
              </fill>
            </x14:dxf>
          </x14:cfRule>
          <x14:cfRule type="containsText" priority="10384" operator="containsText" id="{D9404DFA-CC6F-4BBA-9194-7D47F4C67D9B}">
            <xm:f>NOT(ISERROR(SEARCH('Listados Datos'!$T$4,AT294)))</xm:f>
            <xm:f>'Listados Datos'!$T$4</xm:f>
            <x14:dxf>
              <font>
                <b/>
                <i val="0"/>
                <color theme="0"/>
              </font>
              <fill>
                <patternFill>
                  <bgColor rgb="FFE26B0A"/>
                </patternFill>
              </fill>
            </x14:dxf>
          </x14:cfRule>
          <x14:cfRule type="containsText" priority="10385" operator="containsText" id="{20082672-C8B8-442B-81C5-89C5FA67B498}">
            <xm:f>NOT(ISERROR(SEARCH('Listados Datos'!$T$5,AT294)))</xm:f>
            <xm:f>'Listados Datos'!$T$5</xm:f>
            <x14:dxf>
              <font>
                <b/>
                <i val="0"/>
                <color auto="1"/>
              </font>
              <fill>
                <patternFill>
                  <bgColor rgb="FFFFFF00"/>
                </patternFill>
              </fill>
            </x14:dxf>
          </x14:cfRule>
          <x14:cfRule type="containsText" priority="10386" operator="containsText" id="{8E93EE99-42F7-4075-90E0-32342E7844B4}">
            <xm:f>NOT(ISERROR(SEARCH('Listados Datos'!$T$6,AT294)))</xm:f>
            <xm:f>'Listados Datos'!$T$6</xm:f>
            <x14:dxf>
              <font>
                <b/>
                <i val="0"/>
              </font>
              <fill>
                <patternFill>
                  <bgColor rgb="FF92D050"/>
                </patternFill>
              </fill>
            </x14:dxf>
          </x14:cfRule>
          <xm:sqref>AT294</xm:sqref>
        </x14:conditionalFormatting>
        <x14:conditionalFormatting xmlns:xm="http://schemas.microsoft.com/office/excel/2006/main">
          <x14:cfRule type="containsText" priority="10373" operator="containsText" id="{D610EA28-F2B7-449E-AEBF-8C047C36CD1D}">
            <xm:f>NOT(ISERROR(SEARCH('Listados Datos'!$P$3,AR294)))</xm:f>
            <xm:f>'Listados Datos'!$P$3</xm:f>
            <x14:dxf>
              <fill>
                <patternFill>
                  <bgColor rgb="FF99CC00"/>
                </patternFill>
              </fill>
            </x14:dxf>
          </x14:cfRule>
          <x14:cfRule type="containsText" priority="10374" operator="containsText" id="{BF615D19-CFE0-4F40-BC1A-FB85736010C7}">
            <xm:f>NOT(ISERROR(SEARCH('Listados Datos'!$P$4,AR294)))</xm:f>
            <xm:f>'Listados Datos'!$P$4</xm:f>
            <x14:dxf>
              <fill>
                <patternFill>
                  <bgColor rgb="FF33CC33"/>
                </patternFill>
              </fill>
            </x14:dxf>
          </x14:cfRule>
          <x14:cfRule type="containsText" priority="10375" operator="containsText" id="{9F2AF5FD-1F51-4D7F-A9C8-154AFA474019}">
            <xm:f>NOT(ISERROR(SEARCH('Listados Datos'!$P$5,AR294)))</xm:f>
            <xm:f>'Listados Datos'!$P$5</xm:f>
            <x14:dxf>
              <fill>
                <patternFill>
                  <bgColor rgb="FFFFFF00"/>
                </patternFill>
              </fill>
            </x14:dxf>
          </x14:cfRule>
          <x14:cfRule type="containsText" priority="10376" operator="containsText" id="{E544A917-64E8-4D40-86F8-C5FC7A11580B}">
            <xm:f>NOT(ISERROR(SEARCH('Listados Datos'!$P$6,AR294)))</xm:f>
            <xm:f>'Listados Datos'!$P$6</xm:f>
            <x14:dxf>
              <fill>
                <patternFill>
                  <bgColor rgb="FFFFC000"/>
                </patternFill>
              </fill>
            </x14:dxf>
          </x14:cfRule>
          <x14:cfRule type="containsText" priority="10377" operator="containsText" id="{AD8D3278-ED3D-463A-8924-8AC4255861AB}">
            <xm:f>NOT(ISERROR(SEARCH('Listados Datos'!$P$7,AR294)))</xm:f>
            <xm:f>'Listados Datos'!$P$7</xm:f>
            <x14:dxf>
              <fill>
                <patternFill>
                  <bgColor rgb="FFFF0000"/>
                </patternFill>
              </fill>
            </x14:dxf>
          </x14:cfRule>
          <xm:sqref>AR294</xm:sqref>
        </x14:conditionalFormatting>
        <x14:conditionalFormatting xmlns:xm="http://schemas.microsoft.com/office/excel/2006/main">
          <x14:cfRule type="containsText" priority="10491" operator="containsText" id="{6F5A2759-43E2-42B1-8ABB-AC5D6B8DE1C9}">
            <xm:f>NOT(ISERROR(SEARCH('Listados Datos'!$T$3,AF292)))</xm:f>
            <xm:f>'Listados Datos'!$T$3</xm:f>
            <x14:dxf>
              <fill>
                <patternFill patternType="solid">
                  <bgColor rgb="FFC00000"/>
                </patternFill>
              </fill>
            </x14:dxf>
          </x14:cfRule>
          <x14:cfRule type="containsText" priority="10492" operator="containsText" id="{EB4A4871-F3D5-44CB-80AD-9CB4DEE0712C}">
            <xm:f>NOT(ISERROR(SEARCH('Listados Datos'!$T$4,AF292)))</xm:f>
            <xm:f>'Listados Datos'!$T$4</xm:f>
            <x14:dxf>
              <font>
                <b/>
                <i val="0"/>
                <color theme="0"/>
              </font>
              <fill>
                <patternFill>
                  <bgColor rgb="FFE26B0A"/>
                </patternFill>
              </fill>
            </x14:dxf>
          </x14:cfRule>
          <x14:cfRule type="containsText" priority="10493" operator="containsText" id="{5744E77E-3428-42C4-AC82-595067805468}">
            <xm:f>NOT(ISERROR(SEARCH('Listados Datos'!$T$5,AF292)))</xm:f>
            <xm:f>'Listados Datos'!$T$5</xm:f>
            <x14:dxf>
              <font>
                <b/>
                <i val="0"/>
                <color auto="1"/>
              </font>
              <fill>
                <patternFill>
                  <bgColor rgb="FFFFFF00"/>
                </patternFill>
              </fill>
            </x14:dxf>
          </x14:cfRule>
          <x14:cfRule type="containsText" priority="10494" operator="containsText" id="{7D23D414-899B-45DE-8A0A-B4B8209B3939}">
            <xm:f>NOT(ISERROR(SEARCH('Listados Datos'!$T$6,AF292)))</xm:f>
            <xm:f>'Listados Datos'!$T$6</xm:f>
            <x14:dxf>
              <font>
                <b/>
                <i val="0"/>
              </font>
              <fill>
                <patternFill>
                  <bgColor rgb="FF92D050"/>
                </patternFill>
              </fill>
            </x14:dxf>
          </x14:cfRule>
          <xm:sqref>AF292:AF293 AF297</xm:sqref>
        </x14:conditionalFormatting>
        <x14:conditionalFormatting xmlns:xm="http://schemas.microsoft.com/office/excel/2006/main">
          <x14:cfRule type="containsText" priority="10487" operator="containsText" id="{426F4D7B-5623-48C5-AA72-4182A2233490}">
            <xm:f>NOT(ISERROR(SEARCH('Listados Datos'!$T$3,AB292)))</xm:f>
            <xm:f>'Listados Datos'!$T$3</xm:f>
            <x14:dxf>
              <fill>
                <patternFill patternType="solid">
                  <bgColor rgb="FFC00000"/>
                </patternFill>
              </fill>
            </x14:dxf>
          </x14:cfRule>
          <x14:cfRule type="containsText" priority="10488" operator="containsText" id="{BF8B976C-2F5B-48A5-A768-A2E4852911D8}">
            <xm:f>NOT(ISERROR(SEARCH('Listados Datos'!$T$4,AB292)))</xm:f>
            <xm:f>'Listados Datos'!$T$4</xm:f>
            <x14:dxf>
              <font>
                <b/>
                <i val="0"/>
                <color theme="0"/>
              </font>
              <fill>
                <patternFill>
                  <bgColor rgb="FFE26B0A"/>
                </patternFill>
              </fill>
            </x14:dxf>
          </x14:cfRule>
          <x14:cfRule type="containsText" priority="10489" operator="containsText" id="{E13C6014-9826-4391-B649-40F01827046B}">
            <xm:f>NOT(ISERROR(SEARCH('Listados Datos'!$T$5,AB292)))</xm:f>
            <xm:f>'Listados Datos'!$T$5</xm:f>
            <x14:dxf>
              <font>
                <b/>
                <i val="0"/>
                <color auto="1"/>
              </font>
              <fill>
                <patternFill>
                  <bgColor rgb="FFFFFF00"/>
                </patternFill>
              </fill>
            </x14:dxf>
          </x14:cfRule>
          <x14:cfRule type="containsText" priority="10490" operator="containsText" id="{3A4B2C6B-7C1D-4919-99C8-643A4EEC9966}">
            <xm:f>NOT(ISERROR(SEARCH('Listados Datos'!$T$6,AB292)))</xm:f>
            <xm:f>'Listados Datos'!$T$6</xm:f>
            <x14:dxf>
              <font>
                <b/>
                <i val="0"/>
              </font>
              <fill>
                <patternFill>
                  <bgColor rgb="FF92D050"/>
                </patternFill>
              </fill>
            </x14:dxf>
          </x14:cfRule>
          <xm:sqref>AB292:AB293</xm:sqref>
        </x14:conditionalFormatting>
        <x14:conditionalFormatting xmlns:xm="http://schemas.microsoft.com/office/excel/2006/main">
          <x14:cfRule type="containsText" priority="10477" operator="containsText" id="{C8DD458D-9822-46EF-AB00-22D22706A428}">
            <xm:f>NOT(ISERROR(SEARCH('Listados Datos'!$P$3,Z292)))</xm:f>
            <xm:f>'Listados Datos'!$P$3</xm:f>
            <x14:dxf>
              <fill>
                <patternFill>
                  <bgColor rgb="FF99CC00"/>
                </patternFill>
              </fill>
            </x14:dxf>
          </x14:cfRule>
          <x14:cfRule type="containsText" priority="10478" operator="containsText" id="{836638DF-785F-4269-A0F0-F943A0D07D9F}">
            <xm:f>NOT(ISERROR(SEARCH('Listados Datos'!$P$4,Z292)))</xm:f>
            <xm:f>'Listados Datos'!$P$4</xm:f>
            <x14:dxf>
              <fill>
                <patternFill>
                  <bgColor rgb="FF33CC33"/>
                </patternFill>
              </fill>
            </x14:dxf>
          </x14:cfRule>
          <x14:cfRule type="containsText" priority="10479" operator="containsText" id="{3DAC85C7-FB82-4048-9E5E-535F477CF9C4}">
            <xm:f>NOT(ISERROR(SEARCH('Listados Datos'!$P$5,Z292)))</xm:f>
            <xm:f>'Listados Datos'!$P$5</xm:f>
            <x14:dxf>
              <fill>
                <patternFill>
                  <bgColor rgb="FFFFFF00"/>
                </patternFill>
              </fill>
            </x14:dxf>
          </x14:cfRule>
          <x14:cfRule type="containsText" priority="10480" operator="containsText" id="{8FC16B65-5EF8-4035-BB5A-7754D6B83FB1}">
            <xm:f>NOT(ISERROR(SEARCH('Listados Datos'!$P$6,Z292)))</xm:f>
            <xm:f>'Listados Datos'!$P$6</xm:f>
            <x14:dxf>
              <fill>
                <patternFill>
                  <bgColor rgb="FFFFC000"/>
                </patternFill>
              </fill>
            </x14:dxf>
          </x14:cfRule>
          <x14:cfRule type="containsText" priority="10481" operator="containsText" id="{CB8666A8-3CD9-4182-9302-C4EEB19E820F}">
            <xm:f>NOT(ISERROR(SEARCH('Listados Datos'!$P$7,Z292)))</xm:f>
            <xm:f>'Listados Datos'!$P$7</xm:f>
            <x14:dxf>
              <fill>
                <patternFill>
                  <bgColor rgb="FFFF0000"/>
                </patternFill>
              </fill>
            </x14:dxf>
          </x14:cfRule>
          <xm:sqref>Z292:Z293</xm:sqref>
        </x14:conditionalFormatting>
        <x14:conditionalFormatting xmlns:xm="http://schemas.microsoft.com/office/excel/2006/main">
          <x14:cfRule type="containsText" priority="10453" operator="containsText" id="{A4948172-DA77-4EC0-A491-176F2717B6A9}">
            <xm:f>NOT(ISERROR(SEARCH('Listados Datos'!$T$3,AT292)))</xm:f>
            <xm:f>'Listados Datos'!$T$3</xm:f>
            <x14:dxf>
              <fill>
                <patternFill patternType="solid">
                  <bgColor rgb="FFC00000"/>
                </patternFill>
              </fill>
            </x14:dxf>
          </x14:cfRule>
          <x14:cfRule type="containsText" priority="10454" operator="containsText" id="{EE26FA14-8DDF-4B0B-8C94-081B4A611304}">
            <xm:f>NOT(ISERROR(SEARCH('Listados Datos'!$T$4,AT292)))</xm:f>
            <xm:f>'Listados Datos'!$T$4</xm:f>
            <x14:dxf>
              <font>
                <b/>
                <i val="0"/>
                <color theme="0"/>
              </font>
              <fill>
                <patternFill>
                  <bgColor rgb="FFE26B0A"/>
                </patternFill>
              </fill>
            </x14:dxf>
          </x14:cfRule>
          <x14:cfRule type="containsText" priority="10455" operator="containsText" id="{33FBA4F5-5817-40C7-B6F0-75FE177CBB2B}">
            <xm:f>NOT(ISERROR(SEARCH('Listados Datos'!$T$5,AT292)))</xm:f>
            <xm:f>'Listados Datos'!$T$5</xm:f>
            <x14:dxf>
              <font>
                <b/>
                <i val="0"/>
                <color auto="1"/>
              </font>
              <fill>
                <patternFill>
                  <bgColor rgb="FFFFFF00"/>
                </patternFill>
              </fill>
            </x14:dxf>
          </x14:cfRule>
          <x14:cfRule type="containsText" priority="10456" operator="containsText" id="{F520B40A-D43A-4877-B985-70FFF9359315}">
            <xm:f>NOT(ISERROR(SEARCH('Listados Datos'!$T$6,AT292)))</xm:f>
            <xm:f>'Listados Datos'!$T$6</xm:f>
            <x14:dxf>
              <font>
                <b/>
                <i val="0"/>
              </font>
              <fill>
                <patternFill>
                  <bgColor rgb="FF92D050"/>
                </patternFill>
              </fill>
            </x14:dxf>
          </x14:cfRule>
          <xm:sqref>AT292</xm:sqref>
        </x14:conditionalFormatting>
        <x14:conditionalFormatting xmlns:xm="http://schemas.microsoft.com/office/excel/2006/main">
          <x14:cfRule type="containsText" priority="10443" operator="containsText" id="{23E50111-CBD1-4178-8604-1E8136BCB61E}">
            <xm:f>NOT(ISERROR(SEARCH('Listados Datos'!$P$3,AR292)))</xm:f>
            <xm:f>'Listados Datos'!$P$3</xm:f>
            <x14:dxf>
              <fill>
                <patternFill>
                  <bgColor rgb="FF99CC00"/>
                </patternFill>
              </fill>
            </x14:dxf>
          </x14:cfRule>
          <x14:cfRule type="containsText" priority="10444" operator="containsText" id="{B4DB56E2-AB1C-421F-976E-4288D895FCFA}">
            <xm:f>NOT(ISERROR(SEARCH('Listados Datos'!$P$4,AR292)))</xm:f>
            <xm:f>'Listados Datos'!$P$4</xm:f>
            <x14:dxf>
              <fill>
                <patternFill>
                  <bgColor rgb="FF33CC33"/>
                </patternFill>
              </fill>
            </x14:dxf>
          </x14:cfRule>
          <x14:cfRule type="containsText" priority="10445" operator="containsText" id="{9E076C20-76C3-4ECB-BE78-5083721693CA}">
            <xm:f>NOT(ISERROR(SEARCH('Listados Datos'!$P$5,AR292)))</xm:f>
            <xm:f>'Listados Datos'!$P$5</xm:f>
            <x14:dxf>
              <fill>
                <patternFill>
                  <bgColor rgb="FFFFFF00"/>
                </patternFill>
              </fill>
            </x14:dxf>
          </x14:cfRule>
          <x14:cfRule type="containsText" priority="10446" operator="containsText" id="{A926DE73-02E7-4864-A0FF-FE70CA79A080}">
            <xm:f>NOT(ISERROR(SEARCH('Listados Datos'!$P$6,AR292)))</xm:f>
            <xm:f>'Listados Datos'!$P$6</xm:f>
            <x14:dxf>
              <fill>
                <patternFill>
                  <bgColor rgb="FFFFC000"/>
                </patternFill>
              </fill>
            </x14:dxf>
          </x14:cfRule>
          <x14:cfRule type="containsText" priority="10447" operator="containsText" id="{AE0A775E-8783-4B24-874B-B226D1CF31B3}">
            <xm:f>NOT(ISERROR(SEARCH('Listados Datos'!$P$7,AR292)))</xm:f>
            <xm:f>'Listados Datos'!$P$7</xm:f>
            <x14:dxf>
              <fill>
                <patternFill>
                  <bgColor rgb="FFFF0000"/>
                </patternFill>
              </fill>
            </x14:dxf>
          </x14:cfRule>
          <xm:sqref>AR292</xm:sqref>
        </x14:conditionalFormatting>
        <x14:conditionalFormatting xmlns:xm="http://schemas.microsoft.com/office/excel/2006/main">
          <x14:cfRule type="containsText" priority="10439" operator="containsText" id="{A3DF10B2-C3B5-415C-B405-8FE566CE287E}">
            <xm:f>NOT(ISERROR(SEARCH('Listados Datos'!$T$3,AT293)))</xm:f>
            <xm:f>'Listados Datos'!$T$3</xm:f>
            <x14:dxf>
              <fill>
                <patternFill patternType="solid">
                  <bgColor rgb="FFC00000"/>
                </patternFill>
              </fill>
            </x14:dxf>
          </x14:cfRule>
          <x14:cfRule type="containsText" priority="10440" operator="containsText" id="{44DC939A-06C9-4B24-B1DE-E7AA178B2E1A}">
            <xm:f>NOT(ISERROR(SEARCH('Listados Datos'!$T$4,AT293)))</xm:f>
            <xm:f>'Listados Datos'!$T$4</xm:f>
            <x14:dxf>
              <font>
                <b/>
                <i val="0"/>
                <color theme="0"/>
              </font>
              <fill>
                <patternFill>
                  <bgColor rgb="FFE26B0A"/>
                </patternFill>
              </fill>
            </x14:dxf>
          </x14:cfRule>
          <x14:cfRule type="containsText" priority="10441" operator="containsText" id="{0F22F989-1B3D-4D1E-A453-9E7C764C8641}">
            <xm:f>NOT(ISERROR(SEARCH('Listados Datos'!$T$5,AT293)))</xm:f>
            <xm:f>'Listados Datos'!$T$5</xm:f>
            <x14:dxf>
              <font>
                <b/>
                <i val="0"/>
                <color auto="1"/>
              </font>
              <fill>
                <patternFill>
                  <bgColor rgb="FFFFFF00"/>
                </patternFill>
              </fill>
            </x14:dxf>
          </x14:cfRule>
          <x14:cfRule type="containsText" priority="10442" operator="containsText" id="{00CC06E4-0157-430A-A992-68E08E5BA0D9}">
            <xm:f>NOT(ISERROR(SEARCH('Listados Datos'!$T$6,AT293)))</xm:f>
            <xm:f>'Listados Datos'!$T$6</xm:f>
            <x14:dxf>
              <font>
                <b/>
                <i val="0"/>
              </font>
              <fill>
                <patternFill>
                  <bgColor rgb="FF92D050"/>
                </patternFill>
              </fill>
            </x14:dxf>
          </x14:cfRule>
          <xm:sqref>AT293</xm:sqref>
        </x14:conditionalFormatting>
        <x14:conditionalFormatting xmlns:xm="http://schemas.microsoft.com/office/excel/2006/main">
          <x14:cfRule type="containsText" priority="10429" operator="containsText" id="{B442D1AB-65DF-4F68-BC37-18C300196CD7}">
            <xm:f>NOT(ISERROR(SEARCH('Listados Datos'!$P$3,AR293)))</xm:f>
            <xm:f>'Listados Datos'!$P$3</xm:f>
            <x14:dxf>
              <fill>
                <patternFill>
                  <bgColor rgb="FF99CC00"/>
                </patternFill>
              </fill>
            </x14:dxf>
          </x14:cfRule>
          <x14:cfRule type="containsText" priority="10430" operator="containsText" id="{D2E58EEA-B255-472A-B3A0-4BD8A9255045}">
            <xm:f>NOT(ISERROR(SEARCH('Listados Datos'!$P$4,AR293)))</xm:f>
            <xm:f>'Listados Datos'!$P$4</xm:f>
            <x14:dxf>
              <fill>
                <patternFill>
                  <bgColor rgb="FF33CC33"/>
                </patternFill>
              </fill>
            </x14:dxf>
          </x14:cfRule>
          <x14:cfRule type="containsText" priority="10431" operator="containsText" id="{7C622CE6-604B-4494-9D67-51F9AC7D376D}">
            <xm:f>NOT(ISERROR(SEARCH('Listados Datos'!$P$5,AR293)))</xm:f>
            <xm:f>'Listados Datos'!$P$5</xm:f>
            <x14:dxf>
              <fill>
                <patternFill>
                  <bgColor rgb="FFFFFF00"/>
                </patternFill>
              </fill>
            </x14:dxf>
          </x14:cfRule>
          <x14:cfRule type="containsText" priority="10432" operator="containsText" id="{FD86B32F-0EAC-4CD6-AE82-286856FD6303}">
            <xm:f>NOT(ISERROR(SEARCH('Listados Datos'!$P$6,AR293)))</xm:f>
            <xm:f>'Listados Datos'!$P$6</xm:f>
            <x14:dxf>
              <fill>
                <patternFill>
                  <bgColor rgb="FFFFC000"/>
                </patternFill>
              </fill>
            </x14:dxf>
          </x14:cfRule>
          <x14:cfRule type="containsText" priority="10433" operator="containsText" id="{4DC717C9-15AF-42D8-A9D0-9106C3A2F440}">
            <xm:f>NOT(ISERROR(SEARCH('Listados Datos'!$P$7,AR293)))</xm:f>
            <xm:f>'Listados Datos'!$P$7</xm:f>
            <x14:dxf>
              <fill>
                <patternFill>
                  <bgColor rgb="FFFF0000"/>
                </patternFill>
              </fill>
            </x14:dxf>
          </x14:cfRule>
          <xm:sqref>AR293</xm:sqref>
        </x14:conditionalFormatting>
        <x14:conditionalFormatting xmlns:xm="http://schemas.microsoft.com/office/excel/2006/main">
          <x14:cfRule type="containsText" priority="10411" operator="containsText" id="{6F1A8371-E2A5-41EE-9559-C922F1B8E034}">
            <xm:f>NOT(ISERROR(SEARCH('Listados Datos'!$T$3,AF294)))</xm:f>
            <xm:f>'Listados Datos'!$T$3</xm:f>
            <x14:dxf>
              <fill>
                <patternFill patternType="solid">
                  <bgColor rgb="FFC00000"/>
                </patternFill>
              </fill>
            </x14:dxf>
          </x14:cfRule>
          <x14:cfRule type="containsText" priority="10412" operator="containsText" id="{704402A2-ABBD-4C7C-B8DD-CC8880679940}">
            <xm:f>NOT(ISERROR(SEARCH('Listados Datos'!$T$4,AF294)))</xm:f>
            <xm:f>'Listados Datos'!$T$4</xm:f>
            <x14:dxf>
              <font>
                <b/>
                <i val="0"/>
                <color theme="0"/>
              </font>
              <fill>
                <patternFill>
                  <bgColor rgb="FFE26B0A"/>
                </patternFill>
              </fill>
            </x14:dxf>
          </x14:cfRule>
          <x14:cfRule type="containsText" priority="10413" operator="containsText" id="{50FEC6B1-F0AA-4DC0-B18F-4D158FCD7F67}">
            <xm:f>NOT(ISERROR(SEARCH('Listados Datos'!$T$5,AF294)))</xm:f>
            <xm:f>'Listados Datos'!$T$5</xm:f>
            <x14:dxf>
              <font>
                <b/>
                <i val="0"/>
                <color auto="1"/>
              </font>
              <fill>
                <patternFill>
                  <bgColor rgb="FFFFFF00"/>
                </patternFill>
              </fill>
            </x14:dxf>
          </x14:cfRule>
          <x14:cfRule type="containsText" priority="10414" operator="containsText" id="{061ACFA4-4F38-42BC-92D9-7506D9E4A6E7}">
            <xm:f>NOT(ISERROR(SEARCH('Listados Datos'!$T$6,AF294)))</xm:f>
            <xm:f>'Listados Datos'!$T$6</xm:f>
            <x14:dxf>
              <font>
                <b/>
                <i val="0"/>
              </font>
              <fill>
                <patternFill>
                  <bgColor rgb="FF92D050"/>
                </patternFill>
              </fill>
            </x14:dxf>
          </x14:cfRule>
          <xm:sqref>AF294:AF295</xm:sqref>
        </x14:conditionalFormatting>
        <x14:conditionalFormatting xmlns:xm="http://schemas.microsoft.com/office/excel/2006/main">
          <x14:cfRule type="containsText" priority="10407" operator="containsText" id="{AD9EA65E-E2EF-4491-B6C4-81E6EC1CD7E4}">
            <xm:f>NOT(ISERROR(SEARCH('Listados Datos'!$T$3,AB294)))</xm:f>
            <xm:f>'Listados Datos'!$T$3</xm:f>
            <x14:dxf>
              <fill>
                <patternFill patternType="solid">
                  <bgColor rgb="FFC00000"/>
                </patternFill>
              </fill>
            </x14:dxf>
          </x14:cfRule>
          <x14:cfRule type="containsText" priority="10408" operator="containsText" id="{79D725E3-CFC7-4729-BB16-729A66A461FA}">
            <xm:f>NOT(ISERROR(SEARCH('Listados Datos'!$T$4,AB294)))</xm:f>
            <xm:f>'Listados Datos'!$T$4</xm:f>
            <x14:dxf>
              <font>
                <b/>
                <i val="0"/>
                <color theme="0"/>
              </font>
              <fill>
                <patternFill>
                  <bgColor rgb="FFE26B0A"/>
                </patternFill>
              </fill>
            </x14:dxf>
          </x14:cfRule>
          <x14:cfRule type="containsText" priority="10409" operator="containsText" id="{602965F6-61A4-45F6-97C1-9EF3E23257C4}">
            <xm:f>NOT(ISERROR(SEARCH('Listados Datos'!$T$5,AB294)))</xm:f>
            <xm:f>'Listados Datos'!$T$5</xm:f>
            <x14:dxf>
              <font>
                <b/>
                <i val="0"/>
                <color auto="1"/>
              </font>
              <fill>
                <patternFill>
                  <bgColor rgb="FFFFFF00"/>
                </patternFill>
              </fill>
            </x14:dxf>
          </x14:cfRule>
          <x14:cfRule type="containsText" priority="10410" operator="containsText" id="{472CB33B-7048-4CC6-9C95-310C9BA19B07}">
            <xm:f>NOT(ISERROR(SEARCH('Listados Datos'!$T$6,AB294)))</xm:f>
            <xm:f>'Listados Datos'!$T$6</xm:f>
            <x14:dxf>
              <font>
                <b/>
                <i val="0"/>
              </font>
              <fill>
                <patternFill>
                  <bgColor rgb="FF92D050"/>
                </patternFill>
              </fill>
            </x14:dxf>
          </x14:cfRule>
          <xm:sqref>AB294:AB295</xm:sqref>
        </x14:conditionalFormatting>
        <x14:conditionalFormatting xmlns:xm="http://schemas.microsoft.com/office/excel/2006/main">
          <x14:cfRule type="containsText" priority="10397" operator="containsText" id="{21605C6F-B328-4911-BF0E-5660A9A548EF}">
            <xm:f>NOT(ISERROR(SEARCH('Listados Datos'!$P$3,Z294)))</xm:f>
            <xm:f>'Listados Datos'!$P$3</xm:f>
            <x14:dxf>
              <fill>
                <patternFill>
                  <bgColor rgb="FF99CC00"/>
                </patternFill>
              </fill>
            </x14:dxf>
          </x14:cfRule>
          <x14:cfRule type="containsText" priority="10398" operator="containsText" id="{05B53FB4-A68B-437C-A703-AFA3AA6E0B53}">
            <xm:f>NOT(ISERROR(SEARCH('Listados Datos'!$P$4,Z294)))</xm:f>
            <xm:f>'Listados Datos'!$P$4</xm:f>
            <x14:dxf>
              <fill>
                <patternFill>
                  <bgColor rgb="FF33CC33"/>
                </patternFill>
              </fill>
            </x14:dxf>
          </x14:cfRule>
          <x14:cfRule type="containsText" priority="10399" operator="containsText" id="{7DECF466-1C65-4B96-9921-822DD72788C0}">
            <xm:f>NOT(ISERROR(SEARCH('Listados Datos'!$P$5,Z294)))</xm:f>
            <xm:f>'Listados Datos'!$P$5</xm:f>
            <x14:dxf>
              <fill>
                <patternFill>
                  <bgColor rgb="FFFFFF00"/>
                </patternFill>
              </fill>
            </x14:dxf>
          </x14:cfRule>
          <x14:cfRule type="containsText" priority="10400" operator="containsText" id="{53D314A2-1BAA-427A-AAF4-88E2B5A834D7}">
            <xm:f>NOT(ISERROR(SEARCH('Listados Datos'!$P$6,Z294)))</xm:f>
            <xm:f>'Listados Datos'!$P$6</xm:f>
            <x14:dxf>
              <fill>
                <patternFill>
                  <bgColor rgb="FFFFC000"/>
                </patternFill>
              </fill>
            </x14:dxf>
          </x14:cfRule>
          <x14:cfRule type="containsText" priority="10401" operator="containsText" id="{998E4FF4-D6F3-4ADF-A085-CD0D892D7AB7}">
            <xm:f>NOT(ISERROR(SEARCH('Listados Datos'!$P$7,Z294)))</xm:f>
            <xm:f>'Listados Datos'!$P$7</xm:f>
            <x14:dxf>
              <fill>
                <patternFill>
                  <bgColor rgb="FFFF0000"/>
                </patternFill>
              </fill>
            </x14:dxf>
          </x14:cfRule>
          <xm:sqref>Z294:Z295</xm:sqref>
        </x14:conditionalFormatting>
        <x14:conditionalFormatting xmlns:xm="http://schemas.microsoft.com/office/excel/2006/main">
          <x14:cfRule type="containsText" priority="10369" operator="containsText" id="{25E3AADE-C92C-4000-9CFD-29E7357F35BB}">
            <xm:f>NOT(ISERROR(SEARCH('Listados Datos'!$T$3,AT295)))</xm:f>
            <xm:f>'Listados Datos'!$T$3</xm:f>
            <x14:dxf>
              <fill>
                <patternFill patternType="solid">
                  <bgColor rgb="FFC00000"/>
                </patternFill>
              </fill>
            </x14:dxf>
          </x14:cfRule>
          <x14:cfRule type="containsText" priority="10370" operator="containsText" id="{158B186A-2D23-4761-9E88-0238F377E80E}">
            <xm:f>NOT(ISERROR(SEARCH('Listados Datos'!$T$4,AT295)))</xm:f>
            <xm:f>'Listados Datos'!$T$4</xm:f>
            <x14:dxf>
              <font>
                <b/>
                <i val="0"/>
                <color theme="0"/>
              </font>
              <fill>
                <patternFill>
                  <bgColor rgb="FFE26B0A"/>
                </patternFill>
              </fill>
            </x14:dxf>
          </x14:cfRule>
          <x14:cfRule type="containsText" priority="10371" operator="containsText" id="{578275F7-3D51-4980-998C-E8E3447D5050}">
            <xm:f>NOT(ISERROR(SEARCH('Listados Datos'!$T$5,AT295)))</xm:f>
            <xm:f>'Listados Datos'!$T$5</xm:f>
            <x14:dxf>
              <font>
                <b/>
                <i val="0"/>
                <color auto="1"/>
              </font>
              <fill>
                <patternFill>
                  <bgColor rgb="FFFFFF00"/>
                </patternFill>
              </fill>
            </x14:dxf>
          </x14:cfRule>
          <x14:cfRule type="containsText" priority="10372" operator="containsText" id="{D43C28D8-88C6-406A-8B10-00F4AA5831EB}">
            <xm:f>NOT(ISERROR(SEARCH('Listados Datos'!$T$6,AT295)))</xm:f>
            <xm:f>'Listados Datos'!$T$6</xm:f>
            <x14:dxf>
              <font>
                <b/>
                <i val="0"/>
              </font>
              <fill>
                <patternFill>
                  <bgColor rgb="FF92D050"/>
                </patternFill>
              </fill>
            </x14:dxf>
          </x14:cfRule>
          <xm:sqref>AT295</xm:sqref>
        </x14:conditionalFormatting>
        <x14:conditionalFormatting xmlns:xm="http://schemas.microsoft.com/office/excel/2006/main">
          <x14:cfRule type="containsText" priority="10317" operator="containsText" id="{CD709353-8A96-42A5-93F4-DF12B2EC7F26}">
            <xm:f>NOT(ISERROR(SEARCH('Listados Datos'!$P$3,AR296)))</xm:f>
            <xm:f>'Listados Datos'!$P$3</xm:f>
            <x14:dxf>
              <fill>
                <patternFill>
                  <bgColor rgb="FF99CC00"/>
                </patternFill>
              </fill>
            </x14:dxf>
          </x14:cfRule>
          <x14:cfRule type="containsText" priority="10318" operator="containsText" id="{AF13AE28-A2AF-4F95-A4FE-56135E193382}">
            <xm:f>NOT(ISERROR(SEARCH('Listados Datos'!$P$4,AR296)))</xm:f>
            <xm:f>'Listados Datos'!$P$4</xm:f>
            <x14:dxf>
              <fill>
                <patternFill>
                  <bgColor rgb="FF33CC33"/>
                </patternFill>
              </fill>
            </x14:dxf>
          </x14:cfRule>
          <x14:cfRule type="containsText" priority="10319" operator="containsText" id="{99A4B6E2-62DC-4E85-9908-7914B6FAA5DE}">
            <xm:f>NOT(ISERROR(SEARCH('Listados Datos'!$P$5,AR296)))</xm:f>
            <xm:f>'Listados Datos'!$P$5</xm:f>
            <x14:dxf>
              <fill>
                <patternFill>
                  <bgColor rgb="FFFFFF00"/>
                </patternFill>
              </fill>
            </x14:dxf>
          </x14:cfRule>
          <x14:cfRule type="containsText" priority="10320" operator="containsText" id="{D92A7BBD-7DAE-40DF-A348-DE5788067333}">
            <xm:f>NOT(ISERROR(SEARCH('Listados Datos'!$P$6,AR296)))</xm:f>
            <xm:f>'Listados Datos'!$P$6</xm:f>
            <x14:dxf>
              <fill>
                <patternFill>
                  <bgColor rgb="FFFFC000"/>
                </patternFill>
              </fill>
            </x14:dxf>
          </x14:cfRule>
          <x14:cfRule type="containsText" priority="10321" operator="containsText" id="{75457902-1711-4FE4-A2E3-C2572C9A42AE}">
            <xm:f>NOT(ISERROR(SEARCH('Listados Datos'!$P$7,AR296)))</xm:f>
            <xm:f>'Listados Datos'!$P$7</xm:f>
            <x14:dxf>
              <fill>
                <patternFill>
                  <bgColor rgb="FFFF0000"/>
                </patternFill>
              </fill>
            </x14:dxf>
          </x14:cfRule>
          <xm:sqref>AR296</xm:sqref>
        </x14:conditionalFormatting>
        <x14:conditionalFormatting xmlns:xm="http://schemas.microsoft.com/office/excel/2006/main">
          <x14:cfRule type="containsText" priority="10355" operator="containsText" id="{3E0C5A67-690B-4726-9312-0CCDCD66955D}">
            <xm:f>NOT(ISERROR(SEARCH('Listados Datos'!$T$3,AF296)))</xm:f>
            <xm:f>'Listados Datos'!$T$3</xm:f>
            <x14:dxf>
              <fill>
                <patternFill patternType="solid">
                  <bgColor rgb="FFC00000"/>
                </patternFill>
              </fill>
            </x14:dxf>
          </x14:cfRule>
          <x14:cfRule type="containsText" priority="10356" operator="containsText" id="{77E36990-34DF-4E9D-AECE-A14F231D7F97}">
            <xm:f>NOT(ISERROR(SEARCH('Listados Datos'!$T$4,AF296)))</xm:f>
            <xm:f>'Listados Datos'!$T$4</xm:f>
            <x14:dxf>
              <font>
                <b/>
                <i val="0"/>
                <color theme="0"/>
              </font>
              <fill>
                <patternFill>
                  <bgColor rgb="FFE26B0A"/>
                </patternFill>
              </fill>
            </x14:dxf>
          </x14:cfRule>
          <x14:cfRule type="containsText" priority="10357" operator="containsText" id="{5854C9CC-908A-4F1E-A49A-0864A15E085A}">
            <xm:f>NOT(ISERROR(SEARCH('Listados Datos'!$T$5,AF296)))</xm:f>
            <xm:f>'Listados Datos'!$T$5</xm:f>
            <x14:dxf>
              <font>
                <b/>
                <i val="0"/>
                <color auto="1"/>
              </font>
              <fill>
                <patternFill>
                  <bgColor rgb="FFFFFF00"/>
                </patternFill>
              </fill>
            </x14:dxf>
          </x14:cfRule>
          <x14:cfRule type="containsText" priority="10358" operator="containsText" id="{4CAEA584-4772-476E-822E-F89255721906}">
            <xm:f>NOT(ISERROR(SEARCH('Listados Datos'!$T$6,AF296)))</xm:f>
            <xm:f>'Listados Datos'!$T$6</xm:f>
            <x14:dxf>
              <font>
                <b/>
                <i val="0"/>
              </font>
              <fill>
                <patternFill>
                  <bgColor rgb="FF92D050"/>
                </patternFill>
              </fill>
            </x14:dxf>
          </x14:cfRule>
          <xm:sqref>AF296</xm:sqref>
        </x14:conditionalFormatting>
        <x14:conditionalFormatting xmlns:xm="http://schemas.microsoft.com/office/excel/2006/main">
          <x14:cfRule type="containsText" priority="10351" operator="containsText" id="{B53BD637-E377-4EE0-BD2C-BCBFE7812812}">
            <xm:f>NOT(ISERROR(SEARCH('Listados Datos'!$T$3,AB296)))</xm:f>
            <xm:f>'Listados Datos'!$T$3</xm:f>
            <x14:dxf>
              <fill>
                <patternFill patternType="solid">
                  <bgColor rgb="FFC00000"/>
                </patternFill>
              </fill>
            </x14:dxf>
          </x14:cfRule>
          <x14:cfRule type="containsText" priority="10352" operator="containsText" id="{38B49D84-73F7-4916-8634-310A02B9646D}">
            <xm:f>NOT(ISERROR(SEARCH('Listados Datos'!$T$4,AB296)))</xm:f>
            <xm:f>'Listados Datos'!$T$4</xm:f>
            <x14:dxf>
              <font>
                <b/>
                <i val="0"/>
                <color theme="0"/>
              </font>
              <fill>
                <patternFill>
                  <bgColor rgb="FFE26B0A"/>
                </patternFill>
              </fill>
            </x14:dxf>
          </x14:cfRule>
          <x14:cfRule type="containsText" priority="10353" operator="containsText" id="{DD30C368-894B-4CAD-A8DB-E35E53D8DBDB}">
            <xm:f>NOT(ISERROR(SEARCH('Listados Datos'!$T$5,AB296)))</xm:f>
            <xm:f>'Listados Datos'!$T$5</xm:f>
            <x14:dxf>
              <font>
                <b/>
                <i val="0"/>
                <color auto="1"/>
              </font>
              <fill>
                <patternFill>
                  <bgColor rgb="FFFFFF00"/>
                </patternFill>
              </fill>
            </x14:dxf>
          </x14:cfRule>
          <x14:cfRule type="containsText" priority="10354" operator="containsText" id="{C4D55B51-0001-4368-B09F-49815B911B4D}">
            <xm:f>NOT(ISERROR(SEARCH('Listados Datos'!$T$6,AB296)))</xm:f>
            <xm:f>'Listados Datos'!$T$6</xm:f>
            <x14:dxf>
              <font>
                <b/>
                <i val="0"/>
              </font>
              <fill>
                <patternFill>
                  <bgColor rgb="FF92D050"/>
                </patternFill>
              </fill>
            </x14:dxf>
          </x14:cfRule>
          <xm:sqref>AB296</xm:sqref>
        </x14:conditionalFormatting>
        <x14:conditionalFormatting xmlns:xm="http://schemas.microsoft.com/office/excel/2006/main">
          <x14:cfRule type="containsText" priority="10341" operator="containsText" id="{E159C496-5376-4996-9F08-7987321394AC}">
            <xm:f>NOT(ISERROR(SEARCH('Listados Datos'!$P$3,Z296)))</xm:f>
            <xm:f>'Listados Datos'!$P$3</xm:f>
            <x14:dxf>
              <fill>
                <patternFill>
                  <bgColor rgb="FF99CC00"/>
                </patternFill>
              </fill>
            </x14:dxf>
          </x14:cfRule>
          <x14:cfRule type="containsText" priority="10342" operator="containsText" id="{18CEC7BD-78E1-4488-AA61-E25C8BDC20EE}">
            <xm:f>NOT(ISERROR(SEARCH('Listados Datos'!$P$4,Z296)))</xm:f>
            <xm:f>'Listados Datos'!$P$4</xm:f>
            <x14:dxf>
              <fill>
                <patternFill>
                  <bgColor rgb="FF33CC33"/>
                </patternFill>
              </fill>
            </x14:dxf>
          </x14:cfRule>
          <x14:cfRule type="containsText" priority="10343" operator="containsText" id="{440DF596-66B0-46E1-83E0-AFF11A0C8844}">
            <xm:f>NOT(ISERROR(SEARCH('Listados Datos'!$P$5,Z296)))</xm:f>
            <xm:f>'Listados Datos'!$P$5</xm:f>
            <x14:dxf>
              <fill>
                <patternFill>
                  <bgColor rgb="FFFFFF00"/>
                </patternFill>
              </fill>
            </x14:dxf>
          </x14:cfRule>
          <x14:cfRule type="containsText" priority="10344" operator="containsText" id="{65BC8349-8307-443D-BCCE-347AFED8DC90}">
            <xm:f>NOT(ISERROR(SEARCH('Listados Datos'!$P$6,Z296)))</xm:f>
            <xm:f>'Listados Datos'!$P$6</xm:f>
            <x14:dxf>
              <fill>
                <patternFill>
                  <bgColor rgb="FFFFC000"/>
                </patternFill>
              </fill>
            </x14:dxf>
          </x14:cfRule>
          <x14:cfRule type="containsText" priority="10345" operator="containsText" id="{E701BF4D-A8B3-4AD0-923D-B6DAE3C85FAF}">
            <xm:f>NOT(ISERROR(SEARCH('Listados Datos'!$P$7,Z296)))</xm:f>
            <xm:f>'Listados Datos'!$P$7</xm:f>
            <x14:dxf>
              <fill>
                <patternFill>
                  <bgColor rgb="FFFF0000"/>
                </patternFill>
              </fill>
            </x14:dxf>
          </x14:cfRule>
          <xm:sqref>Z296</xm:sqref>
        </x14:conditionalFormatting>
        <x14:conditionalFormatting xmlns:xm="http://schemas.microsoft.com/office/excel/2006/main">
          <x14:cfRule type="containsText" priority="10327" operator="containsText" id="{10BD2B7C-4BDC-47D2-A727-B5E7847F1C81}">
            <xm:f>NOT(ISERROR(SEARCH('Listados Datos'!$T$3,AT296)))</xm:f>
            <xm:f>'Listados Datos'!$T$3</xm:f>
            <x14:dxf>
              <fill>
                <patternFill patternType="solid">
                  <bgColor rgb="FFC00000"/>
                </patternFill>
              </fill>
            </x14:dxf>
          </x14:cfRule>
          <x14:cfRule type="containsText" priority="10328" operator="containsText" id="{4A13CB6A-5A49-4963-9C08-3E1F772F2E16}">
            <xm:f>NOT(ISERROR(SEARCH('Listados Datos'!$T$4,AT296)))</xm:f>
            <xm:f>'Listados Datos'!$T$4</xm:f>
            <x14:dxf>
              <font>
                <b/>
                <i val="0"/>
                <color theme="0"/>
              </font>
              <fill>
                <patternFill>
                  <bgColor rgb="FFE26B0A"/>
                </patternFill>
              </fill>
            </x14:dxf>
          </x14:cfRule>
          <x14:cfRule type="containsText" priority="10329" operator="containsText" id="{39FBDC93-EA45-4054-8A4F-820E4D1E2D0F}">
            <xm:f>NOT(ISERROR(SEARCH('Listados Datos'!$T$5,AT296)))</xm:f>
            <xm:f>'Listados Datos'!$T$5</xm:f>
            <x14:dxf>
              <font>
                <b/>
                <i val="0"/>
                <color auto="1"/>
              </font>
              <fill>
                <patternFill>
                  <bgColor rgb="FFFFFF00"/>
                </patternFill>
              </fill>
            </x14:dxf>
          </x14:cfRule>
          <x14:cfRule type="containsText" priority="10330" operator="containsText" id="{BABA8071-8535-45EB-B19A-E2688596C638}">
            <xm:f>NOT(ISERROR(SEARCH('Listados Datos'!$T$6,AT296)))</xm:f>
            <xm:f>'Listados Datos'!$T$6</xm:f>
            <x14:dxf>
              <font>
                <b/>
                <i val="0"/>
              </font>
              <fill>
                <patternFill>
                  <bgColor rgb="FF92D050"/>
                </patternFill>
              </fill>
            </x14:dxf>
          </x14:cfRule>
          <xm:sqref>AT296</xm:sqref>
        </x14:conditionalFormatting>
        <x14:conditionalFormatting xmlns:xm="http://schemas.microsoft.com/office/excel/2006/main">
          <x14:cfRule type="containsText" priority="10167" operator="containsText" id="{2A2FFF92-7B09-4FF0-8BDE-184868B32A40}">
            <xm:f>NOT(ISERROR(SEARCH('Listados Datos'!$P$3,AR307)))</xm:f>
            <xm:f>'Listados Datos'!$P$3</xm:f>
            <x14:dxf>
              <fill>
                <patternFill>
                  <bgColor rgb="FF99CC00"/>
                </patternFill>
              </fill>
            </x14:dxf>
          </x14:cfRule>
          <x14:cfRule type="containsText" priority="10168" operator="containsText" id="{A5638155-ADA8-4938-9A78-90BB7711A92F}">
            <xm:f>NOT(ISERROR(SEARCH('Listados Datos'!$P$4,AR307)))</xm:f>
            <xm:f>'Listados Datos'!$P$4</xm:f>
            <x14:dxf>
              <fill>
                <patternFill>
                  <bgColor rgb="FF33CC33"/>
                </patternFill>
              </fill>
            </x14:dxf>
          </x14:cfRule>
          <x14:cfRule type="containsText" priority="10169" operator="containsText" id="{F7467014-8290-4D33-B69D-8AA2D9873648}">
            <xm:f>NOT(ISERROR(SEARCH('Listados Datos'!$P$5,AR307)))</xm:f>
            <xm:f>'Listados Datos'!$P$5</xm:f>
            <x14:dxf>
              <fill>
                <patternFill>
                  <bgColor rgb="FFFFFF00"/>
                </patternFill>
              </fill>
            </x14:dxf>
          </x14:cfRule>
          <x14:cfRule type="containsText" priority="10170" operator="containsText" id="{4F00A510-0ECD-416B-833A-B19ADCD86F47}">
            <xm:f>NOT(ISERROR(SEARCH('Listados Datos'!$P$6,AR307)))</xm:f>
            <xm:f>'Listados Datos'!$P$6</xm:f>
            <x14:dxf>
              <fill>
                <patternFill>
                  <bgColor rgb="FFFFC000"/>
                </patternFill>
              </fill>
            </x14:dxf>
          </x14:cfRule>
          <x14:cfRule type="containsText" priority="10171" operator="containsText" id="{9A018C71-F567-4C0F-9113-A4C5CF85A93A}">
            <xm:f>NOT(ISERROR(SEARCH('Listados Datos'!$P$7,AR307)))</xm:f>
            <xm:f>'Listados Datos'!$P$7</xm:f>
            <x14:dxf>
              <fill>
                <patternFill>
                  <bgColor rgb="FFFF0000"/>
                </patternFill>
              </fill>
            </x14:dxf>
          </x14:cfRule>
          <xm:sqref>AR307</xm:sqref>
        </x14:conditionalFormatting>
        <x14:conditionalFormatting xmlns:xm="http://schemas.microsoft.com/office/excel/2006/main">
          <x14:cfRule type="containsText" priority="10233" operator="containsText" id="{9F2B8F8F-1DC0-43D2-AFD6-C100301B4338}">
            <xm:f>NOT(ISERROR(SEARCH('Listados Datos'!$T$3,AT309)))</xm:f>
            <xm:f>'Listados Datos'!$T$3</xm:f>
            <x14:dxf>
              <fill>
                <patternFill patternType="solid">
                  <bgColor rgb="FFC00000"/>
                </patternFill>
              </fill>
            </x14:dxf>
          </x14:cfRule>
          <x14:cfRule type="containsText" priority="10234" operator="containsText" id="{2D07FEAD-60CC-4DF7-AD63-03018D37B3C5}">
            <xm:f>NOT(ISERROR(SEARCH('Listados Datos'!$T$4,AT309)))</xm:f>
            <xm:f>'Listados Datos'!$T$4</xm:f>
            <x14:dxf>
              <font>
                <b/>
                <i val="0"/>
                <color theme="0"/>
              </font>
              <fill>
                <patternFill>
                  <bgColor rgb="FFE26B0A"/>
                </patternFill>
              </fill>
            </x14:dxf>
          </x14:cfRule>
          <x14:cfRule type="containsText" priority="10235" operator="containsText" id="{ABD74858-C266-4CD4-B387-72D5E0285462}">
            <xm:f>NOT(ISERROR(SEARCH('Listados Datos'!$T$5,AT309)))</xm:f>
            <xm:f>'Listados Datos'!$T$5</xm:f>
            <x14:dxf>
              <font>
                <b/>
                <i val="0"/>
                <color auto="1"/>
              </font>
              <fill>
                <patternFill>
                  <bgColor rgb="FFFFFF00"/>
                </patternFill>
              </fill>
            </x14:dxf>
          </x14:cfRule>
          <x14:cfRule type="containsText" priority="10236" operator="containsText" id="{4553E1A2-6DD5-478A-962D-032C9466E337}">
            <xm:f>NOT(ISERROR(SEARCH('Listados Datos'!$T$6,AT309)))</xm:f>
            <xm:f>'Listados Datos'!$T$6</xm:f>
            <x14:dxf>
              <font>
                <b/>
                <i val="0"/>
              </font>
              <fill>
                <patternFill>
                  <bgColor rgb="FF92D050"/>
                </patternFill>
              </fill>
            </x14:dxf>
          </x14:cfRule>
          <xm:sqref>AT309</xm:sqref>
        </x14:conditionalFormatting>
        <x14:conditionalFormatting xmlns:xm="http://schemas.microsoft.com/office/excel/2006/main">
          <x14:cfRule type="containsText" priority="10223" operator="containsText" id="{05ED07E8-9C61-4BA3-8833-04277CD4A3AB}">
            <xm:f>NOT(ISERROR(SEARCH('Listados Datos'!$P$3,AR309)))</xm:f>
            <xm:f>'Listados Datos'!$P$3</xm:f>
            <x14:dxf>
              <fill>
                <patternFill>
                  <bgColor rgb="FF99CC00"/>
                </patternFill>
              </fill>
            </x14:dxf>
          </x14:cfRule>
          <x14:cfRule type="containsText" priority="10224" operator="containsText" id="{73192995-DFFC-4CF5-8A07-15C96E6BCCF3}">
            <xm:f>NOT(ISERROR(SEARCH('Listados Datos'!$P$4,AR309)))</xm:f>
            <xm:f>'Listados Datos'!$P$4</xm:f>
            <x14:dxf>
              <fill>
                <patternFill>
                  <bgColor rgb="FF33CC33"/>
                </patternFill>
              </fill>
            </x14:dxf>
          </x14:cfRule>
          <x14:cfRule type="containsText" priority="10225" operator="containsText" id="{AC2E2939-FF64-487E-B44B-4354FD52775A}">
            <xm:f>NOT(ISERROR(SEARCH('Listados Datos'!$P$5,AR309)))</xm:f>
            <xm:f>'Listados Datos'!$P$5</xm:f>
            <x14:dxf>
              <fill>
                <patternFill>
                  <bgColor rgb="FFFFFF00"/>
                </patternFill>
              </fill>
            </x14:dxf>
          </x14:cfRule>
          <x14:cfRule type="containsText" priority="10226" operator="containsText" id="{6D79660F-49A7-417E-85C7-E7F1B83EF66C}">
            <xm:f>NOT(ISERROR(SEARCH('Listados Datos'!$P$6,AR309)))</xm:f>
            <xm:f>'Listados Datos'!$P$6</xm:f>
            <x14:dxf>
              <fill>
                <patternFill>
                  <bgColor rgb="FFFFC000"/>
                </patternFill>
              </fill>
            </x14:dxf>
          </x14:cfRule>
          <x14:cfRule type="containsText" priority="10227" operator="containsText" id="{56815885-BF7F-43A5-88A8-6D354D2AF9EC}">
            <xm:f>NOT(ISERROR(SEARCH('Listados Datos'!$P$7,AR309)))</xm:f>
            <xm:f>'Listados Datos'!$P$7</xm:f>
            <x14:dxf>
              <fill>
                <patternFill>
                  <bgColor rgb="FFFF0000"/>
                </patternFill>
              </fill>
            </x14:dxf>
          </x14:cfRule>
          <xm:sqref>AR309</xm:sqref>
        </x14:conditionalFormatting>
        <x14:conditionalFormatting xmlns:xm="http://schemas.microsoft.com/office/excel/2006/main">
          <x14:cfRule type="containsText" priority="10191" operator="containsText" id="{9D904305-8256-4D6B-93AF-E9DBEA5F2974}">
            <xm:f>NOT(ISERROR(SEARCH('Listados Datos'!$T$3,AT306)))</xm:f>
            <xm:f>'Listados Datos'!$T$3</xm:f>
            <x14:dxf>
              <fill>
                <patternFill patternType="solid">
                  <bgColor rgb="FFC00000"/>
                </patternFill>
              </fill>
            </x14:dxf>
          </x14:cfRule>
          <x14:cfRule type="containsText" priority="10192" operator="containsText" id="{98F3502A-75F2-410D-80D5-9CBC34A96398}">
            <xm:f>NOT(ISERROR(SEARCH('Listados Datos'!$T$4,AT306)))</xm:f>
            <xm:f>'Listados Datos'!$T$4</xm:f>
            <x14:dxf>
              <font>
                <b/>
                <i val="0"/>
                <color theme="0"/>
              </font>
              <fill>
                <patternFill>
                  <bgColor rgb="FFE26B0A"/>
                </patternFill>
              </fill>
            </x14:dxf>
          </x14:cfRule>
          <x14:cfRule type="containsText" priority="10193" operator="containsText" id="{1C1E8C77-672E-429F-8E60-810A3974D059}">
            <xm:f>NOT(ISERROR(SEARCH('Listados Datos'!$T$5,AT306)))</xm:f>
            <xm:f>'Listados Datos'!$T$5</xm:f>
            <x14:dxf>
              <font>
                <b/>
                <i val="0"/>
                <color auto="1"/>
              </font>
              <fill>
                <patternFill>
                  <bgColor rgb="FFFFFF00"/>
                </patternFill>
              </fill>
            </x14:dxf>
          </x14:cfRule>
          <x14:cfRule type="containsText" priority="10194" operator="containsText" id="{2868B11D-72AF-4153-B587-23F304FE027F}">
            <xm:f>NOT(ISERROR(SEARCH('Listados Datos'!$T$6,AT306)))</xm:f>
            <xm:f>'Listados Datos'!$T$6</xm:f>
            <x14:dxf>
              <font>
                <b/>
                <i val="0"/>
              </font>
              <fill>
                <patternFill>
                  <bgColor rgb="FF92D050"/>
                </patternFill>
              </fill>
            </x14:dxf>
          </x14:cfRule>
          <xm:sqref>AT306</xm:sqref>
        </x14:conditionalFormatting>
        <x14:conditionalFormatting xmlns:xm="http://schemas.microsoft.com/office/excel/2006/main">
          <x14:cfRule type="containsText" priority="10181" operator="containsText" id="{4CA045FE-5909-4E51-AD5A-2B346A898A8B}">
            <xm:f>NOT(ISERROR(SEARCH('Listados Datos'!$P$3,AR306)))</xm:f>
            <xm:f>'Listados Datos'!$P$3</xm:f>
            <x14:dxf>
              <fill>
                <patternFill>
                  <bgColor rgb="FF99CC00"/>
                </patternFill>
              </fill>
            </x14:dxf>
          </x14:cfRule>
          <x14:cfRule type="containsText" priority="10182" operator="containsText" id="{8A0C5769-23E3-412B-AD5E-763B49B6BA3C}">
            <xm:f>NOT(ISERROR(SEARCH('Listados Datos'!$P$4,AR306)))</xm:f>
            <xm:f>'Listados Datos'!$P$4</xm:f>
            <x14:dxf>
              <fill>
                <patternFill>
                  <bgColor rgb="FF33CC33"/>
                </patternFill>
              </fill>
            </x14:dxf>
          </x14:cfRule>
          <x14:cfRule type="containsText" priority="10183" operator="containsText" id="{342EE42D-CDA0-4243-9F36-5862A05ADAB6}">
            <xm:f>NOT(ISERROR(SEARCH('Listados Datos'!$P$5,AR306)))</xm:f>
            <xm:f>'Listados Datos'!$P$5</xm:f>
            <x14:dxf>
              <fill>
                <patternFill>
                  <bgColor rgb="FFFFFF00"/>
                </patternFill>
              </fill>
            </x14:dxf>
          </x14:cfRule>
          <x14:cfRule type="containsText" priority="10184" operator="containsText" id="{9A6C96BA-6A95-4402-9D8E-E3613D08981F}">
            <xm:f>NOT(ISERROR(SEARCH('Listados Datos'!$P$6,AR306)))</xm:f>
            <xm:f>'Listados Datos'!$P$6</xm:f>
            <x14:dxf>
              <fill>
                <patternFill>
                  <bgColor rgb="FFFFC000"/>
                </patternFill>
              </fill>
            </x14:dxf>
          </x14:cfRule>
          <x14:cfRule type="containsText" priority="10185" operator="containsText" id="{6D4D36B1-A6A1-4919-9C3B-57A14F70A2C2}">
            <xm:f>NOT(ISERROR(SEARCH('Listados Datos'!$P$7,AR306)))</xm:f>
            <xm:f>'Listados Datos'!$P$7</xm:f>
            <x14:dxf>
              <fill>
                <patternFill>
                  <bgColor rgb="FFFF0000"/>
                </patternFill>
              </fill>
            </x14:dxf>
          </x14:cfRule>
          <xm:sqref>AR306</xm:sqref>
        </x14:conditionalFormatting>
        <x14:conditionalFormatting xmlns:xm="http://schemas.microsoft.com/office/excel/2006/main">
          <x14:cfRule type="containsText" priority="10299" operator="containsText" id="{CEC0EE66-1155-4696-8795-D054AA8DCAF2}">
            <xm:f>NOT(ISERROR(SEARCH('Listados Datos'!$T$3,AF304)))</xm:f>
            <xm:f>'Listados Datos'!$T$3</xm:f>
            <x14:dxf>
              <fill>
                <patternFill patternType="solid">
                  <bgColor rgb="FFC00000"/>
                </patternFill>
              </fill>
            </x14:dxf>
          </x14:cfRule>
          <x14:cfRule type="containsText" priority="10300" operator="containsText" id="{85D39EC3-4783-4B12-B241-04BE684CA784}">
            <xm:f>NOT(ISERROR(SEARCH('Listados Datos'!$T$4,AF304)))</xm:f>
            <xm:f>'Listados Datos'!$T$4</xm:f>
            <x14:dxf>
              <font>
                <b/>
                <i val="0"/>
                <color theme="0"/>
              </font>
              <fill>
                <patternFill>
                  <bgColor rgb="FFE26B0A"/>
                </patternFill>
              </fill>
            </x14:dxf>
          </x14:cfRule>
          <x14:cfRule type="containsText" priority="10301" operator="containsText" id="{AC4AD68C-1157-4B38-8515-50229EEABA7B}">
            <xm:f>NOT(ISERROR(SEARCH('Listados Datos'!$T$5,AF304)))</xm:f>
            <xm:f>'Listados Datos'!$T$5</xm:f>
            <x14:dxf>
              <font>
                <b/>
                <i val="0"/>
                <color auto="1"/>
              </font>
              <fill>
                <patternFill>
                  <bgColor rgb="FFFFFF00"/>
                </patternFill>
              </fill>
            </x14:dxf>
          </x14:cfRule>
          <x14:cfRule type="containsText" priority="10302" operator="containsText" id="{05E41D10-5C97-4951-8A8F-D3C17892C8F2}">
            <xm:f>NOT(ISERROR(SEARCH('Listados Datos'!$T$6,AF304)))</xm:f>
            <xm:f>'Listados Datos'!$T$6</xm:f>
            <x14:dxf>
              <font>
                <b/>
                <i val="0"/>
              </font>
              <fill>
                <patternFill>
                  <bgColor rgb="FF92D050"/>
                </patternFill>
              </fill>
            </x14:dxf>
          </x14:cfRule>
          <xm:sqref>AF304:AF305 AF309</xm:sqref>
        </x14:conditionalFormatting>
        <x14:conditionalFormatting xmlns:xm="http://schemas.microsoft.com/office/excel/2006/main">
          <x14:cfRule type="containsText" priority="10295" operator="containsText" id="{52868235-7D1C-4DAB-8784-4BF86FB3B390}">
            <xm:f>NOT(ISERROR(SEARCH('Listados Datos'!$T$3,AB304)))</xm:f>
            <xm:f>'Listados Datos'!$T$3</xm:f>
            <x14:dxf>
              <fill>
                <patternFill patternType="solid">
                  <bgColor rgb="FFC00000"/>
                </patternFill>
              </fill>
            </x14:dxf>
          </x14:cfRule>
          <x14:cfRule type="containsText" priority="10296" operator="containsText" id="{3DE4B896-C0EC-4937-90BA-E520919A1906}">
            <xm:f>NOT(ISERROR(SEARCH('Listados Datos'!$T$4,AB304)))</xm:f>
            <xm:f>'Listados Datos'!$T$4</xm:f>
            <x14:dxf>
              <font>
                <b/>
                <i val="0"/>
                <color theme="0"/>
              </font>
              <fill>
                <patternFill>
                  <bgColor rgb="FFE26B0A"/>
                </patternFill>
              </fill>
            </x14:dxf>
          </x14:cfRule>
          <x14:cfRule type="containsText" priority="10297" operator="containsText" id="{054ED841-9C0A-4F98-9419-F294841CB2AA}">
            <xm:f>NOT(ISERROR(SEARCH('Listados Datos'!$T$5,AB304)))</xm:f>
            <xm:f>'Listados Datos'!$T$5</xm:f>
            <x14:dxf>
              <font>
                <b/>
                <i val="0"/>
                <color auto="1"/>
              </font>
              <fill>
                <patternFill>
                  <bgColor rgb="FFFFFF00"/>
                </patternFill>
              </fill>
            </x14:dxf>
          </x14:cfRule>
          <x14:cfRule type="containsText" priority="10298" operator="containsText" id="{A6C7C600-03DC-452B-A26F-BC42EE8EE583}">
            <xm:f>NOT(ISERROR(SEARCH('Listados Datos'!$T$6,AB304)))</xm:f>
            <xm:f>'Listados Datos'!$T$6</xm:f>
            <x14:dxf>
              <font>
                <b/>
                <i val="0"/>
              </font>
              <fill>
                <patternFill>
                  <bgColor rgb="FF92D050"/>
                </patternFill>
              </fill>
            </x14:dxf>
          </x14:cfRule>
          <xm:sqref>AB304:AB305</xm:sqref>
        </x14:conditionalFormatting>
        <x14:conditionalFormatting xmlns:xm="http://schemas.microsoft.com/office/excel/2006/main">
          <x14:cfRule type="containsText" priority="10285" operator="containsText" id="{04A587AE-8D4F-4C61-8ADF-1911D17E8838}">
            <xm:f>NOT(ISERROR(SEARCH('Listados Datos'!$P$3,Z304)))</xm:f>
            <xm:f>'Listados Datos'!$P$3</xm:f>
            <x14:dxf>
              <fill>
                <patternFill>
                  <bgColor rgb="FF99CC00"/>
                </patternFill>
              </fill>
            </x14:dxf>
          </x14:cfRule>
          <x14:cfRule type="containsText" priority="10286" operator="containsText" id="{423B0729-D902-4277-9F7B-CBC846F66671}">
            <xm:f>NOT(ISERROR(SEARCH('Listados Datos'!$P$4,Z304)))</xm:f>
            <xm:f>'Listados Datos'!$P$4</xm:f>
            <x14:dxf>
              <fill>
                <patternFill>
                  <bgColor rgb="FF33CC33"/>
                </patternFill>
              </fill>
            </x14:dxf>
          </x14:cfRule>
          <x14:cfRule type="containsText" priority="10287" operator="containsText" id="{5C7C5D5D-4C75-4754-9162-E57536606F6D}">
            <xm:f>NOT(ISERROR(SEARCH('Listados Datos'!$P$5,Z304)))</xm:f>
            <xm:f>'Listados Datos'!$P$5</xm:f>
            <x14:dxf>
              <fill>
                <patternFill>
                  <bgColor rgb="FFFFFF00"/>
                </patternFill>
              </fill>
            </x14:dxf>
          </x14:cfRule>
          <x14:cfRule type="containsText" priority="10288" operator="containsText" id="{559FCC81-C666-47C0-864D-10C615D3295A}">
            <xm:f>NOT(ISERROR(SEARCH('Listados Datos'!$P$6,Z304)))</xm:f>
            <xm:f>'Listados Datos'!$P$6</xm:f>
            <x14:dxf>
              <fill>
                <patternFill>
                  <bgColor rgb="FFFFC000"/>
                </patternFill>
              </fill>
            </x14:dxf>
          </x14:cfRule>
          <x14:cfRule type="containsText" priority="10289" operator="containsText" id="{7630F1E1-CED0-4F29-AE3D-EC0C809020ED}">
            <xm:f>NOT(ISERROR(SEARCH('Listados Datos'!$P$7,Z304)))</xm:f>
            <xm:f>'Listados Datos'!$P$7</xm:f>
            <x14:dxf>
              <fill>
                <patternFill>
                  <bgColor rgb="FFFF0000"/>
                </patternFill>
              </fill>
            </x14:dxf>
          </x14:cfRule>
          <xm:sqref>Z304:Z305</xm:sqref>
        </x14:conditionalFormatting>
        <x14:conditionalFormatting xmlns:xm="http://schemas.microsoft.com/office/excel/2006/main">
          <x14:cfRule type="containsText" priority="10261" operator="containsText" id="{DB064549-2B2E-445F-8E10-104E7FFE6AA5}">
            <xm:f>NOT(ISERROR(SEARCH('Listados Datos'!$T$3,AT304)))</xm:f>
            <xm:f>'Listados Datos'!$T$3</xm:f>
            <x14:dxf>
              <fill>
                <patternFill patternType="solid">
                  <bgColor rgb="FFC00000"/>
                </patternFill>
              </fill>
            </x14:dxf>
          </x14:cfRule>
          <x14:cfRule type="containsText" priority="10262" operator="containsText" id="{505A5093-D53D-4BCF-B747-26A2DFA77798}">
            <xm:f>NOT(ISERROR(SEARCH('Listados Datos'!$T$4,AT304)))</xm:f>
            <xm:f>'Listados Datos'!$T$4</xm:f>
            <x14:dxf>
              <font>
                <b/>
                <i val="0"/>
                <color theme="0"/>
              </font>
              <fill>
                <patternFill>
                  <bgColor rgb="FFE26B0A"/>
                </patternFill>
              </fill>
            </x14:dxf>
          </x14:cfRule>
          <x14:cfRule type="containsText" priority="10263" operator="containsText" id="{A55893C8-58DA-4B4D-888C-17BB17F96322}">
            <xm:f>NOT(ISERROR(SEARCH('Listados Datos'!$T$5,AT304)))</xm:f>
            <xm:f>'Listados Datos'!$T$5</xm:f>
            <x14:dxf>
              <font>
                <b/>
                <i val="0"/>
                <color auto="1"/>
              </font>
              <fill>
                <patternFill>
                  <bgColor rgb="FFFFFF00"/>
                </patternFill>
              </fill>
            </x14:dxf>
          </x14:cfRule>
          <x14:cfRule type="containsText" priority="10264" operator="containsText" id="{E33D0EC8-450B-4A39-B73C-41AFECFFAEE9}">
            <xm:f>NOT(ISERROR(SEARCH('Listados Datos'!$T$6,AT304)))</xm:f>
            <xm:f>'Listados Datos'!$T$6</xm:f>
            <x14:dxf>
              <font>
                <b/>
                <i val="0"/>
              </font>
              <fill>
                <patternFill>
                  <bgColor rgb="FF92D050"/>
                </patternFill>
              </fill>
            </x14:dxf>
          </x14:cfRule>
          <xm:sqref>AT304</xm:sqref>
        </x14:conditionalFormatting>
        <x14:conditionalFormatting xmlns:xm="http://schemas.microsoft.com/office/excel/2006/main">
          <x14:cfRule type="containsText" priority="10251" operator="containsText" id="{71587F80-6BDE-404F-B224-936758ACFD9C}">
            <xm:f>NOT(ISERROR(SEARCH('Listados Datos'!$P$3,AR304)))</xm:f>
            <xm:f>'Listados Datos'!$P$3</xm:f>
            <x14:dxf>
              <fill>
                <patternFill>
                  <bgColor rgb="FF99CC00"/>
                </patternFill>
              </fill>
            </x14:dxf>
          </x14:cfRule>
          <x14:cfRule type="containsText" priority="10252" operator="containsText" id="{B5538556-96B1-4480-B429-3EF851DA0E1F}">
            <xm:f>NOT(ISERROR(SEARCH('Listados Datos'!$P$4,AR304)))</xm:f>
            <xm:f>'Listados Datos'!$P$4</xm:f>
            <x14:dxf>
              <fill>
                <patternFill>
                  <bgColor rgb="FF33CC33"/>
                </patternFill>
              </fill>
            </x14:dxf>
          </x14:cfRule>
          <x14:cfRule type="containsText" priority="10253" operator="containsText" id="{2280BD72-DA13-4F55-87BB-210FBF96D299}">
            <xm:f>NOT(ISERROR(SEARCH('Listados Datos'!$P$5,AR304)))</xm:f>
            <xm:f>'Listados Datos'!$P$5</xm:f>
            <x14:dxf>
              <fill>
                <patternFill>
                  <bgColor rgb="FFFFFF00"/>
                </patternFill>
              </fill>
            </x14:dxf>
          </x14:cfRule>
          <x14:cfRule type="containsText" priority="10254" operator="containsText" id="{0191605C-F6A8-4E93-9970-D6FE7C3068E5}">
            <xm:f>NOT(ISERROR(SEARCH('Listados Datos'!$P$6,AR304)))</xm:f>
            <xm:f>'Listados Datos'!$P$6</xm:f>
            <x14:dxf>
              <fill>
                <patternFill>
                  <bgColor rgb="FFFFC000"/>
                </patternFill>
              </fill>
            </x14:dxf>
          </x14:cfRule>
          <x14:cfRule type="containsText" priority="10255" operator="containsText" id="{717B6929-46F3-441B-84AD-6DA585719959}">
            <xm:f>NOT(ISERROR(SEARCH('Listados Datos'!$P$7,AR304)))</xm:f>
            <xm:f>'Listados Datos'!$P$7</xm:f>
            <x14:dxf>
              <fill>
                <patternFill>
                  <bgColor rgb="FFFF0000"/>
                </patternFill>
              </fill>
            </x14:dxf>
          </x14:cfRule>
          <xm:sqref>AR304</xm:sqref>
        </x14:conditionalFormatting>
        <x14:conditionalFormatting xmlns:xm="http://schemas.microsoft.com/office/excel/2006/main">
          <x14:cfRule type="containsText" priority="10247" operator="containsText" id="{5D37D75E-4E32-4FC3-9473-473F1E4BC45D}">
            <xm:f>NOT(ISERROR(SEARCH('Listados Datos'!$T$3,AT305)))</xm:f>
            <xm:f>'Listados Datos'!$T$3</xm:f>
            <x14:dxf>
              <fill>
                <patternFill patternType="solid">
                  <bgColor rgb="FFC00000"/>
                </patternFill>
              </fill>
            </x14:dxf>
          </x14:cfRule>
          <x14:cfRule type="containsText" priority="10248" operator="containsText" id="{11B74F02-525C-47BE-B2A6-ACC79C1E12EF}">
            <xm:f>NOT(ISERROR(SEARCH('Listados Datos'!$T$4,AT305)))</xm:f>
            <xm:f>'Listados Datos'!$T$4</xm:f>
            <x14:dxf>
              <font>
                <b/>
                <i val="0"/>
                <color theme="0"/>
              </font>
              <fill>
                <patternFill>
                  <bgColor rgb="FFE26B0A"/>
                </patternFill>
              </fill>
            </x14:dxf>
          </x14:cfRule>
          <x14:cfRule type="containsText" priority="10249" operator="containsText" id="{FB8DA1CD-7611-45E4-8D92-0240E3021409}">
            <xm:f>NOT(ISERROR(SEARCH('Listados Datos'!$T$5,AT305)))</xm:f>
            <xm:f>'Listados Datos'!$T$5</xm:f>
            <x14:dxf>
              <font>
                <b/>
                <i val="0"/>
                <color auto="1"/>
              </font>
              <fill>
                <patternFill>
                  <bgColor rgb="FFFFFF00"/>
                </patternFill>
              </fill>
            </x14:dxf>
          </x14:cfRule>
          <x14:cfRule type="containsText" priority="10250" operator="containsText" id="{F32AF553-975E-48B8-BAD6-C47C09731F85}">
            <xm:f>NOT(ISERROR(SEARCH('Listados Datos'!$T$6,AT305)))</xm:f>
            <xm:f>'Listados Datos'!$T$6</xm:f>
            <x14:dxf>
              <font>
                <b/>
                <i val="0"/>
              </font>
              <fill>
                <patternFill>
                  <bgColor rgb="FF92D050"/>
                </patternFill>
              </fill>
            </x14:dxf>
          </x14:cfRule>
          <xm:sqref>AT305</xm:sqref>
        </x14:conditionalFormatting>
        <x14:conditionalFormatting xmlns:xm="http://schemas.microsoft.com/office/excel/2006/main">
          <x14:cfRule type="containsText" priority="10237" operator="containsText" id="{E79E799C-7D1A-46B5-99F0-12A397BA965A}">
            <xm:f>NOT(ISERROR(SEARCH('Listados Datos'!$P$3,AR305)))</xm:f>
            <xm:f>'Listados Datos'!$P$3</xm:f>
            <x14:dxf>
              <fill>
                <patternFill>
                  <bgColor rgb="FF99CC00"/>
                </patternFill>
              </fill>
            </x14:dxf>
          </x14:cfRule>
          <x14:cfRule type="containsText" priority="10238" operator="containsText" id="{24883E38-4052-43C0-8D49-CE912F80867A}">
            <xm:f>NOT(ISERROR(SEARCH('Listados Datos'!$P$4,AR305)))</xm:f>
            <xm:f>'Listados Datos'!$P$4</xm:f>
            <x14:dxf>
              <fill>
                <patternFill>
                  <bgColor rgb="FF33CC33"/>
                </patternFill>
              </fill>
            </x14:dxf>
          </x14:cfRule>
          <x14:cfRule type="containsText" priority="10239" operator="containsText" id="{5BEE7BBC-54FB-45E1-9670-7EC72A9C5063}">
            <xm:f>NOT(ISERROR(SEARCH('Listados Datos'!$P$5,AR305)))</xm:f>
            <xm:f>'Listados Datos'!$P$5</xm:f>
            <x14:dxf>
              <fill>
                <patternFill>
                  <bgColor rgb="FFFFFF00"/>
                </patternFill>
              </fill>
            </x14:dxf>
          </x14:cfRule>
          <x14:cfRule type="containsText" priority="10240" operator="containsText" id="{219576CE-471C-4BEC-A0EE-3D75FE67F204}">
            <xm:f>NOT(ISERROR(SEARCH('Listados Datos'!$P$6,AR305)))</xm:f>
            <xm:f>'Listados Datos'!$P$6</xm:f>
            <x14:dxf>
              <fill>
                <patternFill>
                  <bgColor rgb="FFFFC000"/>
                </patternFill>
              </fill>
            </x14:dxf>
          </x14:cfRule>
          <x14:cfRule type="containsText" priority="10241" operator="containsText" id="{7413F1B6-6CF7-4FF9-9D6E-3C194B9E1110}">
            <xm:f>NOT(ISERROR(SEARCH('Listados Datos'!$P$7,AR305)))</xm:f>
            <xm:f>'Listados Datos'!$P$7</xm:f>
            <x14:dxf>
              <fill>
                <patternFill>
                  <bgColor rgb="FFFF0000"/>
                </patternFill>
              </fill>
            </x14:dxf>
          </x14:cfRule>
          <xm:sqref>AR305</xm:sqref>
        </x14:conditionalFormatting>
        <x14:conditionalFormatting xmlns:xm="http://schemas.microsoft.com/office/excel/2006/main">
          <x14:cfRule type="containsText" priority="10219" operator="containsText" id="{F6639FF3-D000-4774-8334-144E28538028}">
            <xm:f>NOT(ISERROR(SEARCH('Listados Datos'!$T$3,AF306)))</xm:f>
            <xm:f>'Listados Datos'!$T$3</xm:f>
            <x14:dxf>
              <fill>
                <patternFill patternType="solid">
                  <bgColor rgb="FFC00000"/>
                </patternFill>
              </fill>
            </x14:dxf>
          </x14:cfRule>
          <x14:cfRule type="containsText" priority="10220" operator="containsText" id="{69C1952F-1A1C-4C82-8668-26CD4DD1077E}">
            <xm:f>NOT(ISERROR(SEARCH('Listados Datos'!$T$4,AF306)))</xm:f>
            <xm:f>'Listados Datos'!$T$4</xm:f>
            <x14:dxf>
              <font>
                <b/>
                <i val="0"/>
                <color theme="0"/>
              </font>
              <fill>
                <patternFill>
                  <bgColor rgb="FFE26B0A"/>
                </patternFill>
              </fill>
            </x14:dxf>
          </x14:cfRule>
          <x14:cfRule type="containsText" priority="10221" operator="containsText" id="{67E2D584-8219-436E-84BC-7618B06B6605}">
            <xm:f>NOT(ISERROR(SEARCH('Listados Datos'!$T$5,AF306)))</xm:f>
            <xm:f>'Listados Datos'!$T$5</xm:f>
            <x14:dxf>
              <font>
                <b/>
                <i val="0"/>
                <color auto="1"/>
              </font>
              <fill>
                <patternFill>
                  <bgColor rgb="FFFFFF00"/>
                </patternFill>
              </fill>
            </x14:dxf>
          </x14:cfRule>
          <x14:cfRule type="containsText" priority="10222" operator="containsText" id="{E6F8DFE1-71AF-4739-AB8A-6A02500CE613}">
            <xm:f>NOT(ISERROR(SEARCH('Listados Datos'!$T$6,AF306)))</xm:f>
            <xm:f>'Listados Datos'!$T$6</xm:f>
            <x14:dxf>
              <font>
                <b/>
                <i val="0"/>
              </font>
              <fill>
                <patternFill>
                  <bgColor rgb="FF92D050"/>
                </patternFill>
              </fill>
            </x14:dxf>
          </x14:cfRule>
          <xm:sqref>AF306:AF307</xm:sqref>
        </x14:conditionalFormatting>
        <x14:conditionalFormatting xmlns:xm="http://schemas.microsoft.com/office/excel/2006/main">
          <x14:cfRule type="containsText" priority="10215" operator="containsText" id="{C19325C5-0487-413B-B8CC-E2AD13BB672D}">
            <xm:f>NOT(ISERROR(SEARCH('Listados Datos'!$T$3,AB306)))</xm:f>
            <xm:f>'Listados Datos'!$T$3</xm:f>
            <x14:dxf>
              <fill>
                <patternFill patternType="solid">
                  <bgColor rgb="FFC00000"/>
                </patternFill>
              </fill>
            </x14:dxf>
          </x14:cfRule>
          <x14:cfRule type="containsText" priority="10216" operator="containsText" id="{1C743854-0DBC-4C60-984B-93ED9001EC9B}">
            <xm:f>NOT(ISERROR(SEARCH('Listados Datos'!$T$4,AB306)))</xm:f>
            <xm:f>'Listados Datos'!$T$4</xm:f>
            <x14:dxf>
              <font>
                <b/>
                <i val="0"/>
                <color theme="0"/>
              </font>
              <fill>
                <patternFill>
                  <bgColor rgb="FFE26B0A"/>
                </patternFill>
              </fill>
            </x14:dxf>
          </x14:cfRule>
          <x14:cfRule type="containsText" priority="10217" operator="containsText" id="{30CA1118-052D-4F65-A4CE-4834A712089D}">
            <xm:f>NOT(ISERROR(SEARCH('Listados Datos'!$T$5,AB306)))</xm:f>
            <xm:f>'Listados Datos'!$T$5</xm:f>
            <x14:dxf>
              <font>
                <b/>
                <i val="0"/>
                <color auto="1"/>
              </font>
              <fill>
                <patternFill>
                  <bgColor rgb="FFFFFF00"/>
                </patternFill>
              </fill>
            </x14:dxf>
          </x14:cfRule>
          <x14:cfRule type="containsText" priority="10218" operator="containsText" id="{BB4A062A-F6DA-4E43-A3DF-2946A849982E}">
            <xm:f>NOT(ISERROR(SEARCH('Listados Datos'!$T$6,AB306)))</xm:f>
            <xm:f>'Listados Datos'!$T$6</xm:f>
            <x14:dxf>
              <font>
                <b/>
                <i val="0"/>
              </font>
              <fill>
                <patternFill>
                  <bgColor rgb="FF92D050"/>
                </patternFill>
              </fill>
            </x14:dxf>
          </x14:cfRule>
          <xm:sqref>AB306:AB307</xm:sqref>
        </x14:conditionalFormatting>
        <x14:conditionalFormatting xmlns:xm="http://schemas.microsoft.com/office/excel/2006/main">
          <x14:cfRule type="containsText" priority="10205" operator="containsText" id="{48E1E690-39D7-4D43-9A7B-6B771CFF2CF6}">
            <xm:f>NOT(ISERROR(SEARCH('Listados Datos'!$P$3,Z306)))</xm:f>
            <xm:f>'Listados Datos'!$P$3</xm:f>
            <x14:dxf>
              <fill>
                <patternFill>
                  <bgColor rgb="FF99CC00"/>
                </patternFill>
              </fill>
            </x14:dxf>
          </x14:cfRule>
          <x14:cfRule type="containsText" priority="10206" operator="containsText" id="{A6E41001-EA4B-420B-86A7-5E6C7A997C99}">
            <xm:f>NOT(ISERROR(SEARCH('Listados Datos'!$P$4,Z306)))</xm:f>
            <xm:f>'Listados Datos'!$P$4</xm:f>
            <x14:dxf>
              <fill>
                <patternFill>
                  <bgColor rgb="FF33CC33"/>
                </patternFill>
              </fill>
            </x14:dxf>
          </x14:cfRule>
          <x14:cfRule type="containsText" priority="10207" operator="containsText" id="{9962B20C-3A16-438D-B30C-91D0D417F10D}">
            <xm:f>NOT(ISERROR(SEARCH('Listados Datos'!$P$5,Z306)))</xm:f>
            <xm:f>'Listados Datos'!$P$5</xm:f>
            <x14:dxf>
              <fill>
                <patternFill>
                  <bgColor rgb="FFFFFF00"/>
                </patternFill>
              </fill>
            </x14:dxf>
          </x14:cfRule>
          <x14:cfRule type="containsText" priority="10208" operator="containsText" id="{84F7EB1F-58D6-4226-A825-072B4D81AA17}">
            <xm:f>NOT(ISERROR(SEARCH('Listados Datos'!$P$6,Z306)))</xm:f>
            <xm:f>'Listados Datos'!$P$6</xm:f>
            <x14:dxf>
              <fill>
                <patternFill>
                  <bgColor rgb="FFFFC000"/>
                </patternFill>
              </fill>
            </x14:dxf>
          </x14:cfRule>
          <x14:cfRule type="containsText" priority="10209" operator="containsText" id="{FE79BA6D-9995-4966-BCBC-8EDAF2957411}">
            <xm:f>NOT(ISERROR(SEARCH('Listados Datos'!$P$7,Z306)))</xm:f>
            <xm:f>'Listados Datos'!$P$7</xm:f>
            <x14:dxf>
              <fill>
                <patternFill>
                  <bgColor rgb="FFFF0000"/>
                </patternFill>
              </fill>
            </x14:dxf>
          </x14:cfRule>
          <xm:sqref>Z306:Z307</xm:sqref>
        </x14:conditionalFormatting>
        <x14:conditionalFormatting xmlns:xm="http://schemas.microsoft.com/office/excel/2006/main">
          <x14:cfRule type="containsText" priority="10177" operator="containsText" id="{CA8CA72F-A244-4BA7-B2FB-A3EA80EA8D4C}">
            <xm:f>NOT(ISERROR(SEARCH('Listados Datos'!$T$3,AT307)))</xm:f>
            <xm:f>'Listados Datos'!$T$3</xm:f>
            <x14:dxf>
              <fill>
                <patternFill patternType="solid">
                  <bgColor rgb="FFC00000"/>
                </patternFill>
              </fill>
            </x14:dxf>
          </x14:cfRule>
          <x14:cfRule type="containsText" priority="10178" operator="containsText" id="{E3EFD507-1F0D-434E-9973-FF9664354053}">
            <xm:f>NOT(ISERROR(SEARCH('Listados Datos'!$T$4,AT307)))</xm:f>
            <xm:f>'Listados Datos'!$T$4</xm:f>
            <x14:dxf>
              <font>
                <b/>
                <i val="0"/>
                <color theme="0"/>
              </font>
              <fill>
                <patternFill>
                  <bgColor rgb="FFE26B0A"/>
                </patternFill>
              </fill>
            </x14:dxf>
          </x14:cfRule>
          <x14:cfRule type="containsText" priority="10179" operator="containsText" id="{DF769127-F65B-4AB0-BADE-D2379AA06651}">
            <xm:f>NOT(ISERROR(SEARCH('Listados Datos'!$T$5,AT307)))</xm:f>
            <xm:f>'Listados Datos'!$T$5</xm:f>
            <x14:dxf>
              <font>
                <b/>
                <i val="0"/>
                <color auto="1"/>
              </font>
              <fill>
                <patternFill>
                  <bgColor rgb="FFFFFF00"/>
                </patternFill>
              </fill>
            </x14:dxf>
          </x14:cfRule>
          <x14:cfRule type="containsText" priority="10180" operator="containsText" id="{E7D7817C-8098-443B-9A06-F91C844CFC72}">
            <xm:f>NOT(ISERROR(SEARCH('Listados Datos'!$T$6,AT307)))</xm:f>
            <xm:f>'Listados Datos'!$T$6</xm:f>
            <x14:dxf>
              <font>
                <b/>
                <i val="0"/>
              </font>
              <fill>
                <patternFill>
                  <bgColor rgb="FF92D050"/>
                </patternFill>
              </fill>
            </x14:dxf>
          </x14:cfRule>
          <xm:sqref>AT307</xm:sqref>
        </x14:conditionalFormatting>
        <x14:conditionalFormatting xmlns:xm="http://schemas.microsoft.com/office/excel/2006/main">
          <x14:cfRule type="containsText" priority="10125" operator="containsText" id="{6D981B65-4F01-44F4-ACB7-B963D177186D}">
            <xm:f>NOT(ISERROR(SEARCH('Listados Datos'!$P$3,AR308)))</xm:f>
            <xm:f>'Listados Datos'!$P$3</xm:f>
            <x14:dxf>
              <fill>
                <patternFill>
                  <bgColor rgb="FF99CC00"/>
                </patternFill>
              </fill>
            </x14:dxf>
          </x14:cfRule>
          <x14:cfRule type="containsText" priority="10126" operator="containsText" id="{541DCD43-BB98-4727-A3A4-F5E12DB8150A}">
            <xm:f>NOT(ISERROR(SEARCH('Listados Datos'!$P$4,AR308)))</xm:f>
            <xm:f>'Listados Datos'!$P$4</xm:f>
            <x14:dxf>
              <fill>
                <patternFill>
                  <bgColor rgb="FF33CC33"/>
                </patternFill>
              </fill>
            </x14:dxf>
          </x14:cfRule>
          <x14:cfRule type="containsText" priority="10127" operator="containsText" id="{177DC373-56AC-4C84-9FFA-594691F47E42}">
            <xm:f>NOT(ISERROR(SEARCH('Listados Datos'!$P$5,AR308)))</xm:f>
            <xm:f>'Listados Datos'!$P$5</xm:f>
            <x14:dxf>
              <fill>
                <patternFill>
                  <bgColor rgb="FFFFFF00"/>
                </patternFill>
              </fill>
            </x14:dxf>
          </x14:cfRule>
          <x14:cfRule type="containsText" priority="10128" operator="containsText" id="{11354DA4-1AC9-4D26-B665-AD83AA6EE5C2}">
            <xm:f>NOT(ISERROR(SEARCH('Listados Datos'!$P$6,AR308)))</xm:f>
            <xm:f>'Listados Datos'!$P$6</xm:f>
            <x14:dxf>
              <fill>
                <patternFill>
                  <bgColor rgb="FFFFC000"/>
                </patternFill>
              </fill>
            </x14:dxf>
          </x14:cfRule>
          <x14:cfRule type="containsText" priority="10129" operator="containsText" id="{FCC52471-30DC-4FD8-BF58-20633D506103}">
            <xm:f>NOT(ISERROR(SEARCH('Listados Datos'!$P$7,AR308)))</xm:f>
            <xm:f>'Listados Datos'!$P$7</xm:f>
            <x14:dxf>
              <fill>
                <patternFill>
                  <bgColor rgb="FFFF0000"/>
                </patternFill>
              </fill>
            </x14:dxf>
          </x14:cfRule>
          <xm:sqref>AR308</xm:sqref>
        </x14:conditionalFormatting>
        <x14:conditionalFormatting xmlns:xm="http://schemas.microsoft.com/office/excel/2006/main">
          <x14:cfRule type="containsText" priority="10163" operator="containsText" id="{BBA34872-2B11-4AE1-95D4-37432E7F5430}">
            <xm:f>NOT(ISERROR(SEARCH('Listados Datos'!$T$3,AF308)))</xm:f>
            <xm:f>'Listados Datos'!$T$3</xm:f>
            <x14:dxf>
              <fill>
                <patternFill patternType="solid">
                  <bgColor rgb="FFC00000"/>
                </patternFill>
              </fill>
            </x14:dxf>
          </x14:cfRule>
          <x14:cfRule type="containsText" priority="10164" operator="containsText" id="{8C9357D5-F422-4A8E-AD2F-E39E8EC76F46}">
            <xm:f>NOT(ISERROR(SEARCH('Listados Datos'!$T$4,AF308)))</xm:f>
            <xm:f>'Listados Datos'!$T$4</xm:f>
            <x14:dxf>
              <font>
                <b/>
                <i val="0"/>
                <color theme="0"/>
              </font>
              <fill>
                <patternFill>
                  <bgColor rgb="FFE26B0A"/>
                </patternFill>
              </fill>
            </x14:dxf>
          </x14:cfRule>
          <x14:cfRule type="containsText" priority="10165" operator="containsText" id="{36E91259-A1E1-48A0-9CA1-132779785347}">
            <xm:f>NOT(ISERROR(SEARCH('Listados Datos'!$T$5,AF308)))</xm:f>
            <xm:f>'Listados Datos'!$T$5</xm:f>
            <x14:dxf>
              <font>
                <b/>
                <i val="0"/>
                <color auto="1"/>
              </font>
              <fill>
                <patternFill>
                  <bgColor rgb="FFFFFF00"/>
                </patternFill>
              </fill>
            </x14:dxf>
          </x14:cfRule>
          <x14:cfRule type="containsText" priority="10166" operator="containsText" id="{3CB0C666-9F66-4111-B251-89D77677AEB7}">
            <xm:f>NOT(ISERROR(SEARCH('Listados Datos'!$T$6,AF308)))</xm:f>
            <xm:f>'Listados Datos'!$T$6</xm:f>
            <x14:dxf>
              <font>
                <b/>
                <i val="0"/>
              </font>
              <fill>
                <patternFill>
                  <bgColor rgb="FF92D050"/>
                </patternFill>
              </fill>
            </x14:dxf>
          </x14:cfRule>
          <xm:sqref>AF308</xm:sqref>
        </x14:conditionalFormatting>
        <x14:conditionalFormatting xmlns:xm="http://schemas.microsoft.com/office/excel/2006/main">
          <x14:cfRule type="containsText" priority="10159" operator="containsText" id="{BF66EEBE-8031-4511-9B0E-822C3FFB2993}">
            <xm:f>NOT(ISERROR(SEARCH('Listados Datos'!$T$3,AB308)))</xm:f>
            <xm:f>'Listados Datos'!$T$3</xm:f>
            <x14:dxf>
              <fill>
                <patternFill patternType="solid">
                  <bgColor rgb="FFC00000"/>
                </patternFill>
              </fill>
            </x14:dxf>
          </x14:cfRule>
          <x14:cfRule type="containsText" priority="10160" operator="containsText" id="{13F25FE0-EF26-4244-9F28-BFA30C9CFE39}">
            <xm:f>NOT(ISERROR(SEARCH('Listados Datos'!$T$4,AB308)))</xm:f>
            <xm:f>'Listados Datos'!$T$4</xm:f>
            <x14:dxf>
              <font>
                <b/>
                <i val="0"/>
                <color theme="0"/>
              </font>
              <fill>
                <patternFill>
                  <bgColor rgb="FFE26B0A"/>
                </patternFill>
              </fill>
            </x14:dxf>
          </x14:cfRule>
          <x14:cfRule type="containsText" priority="10161" operator="containsText" id="{D5F6C278-6F39-4BD4-827B-DBAC4B8235CC}">
            <xm:f>NOT(ISERROR(SEARCH('Listados Datos'!$T$5,AB308)))</xm:f>
            <xm:f>'Listados Datos'!$T$5</xm:f>
            <x14:dxf>
              <font>
                <b/>
                <i val="0"/>
                <color auto="1"/>
              </font>
              <fill>
                <patternFill>
                  <bgColor rgb="FFFFFF00"/>
                </patternFill>
              </fill>
            </x14:dxf>
          </x14:cfRule>
          <x14:cfRule type="containsText" priority="10162" operator="containsText" id="{49EF30EF-DFE5-4FA0-914B-219938429739}">
            <xm:f>NOT(ISERROR(SEARCH('Listados Datos'!$T$6,AB308)))</xm:f>
            <xm:f>'Listados Datos'!$T$6</xm:f>
            <x14:dxf>
              <font>
                <b/>
                <i val="0"/>
              </font>
              <fill>
                <patternFill>
                  <bgColor rgb="FF92D050"/>
                </patternFill>
              </fill>
            </x14:dxf>
          </x14:cfRule>
          <xm:sqref>AB308</xm:sqref>
        </x14:conditionalFormatting>
        <x14:conditionalFormatting xmlns:xm="http://schemas.microsoft.com/office/excel/2006/main">
          <x14:cfRule type="containsText" priority="10149" operator="containsText" id="{00B32387-76D2-4B19-8903-99963188ACB9}">
            <xm:f>NOT(ISERROR(SEARCH('Listados Datos'!$P$3,Z308)))</xm:f>
            <xm:f>'Listados Datos'!$P$3</xm:f>
            <x14:dxf>
              <fill>
                <patternFill>
                  <bgColor rgb="FF99CC00"/>
                </patternFill>
              </fill>
            </x14:dxf>
          </x14:cfRule>
          <x14:cfRule type="containsText" priority="10150" operator="containsText" id="{6A9B3CBC-2CA7-4521-B799-26BFB74E9EA8}">
            <xm:f>NOT(ISERROR(SEARCH('Listados Datos'!$P$4,Z308)))</xm:f>
            <xm:f>'Listados Datos'!$P$4</xm:f>
            <x14:dxf>
              <fill>
                <patternFill>
                  <bgColor rgb="FF33CC33"/>
                </patternFill>
              </fill>
            </x14:dxf>
          </x14:cfRule>
          <x14:cfRule type="containsText" priority="10151" operator="containsText" id="{F3DB9B0D-0F0D-4240-B108-CFB14638B0D9}">
            <xm:f>NOT(ISERROR(SEARCH('Listados Datos'!$P$5,Z308)))</xm:f>
            <xm:f>'Listados Datos'!$P$5</xm:f>
            <x14:dxf>
              <fill>
                <patternFill>
                  <bgColor rgb="FFFFFF00"/>
                </patternFill>
              </fill>
            </x14:dxf>
          </x14:cfRule>
          <x14:cfRule type="containsText" priority="10152" operator="containsText" id="{662907C1-D937-48C0-A4EA-01E4CB388028}">
            <xm:f>NOT(ISERROR(SEARCH('Listados Datos'!$P$6,Z308)))</xm:f>
            <xm:f>'Listados Datos'!$P$6</xm:f>
            <x14:dxf>
              <fill>
                <patternFill>
                  <bgColor rgb="FFFFC000"/>
                </patternFill>
              </fill>
            </x14:dxf>
          </x14:cfRule>
          <x14:cfRule type="containsText" priority="10153" operator="containsText" id="{438AC65F-5D57-46D4-853F-27A990386298}">
            <xm:f>NOT(ISERROR(SEARCH('Listados Datos'!$P$7,Z308)))</xm:f>
            <xm:f>'Listados Datos'!$P$7</xm:f>
            <x14:dxf>
              <fill>
                <patternFill>
                  <bgColor rgb="FFFF0000"/>
                </patternFill>
              </fill>
            </x14:dxf>
          </x14:cfRule>
          <xm:sqref>Z308</xm:sqref>
        </x14:conditionalFormatting>
        <x14:conditionalFormatting xmlns:xm="http://schemas.microsoft.com/office/excel/2006/main">
          <x14:cfRule type="containsText" priority="10135" operator="containsText" id="{CB316512-4B62-4B17-941E-4FE6706E50D1}">
            <xm:f>NOT(ISERROR(SEARCH('Listados Datos'!$T$3,AT308)))</xm:f>
            <xm:f>'Listados Datos'!$T$3</xm:f>
            <x14:dxf>
              <fill>
                <patternFill patternType="solid">
                  <bgColor rgb="FFC00000"/>
                </patternFill>
              </fill>
            </x14:dxf>
          </x14:cfRule>
          <x14:cfRule type="containsText" priority="10136" operator="containsText" id="{DFB92C1B-407E-43D8-BEA8-60F445A4EFE7}">
            <xm:f>NOT(ISERROR(SEARCH('Listados Datos'!$T$4,AT308)))</xm:f>
            <xm:f>'Listados Datos'!$T$4</xm:f>
            <x14:dxf>
              <font>
                <b/>
                <i val="0"/>
                <color theme="0"/>
              </font>
              <fill>
                <patternFill>
                  <bgColor rgb="FFE26B0A"/>
                </patternFill>
              </fill>
            </x14:dxf>
          </x14:cfRule>
          <x14:cfRule type="containsText" priority="10137" operator="containsText" id="{105DE4D6-B0FE-4CA0-973B-656A8DFC40A2}">
            <xm:f>NOT(ISERROR(SEARCH('Listados Datos'!$T$5,AT308)))</xm:f>
            <xm:f>'Listados Datos'!$T$5</xm:f>
            <x14:dxf>
              <font>
                <b/>
                <i val="0"/>
                <color auto="1"/>
              </font>
              <fill>
                <patternFill>
                  <bgColor rgb="FFFFFF00"/>
                </patternFill>
              </fill>
            </x14:dxf>
          </x14:cfRule>
          <x14:cfRule type="containsText" priority="10138" operator="containsText" id="{5F402CA5-1312-42FB-8C20-5EB97DC66E99}">
            <xm:f>NOT(ISERROR(SEARCH('Listados Datos'!$T$6,AT308)))</xm:f>
            <xm:f>'Listados Datos'!$T$6</xm:f>
            <x14:dxf>
              <font>
                <b/>
                <i val="0"/>
              </font>
              <fill>
                <patternFill>
                  <bgColor rgb="FF92D050"/>
                </patternFill>
              </fill>
            </x14:dxf>
          </x14:cfRule>
          <xm:sqref>AT308</xm:sqref>
        </x14:conditionalFormatting>
        <x14:conditionalFormatting xmlns:xm="http://schemas.microsoft.com/office/excel/2006/main">
          <x14:cfRule type="containsText" priority="9975" operator="containsText" id="{4A34E534-14A5-46DB-BAA0-616D24E58F2F}">
            <xm:f>NOT(ISERROR(SEARCH('Listados Datos'!$P$3,AR313)))</xm:f>
            <xm:f>'Listados Datos'!$P$3</xm:f>
            <x14:dxf>
              <fill>
                <patternFill>
                  <bgColor rgb="FF99CC00"/>
                </patternFill>
              </fill>
            </x14:dxf>
          </x14:cfRule>
          <x14:cfRule type="containsText" priority="9976" operator="containsText" id="{EA6B692E-AF5A-4FAA-8390-F3FB132AF59E}">
            <xm:f>NOT(ISERROR(SEARCH('Listados Datos'!$P$4,AR313)))</xm:f>
            <xm:f>'Listados Datos'!$P$4</xm:f>
            <x14:dxf>
              <fill>
                <patternFill>
                  <bgColor rgb="FF33CC33"/>
                </patternFill>
              </fill>
            </x14:dxf>
          </x14:cfRule>
          <x14:cfRule type="containsText" priority="9977" operator="containsText" id="{0AE57901-7912-4B31-9471-B9752DA22C75}">
            <xm:f>NOT(ISERROR(SEARCH('Listados Datos'!$P$5,AR313)))</xm:f>
            <xm:f>'Listados Datos'!$P$5</xm:f>
            <x14:dxf>
              <fill>
                <patternFill>
                  <bgColor rgb="FFFFFF00"/>
                </patternFill>
              </fill>
            </x14:dxf>
          </x14:cfRule>
          <x14:cfRule type="containsText" priority="9978" operator="containsText" id="{A1F140B7-78F9-4505-890D-C566399E1A89}">
            <xm:f>NOT(ISERROR(SEARCH('Listados Datos'!$P$6,AR313)))</xm:f>
            <xm:f>'Listados Datos'!$P$6</xm:f>
            <x14:dxf>
              <fill>
                <patternFill>
                  <bgColor rgb="FFFFC000"/>
                </patternFill>
              </fill>
            </x14:dxf>
          </x14:cfRule>
          <x14:cfRule type="containsText" priority="9979" operator="containsText" id="{5254B41A-8482-4F33-A278-78D7D5BB01E9}">
            <xm:f>NOT(ISERROR(SEARCH('Listados Datos'!$P$7,AR313)))</xm:f>
            <xm:f>'Listados Datos'!$P$7</xm:f>
            <x14:dxf>
              <fill>
                <patternFill>
                  <bgColor rgb="FFFF0000"/>
                </patternFill>
              </fill>
            </x14:dxf>
          </x14:cfRule>
          <xm:sqref>AR313</xm:sqref>
        </x14:conditionalFormatting>
        <x14:conditionalFormatting xmlns:xm="http://schemas.microsoft.com/office/excel/2006/main">
          <x14:cfRule type="containsText" priority="10041" operator="containsText" id="{6C65B2D3-A5FF-4FAC-8DA5-14D76FF3A898}">
            <xm:f>NOT(ISERROR(SEARCH('Listados Datos'!$T$3,AT315)))</xm:f>
            <xm:f>'Listados Datos'!$T$3</xm:f>
            <x14:dxf>
              <fill>
                <patternFill patternType="solid">
                  <bgColor rgb="FFC00000"/>
                </patternFill>
              </fill>
            </x14:dxf>
          </x14:cfRule>
          <x14:cfRule type="containsText" priority="10042" operator="containsText" id="{9461CC8C-800A-4F92-AAEE-73E32EB60AB2}">
            <xm:f>NOT(ISERROR(SEARCH('Listados Datos'!$T$4,AT315)))</xm:f>
            <xm:f>'Listados Datos'!$T$4</xm:f>
            <x14:dxf>
              <font>
                <b/>
                <i val="0"/>
                <color theme="0"/>
              </font>
              <fill>
                <patternFill>
                  <bgColor rgb="FFE26B0A"/>
                </patternFill>
              </fill>
            </x14:dxf>
          </x14:cfRule>
          <x14:cfRule type="containsText" priority="10043" operator="containsText" id="{0B372C72-7DF8-4995-8BF7-BDFCC4709A4B}">
            <xm:f>NOT(ISERROR(SEARCH('Listados Datos'!$T$5,AT315)))</xm:f>
            <xm:f>'Listados Datos'!$T$5</xm:f>
            <x14:dxf>
              <font>
                <b/>
                <i val="0"/>
                <color auto="1"/>
              </font>
              <fill>
                <patternFill>
                  <bgColor rgb="FFFFFF00"/>
                </patternFill>
              </fill>
            </x14:dxf>
          </x14:cfRule>
          <x14:cfRule type="containsText" priority="10044" operator="containsText" id="{0CCED773-9290-4151-8B24-CD65232E8CCC}">
            <xm:f>NOT(ISERROR(SEARCH('Listados Datos'!$T$6,AT315)))</xm:f>
            <xm:f>'Listados Datos'!$T$6</xm:f>
            <x14:dxf>
              <font>
                <b/>
                <i val="0"/>
              </font>
              <fill>
                <patternFill>
                  <bgColor rgb="FF92D050"/>
                </patternFill>
              </fill>
            </x14:dxf>
          </x14:cfRule>
          <xm:sqref>AT315</xm:sqref>
        </x14:conditionalFormatting>
        <x14:conditionalFormatting xmlns:xm="http://schemas.microsoft.com/office/excel/2006/main">
          <x14:cfRule type="containsText" priority="10031" operator="containsText" id="{B259C0BB-39F9-4E20-A952-05CEE8250228}">
            <xm:f>NOT(ISERROR(SEARCH('Listados Datos'!$P$3,AR315)))</xm:f>
            <xm:f>'Listados Datos'!$P$3</xm:f>
            <x14:dxf>
              <fill>
                <patternFill>
                  <bgColor rgb="FF99CC00"/>
                </patternFill>
              </fill>
            </x14:dxf>
          </x14:cfRule>
          <x14:cfRule type="containsText" priority="10032" operator="containsText" id="{C6B5DF2F-3830-4FFB-A9A5-DF1B55639EA2}">
            <xm:f>NOT(ISERROR(SEARCH('Listados Datos'!$P$4,AR315)))</xm:f>
            <xm:f>'Listados Datos'!$P$4</xm:f>
            <x14:dxf>
              <fill>
                <patternFill>
                  <bgColor rgb="FF33CC33"/>
                </patternFill>
              </fill>
            </x14:dxf>
          </x14:cfRule>
          <x14:cfRule type="containsText" priority="10033" operator="containsText" id="{61B881EC-183A-4521-9893-CAA6BF7653E6}">
            <xm:f>NOT(ISERROR(SEARCH('Listados Datos'!$P$5,AR315)))</xm:f>
            <xm:f>'Listados Datos'!$P$5</xm:f>
            <x14:dxf>
              <fill>
                <patternFill>
                  <bgColor rgb="FFFFFF00"/>
                </patternFill>
              </fill>
            </x14:dxf>
          </x14:cfRule>
          <x14:cfRule type="containsText" priority="10034" operator="containsText" id="{4B3036B8-D40C-48EE-850D-CC3F486FDA22}">
            <xm:f>NOT(ISERROR(SEARCH('Listados Datos'!$P$6,AR315)))</xm:f>
            <xm:f>'Listados Datos'!$P$6</xm:f>
            <x14:dxf>
              <fill>
                <patternFill>
                  <bgColor rgb="FFFFC000"/>
                </patternFill>
              </fill>
            </x14:dxf>
          </x14:cfRule>
          <x14:cfRule type="containsText" priority="10035" operator="containsText" id="{B7A198B9-F493-4F26-9DB1-B872DD22BF57}">
            <xm:f>NOT(ISERROR(SEARCH('Listados Datos'!$P$7,AR315)))</xm:f>
            <xm:f>'Listados Datos'!$P$7</xm:f>
            <x14:dxf>
              <fill>
                <patternFill>
                  <bgColor rgb="FFFF0000"/>
                </patternFill>
              </fill>
            </x14:dxf>
          </x14:cfRule>
          <xm:sqref>AR315</xm:sqref>
        </x14:conditionalFormatting>
        <x14:conditionalFormatting xmlns:xm="http://schemas.microsoft.com/office/excel/2006/main">
          <x14:cfRule type="containsText" priority="9999" operator="containsText" id="{0B7B1877-5E03-4DCE-A809-D279A90153AE}">
            <xm:f>NOT(ISERROR(SEARCH('Listados Datos'!$T$3,AT312)))</xm:f>
            <xm:f>'Listados Datos'!$T$3</xm:f>
            <x14:dxf>
              <fill>
                <patternFill patternType="solid">
                  <bgColor rgb="FFC00000"/>
                </patternFill>
              </fill>
            </x14:dxf>
          </x14:cfRule>
          <x14:cfRule type="containsText" priority="10000" operator="containsText" id="{7CDFDA60-74DA-4978-A1DD-9DDC6A52D190}">
            <xm:f>NOT(ISERROR(SEARCH('Listados Datos'!$T$4,AT312)))</xm:f>
            <xm:f>'Listados Datos'!$T$4</xm:f>
            <x14:dxf>
              <font>
                <b/>
                <i val="0"/>
                <color theme="0"/>
              </font>
              <fill>
                <patternFill>
                  <bgColor rgb="FFE26B0A"/>
                </patternFill>
              </fill>
            </x14:dxf>
          </x14:cfRule>
          <x14:cfRule type="containsText" priority="10001" operator="containsText" id="{18D51752-FD53-4E0F-ADAC-E5C074C54660}">
            <xm:f>NOT(ISERROR(SEARCH('Listados Datos'!$T$5,AT312)))</xm:f>
            <xm:f>'Listados Datos'!$T$5</xm:f>
            <x14:dxf>
              <font>
                <b/>
                <i val="0"/>
                <color auto="1"/>
              </font>
              <fill>
                <patternFill>
                  <bgColor rgb="FFFFFF00"/>
                </patternFill>
              </fill>
            </x14:dxf>
          </x14:cfRule>
          <x14:cfRule type="containsText" priority="10002" operator="containsText" id="{2C6C265F-7C96-4C47-B7BD-411C5F55D8B0}">
            <xm:f>NOT(ISERROR(SEARCH('Listados Datos'!$T$6,AT312)))</xm:f>
            <xm:f>'Listados Datos'!$T$6</xm:f>
            <x14:dxf>
              <font>
                <b/>
                <i val="0"/>
              </font>
              <fill>
                <patternFill>
                  <bgColor rgb="FF92D050"/>
                </patternFill>
              </fill>
            </x14:dxf>
          </x14:cfRule>
          <xm:sqref>AT312</xm:sqref>
        </x14:conditionalFormatting>
        <x14:conditionalFormatting xmlns:xm="http://schemas.microsoft.com/office/excel/2006/main">
          <x14:cfRule type="containsText" priority="9989" operator="containsText" id="{54348DE9-2C71-4317-849F-F7A3B44AB116}">
            <xm:f>NOT(ISERROR(SEARCH('Listados Datos'!$P$3,AR312)))</xm:f>
            <xm:f>'Listados Datos'!$P$3</xm:f>
            <x14:dxf>
              <fill>
                <patternFill>
                  <bgColor rgb="FF99CC00"/>
                </patternFill>
              </fill>
            </x14:dxf>
          </x14:cfRule>
          <x14:cfRule type="containsText" priority="9990" operator="containsText" id="{6B910AAC-2A3F-4680-9678-AA115DA772AD}">
            <xm:f>NOT(ISERROR(SEARCH('Listados Datos'!$P$4,AR312)))</xm:f>
            <xm:f>'Listados Datos'!$P$4</xm:f>
            <x14:dxf>
              <fill>
                <patternFill>
                  <bgColor rgb="FF33CC33"/>
                </patternFill>
              </fill>
            </x14:dxf>
          </x14:cfRule>
          <x14:cfRule type="containsText" priority="9991" operator="containsText" id="{B764188D-1221-4E49-A310-21DF76A2452D}">
            <xm:f>NOT(ISERROR(SEARCH('Listados Datos'!$P$5,AR312)))</xm:f>
            <xm:f>'Listados Datos'!$P$5</xm:f>
            <x14:dxf>
              <fill>
                <patternFill>
                  <bgColor rgb="FFFFFF00"/>
                </patternFill>
              </fill>
            </x14:dxf>
          </x14:cfRule>
          <x14:cfRule type="containsText" priority="9992" operator="containsText" id="{51D72DA4-A38B-40EF-8D97-275156F9CA1D}">
            <xm:f>NOT(ISERROR(SEARCH('Listados Datos'!$P$6,AR312)))</xm:f>
            <xm:f>'Listados Datos'!$P$6</xm:f>
            <x14:dxf>
              <fill>
                <patternFill>
                  <bgColor rgb="FFFFC000"/>
                </patternFill>
              </fill>
            </x14:dxf>
          </x14:cfRule>
          <x14:cfRule type="containsText" priority="9993" operator="containsText" id="{195F561B-65BB-4F8B-95CC-E9C968A67A08}">
            <xm:f>NOT(ISERROR(SEARCH('Listados Datos'!$P$7,AR312)))</xm:f>
            <xm:f>'Listados Datos'!$P$7</xm:f>
            <x14:dxf>
              <fill>
                <patternFill>
                  <bgColor rgb="FFFF0000"/>
                </patternFill>
              </fill>
            </x14:dxf>
          </x14:cfRule>
          <xm:sqref>AR312</xm:sqref>
        </x14:conditionalFormatting>
        <x14:conditionalFormatting xmlns:xm="http://schemas.microsoft.com/office/excel/2006/main">
          <x14:cfRule type="containsText" priority="10107" operator="containsText" id="{AE060F8C-F13E-423D-B8F7-623304F050DF}">
            <xm:f>NOT(ISERROR(SEARCH('Listados Datos'!$T$3,AF310)))</xm:f>
            <xm:f>'Listados Datos'!$T$3</xm:f>
            <x14:dxf>
              <fill>
                <patternFill patternType="solid">
                  <bgColor rgb="FFC00000"/>
                </patternFill>
              </fill>
            </x14:dxf>
          </x14:cfRule>
          <x14:cfRule type="containsText" priority="10108" operator="containsText" id="{BB178130-7A82-4EE6-8578-8E21DE9B993B}">
            <xm:f>NOT(ISERROR(SEARCH('Listados Datos'!$T$4,AF310)))</xm:f>
            <xm:f>'Listados Datos'!$T$4</xm:f>
            <x14:dxf>
              <font>
                <b/>
                <i val="0"/>
                <color theme="0"/>
              </font>
              <fill>
                <patternFill>
                  <bgColor rgb="FFE26B0A"/>
                </patternFill>
              </fill>
            </x14:dxf>
          </x14:cfRule>
          <x14:cfRule type="containsText" priority="10109" operator="containsText" id="{B8EE48E1-9F52-4FA1-8FFF-15496436119E}">
            <xm:f>NOT(ISERROR(SEARCH('Listados Datos'!$T$5,AF310)))</xm:f>
            <xm:f>'Listados Datos'!$T$5</xm:f>
            <x14:dxf>
              <font>
                <b/>
                <i val="0"/>
                <color auto="1"/>
              </font>
              <fill>
                <patternFill>
                  <bgColor rgb="FFFFFF00"/>
                </patternFill>
              </fill>
            </x14:dxf>
          </x14:cfRule>
          <x14:cfRule type="containsText" priority="10110" operator="containsText" id="{66F5B40C-CD04-43EB-8492-1D28D2EC7813}">
            <xm:f>NOT(ISERROR(SEARCH('Listados Datos'!$T$6,AF310)))</xm:f>
            <xm:f>'Listados Datos'!$T$6</xm:f>
            <x14:dxf>
              <font>
                <b/>
                <i val="0"/>
              </font>
              <fill>
                <patternFill>
                  <bgColor rgb="FF92D050"/>
                </patternFill>
              </fill>
            </x14:dxf>
          </x14:cfRule>
          <xm:sqref>AF310:AF311 AF315</xm:sqref>
        </x14:conditionalFormatting>
        <x14:conditionalFormatting xmlns:xm="http://schemas.microsoft.com/office/excel/2006/main">
          <x14:cfRule type="containsText" priority="10103" operator="containsText" id="{CE879FFC-0FDD-4331-A6C4-7843516E79E8}">
            <xm:f>NOT(ISERROR(SEARCH('Listados Datos'!$T$3,AB310)))</xm:f>
            <xm:f>'Listados Datos'!$T$3</xm:f>
            <x14:dxf>
              <fill>
                <patternFill patternType="solid">
                  <bgColor rgb="FFC00000"/>
                </patternFill>
              </fill>
            </x14:dxf>
          </x14:cfRule>
          <x14:cfRule type="containsText" priority="10104" operator="containsText" id="{AC49E1A5-E40E-4796-924C-61592602D0D4}">
            <xm:f>NOT(ISERROR(SEARCH('Listados Datos'!$T$4,AB310)))</xm:f>
            <xm:f>'Listados Datos'!$T$4</xm:f>
            <x14:dxf>
              <font>
                <b/>
                <i val="0"/>
                <color theme="0"/>
              </font>
              <fill>
                <patternFill>
                  <bgColor rgb="FFE26B0A"/>
                </patternFill>
              </fill>
            </x14:dxf>
          </x14:cfRule>
          <x14:cfRule type="containsText" priority="10105" operator="containsText" id="{CB460D26-AC1B-4915-8826-B527FAA17771}">
            <xm:f>NOT(ISERROR(SEARCH('Listados Datos'!$T$5,AB310)))</xm:f>
            <xm:f>'Listados Datos'!$T$5</xm:f>
            <x14:dxf>
              <font>
                <b/>
                <i val="0"/>
                <color auto="1"/>
              </font>
              <fill>
                <patternFill>
                  <bgColor rgb="FFFFFF00"/>
                </patternFill>
              </fill>
            </x14:dxf>
          </x14:cfRule>
          <x14:cfRule type="containsText" priority="10106" operator="containsText" id="{BECBACE9-4735-42E2-8481-FEACB5A8B173}">
            <xm:f>NOT(ISERROR(SEARCH('Listados Datos'!$T$6,AB310)))</xm:f>
            <xm:f>'Listados Datos'!$T$6</xm:f>
            <x14:dxf>
              <font>
                <b/>
                <i val="0"/>
              </font>
              <fill>
                <patternFill>
                  <bgColor rgb="FF92D050"/>
                </patternFill>
              </fill>
            </x14:dxf>
          </x14:cfRule>
          <xm:sqref>AB310:AB311</xm:sqref>
        </x14:conditionalFormatting>
        <x14:conditionalFormatting xmlns:xm="http://schemas.microsoft.com/office/excel/2006/main">
          <x14:cfRule type="containsText" priority="10093" operator="containsText" id="{8BA7AD0B-1088-4E76-B0DC-2C4FD5FBD618}">
            <xm:f>NOT(ISERROR(SEARCH('Listados Datos'!$P$3,Z310)))</xm:f>
            <xm:f>'Listados Datos'!$P$3</xm:f>
            <x14:dxf>
              <fill>
                <patternFill>
                  <bgColor rgb="FF99CC00"/>
                </patternFill>
              </fill>
            </x14:dxf>
          </x14:cfRule>
          <x14:cfRule type="containsText" priority="10094" operator="containsText" id="{16B81615-2673-4D5D-B3E0-CD6C5216086C}">
            <xm:f>NOT(ISERROR(SEARCH('Listados Datos'!$P$4,Z310)))</xm:f>
            <xm:f>'Listados Datos'!$P$4</xm:f>
            <x14:dxf>
              <fill>
                <patternFill>
                  <bgColor rgb="FF33CC33"/>
                </patternFill>
              </fill>
            </x14:dxf>
          </x14:cfRule>
          <x14:cfRule type="containsText" priority="10095" operator="containsText" id="{13301345-806B-4855-885F-AB2388D4939B}">
            <xm:f>NOT(ISERROR(SEARCH('Listados Datos'!$P$5,Z310)))</xm:f>
            <xm:f>'Listados Datos'!$P$5</xm:f>
            <x14:dxf>
              <fill>
                <patternFill>
                  <bgColor rgb="FFFFFF00"/>
                </patternFill>
              </fill>
            </x14:dxf>
          </x14:cfRule>
          <x14:cfRule type="containsText" priority="10096" operator="containsText" id="{3954BC49-8879-4C4D-9508-332595C2577F}">
            <xm:f>NOT(ISERROR(SEARCH('Listados Datos'!$P$6,Z310)))</xm:f>
            <xm:f>'Listados Datos'!$P$6</xm:f>
            <x14:dxf>
              <fill>
                <patternFill>
                  <bgColor rgb="FFFFC000"/>
                </patternFill>
              </fill>
            </x14:dxf>
          </x14:cfRule>
          <x14:cfRule type="containsText" priority="10097" operator="containsText" id="{CE2937D4-2B73-4666-9695-44813D48E7DD}">
            <xm:f>NOT(ISERROR(SEARCH('Listados Datos'!$P$7,Z310)))</xm:f>
            <xm:f>'Listados Datos'!$P$7</xm:f>
            <x14:dxf>
              <fill>
                <patternFill>
                  <bgColor rgb="FFFF0000"/>
                </patternFill>
              </fill>
            </x14:dxf>
          </x14:cfRule>
          <xm:sqref>Z310:Z311</xm:sqref>
        </x14:conditionalFormatting>
        <x14:conditionalFormatting xmlns:xm="http://schemas.microsoft.com/office/excel/2006/main">
          <x14:cfRule type="containsText" priority="10069" operator="containsText" id="{7A283435-60E8-4AF2-8948-8349424C489A}">
            <xm:f>NOT(ISERROR(SEARCH('Listados Datos'!$T$3,AT310)))</xm:f>
            <xm:f>'Listados Datos'!$T$3</xm:f>
            <x14:dxf>
              <fill>
                <patternFill patternType="solid">
                  <bgColor rgb="FFC00000"/>
                </patternFill>
              </fill>
            </x14:dxf>
          </x14:cfRule>
          <x14:cfRule type="containsText" priority="10070" operator="containsText" id="{51AA64CE-800C-4326-A10E-A302C3DE7BDA}">
            <xm:f>NOT(ISERROR(SEARCH('Listados Datos'!$T$4,AT310)))</xm:f>
            <xm:f>'Listados Datos'!$T$4</xm:f>
            <x14:dxf>
              <font>
                <b/>
                <i val="0"/>
                <color theme="0"/>
              </font>
              <fill>
                <patternFill>
                  <bgColor rgb="FFE26B0A"/>
                </patternFill>
              </fill>
            </x14:dxf>
          </x14:cfRule>
          <x14:cfRule type="containsText" priority="10071" operator="containsText" id="{EEE66F12-EC77-4B48-9DF5-ECBB34EDE164}">
            <xm:f>NOT(ISERROR(SEARCH('Listados Datos'!$T$5,AT310)))</xm:f>
            <xm:f>'Listados Datos'!$T$5</xm:f>
            <x14:dxf>
              <font>
                <b/>
                <i val="0"/>
                <color auto="1"/>
              </font>
              <fill>
                <patternFill>
                  <bgColor rgb="FFFFFF00"/>
                </patternFill>
              </fill>
            </x14:dxf>
          </x14:cfRule>
          <x14:cfRule type="containsText" priority="10072" operator="containsText" id="{EFBA373E-EAC9-4C03-8520-5403DF8799D2}">
            <xm:f>NOT(ISERROR(SEARCH('Listados Datos'!$T$6,AT310)))</xm:f>
            <xm:f>'Listados Datos'!$T$6</xm:f>
            <x14:dxf>
              <font>
                <b/>
                <i val="0"/>
              </font>
              <fill>
                <patternFill>
                  <bgColor rgb="FF92D050"/>
                </patternFill>
              </fill>
            </x14:dxf>
          </x14:cfRule>
          <xm:sqref>AT310</xm:sqref>
        </x14:conditionalFormatting>
        <x14:conditionalFormatting xmlns:xm="http://schemas.microsoft.com/office/excel/2006/main">
          <x14:cfRule type="containsText" priority="10059" operator="containsText" id="{7CA1DCBD-448E-4016-8A01-0CD7DC379015}">
            <xm:f>NOT(ISERROR(SEARCH('Listados Datos'!$P$3,AR310)))</xm:f>
            <xm:f>'Listados Datos'!$P$3</xm:f>
            <x14:dxf>
              <fill>
                <patternFill>
                  <bgColor rgb="FF99CC00"/>
                </patternFill>
              </fill>
            </x14:dxf>
          </x14:cfRule>
          <x14:cfRule type="containsText" priority="10060" operator="containsText" id="{57DA053D-1FA7-4212-AB33-FD8482E5D1FD}">
            <xm:f>NOT(ISERROR(SEARCH('Listados Datos'!$P$4,AR310)))</xm:f>
            <xm:f>'Listados Datos'!$P$4</xm:f>
            <x14:dxf>
              <fill>
                <patternFill>
                  <bgColor rgb="FF33CC33"/>
                </patternFill>
              </fill>
            </x14:dxf>
          </x14:cfRule>
          <x14:cfRule type="containsText" priority="10061" operator="containsText" id="{72F3CB64-EC2F-446F-9997-BCDE9DAFD7B6}">
            <xm:f>NOT(ISERROR(SEARCH('Listados Datos'!$P$5,AR310)))</xm:f>
            <xm:f>'Listados Datos'!$P$5</xm:f>
            <x14:dxf>
              <fill>
                <patternFill>
                  <bgColor rgb="FFFFFF00"/>
                </patternFill>
              </fill>
            </x14:dxf>
          </x14:cfRule>
          <x14:cfRule type="containsText" priority="10062" operator="containsText" id="{69E107B4-0608-4F0C-8BDB-6CE1C45A6D44}">
            <xm:f>NOT(ISERROR(SEARCH('Listados Datos'!$P$6,AR310)))</xm:f>
            <xm:f>'Listados Datos'!$P$6</xm:f>
            <x14:dxf>
              <fill>
                <patternFill>
                  <bgColor rgb="FFFFC000"/>
                </patternFill>
              </fill>
            </x14:dxf>
          </x14:cfRule>
          <x14:cfRule type="containsText" priority="10063" operator="containsText" id="{BA609464-B645-49DF-8681-C83727C191D0}">
            <xm:f>NOT(ISERROR(SEARCH('Listados Datos'!$P$7,AR310)))</xm:f>
            <xm:f>'Listados Datos'!$P$7</xm:f>
            <x14:dxf>
              <fill>
                <patternFill>
                  <bgColor rgb="FFFF0000"/>
                </patternFill>
              </fill>
            </x14:dxf>
          </x14:cfRule>
          <xm:sqref>AR310</xm:sqref>
        </x14:conditionalFormatting>
        <x14:conditionalFormatting xmlns:xm="http://schemas.microsoft.com/office/excel/2006/main">
          <x14:cfRule type="containsText" priority="10055" operator="containsText" id="{754411E0-9058-481B-B03E-E20BCEABD389}">
            <xm:f>NOT(ISERROR(SEARCH('Listados Datos'!$T$3,AT311)))</xm:f>
            <xm:f>'Listados Datos'!$T$3</xm:f>
            <x14:dxf>
              <fill>
                <patternFill patternType="solid">
                  <bgColor rgb="FFC00000"/>
                </patternFill>
              </fill>
            </x14:dxf>
          </x14:cfRule>
          <x14:cfRule type="containsText" priority="10056" operator="containsText" id="{8A8F7D8B-6022-49F2-8887-3AB23C9402BD}">
            <xm:f>NOT(ISERROR(SEARCH('Listados Datos'!$T$4,AT311)))</xm:f>
            <xm:f>'Listados Datos'!$T$4</xm:f>
            <x14:dxf>
              <font>
                <b/>
                <i val="0"/>
                <color theme="0"/>
              </font>
              <fill>
                <patternFill>
                  <bgColor rgb="FFE26B0A"/>
                </patternFill>
              </fill>
            </x14:dxf>
          </x14:cfRule>
          <x14:cfRule type="containsText" priority="10057" operator="containsText" id="{3D8A7A8D-95EB-49CA-B1F3-D672056BD04D}">
            <xm:f>NOT(ISERROR(SEARCH('Listados Datos'!$T$5,AT311)))</xm:f>
            <xm:f>'Listados Datos'!$T$5</xm:f>
            <x14:dxf>
              <font>
                <b/>
                <i val="0"/>
                <color auto="1"/>
              </font>
              <fill>
                <patternFill>
                  <bgColor rgb="FFFFFF00"/>
                </patternFill>
              </fill>
            </x14:dxf>
          </x14:cfRule>
          <x14:cfRule type="containsText" priority="10058" operator="containsText" id="{7650031A-FE52-470B-B9D1-28F8CA213B8A}">
            <xm:f>NOT(ISERROR(SEARCH('Listados Datos'!$T$6,AT311)))</xm:f>
            <xm:f>'Listados Datos'!$T$6</xm:f>
            <x14:dxf>
              <font>
                <b/>
                <i val="0"/>
              </font>
              <fill>
                <patternFill>
                  <bgColor rgb="FF92D050"/>
                </patternFill>
              </fill>
            </x14:dxf>
          </x14:cfRule>
          <xm:sqref>AT311</xm:sqref>
        </x14:conditionalFormatting>
        <x14:conditionalFormatting xmlns:xm="http://schemas.microsoft.com/office/excel/2006/main">
          <x14:cfRule type="containsText" priority="10045" operator="containsText" id="{9B56A0D0-C1F4-4CF4-A168-CA3417798213}">
            <xm:f>NOT(ISERROR(SEARCH('Listados Datos'!$P$3,AR311)))</xm:f>
            <xm:f>'Listados Datos'!$P$3</xm:f>
            <x14:dxf>
              <fill>
                <patternFill>
                  <bgColor rgb="FF99CC00"/>
                </patternFill>
              </fill>
            </x14:dxf>
          </x14:cfRule>
          <x14:cfRule type="containsText" priority="10046" operator="containsText" id="{E20205E0-3A10-4FD1-9A01-E32B83B42169}">
            <xm:f>NOT(ISERROR(SEARCH('Listados Datos'!$P$4,AR311)))</xm:f>
            <xm:f>'Listados Datos'!$P$4</xm:f>
            <x14:dxf>
              <fill>
                <patternFill>
                  <bgColor rgb="FF33CC33"/>
                </patternFill>
              </fill>
            </x14:dxf>
          </x14:cfRule>
          <x14:cfRule type="containsText" priority="10047" operator="containsText" id="{D36A480F-BC14-4E2B-90C0-8464AD894392}">
            <xm:f>NOT(ISERROR(SEARCH('Listados Datos'!$P$5,AR311)))</xm:f>
            <xm:f>'Listados Datos'!$P$5</xm:f>
            <x14:dxf>
              <fill>
                <patternFill>
                  <bgColor rgb="FFFFFF00"/>
                </patternFill>
              </fill>
            </x14:dxf>
          </x14:cfRule>
          <x14:cfRule type="containsText" priority="10048" operator="containsText" id="{2162A5E8-B950-451F-AC4C-4988C4AA20F6}">
            <xm:f>NOT(ISERROR(SEARCH('Listados Datos'!$P$6,AR311)))</xm:f>
            <xm:f>'Listados Datos'!$P$6</xm:f>
            <x14:dxf>
              <fill>
                <patternFill>
                  <bgColor rgb="FFFFC000"/>
                </patternFill>
              </fill>
            </x14:dxf>
          </x14:cfRule>
          <x14:cfRule type="containsText" priority="10049" operator="containsText" id="{7CAFA7AC-09CD-4992-BC0C-BD3B73771E39}">
            <xm:f>NOT(ISERROR(SEARCH('Listados Datos'!$P$7,AR311)))</xm:f>
            <xm:f>'Listados Datos'!$P$7</xm:f>
            <x14:dxf>
              <fill>
                <patternFill>
                  <bgColor rgb="FFFF0000"/>
                </patternFill>
              </fill>
            </x14:dxf>
          </x14:cfRule>
          <xm:sqref>AR311</xm:sqref>
        </x14:conditionalFormatting>
        <x14:conditionalFormatting xmlns:xm="http://schemas.microsoft.com/office/excel/2006/main">
          <x14:cfRule type="containsText" priority="10027" operator="containsText" id="{71C1D583-127E-4C67-8EBC-21706A915053}">
            <xm:f>NOT(ISERROR(SEARCH('Listados Datos'!$T$3,AF312)))</xm:f>
            <xm:f>'Listados Datos'!$T$3</xm:f>
            <x14:dxf>
              <fill>
                <patternFill patternType="solid">
                  <bgColor rgb="FFC00000"/>
                </patternFill>
              </fill>
            </x14:dxf>
          </x14:cfRule>
          <x14:cfRule type="containsText" priority="10028" operator="containsText" id="{DD1DB66F-E84A-4BF3-A499-F7C43513BE4D}">
            <xm:f>NOT(ISERROR(SEARCH('Listados Datos'!$T$4,AF312)))</xm:f>
            <xm:f>'Listados Datos'!$T$4</xm:f>
            <x14:dxf>
              <font>
                <b/>
                <i val="0"/>
                <color theme="0"/>
              </font>
              <fill>
                <patternFill>
                  <bgColor rgb="FFE26B0A"/>
                </patternFill>
              </fill>
            </x14:dxf>
          </x14:cfRule>
          <x14:cfRule type="containsText" priority="10029" operator="containsText" id="{E85FC65A-24B6-443A-B075-24B45B7EFC87}">
            <xm:f>NOT(ISERROR(SEARCH('Listados Datos'!$T$5,AF312)))</xm:f>
            <xm:f>'Listados Datos'!$T$5</xm:f>
            <x14:dxf>
              <font>
                <b/>
                <i val="0"/>
                <color auto="1"/>
              </font>
              <fill>
                <patternFill>
                  <bgColor rgb="FFFFFF00"/>
                </patternFill>
              </fill>
            </x14:dxf>
          </x14:cfRule>
          <x14:cfRule type="containsText" priority="10030" operator="containsText" id="{93783E89-2E47-468C-8B66-5F0E053029AF}">
            <xm:f>NOT(ISERROR(SEARCH('Listados Datos'!$T$6,AF312)))</xm:f>
            <xm:f>'Listados Datos'!$T$6</xm:f>
            <x14:dxf>
              <font>
                <b/>
                <i val="0"/>
              </font>
              <fill>
                <patternFill>
                  <bgColor rgb="FF92D050"/>
                </patternFill>
              </fill>
            </x14:dxf>
          </x14:cfRule>
          <xm:sqref>AF312:AF313</xm:sqref>
        </x14:conditionalFormatting>
        <x14:conditionalFormatting xmlns:xm="http://schemas.microsoft.com/office/excel/2006/main">
          <x14:cfRule type="containsText" priority="10023" operator="containsText" id="{51D48203-0229-4B40-9A86-0C52666558C7}">
            <xm:f>NOT(ISERROR(SEARCH('Listados Datos'!$T$3,AB312)))</xm:f>
            <xm:f>'Listados Datos'!$T$3</xm:f>
            <x14:dxf>
              <fill>
                <patternFill patternType="solid">
                  <bgColor rgb="FFC00000"/>
                </patternFill>
              </fill>
            </x14:dxf>
          </x14:cfRule>
          <x14:cfRule type="containsText" priority="10024" operator="containsText" id="{A920B17D-E25C-4004-83F7-0F3F3714E6E6}">
            <xm:f>NOT(ISERROR(SEARCH('Listados Datos'!$T$4,AB312)))</xm:f>
            <xm:f>'Listados Datos'!$T$4</xm:f>
            <x14:dxf>
              <font>
                <b/>
                <i val="0"/>
                <color theme="0"/>
              </font>
              <fill>
                <patternFill>
                  <bgColor rgb="FFE26B0A"/>
                </patternFill>
              </fill>
            </x14:dxf>
          </x14:cfRule>
          <x14:cfRule type="containsText" priority="10025" operator="containsText" id="{498BB656-DFDE-4DFB-94FC-ADFBD0652AA8}">
            <xm:f>NOT(ISERROR(SEARCH('Listados Datos'!$T$5,AB312)))</xm:f>
            <xm:f>'Listados Datos'!$T$5</xm:f>
            <x14:dxf>
              <font>
                <b/>
                <i val="0"/>
                <color auto="1"/>
              </font>
              <fill>
                <patternFill>
                  <bgColor rgb="FFFFFF00"/>
                </patternFill>
              </fill>
            </x14:dxf>
          </x14:cfRule>
          <x14:cfRule type="containsText" priority="10026" operator="containsText" id="{753C40EB-2AC6-4019-85EB-12A5D4E00A64}">
            <xm:f>NOT(ISERROR(SEARCH('Listados Datos'!$T$6,AB312)))</xm:f>
            <xm:f>'Listados Datos'!$T$6</xm:f>
            <x14:dxf>
              <font>
                <b/>
                <i val="0"/>
              </font>
              <fill>
                <patternFill>
                  <bgColor rgb="FF92D050"/>
                </patternFill>
              </fill>
            </x14:dxf>
          </x14:cfRule>
          <xm:sqref>AB312:AB313</xm:sqref>
        </x14:conditionalFormatting>
        <x14:conditionalFormatting xmlns:xm="http://schemas.microsoft.com/office/excel/2006/main">
          <x14:cfRule type="containsText" priority="10013" operator="containsText" id="{E4F7662C-1440-4D90-AB15-185BA9C2A8D9}">
            <xm:f>NOT(ISERROR(SEARCH('Listados Datos'!$P$3,Z312)))</xm:f>
            <xm:f>'Listados Datos'!$P$3</xm:f>
            <x14:dxf>
              <fill>
                <patternFill>
                  <bgColor rgb="FF99CC00"/>
                </patternFill>
              </fill>
            </x14:dxf>
          </x14:cfRule>
          <x14:cfRule type="containsText" priority="10014" operator="containsText" id="{1210CD7D-7E51-48D5-BF29-870208388D58}">
            <xm:f>NOT(ISERROR(SEARCH('Listados Datos'!$P$4,Z312)))</xm:f>
            <xm:f>'Listados Datos'!$P$4</xm:f>
            <x14:dxf>
              <fill>
                <patternFill>
                  <bgColor rgb="FF33CC33"/>
                </patternFill>
              </fill>
            </x14:dxf>
          </x14:cfRule>
          <x14:cfRule type="containsText" priority="10015" operator="containsText" id="{DFBC7021-149C-4290-A2B3-203AC9F6FE89}">
            <xm:f>NOT(ISERROR(SEARCH('Listados Datos'!$P$5,Z312)))</xm:f>
            <xm:f>'Listados Datos'!$P$5</xm:f>
            <x14:dxf>
              <fill>
                <patternFill>
                  <bgColor rgb="FFFFFF00"/>
                </patternFill>
              </fill>
            </x14:dxf>
          </x14:cfRule>
          <x14:cfRule type="containsText" priority="10016" operator="containsText" id="{1A5211C3-C245-45C3-91A1-80D326A50D1D}">
            <xm:f>NOT(ISERROR(SEARCH('Listados Datos'!$P$6,Z312)))</xm:f>
            <xm:f>'Listados Datos'!$P$6</xm:f>
            <x14:dxf>
              <fill>
                <patternFill>
                  <bgColor rgb="FFFFC000"/>
                </patternFill>
              </fill>
            </x14:dxf>
          </x14:cfRule>
          <x14:cfRule type="containsText" priority="10017" operator="containsText" id="{9EE26252-C2EC-459B-845D-9B30945C5CB1}">
            <xm:f>NOT(ISERROR(SEARCH('Listados Datos'!$P$7,Z312)))</xm:f>
            <xm:f>'Listados Datos'!$P$7</xm:f>
            <x14:dxf>
              <fill>
                <patternFill>
                  <bgColor rgb="FFFF0000"/>
                </patternFill>
              </fill>
            </x14:dxf>
          </x14:cfRule>
          <xm:sqref>Z312:Z313</xm:sqref>
        </x14:conditionalFormatting>
        <x14:conditionalFormatting xmlns:xm="http://schemas.microsoft.com/office/excel/2006/main">
          <x14:cfRule type="containsText" priority="9985" operator="containsText" id="{7481C5AB-C936-40CE-9D7A-89934F42C970}">
            <xm:f>NOT(ISERROR(SEARCH('Listados Datos'!$T$3,AT313)))</xm:f>
            <xm:f>'Listados Datos'!$T$3</xm:f>
            <x14:dxf>
              <fill>
                <patternFill patternType="solid">
                  <bgColor rgb="FFC00000"/>
                </patternFill>
              </fill>
            </x14:dxf>
          </x14:cfRule>
          <x14:cfRule type="containsText" priority="9986" operator="containsText" id="{22EBB6D6-6AAC-4970-920C-010E629832FD}">
            <xm:f>NOT(ISERROR(SEARCH('Listados Datos'!$T$4,AT313)))</xm:f>
            <xm:f>'Listados Datos'!$T$4</xm:f>
            <x14:dxf>
              <font>
                <b/>
                <i val="0"/>
                <color theme="0"/>
              </font>
              <fill>
                <patternFill>
                  <bgColor rgb="FFE26B0A"/>
                </patternFill>
              </fill>
            </x14:dxf>
          </x14:cfRule>
          <x14:cfRule type="containsText" priority="9987" operator="containsText" id="{374FC8D3-AA01-4C76-9206-FDBCF166DB73}">
            <xm:f>NOT(ISERROR(SEARCH('Listados Datos'!$T$5,AT313)))</xm:f>
            <xm:f>'Listados Datos'!$T$5</xm:f>
            <x14:dxf>
              <font>
                <b/>
                <i val="0"/>
                <color auto="1"/>
              </font>
              <fill>
                <patternFill>
                  <bgColor rgb="FFFFFF00"/>
                </patternFill>
              </fill>
            </x14:dxf>
          </x14:cfRule>
          <x14:cfRule type="containsText" priority="9988" operator="containsText" id="{73762B2E-8E72-4CD9-9AA9-06BE3C152285}">
            <xm:f>NOT(ISERROR(SEARCH('Listados Datos'!$T$6,AT313)))</xm:f>
            <xm:f>'Listados Datos'!$T$6</xm:f>
            <x14:dxf>
              <font>
                <b/>
                <i val="0"/>
              </font>
              <fill>
                <patternFill>
                  <bgColor rgb="FF92D050"/>
                </patternFill>
              </fill>
            </x14:dxf>
          </x14:cfRule>
          <xm:sqref>AT313</xm:sqref>
        </x14:conditionalFormatting>
        <x14:conditionalFormatting xmlns:xm="http://schemas.microsoft.com/office/excel/2006/main">
          <x14:cfRule type="containsText" priority="9933" operator="containsText" id="{8861E191-94AC-467C-8915-7B13BA214FB6}">
            <xm:f>NOT(ISERROR(SEARCH('Listados Datos'!$P$3,AR314)))</xm:f>
            <xm:f>'Listados Datos'!$P$3</xm:f>
            <x14:dxf>
              <fill>
                <patternFill>
                  <bgColor rgb="FF99CC00"/>
                </patternFill>
              </fill>
            </x14:dxf>
          </x14:cfRule>
          <x14:cfRule type="containsText" priority="9934" operator="containsText" id="{BA944F6C-3374-43D2-8281-1799ECD22EB5}">
            <xm:f>NOT(ISERROR(SEARCH('Listados Datos'!$P$4,AR314)))</xm:f>
            <xm:f>'Listados Datos'!$P$4</xm:f>
            <x14:dxf>
              <fill>
                <patternFill>
                  <bgColor rgb="FF33CC33"/>
                </patternFill>
              </fill>
            </x14:dxf>
          </x14:cfRule>
          <x14:cfRule type="containsText" priority="9935" operator="containsText" id="{9EB9B838-9773-4E2F-99C1-6F07933B85B7}">
            <xm:f>NOT(ISERROR(SEARCH('Listados Datos'!$P$5,AR314)))</xm:f>
            <xm:f>'Listados Datos'!$P$5</xm:f>
            <x14:dxf>
              <fill>
                <patternFill>
                  <bgColor rgb="FFFFFF00"/>
                </patternFill>
              </fill>
            </x14:dxf>
          </x14:cfRule>
          <x14:cfRule type="containsText" priority="9936" operator="containsText" id="{D4E195D7-B648-4D50-8C00-6D178A5E1F3A}">
            <xm:f>NOT(ISERROR(SEARCH('Listados Datos'!$P$6,AR314)))</xm:f>
            <xm:f>'Listados Datos'!$P$6</xm:f>
            <x14:dxf>
              <fill>
                <patternFill>
                  <bgColor rgb="FFFFC000"/>
                </patternFill>
              </fill>
            </x14:dxf>
          </x14:cfRule>
          <x14:cfRule type="containsText" priority="9937" operator="containsText" id="{6BCAD636-E195-4569-A4DF-4FEC15235AB2}">
            <xm:f>NOT(ISERROR(SEARCH('Listados Datos'!$P$7,AR314)))</xm:f>
            <xm:f>'Listados Datos'!$P$7</xm:f>
            <x14:dxf>
              <fill>
                <patternFill>
                  <bgColor rgb="FFFF0000"/>
                </patternFill>
              </fill>
            </x14:dxf>
          </x14:cfRule>
          <xm:sqref>AR314</xm:sqref>
        </x14:conditionalFormatting>
        <x14:conditionalFormatting xmlns:xm="http://schemas.microsoft.com/office/excel/2006/main">
          <x14:cfRule type="containsText" priority="9971" operator="containsText" id="{642CE23B-A626-4C01-A45D-F9BABBC910CB}">
            <xm:f>NOT(ISERROR(SEARCH('Listados Datos'!$T$3,AF314)))</xm:f>
            <xm:f>'Listados Datos'!$T$3</xm:f>
            <x14:dxf>
              <fill>
                <patternFill patternType="solid">
                  <bgColor rgb="FFC00000"/>
                </patternFill>
              </fill>
            </x14:dxf>
          </x14:cfRule>
          <x14:cfRule type="containsText" priority="9972" operator="containsText" id="{2CF81581-768F-4A35-B276-64DDF530391B}">
            <xm:f>NOT(ISERROR(SEARCH('Listados Datos'!$T$4,AF314)))</xm:f>
            <xm:f>'Listados Datos'!$T$4</xm:f>
            <x14:dxf>
              <font>
                <b/>
                <i val="0"/>
                <color theme="0"/>
              </font>
              <fill>
                <patternFill>
                  <bgColor rgb="FFE26B0A"/>
                </patternFill>
              </fill>
            </x14:dxf>
          </x14:cfRule>
          <x14:cfRule type="containsText" priority="9973" operator="containsText" id="{7536D21B-B9A2-4F21-AF60-9A1AE3C0DDFF}">
            <xm:f>NOT(ISERROR(SEARCH('Listados Datos'!$T$5,AF314)))</xm:f>
            <xm:f>'Listados Datos'!$T$5</xm:f>
            <x14:dxf>
              <font>
                <b/>
                <i val="0"/>
                <color auto="1"/>
              </font>
              <fill>
                <patternFill>
                  <bgColor rgb="FFFFFF00"/>
                </patternFill>
              </fill>
            </x14:dxf>
          </x14:cfRule>
          <x14:cfRule type="containsText" priority="9974" operator="containsText" id="{2D052E32-F23C-499E-9F1E-53157D236270}">
            <xm:f>NOT(ISERROR(SEARCH('Listados Datos'!$T$6,AF314)))</xm:f>
            <xm:f>'Listados Datos'!$T$6</xm:f>
            <x14:dxf>
              <font>
                <b/>
                <i val="0"/>
              </font>
              <fill>
                <patternFill>
                  <bgColor rgb="FF92D050"/>
                </patternFill>
              </fill>
            </x14:dxf>
          </x14:cfRule>
          <xm:sqref>AF314</xm:sqref>
        </x14:conditionalFormatting>
        <x14:conditionalFormatting xmlns:xm="http://schemas.microsoft.com/office/excel/2006/main">
          <x14:cfRule type="containsText" priority="9967" operator="containsText" id="{80216D70-22A5-450A-8896-D81C3670D4F4}">
            <xm:f>NOT(ISERROR(SEARCH('Listados Datos'!$T$3,AB314)))</xm:f>
            <xm:f>'Listados Datos'!$T$3</xm:f>
            <x14:dxf>
              <fill>
                <patternFill patternType="solid">
                  <bgColor rgb="FFC00000"/>
                </patternFill>
              </fill>
            </x14:dxf>
          </x14:cfRule>
          <x14:cfRule type="containsText" priority="9968" operator="containsText" id="{15997D82-1E8C-4730-BF7C-9E9081CD9814}">
            <xm:f>NOT(ISERROR(SEARCH('Listados Datos'!$T$4,AB314)))</xm:f>
            <xm:f>'Listados Datos'!$T$4</xm:f>
            <x14:dxf>
              <font>
                <b/>
                <i val="0"/>
                <color theme="0"/>
              </font>
              <fill>
                <patternFill>
                  <bgColor rgb="FFE26B0A"/>
                </patternFill>
              </fill>
            </x14:dxf>
          </x14:cfRule>
          <x14:cfRule type="containsText" priority="9969" operator="containsText" id="{0EC03FBE-9500-41E0-894C-D230F7B49156}">
            <xm:f>NOT(ISERROR(SEARCH('Listados Datos'!$T$5,AB314)))</xm:f>
            <xm:f>'Listados Datos'!$T$5</xm:f>
            <x14:dxf>
              <font>
                <b/>
                <i val="0"/>
                <color auto="1"/>
              </font>
              <fill>
                <patternFill>
                  <bgColor rgb="FFFFFF00"/>
                </patternFill>
              </fill>
            </x14:dxf>
          </x14:cfRule>
          <x14:cfRule type="containsText" priority="9970" operator="containsText" id="{F4C129D0-A34B-4B55-ABF0-80AC7FCB653B}">
            <xm:f>NOT(ISERROR(SEARCH('Listados Datos'!$T$6,AB314)))</xm:f>
            <xm:f>'Listados Datos'!$T$6</xm:f>
            <x14:dxf>
              <font>
                <b/>
                <i val="0"/>
              </font>
              <fill>
                <patternFill>
                  <bgColor rgb="FF92D050"/>
                </patternFill>
              </fill>
            </x14:dxf>
          </x14:cfRule>
          <xm:sqref>AB314</xm:sqref>
        </x14:conditionalFormatting>
        <x14:conditionalFormatting xmlns:xm="http://schemas.microsoft.com/office/excel/2006/main">
          <x14:cfRule type="containsText" priority="9957" operator="containsText" id="{FBEC4402-800D-4DEF-AC66-A94C779C1A7E}">
            <xm:f>NOT(ISERROR(SEARCH('Listados Datos'!$P$3,Z314)))</xm:f>
            <xm:f>'Listados Datos'!$P$3</xm:f>
            <x14:dxf>
              <fill>
                <patternFill>
                  <bgColor rgb="FF99CC00"/>
                </patternFill>
              </fill>
            </x14:dxf>
          </x14:cfRule>
          <x14:cfRule type="containsText" priority="9958" operator="containsText" id="{02E739B7-6EFA-44D8-9226-DD554AB9D060}">
            <xm:f>NOT(ISERROR(SEARCH('Listados Datos'!$P$4,Z314)))</xm:f>
            <xm:f>'Listados Datos'!$P$4</xm:f>
            <x14:dxf>
              <fill>
                <patternFill>
                  <bgColor rgb="FF33CC33"/>
                </patternFill>
              </fill>
            </x14:dxf>
          </x14:cfRule>
          <x14:cfRule type="containsText" priority="9959" operator="containsText" id="{50981573-C004-43E1-BE25-F5A3EC830113}">
            <xm:f>NOT(ISERROR(SEARCH('Listados Datos'!$P$5,Z314)))</xm:f>
            <xm:f>'Listados Datos'!$P$5</xm:f>
            <x14:dxf>
              <fill>
                <patternFill>
                  <bgColor rgb="FFFFFF00"/>
                </patternFill>
              </fill>
            </x14:dxf>
          </x14:cfRule>
          <x14:cfRule type="containsText" priority="9960" operator="containsText" id="{FA91C5C2-06D3-487B-9670-103D39597A72}">
            <xm:f>NOT(ISERROR(SEARCH('Listados Datos'!$P$6,Z314)))</xm:f>
            <xm:f>'Listados Datos'!$P$6</xm:f>
            <x14:dxf>
              <fill>
                <patternFill>
                  <bgColor rgb="FFFFC000"/>
                </patternFill>
              </fill>
            </x14:dxf>
          </x14:cfRule>
          <x14:cfRule type="containsText" priority="9961" operator="containsText" id="{B30705D2-5573-4BE9-A4A4-1FC7517B4624}">
            <xm:f>NOT(ISERROR(SEARCH('Listados Datos'!$P$7,Z314)))</xm:f>
            <xm:f>'Listados Datos'!$P$7</xm:f>
            <x14:dxf>
              <fill>
                <patternFill>
                  <bgColor rgb="FFFF0000"/>
                </patternFill>
              </fill>
            </x14:dxf>
          </x14:cfRule>
          <xm:sqref>Z314</xm:sqref>
        </x14:conditionalFormatting>
        <x14:conditionalFormatting xmlns:xm="http://schemas.microsoft.com/office/excel/2006/main">
          <x14:cfRule type="containsText" priority="9943" operator="containsText" id="{2892CD58-FF2C-4404-89F5-0232222C4C4A}">
            <xm:f>NOT(ISERROR(SEARCH('Listados Datos'!$T$3,AT314)))</xm:f>
            <xm:f>'Listados Datos'!$T$3</xm:f>
            <x14:dxf>
              <fill>
                <patternFill patternType="solid">
                  <bgColor rgb="FFC00000"/>
                </patternFill>
              </fill>
            </x14:dxf>
          </x14:cfRule>
          <x14:cfRule type="containsText" priority="9944" operator="containsText" id="{24B89336-A896-4B26-B8D7-6A50300C6BA0}">
            <xm:f>NOT(ISERROR(SEARCH('Listados Datos'!$T$4,AT314)))</xm:f>
            <xm:f>'Listados Datos'!$T$4</xm:f>
            <x14:dxf>
              <font>
                <b/>
                <i val="0"/>
                <color theme="0"/>
              </font>
              <fill>
                <patternFill>
                  <bgColor rgb="FFE26B0A"/>
                </patternFill>
              </fill>
            </x14:dxf>
          </x14:cfRule>
          <x14:cfRule type="containsText" priority="9945" operator="containsText" id="{C6138A1D-131C-44C4-A8E5-A645EDF1EBDB}">
            <xm:f>NOT(ISERROR(SEARCH('Listados Datos'!$T$5,AT314)))</xm:f>
            <xm:f>'Listados Datos'!$T$5</xm:f>
            <x14:dxf>
              <font>
                <b/>
                <i val="0"/>
                <color auto="1"/>
              </font>
              <fill>
                <patternFill>
                  <bgColor rgb="FFFFFF00"/>
                </patternFill>
              </fill>
            </x14:dxf>
          </x14:cfRule>
          <x14:cfRule type="containsText" priority="9946" operator="containsText" id="{981A26AC-055C-4FDD-A8B6-958F4C104CF9}">
            <xm:f>NOT(ISERROR(SEARCH('Listados Datos'!$T$6,AT314)))</xm:f>
            <xm:f>'Listados Datos'!$T$6</xm:f>
            <x14:dxf>
              <font>
                <b/>
                <i val="0"/>
              </font>
              <fill>
                <patternFill>
                  <bgColor rgb="FF92D050"/>
                </patternFill>
              </fill>
            </x14:dxf>
          </x14:cfRule>
          <xm:sqref>AT314</xm:sqref>
        </x14:conditionalFormatting>
        <x14:conditionalFormatting xmlns:xm="http://schemas.microsoft.com/office/excel/2006/main">
          <x14:cfRule type="containsText" priority="9703" operator="containsText" id="{40F4F67F-AE96-4741-910A-683CBAD0E872}">
            <xm:f>NOT(ISERROR(SEARCH('Listados Datos'!$P$3,AR327)))</xm:f>
            <xm:f>'Listados Datos'!$P$3</xm:f>
            <x14:dxf>
              <fill>
                <patternFill>
                  <bgColor rgb="FF99CC00"/>
                </patternFill>
              </fill>
            </x14:dxf>
          </x14:cfRule>
          <x14:cfRule type="containsText" priority="9704" operator="containsText" id="{02E2A952-853D-42A9-9CC6-761EADE14E91}">
            <xm:f>NOT(ISERROR(SEARCH('Listados Datos'!$P$4,AR327)))</xm:f>
            <xm:f>'Listados Datos'!$P$4</xm:f>
            <x14:dxf>
              <fill>
                <patternFill>
                  <bgColor rgb="FF33CC33"/>
                </patternFill>
              </fill>
            </x14:dxf>
          </x14:cfRule>
          <x14:cfRule type="containsText" priority="9705" operator="containsText" id="{DAB4553C-345A-4C9C-BF84-C3928371D3DB}">
            <xm:f>NOT(ISERROR(SEARCH('Listados Datos'!$P$5,AR327)))</xm:f>
            <xm:f>'Listados Datos'!$P$5</xm:f>
            <x14:dxf>
              <fill>
                <patternFill>
                  <bgColor rgb="FFFFFF00"/>
                </patternFill>
              </fill>
            </x14:dxf>
          </x14:cfRule>
          <x14:cfRule type="containsText" priority="9706" operator="containsText" id="{5C84383A-3AF0-422D-9BE7-0865FD4A34FD}">
            <xm:f>NOT(ISERROR(SEARCH('Listados Datos'!$P$6,AR327)))</xm:f>
            <xm:f>'Listados Datos'!$P$6</xm:f>
            <x14:dxf>
              <fill>
                <patternFill>
                  <bgColor rgb="FFFFC000"/>
                </patternFill>
              </fill>
            </x14:dxf>
          </x14:cfRule>
          <x14:cfRule type="containsText" priority="9707" operator="containsText" id="{4E05BEBE-B282-4529-B256-627DFA168876}">
            <xm:f>NOT(ISERROR(SEARCH('Listados Datos'!$P$7,AR327)))</xm:f>
            <xm:f>'Listados Datos'!$P$7</xm:f>
            <x14:dxf>
              <fill>
                <patternFill>
                  <bgColor rgb="FFFF0000"/>
                </patternFill>
              </fill>
            </x14:dxf>
          </x14:cfRule>
          <xm:sqref>AR327</xm:sqref>
        </x14:conditionalFormatting>
        <x14:conditionalFormatting xmlns:xm="http://schemas.microsoft.com/office/excel/2006/main">
          <x14:cfRule type="containsText" priority="9713" operator="containsText" id="{AD1E20E0-32C7-47F6-9742-806CDF58498A}">
            <xm:f>NOT(ISERROR(SEARCH('Listados Datos'!$T$3,AT327)))</xm:f>
            <xm:f>'Listados Datos'!$T$3</xm:f>
            <x14:dxf>
              <fill>
                <patternFill patternType="solid">
                  <bgColor rgb="FFC00000"/>
                </patternFill>
              </fill>
            </x14:dxf>
          </x14:cfRule>
          <x14:cfRule type="containsText" priority="9714" operator="containsText" id="{DF316770-73E3-4832-B8D9-2CAB3B7835BA}">
            <xm:f>NOT(ISERROR(SEARCH('Listados Datos'!$T$4,AT327)))</xm:f>
            <xm:f>'Listados Datos'!$T$4</xm:f>
            <x14:dxf>
              <font>
                <b/>
                <i val="0"/>
                <color theme="0"/>
              </font>
              <fill>
                <patternFill>
                  <bgColor rgb="FFE26B0A"/>
                </patternFill>
              </fill>
            </x14:dxf>
          </x14:cfRule>
          <x14:cfRule type="containsText" priority="9715" operator="containsText" id="{F23C3706-BFF6-4CDB-B18B-654403FADA59}">
            <xm:f>NOT(ISERROR(SEARCH('Listados Datos'!$T$5,AT327)))</xm:f>
            <xm:f>'Listados Datos'!$T$5</xm:f>
            <x14:dxf>
              <font>
                <b/>
                <i val="0"/>
                <color auto="1"/>
              </font>
              <fill>
                <patternFill>
                  <bgColor rgb="FFFFFF00"/>
                </patternFill>
              </fill>
            </x14:dxf>
          </x14:cfRule>
          <x14:cfRule type="containsText" priority="9716" operator="containsText" id="{3DA21659-C2DA-4F6D-BAB0-AFEF9FCEF079}">
            <xm:f>NOT(ISERROR(SEARCH('Listados Datos'!$T$6,AT327)))</xm:f>
            <xm:f>'Listados Datos'!$T$6</xm:f>
            <x14:dxf>
              <font>
                <b/>
                <i val="0"/>
              </font>
              <fill>
                <patternFill>
                  <bgColor rgb="FF92D050"/>
                </patternFill>
              </fill>
            </x14:dxf>
          </x14:cfRule>
          <xm:sqref>AT327</xm:sqref>
        </x14:conditionalFormatting>
        <x14:conditionalFormatting xmlns:xm="http://schemas.microsoft.com/office/excel/2006/main">
          <x14:cfRule type="containsText" priority="9671" operator="containsText" id="{82DF0A0B-F680-412C-B9CA-E94EF6C6A97B}">
            <xm:f>NOT(ISERROR(SEARCH('Listados Datos'!$T$3,AT324)))</xm:f>
            <xm:f>'Listados Datos'!$T$3</xm:f>
            <x14:dxf>
              <fill>
                <patternFill patternType="solid">
                  <bgColor rgb="FFC00000"/>
                </patternFill>
              </fill>
            </x14:dxf>
          </x14:cfRule>
          <x14:cfRule type="containsText" priority="9672" operator="containsText" id="{7463374E-B42F-4F1D-A002-293C367B4B65}">
            <xm:f>NOT(ISERROR(SEARCH('Listados Datos'!$T$4,AT324)))</xm:f>
            <xm:f>'Listados Datos'!$T$4</xm:f>
            <x14:dxf>
              <font>
                <b/>
                <i val="0"/>
                <color theme="0"/>
              </font>
              <fill>
                <patternFill>
                  <bgColor rgb="FFE26B0A"/>
                </patternFill>
              </fill>
            </x14:dxf>
          </x14:cfRule>
          <x14:cfRule type="containsText" priority="9673" operator="containsText" id="{9885374E-6D1D-447F-A3D6-837D7EFC2838}">
            <xm:f>NOT(ISERROR(SEARCH('Listados Datos'!$T$5,AT324)))</xm:f>
            <xm:f>'Listados Datos'!$T$5</xm:f>
            <x14:dxf>
              <font>
                <b/>
                <i val="0"/>
                <color auto="1"/>
              </font>
              <fill>
                <patternFill>
                  <bgColor rgb="FFFFFF00"/>
                </patternFill>
              </fill>
            </x14:dxf>
          </x14:cfRule>
          <x14:cfRule type="containsText" priority="9674" operator="containsText" id="{55E9A21E-943A-4213-A7B2-1A1B6D0CDB6D}">
            <xm:f>NOT(ISERROR(SEARCH('Listados Datos'!$T$6,AT324)))</xm:f>
            <xm:f>'Listados Datos'!$T$6</xm:f>
            <x14:dxf>
              <font>
                <b/>
                <i val="0"/>
              </font>
              <fill>
                <patternFill>
                  <bgColor rgb="FF92D050"/>
                </patternFill>
              </fill>
            </x14:dxf>
          </x14:cfRule>
          <xm:sqref>AT324</xm:sqref>
        </x14:conditionalFormatting>
        <x14:conditionalFormatting xmlns:xm="http://schemas.microsoft.com/office/excel/2006/main">
          <x14:cfRule type="containsText" priority="9661" operator="containsText" id="{04B831C0-B722-4352-9A84-BD6AD9D4DA9C}">
            <xm:f>NOT(ISERROR(SEARCH('Listados Datos'!$P$3,AR324)))</xm:f>
            <xm:f>'Listados Datos'!$P$3</xm:f>
            <x14:dxf>
              <fill>
                <patternFill>
                  <bgColor rgb="FF99CC00"/>
                </patternFill>
              </fill>
            </x14:dxf>
          </x14:cfRule>
          <x14:cfRule type="containsText" priority="9662" operator="containsText" id="{D8CF1FA0-4FEC-4E06-A022-05C5C0DDF950}">
            <xm:f>NOT(ISERROR(SEARCH('Listados Datos'!$P$4,AR324)))</xm:f>
            <xm:f>'Listados Datos'!$P$4</xm:f>
            <x14:dxf>
              <fill>
                <patternFill>
                  <bgColor rgb="FF33CC33"/>
                </patternFill>
              </fill>
            </x14:dxf>
          </x14:cfRule>
          <x14:cfRule type="containsText" priority="9663" operator="containsText" id="{A981932E-3215-4EA7-A306-469AC092F474}">
            <xm:f>NOT(ISERROR(SEARCH('Listados Datos'!$P$5,AR324)))</xm:f>
            <xm:f>'Listados Datos'!$P$5</xm:f>
            <x14:dxf>
              <fill>
                <patternFill>
                  <bgColor rgb="FFFFFF00"/>
                </patternFill>
              </fill>
            </x14:dxf>
          </x14:cfRule>
          <x14:cfRule type="containsText" priority="9664" operator="containsText" id="{8700E327-F097-46E2-9FE4-0CAAE1B7DB13}">
            <xm:f>NOT(ISERROR(SEARCH('Listados Datos'!$P$6,AR324)))</xm:f>
            <xm:f>'Listados Datos'!$P$6</xm:f>
            <x14:dxf>
              <fill>
                <patternFill>
                  <bgColor rgb="FFFFC000"/>
                </patternFill>
              </fill>
            </x14:dxf>
          </x14:cfRule>
          <x14:cfRule type="containsText" priority="9665" operator="containsText" id="{21F1B1E6-21E8-4AC0-B562-A924209AFC32}">
            <xm:f>NOT(ISERROR(SEARCH('Listados Datos'!$P$7,AR324)))</xm:f>
            <xm:f>'Listados Datos'!$P$7</xm:f>
            <x14:dxf>
              <fill>
                <patternFill>
                  <bgColor rgb="FFFF0000"/>
                </patternFill>
              </fill>
            </x14:dxf>
          </x14:cfRule>
          <xm:sqref>AR324</xm:sqref>
        </x14:conditionalFormatting>
        <x14:conditionalFormatting xmlns:xm="http://schemas.microsoft.com/office/excel/2006/main">
          <x14:cfRule type="containsText" priority="9779" operator="containsText" id="{6BE76B89-BF6F-4AAC-A900-A722C3219C79}">
            <xm:f>NOT(ISERROR(SEARCH('Listados Datos'!$T$3,AF322)))</xm:f>
            <xm:f>'Listados Datos'!$T$3</xm:f>
            <x14:dxf>
              <fill>
                <patternFill patternType="solid">
                  <bgColor rgb="FFC00000"/>
                </patternFill>
              </fill>
            </x14:dxf>
          </x14:cfRule>
          <x14:cfRule type="containsText" priority="9780" operator="containsText" id="{05A7A7EE-F17B-44BC-8EA6-D167E5A1C3EA}">
            <xm:f>NOT(ISERROR(SEARCH('Listados Datos'!$T$4,AF322)))</xm:f>
            <xm:f>'Listados Datos'!$T$4</xm:f>
            <x14:dxf>
              <font>
                <b/>
                <i val="0"/>
                <color theme="0"/>
              </font>
              <fill>
                <patternFill>
                  <bgColor rgb="FFE26B0A"/>
                </patternFill>
              </fill>
            </x14:dxf>
          </x14:cfRule>
          <x14:cfRule type="containsText" priority="9781" operator="containsText" id="{1CAEE461-1122-4C64-B3AE-CA29C7BA1149}">
            <xm:f>NOT(ISERROR(SEARCH('Listados Datos'!$T$5,AF322)))</xm:f>
            <xm:f>'Listados Datos'!$T$5</xm:f>
            <x14:dxf>
              <font>
                <b/>
                <i val="0"/>
                <color auto="1"/>
              </font>
              <fill>
                <patternFill>
                  <bgColor rgb="FFFFFF00"/>
                </patternFill>
              </fill>
            </x14:dxf>
          </x14:cfRule>
          <x14:cfRule type="containsText" priority="9782" operator="containsText" id="{91851535-2F36-45C0-8FA4-AB531747FAA1}">
            <xm:f>NOT(ISERROR(SEARCH('Listados Datos'!$T$6,AF322)))</xm:f>
            <xm:f>'Listados Datos'!$T$6</xm:f>
            <x14:dxf>
              <font>
                <b/>
                <i val="0"/>
              </font>
              <fill>
                <patternFill>
                  <bgColor rgb="FF92D050"/>
                </patternFill>
              </fill>
            </x14:dxf>
          </x14:cfRule>
          <xm:sqref>AF322:AF323 AF327</xm:sqref>
        </x14:conditionalFormatting>
        <x14:conditionalFormatting xmlns:xm="http://schemas.microsoft.com/office/excel/2006/main">
          <x14:cfRule type="containsText" priority="9775" operator="containsText" id="{23893BDB-B59B-4A27-B3EE-EEE5DD46994A}">
            <xm:f>NOT(ISERROR(SEARCH('Listados Datos'!$T$3,AB322)))</xm:f>
            <xm:f>'Listados Datos'!$T$3</xm:f>
            <x14:dxf>
              <fill>
                <patternFill patternType="solid">
                  <bgColor rgb="FFC00000"/>
                </patternFill>
              </fill>
            </x14:dxf>
          </x14:cfRule>
          <x14:cfRule type="containsText" priority="9776" operator="containsText" id="{023DB567-B054-4B21-A29B-534581C5EC58}">
            <xm:f>NOT(ISERROR(SEARCH('Listados Datos'!$T$4,AB322)))</xm:f>
            <xm:f>'Listados Datos'!$T$4</xm:f>
            <x14:dxf>
              <font>
                <b/>
                <i val="0"/>
                <color theme="0"/>
              </font>
              <fill>
                <patternFill>
                  <bgColor rgb="FFE26B0A"/>
                </patternFill>
              </fill>
            </x14:dxf>
          </x14:cfRule>
          <x14:cfRule type="containsText" priority="9777" operator="containsText" id="{26A1521A-8ACB-4367-AD4C-251CD7DE74DA}">
            <xm:f>NOT(ISERROR(SEARCH('Listados Datos'!$T$5,AB322)))</xm:f>
            <xm:f>'Listados Datos'!$T$5</xm:f>
            <x14:dxf>
              <font>
                <b/>
                <i val="0"/>
                <color auto="1"/>
              </font>
              <fill>
                <patternFill>
                  <bgColor rgb="FFFFFF00"/>
                </patternFill>
              </fill>
            </x14:dxf>
          </x14:cfRule>
          <x14:cfRule type="containsText" priority="9778" operator="containsText" id="{F1374D5F-3B39-41BA-A196-16FCB6738018}">
            <xm:f>NOT(ISERROR(SEARCH('Listados Datos'!$T$6,AB322)))</xm:f>
            <xm:f>'Listados Datos'!$T$6</xm:f>
            <x14:dxf>
              <font>
                <b/>
                <i val="0"/>
              </font>
              <fill>
                <patternFill>
                  <bgColor rgb="FF92D050"/>
                </patternFill>
              </fill>
            </x14:dxf>
          </x14:cfRule>
          <xm:sqref>AB322:AB323</xm:sqref>
        </x14:conditionalFormatting>
        <x14:conditionalFormatting xmlns:xm="http://schemas.microsoft.com/office/excel/2006/main">
          <x14:cfRule type="containsText" priority="9765" operator="containsText" id="{FF01C6A2-1605-42C6-BBEF-D2473C58B937}">
            <xm:f>NOT(ISERROR(SEARCH('Listados Datos'!$P$3,Z322)))</xm:f>
            <xm:f>'Listados Datos'!$P$3</xm:f>
            <x14:dxf>
              <fill>
                <patternFill>
                  <bgColor rgb="FF99CC00"/>
                </patternFill>
              </fill>
            </x14:dxf>
          </x14:cfRule>
          <x14:cfRule type="containsText" priority="9766" operator="containsText" id="{D8080D11-FF32-4730-A8F2-2ACD98760ADB}">
            <xm:f>NOT(ISERROR(SEARCH('Listados Datos'!$P$4,Z322)))</xm:f>
            <xm:f>'Listados Datos'!$P$4</xm:f>
            <x14:dxf>
              <fill>
                <patternFill>
                  <bgColor rgb="FF33CC33"/>
                </patternFill>
              </fill>
            </x14:dxf>
          </x14:cfRule>
          <x14:cfRule type="containsText" priority="9767" operator="containsText" id="{CC73F8B5-5B19-4C89-B375-7FA5AD6595A0}">
            <xm:f>NOT(ISERROR(SEARCH('Listados Datos'!$P$5,Z322)))</xm:f>
            <xm:f>'Listados Datos'!$P$5</xm:f>
            <x14:dxf>
              <fill>
                <patternFill>
                  <bgColor rgb="FFFFFF00"/>
                </patternFill>
              </fill>
            </x14:dxf>
          </x14:cfRule>
          <x14:cfRule type="containsText" priority="9768" operator="containsText" id="{3E346EC2-03CF-433C-82BC-FC8588D6DF57}">
            <xm:f>NOT(ISERROR(SEARCH('Listados Datos'!$P$6,Z322)))</xm:f>
            <xm:f>'Listados Datos'!$P$6</xm:f>
            <x14:dxf>
              <fill>
                <patternFill>
                  <bgColor rgb="FFFFC000"/>
                </patternFill>
              </fill>
            </x14:dxf>
          </x14:cfRule>
          <x14:cfRule type="containsText" priority="9769" operator="containsText" id="{4E659342-6424-439E-982B-FB20C0800BF6}">
            <xm:f>NOT(ISERROR(SEARCH('Listados Datos'!$P$7,Z322)))</xm:f>
            <xm:f>'Listados Datos'!$P$7</xm:f>
            <x14:dxf>
              <fill>
                <patternFill>
                  <bgColor rgb="FFFF0000"/>
                </patternFill>
              </fill>
            </x14:dxf>
          </x14:cfRule>
          <xm:sqref>Z322:Z323</xm:sqref>
        </x14:conditionalFormatting>
        <x14:conditionalFormatting xmlns:xm="http://schemas.microsoft.com/office/excel/2006/main">
          <x14:cfRule type="containsText" priority="9741" operator="containsText" id="{45466EFB-8FBB-4B4A-BD3F-678563D06880}">
            <xm:f>NOT(ISERROR(SEARCH('Listados Datos'!$T$3,AT322)))</xm:f>
            <xm:f>'Listados Datos'!$T$3</xm:f>
            <x14:dxf>
              <fill>
                <patternFill patternType="solid">
                  <bgColor rgb="FFC00000"/>
                </patternFill>
              </fill>
            </x14:dxf>
          </x14:cfRule>
          <x14:cfRule type="containsText" priority="9742" operator="containsText" id="{ABA3CE01-F9EA-48B5-BD67-650BFC64E234}">
            <xm:f>NOT(ISERROR(SEARCH('Listados Datos'!$T$4,AT322)))</xm:f>
            <xm:f>'Listados Datos'!$T$4</xm:f>
            <x14:dxf>
              <font>
                <b/>
                <i val="0"/>
                <color theme="0"/>
              </font>
              <fill>
                <patternFill>
                  <bgColor rgb="FFE26B0A"/>
                </patternFill>
              </fill>
            </x14:dxf>
          </x14:cfRule>
          <x14:cfRule type="containsText" priority="9743" operator="containsText" id="{865AF52E-5BAA-4A65-9371-12BE4D8CC317}">
            <xm:f>NOT(ISERROR(SEARCH('Listados Datos'!$T$5,AT322)))</xm:f>
            <xm:f>'Listados Datos'!$T$5</xm:f>
            <x14:dxf>
              <font>
                <b/>
                <i val="0"/>
                <color auto="1"/>
              </font>
              <fill>
                <patternFill>
                  <bgColor rgb="FFFFFF00"/>
                </patternFill>
              </fill>
            </x14:dxf>
          </x14:cfRule>
          <x14:cfRule type="containsText" priority="9744" operator="containsText" id="{6916D98F-02CF-4F83-B80E-B33CE81BE448}">
            <xm:f>NOT(ISERROR(SEARCH('Listados Datos'!$T$6,AT322)))</xm:f>
            <xm:f>'Listados Datos'!$T$6</xm:f>
            <x14:dxf>
              <font>
                <b/>
                <i val="0"/>
              </font>
              <fill>
                <patternFill>
                  <bgColor rgb="FF92D050"/>
                </patternFill>
              </fill>
            </x14:dxf>
          </x14:cfRule>
          <xm:sqref>AT322</xm:sqref>
        </x14:conditionalFormatting>
        <x14:conditionalFormatting xmlns:xm="http://schemas.microsoft.com/office/excel/2006/main">
          <x14:cfRule type="containsText" priority="9731" operator="containsText" id="{EBF3E849-0B3C-4FD9-8688-57FD1483EB79}">
            <xm:f>NOT(ISERROR(SEARCH('Listados Datos'!$P$3,AR322)))</xm:f>
            <xm:f>'Listados Datos'!$P$3</xm:f>
            <x14:dxf>
              <fill>
                <patternFill>
                  <bgColor rgb="FF99CC00"/>
                </patternFill>
              </fill>
            </x14:dxf>
          </x14:cfRule>
          <x14:cfRule type="containsText" priority="9732" operator="containsText" id="{85FC71FA-A1AA-4AF1-8014-BE933EBB6E41}">
            <xm:f>NOT(ISERROR(SEARCH('Listados Datos'!$P$4,AR322)))</xm:f>
            <xm:f>'Listados Datos'!$P$4</xm:f>
            <x14:dxf>
              <fill>
                <patternFill>
                  <bgColor rgb="FF33CC33"/>
                </patternFill>
              </fill>
            </x14:dxf>
          </x14:cfRule>
          <x14:cfRule type="containsText" priority="9733" operator="containsText" id="{93ED1CAC-4710-4838-8841-49898113D431}">
            <xm:f>NOT(ISERROR(SEARCH('Listados Datos'!$P$5,AR322)))</xm:f>
            <xm:f>'Listados Datos'!$P$5</xm:f>
            <x14:dxf>
              <fill>
                <patternFill>
                  <bgColor rgb="FFFFFF00"/>
                </patternFill>
              </fill>
            </x14:dxf>
          </x14:cfRule>
          <x14:cfRule type="containsText" priority="9734" operator="containsText" id="{5BF14630-B733-4760-AF1D-C2A090DE2DA9}">
            <xm:f>NOT(ISERROR(SEARCH('Listados Datos'!$P$6,AR322)))</xm:f>
            <xm:f>'Listados Datos'!$P$6</xm:f>
            <x14:dxf>
              <fill>
                <patternFill>
                  <bgColor rgb="FFFFC000"/>
                </patternFill>
              </fill>
            </x14:dxf>
          </x14:cfRule>
          <x14:cfRule type="containsText" priority="9735" operator="containsText" id="{956CAFDF-B0C7-4B3D-84D6-CE5C97A02871}">
            <xm:f>NOT(ISERROR(SEARCH('Listados Datos'!$P$7,AR322)))</xm:f>
            <xm:f>'Listados Datos'!$P$7</xm:f>
            <x14:dxf>
              <fill>
                <patternFill>
                  <bgColor rgb="FFFF0000"/>
                </patternFill>
              </fill>
            </x14:dxf>
          </x14:cfRule>
          <xm:sqref>AR322</xm:sqref>
        </x14:conditionalFormatting>
        <x14:conditionalFormatting xmlns:xm="http://schemas.microsoft.com/office/excel/2006/main">
          <x14:cfRule type="containsText" priority="9727" operator="containsText" id="{1A896992-66A1-48BE-A509-0109AD286233}">
            <xm:f>NOT(ISERROR(SEARCH('Listados Datos'!$T$3,AT323)))</xm:f>
            <xm:f>'Listados Datos'!$T$3</xm:f>
            <x14:dxf>
              <fill>
                <patternFill patternType="solid">
                  <bgColor rgb="FFC00000"/>
                </patternFill>
              </fill>
            </x14:dxf>
          </x14:cfRule>
          <x14:cfRule type="containsText" priority="9728" operator="containsText" id="{6CA64AC8-523B-4EA3-9C53-9130E326E13A}">
            <xm:f>NOT(ISERROR(SEARCH('Listados Datos'!$T$4,AT323)))</xm:f>
            <xm:f>'Listados Datos'!$T$4</xm:f>
            <x14:dxf>
              <font>
                <b/>
                <i val="0"/>
                <color theme="0"/>
              </font>
              <fill>
                <patternFill>
                  <bgColor rgb="FFE26B0A"/>
                </patternFill>
              </fill>
            </x14:dxf>
          </x14:cfRule>
          <x14:cfRule type="containsText" priority="9729" operator="containsText" id="{93816F12-13F7-4C5B-8DA8-9A7D334F304F}">
            <xm:f>NOT(ISERROR(SEARCH('Listados Datos'!$T$5,AT323)))</xm:f>
            <xm:f>'Listados Datos'!$T$5</xm:f>
            <x14:dxf>
              <font>
                <b/>
                <i val="0"/>
                <color auto="1"/>
              </font>
              <fill>
                <patternFill>
                  <bgColor rgb="FFFFFF00"/>
                </patternFill>
              </fill>
            </x14:dxf>
          </x14:cfRule>
          <x14:cfRule type="containsText" priority="9730" operator="containsText" id="{A5EB4786-9CCF-4692-AC17-783874A365DF}">
            <xm:f>NOT(ISERROR(SEARCH('Listados Datos'!$T$6,AT323)))</xm:f>
            <xm:f>'Listados Datos'!$T$6</xm:f>
            <x14:dxf>
              <font>
                <b/>
                <i val="0"/>
              </font>
              <fill>
                <patternFill>
                  <bgColor rgb="FF92D050"/>
                </patternFill>
              </fill>
            </x14:dxf>
          </x14:cfRule>
          <xm:sqref>AT323</xm:sqref>
        </x14:conditionalFormatting>
        <x14:conditionalFormatting xmlns:xm="http://schemas.microsoft.com/office/excel/2006/main">
          <x14:cfRule type="containsText" priority="9717" operator="containsText" id="{8EE7C921-FB5F-42AD-96E0-F67EF72339F9}">
            <xm:f>NOT(ISERROR(SEARCH('Listados Datos'!$P$3,AR323)))</xm:f>
            <xm:f>'Listados Datos'!$P$3</xm:f>
            <x14:dxf>
              <fill>
                <patternFill>
                  <bgColor rgb="FF99CC00"/>
                </patternFill>
              </fill>
            </x14:dxf>
          </x14:cfRule>
          <x14:cfRule type="containsText" priority="9718" operator="containsText" id="{90B193B6-372B-40F5-BC76-477CC0C8BF28}">
            <xm:f>NOT(ISERROR(SEARCH('Listados Datos'!$P$4,AR323)))</xm:f>
            <xm:f>'Listados Datos'!$P$4</xm:f>
            <x14:dxf>
              <fill>
                <patternFill>
                  <bgColor rgb="FF33CC33"/>
                </patternFill>
              </fill>
            </x14:dxf>
          </x14:cfRule>
          <x14:cfRule type="containsText" priority="9719" operator="containsText" id="{8EF1B9AD-07F1-4D3D-AC16-306F631824CA}">
            <xm:f>NOT(ISERROR(SEARCH('Listados Datos'!$P$5,AR323)))</xm:f>
            <xm:f>'Listados Datos'!$P$5</xm:f>
            <x14:dxf>
              <fill>
                <patternFill>
                  <bgColor rgb="FFFFFF00"/>
                </patternFill>
              </fill>
            </x14:dxf>
          </x14:cfRule>
          <x14:cfRule type="containsText" priority="9720" operator="containsText" id="{F20117DF-FBC1-4D89-BF80-BD09339FE500}">
            <xm:f>NOT(ISERROR(SEARCH('Listados Datos'!$P$6,AR323)))</xm:f>
            <xm:f>'Listados Datos'!$P$6</xm:f>
            <x14:dxf>
              <fill>
                <patternFill>
                  <bgColor rgb="FFFFC000"/>
                </patternFill>
              </fill>
            </x14:dxf>
          </x14:cfRule>
          <x14:cfRule type="containsText" priority="9721" operator="containsText" id="{CF62CE3F-5133-4D05-AECA-220B20637076}">
            <xm:f>NOT(ISERROR(SEARCH('Listados Datos'!$P$7,AR323)))</xm:f>
            <xm:f>'Listados Datos'!$P$7</xm:f>
            <x14:dxf>
              <fill>
                <patternFill>
                  <bgColor rgb="FFFF0000"/>
                </patternFill>
              </fill>
            </x14:dxf>
          </x14:cfRule>
          <xm:sqref>AR323</xm:sqref>
        </x14:conditionalFormatting>
        <x14:conditionalFormatting xmlns:xm="http://schemas.microsoft.com/office/excel/2006/main">
          <x14:cfRule type="containsText" priority="9577" operator="containsText" id="{6491AC9E-979D-422A-84F9-B01112F6CC59}">
            <xm:f>NOT(ISERROR(SEARCH('Listados Datos'!$T$3,AT333)))</xm:f>
            <xm:f>'Listados Datos'!$T$3</xm:f>
            <x14:dxf>
              <fill>
                <patternFill patternType="solid">
                  <bgColor rgb="FFC00000"/>
                </patternFill>
              </fill>
            </x14:dxf>
          </x14:cfRule>
          <x14:cfRule type="containsText" priority="9578" operator="containsText" id="{097FE057-2945-4E89-A2FF-B6419719BA3E}">
            <xm:f>NOT(ISERROR(SEARCH('Listados Datos'!$T$4,AT333)))</xm:f>
            <xm:f>'Listados Datos'!$T$4</xm:f>
            <x14:dxf>
              <font>
                <b/>
                <i val="0"/>
                <color theme="0"/>
              </font>
              <fill>
                <patternFill>
                  <bgColor rgb="FFE26B0A"/>
                </patternFill>
              </fill>
            </x14:dxf>
          </x14:cfRule>
          <x14:cfRule type="containsText" priority="9579" operator="containsText" id="{338F7B57-9F0C-420D-84C3-FE0078C7FF3E}">
            <xm:f>NOT(ISERROR(SEARCH('Listados Datos'!$T$5,AT333)))</xm:f>
            <xm:f>'Listados Datos'!$T$5</xm:f>
            <x14:dxf>
              <font>
                <b/>
                <i val="0"/>
                <color auto="1"/>
              </font>
              <fill>
                <patternFill>
                  <bgColor rgb="FFFFFF00"/>
                </patternFill>
              </fill>
            </x14:dxf>
          </x14:cfRule>
          <x14:cfRule type="containsText" priority="9580" operator="containsText" id="{54A7EB72-77FB-40B1-8D31-B90D915DD521}">
            <xm:f>NOT(ISERROR(SEARCH('Listados Datos'!$T$6,AT333)))</xm:f>
            <xm:f>'Listados Datos'!$T$6</xm:f>
            <x14:dxf>
              <font>
                <b/>
                <i val="0"/>
              </font>
              <fill>
                <patternFill>
                  <bgColor rgb="FF92D050"/>
                </patternFill>
              </fill>
            </x14:dxf>
          </x14:cfRule>
          <xm:sqref>AT333</xm:sqref>
        </x14:conditionalFormatting>
        <x14:conditionalFormatting xmlns:xm="http://schemas.microsoft.com/office/excel/2006/main">
          <x14:cfRule type="containsText" priority="9567" operator="containsText" id="{10A8EEF5-643C-4803-AA58-8DB103C99687}">
            <xm:f>NOT(ISERROR(SEARCH('Listados Datos'!$P$3,AR333)))</xm:f>
            <xm:f>'Listados Datos'!$P$3</xm:f>
            <x14:dxf>
              <fill>
                <patternFill>
                  <bgColor rgb="FF99CC00"/>
                </patternFill>
              </fill>
            </x14:dxf>
          </x14:cfRule>
          <x14:cfRule type="containsText" priority="9568" operator="containsText" id="{1C4347B5-9EBA-459D-802C-96EC1B54CC30}">
            <xm:f>NOT(ISERROR(SEARCH('Listados Datos'!$P$4,AR333)))</xm:f>
            <xm:f>'Listados Datos'!$P$4</xm:f>
            <x14:dxf>
              <fill>
                <patternFill>
                  <bgColor rgb="FF33CC33"/>
                </patternFill>
              </fill>
            </x14:dxf>
          </x14:cfRule>
          <x14:cfRule type="containsText" priority="9569" operator="containsText" id="{4EA8B7D1-16BD-4552-8C4F-814B9D3FFF11}">
            <xm:f>NOT(ISERROR(SEARCH('Listados Datos'!$P$5,AR333)))</xm:f>
            <xm:f>'Listados Datos'!$P$5</xm:f>
            <x14:dxf>
              <fill>
                <patternFill>
                  <bgColor rgb="FFFFFF00"/>
                </patternFill>
              </fill>
            </x14:dxf>
          </x14:cfRule>
          <x14:cfRule type="containsText" priority="9570" operator="containsText" id="{1547096A-6175-4140-8523-1153C93D04C1}">
            <xm:f>NOT(ISERROR(SEARCH('Listados Datos'!$P$6,AR333)))</xm:f>
            <xm:f>'Listados Datos'!$P$6</xm:f>
            <x14:dxf>
              <fill>
                <patternFill>
                  <bgColor rgb="FFFFC000"/>
                </patternFill>
              </fill>
            </x14:dxf>
          </x14:cfRule>
          <x14:cfRule type="containsText" priority="9571" operator="containsText" id="{555A3ACE-FE9C-4327-ADEC-E2A061CD8271}">
            <xm:f>NOT(ISERROR(SEARCH('Listados Datos'!$P$7,AR333)))</xm:f>
            <xm:f>'Listados Datos'!$P$7</xm:f>
            <x14:dxf>
              <fill>
                <patternFill>
                  <bgColor rgb="FFFF0000"/>
                </patternFill>
              </fill>
            </x14:dxf>
          </x14:cfRule>
          <xm:sqref>AR333</xm:sqref>
        </x14:conditionalFormatting>
        <x14:conditionalFormatting xmlns:xm="http://schemas.microsoft.com/office/excel/2006/main">
          <x14:cfRule type="containsText" priority="9699" operator="containsText" id="{6465B92E-300E-4A09-9D4F-1F59EB7A222C}">
            <xm:f>NOT(ISERROR(SEARCH('Listados Datos'!$T$3,AF324)))</xm:f>
            <xm:f>'Listados Datos'!$T$3</xm:f>
            <x14:dxf>
              <fill>
                <patternFill patternType="solid">
                  <bgColor rgb="FFC00000"/>
                </patternFill>
              </fill>
            </x14:dxf>
          </x14:cfRule>
          <x14:cfRule type="containsText" priority="9700" operator="containsText" id="{692E7905-7A5B-42AA-BAF0-3EBA4E24625F}">
            <xm:f>NOT(ISERROR(SEARCH('Listados Datos'!$T$4,AF324)))</xm:f>
            <xm:f>'Listados Datos'!$T$4</xm:f>
            <x14:dxf>
              <font>
                <b/>
                <i val="0"/>
                <color theme="0"/>
              </font>
              <fill>
                <patternFill>
                  <bgColor rgb="FFE26B0A"/>
                </patternFill>
              </fill>
            </x14:dxf>
          </x14:cfRule>
          <x14:cfRule type="containsText" priority="9701" operator="containsText" id="{547D37C5-C65B-4326-B9D0-54A71D080BB7}">
            <xm:f>NOT(ISERROR(SEARCH('Listados Datos'!$T$5,AF324)))</xm:f>
            <xm:f>'Listados Datos'!$T$5</xm:f>
            <x14:dxf>
              <font>
                <b/>
                <i val="0"/>
                <color auto="1"/>
              </font>
              <fill>
                <patternFill>
                  <bgColor rgb="FFFFFF00"/>
                </patternFill>
              </fill>
            </x14:dxf>
          </x14:cfRule>
          <x14:cfRule type="containsText" priority="9702" operator="containsText" id="{C27B05B7-DE7D-431B-871E-6A188585CF74}">
            <xm:f>NOT(ISERROR(SEARCH('Listados Datos'!$T$6,AF324)))</xm:f>
            <xm:f>'Listados Datos'!$T$6</xm:f>
            <x14:dxf>
              <font>
                <b/>
                <i val="0"/>
              </font>
              <fill>
                <patternFill>
                  <bgColor rgb="FF92D050"/>
                </patternFill>
              </fill>
            </x14:dxf>
          </x14:cfRule>
          <xm:sqref>AF324:AF325</xm:sqref>
        </x14:conditionalFormatting>
        <x14:conditionalFormatting xmlns:xm="http://schemas.microsoft.com/office/excel/2006/main">
          <x14:cfRule type="containsText" priority="9695" operator="containsText" id="{529FBF02-B5A3-4F6B-871F-060A4ACD276D}">
            <xm:f>NOT(ISERROR(SEARCH('Listados Datos'!$T$3,AB324)))</xm:f>
            <xm:f>'Listados Datos'!$T$3</xm:f>
            <x14:dxf>
              <fill>
                <patternFill patternType="solid">
                  <bgColor rgb="FFC00000"/>
                </patternFill>
              </fill>
            </x14:dxf>
          </x14:cfRule>
          <x14:cfRule type="containsText" priority="9696" operator="containsText" id="{DA6F09F6-973B-48F1-BD75-4389291729A4}">
            <xm:f>NOT(ISERROR(SEARCH('Listados Datos'!$T$4,AB324)))</xm:f>
            <xm:f>'Listados Datos'!$T$4</xm:f>
            <x14:dxf>
              <font>
                <b/>
                <i val="0"/>
                <color theme="0"/>
              </font>
              <fill>
                <patternFill>
                  <bgColor rgb="FFE26B0A"/>
                </patternFill>
              </fill>
            </x14:dxf>
          </x14:cfRule>
          <x14:cfRule type="containsText" priority="9697" operator="containsText" id="{6794EA58-FE71-4E7D-93F5-10A285543EAE}">
            <xm:f>NOT(ISERROR(SEARCH('Listados Datos'!$T$5,AB324)))</xm:f>
            <xm:f>'Listados Datos'!$T$5</xm:f>
            <x14:dxf>
              <font>
                <b/>
                <i val="0"/>
                <color auto="1"/>
              </font>
              <fill>
                <patternFill>
                  <bgColor rgb="FFFFFF00"/>
                </patternFill>
              </fill>
            </x14:dxf>
          </x14:cfRule>
          <x14:cfRule type="containsText" priority="9698" operator="containsText" id="{5B6AC370-B9E6-44B1-B647-9C42EF59E7CE}">
            <xm:f>NOT(ISERROR(SEARCH('Listados Datos'!$T$6,AB324)))</xm:f>
            <xm:f>'Listados Datos'!$T$6</xm:f>
            <x14:dxf>
              <font>
                <b/>
                <i val="0"/>
              </font>
              <fill>
                <patternFill>
                  <bgColor rgb="FF92D050"/>
                </patternFill>
              </fill>
            </x14:dxf>
          </x14:cfRule>
          <xm:sqref>AB324:AB325</xm:sqref>
        </x14:conditionalFormatting>
        <x14:conditionalFormatting xmlns:xm="http://schemas.microsoft.com/office/excel/2006/main">
          <x14:cfRule type="containsText" priority="9685" operator="containsText" id="{E456E1BE-F277-4281-84EC-AF66DB7CC956}">
            <xm:f>NOT(ISERROR(SEARCH('Listados Datos'!$P$3,Z324)))</xm:f>
            <xm:f>'Listados Datos'!$P$3</xm:f>
            <x14:dxf>
              <fill>
                <patternFill>
                  <bgColor rgb="FF99CC00"/>
                </patternFill>
              </fill>
            </x14:dxf>
          </x14:cfRule>
          <x14:cfRule type="containsText" priority="9686" operator="containsText" id="{889D9CA7-A631-40E1-8DFE-DCF9C4220156}">
            <xm:f>NOT(ISERROR(SEARCH('Listados Datos'!$P$4,Z324)))</xm:f>
            <xm:f>'Listados Datos'!$P$4</xm:f>
            <x14:dxf>
              <fill>
                <patternFill>
                  <bgColor rgb="FF33CC33"/>
                </patternFill>
              </fill>
            </x14:dxf>
          </x14:cfRule>
          <x14:cfRule type="containsText" priority="9687" operator="containsText" id="{1095C574-DBE0-4A17-A4DA-AEBDEE419334}">
            <xm:f>NOT(ISERROR(SEARCH('Listados Datos'!$P$5,Z324)))</xm:f>
            <xm:f>'Listados Datos'!$P$5</xm:f>
            <x14:dxf>
              <fill>
                <patternFill>
                  <bgColor rgb="FFFFFF00"/>
                </patternFill>
              </fill>
            </x14:dxf>
          </x14:cfRule>
          <x14:cfRule type="containsText" priority="9688" operator="containsText" id="{A44F859E-C166-4E29-8D7D-9007CCF6B078}">
            <xm:f>NOT(ISERROR(SEARCH('Listados Datos'!$P$6,Z324)))</xm:f>
            <xm:f>'Listados Datos'!$P$6</xm:f>
            <x14:dxf>
              <fill>
                <patternFill>
                  <bgColor rgb="FFFFC000"/>
                </patternFill>
              </fill>
            </x14:dxf>
          </x14:cfRule>
          <x14:cfRule type="containsText" priority="9689" operator="containsText" id="{3FEA2096-21A0-45DE-8037-44ADC8408291}">
            <xm:f>NOT(ISERROR(SEARCH('Listados Datos'!$P$7,Z324)))</xm:f>
            <xm:f>'Listados Datos'!$P$7</xm:f>
            <x14:dxf>
              <fill>
                <patternFill>
                  <bgColor rgb="FFFF0000"/>
                </patternFill>
              </fill>
            </x14:dxf>
          </x14:cfRule>
          <xm:sqref>Z324:Z325</xm:sqref>
        </x14:conditionalFormatting>
        <x14:conditionalFormatting xmlns:xm="http://schemas.microsoft.com/office/excel/2006/main">
          <x14:cfRule type="containsText" priority="9535" operator="containsText" id="{20E97626-7290-4385-85BF-7F471AF74E98}">
            <xm:f>NOT(ISERROR(SEARCH('Listados Datos'!$T$3,AT330)))</xm:f>
            <xm:f>'Listados Datos'!$T$3</xm:f>
            <x14:dxf>
              <fill>
                <patternFill patternType="solid">
                  <bgColor rgb="FFC00000"/>
                </patternFill>
              </fill>
            </x14:dxf>
          </x14:cfRule>
          <x14:cfRule type="containsText" priority="9536" operator="containsText" id="{E4C1DE00-F336-4446-A4E5-C14A47D445F1}">
            <xm:f>NOT(ISERROR(SEARCH('Listados Datos'!$T$4,AT330)))</xm:f>
            <xm:f>'Listados Datos'!$T$4</xm:f>
            <x14:dxf>
              <font>
                <b/>
                <i val="0"/>
                <color theme="0"/>
              </font>
              <fill>
                <patternFill>
                  <bgColor rgb="FFE26B0A"/>
                </patternFill>
              </fill>
            </x14:dxf>
          </x14:cfRule>
          <x14:cfRule type="containsText" priority="9537" operator="containsText" id="{820C2547-8AD1-4450-90C0-C667988D1F26}">
            <xm:f>NOT(ISERROR(SEARCH('Listados Datos'!$T$5,AT330)))</xm:f>
            <xm:f>'Listados Datos'!$T$5</xm:f>
            <x14:dxf>
              <font>
                <b/>
                <i val="0"/>
                <color auto="1"/>
              </font>
              <fill>
                <patternFill>
                  <bgColor rgb="FFFFFF00"/>
                </patternFill>
              </fill>
            </x14:dxf>
          </x14:cfRule>
          <x14:cfRule type="containsText" priority="9538" operator="containsText" id="{A7474DBB-4338-46CA-A7F6-054C7E0774BA}">
            <xm:f>NOT(ISERROR(SEARCH('Listados Datos'!$T$6,AT330)))</xm:f>
            <xm:f>'Listados Datos'!$T$6</xm:f>
            <x14:dxf>
              <font>
                <b/>
                <i val="0"/>
              </font>
              <fill>
                <patternFill>
                  <bgColor rgb="FF92D050"/>
                </patternFill>
              </fill>
            </x14:dxf>
          </x14:cfRule>
          <xm:sqref>AT330</xm:sqref>
        </x14:conditionalFormatting>
        <x14:conditionalFormatting xmlns:xm="http://schemas.microsoft.com/office/excel/2006/main">
          <x14:cfRule type="containsText" priority="9525" operator="containsText" id="{A6054240-1C21-41FB-BF6E-4BFC829FDA58}">
            <xm:f>NOT(ISERROR(SEARCH('Listados Datos'!$P$3,AR330)))</xm:f>
            <xm:f>'Listados Datos'!$P$3</xm:f>
            <x14:dxf>
              <fill>
                <patternFill>
                  <bgColor rgb="FF99CC00"/>
                </patternFill>
              </fill>
            </x14:dxf>
          </x14:cfRule>
          <x14:cfRule type="containsText" priority="9526" operator="containsText" id="{E26E0CA9-9BB7-430D-BCF3-9C7A180895CB}">
            <xm:f>NOT(ISERROR(SEARCH('Listados Datos'!$P$4,AR330)))</xm:f>
            <xm:f>'Listados Datos'!$P$4</xm:f>
            <x14:dxf>
              <fill>
                <patternFill>
                  <bgColor rgb="FF33CC33"/>
                </patternFill>
              </fill>
            </x14:dxf>
          </x14:cfRule>
          <x14:cfRule type="containsText" priority="9527" operator="containsText" id="{6F73CF2B-41AD-40B9-978C-3A7127B47331}">
            <xm:f>NOT(ISERROR(SEARCH('Listados Datos'!$P$5,AR330)))</xm:f>
            <xm:f>'Listados Datos'!$P$5</xm:f>
            <x14:dxf>
              <fill>
                <patternFill>
                  <bgColor rgb="FFFFFF00"/>
                </patternFill>
              </fill>
            </x14:dxf>
          </x14:cfRule>
          <x14:cfRule type="containsText" priority="9528" operator="containsText" id="{69D57E6C-0154-4212-992D-ED845592AE90}">
            <xm:f>NOT(ISERROR(SEARCH('Listados Datos'!$P$6,AR330)))</xm:f>
            <xm:f>'Listados Datos'!$P$6</xm:f>
            <x14:dxf>
              <fill>
                <patternFill>
                  <bgColor rgb="FFFFC000"/>
                </patternFill>
              </fill>
            </x14:dxf>
          </x14:cfRule>
          <x14:cfRule type="containsText" priority="9529" operator="containsText" id="{C2AC517E-5C55-4989-A240-F0F0B6A7E601}">
            <xm:f>NOT(ISERROR(SEARCH('Listados Datos'!$P$7,AR330)))</xm:f>
            <xm:f>'Listados Datos'!$P$7</xm:f>
            <x14:dxf>
              <fill>
                <patternFill>
                  <bgColor rgb="FFFF0000"/>
                </patternFill>
              </fill>
            </x14:dxf>
          </x14:cfRule>
          <xm:sqref>AR330</xm:sqref>
        </x14:conditionalFormatting>
        <x14:conditionalFormatting xmlns:xm="http://schemas.microsoft.com/office/excel/2006/main">
          <x14:cfRule type="containsText" priority="9657" operator="containsText" id="{94B1235E-8894-401A-AC88-1CBEA64AF72F}">
            <xm:f>NOT(ISERROR(SEARCH('Listados Datos'!$T$3,AT325)))</xm:f>
            <xm:f>'Listados Datos'!$T$3</xm:f>
            <x14:dxf>
              <fill>
                <patternFill patternType="solid">
                  <bgColor rgb="FFC00000"/>
                </patternFill>
              </fill>
            </x14:dxf>
          </x14:cfRule>
          <x14:cfRule type="containsText" priority="9658" operator="containsText" id="{6552BDCC-76B1-4F10-9AA0-5203E7911C0E}">
            <xm:f>NOT(ISERROR(SEARCH('Listados Datos'!$T$4,AT325)))</xm:f>
            <xm:f>'Listados Datos'!$T$4</xm:f>
            <x14:dxf>
              <font>
                <b/>
                <i val="0"/>
                <color theme="0"/>
              </font>
              <fill>
                <patternFill>
                  <bgColor rgb="FFE26B0A"/>
                </patternFill>
              </fill>
            </x14:dxf>
          </x14:cfRule>
          <x14:cfRule type="containsText" priority="9659" operator="containsText" id="{7AB0839D-8400-4BA5-9D42-54070D0558C5}">
            <xm:f>NOT(ISERROR(SEARCH('Listados Datos'!$T$5,AT325)))</xm:f>
            <xm:f>'Listados Datos'!$T$5</xm:f>
            <x14:dxf>
              <font>
                <b/>
                <i val="0"/>
                <color auto="1"/>
              </font>
              <fill>
                <patternFill>
                  <bgColor rgb="FFFFFF00"/>
                </patternFill>
              </fill>
            </x14:dxf>
          </x14:cfRule>
          <x14:cfRule type="containsText" priority="9660" operator="containsText" id="{28DD8B18-1D45-467D-BCEB-80786D393CA2}">
            <xm:f>NOT(ISERROR(SEARCH('Listados Datos'!$T$6,AT325)))</xm:f>
            <xm:f>'Listados Datos'!$T$6</xm:f>
            <x14:dxf>
              <font>
                <b/>
                <i val="0"/>
              </font>
              <fill>
                <patternFill>
                  <bgColor rgb="FF92D050"/>
                </patternFill>
              </fill>
            </x14:dxf>
          </x14:cfRule>
          <xm:sqref>AT325</xm:sqref>
        </x14:conditionalFormatting>
        <x14:conditionalFormatting xmlns:xm="http://schemas.microsoft.com/office/excel/2006/main">
          <x14:cfRule type="containsText" priority="9647" operator="containsText" id="{650DEBE8-B781-4ED3-B490-38EE254B16A6}">
            <xm:f>NOT(ISERROR(SEARCH('Listados Datos'!$P$3,AR325)))</xm:f>
            <xm:f>'Listados Datos'!$P$3</xm:f>
            <x14:dxf>
              <fill>
                <patternFill>
                  <bgColor rgb="FF99CC00"/>
                </patternFill>
              </fill>
            </x14:dxf>
          </x14:cfRule>
          <x14:cfRule type="containsText" priority="9648" operator="containsText" id="{908E8D38-F992-4F54-9DF3-1C7F5028D4F3}">
            <xm:f>NOT(ISERROR(SEARCH('Listados Datos'!$P$4,AR325)))</xm:f>
            <xm:f>'Listados Datos'!$P$4</xm:f>
            <x14:dxf>
              <fill>
                <patternFill>
                  <bgColor rgb="FF33CC33"/>
                </patternFill>
              </fill>
            </x14:dxf>
          </x14:cfRule>
          <x14:cfRule type="containsText" priority="9649" operator="containsText" id="{49913CF4-47FC-4B7A-B71E-F0B1E64BD288}">
            <xm:f>NOT(ISERROR(SEARCH('Listados Datos'!$P$5,AR325)))</xm:f>
            <xm:f>'Listados Datos'!$P$5</xm:f>
            <x14:dxf>
              <fill>
                <patternFill>
                  <bgColor rgb="FFFFFF00"/>
                </patternFill>
              </fill>
            </x14:dxf>
          </x14:cfRule>
          <x14:cfRule type="containsText" priority="9650" operator="containsText" id="{B4C05D82-A313-48A1-8545-9D078CFB60C1}">
            <xm:f>NOT(ISERROR(SEARCH('Listados Datos'!$P$6,AR325)))</xm:f>
            <xm:f>'Listados Datos'!$P$6</xm:f>
            <x14:dxf>
              <fill>
                <patternFill>
                  <bgColor rgb="FFFFC000"/>
                </patternFill>
              </fill>
            </x14:dxf>
          </x14:cfRule>
          <x14:cfRule type="containsText" priority="9651" operator="containsText" id="{2F7D678C-097D-4464-ADCA-B28B2703C398}">
            <xm:f>NOT(ISERROR(SEARCH('Listados Datos'!$P$7,AR325)))</xm:f>
            <xm:f>'Listados Datos'!$P$7</xm:f>
            <x14:dxf>
              <fill>
                <patternFill>
                  <bgColor rgb="FFFF0000"/>
                </patternFill>
              </fill>
            </x14:dxf>
          </x14:cfRule>
          <xm:sqref>AR325</xm:sqref>
        </x14:conditionalFormatting>
        <x14:conditionalFormatting xmlns:xm="http://schemas.microsoft.com/office/excel/2006/main">
          <x14:cfRule type="containsText" priority="9643" operator="containsText" id="{2D434B03-8C1C-4243-B304-A1982F6B9FB1}">
            <xm:f>NOT(ISERROR(SEARCH('Listados Datos'!$T$3,AF328)))</xm:f>
            <xm:f>'Listados Datos'!$T$3</xm:f>
            <x14:dxf>
              <fill>
                <patternFill patternType="solid">
                  <bgColor rgb="FFC00000"/>
                </patternFill>
              </fill>
            </x14:dxf>
          </x14:cfRule>
          <x14:cfRule type="containsText" priority="9644" operator="containsText" id="{F6EDAE90-4BB0-4F45-AF8D-C8D3DEA5CB4E}">
            <xm:f>NOT(ISERROR(SEARCH('Listados Datos'!$T$4,AF328)))</xm:f>
            <xm:f>'Listados Datos'!$T$4</xm:f>
            <x14:dxf>
              <font>
                <b/>
                <i val="0"/>
                <color theme="0"/>
              </font>
              <fill>
                <patternFill>
                  <bgColor rgb="FFE26B0A"/>
                </patternFill>
              </fill>
            </x14:dxf>
          </x14:cfRule>
          <x14:cfRule type="containsText" priority="9645" operator="containsText" id="{1C8F09B9-537A-4182-A190-02304982333F}">
            <xm:f>NOT(ISERROR(SEARCH('Listados Datos'!$T$5,AF328)))</xm:f>
            <xm:f>'Listados Datos'!$T$5</xm:f>
            <x14:dxf>
              <font>
                <b/>
                <i val="0"/>
                <color auto="1"/>
              </font>
              <fill>
                <patternFill>
                  <bgColor rgb="FFFFFF00"/>
                </patternFill>
              </fill>
            </x14:dxf>
          </x14:cfRule>
          <x14:cfRule type="containsText" priority="9646" operator="containsText" id="{6C807E1C-6106-4771-A035-8DA99F457481}">
            <xm:f>NOT(ISERROR(SEARCH('Listados Datos'!$T$6,AF328)))</xm:f>
            <xm:f>'Listados Datos'!$T$6</xm:f>
            <x14:dxf>
              <font>
                <b/>
                <i val="0"/>
              </font>
              <fill>
                <patternFill>
                  <bgColor rgb="FF92D050"/>
                </patternFill>
              </fill>
            </x14:dxf>
          </x14:cfRule>
          <xm:sqref>AF328:AF329 AF333</xm:sqref>
        </x14:conditionalFormatting>
        <x14:conditionalFormatting xmlns:xm="http://schemas.microsoft.com/office/excel/2006/main">
          <x14:cfRule type="containsText" priority="9639" operator="containsText" id="{CA6699F1-256A-46C7-AE0E-3BDB370C4419}">
            <xm:f>NOT(ISERROR(SEARCH('Listados Datos'!$T$3,AB328)))</xm:f>
            <xm:f>'Listados Datos'!$T$3</xm:f>
            <x14:dxf>
              <fill>
                <patternFill patternType="solid">
                  <bgColor rgb="FFC00000"/>
                </patternFill>
              </fill>
            </x14:dxf>
          </x14:cfRule>
          <x14:cfRule type="containsText" priority="9640" operator="containsText" id="{8C22C4E4-577C-4FC9-910C-4DAFFF5D0A33}">
            <xm:f>NOT(ISERROR(SEARCH('Listados Datos'!$T$4,AB328)))</xm:f>
            <xm:f>'Listados Datos'!$T$4</xm:f>
            <x14:dxf>
              <font>
                <b/>
                <i val="0"/>
                <color theme="0"/>
              </font>
              <fill>
                <patternFill>
                  <bgColor rgb="FFE26B0A"/>
                </patternFill>
              </fill>
            </x14:dxf>
          </x14:cfRule>
          <x14:cfRule type="containsText" priority="9641" operator="containsText" id="{4AD8FAD5-E7EC-43CF-9933-1527473E0E91}">
            <xm:f>NOT(ISERROR(SEARCH('Listados Datos'!$T$5,AB328)))</xm:f>
            <xm:f>'Listados Datos'!$T$5</xm:f>
            <x14:dxf>
              <font>
                <b/>
                <i val="0"/>
                <color auto="1"/>
              </font>
              <fill>
                <patternFill>
                  <bgColor rgb="FFFFFF00"/>
                </patternFill>
              </fill>
            </x14:dxf>
          </x14:cfRule>
          <x14:cfRule type="containsText" priority="9642" operator="containsText" id="{604023B4-EE1D-479B-BACC-F664993A7141}">
            <xm:f>NOT(ISERROR(SEARCH('Listados Datos'!$T$6,AB328)))</xm:f>
            <xm:f>'Listados Datos'!$T$6</xm:f>
            <x14:dxf>
              <font>
                <b/>
                <i val="0"/>
              </font>
              <fill>
                <patternFill>
                  <bgColor rgb="FF92D050"/>
                </patternFill>
              </fill>
            </x14:dxf>
          </x14:cfRule>
          <xm:sqref>AB328:AB329</xm:sqref>
        </x14:conditionalFormatting>
        <x14:conditionalFormatting xmlns:xm="http://schemas.microsoft.com/office/excel/2006/main">
          <x14:cfRule type="containsText" priority="9629" operator="containsText" id="{F69F7B97-4DDC-4081-B21B-965CDB2EF692}">
            <xm:f>NOT(ISERROR(SEARCH('Listados Datos'!$P$3,Z328)))</xm:f>
            <xm:f>'Listados Datos'!$P$3</xm:f>
            <x14:dxf>
              <fill>
                <patternFill>
                  <bgColor rgb="FF99CC00"/>
                </patternFill>
              </fill>
            </x14:dxf>
          </x14:cfRule>
          <x14:cfRule type="containsText" priority="9630" operator="containsText" id="{0A0B70BD-3647-4C36-8873-8CFB79795BF6}">
            <xm:f>NOT(ISERROR(SEARCH('Listados Datos'!$P$4,Z328)))</xm:f>
            <xm:f>'Listados Datos'!$P$4</xm:f>
            <x14:dxf>
              <fill>
                <patternFill>
                  <bgColor rgb="FF33CC33"/>
                </patternFill>
              </fill>
            </x14:dxf>
          </x14:cfRule>
          <x14:cfRule type="containsText" priority="9631" operator="containsText" id="{6CA4B18D-DCE0-4778-821C-81CE6F45CFBA}">
            <xm:f>NOT(ISERROR(SEARCH('Listados Datos'!$P$5,Z328)))</xm:f>
            <xm:f>'Listados Datos'!$P$5</xm:f>
            <x14:dxf>
              <fill>
                <patternFill>
                  <bgColor rgb="FFFFFF00"/>
                </patternFill>
              </fill>
            </x14:dxf>
          </x14:cfRule>
          <x14:cfRule type="containsText" priority="9632" operator="containsText" id="{EEC8A903-2029-48DB-87D0-B95B5B5F31A8}">
            <xm:f>NOT(ISERROR(SEARCH('Listados Datos'!$P$6,Z328)))</xm:f>
            <xm:f>'Listados Datos'!$P$6</xm:f>
            <x14:dxf>
              <fill>
                <patternFill>
                  <bgColor rgb="FFFFC000"/>
                </patternFill>
              </fill>
            </x14:dxf>
          </x14:cfRule>
          <x14:cfRule type="containsText" priority="9633" operator="containsText" id="{5C803690-BD46-4BF3-B37B-75031D3C1EBD}">
            <xm:f>NOT(ISERROR(SEARCH('Listados Datos'!$P$7,Z328)))</xm:f>
            <xm:f>'Listados Datos'!$P$7</xm:f>
            <x14:dxf>
              <fill>
                <patternFill>
                  <bgColor rgb="FFFF0000"/>
                </patternFill>
              </fill>
            </x14:dxf>
          </x14:cfRule>
          <xm:sqref>Z328:Z329</xm:sqref>
        </x14:conditionalFormatting>
        <x14:conditionalFormatting xmlns:xm="http://schemas.microsoft.com/office/excel/2006/main">
          <x14:cfRule type="containsText" priority="9605" operator="containsText" id="{FA4DFF5E-642B-49CE-A5F2-1F76C9C35F15}">
            <xm:f>NOT(ISERROR(SEARCH('Listados Datos'!$T$3,AT328)))</xm:f>
            <xm:f>'Listados Datos'!$T$3</xm:f>
            <x14:dxf>
              <fill>
                <patternFill patternType="solid">
                  <bgColor rgb="FFC00000"/>
                </patternFill>
              </fill>
            </x14:dxf>
          </x14:cfRule>
          <x14:cfRule type="containsText" priority="9606" operator="containsText" id="{94D2B425-E2BE-4130-ACA1-1296D6467273}">
            <xm:f>NOT(ISERROR(SEARCH('Listados Datos'!$T$4,AT328)))</xm:f>
            <xm:f>'Listados Datos'!$T$4</xm:f>
            <x14:dxf>
              <font>
                <b/>
                <i val="0"/>
                <color theme="0"/>
              </font>
              <fill>
                <patternFill>
                  <bgColor rgb="FFE26B0A"/>
                </patternFill>
              </fill>
            </x14:dxf>
          </x14:cfRule>
          <x14:cfRule type="containsText" priority="9607" operator="containsText" id="{480F717C-2826-421C-8608-B87630D8A715}">
            <xm:f>NOT(ISERROR(SEARCH('Listados Datos'!$T$5,AT328)))</xm:f>
            <xm:f>'Listados Datos'!$T$5</xm:f>
            <x14:dxf>
              <font>
                <b/>
                <i val="0"/>
                <color auto="1"/>
              </font>
              <fill>
                <patternFill>
                  <bgColor rgb="FFFFFF00"/>
                </patternFill>
              </fill>
            </x14:dxf>
          </x14:cfRule>
          <x14:cfRule type="containsText" priority="9608" operator="containsText" id="{20F21ED8-E122-4FD0-976A-681D56B181D6}">
            <xm:f>NOT(ISERROR(SEARCH('Listados Datos'!$T$6,AT328)))</xm:f>
            <xm:f>'Listados Datos'!$T$6</xm:f>
            <x14:dxf>
              <font>
                <b/>
                <i val="0"/>
              </font>
              <fill>
                <patternFill>
                  <bgColor rgb="FF92D050"/>
                </patternFill>
              </fill>
            </x14:dxf>
          </x14:cfRule>
          <xm:sqref>AT328</xm:sqref>
        </x14:conditionalFormatting>
        <x14:conditionalFormatting xmlns:xm="http://schemas.microsoft.com/office/excel/2006/main">
          <x14:cfRule type="containsText" priority="9595" operator="containsText" id="{C88C34E8-EDDD-4EC5-B461-CDA63D423D78}">
            <xm:f>NOT(ISERROR(SEARCH('Listados Datos'!$P$3,AR328)))</xm:f>
            <xm:f>'Listados Datos'!$P$3</xm:f>
            <x14:dxf>
              <fill>
                <patternFill>
                  <bgColor rgb="FF99CC00"/>
                </patternFill>
              </fill>
            </x14:dxf>
          </x14:cfRule>
          <x14:cfRule type="containsText" priority="9596" operator="containsText" id="{D0912478-6858-4DA1-B5DC-13C7DDBD6BA7}">
            <xm:f>NOT(ISERROR(SEARCH('Listados Datos'!$P$4,AR328)))</xm:f>
            <xm:f>'Listados Datos'!$P$4</xm:f>
            <x14:dxf>
              <fill>
                <patternFill>
                  <bgColor rgb="FF33CC33"/>
                </patternFill>
              </fill>
            </x14:dxf>
          </x14:cfRule>
          <x14:cfRule type="containsText" priority="9597" operator="containsText" id="{C3F53444-328D-4ABD-88B1-7D7A60C0845B}">
            <xm:f>NOT(ISERROR(SEARCH('Listados Datos'!$P$5,AR328)))</xm:f>
            <xm:f>'Listados Datos'!$P$5</xm:f>
            <x14:dxf>
              <fill>
                <patternFill>
                  <bgColor rgb="FFFFFF00"/>
                </patternFill>
              </fill>
            </x14:dxf>
          </x14:cfRule>
          <x14:cfRule type="containsText" priority="9598" operator="containsText" id="{E65B4F32-F31B-4CAB-AAA3-BEC8F03EC06A}">
            <xm:f>NOT(ISERROR(SEARCH('Listados Datos'!$P$6,AR328)))</xm:f>
            <xm:f>'Listados Datos'!$P$6</xm:f>
            <x14:dxf>
              <fill>
                <patternFill>
                  <bgColor rgb="FFFFC000"/>
                </patternFill>
              </fill>
            </x14:dxf>
          </x14:cfRule>
          <x14:cfRule type="containsText" priority="9599" operator="containsText" id="{3A040650-58DD-49FB-AD0B-539B1BDFF742}">
            <xm:f>NOT(ISERROR(SEARCH('Listados Datos'!$P$7,AR328)))</xm:f>
            <xm:f>'Listados Datos'!$P$7</xm:f>
            <x14:dxf>
              <fill>
                <patternFill>
                  <bgColor rgb="FFFF0000"/>
                </patternFill>
              </fill>
            </x14:dxf>
          </x14:cfRule>
          <xm:sqref>AR328</xm:sqref>
        </x14:conditionalFormatting>
        <x14:conditionalFormatting xmlns:xm="http://schemas.microsoft.com/office/excel/2006/main">
          <x14:cfRule type="containsText" priority="9591" operator="containsText" id="{8F61AF8B-D4A5-40B4-856F-E04C685AAEB5}">
            <xm:f>NOT(ISERROR(SEARCH('Listados Datos'!$T$3,AT329)))</xm:f>
            <xm:f>'Listados Datos'!$T$3</xm:f>
            <x14:dxf>
              <fill>
                <patternFill patternType="solid">
                  <bgColor rgb="FFC00000"/>
                </patternFill>
              </fill>
            </x14:dxf>
          </x14:cfRule>
          <x14:cfRule type="containsText" priority="9592" operator="containsText" id="{000B5AFE-8052-48AD-930C-1DF2BE4A6664}">
            <xm:f>NOT(ISERROR(SEARCH('Listados Datos'!$T$4,AT329)))</xm:f>
            <xm:f>'Listados Datos'!$T$4</xm:f>
            <x14:dxf>
              <font>
                <b/>
                <i val="0"/>
                <color theme="0"/>
              </font>
              <fill>
                <patternFill>
                  <bgColor rgb="FFE26B0A"/>
                </patternFill>
              </fill>
            </x14:dxf>
          </x14:cfRule>
          <x14:cfRule type="containsText" priority="9593" operator="containsText" id="{0045F1AD-6BAD-45D5-8ABD-7A562B5E0F6D}">
            <xm:f>NOT(ISERROR(SEARCH('Listados Datos'!$T$5,AT329)))</xm:f>
            <xm:f>'Listados Datos'!$T$5</xm:f>
            <x14:dxf>
              <font>
                <b/>
                <i val="0"/>
                <color auto="1"/>
              </font>
              <fill>
                <patternFill>
                  <bgColor rgb="FFFFFF00"/>
                </patternFill>
              </fill>
            </x14:dxf>
          </x14:cfRule>
          <x14:cfRule type="containsText" priority="9594" operator="containsText" id="{6368B0AC-9FC8-4008-BCC8-EF2200C9EFDF}">
            <xm:f>NOT(ISERROR(SEARCH('Listados Datos'!$T$6,AT329)))</xm:f>
            <xm:f>'Listados Datos'!$T$6</xm:f>
            <x14:dxf>
              <font>
                <b/>
                <i val="0"/>
              </font>
              <fill>
                <patternFill>
                  <bgColor rgb="FF92D050"/>
                </patternFill>
              </fill>
            </x14:dxf>
          </x14:cfRule>
          <xm:sqref>AT329</xm:sqref>
        </x14:conditionalFormatting>
        <x14:conditionalFormatting xmlns:xm="http://schemas.microsoft.com/office/excel/2006/main">
          <x14:cfRule type="containsText" priority="9581" operator="containsText" id="{E3123126-C8BB-453E-B69B-45039BD1D331}">
            <xm:f>NOT(ISERROR(SEARCH('Listados Datos'!$P$3,AR329)))</xm:f>
            <xm:f>'Listados Datos'!$P$3</xm:f>
            <x14:dxf>
              <fill>
                <patternFill>
                  <bgColor rgb="FF99CC00"/>
                </patternFill>
              </fill>
            </x14:dxf>
          </x14:cfRule>
          <x14:cfRule type="containsText" priority="9582" operator="containsText" id="{D50BA182-4C04-4B49-8289-20251FDAF9AB}">
            <xm:f>NOT(ISERROR(SEARCH('Listados Datos'!$P$4,AR329)))</xm:f>
            <xm:f>'Listados Datos'!$P$4</xm:f>
            <x14:dxf>
              <fill>
                <patternFill>
                  <bgColor rgb="FF33CC33"/>
                </patternFill>
              </fill>
            </x14:dxf>
          </x14:cfRule>
          <x14:cfRule type="containsText" priority="9583" operator="containsText" id="{A22D4262-1AEA-4DE6-AD14-49E74B651A9C}">
            <xm:f>NOT(ISERROR(SEARCH('Listados Datos'!$P$5,AR329)))</xm:f>
            <xm:f>'Listados Datos'!$P$5</xm:f>
            <x14:dxf>
              <fill>
                <patternFill>
                  <bgColor rgb="FFFFFF00"/>
                </patternFill>
              </fill>
            </x14:dxf>
          </x14:cfRule>
          <x14:cfRule type="containsText" priority="9584" operator="containsText" id="{76CEDD3A-38D2-46C3-9A34-D030655F4048}">
            <xm:f>NOT(ISERROR(SEARCH('Listados Datos'!$P$6,AR329)))</xm:f>
            <xm:f>'Listados Datos'!$P$6</xm:f>
            <x14:dxf>
              <fill>
                <patternFill>
                  <bgColor rgb="FFFFC000"/>
                </patternFill>
              </fill>
            </x14:dxf>
          </x14:cfRule>
          <x14:cfRule type="containsText" priority="9585" operator="containsText" id="{5EDDD81B-02C1-4E35-BCA3-279F328A40C7}">
            <xm:f>NOT(ISERROR(SEARCH('Listados Datos'!$P$7,AR329)))</xm:f>
            <xm:f>'Listados Datos'!$P$7</xm:f>
            <x14:dxf>
              <fill>
                <patternFill>
                  <bgColor rgb="FFFF0000"/>
                </patternFill>
              </fill>
            </x14:dxf>
          </x14:cfRule>
          <xm:sqref>AR329</xm:sqref>
        </x14:conditionalFormatting>
        <x14:conditionalFormatting xmlns:xm="http://schemas.microsoft.com/office/excel/2006/main">
          <x14:cfRule type="containsText" priority="9441" operator="containsText" id="{9801D58E-80F7-4A27-B1FE-76A46E0EE5A9}">
            <xm:f>NOT(ISERROR(SEARCH('Listados Datos'!$T$3,AT339)))</xm:f>
            <xm:f>'Listados Datos'!$T$3</xm:f>
            <x14:dxf>
              <fill>
                <patternFill patternType="solid">
                  <bgColor rgb="FFC00000"/>
                </patternFill>
              </fill>
            </x14:dxf>
          </x14:cfRule>
          <x14:cfRule type="containsText" priority="9442" operator="containsText" id="{1A2849CD-ADFD-4F28-8EFA-55644F510C17}">
            <xm:f>NOT(ISERROR(SEARCH('Listados Datos'!$T$4,AT339)))</xm:f>
            <xm:f>'Listados Datos'!$T$4</xm:f>
            <x14:dxf>
              <font>
                <b/>
                <i val="0"/>
                <color theme="0"/>
              </font>
              <fill>
                <patternFill>
                  <bgColor rgb="FFE26B0A"/>
                </patternFill>
              </fill>
            </x14:dxf>
          </x14:cfRule>
          <x14:cfRule type="containsText" priority="9443" operator="containsText" id="{06ADA137-BA7E-4C57-AD00-E683D79F9209}">
            <xm:f>NOT(ISERROR(SEARCH('Listados Datos'!$T$5,AT339)))</xm:f>
            <xm:f>'Listados Datos'!$T$5</xm:f>
            <x14:dxf>
              <font>
                <b/>
                <i val="0"/>
                <color auto="1"/>
              </font>
              <fill>
                <patternFill>
                  <bgColor rgb="FFFFFF00"/>
                </patternFill>
              </fill>
            </x14:dxf>
          </x14:cfRule>
          <x14:cfRule type="containsText" priority="9444" operator="containsText" id="{266D40FA-5511-4E15-854C-F535D9D903FB}">
            <xm:f>NOT(ISERROR(SEARCH('Listados Datos'!$T$6,AT339)))</xm:f>
            <xm:f>'Listados Datos'!$T$6</xm:f>
            <x14:dxf>
              <font>
                <b/>
                <i val="0"/>
              </font>
              <fill>
                <patternFill>
                  <bgColor rgb="FF92D050"/>
                </patternFill>
              </fill>
            </x14:dxf>
          </x14:cfRule>
          <xm:sqref>AT339</xm:sqref>
        </x14:conditionalFormatting>
        <x14:conditionalFormatting xmlns:xm="http://schemas.microsoft.com/office/excel/2006/main">
          <x14:cfRule type="containsText" priority="9431" operator="containsText" id="{52E0E34F-B558-44D8-80E1-9F9760203110}">
            <xm:f>NOT(ISERROR(SEARCH('Listados Datos'!$P$3,AR339)))</xm:f>
            <xm:f>'Listados Datos'!$P$3</xm:f>
            <x14:dxf>
              <fill>
                <patternFill>
                  <bgColor rgb="FF99CC00"/>
                </patternFill>
              </fill>
            </x14:dxf>
          </x14:cfRule>
          <x14:cfRule type="containsText" priority="9432" operator="containsText" id="{EF3975E0-E3A2-41F0-99D0-91E81D691F2B}">
            <xm:f>NOT(ISERROR(SEARCH('Listados Datos'!$P$4,AR339)))</xm:f>
            <xm:f>'Listados Datos'!$P$4</xm:f>
            <x14:dxf>
              <fill>
                <patternFill>
                  <bgColor rgb="FF33CC33"/>
                </patternFill>
              </fill>
            </x14:dxf>
          </x14:cfRule>
          <x14:cfRule type="containsText" priority="9433" operator="containsText" id="{3232DA44-2C6C-41CD-B4E7-E68ED65C3654}">
            <xm:f>NOT(ISERROR(SEARCH('Listados Datos'!$P$5,AR339)))</xm:f>
            <xm:f>'Listados Datos'!$P$5</xm:f>
            <x14:dxf>
              <fill>
                <patternFill>
                  <bgColor rgb="FFFFFF00"/>
                </patternFill>
              </fill>
            </x14:dxf>
          </x14:cfRule>
          <x14:cfRule type="containsText" priority="9434" operator="containsText" id="{2D482E18-053A-469C-9DE0-C365F0E65ECB}">
            <xm:f>NOT(ISERROR(SEARCH('Listados Datos'!$P$6,AR339)))</xm:f>
            <xm:f>'Listados Datos'!$P$6</xm:f>
            <x14:dxf>
              <fill>
                <patternFill>
                  <bgColor rgb="FFFFC000"/>
                </patternFill>
              </fill>
            </x14:dxf>
          </x14:cfRule>
          <x14:cfRule type="containsText" priority="9435" operator="containsText" id="{A1A25512-95B3-4EA4-95BC-2F2D22D2EA62}">
            <xm:f>NOT(ISERROR(SEARCH('Listados Datos'!$P$7,AR339)))</xm:f>
            <xm:f>'Listados Datos'!$P$7</xm:f>
            <x14:dxf>
              <fill>
                <patternFill>
                  <bgColor rgb="FFFF0000"/>
                </patternFill>
              </fill>
            </x14:dxf>
          </x14:cfRule>
          <xm:sqref>AR339</xm:sqref>
        </x14:conditionalFormatting>
        <x14:conditionalFormatting xmlns:xm="http://schemas.microsoft.com/office/excel/2006/main">
          <x14:cfRule type="containsText" priority="9563" operator="containsText" id="{75BE3FDC-0CFB-466B-AB23-DA43A85BD3B1}">
            <xm:f>NOT(ISERROR(SEARCH('Listados Datos'!$T$3,AF330)))</xm:f>
            <xm:f>'Listados Datos'!$T$3</xm:f>
            <x14:dxf>
              <fill>
                <patternFill patternType="solid">
                  <bgColor rgb="FFC00000"/>
                </patternFill>
              </fill>
            </x14:dxf>
          </x14:cfRule>
          <x14:cfRule type="containsText" priority="9564" operator="containsText" id="{C0AB3946-3683-48E9-A525-FAF1C4E7C528}">
            <xm:f>NOT(ISERROR(SEARCH('Listados Datos'!$T$4,AF330)))</xm:f>
            <xm:f>'Listados Datos'!$T$4</xm:f>
            <x14:dxf>
              <font>
                <b/>
                <i val="0"/>
                <color theme="0"/>
              </font>
              <fill>
                <patternFill>
                  <bgColor rgb="FFE26B0A"/>
                </patternFill>
              </fill>
            </x14:dxf>
          </x14:cfRule>
          <x14:cfRule type="containsText" priority="9565" operator="containsText" id="{044DE1EE-21A1-42C3-8278-640D54C256CA}">
            <xm:f>NOT(ISERROR(SEARCH('Listados Datos'!$T$5,AF330)))</xm:f>
            <xm:f>'Listados Datos'!$T$5</xm:f>
            <x14:dxf>
              <font>
                <b/>
                <i val="0"/>
                <color auto="1"/>
              </font>
              <fill>
                <patternFill>
                  <bgColor rgb="FFFFFF00"/>
                </patternFill>
              </fill>
            </x14:dxf>
          </x14:cfRule>
          <x14:cfRule type="containsText" priority="9566" operator="containsText" id="{435B2B01-E9B8-423F-9197-38F5C4450BFD}">
            <xm:f>NOT(ISERROR(SEARCH('Listados Datos'!$T$6,AF330)))</xm:f>
            <xm:f>'Listados Datos'!$T$6</xm:f>
            <x14:dxf>
              <font>
                <b/>
                <i val="0"/>
              </font>
              <fill>
                <patternFill>
                  <bgColor rgb="FF92D050"/>
                </patternFill>
              </fill>
            </x14:dxf>
          </x14:cfRule>
          <xm:sqref>AF330:AF331</xm:sqref>
        </x14:conditionalFormatting>
        <x14:conditionalFormatting xmlns:xm="http://schemas.microsoft.com/office/excel/2006/main">
          <x14:cfRule type="containsText" priority="9559" operator="containsText" id="{8D1B636C-791B-4E25-AF1C-16B128070C33}">
            <xm:f>NOT(ISERROR(SEARCH('Listados Datos'!$T$3,AB330)))</xm:f>
            <xm:f>'Listados Datos'!$T$3</xm:f>
            <x14:dxf>
              <fill>
                <patternFill patternType="solid">
                  <bgColor rgb="FFC00000"/>
                </patternFill>
              </fill>
            </x14:dxf>
          </x14:cfRule>
          <x14:cfRule type="containsText" priority="9560" operator="containsText" id="{D70EC4AB-AD5F-402D-A6FB-2699F8351312}">
            <xm:f>NOT(ISERROR(SEARCH('Listados Datos'!$T$4,AB330)))</xm:f>
            <xm:f>'Listados Datos'!$T$4</xm:f>
            <x14:dxf>
              <font>
                <b/>
                <i val="0"/>
                <color theme="0"/>
              </font>
              <fill>
                <patternFill>
                  <bgColor rgb="FFE26B0A"/>
                </patternFill>
              </fill>
            </x14:dxf>
          </x14:cfRule>
          <x14:cfRule type="containsText" priority="9561" operator="containsText" id="{A83DB6AB-617A-47F0-9415-5E7F09B28304}">
            <xm:f>NOT(ISERROR(SEARCH('Listados Datos'!$T$5,AB330)))</xm:f>
            <xm:f>'Listados Datos'!$T$5</xm:f>
            <x14:dxf>
              <font>
                <b/>
                <i val="0"/>
                <color auto="1"/>
              </font>
              <fill>
                <patternFill>
                  <bgColor rgb="FFFFFF00"/>
                </patternFill>
              </fill>
            </x14:dxf>
          </x14:cfRule>
          <x14:cfRule type="containsText" priority="9562" operator="containsText" id="{7A0F2526-8D60-4238-B69B-620FA7746BC3}">
            <xm:f>NOT(ISERROR(SEARCH('Listados Datos'!$T$6,AB330)))</xm:f>
            <xm:f>'Listados Datos'!$T$6</xm:f>
            <x14:dxf>
              <font>
                <b/>
                <i val="0"/>
              </font>
              <fill>
                <patternFill>
                  <bgColor rgb="FF92D050"/>
                </patternFill>
              </fill>
            </x14:dxf>
          </x14:cfRule>
          <xm:sqref>AB330:AB331</xm:sqref>
        </x14:conditionalFormatting>
        <x14:conditionalFormatting xmlns:xm="http://schemas.microsoft.com/office/excel/2006/main">
          <x14:cfRule type="containsText" priority="9549" operator="containsText" id="{1659B303-534F-4A39-9B17-A021CC63F7FC}">
            <xm:f>NOT(ISERROR(SEARCH('Listados Datos'!$P$3,Z330)))</xm:f>
            <xm:f>'Listados Datos'!$P$3</xm:f>
            <x14:dxf>
              <fill>
                <patternFill>
                  <bgColor rgb="FF99CC00"/>
                </patternFill>
              </fill>
            </x14:dxf>
          </x14:cfRule>
          <x14:cfRule type="containsText" priority="9550" operator="containsText" id="{316D4FAC-ADA4-4078-8808-A54D697B7178}">
            <xm:f>NOT(ISERROR(SEARCH('Listados Datos'!$P$4,Z330)))</xm:f>
            <xm:f>'Listados Datos'!$P$4</xm:f>
            <x14:dxf>
              <fill>
                <patternFill>
                  <bgColor rgb="FF33CC33"/>
                </patternFill>
              </fill>
            </x14:dxf>
          </x14:cfRule>
          <x14:cfRule type="containsText" priority="9551" operator="containsText" id="{ED915925-880F-494A-A5A5-5257D9329B91}">
            <xm:f>NOT(ISERROR(SEARCH('Listados Datos'!$P$5,Z330)))</xm:f>
            <xm:f>'Listados Datos'!$P$5</xm:f>
            <x14:dxf>
              <fill>
                <patternFill>
                  <bgColor rgb="FFFFFF00"/>
                </patternFill>
              </fill>
            </x14:dxf>
          </x14:cfRule>
          <x14:cfRule type="containsText" priority="9552" operator="containsText" id="{DBA4ADCA-351F-49F7-8315-117829F481AD}">
            <xm:f>NOT(ISERROR(SEARCH('Listados Datos'!$P$6,Z330)))</xm:f>
            <xm:f>'Listados Datos'!$P$6</xm:f>
            <x14:dxf>
              <fill>
                <patternFill>
                  <bgColor rgb="FFFFC000"/>
                </patternFill>
              </fill>
            </x14:dxf>
          </x14:cfRule>
          <x14:cfRule type="containsText" priority="9553" operator="containsText" id="{BB2EDC08-9E47-4B8F-BDEE-9DBF0B2EFCDC}">
            <xm:f>NOT(ISERROR(SEARCH('Listados Datos'!$P$7,Z330)))</xm:f>
            <xm:f>'Listados Datos'!$P$7</xm:f>
            <x14:dxf>
              <fill>
                <patternFill>
                  <bgColor rgb="FFFF0000"/>
                </patternFill>
              </fill>
            </x14:dxf>
          </x14:cfRule>
          <xm:sqref>Z330:Z331</xm:sqref>
        </x14:conditionalFormatting>
        <x14:conditionalFormatting xmlns:xm="http://schemas.microsoft.com/office/excel/2006/main">
          <x14:cfRule type="containsText" priority="9399" operator="containsText" id="{DA7F91EE-D95E-4B5F-B6F4-876873798302}">
            <xm:f>NOT(ISERROR(SEARCH('Listados Datos'!$T$3,AT336)))</xm:f>
            <xm:f>'Listados Datos'!$T$3</xm:f>
            <x14:dxf>
              <fill>
                <patternFill patternType="solid">
                  <bgColor rgb="FFC00000"/>
                </patternFill>
              </fill>
            </x14:dxf>
          </x14:cfRule>
          <x14:cfRule type="containsText" priority="9400" operator="containsText" id="{5C4B54DD-BEFB-48E5-9FBE-7F105009B57F}">
            <xm:f>NOT(ISERROR(SEARCH('Listados Datos'!$T$4,AT336)))</xm:f>
            <xm:f>'Listados Datos'!$T$4</xm:f>
            <x14:dxf>
              <font>
                <b/>
                <i val="0"/>
                <color theme="0"/>
              </font>
              <fill>
                <patternFill>
                  <bgColor rgb="FFE26B0A"/>
                </patternFill>
              </fill>
            </x14:dxf>
          </x14:cfRule>
          <x14:cfRule type="containsText" priority="9401" operator="containsText" id="{58EA57F7-3D36-46F3-9563-7571CEDDE8D6}">
            <xm:f>NOT(ISERROR(SEARCH('Listados Datos'!$T$5,AT336)))</xm:f>
            <xm:f>'Listados Datos'!$T$5</xm:f>
            <x14:dxf>
              <font>
                <b/>
                <i val="0"/>
                <color auto="1"/>
              </font>
              <fill>
                <patternFill>
                  <bgColor rgb="FFFFFF00"/>
                </patternFill>
              </fill>
            </x14:dxf>
          </x14:cfRule>
          <x14:cfRule type="containsText" priority="9402" operator="containsText" id="{3267B491-EB7A-4DDB-A2F3-5FEF9D424722}">
            <xm:f>NOT(ISERROR(SEARCH('Listados Datos'!$T$6,AT336)))</xm:f>
            <xm:f>'Listados Datos'!$T$6</xm:f>
            <x14:dxf>
              <font>
                <b/>
                <i val="0"/>
              </font>
              <fill>
                <patternFill>
                  <bgColor rgb="FF92D050"/>
                </patternFill>
              </fill>
            </x14:dxf>
          </x14:cfRule>
          <xm:sqref>AT336</xm:sqref>
        </x14:conditionalFormatting>
        <x14:conditionalFormatting xmlns:xm="http://schemas.microsoft.com/office/excel/2006/main">
          <x14:cfRule type="containsText" priority="9389" operator="containsText" id="{2713C11C-71D6-4211-819A-C296A9099461}">
            <xm:f>NOT(ISERROR(SEARCH('Listados Datos'!$P$3,AR336)))</xm:f>
            <xm:f>'Listados Datos'!$P$3</xm:f>
            <x14:dxf>
              <fill>
                <patternFill>
                  <bgColor rgb="FF99CC00"/>
                </patternFill>
              </fill>
            </x14:dxf>
          </x14:cfRule>
          <x14:cfRule type="containsText" priority="9390" operator="containsText" id="{E250FC62-6117-407F-89C4-9140B4A24643}">
            <xm:f>NOT(ISERROR(SEARCH('Listados Datos'!$P$4,AR336)))</xm:f>
            <xm:f>'Listados Datos'!$P$4</xm:f>
            <x14:dxf>
              <fill>
                <patternFill>
                  <bgColor rgb="FF33CC33"/>
                </patternFill>
              </fill>
            </x14:dxf>
          </x14:cfRule>
          <x14:cfRule type="containsText" priority="9391" operator="containsText" id="{BAAA3763-E51C-49E6-82F2-A32DF35F6117}">
            <xm:f>NOT(ISERROR(SEARCH('Listados Datos'!$P$5,AR336)))</xm:f>
            <xm:f>'Listados Datos'!$P$5</xm:f>
            <x14:dxf>
              <fill>
                <patternFill>
                  <bgColor rgb="FFFFFF00"/>
                </patternFill>
              </fill>
            </x14:dxf>
          </x14:cfRule>
          <x14:cfRule type="containsText" priority="9392" operator="containsText" id="{9B18087A-B6A2-46F9-8F22-EAFA0554B9F1}">
            <xm:f>NOT(ISERROR(SEARCH('Listados Datos'!$P$6,AR336)))</xm:f>
            <xm:f>'Listados Datos'!$P$6</xm:f>
            <x14:dxf>
              <fill>
                <patternFill>
                  <bgColor rgb="FFFFC000"/>
                </patternFill>
              </fill>
            </x14:dxf>
          </x14:cfRule>
          <x14:cfRule type="containsText" priority="9393" operator="containsText" id="{B2BF0729-9995-4922-ADE3-4D7D07B36605}">
            <xm:f>NOT(ISERROR(SEARCH('Listados Datos'!$P$7,AR336)))</xm:f>
            <xm:f>'Listados Datos'!$P$7</xm:f>
            <x14:dxf>
              <fill>
                <patternFill>
                  <bgColor rgb="FFFF0000"/>
                </patternFill>
              </fill>
            </x14:dxf>
          </x14:cfRule>
          <xm:sqref>AR336</xm:sqref>
        </x14:conditionalFormatting>
        <x14:conditionalFormatting xmlns:xm="http://schemas.microsoft.com/office/excel/2006/main">
          <x14:cfRule type="containsText" priority="9521" operator="containsText" id="{B5520321-B5FA-4D83-8E24-FE7BA89DFD19}">
            <xm:f>NOT(ISERROR(SEARCH('Listados Datos'!$T$3,AT331)))</xm:f>
            <xm:f>'Listados Datos'!$T$3</xm:f>
            <x14:dxf>
              <fill>
                <patternFill patternType="solid">
                  <bgColor rgb="FFC00000"/>
                </patternFill>
              </fill>
            </x14:dxf>
          </x14:cfRule>
          <x14:cfRule type="containsText" priority="9522" operator="containsText" id="{E9A52B34-61DC-46A2-BDCC-646E591A3313}">
            <xm:f>NOT(ISERROR(SEARCH('Listados Datos'!$T$4,AT331)))</xm:f>
            <xm:f>'Listados Datos'!$T$4</xm:f>
            <x14:dxf>
              <font>
                <b/>
                <i val="0"/>
                <color theme="0"/>
              </font>
              <fill>
                <patternFill>
                  <bgColor rgb="FFE26B0A"/>
                </patternFill>
              </fill>
            </x14:dxf>
          </x14:cfRule>
          <x14:cfRule type="containsText" priority="9523" operator="containsText" id="{668CAAB4-E003-4C4E-A957-3A23942CC2FE}">
            <xm:f>NOT(ISERROR(SEARCH('Listados Datos'!$T$5,AT331)))</xm:f>
            <xm:f>'Listados Datos'!$T$5</xm:f>
            <x14:dxf>
              <font>
                <b/>
                <i val="0"/>
                <color auto="1"/>
              </font>
              <fill>
                <patternFill>
                  <bgColor rgb="FFFFFF00"/>
                </patternFill>
              </fill>
            </x14:dxf>
          </x14:cfRule>
          <x14:cfRule type="containsText" priority="9524" operator="containsText" id="{59F3C912-53CF-4180-BAFA-7338FFA26404}">
            <xm:f>NOT(ISERROR(SEARCH('Listados Datos'!$T$6,AT331)))</xm:f>
            <xm:f>'Listados Datos'!$T$6</xm:f>
            <x14:dxf>
              <font>
                <b/>
                <i val="0"/>
              </font>
              <fill>
                <patternFill>
                  <bgColor rgb="FF92D050"/>
                </patternFill>
              </fill>
            </x14:dxf>
          </x14:cfRule>
          <xm:sqref>AT331</xm:sqref>
        </x14:conditionalFormatting>
        <x14:conditionalFormatting xmlns:xm="http://schemas.microsoft.com/office/excel/2006/main">
          <x14:cfRule type="containsText" priority="9511" operator="containsText" id="{6A14500C-B34B-453F-93E6-4112A1DC3600}">
            <xm:f>NOT(ISERROR(SEARCH('Listados Datos'!$P$3,AR331)))</xm:f>
            <xm:f>'Listados Datos'!$P$3</xm:f>
            <x14:dxf>
              <fill>
                <patternFill>
                  <bgColor rgb="FF99CC00"/>
                </patternFill>
              </fill>
            </x14:dxf>
          </x14:cfRule>
          <x14:cfRule type="containsText" priority="9512" operator="containsText" id="{08E330BE-B320-49A1-B6D6-32277B1F5524}">
            <xm:f>NOT(ISERROR(SEARCH('Listados Datos'!$P$4,AR331)))</xm:f>
            <xm:f>'Listados Datos'!$P$4</xm:f>
            <x14:dxf>
              <fill>
                <patternFill>
                  <bgColor rgb="FF33CC33"/>
                </patternFill>
              </fill>
            </x14:dxf>
          </x14:cfRule>
          <x14:cfRule type="containsText" priority="9513" operator="containsText" id="{87C1DDA3-66DB-47D3-97FF-86EDBCA84007}">
            <xm:f>NOT(ISERROR(SEARCH('Listados Datos'!$P$5,AR331)))</xm:f>
            <xm:f>'Listados Datos'!$P$5</xm:f>
            <x14:dxf>
              <fill>
                <patternFill>
                  <bgColor rgb="FFFFFF00"/>
                </patternFill>
              </fill>
            </x14:dxf>
          </x14:cfRule>
          <x14:cfRule type="containsText" priority="9514" operator="containsText" id="{E23F47C1-70C4-4E7F-B6C2-F0F9C29FAC2E}">
            <xm:f>NOT(ISERROR(SEARCH('Listados Datos'!$P$6,AR331)))</xm:f>
            <xm:f>'Listados Datos'!$P$6</xm:f>
            <x14:dxf>
              <fill>
                <patternFill>
                  <bgColor rgb="FFFFC000"/>
                </patternFill>
              </fill>
            </x14:dxf>
          </x14:cfRule>
          <x14:cfRule type="containsText" priority="9515" operator="containsText" id="{DBC8FB0A-88DD-4897-9803-A79408C488F1}">
            <xm:f>NOT(ISERROR(SEARCH('Listados Datos'!$P$7,AR331)))</xm:f>
            <xm:f>'Listados Datos'!$P$7</xm:f>
            <x14:dxf>
              <fill>
                <patternFill>
                  <bgColor rgb="FFFF0000"/>
                </patternFill>
              </fill>
            </x14:dxf>
          </x14:cfRule>
          <xm:sqref>AR331</xm:sqref>
        </x14:conditionalFormatting>
        <x14:conditionalFormatting xmlns:xm="http://schemas.microsoft.com/office/excel/2006/main">
          <x14:cfRule type="containsText" priority="9375" operator="containsText" id="{8837C8A8-EA89-4EEE-BE78-E7A53A36B714}">
            <xm:f>NOT(ISERROR(SEARCH('Listados Datos'!$P$3,AR337)))</xm:f>
            <xm:f>'Listados Datos'!$P$3</xm:f>
            <x14:dxf>
              <fill>
                <patternFill>
                  <bgColor rgb="FF99CC00"/>
                </patternFill>
              </fill>
            </x14:dxf>
          </x14:cfRule>
          <x14:cfRule type="containsText" priority="9376" operator="containsText" id="{9977523E-2C18-4120-A00C-80BFF41DE3DA}">
            <xm:f>NOT(ISERROR(SEARCH('Listados Datos'!$P$4,AR337)))</xm:f>
            <xm:f>'Listados Datos'!$P$4</xm:f>
            <x14:dxf>
              <fill>
                <patternFill>
                  <bgColor rgb="FF33CC33"/>
                </patternFill>
              </fill>
            </x14:dxf>
          </x14:cfRule>
          <x14:cfRule type="containsText" priority="9377" operator="containsText" id="{58F1738F-B69F-400E-926D-DA0DB853278C}">
            <xm:f>NOT(ISERROR(SEARCH('Listados Datos'!$P$5,AR337)))</xm:f>
            <xm:f>'Listados Datos'!$P$5</xm:f>
            <x14:dxf>
              <fill>
                <patternFill>
                  <bgColor rgb="FFFFFF00"/>
                </patternFill>
              </fill>
            </x14:dxf>
          </x14:cfRule>
          <x14:cfRule type="containsText" priority="9378" operator="containsText" id="{30F955DE-DC5F-4521-8B77-63E1B130557A}">
            <xm:f>NOT(ISERROR(SEARCH('Listados Datos'!$P$6,AR337)))</xm:f>
            <xm:f>'Listados Datos'!$P$6</xm:f>
            <x14:dxf>
              <fill>
                <patternFill>
                  <bgColor rgb="FFFFC000"/>
                </patternFill>
              </fill>
            </x14:dxf>
          </x14:cfRule>
          <x14:cfRule type="containsText" priority="9379" operator="containsText" id="{6B2D9848-FAAD-4A47-8EF9-561CBFD530A4}">
            <xm:f>NOT(ISERROR(SEARCH('Listados Datos'!$P$7,AR337)))</xm:f>
            <xm:f>'Listados Datos'!$P$7</xm:f>
            <x14:dxf>
              <fill>
                <patternFill>
                  <bgColor rgb="FFFF0000"/>
                </patternFill>
              </fill>
            </x14:dxf>
          </x14:cfRule>
          <xm:sqref>AR337</xm:sqref>
        </x14:conditionalFormatting>
        <x14:conditionalFormatting xmlns:xm="http://schemas.microsoft.com/office/excel/2006/main">
          <x14:cfRule type="containsText" priority="9239" operator="containsText" id="{F2A405E0-65AB-4B07-8668-98F72B641BEB}">
            <xm:f>NOT(ISERROR(SEARCH('Listados Datos'!$P$3,AR349)))</xm:f>
            <xm:f>'Listados Datos'!$P$3</xm:f>
            <x14:dxf>
              <fill>
                <patternFill>
                  <bgColor rgb="FF99CC00"/>
                </patternFill>
              </fill>
            </x14:dxf>
          </x14:cfRule>
          <x14:cfRule type="containsText" priority="9240" operator="containsText" id="{C9308C0B-A714-48D5-8A1F-C296501F7403}">
            <xm:f>NOT(ISERROR(SEARCH('Listados Datos'!$P$4,AR349)))</xm:f>
            <xm:f>'Listados Datos'!$P$4</xm:f>
            <x14:dxf>
              <fill>
                <patternFill>
                  <bgColor rgb="FF33CC33"/>
                </patternFill>
              </fill>
            </x14:dxf>
          </x14:cfRule>
          <x14:cfRule type="containsText" priority="9241" operator="containsText" id="{3D9E5DB4-AF9D-447D-8BE9-412D68FF6D73}">
            <xm:f>NOT(ISERROR(SEARCH('Listados Datos'!$P$5,AR349)))</xm:f>
            <xm:f>'Listados Datos'!$P$5</xm:f>
            <x14:dxf>
              <fill>
                <patternFill>
                  <bgColor rgb="FFFFFF00"/>
                </patternFill>
              </fill>
            </x14:dxf>
          </x14:cfRule>
          <x14:cfRule type="containsText" priority="9242" operator="containsText" id="{8C76968A-00CD-4DD2-89C5-CD8D3F9D055C}">
            <xm:f>NOT(ISERROR(SEARCH('Listados Datos'!$P$6,AR349)))</xm:f>
            <xm:f>'Listados Datos'!$P$6</xm:f>
            <x14:dxf>
              <fill>
                <patternFill>
                  <bgColor rgb="FFFFC000"/>
                </patternFill>
              </fill>
            </x14:dxf>
          </x14:cfRule>
          <x14:cfRule type="containsText" priority="9243" operator="containsText" id="{A926C21D-35F8-4F3E-B8CC-857B89BDFB8D}">
            <xm:f>NOT(ISERROR(SEARCH('Listados Datos'!$P$7,AR349)))</xm:f>
            <xm:f>'Listados Datos'!$P$7</xm:f>
            <x14:dxf>
              <fill>
                <patternFill>
                  <bgColor rgb="FFFF0000"/>
                </patternFill>
              </fill>
            </x14:dxf>
          </x14:cfRule>
          <xm:sqref>AR349</xm:sqref>
        </x14:conditionalFormatting>
        <x14:conditionalFormatting xmlns:xm="http://schemas.microsoft.com/office/excel/2006/main">
          <x14:cfRule type="containsText" priority="9915" operator="containsText" id="{F2B96004-5AC5-4812-A604-CD223DFD0E91}">
            <xm:f>NOT(ISERROR(SEARCH('Listados Datos'!$T$3,AF316)))</xm:f>
            <xm:f>'Listados Datos'!$T$3</xm:f>
            <x14:dxf>
              <fill>
                <patternFill patternType="solid">
                  <bgColor rgb="FFC00000"/>
                </patternFill>
              </fill>
            </x14:dxf>
          </x14:cfRule>
          <x14:cfRule type="containsText" priority="9916" operator="containsText" id="{BDAD4C86-0872-4A8D-AE88-B2DDB2D8D53D}">
            <xm:f>NOT(ISERROR(SEARCH('Listados Datos'!$T$4,AF316)))</xm:f>
            <xm:f>'Listados Datos'!$T$4</xm:f>
            <x14:dxf>
              <font>
                <b/>
                <i val="0"/>
                <color theme="0"/>
              </font>
              <fill>
                <patternFill>
                  <bgColor rgb="FFE26B0A"/>
                </patternFill>
              </fill>
            </x14:dxf>
          </x14:cfRule>
          <x14:cfRule type="containsText" priority="9917" operator="containsText" id="{48FC5F6D-6CEB-4FC7-803F-CD81BB5700D0}">
            <xm:f>NOT(ISERROR(SEARCH('Listados Datos'!$T$5,AF316)))</xm:f>
            <xm:f>'Listados Datos'!$T$5</xm:f>
            <x14:dxf>
              <font>
                <b/>
                <i val="0"/>
                <color auto="1"/>
              </font>
              <fill>
                <patternFill>
                  <bgColor rgb="FFFFFF00"/>
                </patternFill>
              </fill>
            </x14:dxf>
          </x14:cfRule>
          <x14:cfRule type="containsText" priority="9918" operator="containsText" id="{B3F51444-60F9-4286-A5A1-3C08F1C91A07}">
            <xm:f>NOT(ISERROR(SEARCH('Listados Datos'!$T$6,AF316)))</xm:f>
            <xm:f>'Listados Datos'!$T$6</xm:f>
            <x14:dxf>
              <font>
                <b/>
                <i val="0"/>
              </font>
              <fill>
                <patternFill>
                  <bgColor rgb="FF92D050"/>
                </patternFill>
              </fill>
            </x14:dxf>
          </x14:cfRule>
          <xm:sqref>AF316:AF317 AF321</xm:sqref>
        </x14:conditionalFormatting>
        <x14:conditionalFormatting xmlns:xm="http://schemas.microsoft.com/office/excel/2006/main">
          <x14:cfRule type="containsText" priority="9911" operator="containsText" id="{16794BE6-0EA3-4121-B732-748E72F75CDD}">
            <xm:f>NOT(ISERROR(SEARCH('Listados Datos'!$T$3,AB316)))</xm:f>
            <xm:f>'Listados Datos'!$T$3</xm:f>
            <x14:dxf>
              <fill>
                <patternFill patternType="solid">
                  <bgColor rgb="FFC00000"/>
                </patternFill>
              </fill>
            </x14:dxf>
          </x14:cfRule>
          <x14:cfRule type="containsText" priority="9912" operator="containsText" id="{AE579EF6-2FE7-4FD5-BED0-63487012CD1D}">
            <xm:f>NOT(ISERROR(SEARCH('Listados Datos'!$T$4,AB316)))</xm:f>
            <xm:f>'Listados Datos'!$T$4</xm:f>
            <x14:dxf>
              <font>
                <b/>
                <i val="0"/>
                <color theme="0"/>
              </font>
              <fill>
                <patternFill>
                  <bgColor rgb="FFE26B0A"/>
                </patternFill>
              </fill>
            </x14:dxf>
          </x14:cfRule>
          <x14:cfRule type="containsText" priority="9913" operator="containsText" id="{2BBB6E8C-DE9C-4D7E-9381-6AED7B9AC149}">
            <xm:f>NOT(ISERROR(SEARCH('Listados Datos'!$T$5,AB316)))</xm:f>
            <xm:f>'Listados Datos'!$T$5</xm:f>
            <x14:dxf>
              <font>
                <b/>
                <i val="0"/>
                <color auto="1"/>
              </font>
              <fill>
                <patternFill>
                  <bgColor rgb="FFFFFF00"/>
                </patternFill>
              </fill>
            </x14:dxf>
          </x14:cfRule>
          <x14:cfRule type="containsText" priority="9914" operator="containsText" id="{3E901D93-AF63-4428-A35D-E09F97E0F888}">
            <xm:f>NOT(ISERROR(SEARCH('Listados Datos'!$T$6,AB316)))</xm:f>
            <xm:f>'Listados Datos'!$T$6</xm:f>
            <x14:dxf>
              <font>
                <b/>
                <i val="0"/>
              </font>
              <fill>
                <patternFill>
                  <bgColor rgb="FF92D050"/>
                </patternFill>
              </fill>
            </x14:dxf>
          </x14:cfRule>
          <xm:sqref>AB316:AB317</xm:sqref>
        </x14:conditionalFormatting>
        <x14:conditionalFormatting xmlns:xm="http://schemas.microsoft.com/office/excel/2006/main">
          <x14:cfRule type="containsText" priority="9901" operator="containsText" id="{5159268D-6150-4F74-A9D2-24CFDC051C1C}">
            <xm:f>NOT(ISERROR(SEARCH('Listados Datos'!$P$3,Z316)))</xm:f>
            <xm:f>'Listados Datos'!$P$3</xm:f>
            <x14:dxf>
              <fill>
                <patternFill>
                  <bgColor rgb="FF99CC00"/>
                </patternFill>
              </fill>
            </x14:dxf>
          </x14:cfRule>
          <x14:cfRule type="containsText" priority="9902" operator="containsText" id="{BCA890A1-786D-4A53-B0E4-1C1C9424CD41}">
            <xm:f>NOT(ISERROR(SEARCH('Listados Datos'!$P$4,Z316)))</xm:f>
            <xm:f>'Listados Datos'!$P$4</xm:f>
            <x14:dxf>
              <fill>
                <patternFill>
                  <bgColor rgb="FF33CC33"/>
                </patternFill>
              </fill>
            </x14:dxf>
          </x14:cfRule>
          <x14:cfRule type="containsText" priority="9903" operator="containsText" id="{EE3FE8E1-BA7E-4C38-BEB0-706660B0996E}">
            <xm:f>NOT(ISERROR(SEARCH('Listados Datos'!$P$5,Z316)))</xm:f>
            <xm:f>'Listados Datos'!$P$5</xm:f>
            <x14:dxf>
              <fill>
                <patternFill>
                  <bgColor rgb="FFFFFF00"/>
                </patternFill>
              </fill>
            </x14:dxf>
          </x14:cfRule>
          <x14:cfRule type="containsText" priority="9904" operator="containsText" id="{9E6FFC38-0FCB-40CC-81EB-6C71AEDE7159}">
            <xm:f>NOT(ISERROR(SEARCH('Listados Datos'!$P$6,Z316)))</xm:f>
            <xm:f>'Listados Datos'!$P$6</xm:f>
            <x14:dxf>
              <fill>
                <patternFill>
                  <bgColor rgb="FFFFC000"/>
                </patternFill>
              </fill>
            </x14:dxf>
          </x14:cfRule>
          <x14:cfRule type="containsText" priority="9905" operator="containsText" id="{6D74A6B4-1132-41C1-9EBF-96D4F6971B40}">
            <xm:f>NOT(ISERROR(SEARCH('Listados Datos'!$P$7,Z316)))</xm:f>
            <xm:f>'Listados Datos'!$P$7</xm:f>
            <x14:dxf>
              <fill>
                <patternFill>
                  <bgColor rgb="FFFF0000"/>
                </patternFill>
              </fill>
            </x14:dxf>
          </x14:cfRule>
          <xm:sqref>Z316:Z317</xm:sqref>
        </x14:conditionalFormatting>
        <x14:conditionalFormatting xmlns:xm="http://schemas.microsoft.com/office/excel/2006/main">
          <x14:cfRule type="containsText" priority="9877" operator="containsText" id="{6289F4AB-07AD-4BF4-92A2-59D6755FB93A}">
            <xm:f>NOT(ISERROR(SEARCH('Listados Datos'!$T$3,AT316)))</xm:f>
            <xm:f>'Listados Datos'!$T$3</xm:f>
            <x14:dxf>
              <fill>
                <patternFill patternType="solid">
                  <bgColor rgb="FFC00000"/>
                </patternFill>
              </fill>
            </x14:dxf>
          </x14:cfRule>
          <x14:cfRule type="containsText" priority="9878" operator="containsText" id="{A150402B-510F-44D1-9BC7-E6B6D21EAA8D}">
            <xm:f>NOT(ISERROR(SEARCH('Listados Datos'!$T$4,AT316)))</xm:f>
            <xm:f>'Listados Datos'!$T$4</xm:f>
            <x14:dxf>
              <font>
                <b/>
                <i val="0"/>
                <color theme="0"/>
              </font>
              <fill>
                <patternFill>
                  <bgColor rgb="FFE26B0A"/>
                </patternFill>
              </fill>
            </x14:dxf>
          </x14:cfRule>
          <x14:cfRule type="containsText" priority="9879" operator="containsText" id="{6A990EBF-DAC4-481E-AE7A-6904B7F1AF9B}">
            <xm:f>NOT(ISERROR(SEARCH('Listados Datos'!$T$5,AT316)))</xm:f>
            <xm:f>'Listados Datos'!$T$5</xm:f>
            <x14:dxf>
              <font>
                <b/>
                <i val="0"/>
                <color auto="1"/>
              </font>
              <fill>
                <patternFill>
                  <bgColor rgb="FFFFFF00"/>
                </patternFill>
              </fill>
            </x14:dxf>
          </x14:cfRule>
          <x14:cfRule type="containsText" priority="9880" operator="containsText" id="{4AC8D01F-3A64-42D1-9871-2EFF8F7292D0}">
            <xm:f>NOT(ISERROR(SEARCH('Listados Datos'!$T$6,AT316)))</xm:f>
            <xm:f>'Listados Datos'!$T$6</xm:f>
            <x14:dxf>
              <font>
                <b/>
                <i val="0"/>
              </font>
              <fill>
                <patternFill>
                  <bgColor rgb="FF92D050"/>
                </patternFill>
              </fill>
            </x14:dxf>
          </x14:cfRule>
          <xm:sqref>AT316</xm:sqref>
        </x14:conditionalFormatting>
        <x14:conditionalFormatting xmlns:xm="http://schemas.microsoft.com/office/excel/2006/main">
          <x14:cfRule type="containsText" priority="9867" operator="containsText" id="{C7483ADD-D634-4DC6-98D4-0A5B59E18A2E}">
            <xm:f>NOT(ISERROR(SEARCH('Listados Datos'!$P$3,AR316)))</xm:f>
            <xm:f>'Listados Datos'!$P$3</xm:f>
            <x14:dxf>
              <fill>
                <patternFill>
                  <bgColor rgb="FF99CC00"/>
                </patternFill>
              </fill>
            </x14:dxf>
          </x14:cfRule>
          <x14:cfRule type="containsText" priority="9868" operator="containsText" id="{F0C7DC57-BD71-42E8-9228-3B26186B5F58}">
            <xm:f>NOT(ISERROR(SEARCH('Listados Datos'!$P$4,AR316)))</xm:f>
            <xm:f>'Listados Datos'!$P$4</xm:f>
            <x14:dxf>
              <fill>
                <patternFill>
                  <bgColor rgb="FF33CC33"/>
                </patternFill>
              </fill>
            </x14:dxf>
          </x14:cfRule>
          <x14:cfRule type="containsText" priority="9869" operator="containsText" id="{D300BD6F-1874-412F-B72C-AE46913ADD09}">
            <xm:f>NOT(ISERROR(SEARCH('Listados Datos'!$P$5,AR316)))</xm:f>
            <xm:f>'Listados Datos'!$P$5</xm:f>
            <x14:dxf>
              <fill>
                <patternFill>
                  <bgColor rgb="FFFFFF00"/>
                </patternFill>
              </fill>
            </x14:dxf>
          </x14:cfRule>
          <x14:cfRule type="containsText" priority="9870" operator="containsText" id="{31A29E8D-B435-420C-B4CB-9DC25A12FF77}">
            <xm:f>NOT(ISERROR(SEARCH('Listados Datos'!$P$6,AR316)))</xm:f>
            <xm:f>'Listados Datos'!$P$6</xm:f>
            <x14:dxf>
              <fill>
                <patternFill>
                  <bgColor rgb="FFFFC000"/>
                </patternFill>
              </fill>
            </x14:dxf>
          </x14:cfRule>
          <x14:cfRule type="containsText" priority="9871" operator="containsText" id="{135FD854-BD19-4824-B7CC-BECA0835BF3C}">
            <xm:f>NOT(ISERROR(SEARCH('Listados Datos'!$P$7,AR316)))</xm:f>
            <xm:f>'Listados Datos'!$P$7</xm:f>
            <x14:dxf>
              <fill>
                <patternFill>
                  <bgColor rgb="FFFF0000"/>
                </patternFill>
              </fill>
            </x14:dxf>
          </x14:cfRule>
          <xm:sqref>AR316</xm:sqref>
        </x14:conditionalFormatting>
        <x14:conditionalFormatting xmlns:xm="http://schemas.microsoft.com/office/excel/2006/main">
          <x14:cfRule type="containsText" priority="9863" operator="containsText" id="{19526D10-0BE4-4573-8709-BC16F4B439D5}">
            <xm:f>NOT(ISERROR(SEARCH('Listados Datos'!$T$3,AT317)))</xm:f>
            <xm:f>'Listados Datos'!$T$3</xm:f>
            <x14:dxf>
              <fill>
                <patternFill patternType="solid">
                  <bgColor rgb="FFC00000"/>
                </patternFill>
              </fill>
            </x14:dxf>
          </x14:cfRule>
          <x14:cfRule type="containsText" priority="9864" operator="containsText" id="{CF78182B-D383-4B41-AD4B-DDFD357D43F8}">
            <xm:f>NOT(ISERROR(SEARCH('Listados Datos'!$T$4,AT317)))</xm:f>
            <xm:f>'Listados Datos'!$T$4</xm:f>
            <x14:dxf>
              <font>
                <b/>
                <i val="0"/>
                <color theme="0"/>
              </font>
              <fill>
                <patternFill>
                  <bgColor rgb="FFE26B0A"/>
                </patternFill>
              </fill>
            </x14:dxf>
          </x14:cfRule>
          <x14:cfRule type="containsText" priority="9865" operator="containsText" id="{60A0B438-5508-4A15-9CA6-4D565B1CF80E}">
            <xm:f>NOT(ISERROR(SEARCH('Listados Datos'!$T$5,AT317)))</xm:f>
            <xm:f>'Listados Datos'!$T$5</xm:f>
            <x14:dxf>
              <font>
                <b/>
                <i val="0"/>
                <color auto="1"/>
              </font>
              <fill>
                <patternFill>
                  <bgColor rgb="FFFFFF00"/>
                </patternFill>
              </fill>
            </x14:dxf>
          </x14:cfRule>
          <x14:cfRule type="containsText" priority="9866" operator="containsText" id="{E88D4D9F-7936-40A9-AD46-A1EED33AB21A}">
            <xm:f>NOT(ISERROR(SEARCH('Listados Datos'!$T$6,AT317)))</xm:f>
            <xm:f>'Listados Datos'!$T$6</xm:f>
            <x14:dxf>
              <font>
                <b/>
                <i val="0"/>
              </font>
              <fill>
                <patternFill>
                  <bgColor rgb="FF92D050"/>
                </patternFill>
              </fill>
            </x14:dxf>
          </x14:cfRule>
          <xm:sqref>AT317</xm:sqref>
        </x14:conditionalFormatting>
        <x14:conditionalFormatting xmlns:xm="http://schemas.microsoft.com/office/excel/2006/main">
          <x14:cfRule type="containsText" priority="9853" operator="containsText" id="{7C6E7B2A-0DDB-4BD7-AC61-38751A372B1F}">
            <xm:f>NOT(ISERROR(SEARCH('Listados Datos'!$P$3,AR317)))</xm:f>
            <xm:f>'Listados Datos'!$P$3</xm:f>
            <x14:dxf>
              <fill>
                <patternFill>
                  <bgColor rgb="FF99CC00"/>
                </patternFill>
              </fill>
            </x14:dxf>
          </x14:cfRule>
          <x14:cfRule type="containsText" priority="9854" operator="containsText" id="{5FD96C9E-B025-43A1-BC5C-0E9C0D5A2149}">
            <xm:f>NOT(ISERROR(SEARCH('Listados Datos'!$P$4,AR317)))</xm:f>
            <xm:f>'Listados Datos'!$P$4</xm:f>
            <x14:dxf>
              <fill>
                <patternFill>
                  <bgColor rgb="FF33CC33"/>
                </patternFill>
              </fill>
            </x14:dxf>
          </x14:cfRule>
          <x14:cfRule type="containsText" priority="9855" operator="containsText" id="{EE869EAA-12B2-4733-9272-1F66360BCABC}">
            <xm:f>NOT(ISERROR(SEARCH('Listados Datos'!$P$5,AR317)))</xm:f>
            <xm:f>'Listados Datos'!$P$5</xm:f>
            <x14:dxf>
              <fill>
                <patternFill>
                  <bgColor rgb="FFFFFF00"/>
                </patternFill>
              </fill>
            </x14:dxf>
          </x14:cfRule>
          <x14:cfRule type="containsText" priority="9856" operator="containsText" id="{77B98E8B-D607-4E85-AD6D-0BD71BC45DB2}">
            <xm:f>NOT(ISERROR(SEARCH('Listados Datos'!$P$6,AR317)))</xm:f>
            <xm:f>'Listados Datos'!$P$6</xm:f>
            <x14:dxf>
              <fill>
                <patternFill>
                  <bgColor rgb="FFFFC000"/>
                </patternFill>
              </fill>
            </x14:dxf>
          </x14:cfRule>
          <x14:cfRule type="containsText" priority="9857" operator="containsText" id="{4B2BC506-87DF-44CA-821B-29A83C03B115}">
            <xm:f>NOT(ISERROR(SEARCH('Listados Datos'!$P$7,AR317)))</xm:f>
            <xm:f>'Listados Datos'!$P$7</xm:f>
            <x14:dxf>
              <fill>
                <patternFill>
                  <bgColor rgb="FFFF0000"/>
                </patternFill>
              </fill>
            </x14:dxf>
          </x14:cfRule>
          <xm:sqref>AR317</xm:sqref>
        </x14:conditionalFormatting>
        <x14:conditionalFormatting xmlns:xm="http://schemas.microsoft.com/office/excel/2006/main">
          <x14:cfRule type="containsText" priority="9849" operator="containsText" id="{1CBABB28-E528-4325-91CE-552B43DDDEA3}">
            <xm:f>NOT(ISERROR(SEARCH('Listados Datos'!$T$3,AT321)))</xm:f>
            <xm:f>'Listados Datos'!$T$3</xm:f>
            <x14:dxf>
              <fill>
                <patternFill patternType="solid">
                  <bgColor rgb="FFC00000"/>
                </patternFill>
              </fill>
            </x14:dxf>
          </x14:cfRule>
          <x14:cfRule type="containsText" priority="9850" operator="containsText" id="{A90861AA-BC0C-4986-A97D-D7F4BE68D0AA}">
            <xm:f>NOT(ISERROR(SEARCH('Listados Datos'!$T$4,AT321)))</xm:f>
            <xm:f>'Listados Datos'!$T$4</xm:f>
            <x14:dxf>
              <font>
                <b/>
                <i val="0"/>
                <color theme="0"/>
              </font>
              <fill>
                <patternFill>
                  <bgColor rgb="FFE26B0A"/>
                </patternFill>
              </fill>
            </x14:dxf>
          </x14:cfRule>
          <x14:cfRule type="containsText" priority="9851" operator="containsText" id="{AF9C7DBF-01C4-4421-8A6F-30B6CD57FE49}">
            <xm:f>NOT(ISERROR(SEARCH('Listados Datos'!$T$5,AT321)))</xm:f>
            <xm:f>'Listados Datos'!$T$5</xm:f>
            <x14:dxf>
              <font>
                <b/>
                <i val="0"/>
                <color auto="1"/>
              </font>
              <fill>
                <patternFill>
                  <bgColor rgb="FFFFFF00"/>
                </patternFill>
              </fill>
            </x14:dxf>
          </x14:cfRule>
          <x14:cfRule type="containsText" priority="9852" operator="containsText" id="{DD939742-F808-4155-915E-63C9ECCBC16A}">
            <xm:f>NOT(ISERROR(SEARCH('Listados Datos'!$T$6,AT321)))</xm:f>
            <xm:f>'Listados Datos'!$T$6</xm:f>
            <x14:dxf>
              <font>
                <b/>
                <i val="0"/>
              </font>
              <fill>
                <patternFill>
                  <bgColor rgb="FF92D050"/>
                </patternFill>
              </fill>
            </x14:dxf>
          </x14:cfRule>
          <xm:sqref>AT321</xm:sqref>
        </x14:conditionalFormatting>
        <x14:conditionalFormatting xmlns:xm="http://schemas.microsoft.com/office/excel/2006/main">
          <x14:cfRule type="containsText" priority="9839" operator="containsText" id="{08272E0D-B1CD-43DD-9F26-89995B915AD3}">
            <xm:f>NOT(ISERROR(SEARCH('Listados Datos'!$P$3,AR321)))</xm:f>
            <xm:f>'Listados Datos'!$P$3</xm:f>
            <x14:dxf>
              <fill>
                <patternFill>
                  <bgColor rgb="FF99CC00"/>
                </patternFill>
              </fill>
            </x14:dxf>
          </x14:cfRule>
          <x14:cfRule type="containsText" priority="9840" operator="containsText" id="{9EF2334E-AA40-4351-8775-C47EC107194B}">
            <xm:f>NOT(ISERROR(SEARCH('Listados Datos'!$P$4,AR321)))</xm:f>
            <xm:f>'Listados Datos'!$P$4</xm:f>
            <x14:dxf>
              <fill>
                <patternFill>
                  <bgColor rgb="FF33CC33"/>
                </patternFill>
              </fill>
            </x14:dxf>
          </x14:cfRule>
          <x14:cfRule type="containsText" priority="9841" operator="containsText" id="{EC6CBEAD-BFD5-45D9-80E5-7DDE5A424D1F}">
            <xm:f>NOT(ISERROR(SEARCH('Listados Datos'!$P$5,AR321)))</xm:f>
            <xm:f>'Listados Datos'!$P$5</xm:f>
            <x14:dxf>
              <fill>
                <patternFill>
                  <bgColor rgb="FFFFFF00"/>
                </patternFill>
              </fill>
            </x14:dxf>
          </x14:cfRule>
          <x14:cfRule type="containsText" priority="9842" operator="containsText" id="{EF6DF813-D9DA-430D-8AD4-E940F4237F49}">
            <xm:f>NOT(ISERROR(SEARCH('Listados Datos'!$P$6,AR321)))</xm:f>
            <xm:f>'Listados Datos'!$P$6</xm:f>
            <x14:dxf>
              <fill>
                <patternFill>
                  <bgColor rgb="FFFFC000"/>
                </patternFill>
              </fill>
            </x14:dxf>
          </x14:cfRule>
          <x14:cfRule type="containsText" priority="9843" operator="containsText" id="{77EA5A74-396A-401A-838B-200688118260}">
            <xm:f>NOT(ISERROR(SEARCH('Listados Datos'!$P$7,AR321)))</xm:f>
            <xm:f>'Listados Datos'!$P$7</xm:f>
            <x14:dxf>
              <fill>
                <patternFill>
                  <bgColor rgb="FFFF0000"/>
                </patternFill>
              </fill>
            </x14:dxf>
          </x14:cfRule>
          <xm:sqref>AR321</xm:sqref>
        </x14:conditionalFormatting>
        <x14:conditionalFormatting xmlns:xm="http://schemas.microsoft.com/office/excel/2006/main">
          <x14:cfRule type="containsText" priority="9835" operator="containsText" id="{CA3BA30D-ACF3-422B-9E1D-A7DAC6A9064D}">
            <xm:f>NOT(ISERROR(SEARCH('Listados Datos'!$T$3,AF318)))</xm:f>
            <xm:f>'Listados Datos'!$T$3</xm:f>
            <x14:dxf>
              <fill>
                <patternFill patternType="solid">
                  <bgColor rgb="FFC00000"/>
                </patternFill>
              </fill>
            </x14:dxf>
          </x14:cfRule>
          <x14:cfRule type="containsText" priority="9836" operator="containsText" id="{A3EDBBE6-EAC1-4582-96B0-0F14D4CCC49C}">
            <xm:f>NOT(ISERROR(SEARCH('Listados Datos'!$T$4,AF318)))</xm:f>
            <xm:f>'Listados Datos'!$T$4</xm:f>
            <x14:dxf>
              <font>
                <b/>
                <i val="0"/>
                <color theme="0"/>
              </font>
              <fill>
                <patternFill>
                  <bgColor rgb="FFE26B0A"/>
                </patternFill>
              </fill>
            </x14:dxf>
          </x14:cfRule>
          <x14:cfRule type="containsText" priority="9837" operator="containsText" id="{171B20EA-6264-4306-91B5-979258AB984C}">
            <xm:f>NOT(ISERROR(SEARCH('Listados Datos'!$T$5,AF318)))</xm:f>
            <xm:f>'Listados Datos'!$T$5</xm:f>
            <x14:dxf>
              <font>
                <b/>
                <i val="0"/>
                <color auto="1"/>
              </font>
              <fill>
                <patternFill>
                  <bgColor rgb="FFFFFF00"/>
                </patternFill>
              </fill>
            </x14:dxf>
          </x14:cfRule>
          <x14:cfRule type="containsText" priority="9838" operator="containsText" id="{B07F443C-39BF-44AA-B590-38CA2505FCB0}">
            <xm:f>NOT(ISERROR(SEARCH('Listados Datos'!$T$6,AF318)))</xm:f>
            <xm:f>'Listados Datos'!$T$6</xm:f>
            <x14:dxf>
              <font>
                <b/>
                <i val="0"/>
              </font>
              <fill>
                <patternFill>
                  <bgColor rgb="FF92D050"/>
                </patternFill>
              </fill>
            </x14:dxf>
          </x14:cfRule>
          <xm:sqref>AF318:AF319</xm:sqref>
        </x14:conditionalFormatting>
        <x14:conditionalFormatting xmlns:xm="http://schemas.microsoft.com/office/excel/2006/main">
          <x14:cfRule type="containsText" priority="9831" operator="containsText" id="{6E508671-59FB-440A-BD72-3BBCB773C1D5}">
            <xm:f>NOT(ISERROR(SEARCH('Listados Datos'!$T$3,AB318)))</xm:f>
            <xm:f>'Listados Datos'!$T$3</xm:f>
            <x14:dxf>
              <fill>
                <patternFill patternType="solid">
                  <bgColor rgb="FFC00000"/>
                </patternFill>
              </fill>
            </x14:dxf>
          </x14:cfRule>
          <x14:cfRule type="containsText" priority="9832" operator="containsText" id="{39E0494F-BE17-43CE-8CAA-EB54765BE445}">
            <xm:f>NOT(ISERROR(SEARCH('Listados Datos'!$T$4,AB318)))</xm:f>
            <xm:f>'Listados Datos'!$T$4</xm:f>
            <x14:dxf>
              <font>
                <b/>
                <i val="0"/>
                <color theme="0"/>
              </font>
              <fill>
                <patternFill>
                  <bgColor rgb="FFE26B0A"/>
                </patternFill>
              </fill>
            </x14:dxf>
          </x14:cfRule>
          <x14:cfRule type="containsText" priority="9833" operator="containsText" id="{BA63AFA7-F211-4A36-A1CF-3E21C1F606E0}">
            <xm:f>NOT(ISERROR(SEARCH('Listados Datos'!$T$5,AB318)))</xm:f>
            <xm:f>'Listados Datos'!$T$5</xm:f>
            <x14:dxf>
              <font>
                <b/>
                <i val="0"/>
                <color auto="1"/>
              </font>
              <fill>
                <patternFill>
                  <bgColor rgb="FFFFFF00"/>
                </patternFill>
              </fill>
            </x14:dxf>
          </x14:cfRule>
          <x14:cfRule type="containsText" priority="9834" operator="containsText" id="{1AF41E4D-BD31-4325-B6B2-EFF05ED560AA}">
            <xm:f>NOT(ISERROR(SEARCH('Listados Datos'!$T$6,AB318)))</xm:f>
            <xm:f>'Listados Datos'!$T$6</xm:f>
            <x14:dxf>
              <font>
                <b/>
                <i val="0"/>
              </font>
              <fill>
                <patternFill>
                  <bgColor rgb="FF92D050"/>
                </patternFill>
              </fill>
            </x14:dxf>
          </x14:cfRule>
          <xm:sqref>AB318:AB319</xm:sqref>
        </x14:conditionalFormatting>
        <x14:conditionalFormatting xmlns:xm="http://schemas.microsoft.com/office/excel/2006/main">
          <x14:cfRule type="containsText" priority="9821" operator="containsText" id="{19D98F35-DAC2-45DE-84D6-35DB56C9F2AE}">
            <xm:f>NOT(ISERROR(SEARCH('Listados Datos'!$P$3,Z318)))</xm:f>
            <xm:f>'Listados Datos'!$P$3</xm:f>
            <x14:dxf>
              <fill>
                <patternFill>
                  <bgColor rgb="FF99CC00"/>
                </patternFill>
              </fill>
            </x14:dxf>
          </x14:cfRule>
          <x14:cfRule type="containsText" priority="9822" operator="containsText" id="{B2C04BB5-16E9-4989-9BFF-3970C94B726B}">
            <xm:f>NOT(ISERROR(SEARCH('Listados Datos'!$P$4,Z318)))</xm:f>
            <xm:f>'Listados Datos'!$P$4</xm:f>
            <x14:dxf>
              <fill>
                <patternFill>
                  <bgColor rgb="FF33CC33"/>
                </patternFill>
              </fill>
            </x14:dxf>
          </x14:cfRule>
          <x14:cfRule type="containsText" priority="9823" operator="containsText" id="{A470FC34-2F2E-4050-A6FA-7F837559A2C3}">
            <xm:f>NOT(ISERROR(SEARCH('Listados Datos'!$P$5,Z318)))</xm:f>
            <xm:f>'Listados Datos'!$P$5</xm:f>
            <x14:dxf>
              <fill>
                <patternFill>
                  <bgColor rgb="FFFFFF00"/>
                </patternFill>
              </fill>
            </x14:dxf>
          </x14:cfRule>
          <x14:cfRule type="containsText" priority="9824" operator="containsText" id="{BA71C343-234D-4BA5-86DB-95BAEFADCE4E}">
            <xm:f>NOT(ISERROR(SEARCH('Listados Datos'!$P$6,Z318)))</xm:f>
            <xm:f>'Listados Datos'!$P$6</xm:f>
            <x14:dxf>
              <fill>
                <patternFill>
                  <bgColor rgb="FFFFC000"/>
                </patternFill>
              </fill>
            </x14:dxf>
          </x14:cfRule>
          <x14:cfRule type="containsText" priority="9825" operator="containsText" id="{35F3167C-69FC-4150-8D93-0FE4010D2F77}">
            <xm:f>NOT(ISERROR(SEARCH('Listados Datos'!$P$7,Z318)))</xm:f>
            <xm:f>'Listados Datos'!$P$7</xm:f>
            <x14:dxf>
              <fill>
                <patternFill>
                  <bgColor rgb="FFFF0000"/>
                </patternFill>
              </fill>
            </x14:dxf>
          </x14:cfRule>
          <xm:sqref>Z318:Z319</xm:sqref>
        </x14:conditionalFormatting>
        <x14:conditionalFormatting xmlns:xm="http://schemas.microsoft.com/office/excel/2006/main">
          <x14:cfRule type="containsText" priority="9807" operator="containsText" id="{071D4CA3-B8BB-4C89-96FF-28095943B517}">
            <xm:f>NOT(ISERROR(SEARCH('Listados Datos'!$T$3,AT318)))</xm:f>
            <xm:f>'Listados Datos'!$T$3</xm:f>
            <x14:dxf>
              <fill>
                <patternFill patternType="solid">
                  <bgColor rgb="FFC00000"/>
                </patternFill>
              </fill>
            </x14:dxf>
          </x14:cfRule>
          <x14:cfRule type="containsText" priority="9808" operator="containsText" id="{03854C0C-6A10-468C-84FB-A2FC4CD6ED03}">
            <xm:f>NOT(ISERROR(SEARCH('Listados Datos'!$T$4,AT318)))</xm:f>
            <xm:f>'Listados Datos'!$T$4</xm:f>
            <x14:dxf>
              <font>
                <b/>
                <i val="0"/>
                <color theme="0"/>
              </font>
              <fill>
                <patternFill>
                  <bgColor rgb="FFE26B0A"/>
                </patternFill>
              </fill>
            </x14:dxf>
          </x14:cfRule>
          <x14:cfRule type="containsText" priority="9809" operator="containsText" id="{D9841A2B-DB6D-49FF-A792-9E8F3A610073}">
            <xm:f>NOT(ISERROR(SEARCH('Listados Datos'!$T$5,AT318)))</xm:f>
            <xm:f>'Listados Datos'!$T$5</xm:f>
            <x14:dxf>
              <font>
                <b/>
                <i val="0"/>
                <color auto="1"/>
              </font>
              <fill>
                <patternFill>
                  <bgColor rgb="FFFFFF00"/>
                </patternFill>
              </fill>
            </x14:dxf>
          </x14:cfRule>
          <x14:cfRule type="containsText" priority="9810" operator="containsText" id="{F860EDCA-62B0-43A5-BF26-5892AEB717C2}">
            <xm:f>NOT(ISERROR(SEARCH('Listados Datos'!$T$6,AT318)))</xm:f>
            <xm:f>'Listados Datos'!$T$6</xm:f>
            <x14:dxf>
              <font>
                <b/>
                <i val="0"/>
              </font>
              <fill>
                <patternFill>
                  <bgColor rgb="FF92D050"/>
                </patternFill>
              </fill>
            </x14:dxf>
          </x14:cfRule>
          <xm:sqref>AT318</xm:sqref>
        </x14:conditionalFormatting>
        <x14:conditionalFormatting xmlns:xm="http://schemas.microsoft.com/office/excel/2006/main">
          <x14:cfRule type="containsText" priority="9797" operator="containsText" id="{DB3D58EA-9303-4EFB-B8C1-548C18307185}">
            <xm:f>NOT(ISERROR(SEARCH('Listados Datos'!$P$3,AR318)))</xm:f>
            <xm:f>'Listados Datos'!$P$3</xm:f>
            <x14:dxf>
              <fill>
                <patternFill>
                  <bgColor rgb="FF99CC00"/>
                </patternFill>
              </fill>
            </x14:dxf>
          </x14:cfRule>
          <x14:cfRule type="containsText" priority="9798" operator="containsText" id="{736D6CA2-1BC5-4BCA-9457-0FA35053FCBE}">
            <xm:f>NOT(ISERROR(SEARCH('Listados Datos'!$P$4,AR318)))</xm:f>
            <xm:f>'Listados Datos'!$P$4</xm:f>
            <x14:dxf>
              <fill>
                <patternFill>
                  <bgColor rgb="FF33CC33"/>
                </patternFill>
              </fill>
            </x14:dxf>
          </x14:cfRule>
          <x14:cfRule type="containsText" priority="9799" operator="containsText" id="{90EB8C91-E803-42D8-A874-0C7736374A8B}">
            <xm:f>NOT(ISERROR(SEARCH('Listados Datos'!$P$5,AR318)))</xm:f>
            <xm:f>'Listados Datos'!$P$5</xm:f>
            <x14:dxf>
              <fill>
                <patternFill>
                  <bgColor rgb="FFFFFF00"/>
                </patternFill>
              </fill>
            </x14:dxf>
          </x14:cfRule>
          <x14:cfRule type="containsText" priority="9800" operator="containsText" id="{B2742530-606D-42CF-89C8-3F79F047C572}">
            <xm:f>NOT(ISERROR(SEARCH('Listados Datos'!$P$6,AR318)))</xm:f>
            <xm:f>'Listados Datos'!$P$6</xm:f>
            <x14:dxf>
              <fill>
                <patternFill>
                  <bgColor rgb="FFFFC000"/>
                </patternFill>
              </fill>
            </x14:dxf>
          </x14:cfRule>
          <x14:cfRule type="containsText" priority="9801" operator="containsText" id="{C9654915-EA98-4B6E-B3CB-8D5E88AF388F}">
            <xm:f>NOT(ISERROR(SEARCH('Listados Datos'!$P$7,AR318)))</xm:f>
            <xm:f>'Listados Datos'!$P$7</xm:f>
            <x14:dxf>
              <fill>
                <patternFill>
                  <bgColor rgb="FFFF0000"/>
                </patternFill>
              </fill>
            </x14:dxf>
          </x14:cfRule>
          <xm:sqref>AR318</xm:sqref>
        </x14:conditionalFormatting>
        <x14:conditionalFormatting xmlns:xm="http://schemas.microsoft.com/office/excel/2006/main">
          <x14:cfRule type="containsText" priority="9793" operator="containsText" id="{B2C4AEED-E92C-49CD-86E0-4468E19ECE57}">
            <xm:f>NOT(ISERROR(SEARCH('Listados Datos'!$T$3,AT319)))</xm:f>
            <xm:f>'Listados Datos'!$T$3</xm:f>
            <x14:dxf>
              <fill>
                <patternFill patternType="solid">
                  <bgColor rgb="FFC00000"/>
                </patternFill>
              </fill>
            </x14:dxf>
          </x14:cfRule>
          <x14:cfRule type="containsText" priority="9794" operator="containsText" id="{01986848-34A2-4808-8A31-4D4C5B56D71B}">
            <xm:f>NOT(ISERROR(SEARCH('Listados Datos'!$T$4,AT319)))</xm:f>
            <xm:f>'Listados Datos'!$T$4</xm:f>
            <x14:dxf>
              <font>
                <b/>
                <i val="0"/>
                <color theme="0"/>
              </font>
              <fill>
                <patternFill>
                  <bgColor rgb="FFE26B0A"/>
                </patternFill>
              </fill>
            </x14:dxf>
          </x14:cfRule>
          <x14:cfRule type="containsText" priority="9795" operator="containsText" id="{8E8C18DE-E3F6-4233-B4B3-EADD96D76ADF}">
            <xm:f>NOT(ISERROR(SEARCH('Listados Datos'!$T$5,AT319)))</xm:f>
            <xm:f>'Listados Datos'!$T$5</xm:f>
            <x14:dxf>
              <font>
                <b/>
                <i val="0"/>
                <color auto="1"/>
              </font>
              <fill>
                <patternFill>
                  <bgColor rgb="FFFFFF00"/>
                </patternFill>
              </fill>
            </x14:dxf>
          </x14:cfRule>
          <x14:cfRule type="containsText" priority="9796" operator="containsText" id="{4B742684-47E4-433B-8678-68B821714AD1}">
            <xm:f>NOT(ISERROR(SEARCH('Listados Datos'!$T$6,AT319)))</xm:f>
            <xm:f>'Listados Datos'!$T$6</xm:f>
            <x14:dxf>
              <font>
                <b/>
                <i val="0"/>
              </font>
              <fill>
                <patternFill>
                  <bgColor rgb="FF92D050"/>
                </patternFill>
              </fill>
            </x14:dxf>
          </x14:cfRule>
          <xm:sqref>AT319</xm:sqref>
        </x14:conditionalFormatting>
        <x14:conditionalFormatting xmlns:xm="http://schemas.microsoft.com/office/excel/2006/main">
          <x14:cfRule type="containsText" priority="9783" operator="containsText" id="{888A43CC-05A7-42B5-8AE0-687745AE6341}">
            <xm:f>NOT(ISERROR(SEARCH('Listados Datos'!$P$3,AR319)))</xm:f>
            <xm:f>'Listados Datos'!$P$3</xm:f>
            <x14:dxf>
              <fill>
                <patternFill>
                  <bgColor rgb="FF99CC00"/>
                </patternFill>
              </fill>
            </x14:dxf>
          </x14:cfRule>
          <x14:cfRule type="containsText" priority="9784" operator="containsText" id="{D5645127-8FC4-4636-B0D7-031E528CF51A}">
            <xm:f>NOT(ISERROR(SEARCH('Listados Datos'!$P$4,AR319)))</xm:f>
            <xm:f>'Listados Datos'!$P$4</xm:f>
            <x14:dxf>
              <fill>
                <patternFill>
                  <bgColor rgb="FF33CC33"/>
                </patternFill>
              </fill>
            </x14:dxf>
          </x14:cfRule>
          <x14:cfRule type="containsText" priority="9785" operator="containsText" id="{D5F67F24-FC88-48AF-BABE-D6DE003E300D}">
            <xm:f>NOT(ISERROR(SEARCH('Listados Datos'!$P$5,AR319)))</xm:f>
            <xm:f>'Listados Datos'!$P$5</xm:f>
            <x14:dxf>
              <fill>
                <patternFill>
                  <bgColor rgb="FFFFFF00"/>
                </patternFill>
              </fill>
            </x14:dxf>
          </x14:cfRule>
          <x14:cfRule type="containsText" priority="9786" operator="containsText" id="{B9FA2745-D19E-4F0F-9FB5-C77258BF4EB1}">
            <xm:f>NOT(ISERROR(SEARCH('Listados Datos'!$P$6,AR319)))</xm:f>
            <xm:f>'Listados Datos'!$P$6</xm:f>
            <x14:dxf>
              <fill>
                <patternFill>
                  <bgColor rgb="FFFFC000"/>
                </patternFill>
              </fill>
            </x14:dxf>
          </x14:cfRule>
          <x14:cfRule type="containsText" priority="9787" operator="containsText" id="{E8393FE5-14DB-4555-BD37-2B31E1E513D8}">
            <xm:f>NOT(ISERROR(SEARCH('Listados Datos'!$P$7,AR319)))</xm:f>
            <xm:f>'Listados Datos'!$P$7</xm:f>
            <x14:dxf>
              <fill>
                <patternFill>
                  <bgColor rgb="FFFF0000"/>
                </patternFill>
              </fill>
            </x14:dxf>
          </x14:cfRule>
          <xm:sqref>AR319</xm:sqref>
        </x14:conditionalFormatting>
        <x14:conditionalFormatting xmlns:xm="http://schemas.microsoft.com/office/excel/2006/main">
          <x14:cfRule type="containsText" priority="9507" operator="containsText" id="{EC936712-61AB-459D-A109-5C398D25046A}">
            <xm:f>NOT(ISERROR(SEARCH('Listados Datos'!$T$3,AF334)))</xm:f>
            <xm:f>'Listados Datos'!$T$3</xm:f>
            <x14:dxf>
              <fill>
                <patternFill patternType="solid">
                  <bgColor rgb="FFC00000"/>
                </patternFill>
              </fill>
            </x14:dxf>
          </x14:cfRule>
          <x14:cfRule type="containsText" priority="9508" operator="containsText" id="{7E2F6E52-1DE0-4453-8388-DAD0CB6C4020}">
            <xm:f>NOT(ISERROR(SEARCH('Listados Datos'!$T$4,AF334)))</xm:f>
            <xm:f>'Listados Datos'!$T$4</xm:f>
            <x14:dxf>
              <font>
                <b/>
                <i val="0"/>
                <color theme="0"/>
              </font>
              <fill>
                <patternFill>
                  <bgColor rgb="FFE26B0A"/>
                </patternFill>
              </fill>
            </x14:dxf>
          </x14:cfRule>
          <x14:cfRule type="containsText" priority="9509" operator="containsText" id="{77721F6B-13E9-4952-9891-E939CA15212B}">
            <xm:f>NOT(ISERROR(SEARCH('Listados Datos'!$T$5,AF334)))</xm:f>
            <xm:f>'Listados Datos'!$T$5</xm:f>
            <x14:dxf>
              <font>
                <b/>
                <i val="0"/>
                <color auto="1"/>
              </font>
              <fill>
                <patternFill>
                  <bgColor rgb="FFFFFF00"/>
                </patternFill>
              </fill>
            </x14:dxf>
          </x14:cfRule>
          <x14:cfRule type="containsText" priority="9510" operator="containsText" id="{C5895A24-247E-4B2F-9766-634D895CCE08}">
            <xm:f>NOT(ISERROR(SEARCH('Listados Datos'!$T$6,AF334)))</xm:f>
            <xm:f>'Listados Datos'!$T$6</xm:f>
            <x14:dxf>
              <font>
                <b/>
                <i val="0"/>
              </font>
              <fill>
                <patternFill>
                  <bgColor rgb="FF92D050"/>
                </patternFill>
              </fill>
            </x14:dxf>
          </x14:cfRule>
          <xm:sqref>AF334:AF335 AF339</xm:sqref>
        </x14:conditionalFormatting>
        <x14:conditionalFormatting xmlns:xm="http://schemas.microsoft.com/office/excel/2006/main">
          <x14:cfRule type="containsText" priority="9503" operator="containsText" id="{07D18907-97E1-4EDB-A8EF-3445EA526983}">
            <xm:f>NOT(ISERROR(SEARCH('Listados Datos'!$T$3,AB334)))</xm:f>
            <xm:f>'Listados Datos'!$T$3</xm:f>
            <x14:dxf>
              <fill>
                <patternFill patternType="solid">
                  <bgColor rgb="FFC00000"/>
                </patternFill>
              </fill>
            </x14:dxf>
          </x14:cfRule>
          <x14:cfRule type="containsText" priority="9504" operator="containsText" id="{C3E0C64C-1718-4D75-B1DC-EEEB52608A31}">
            <xm:f>NOT(ISERROR(SEARCH('Listados Datos'!$T$4,AB334)))</xm:f>
            <xm:f>'Listados Datos'!$T$4</xm:f>
            <x14:dxf>
              <font>
                <b/>
                <i val="0"/>
                <color theme="0"/>
              </font>
              <fill>
                <patternFill>
                  <bgColor rgb="FFE26B0A"/>
                </patternFill>
              </fill>
            </x14:dxf>
          </x14:cfRule>
          <x14:cfRule type="containsText" priority="9505" operator="containsText" id="{F8D19B30-15B4-4571-A95A-77BDEEFFCD8B}">
            <xm:f>NOT(ISERROR(SEARCH('Listados Datos'!$T$5,AB334)))</xm:f>
            <xm:f>'Listados Datos'!$T$5</xm:f>
            <x14:dxf>
              <font>
                <b/>
                <i val="0"/>
                <color auto="1"/>
              </font>
              <fill>
                <patternFill>
                  <bgColor rgb="FFFFFF00"/>
                </patternFill>
              </fill>
            </x14:dxf>
          </x14:cfRule>
          <x14:cfRule type="containsText" priority="9506" operator="containsText" id="{06901A94-5B56-40BC-9693-8CB033B93532}">
            <xm:f>NOT(ISERROR(SEARCH('Listados Datos'!$T$6,AB334)))</xm:f>
            <xm:f>'Listados Datos'!$T$6</xm:f>
            <x14:dxf>
              <font>
                <b/>
                <i val="0"/>
              </font>
              <fill>
                <patternFill>
                  <bgColor rgb="FF92D050"/>
                </patternFill>
              </fill>
            </x14:dxf>
          </x14:cfRule>
          <xm:sqref>AB334:AB335</xm:sqref>
        </x14:conditionalFormatting>
        <x14:conditionalFormatting xmlns:xm="http://schemas.microsoft.com/office/excel/2006/main">
          <x14:cfRule type="containsText" priority="9493" operator="containsText" id="{E9E72AAA-08D8-4B2A-99D0-6DB7433066F2}">
            <xm:f>NOT(ISERROR(SEARCH('Listados Datos'!$P$3,Z334)))</xm:f>
            <xm:f>'Listados Datos'!$P$3</xm:f>
            <x14:dxf>
              <fill>
                <patternFill>
                  <bgColor rgb="FF99CC00"/>
                </patternFill>
              </fill>
            </x14:dxf>
          </x14:cfRule>
          <x14:cfRule type="containsText" priority="9494" operator="containsText" id="{5EDE0B2C-10C8-4966-9B7E-D1B569B63580}">
            <xm:f>NOT(ISERROR(SEARCH('Listados Datos'!$P$4,Z334)))</xm:f>
            <xm:f>'Listados Datos'!$P$4</xm:f>
            <x14:dxf>
              <fill>
                <patternFill>
                  <bgColor rgb="FF33CC33"/>
                </patternFill>
              </fill>
            </x14:dxf>
          </x14:cfRule>
          <x14:cfRule type="containsText" priority="9495" operator="containsText" id="{4AD62A9A-AB2C-48C7-A4AE-E69265AE6A39}">
            <xm:f>NOT(ISERROR(SEARCH('Listados Datos'!$P$5,Z334)))</xm:f>
            <xm:f>'Listados Datos'!$P$5</xm:f>
            <x14:dxf>
              <fill>
                <patternFill>
                  <bgColor rgb="FFFFFF00"/>
                </patternFill>
              </fill>
            </x14:dxf>
          </x14:cfRule>
          <x14:cfRule type="containsText" priority="9496" operator="containsText" id="{40A6286F-512C-460D-B47C-6264EF37F3EE}">
            <xm:f>NOT(ISERROR(SEARCH('Listados Datos'!$P$6,Z334)))</xm:f>
            <xm:f>'Listados Datos'!$P$6</xm:f>
            <x14:dxf>
              <fill>
                <patternFill>
                  <bgColor rgb="FFFFC000"/>
                </patternFill>
              </fill>
            </x14:dxf>
          </x14:cfRule>
          <x14:cfRule type="containsText" priority="9497" operator="containsText" id="{F0BC23A0-83E0-463A-B491-A302EED5A036}">
            <xm:f>NOT(ISERROR(SEARCH('Listados Datos'!$P$7,Z334)))</xm:f>
            <xm:f>'Listados Datos'!$P$7</xm:f>
            <x14:dxf>
              <fill>
                <patternFill>
                  <bgColor rgb="FFFF0000"/>
                </patternFill>
              </fill>
            </x14:dxf>
          </x14:cfRule>
          <xm:sqref>Z334:Z335</xm:sqref>
        </x14:conditionalFormatting>
        <x14:conditionalFormatting xmlns:xm="http://schemas.microsoft.com/office/excel/2006/main">
          <x14:cfRule type="containsText" priority="9469" operator="containsText" id="{5A3BF1C0-3B1E-4DD2-AE6D-6E9192F27A73}">
            <xm:f>NOT(ISERROR(SEARCH('Listados Datos'!$T$3,AT334)))</xm:f>
            <xm:f>'Listados Datos'!$T$3</xm:f>
            <x14:dxf>
              <fill>
                <patternFill patternType="solid">
                  <bgColor rgb="FFC00000"/>
                </patternFill>
              </fill>
            </x14:dxf>
          </x14:cfRule>
          <x14:cfRule type="containsText" priority="9470" operator="containsText" id="{22A01926-6D3F-43A5-99A5-E3311B25E1C7}">
            <xm:f>NOT(ISERROR(SEARCH('Listados Datos'!$T$4,AT334)))</xm:f>
            <xm:f>'Listados Datos'!$T$4</xm:f>
            <x14:dxf>
              <font>
                <b/>
                <i val="0"/>
                <color theme="0"/>
              </font>
              <fill>
                <patternFill>
                  <bgColor rgb="FFE26B0A"/>
                </patternFill>
              </fill>
            </x14:dxf>
          </x14:cfRule>
          <x14:cfRule type="containsText" priority="9471" operator="containsText" id="{4DBD09ED-7472-417E-B5B4-41C4932E4BF0}">
            <xm:f>NOT(ISERROR(SEARCH('Listados Datos'!$T$5,AT334)))</xm:f>
            <xm:f>'Listados Datos'!$T$5</xm:f>
            <x14:dxf>
              <font>
                <b/>
                <i val="0"/>
                <color auto="1"/>
              </font>
              <fill>
                <patternFill>
                  <bgColor rgb="FFFFFF00"/>
                </patternFill>
              </fill>
            </x14:dxf>
          </x14:cfRule>
          <x14:cfRule type="containsText" priority="9472" operator="containsText" id="{4D1A7FDE-770F-4E57-A1FE-DD9F5ED788D7}">
            <xm:f>NOT(ISERROR(SEARCH('Listados Datos'!$T$6,AT334)))</xm:f>
            <xm:f>'Listados Datos'!$T$6</xm:f>
            <x14:dxf>
              <font>
                <b/>
                <i val="0"/>
              </font>
              <fill>
                <patternFill>
                  <bgColor rgb="FF92D050"/>
                </patternFill>
              </fill>
            </x14:dxf>
          </x14:cfRule>
          <xm:sqref>AT334</xm:sqref>
        </x14:conditionalFormatting>
        <x14:conditionalFormatting xmlns:xm="http://schemas.microsoft.com/office/excel/2006/main">
          <x14:cfRule type="containsText" priority="9459" operator="containsText" id="{ACE1EEB9-FAA9-4079-BD0B-B610FEA70141}">
            <xm:f>NOT(ISERROR(SEARCH('Listados Datos'!$P$3,AR334)))</xm:f>
            <xm:f>'Listados Datos'!$P$3</xm:f>
            <x14:dxf>
              <fill>
                <patternFill>
                  <bgColor rgb="FF99CC00"/>
                </patternFill>
              </fill>
            </x14:dxf>
          </x14:cfRule>
          <x14:cfRule type="containsText" priority="9460" operator="containsText" id="{224D26C2-4FF7-44D2-9635-5D5169610A0D}">
            <xm:f>NOT(ISERROR(SEARCH('Listados Datos'!$P$4,AR334)))</xm:f>
            <xm:f>'Listados Datos'!$P$4</xm:f>
            <x14:dxf>
              <fill>
                <patternFill>
                  <bgColor rgb="FF33CC33"/>
                </patternFill>
              </fill>
            </x14:dxf>
          </x14:cfRule>
          <x14:cfRule type="containsText" priority="9461" operator="containsText" id="{5FA0DE92-3456-4493-88B7-908FA77E8DC4}">
            <xm:f>NOT(ISERROR(SEARCH('Listados Datos'!$P$5,AR334)))</xm:f>
            <xm:f>'Listados Datos'!$P$5</xm:f>
            <x14:dxf>
              <fill>
                <patternFill>
                  <bgColor rgb="FFFFFF00"/>
                </patternFill>
              </fill>
            </x14:dxf>
          </x14:cfRule>
          <x14:cfRule type="containsText" priority="9462" operator="containsText" id="{7E150A64-5FE4-4F07-BD57-26C639C5E0B6}">
            <xm:f>NOT(ISERROR(SEARCH('Listados Datos'!$P$6,AR334)))</xm:f>
            <xm:f>'Listados Datos'!$P$6</xm:f>
            <x14:dxf>
              <fill>
                <patternFill>
                  <bgColor rgb="FFFFC000"/>
                </patternFill>
              </fill>
            </x14:dxf>
          </x14:cfRule>
          <x14:cfRule type="containsText" priority="9463" operator="containsText" id="{0457879E-3C4A-4F1A-991A-62A25A149A37}">
            <xm:f>NOT(ISERROR(SEARCH('Listados Datos'!$P$7,AR334)))</xm:f>
            <xm:f>'Listados Datos'!$P$7</xm:f>
            <x14:dxf>
              <fill>
                <patternFill>
                  <bgColor rgb="FFFF0000"/>
                </patternFill>
              </fill>
            </x14:dxf>
          </x14:cfRule>
          <xm:sqref>AR334</xm:sqref>
        </x14:conditionalFormatting>
        <x14:conditionalFormatting xmlns:xm="http://schemas.microsoft.com/office/excel/2006/main">
          <x14:cfRule type="containsText" priority="9455" operator="containsText" id="{861A94F4-3F76-40F6-AC6C-ED7E9F560E59}">
            <xm:f>NOT(ISERROR(SEARCH('Listados Datos'!$T$3,AT335)))</xm:f>
            <xm:f>'Listados Datos'!$T$3</xm:f>
            <x14:dxf>
              <fill>
                <patternFill patternType="solid">
                  <bgColor rgb="FFC00000"/>
                </patternFill>
              </fill>
            </x14:dxf>
          </x14:cfRule>
          <x14:cfRule type="containsText" priority="9456" operator="containsText" id="{50EC84A4-2936-4E67-B873-03B6CFB59EFD}">
            <xm:f>NOT(ISERROR(SEARCH('Listados Datos'!$T$4,AT335)))</xm:f>
            <xm:f>'Listados Datos'!$T$4</xm:f>
            <x14:dxf>
              <font>
                <b/>
                <i val="0"/>
                <color theme="0"/>
              </font>
              <fill>
                <patternFill>
                  <bgColor rgb="FFE26B0A"/>
                </patternFill>
              </fill>
            </x14:dxf>
          </x14:cfRule>
          <x14:cfRule type="containsText" priority="9457" operator="containsText" id="{1A454CE5-A67A-46DA-8AAF-2C551DCF6E1A}">
            <xm:f>NOT(ISERROR(SEARCH('Listados Datos'!$T$5,AT335)))</xm:f>
            <xm:f>'Listados Datos'!$T$5</xm:f>
            <x14:dxf>
              <font>
                <b/>
                <i val="0"/>
                <color auto="1"/>
              </font>
              <fill>
                <patternFill>
                  <bgColor rgb="FFFFFF00"/>
                </patternFill>
              </fill>
            </x14:dxf>
          </x14:cfRule>
          <x14:cfRule type="containsText" priority="9458" operator="containsText" id="{E8CBCF43-78F7-4B59-959F-52202DA99771}">
            <xm:f>NOT(ISERROR(SEARCH('Listados Datos'!$T$6,AT335)))</xm:f>
            <xm:f>'Listados Datos'!$T$6</xm:f>
            <x14:dxf>
              <font>
                <b/>
                <i val="0"/>
              </font>
              <fill>
                <patternFill>
                  <bgColor rgb="FF92D050"/>
                </patternFill>
              </fill>
            </x14:dxf>
          </x14:cfRule>
          <xm:sqref>AT335</xm:sqref>
        </x14:conditionalFormatting>
        <x14:conditionalFormatting xmlns:xm="http://schemas.microsoft.com/office/excel/2006/main">
          <x14:cfRule type="containsText" priority="9445" operator="containsText" id="{19D7370A-6413-4594-8D87-691C89B67F08}">
            <xm:f>NOT(ISERROR(SEARCH('Listados Datos'!$P$3,AR335)))</xm:f>
            <xm:f>'Listados Datos'!$P$3</xm:f>
            <x14:dxf>
              <fill>
                <patternFill>
                  <bgColor rgb="FF99CC00"/>
                </patternFill>
              </fill>
            </x14:dxf>
          </x14:cfRule>
          <x14:cfRule type="containsText" priority="9446" operator="containsText" id="{5827055F-9508-41DC-9E26-1CCFFE61F4CD}">
            <xm:f>NOT(ISERROR(SEARCH('Listados Datos'!$P$4,AR335)))</xm:f>
            <xm:f>'Listados Datos'!$P$4</xm:f>
            <x14:dxf>
              <fill>
                <patternFill>
                  <bgColor rgb="FF33CC33"/>
                </patternFill>
              </fill>
            </x14:dxf>
          </x14:cfRule>
          <x14:cfRule type="containsText" priority="9447" operator="containsText" id="{5C64BD69-CF51-4ECA-8F2B-125545563816}">
            <xm:f>NOT(ISERROR(SEARCH('Listados Datos'!$P$5,AR335)))</xm:f>
            <xm:f>'Listados Datos'!$P$5</xm:f>
            <x14:dxf>
              <fill>
                <patternFill>
                  <bgColor rgb="FFFFFF00"/>
                </patternFill>
              </fill>
            </x14:dxf>
          </x14:cfRule>
          <x14:cfRule type="containsText" priority="9448" operator="containsText" id="{C68AF535-8E0B-406F-A76B-A1EC6F7BAB4F}">
            <xm:f>NOT(ISERROR(SEARCH('Listados Datos'!$P$6,AR335)))</xm:f>
            <xm:f>'Listados Datos'!$P$6</xm:f>
            <x14:dxf>
              <fill>
                <patternFill>
                  <bgColor rgb="FFFFC000"/>
                </patternFill>
              </fill>
            </x14:dxf>
          </x14:cfRule>
          <x14:cfRule type="containsText" priority="9449" operator="containsText" id="{02FD1D25-C23E-4180-B040-238C1F5E21B5}">
            <xm:f>NOT(ISERROR(SEARCH('Listados Datos'!$P$7,AR335)))</xm:f>
            <xm:f>'Listados Datos'!$P$7</xm:f>
            <x14:dxf>
              <fill>
                <patternFill>
                  <bgColor rgb="FFFF0000"/>
                </patternFill>
              </fill>
            </x14:dxf>
          </x14:cfRule>
          <xm:sqref>AR335</xm:sqref>
        </x14:conditionalFormatting>
        <x14:conditionalFormatting xmlns:xm="http://schemas.microsoft.com/office/excel/2006/main">
          <x14:cfRule type="containsText" priority="9427" operator="containsText" id="{C7A44F33-8074-4B31-982A-B88A3281397F}">
            <xm:f>NOT(ISERROR(SEARCH('Listados Datos'!$T$3,AF336)))</xm:f>
            <xm:f>'Listados Datos'!$T$3</xm:f>
            <x14:dxf>
              <fill>
                <patternFill patternType="solid">
                  <bgColor rgb="FFC00000"/>
                </patternFill>
              </fill>
            </x14:dxf>
          </x14:cfRule>
          <x14:cfRule type="containsText" priority="9428" operator="containsText" id="{B31FBDC1-34E1-4502-A58E-CCD418B2EAFF}">
            <xm:f>NOT(ISERROR(SEARCH('Listados Datos'!$T$4,AF336)))</xm:f>
            <xm:f>'Listados Datos'!$T$4</xm:f>
            <x14:dxf>
              <font>
                <b/>
                <i val="0"/>
                <color theme="0"/>
              </font>
              <fill>
                <patternFill>
                  <bgColor rgb="FFE26B0A"/>
                </patternFill>
              </fill>
            </x14:dxf>
          </x14:cfRule>
          <x14:cfRule type="containsText" priority="9429" operator="containsText" id="{74440AA4-47CA-462B-8FCE-71DAAB372420}">
            <xm:f>NOT(ISERROR(SEARCH('Listados Datos'!$T$5,AF336)))</xm:f>
            <xm:f>'Listados Datos'!$T$5</xm:f>
            <x14:dxf>
              <font>
                <b/>
                <i val="0"/>
                <color auto="1"/>
              </font>
              <fill>
                <patternFill>
                  <bgColor rgb="FFFFFF00"/>
                </patternFill>
              </fill>
            </x14:dxf>
          </x14:cfRule>
          <x14:cfRule type="containsText" priority="9430" operator="containsText" id="{1EBE6957-4272-4EBC-BF74-0C9C3EBAFEC5}">
            <xm:f>NOT(ISERROR(SEARCH('Listados Datos'!$T$6,AF336)))</xm:f>
            <xm:f>'Listados Datos'!$T$6</xm:f>
            <x14:dxf>
              <font>
                <b/>
                <i val="0"/>
              </font>
              <fill>
                <patternFill>
                  <bgColor rgb="FF92D050"/>
                </patternFill>
              </fill>
            </x14:dxf>
          </x14:cfRule>
          <xm:sqref>AF336:AF337</xm:sqref>
        </x14:conditionalFormatting>
        <x14:conditionalFormatting xmlns:xm="http://schemas.microsoft.com/office/excel/2006/main">
          <x14:cfRule type="containsText" priority="9423" operator="containsText" id="{C3001A80-5C2D-4B22-B1E5-584944ECAB53}">
            <xm:f>NOT(ISERROR(SEARCH('Listados Datos'!$T$3,AB336)))</xm:f>
            <xm:f>'Listados Datos'!$T$3</xm:f>
            <x14:dxf>
              <fill>
                <patternFill patternType="solid">
                  <bgColor rgb="FFC00000"/>
                </patternFill>
              </fill>
            </x14:dxf>
          </x14:cfRule>
          <x14:cfRule type="containsText" priority="9424" operator="containsText" id="{F7EDB90D-C897-4AF4-B6D4-6E230BE564C7}">
            <xm:f>NOT(ISERROR(SEARCH('Listados Datos'!$T$4,AB336)))</xm:f>
            <xm:f>'Listados Datos'!$T$4</xm:f>
            <x14:dxf>
              <font>
                <b/>
                <i val="0"/>
                <color theme="0"/>
              </font>
              <fill>
                <patternFill>
                  <bgColor rgb="FFE26B0A"/>
                </patternFill>
              </fill>
            </x14:dxf>
          </x14:cfRule>
          <x14:cfRule type="containsText" priority="9425" operator="containsText" id="{176FDF36-4A8D-45A2-B5FF-7A742D023B8C}">
            <xm:f>NOT(ISERROR(SEARCH('Listados Datos'!$T$5,AB336)))</xm:f>
            <xm:f>'Listados Datos'!$T$5</xm:f>
            <x14:dxf>
              <font>
                <b/>
                <i val="0"/>
                <color auto="1"/>
              </font>
              <fill>
                <patternFill>
                  <bgColor rgb="FFFFFF00"/>
                </patternFill>
              </fill>
            </x14:dxf>
          </x14:cfRule>
          <x14:cfRule type="containsText" priority="9426" operator="containsText" id="{FA6D0D12-6ACA-4D67-9F4B-D7249EA29534}">
            <xm:f>NOT(ISERROR(SEARCH('Listados Datos'!$T$6,AB336)))</xm:f>
            <xm:f>'Listados Datos'!$T$6</xm:f>
            <x14:dxf>
              <font>
                <b/>
                <i val="0"/>
              </font>
              <fill>
                <patternFill>
                  <bgColor rgb="FF92D050"/>
                </patternFill>
              </fill>
            </x14:dxf>
          </x14:cfRule>
          <xm:sqref>AB336:AB337</xm:sqref>
        </x14:conditionalFormatting>
        <x14:conditionalFormatting xmlns:xm="http://schemas.microsoft.com/office/excel/2006/main">
          <x14:cfRule type="containsText" priority="9413" operator="containsText" id="{83E4C0AB-3F09-43C2-A0B4-B9BA3FDFEBD5}">
            <xm:f>NOT(ISERROR(SEARCH('Listados Datos'!$P$3,Z336)))</xm:f>
            <xm:f>'Listados Datos'!$P$3</xm:f>
            <x14:dxf>
              <fill>
                <patternFill>
                  <bgColor rgb="FF99CC00"/>
                </patternFill>
              </fill>
            </x14:dxf>
          </x14:cfRule>
          <x14:cfRule type="containsText" priority="9414" operator="containsText" id="{E0042F99-7CFE-4042-AC55-93C279777785}">
            <xm:f>NOT(ISERROR(SEARCH('Listados Datos'!$P$4,Z336)))</xm:f>
            <xm:f>'Listados Datos'!$P$4</xm:f>
            <x14:dxf>
              <fill>
                <patternFill>
                  <bgColor rgb="FF33CC33"/>
                </patternFill>
              </fill>
            </x14:dxf>
          </x14:cfRule>
          <x14:cfRule type="containsText" priority="9415" operator="containsText" id="{52F0B763-3A28-454D-8075-B34342F418DA}">
            <xm:f>NOT(ISERROR(SEARCH('Listados Datos'!$P$5,Z336)))</xm:f>
            <xm:f>'Listados Datos'!$P$5</xm:f>
            <x14:dxf>
              <fill>
                <patternFill>
                  <bgColor rgb="FFFFFF00"/>
                </patternFill>
              </fill>
            </x14:dxf>
          </x14:cfRule>
          <x14:cfRule type="containsText" priority="9416" operator="containsText" id="{3460B778-E453-41A4-A26A-C3915BB8DD7F}">
            <xm:f>NOT(ISERROR(SEARCH('Listados Datos'!$P$6,Z336)))</xm:f>
            <xm:f>'Listados Datos'!$P$6</xm:f>
            <x14:dxf>
              <fill>
                <patternFill>
                  <bgColor rgb="FFFFC000"/>
                </patternFill>
              </fill>
            </x14:dxf>
          </x14:cfRule>
          <x14:cfRule type="containsText" priority="9417" operator="containsText" id="{842FD6F8-2A21-439E-9FB9-ED8890800459}">
            <xm:f>NOT(ISERROR(SEARCH('Listados Datos'!$P$7,Z336)))</xm:f>
            <xm:f>'Listados Datos'!$P$7</xm:f>
            <x14:dxf>
              <fill>
                <patternFill>
                  <bgColor rgb="FFFF0000"/>
                </patternFill>
              </fill>
            </x14:dxf>
          </x14:cfRule>
          <xm:sqref>Z336:Z337</xm:sqref>
        </x14:conditionalFormatting>
        <x14:conditionalFormatting xmlns:xm="http://schemas.microsoft.com/office/excel/2006/main">
          <x14:cfRule type="containsText" priority="9385" operator="containsText" id="{F55AE756-B213-4956-815B-0770C61501A3}">
            <xm:f>NOT(ISERROR(SEARCH('Listados Datos'!$T$3,AT337)))</xm:f>
            <xm:f>'Listados Datos'!$T$3</xm:f>
            <x14:dxf>
              <fill>
                <patternFill patternType="solid">
                  <bgColor rgb="FFC00000"/>
                </patternFill>
              </fill>
            </x14:dxf>
          </x14:cfRule>
          <x14:cfRule type="containsText" priority="9386" operator="containsText" id="{9478A710-CAF5-4761-9183-6DBEC7B2044B}">
            <xm:f>NOT(ISERROR(SEARCH('Listados Datos'!$T$4,AT337)))</xm:f>
            <xm:f>'Listados Datos'!$T$4</xm:f>
            <x14:dxf>
              <font>
                <b/>
                <i val="0"/>
                <color theme="0"/>
              </font>
              <fill>
                <patternFill>
                  <bgColor rgb="FFE26B0A"/>
                </patternFill>
              </fill>
            </x14:dxf>
          </x14:cfRule>
          <x14:cfRule type="containsText" priority="9387" operator="containsText" id="{590D67FA-C50D-4E30-9203-8BA518E2184E}">
            <xm:f>NOT(ISERROR(SEARCH('Listados Datos'!$T$5,AT337)))</xm:f>
            <xm:f>'Listados Datos'!$T$5</xm:f>
            <x14:dxf>
              <font>
                <b/>
                <i val="0"/>
                <color auto="1"/>
              </font>
              <fill>
                <patternFill>
                  <bgColor rgb="FFFFFF00"/>
                </patternFill>
              </fill>
            </x14:dxf>
          </x14:cfRule>
          <x14:cfRule type="containsText" priority="9388" operator="containsText" id="{EBDEF1C7-CF85-45BD-BCCE-9B945053EEAA}">
            <xm:f>NOT(ISERROR(SEARCH('Listados Datos'!$T$6,AT337)))</xm:f>
            <xm:f>'Listados Datos'!$T$6</xm:f>
            <x14:dxf>
              <font>
                <b/>
                <i val="0"/>
              </font>
              <fill>
                <patternFill>
                  <bgColor rgb="FF92D050"/>
                </patternFill>
              </fill>
            </x14:dxf>
          </x14:cfRule>
          <xm:sqref>AT337</xm:sqref>
        </x14:conditionalFormatting>
        <x14:conditionalFormatting xmlns:xm="http://schemas.microsoft.com/office/excel/2006/main">
          <x14:cfRule type="containsText" priority="9305" operator="containsText" id="{F825BD5F-7727-47E2-AB7C-1BA80C34EA46}">
            <xm:f>NOT(ISERROR(SEARCH('Listados Datos'!$T$3,AT351)))</xm:f>
            <xm:f>'Listados Datos'!$T$3</xm:f>
            <x14:dxf>
              <fill>
                <patternFill patternType="solid">
                  <bgColor rgb="FFC00000"/>
                </patternFill>
              </fill>
            </x14:dxf>
          </x14:cfRule>
          <x14:cfRule type="containsText" priority="9306" operator="containsText" id="{BB40123A-3B07-4B91-9AD7-DE227B899D6B}">
            <xm:f>NOT(ISERROR(SEARCH('Listados Datos'!$T$4,AT351)))</xm:f>
            <xm:f>'Listados Datos'!$T$4</xm:f>
            <x14:dxf>
              <font>
                <b/>
                <i val="0"/>
                <color theme="0"/>
              </font>
              <fill>
                <patternFill>
                  <bgColor rgb="FFE26B0A"/>
                </patternFill>
              </fill>
            </x14:dxf>
          </x14:cfRule>
          <x14:cfRule type="containsText" priority="9307" operator="containsText" id="{31179FCA-F986-41AD-9BFF-3955AF2827AA}">
            <xm:f>NOT(ISERROR(SEARCH('Listados Datos'!$T$5,AT351)))</xm:f>
            <xm:f>'Listados Datos'!$T$5</xm:f>
            <x14:dxf>
              <font>
                <b/>
                <i val="0"/>
                <color auto="1"/>
              </font>
              <fill>
                <patternFill>
                  <bgColor rgb="FFFFFF00"/>
                </patternFill>
              </fill>
            </x14:dxf>
          </x14:cfRule>
          <x14:cfRule type="containsText" priority="9308" operator="containsText" id="{F9716B6B-BA08-4F00-AE50-ED99FAF9790A}">
            <xm:f>NOT(ISERROR(SEARCH('Listados Datos'!$T$6,AT351)))</xm:f>
            <xm:f>'Listados Datos'!$T$6</xm:f>
            <x14:dxf>
              <font>
                <b/>
                <i val="0"/>
              </font>
              <fill>
                <patternFill>
                  <bgColor rgb="FF92D050"/>
                </patternFill>
              </fill>
            </x14:dxf>
          </x14:cfRule>
          <xm:sqref>AT351</xm:sqref>
        </x14:conditionalFormatting>
        <x14:conditionalFormatting xmlns:xm="http://schemas.microsoft.com/office/excel/2006/main">
          <x14:cfRule type="containsText" priority="9295" operator="containsText" id="{E53B6EC0-CCBF-460B-9851-ACFB86F5D278}">
            <xm:f>NOT(ISERROR(SEARCH('Listados Datos'!$P$3,AR351)))</xm:f>
            <xm:f>'Listados Datos'!$P$3</xm:f>
            <x14:dxf>
              <fill>
                <patternFill>
                  <bgColor rgb="FF99CC00"/>
                </patternFill>
              </fill>
            </x14:dxf>
          </x14:cfRule>
          <x14:cfRule type="containsText" priority="9296" operator="containsText" id="{2F302B6A-4737-47EE-B168-9B030859EA88}">
            <xm:f>NOT(ISERROR(SEARCH('Listados Datos'!$P$4,AR351)))</xm:f>
            <xm:f>'Listados Datos'!$P$4</xm:f>
            <x14:dxf>
              <fill>
                <patternFill>
                  <bgColor rgb="FF33CC33"/>
                </patternFill>
              </fill>
            </x14:dxf>
          </x14:cfRule>
          <x14:cfRule type="containsText" priority="9297" operator="containsText" id="{4F4636A9-F55D-4EB0-B487-FB424E7DE665}">
            <xm:f>NOT(ISERROR(SEARCH('Listados Datos'!$P$5,AR351)))</xm:f>
            <xm:f>'Listados Datos'!$P$5</xm:f>
            <x14:dxf>
              <fill>
                <patternFill>
                  <bgColor rgb="FFFFFF00"/>
                </patternFill>
              </fill>
            </x14:dxf>
          </x14:cfRule>
          <x14:cfRule type="containsText" priority="9298" operator="containsText" id="{D6E1ED58-D7BE-4B29-9D1A-C9DD1D458AFA}">
            <xm:f>NOT(ISERROR(SEARCH('Listados Datos'!$P$6,AR351)))</xm:f>
            <xm:f>'Listados Datos'!$P$6</xm:f>
            <x14:dxf>
              <fill>
                <patternFill>
                  <bgColor rgb="FFFFC000"/>
                </patternFill>
              </fill>
            </x14:dxf>
          </x14:cfRule>
          <x14:cfRule type="containsText" priority="9299" operator="containsText" id="{FD2DF636-D67B-41B4-956F-64473D16059A}">
            <xm:f>NOT(ISERROR(SEARCH('Listados Datos'!$P$7,AR351)))</xm:f>
            <xm:f>'Listados Datos'!$P$7</xm:f>
            <x14:dxf>
              <fill>
                <patternFill>
                  <bgColor rgb="FFFF0000"/>
                </patternFill>
              </fill>
            </x14:dxf>
          </x14:cfRule>
          <xm:sqref>AR351</xm:sqref>
        </x14:conditionalFormatting>
        <x14:conditionalFormatting xmlns:xm="http://schemas.microsoft.com/office/excel/2006/main">
          <x14:cfRule type="containsText" priority="9263" operator="containsText" id="{504C9131-678A-4F45-BC26-38608F519CC4}">
            <xm:f>NOT(ISERROR(SEARCH('Listados Datos'!$T$3,AT348)))</xm:f>
            <xm:f>'Listados Datos'!$T$3</xm:f>
            <x14:dxf>
              <fill>
                <patternFill patternType="solid">
                  <bgColor rgb="FFC00000"/>
                </patternFill>
              </fill>
            </x14:dxf>
          </x14:cfRule>
          <x14:cfRule type="containsText" priority="9264" operator="containsText" id="{BFC630A2-ED95-46CF-AC51-F74FE1EA5DB8}">
            <xm:f>NOT(ISERROR(SEARCH('Listados Datos'!$T$4,AT348)))</xm:f>
            <xm:f>'Listados Datos'!$T$4</xm:f>
            <x14:dxf>
              <font>
                <b/>
                <i val="0"/>
                <color theme="0"/>
              </font>
              <fill>
                <patternFill>
                  <bgColor rgb="FFE26B0A"/>
                </patternFill>
              </fill>
            </x14:dxf>
          </x14:cfRule>
          <x14:cfRule type="containsText" priority="9265" operator="containsText" id="{B24DCA94-9478-467D-9566-2C33D6EE60AA}">
            <xm:f>NOT(ISERROR(SEARCH('Listados Datos'!$T$5,AT348)))</xm:f>
            <xm:f>'Listados Datos'!$T$5</xm:f>
            <x14:dxf>
              <font>
                <b/>
                <i val="0"/>
                <color auto="1"/>
              </font>
              <fill>
                <patternFill>
                  <bgColor rgb="FFFFFF00"/>
                </patternFill>
              </fill>
            </x14:dxf>
          </x14:cfRule>
          <x14:cfRule type="containsText" priority="9266" operator="containsText" id="{0298CFD8-F834-4105-B8CD-6A4BB475D2C9}">
            <xm:f>NOT(ISERROR(SEARCH('Listados Datos'!$T$6,AT348)))</xm:f>
            <xm:f>'Listados Datos'!$T$6</xm:f>
            <x14:dxf>
              <font>
                <b/>
                <i val="0"/>
              </font>
              <fill>
                <patternFill>
                  <bgColor rgb="FF92D050"/>
                </patternFill>
              </fill>
            </x14:dxf>
          </x14:cfRule>
          <xm:sqref>AT348</xm:sqref>
        </x14:conditionalFormatting>
        <x14:conditionalFormatting xmlns:xm="http://schemas.microsoft.com/office/excel/2006/main">
          <x14:cfRule type="containsText" priority="9253" operator="containsText" id="{E3D3DCE9-2941-4AFF-B748-B03C7C48A14C}">
            <xm:f>NOT(ISERROR(SEARCH('Listados Datos'!$P$3,AR348)))</xm:f>
            <xm:f>'Listados Datos'!$P$3</xm:f>
            <x14:dxf>
              <fill>
                <patternFill>
                  <bgColor rgb="FF99CC00"/>
                </patternFill>
              </fill>
            </x14:dxf>
          </x14:cfRule>
          <x14:cfRule type="containsText" priority="9254" operator="containsText" id="{C9D1AFCD-5BCD-4F1B-9534-89B3A3597FAB}">
            <xm:f>NOT(ISERROR(SEARCH('Listados Datos'!$P$4,AR348)))</xm:f>
            <xm:f>'Listados Datos'!$P$4</xm:f>
            <x14:dxf>
              <fill>
                <patternFill>
                  <bgColor rgb="FF33CC33"/>
                </patternFill>
              </fill>
            </x14:dxf>
          </x14:cfRule>
          <x14:cfRule type="containsText" priority="9255" operator="containsText" id="{07C8060D-C58D-458E-A592-7B8D52AE4673}">
            <xm:f>NOT(ISERROR(SEARCH('Listados Datos'!$P$5,AR348)))</xm:f>
            <xm:f>'Listados Datos'!$P$5</xm:f>
            <x14:dxf>
              <fill>
                <patternFill>
                  <bgColor rgb="FFFFFF00"/>
                </patternFill>
              </fill>
            </x14:dxf>
          </x14:cfRule>
          <x14:cfRule type="containsText" priority="9256" operator="containsText" id="{93D263AB-2B0A-4E12-B101-FBB2E2B58387}">
            <xm:f>NOT(ISERROR(SEARCH('Listados Datos'!$P$6,AR348)))</xm:f>
            <xm:f>'Listados Datos'!$P$6</xm:f>
            <x14:dxf>
              <fill>
                <patternFill>
                  <bgColor rgb="FFFFC000"/>
                </patternFill>
              </fill>
            </x14:dxf>
          </x14:cfRule>
          <x14:cfRule type="containsText" priority="9257" operator="containsText" id="{5B2C050A-836A-4022-9BDE-094878F8DC5E}">
            <xm:f>NOT(ISERROR(SEARCH('Listados Datos'!$P$7,AR348)))</xm:f>
            <xm:f>'Listados Datos'!$P$7</xm:f>
            <x14:dxf>
              <fill>
                <patternFill>
                  <bgColor rgb="FFFF0000"/>
                </patternFill>
              </fill>
            </x14:dxf>
          </x14:cfRule>
          <xm:sqref>AR348</xm:sqref>
        </x14:conditionalFormatting>
        <x14:conditionalFormatting xmlns:xm="http://schemas.microsoft.com/office/excel/2006/main">
          <x14:cfRule type="containsText" priority="9371" operator="containsText" id="{CB9F07A3-D9DE-41E2-8BE8-0F260F146C4E}">
            <xm:f>NOT(ISERROR(SEARCH('Listados Datos'!$T$3,AF346)))</xm:f>
            <xm:f>'Listados Datos'!$T$3</xm:f>
            <x14:dxf>
              <fill>
                <patternFill patternType="solid">
                  <bgColor rgb="FFC00000"/>
                </patternFill>
              </fill>
            </x14:dxf>
          </x14:cfRule>
          <x14:cfRule type="containsText" priority="9372" operator="containsText" id="{0D0F61C1-61E6-4ADA-887D-95786C6E6937}">
            <xm:f>NOT(ISERROR(SEARCH('Listados Datos'!$T$4,AF346)))</xm:f>
            <xm:f>'Listados Datos'!$T$4</xm:f>
            <x14:dxf>
              <font>
                <b/>
                <i val="0"/>
                <color theme="0"/>
              </font>
              <fill>
                <patternFill>
                  <bgColor rgb="FFE26B0A"/>
                </patternFill>
              </fill>
            </x14:dxf>
          </x14:cfRule>
          <x14:cfRule type="containsText" priority="9373" operator="containsText" id="{23BCBEC6-320E-49B7-8F1E-EB1617BCBCAE}">
            <xm:f>NOT(ISERROR(SEARCH('Listados Datos'!$T$5,AF346)))</xm:f>
            <xm:f>'Listados Datos'!$T$5</xm:f>
            <x14:dxf>
              <font>
                <b/>
                <i val="0"/>
                <color auto="1"/>
              </font>
              <fill>
                <patternFill>
                  <bgColor rgb="FFFFFF00"/>
                </patternFill>
              </fill>
            </x14:dxf>
          </x14:cfRule>
          <x14:cfRule type="containsText" priority="9374" operator="containsText" id="{75E3174F-D030-413D-902C-7CEB59FC3E0C}">
            <xm:f>NOT(ISERROR(SEARCH('Listados Datos'!$T$6,AF346)))</xm:f>
            <xm:f>'Listados Datos'!$T$6</xm:f>
            <x14:dxf>
              <font>
                <b/>
                <i val="0"/>
              </font>
              <fill>
                <patternFill>
                  <bgColor rgb="FF92D050"/>
                </patternFill>
              </fill>
            </x14:dxf>
          </x14:cfRule>
          <xm:sqref>AF346:AF347 AF351</xm:sqref>
        </x14:conditionalFormatting>
        <x14:conditionalFormatting xmlns:xm="http://schemas.microsoft.com/office/excel/2006/main">
          <x14:cfRule type="containsText" priority="9367" operator="containsText" id="{E945633E-9CD9-4335-8BE1-7EA9C198EB2F}">
            <xm:f>NOT(ISERROR(SEARCH('Listados Datos'!$T$3,AB346)))</xm:f>
            <xm:f>'Listados Datos'!$T$3</xm:f>
            <x14:dxf>
              <fill>
                <patternFill patternType="solid">
                  <bgColor rgb="FFC00000"/>
                </patternFill>
              </fill>
            </x14:dxf>
          </x14:cfRule>
          <x14:cfRule type="containsText" priority="9368" operator="containsText" id="{E0D3CFAC-5436-4C78-9C2D-E60CE374671E}">
            <xm:f>NOT(ISERROR(SEARCH('Listados Datos'!$T$4,AB346)))</xm:f>
            <xm:f>'Listados Datos'!$T$4</xm:f>
            <x14:dxf>
              <font>
                <b/>
                <i val="0"/>
                <color theme="0"/>
              </font>
              <fill>
                <patternFill>
                  <bgColor rgb="FFE26B0A"/>
                </patternFill>
              </fill>
            </x14:dxf>
          </x14:cfRule>
          <x14:cfRule type="containsText" priority="9369" operator="containsText" id="{2E3656CA-A6FE-47A4-BE58-5F058980754E}">
            <xm:f>NOT(ISERROR(SEARCH('Listados Datos'!$T$5,AB346)))</xm:f>
            <xm:f>'Listados Datos'!$T$5</xm:f>
            <x14:dxf>
              <font>
                <b/>
                <i val="0"/>
                <color auto="1"/>
              </font>
              <fill>
                <patternFill>
                  <bgColor rgb="FFFFFF00"/>
                </patternFill>
              </fill>
            </x14:dxf>
          </x14:cfRule>
          <x14:cfRule type="containsText" priority="9370" operator="containsText" id="{F8DED4B8-77A1-433A-818B-1270F4F8EE33}">
            <xm:f>NOT(ISERROR(SEARCH('Listados Datos'!$T$6,AB346)))</xm:f>
            <xm:f>'Listados Datos'!$T$6</xm:f>
            <x14:dxf>
              <font>
                <b/>
                <i val="0"/>
              </font>
              <fill>
                <patternFill>
                  <bgColor rgb="FF92D050"/>
                </patternFill>
              </fill>
            </x14:dxf>
          </x14:cfRule>
          <xm:sqref>AB346:AB347</xm:sqref>
        </x14:conditionalFormatting>
        <x14:conditionalFormatting xmlns:xm="http://schemas.microsoft.com/office/excel/2006/main">
          <x14:cfRule type="containsText" priority="9357" operator="containsText" id="{CDEFA364-245B-4B17-ACAE-21F909C0F45B}">
            <xm:f>NOT(ISERROR(SEARCH('Listados Datos'!$P$3,Z346)))</xm:f>
            <xm:f>'Listados Datos'!$P$3</xm:f>
            <x14:dxf>
              <fill>
                <patternFill>
                  <bgColor rgb="FF99CC00"/>
                </patternFill>
              </fill>
            </x14:dxf>
          </x14:cfRule>
          <x14:cfRule type="containsText" priority="9358" operator="containsText" id="{01F71534-6DA9-46B0-853C-9C94CBE45F24}">
            <xm:f>NOT(ISERROR(SEARCH('Listados Datos'!$P$4,Z346)))</xm:f>
            <xm:f>'Listados Datos'!$P$4</xm:f>
            <x14:dxf>
              <fill>
                <patternFill>
                  <bgColor rgb="FF33CC33"/>
                </patternFill>
              </fill>
            </x14:dxf>
          </x14:cfRule>
          <x14:cfRule type="containsText" priority="9359" operator="containsText" id="{F29F52F5-A772-4E30-B288-12702388F285}">
            <xm:f>NOT(ISERROR(SEARCH('Listados Datos'!$P$5,Z346)))</xm:f>
            <xm:f>'Listados Datos'!$P$5</xm:f>
            <x14:dxf>
              <fill>
                <patternFill>
                  <bgColor rgb="FFFFFF00"/>
                </patternFill>
              </fill>
            </x14:dxf>
          </x14:cfRule>
          <x14:cfRule type="containsText" priority="9360" operator="containsText" id="{BE5F3BD0-474D-4775-B4D3-53876FBBB781}">
            <xm:f>NOT(ISERROR(SEARCH('Listados Datos'!$P$6,Z346)))</xm:f>
            <xm:f>'Listados Datos'!$P$6</xm:f>
            <x14:dxf>
              <fill>
                <patternFill>
                  <bgColor rgb="FFFFC000"/>
                </patternFill>
              </fill>
            </x14:dxf>
          </x14:cfRule>
          <x14:cfRule type="containsText" priority="9361" operator="containsText" id="{023CA32D-BE78-4B82-9415-94165AE16C28}">
            <xm:f>NOT(ISERROR(SEARCH('Listados Datos'!$P$7,Z346)))</xm:f>
            <xm:f>'Listados Datos'!$P$7</xm:f>
            <x14:dxf>
              <fill>
                <patternFill>
                  <bgColor rgb="FFFF0000"/>
                </patternFill>
              </fill>
            </x14:dxf>
          </x14:cfRule>
          <xm:sqref>Z346:Z347</xm:sqref>
        </x14:conditionalFormatting>
        <x14:conditionalFormatting xmlns:xm="http://schemas.microsoft.com/office/excel/2006/main">
          <x14:cfRule type="containsText" priority="9333" operator="containsText" id="{E0250A4A-7F94-4BFC-82F4-E3EBAA4233E5}">
            <xm:f>NOT(ISERROR(SEARCH('Listados Datos'!$T$3,AT346)))</xm:f>
            <xm:f>'Listados Datos'!$T$3</xm:f>
            <x14:dxf>
              <fill>
                <patternFill patternType="solid">
                  <bgColor rgb="FFC00000"/>
                </patternFill>
              </fill>
            </x14:dxf>
          </x14:cfRule>
          <x14:cfRule type="containsText" priority="9334" operator="containsText" id="{032325B4-1A15-44E2-8E7E-CA99D5138989}">
            <xm:f>NOT(ISERROR(SEARCH('Listados Datos'!$T$4,AT346)))</xm:f>
            <xm:f>'Listados Datos'!$T$4</xm:f>
            <x14:dxf>
              <font>
                <b/>
                <i val="0"/>
                <color theme="0"/>
              </font>
              <fill>
                <patternFill>
                  <bgColor rgb="FFE26B0A"/>
                </patternFill>
              </fill>
            </x14:dxf>
          </x14:cfRule>
          <x14:cfRule type="containsText" priority="9335" operator="containsText" id="{9F8BA6FA-ACE0-4391-9BFA-FF6B051E0EE9}">
            <xm:f>NOT(ISERROR(SEARCH('Listados Datos'!$T$5,AT346)))</xm:f>
            <xm:f>'Listados Datos'!$T$5</xm:f>
            <x14:dxf>
              <font>
                <b/>
                <i val="0"/>
                <color auto="1"/>
              </font>
              <fill>
                <patternFill>
                  <bgColor rgb="FFFFFF00"/>
                </patternFill>
              </fill>
            </x14:dxf>
          </x14:cfRule>
          <x14:cfRule type="containsText" priority="9336" operator="containsText" id="{6F545B13-525C-4172-A25D-ECDA85003DB7}">
            <xm:f>NOT(ISERROR(SEARCH('Listados Datos'!$T$6,AT346)))</xm:f>
            <xm:f>'Listados Datos'!$T$6</xm:f>
            <x14:dxf>
              <font>
                <b/>
                <i val="0"/>
              </font>
              <fill>
                <patternFill>
                  <bgColor rgb="FF92D050"/>
                </patternFill>
              </fill>
            </x14:dxf>
          </x14:cfRule>
          <xm:sqref>AT346</xm:sqref>
        </x14:conditionalFormatting>
        <x14:conditionalFormatting xmlns:xm="http://schemas.microsoft.com/office/excel/2006/main">
          <x14:cfRule type="containsText" priority="9323" operator="containsText" id="{298DE236-D8CB-4E4C-9F45-771D7C9C30F2}">
            <xm:f>NOT(ISERROR(SEARCH('Listados Datos'!$P$3,AR346)))</xm:f>
            <xm:f>'Listados Datos'!$P$3</xm:f>
            <x14:dxf>
              <fill>
                <patternFill>
                  <bgColor rgb="FF99CC00"/>
                </patternFill>
              </fill>
            </x14:dxf>
          </x14:cfRule>
          <x14:cfRule type="containsText" priority="9324" operator="containsText" id="{FC7DFF6F-4A3A-4883-AE0D-302BC2B9878E}">
            <xm:f>NOT(ISERROR(SEARCH('Listados Datos'!$P$4,AR346)))</xm:f>
            <xm:f>'Listados Datos'!$P$4</xm:f>
            <x14:dxf>
              <fill>
                <patternFill>
                  <bgColor rgb="FF33CC33"/>
                </patternFill>
              </fill>
            </x14:dxf>
          </x14:cfRule>
          <x14:cfRule type="containsText" priority="9325" operator="containsText" id="{BA2C7124-46A3-4988-AE70-5F792BD5F8C7}">
            <xm:f>NOT(ISERROR(SEARCH('Listados Datos'!$P$5,AR346)))</xm:f>
            <xm:f>'Listados Datos'!$P$5</xm:f>
            <x14:dxf>
              <fill>
                <patternFill>
                  <bgColor rgb="FFFFFF00"/>
                </patternFill>
              </fill>
            </x14:dxf>
          </x14:cfRule>
          <x14:cfRule type="containsText" priority="9326" operator="containsText" id="{ECD215E0-30D1-4BBE-832E-ECCE9A4FEB74}">
            <xm:f>NOT(ISERROR(SEARCH('Listados Datos'!$P$6,AR346)))</xm:f>
            <xm:f>'Listados Datos'!$P$6</xm:f>
            <x14:dxf>
              <fill>
                <patternFill>
                  <bgColor rgb="FFFFC000"/>
                </patternFill>
              </fill>
            </x14:dxf>
          </x14:cfRule>
          <x14:cfRule type="containsText" priority="9327" operator="containsText" id="{FF6CB23B-430D-4240-9AAF-9C20BEFDD449}">
            <xm:f>NOT(ISERROR(SEARCH('Listados Datos'!$P$7,AR346)))</xm:f>
            <xm:f>'Listados Datos'!$P$7</xm:f>
            <x14:dxf>
              <fill>
                <patternFill>
                  <bgColor rgb="FFFF0000"/>
                </patternFill>
              </fill>
            </x14:dxf>
          </x14:cfRule>
          <xm:sqref>AR346</xm:sqref>
        </x14:conditionalFormatting>
        <x14:conditionalFormatting xmlns:xm="http://schemas.microsoft.com/office/excel/2006/main">
          <x14:cfRule type="containsText" priority="9319" operator="containsText" id="{82EBA0F0-03E0-45A8-B029-52BBC4441123}">
            <xm:f>NOT(ISERROR(SEARCH('Listados Datos'!$T$3,AT347)))</xm:f>
            <xm:f>'Listados Datos'!$T$3</xm:f>
            <x14:dxf>
              <fill>
                <patternFill patternType="solid">
                  <bgColor rgb="FFC00000"/>
                </patternFill>
              </fill>
            </x14:dxf>
          </x14:cfRule>
          <x14:cfRule type="containsText" priority="9320" operator="containsText" id="{B71F5813-3834-4528-9AB2-08C92EBAFAC1}">
            <xm:f>NOT(ISERROR(SEARCH('Listados Datos'!$T$4,AT347)))</xm:f>
            <xm:f>'Listados Datos'!$T$4</xm:f>
            <x14:dxf>
              <font>
                <b/>
                <i val="0"/>
                <color theme="0"/>
              </font>
              <fill>
                <patternFill>
                  <bgColor rgb="FFE26B0A"/>
                </patternFill>
              </fill>
            </x14:dxf>
          </x14:cfRule>
          <x14:cfRule type="containsText" priority="9321" operator="containsText" id="{3BEDBFCD-5019-41AB-B6CD-10523A5EB162}">
            <xm:f>NOT(ISERROR(SEARCH('Listados Datos'!$T$5,AT347)))</xm:f>
            <xm:f>'Listados Datos'!$T$5</xm:f>
            <x14:dxf>
              <font>
                <b/>
                <i val="0"/>
                <color auto="1"/>
              </font>
              <fill>
                <patternFill>
                  <bgColor rgb="FFFFFF00"/>
                </patternFill>
              </fill>
            </x14:dxf>
          </x14:cfRule>
          <x14:cfRule type="containsText" priority="9322" operator="containsText" id="{A6195E6F-660C-4F22-8EA4-005B1201BC4A}">
            <xm:f>NOT(ISERROR(SEARCH('Listados Datos'!$T$6,AT347)))</xm:f>
            <xm:f>'Listados Datos'!$T$6</xm:f>
            <x14:dxf>
              <font>
                <b/>
                <i val="0"/>
              </font>
              <fill>
                <patternFill>
                  <bgColor rgb="FF92D050"/>
                </patternFill>
              </fill>
            </x14:dxf>
          </x14:cfRule>
          <xm:sqref>AT347</xm:sqref>
        </x14:conditionalFormatting>
        <x14:conditionalFormatting xmlns:xm="http://schemas.microsoft.com/office/excel/2006/main">
          <x14:cfRule type="containsText" priority="9309" operator="containsText" id="{9CC34FDC-D11C-40B1-93E2-12A3406DA587}">
            <xm:f>NOT(ISERROR(SEARCH('Listados Datos'!$P$3,AR347)))</xm:f>
            <xm:f>'Listados Datos'!$P$3</xm:f>
            <x14:dxf>
              <fill>
                <patternFill>
                  <bgColor rgb="FF99CC00"/>
                </patternFill>
              </fill>
            </x14:dxf>
          </x14:cfRule>
          <x14:cfRule type="containsText" priority="9310" operator="containsText" id="{55396670-0715-443F-AC12-4613A8149797}">
            <xm:f>NOT(ISERROR(SEARCH('Listados Datos'!$P$4,AR347)))</xm:f>
            <xm:f>'Listados Datos'!$P$4</xm:f>
            <x14:dxf>
              <fill>
                <patternFill>
                  <bgColor rgb="FF33CC33"/>
                </patternFill>
              </fill>
            </x14:dxf>
          </x14:cfRule>
          <x14:cfRule type="containsText" priority="9311" operator="containsText" id="{F762C355-AACF-4351-8ACD-3D913FA52BC4}">
            <xm:f>NOT(ISERROR(SEARCH('Listados Datos'!$P$5,AR347)))</xm:f>
            <xm:f>'Listados Datos'!$P$5</xm:f>
            <x14:dxf>
              <fill>
                <patternFill>
                  <bgColor rgb="FFFFFF00"/>
                </patternFill>
              </fill>
            </x14:dxf>
          </x14:cfRule>
          <x14:cfRule type="containsText" priority="9312" operator="containsText" id="{24B1CA1C-9AEF-4719-B829-6BD6774B3A02}">
            <xm:f>NOT(ISERROR(SEARCH('Listados Datos'!$P$6,AR347)))</xm:f>
            <xm:f>'Listados Datos'!$P$6</xm:f>
            <x14:dxf>
              <fill>
                <patternFill>
                  <bgColor rgb="FFFFC000"/>
                </patternFill>
              </fill>
            </x14:dxf>
          </x14:cfRule>
          <x14:cfRule type="containsText" priority="9313" operator="containsText" id="{827640F5-C717-4C7E-B964-780942A761E6}">
            <xm:f>NOT(ISERROR(SEARCH('Listados Datos'!$P$7,AR347)))</xm:f>
            <xm:f>'Listados Datos'!$P$7</xm:f>
            <x14:dxf>
              <fill>
                <patternFill>
                  <bgColor rgb="FFFF0000"/>
                </patternFill>
              </fill>
            </x14:dxf>
          </x14:cfRule>
          <xm:sqref>AR347</xm:sqref>
        </x14:conditionalFormatting>
        <x14:conditionalFormatting xmlns:xm="http://schemas.microsoft.com/office/excel/2006/main">
          <x14:cfRule type="containsText" priority="9291" operator="containsText" id="{59C65C28-E257-41D7-A71E-7A8E190A8DE6}">
            <xm:f>NOT(ISERROR(SEARCH('Listados Datos'!$T$3,AF348)))</xm:f>
            <xm:f>'Listados Datos'!$T$3</xm:f>
            <x14:dxf>
              <fill>
                <patternFill patternType="solid">
                  <bgColor rgb="FFC00000"/>
                </patternFill>
              </fill>
            </x14:dxf>
          </x14:cfRule>
          <x14:cfRule type="containsText" priority="9292" operator="containsText" id="{C0C364A7-52A3-4C4D-9D55-A2E79B78976A}">
            <xm:f>NOT(ISERROR(SEARCH('Listados Datos'!$T$4,AF348)))</xm:f>
            <xm:f>'Listados Datos'!$T$4</xm:f>
            <x14:dxf>
              <font>
                <b/>
                <i val="0"/>
                <color theme="0"/>
              </font>
              <fill>
                <patternFill>
                  <bgColor rgb="FFE26B0A"/>
                </patternFill>
              </fill>
            </x14:dxf>
          </x14:cfRule>
          <x14:cfRule type="containsText" priority="9293" operator="containsText" id="{7356ED69-7B69-4F67-938D-8DBADA22A6C1}">
            <xm:f>NOT(ISERROR(SEARCH('Listados Datos'!$T$5,AF348)))</xm:f>
            <xm:f>'Listados Datos'!$T$5</xm:f>
            <x14:dxf>
              <font>
                <b/>
                <i val="0"/>
                <color auto="1"/>
              </font>
              <fill>
                <patternFill>
                  <bgColor rgb="FFFFFF00"/>
                </patternFill>
              </fill>
            </x14:dxf>
          </x14:cfRule>
          <x14:cfRule type="containsText" priority="9294" operator="containsText" id="{3160BEFE-2FE2-4F99-B07A-684CFEEB9986}">
            <xm:f>NOT(ISERROR(SEARCH('Listados Datos'!$T$6,AF348)))</xm:f>
            <xm:f>'Listados Datos'!$T$6</xm:f>
            <x14:dxf>
              <font>
                <b/>
                <i val="0"/>
              </font>
              <fill>
                <patternFill>
                  <bgColor rgb="FF92D050"/>
                </patternFill>
              </fill>
            </x14:dxf>
          </x14:cfRule>
          <xm:sqref>AF348:AF349</xm:sqref>
        </x14:conditionalFormatting>
        <x14:conditionalFormatting xmlns:xm="http://schemas.microsoft.com/office/excel/2006/main">
          <x14:cfRule type="containsText" priority="9287" operator="containsText" id="{B01B682A-E082-4208-837E-D4686F0F7D54}">
            <xm:f>NOT(ISERROR(SEARCH('Listados Datos'!$T$3,AB348)))</xm:f>
            <xm:f>'Listados Datos'!$T$3</xm:f>
            <x14:dxf>
              <fill>
                <patternFill patternType="solid">
                  <bgColor rgb="FFC00000"/>
                </patternFill>
              </fill>
            </x14:dxf>
          </x14:cfRule>
          <x14:cfRule type="containsText" priority="9288" operator="containsText" id="{1D468CAD-4878-4157-AB26-03A729A300AB}">
            <xm:f>NOT(ISERROR(SEARCH('Listados Datos'!$T$4,AB348)))</xm:f>
            <xm:f>'Listados Datos'!$T$4</xm:f>
            <x14:dxf>
              <font>
                <b/>
                <i val="0"/>
                <color theme="0"/>
              </font>
              <fill>
                <patternFill>
                  <bgColor rgb="FFE26B0A"/>
                </patternFill>
              </fill>
            </x14:dxf>
          </x14:cfRule>
          <x14:cfRule type="containsText" priority="9289" operator="containsText" id="{A7FE6822-611E-472A-B245-4D3CB4B5684C}">
            <xm:f>NOT(ISERROR(SEARCH('Listados Datos'!$T$5,AB348)))</xm:f>
            <xm:f>'Listados Datos'!$T$5</xm:f>
            <x14:dxf>
              <font>
                <b/>
                <i val="0"/>
                <color auto="1"/>
              </font>
              <fill>
                <patternFill>
                  <bgColor rgb="FFFFFF00"/>
                </patternFill>
              </fill>
            </x14:dxf>
          </x14:cfRule>
          <x14:cfRule type="containsText" priority="9290" operator="containsText" id="{33E4E48E-9CA4-42D3-9CD3-FE3F0710CAEA}">
            <xm:f>NOT(ISERROR(SEARCH('Listados Datos'!$T$6,AB348)))</xm:f>
            <xm:f>'Listados Datos'!$T$6</xm:f>
            <x14:dxf>
              <font>
                <b/>
                <i val="0"/>
              </font>
              <fill>
                <patternFill>
                  <bgColor rgb="FF92D050"/>
                </patternFill>
              </fill>
            </x14:dxf>
          </x14:cfRule>
          <xm:sqref>AB348:AB349</xm:sqref>
        </x14:conditionalFormatting>
        <x14:conditionalFormatting xmlns:xm="http://schemas.microsoft.com/office/excel/2006/main">
          <x14:cfRule type="containsText" priority="9277" operator="containsText" id="{8C8368A3-8C97-4EEB-8C9E-F291DCDEEC83}">
            <xm:f>NOT(ISERROR(SEARCH('Listados Datos'!$P$3,Z348)))</xm:f>
            <xm:f>'Listados Datos'!$P$3</xm:f>
            <x14:dxf>
              <fill>
                <patternFill>
                  <bgColor rgb="FF99CC00"/>
                </patternFill>
              </fill>
            </x14:dxf>
          </x14:cfRule>
          <x14:cfRule type="containsText" priority="9278" operator="containsText" id="{A3220EAE-72E6-4B6F-84A3-4FDC9F09EE29}">
            <xm:f>NOT(ISERROR(SEARCH('Listados Datos'!$P$4,Z348)))</xm:f>
            <xm:f>'Listados Datos'!$P$4</xm:f>
            <x14:dxf>
              <fill>
                <patternFill>
                  <bgColor rgb="FF33CC33"/>
                </patternFill>
              </fill>
            </x14:dxf>
          </x14:cfRule>
          <x14:cfRule type="containsText" priority="9279" operator="containsText" id="{C8513C2B-76F0-4BC5-8FDC-16EB000EA7DA}">
            <xm:f>NOT(ISERROR(SEARCH('Listados Datos'!$P$5,Z348)))</xm:f>
            <xm:f>'Listados Datos'!$P$5</xm:f>
            <x14:dxf>
              <fill>
                <patternFill>
                  <bgColor rgb="FFFFFF00"/>
                </patternFill>
              </fill>
            </x14:dxf>
          </x14:cfRule>
          <x14:cfRule type="containsText" priority="9280" operator="containsText" id="{BC1E6689-D3CF-4907-BE7B-A10F34E1A360}">
            <xm:f>NOT(ISERROR(SEARCH('Listados Datos'!$P$6,Z348)))</xm:f>
            <xm:f>'Listados Datos'!$P$6</xm:f>
            <x14:dxf>
              <fill>
                <patternFill>
                  <bgColor rgb="FFFFC000"/>
                </patternFill>
              </fill>
            </x14:dxf>
          </x14:cfRule>
          <x14:cfRule type="containsText" priority="9281" operator="containsText" id="{6B2032BD-5919-469B-9DA7-CACF1F79118C}">
            <xm:f>NOT(ISERROR(SEARCH('Listados Datos'!$P$7,Z348)))</xm:f>
            <xm:f>'Listados Datos'!$P$7</xm:f>
            <x14:dxf>
              <fill>
                <patternFill>
                  <bgColor rgb="FFFF0000"/>
                </patternFill>
              </fill>
            </x14:dxf>
          </x14:cfRule>
          <xm:sqref>Z348:Z349</xm:sqref>
        </x14:conditionalFormatting>
        <x14:conditionalFormatting xmlns:xm="http://schemas.microsoft.com/office/excel/2006/main">
          <x14:cfRule type="containsText" priority="9249" operator="containsText" id="{5722ACB6-5B04-46A2-B970-86645B4CEBFE}">
            <xm:f>NOT(ISERROR(SEARCH('Listados Datos'!$T$3,AT349)))</xm:f>
            <xm:f>'Listados Datos'!$T$3</xm:f>
            <x14:dxf>
              <fill>
                <patternFill patternType="solid">
                  <bgColor rgb="FFC00000"/>
                </patternFill>
              </fill>
            </x14:dxf>
          </x14:cfRule>
          <x14:cfRule type="containsText" priority="9250" operator="containsText" id="{7520C2AE-AC30-4A04-981A-D16A001B2E39}">
            <xm:f>NOT(ISERROR(SEARCH('Listados Datos'!$T$4,AT349)))</xm:f>
            <xm:f>'Listados Datos'!$T$4</xm:f>
            <x14:dxf>
              <font>
                <b/>
                <i val="0"/>
                <color theme="0"/>
              </font>
              <fill>
                <patternFill>
                  <bgColor rgb="FFE26B0A"/>
                </patternFill>
              </fill>
            </x14:dxf>
          </x14:cfRule>
          <x14:cfRule type="containsText" priority="9251" operator="containsText" id="{F46C366D-4820-4627-B0E1-261D363365BB}">
            <xm:f>NOT(ISERROR(SEARCH('Listados Datos'!$T$5,AT349)))</xm:f>
            <xm:f>'Listados Datos'!$T$5</xm:f>
            <x14:dxf>
              <font>
                <b/>
                <i val="0"/>
                <color auto="1"/>
              </font>
              <fill>
                <patternFill>
                  <bgColor rgb="FFFFFF00"/>
                </patternFill>
              </fill>
            </x14:dxf>
          </x14:cfRule>
          <x14:cfRule type="containsText" priority="9252" operator="containsText" id="{2D95284E-E759-4F38-A0FB-31FD4DADFA40}">
            <xm:f>NOT(ISERROR(SEARCH('Listados Datos'!$T$6,AT349)))</xm:f>
            <xm:f>'Listados Datos'!$T$6</xm:f>
            <x14:dxf>
              <font>
                <b/>
                <i val="0"/>
              </font>
              <fill>
                <patternFill>
                  <bgColor rgb="FF92D050"/>
                </patternFill>
              </fill>
            </x14:dxf>
          </x14:cfRule>
          <xm:sqref>AT349</xm:sqref>
        </x14:conditionalFormatting>
        <x14:conditionalFormatting xmlns:xm="http://schemas.microsoft.com/office/excel/2006/main">
          <x14:cfRule type="containsText" priority="9169" operator="containsText" id="{0897F745-256B-4D9A-A4A5-16050D241E1C}">
            <xm:f>NOT(ISERROR(SEARCH('Listados Datos'!$T$3,AT345)))</xm:f>
            <xm:f>'Listados Datos'!$T$3</xm:f>
            <x14:dxf>
              <fill>
                <patternFill patternType="solid">
                  <bgColor rgb="FFC00000"/>
                </patternFill>
              </fill>
            </x14:dxf>
          </x14:cfRule>
          <x14:cfRule type="containsText" priority="9170" operator="containsText" id="{EA957FD6-C505-4C0C-82CF-8DC4F49BF1A2}">
            <xm:f>NOT(ISERROR(SEARCH('Listados Datos'!$T$4,AT345)))</xm:f>
            <xm:f>'Listados Datos'!$T$4</xm:f>
            <x14:dxf>
              <font>
                <b/>
                <i val="0"/>
                <color theme="0"/>
              </font>
              <fill>
                <patternFill>
                  <bgColor rgb="FFE26B0A"/>
                </patternFill>
              </fill>
            </x14:dxf>
          </x14:cfRule>
          <x14:cfRule type="containsText" priority="9171" operator="containsText" id="{772EC4DF-B651-41B2-A1FA-CD6B9A738BA3}">
            <xm:f>NOT(ISERROR(SEARCH('Listados Datos'!$T$5,AT345)))</xm:f>
            <xm:f>'Listados Datos'!$T$5</xm:f>
            <x14:dxf>
              <font>
                <b/>
                <i val="0"/>
                <color auto="1"/>
              </font>
              <fill>
                <patternFill>
                  <bgColor rgb="FFFFFF00"/>
                </patternFill>
              </fill>
            </x14:dxf>
          </x14:cfRule>
          <x14:cfRule type="containsText" priority="9172" operator="containsText" id="{AA45FE62-36DB-486C-BD9D-39518D1D2EB0}">
            <xm:f>NOT(ISERROR(SEARCH('Listados Datos'!$T$6,AT345)))</xm:f>
            <xm:f>'Listados Datos'!$T$6</xm:f>
            <x14:dxf>
              <font>
                <b/>
                <i val="0"/>
              </font>
              <fill>
                <patternFill>
                  <bgColor rgb="FF92D050"/>
                </patternFill>
              </fill>
            </x14:dxf>
          </x14:cfRule>
          <xm:sqref>AT345</xm:sqref>
        </x14:conditionalFormatting>
        <x14:conditionalFormatting xmlns:xm="http://schemas.microsoft.com/office/excel/2006/main">
          <x14:cfRule type="containsText" priority="9159" operator="containsText" id="{789A0880-4A3A-4016-B110-162EF45FA526}">
            <xm:f>NOT(ISERROR(SEARCH('Listados Datos'!$P$3,AR345)))</xm:f>
            <xm:f>'Listados Datos'!$P$3</xm:f>
            <x14:dxf>
              <fill>
                <patternFill>
                  <bgColor rgb="FF99CC00"/>
                </patternFill>
              </fill>
            </x14:dxf>
          </x14:cfRule>
          <x14:cfRule type="containsText" priority="9160" operator="containsText" id="{CA1FE30B-0051-4A8F-8CDA-99025D0D41A3}">
            <xm:f>NOT(ISERROR(SEARCH('Listados Datos'!$P$4,AR345)))</xm:f>
            <xm:f>'Listados Datos'!$P$4</xm:f>
            <x14:dxf>
              <fill>
                <patternFill>
                  <bgColor rgb="FF33CC33"/>
                </patternFill>
              </fill>
            </x14:dxf>
          </x14:cfRule>
          <x14:cfRule type="containsText" priority="9161" operator="containsText" id="{5B15988E-1ECE-4957-ACEA-FBED165FBCA7}">
            <xm:f>NOT(ISERROR(SEARCH('Listados Datos'!$P$5,AR345)))</xm:f>
            <xm:f>'Listados Datos'!$P$5</xm:f>
            <x14:dxf>
              <fill>
                <patternFill>
                  <bgColor rgb="FFFFFF00"/>
                </patternFill>
              </fill>
            </x14:dxf>
          </x14:cfRule>
          <x14:cfRule type="containsText" priority="9162" operator="containsText" id="{20316136-C85F-453B-85A8-3F83908EEB40}">
            <xm:f>NOT(ISERROR(SEARCH('Listados Datos'!$P$6,AR345)))</xm:f>
            <xm:f>'Listados Datos'!$P$6</xm:f>
            <x14:dxf>
              <fill>
                <patternFill>
                  <bgColor rgb="FFFFC000"/>
                </patternFill>
              </fill>
            </x14:dxf>
          </x14:cfRule>
          <x14:cfRule type="containsText" priority="9163" operator="containsText" id="{ABC12D1C-F7D8-48F8-BE6B-8616E5564ED7}">
            <xm:f>NOT(ISERROR(SEARCH('Listados Datos'!$P$7,AR345)))</xm:f>
            <xm:f>'Listados Datos'!$P$7</xm:f>
            <x14:dxf>
              <fill>
                <patternFill>
                  <bgColor rgb="FFFF0000"/>
                </patternFill>
              </fill>
            </x14:dxf>
          </x14:cfRule>
          <xm:sqref>AR345</xm:sqref>
        </x14:conditionalFormatting>
        <x14:conditionalFormatting xmlns:xm="http://schemas.microsoft.com/office/excel/2006/main">
          <x14:cfRule type="containsText" priority="9127" operator="containsText" id="{C483AF4D-F8C2-4826-81DE-C354A2A78CF9}">
            <xm:f>NOT(ISERROR(SEARCH('Listados Datos'!$T$3,AT342)))</xm:f>
            <xm:f>'Listados Datos'!$T$3</xm:f>
            <x14:dxf>
              <fill>
                <patternFill patternType="solid">
                  <bgColor rgb="FFC00000"/>
                </patternFill>
              </fill>
            </x14:dxf>
          </x14:cfRule>
          <x14:cfRule type="containsText" priority="9128" operator="containsText" id="{D5163718-DFDC-4315-880F-E9800DFF9F61}">
            <xm:f>NOT(ISERROR(SEARCH('Listados Datos'!$T$4,AT342)))</xm:f>
            <xm:f>'Listados Datos'!$T$4</xm:f>
            <x14:dxf>
              <font>
                <b/>
                <i val="0"/>
                <color theme="0"/>
              </font>
              <fill>
                <patternFill>
                  <bgColor rgb="FFE26B0A"/>
                </patternFill>
              </fill>
            </x14:dxf>
          </x14:cfRule>
          <x14:cfRule type="containsText" priority="9129" operator="containsText" id="{E784D0F4-E5C9-4F83-878C-3104AA97E57A}">
            <xm:f>NOT(ISERROR(SEARCH('Listados Datos'!$T$5,AT342)))</xm:f>
            <xm:f>'Listados Datos'!$T$5</xm:f>
            <x14:dxf>
              <font>
                <b/>
                <i val="0"/>
                <color auto="1"/>
              </font>
              <fill>
                <patternFill>
                  <bgColor rgb="FFFFFF00"/>
                </patternFill>
              </fill>
            </x14:dxf>
          </x14:cfRule>
          <x14:cfRule type="containsText" priority="9130" operator="containsText" id="{DFDF1D1A-C388-49D2-B5FD-548FCFEEDE27}">
            <xm:f>NOT(ISERROR(SEARCH('Listados Datos'!$T$6,AT342)))</xm:f>
            <xm:f>'Listados Datos'!$T$6</xm:f>
            <x14:dxf>
              <font>
                <b/>
                <i val="0"/>
              </font>
              <fill>
                <patternFill>
                  <bgColor rgb="FF92D050"/>
                </patternFill>
              </fill>
            </x14:dxf>
          </x14:cfRule>
          <xm:sqref>AT342</xm:sqref>
        </x14:conditionalFormatting>
        <x14:conditionalFormatting xmlns:xm="http://schemas.microsoft.com/office/excel/2006/main">
          <x14:cfRule type="containsText" priority="9117" operator="containsText" id="{44882B12-092A-49A9-9A7F-8F43797DCD99}">
            <xm:f>NOT(ISERROR(SEARCH('Listados Datos'!$P$3,AR342)))</xm:f>
            <xm:f>'Listados Datos'!$P$3</xm:f>
            <x14:dxf>
              <fill>
                <patternFill>
                  <bgColor rgb="FF99CC00"/>
                </patternFill>
              </fill>
            </x14:dxf>
          </x14:cfRule>
          <x14:cfRule type="containsText" priority="9118" operator="containsText" id="{2B75F1B6-7B1B-4BAF-A980-93EAF5B55640}">
            <xm:f>NOT(ISERROR(SEARCH('Listados Datos'!$P$4,AR342)))</xm:f>
            <xm:f>'Listados Datos'!$P$4</xm:f>
            <x14:dxf>
              <fill>
                <patternFill>
                  <bgColor rgb="FF33CC33"/>
                </patternFill>
              </fill>
            </x14:dxf>
          </x14:cfRule>
          <x14:cfRule type="containsText" priority="9119" operator="containsText" id="{5B3E7889-2520-46EE-9C34-DCB42C9CBF0B}">
            <xm:f>NOT(ISERROR(SEARCH('Listados Datos'!$P$5,AR342)))</xm:f>
            <xm:f>'Listados Datos'!$P$5</xm:f>
            <x14:dxf>
              <fill>
                <patternFill>
                  <bgColor rgb="FFFFFF00"/>
                </patternFill>
              </fill>
            </x14:dxf>
          </x14:cfRule>
          <x14:cfRule type="containsText" priority="9120" operator="containsText" id="{E0C58E5C-D998-42D1-9114-316AF91EE79A}">
            <xm:f>NOT(ISERROR(SEARCH('Listados Datos'!$P$6,AR342)))</xm:f>
            <xm:f>'Listados Datos'!$P$6</xm:f>
            <x14:dxf>
              <fill>
                <patternFill>
                  <bgColor rgb="FFFFC000"/>
                </patternFill>
              </fill>
            </x14:dxf>
          </x14:cfRule>
          <x14:cfRule type="containsText" priority="9121" operator="containsText" id="{9FEC0AEC-381A-48E0-893B-8BDE150C50E8}">
            <xm:f>NOT(ISERROR(SEARCH('Listados Datos'!$P$7,AR342)))</xm:f>
            <xm:f>'Listados Datos'!$P$7</xm:f>
            <x14:dxf>
              <fill>
                <patternFill>
                  <bgColor rgb="FFFF0000"/>
                </patternFill>
              </fill>
            </x14:dxf>
          </x14:cfRule>
          <xm:sqref>AR342</xm:sqref>
        </x14:conditionalFormatting>
        <x14:conditionalFormatting xmlns:xm="http://schemas.microsoft.com/office/excel/2006/main">
          <x14:cfRule type="containsText" priority="9103" operator="containsText" id="{ED769867-E336-4660-8E97-F29D441FFC23}">
            <xm:f>NOT(ISERROR(SEARCH('Listados Datos'!$P$3,AR343)))</xm:f>
            <xm:f>'Listados Datos'!$P$3</xm:f>
            <x14:dxf>
              <fill>
                <patternFill>
                  <bgColor rgb="FF99CC00"/>
                </patternFill>
              </fill>
            </x14:dxf>
          </x14:cfRule>
          <x14:cfRule type="containsText" priority="9104" operator="containsText" id="{EB152168-1B63-4A31-B903-154AEB4CA353}">
            <xm:f>NOT(ISERROR(SEARCH('Listados Datos'!$P$4,AR343)))</xm:f>
            <xm:f>'Listados Datos'!$P$4</xm:f>
            <x14:dxf>
              <fill>
                <patternFill>
                  <bgColor rgb="FF33CC33"/>
                </patternFill>
              </fill>
            </x14:dxf>
          </x14:cfRule>
          <x14:cfRule type="containsText" priority="9105" operator="containsText" id="{3ECC5DEC-DF5F-489F-AADE-C63B0B741028}">
            <xm:f>NOT(ISERROR(SEARCH('Listados Datos'!$P$5,AR343)))</xm:f>
            <xm:f>'Listados Datos'!$P$5</xm:f>
            <x14:dxf>
              <fill>
                <patternFill>
                  <bgColor rgb="FFFFFF00"/>
                </patternFill>
              </fill>
            </x14:dxf>
          </x14:cfRule>
          <x14:cfRule type="containsText" priority="9106" operator="containsText" id="{DC3B4FA1-540D-467F-8767-FE7825B2CCA8}">
            <xm:f>NOT(ISERROR(SEARCH('Listados Datos'!$P$6,AR343)))</xm:f>
            <xm:f>'Listados Datos'!$P$6</xm:f>
            <x14:dxf>
              <fill>
                <patternFill>
                  <bgColor rgb="FFFFC000"/>
                </patternFill>
              </fill>
            </x14:dxf>
          </x14:cfRule>
          <x14:cfRule type="containsText" priority="9107" operator="containsText" id="{B8343E5E-A3D5-441F-85DE-F22B69A96A36}">
            <xm:f>NOT(ISERROR(SEARCH('Listados Datos'!$P$7,AR343)))</xm:f>
            <xm:f>'Listados Datos'!$P$7</xm:f>
            <x14:dxf>
              <fill>
                <patternFill>
                  <bgColor rgb="FFFF0000"/>
                </patternFill>
              </fill>
            </x14:dxf>
          </x14:cfRule>
          <xm:sqref>AR343</xm:sqref>
        </x14:conditionalFormatting>
        <x14:conditionalFormatting xmlns:xm="http://schemas.microsoft.com/office/excel/2006/main">
          <x14:cfRule type="containsText" priority="9235" operator="containsText" id="{8C373588-05D5-43C2-8613-BC52C2D473FD}">
            <xm:f>NOT(ISERROR(SEARCH('Listados Datos'!$T$3,AF340)))</xm:f>
            <xm:f>'Listados Datos'!$T$3</xm:f>
            <x14:dxf>
              <fill>
                <patternFill patternType="solid">
                  <bgColor rgb="FFC00000"/>
                </patternFill>
              </fill>
            </x14:dxf>
          </x14:cfRule>
          <x14:cfRule type="containsText" priority="9236" operator="containsText" id="{1091BF74-63C9-4EED-BBEA-27CCE3ADBB7F}">
            <xm:f>NOT(ISERROR(SEARCH('Listados Datos'!$T$4,AF340)))</xm:f>
            <xm:f>'Listados Datos'!$T$4</xm:f>
            <x14:dxf>
              <font>
                <b/>
                <i val="0"/>
                <color theme="0"/>
              </font>
              <fill>
                <patternFill>
                  <bgColor rgb="FFE26B0A"/>
                </patternFill>
              </fill>
            </x14:dxf>
          </x14:cfRule>
          <x14:cfRule type="containsText" priority="9237" operator="containsText" id="{E5C3FA39-5955-4DE7-B60D-D6CD2FAA4479}">
            <xm:f>NOT(ISERROR(SEARCH('Listados Datos'!$T$5,AF340)))</xm:f>
            <xm:f>'Listados Datos'!$T$5</xm:f>
            <x14:dxf>
              <font>
                <b/>
                <i val="0"/>
                <color auto="1"/>
              </font>
              <fill>
                <patternFill>
                  <bgColor rgb="FFFFFF00"/>
                </patternFill>
              </fill>
            </x14:dxf>
          </x14:cfRule>
          <x14:cfRule type="containsText" priority="9238" operator="containsText" id="{65821B2E-7545-4BA1-AF7B-876AC7B620D9}">
            <xm:f>NOT(ISERROR(SEARCH('Listados Datos'!$T$6,AF340)))</xm:f>
            <xm:f>'Listados Datos'!$T$6</xm:f>
            <x14:dxf>
              <font>
                <b/>
                <i val="0"/>
              </font>
              <fill>
                <patternFill>
                  <bgColor rgb="FF92D050"/>
                </patternFill>
              </fill>
            </x14:dxf>
          </x14:cfRule>
          <xm:sqref>AF340:AF341 AF345</xm:sqref>
        </x14:conditionalFormatting>
        <x14:conditionalFormatting xmlns:xm="http://schemas.microsoft.com/office/excel/2006/main">
          <x14:cfRule type="containsText" priority="9231" operator="containsText" id="{AFE4FB7C-886B-4254-940B-9671DFE01010}">
            <xm:f>NOT(ISERROR(SEARCH('Listados Datos'!$T$3,AB340)))</xm:f>
            <xm:f>'Listados Datos'!$T$3</xm:f>
            <x14:dxf>
              <fill>
                <patternFill patternType="solid">
                  <bgColor rgb="FFC00000"/>
                </patternFill>
              </fill>
            </x14:dxf>
          </x14:cfRule>
          <x14:cfRule type="containsText" priority="9232" operator="containsText" id="{FF93F1DD-73D1-45AB-A19C-E32F1892AB53}">
            <xm:f>NOT(ISERROR(SEARCH('Listados Datos'!$T$4,AB340)))</xm:f>
            <xm:f>'Listados Datos'!$T$4</xm:f>
            <x14:dxf>
              <font>
                <b/>
                <i val="0"/>
                <color theme="0"/>
              </font>
              <fill>
                <patternFill>
                  <bgColor rgb="FFE26B0A"/>
                </patternFill>
              </fill>
            </x14:dxf>
          </x14:cfRule>
          <x14:cfRule type="containsText" priority="9233" operator="containsText" id="{33D63870-6439-4D49-95E4-60833067B5FD}">
            <xm:f>NOT(ISERROR(SEARCH('Listados Datos'!$T$5,AB340)))</xm:f>
            <xm:f>'Listados Datos'!$T$5</xm:f>
            <x14:dxf>
              <font>
                <b/>
                <i val="0"/>
                <color auto="1"/>
              </font>
              <fill>
                <patternFill>
                  <bgColor rgb="FFFFFF00"/>
                </patternFill>
              </fill>
            </x14:dxf>
          </x14:cfRule>
          <x14:cfRule type="containsText" priority="9234" operator="containsText" id="{DE539D8B-E28C-48D9-8810-D1323BA03FAC}">
            <xm:f>NOT(ISERROR(SEARCH('Listados Datos'!$T$6,AB340)))</xm:f>
            <xm:f>'Listados Datos'!$T$6</xm:f>
            <x14:dxf>
              <font>
                <b/>
                <i val="0"/>
              </font>
              <fill>
                <patternFill>
                  <bgColor rgb="FF92D050"/>
                </patternFill>
              </fill>
            </x14:dxf>
          </x14:cfRule>
          <xm:sqref>AB340:AB341</xm:sqref>
        </x14:conditionalFormatting>
        <x14:conditionalFormatting xmlns:xm="http://schemas.microsoft.com/office/excel/2006/main">
          <x14:cfRule type="containsText" priority="9221" operator="containsText" id="{DCF683FA-C98E-403C-B04E-80A85D105047}">
            <xm:f>NOT(ISERROR(SEARCH('Listados Datos'!$P$3,Z340)))</xm:f>
            <xm:f>'Listados Datos'!$P$3</xm:f>
            <x14:dxf>
              <fill>
                <patternFill>
                  <bgColor rgb="FF99CC00"/>
                </patternFill>
              </fill>
            </x14:dxf>
          </x14:cfRule>
          <x14:cfRule type="containsText" priority="9222" operator="containsText" id="{F4E96088-2AC4-4D3C-AEA4-FF3824761615}">
            <xm:f>NOT(ISERROR(SEARCH('Listados Datos'!$P$4,Z340)))</xm:f>
            <xm:f>'Listados Datos'!$P$4</xm:f>
            <x14:dxf>
              <fill>
                <patternFill>
                  <bgColor rgb="FF33CC33"/>
                </patternFill>
              </fill>
            </x14:dxf>
          </x14:cfRule>
          <x14:cfRule type="containsText" priority="9223" operator="containsText" id="{9A3FE80B-C855-40D3-BED1-6CD21E6D6524}">
            <xm:f>NOT(ISERROR(SEARCH('Listados Datos'!$P$5,Z340)))</xm:f>
            <xm:f>'Listados Datos'!$P$5</xm:f>
            <x14:dxf>
              <fill>
                <patternFill>
                  <bgColor rgb="FFFFFF00"/>
                </patternFill>
              </fill>
            </x14:dxf>
          </x14:cfRule>
          <x14:cfRule type="containsText" priority="9224" operator="containsText" id="{B73E71A9-1879-4B55-B072-FBA7CB90B32A}">
            <xm:f>NOT(ISERROR(SEARCH('Listados Datos'!$P$6,Z340)))</xm:f>
            <xm:f>'Listados Datos'!$P$6</xm:f>
            <x14:dxf>
              <fill>
                <patternFill>
                  <bgColor rgb="FFFFC000"/>
                </patternFill>
              </fill>
            </x14:dxf>
          </x14:cfRule>
          <x14:cfRule type="containsText" priority="9225" operator="containsText" id="{62569CE7-FB71-4F6F-9919-675DAE9D1CE2}">
            <xm:f>NOT(ISERROR(SEARCH('Listados Datos'!$P$7,Z340)))</xm:f>
            <xm:f>'Listados Datos'!$P$7</xm:f>
            <x14:dxf>
              <fill>
                <patternFill>
                  <bgColor rgb="FFFF0000"/>
                </patternFill>
              </fill>
            </x14:dxf>
          </x14:cfRule>
          <xm:sqref>Z340:Z341</xm:sqref>
        </x14:conditionalFormatting>
        <x14:conditionalFormatting xmlns:xm="http://schemas.microsoft.com/office/excel/2006/main">
          <x14:cfRule type="containsText" priority="9197" operator="containsText" id="{F72D7A38-7105-4D8E-9431-957A11386922}">
            <xm:f>NOT(ISERROR(SEARCH('Listados Datos'!$T$3,AT340)))</xm:f>
            <xm:f>'Listados Datos'!$T$3</xm:f>
            <x14:dxf>
              <fill>
                <patternFill patternType="solid">
                  <bgColor rgb="FFC00000"/>
                </patternFill>
              </fill>
            </x14:dxf>
          </x14:cfRule>
          <x14:cfRule type="containsText" priority="9198" operator="containsText" id="{06237549-0D4C-4920-80C9-B8C2C4BF7394}">
            <xm:f>NOT(ISERROR(SEARCH('Listados Datos'!$T$4,AT340)))</xm:f>
            <xm:f>'Listados Datos'!$T$4</xm:f>
            <x14:dxf>
              <font>
                <b/>
                <i val="0"/>
                <color theme="0"/>
              </font>
              <fill>
                <patternFill>
                  <bgColor rgb="FFE26B0A"/>
                </patternFill>
              </fill>
            </x14:dxf>
          </x14:cfRule>
          <x14:cfRule type="containsText" priority="9199" operator="containsText" id="{078D0CFD-60C7-4135-A81F-23BD89D93DB3}">
            <xm:f>NOT(ISERROR(SEARCH('Listados Datos'!$T$5,AT340)))</xm:f>
            <xm:f>'Listados Datos'!$T$5</xm:f>
            <x14:dxf>
              <font>
                <b/>
                <i val="0"/>
                <color auto="1"/>
              </font>
              <fill>
                <patternFill>
                  <bgColor rgb="FFFFFF00"/>
                </patternFill>
              </fill>
            </x14:dxf>
          </x14:cfRule>
          <x14:cfRule type="containsText" priority="9200" operator="containsText" id="{1913C24E-C8D7-449A-B85F-2D0D8FF9E87F}">
            <xm:f>NOT(ISERROR(SEARCH('Listados Datos'!$T$6,AT340)))</xm:f>
            <xm:f>'Listados Datos'!$T$6</xm:f>
            <x14:dxf>
              <font>
                <b/>
                <i val="0"/>
              </font>
              <fill>
                <patternFill>
                  <bgColor rgb="FF92D050"/>
                </patternFill>
              </fill>
            </x14:dxf>
          </x14:cfRule>
          <xm:sqref>AT340</xm:sqref>
        </x14:conditionalFormatting>
        <x14:conditionalFormatting xmlns:xm="http://schemas.microsoft.com/office/excel/2006/main">
          <x14:cfRule type="containsText" priority="9187" operator="containsText" id="{7F5327CC-A657-47C1-9FB5-3843804C6D08}">
            <xm:f>NOT(ISERROR(SEARCH('Listados Datos'!$P$3,AR340)))</xm:f>
            <xm:f>'Listados Datos'!$P$3</xm:f>
            <x14:dxf>
              <fill>
                <patternFill>
                  <bgColor rgb="FF99CC00"/>
                </patternFill>
              </fill>
            </x14:dxf>
          </x14:cfRule>
          <x14:cfRule type="containsText" priority="9188" operator="containsText" id="{6BEA5456-3F36-42D0-A20B-7819B9A1C22A}">
            <xm:f>NOT(ISERROR(SEARCH('Listados Datos'!$P$4,AR340)))</xm:f>
            <xm:f>'Listados Datos'!$P$4</xm:f>
            <x14:dxf>
              <fill>
                <patternFill>
                  <bgColor rgb="FF33CC33"/>
                </patternFill>
              </fill>
            </x14:dxf>
          </x14:cfRule>
          <x14:cfRule type="containsText" priority="9189" operator="containsText" id="{03DF2C94-2695-4508-B024-C50D41972B28}">
            <xm:f>NOT(ISERROR(SEARCH('Listados Datos'!$P$5,AR340)))</xm:f>
            <xm:f>'Listados Datos'!$P$5</xm:f>
            <x14:dxf>
              <fill>
                <patternFill>
                  <bgColor rgb="FFFFFF00"/>
                </patternFill>
              </fill>
            </x14:dxf>
          </x14:cfRule>
          <x14:cfRule type="containsText" priority="9190" operator="containsText" id="{278DF726-0341-461F-B64B-B202D4FFB5F3}">
            <xm:f>NOT(ISERROR(SEARCH('Listados Datos'!$P$6,AR340)))</xm:f>
            <xm:f>'Listados Datos'!$P$6</xm:f>
            <x14:dxf>
              <fill>
                <patternFill>
                  <bgColor rgb="FFFFC000"/>
                </patternFill>
              </fill>
            </x14:dxf>
          </x14:cfRule>
          <x14:cfRule type="containsText" priority="9191" operator="containsText" id="{F751B2BC-CD85-456B-8505-B2414A7D97C3}">
            <xm:f>NOT(ISERROR(SEARCH('Listados Datos'!$P$7,AR340)))</xm:f>
            <xm:f>'Listados Datos'!$P$7</xm:f>
            <x14:dxf>
              <fill>
                <patternFill>
                  <bgColor rgb="FFFF0000"/>
                </patternFill>
              </fill>
            </x14:dxf>
          </x14:cfRule>
          <xm:sqref>AR340</xm:sqref>
        </x14:conditionalFormatting>
        <x14:conditionalFormatting xmlns:xm="http://schemas.microsoft.com/office/excel/2006/main">
          <x14:cfRule type="containsText" priority="9183" operator="containsText" id="{AC729E44-27AC-4DDD-9850-53684FEBFA5F}">
            <xm:f>NOT(ISERROR(SEARCH('Listados Datos'!$T$3,AT341)))</xm:f>
            <xm:f>'Listados Datos'!$T$3</xm:f>
            <x14:dxf>
              <fill>
                <patternFill patternType="solid">
                  <bgColor rgb="FFC00000"/>
                </patternFill>
              </fill>
            </x14:dxf>
          </x14:cfRule>
          <x14:cfRule type="containsText" priority="9184" operator="containsText" id="{D7B4237B-BDCA-4634-A80A-30D73FED8953}">
            <xm:f>NOT(ISERROR(SEARCH('Listados Datos'!$T$4,AT341)))</xm:f>
            <xm:f>'Listados Datos'!$T$4</xm:f>
            <x14:dxf>
              <font>
                <b/>
                <i val="0"/>
                <color theme="0"/>
              </font>
              <fill>
                <patternFill>
                  <bgColor rgb="FFE26B0A"/>
                </patternFill>
              </fill>
            </x14:dxf>
          </x14:cfRule>
          <x14:cfRule type="containsText" priority="9185" operator="containsText" id="{B479331F-9C2C-4E00-8DE1-EE66F414CFA1}">
            <xm:f>NOT(ISERROR(SEARCH('Listados Datos'!$T$5,AT341)))</xm:f>
            <xm:f>'Listados Datos'!$T$5</xm:f>
            <x14:dxf>
              <font>
                <b/>
                <i val="0"/>
                <color auto="1"/>
              </font>
              <fill>
                <patternFill>
                  <bgColor rgb="FFFFFF00"/>
                </patternFill>
              </fill>
            </x14:dxf>
          </x14:cfRule>
          <x14:cfRule type="containsText" priority="9186" operator="containsText" id="{857D4195-0121-47EB-A6A8-692DB993D9C7}">
            <xm:f>NOT(ISERROR(SEARCH('Listados Datos'!$T$6,AT341)))</xm:f>
            <xm:f>'Listados Datos'!$T$6</xm:f>
            <x14:dxf>
              <font>
                <b/>
                <i val="0"/>
              </font>
              <fill>
                <patternFill>
                  <bgColor rgb="FF92D050"/>
                </patternFill>
              </fill>
            </x14:dxf>
          </x14:cfRule>
          <xm:sqref>AT341</xm:sqref>
        </x14:conditionalFormatting>
        <x14:conditionalFormatting xmlns:xm="http://schemas.microsoft.com/office/excel/2006/main">
          <x14:cfRule type="containsText" priority="9173" operator="containsText" id="{2F3994CA-1CD5-4F76-BCC0-6CCC6D7AB852}">
            <xm:f>NOT(ISERROR(SEARCH('Listados Datos'!$P$3,AR341)))</xm:f>
            <xm:f>'Listados Datos'!$P$3</xm:f>
            <x14:dxf>
              <fill>
                <patternFill>
                  <bgColor rgb="FF99CC00"/>
                </patternFill>
              </fill>
            </x14:dxf>
          </x14:cfRule>
          <x14:cfRule type="containsText" priority="9174" operator="containsText" id="{08158EBE-66FD-42C5-9B4D-D60C644D1C40}">
            <xm:f>NOT(ISERROR(SEARCH('Listados Datos'!$P$4,AR341)))</xm:f>
            <xm:f>'Listados Datos'!$P$4</xm:f>
            <x14:dxf>
              <fill>
                <patternFill>
                  <bgColor rgb="FF33CC33"/>
                </patternFill>
              </fill>
            </x14:dxf>
          </x14:cfRule>
          <x14:cfRule type="containsText" priority="9175" operator="containsText" id="{2F4D8F35-E832-4F7C-AA39-5A91F77B83A9}">
            <xm:f>NOT(ISERROR(SEARCH('Listados Datos'!$P$5,AR341)))</xm:f>
            <xm:f>'Listados Datos'!$P$5</xm:f>
            <x14:dxf>
              <fill>
                <patternFill>
                  <bgColor rgb="FFFFFF00"/>
                </patternFill>
              </fill>
            </x14:dxf>
          </x14:cfRule>
          <x14:cfRule type="containsText" priority="9176" operator="containsText" id="{A880325E-37CB-4C48-9800-E78CDF375FAB}">
            <xm:f>NOT(ISERROR(SEARCH('Listados Datos'!$P$6,AR341)))</xm:f>
            <xm:f>'Listados Datos'!$P$6</xm:f>
            <x14:dxf>
              <fill>
                <patternFill>
                  <bgColor rgb="FFFFC000"/>
                </patternFill>
              </fill>
            </x14:dxf>
          </x14:cfRule>
          <x14:cfRule type="containsText" priority="9177" operator="containsText" id="{D42DD349-78B5-4647-8A8F-5AD8DA68E612}">
            <xm:f>NOT(ISERROR(SEARCH('Listados Datos'!$P$7,AR341)))</xm:f>
            <xm:f>'Listados Datos'!$P$7</xm:f>
            <x14:dxf>
              <fill>
                <patternFill>
                  <bgColor rgb="FFFF0000"/>
                </patternFill>
              </fill>
            </x14:dxf>
          </x14:cfRule>
          <xm:sqref>AR341</xm:sqref>
        </x14:conditionalFormatting>
        <x14:conditionalFormatting xmlns:xm="http://schemas.microsoft.com/office/excel/2006/main">
          <x14:cfRule type="containsText" priority="9155" operator="containsText" id="{CE367385-3915-4C9D-9790-2FCD5E1622DF}">
            <xm:f>NOT(ISERROR(SEARCH('Listados Datos'!$T$3,AF342)))</xm:f>
            <xm:f>'Listados Datos'!$T$3</xm:f>
            <x14:dxf>
              <fill>
                <patternFill patternType="solid">
                  <bgColor rgb="FFC00000"/>
                </patternFill>
              </fill>
            </x14:dxf>
          </x14:cfRule>
          <x14:cfRule type="containsText" priority="9156" operator="containsText" id="{2FA18FCD-3546-40FB-83B8-50B35FE35B7A}">
            <xm:f>NOT(ISERROR(SEARCH('Listados Datos'!$T$4,AF342)))</xm:f>
            <xm:f>'Listados Datos'!$T$4</xm:f>
            <x14:dxf>
              <font>
                <b/>
                <i val="0"/>
                <color theme="0"/>
              </font>
              <fill>
                <patternFill>
                  <bgColor rgb="FFE26B0A"/>
                </patternFill>
              </fill>
            </x14:dxf>
          </x14:cfRule>
          <x14:cfRule type="containsText" priority="9157" operator="containsText" id="{1BD45165-54CE-4254-BDF9-442BEAD12902}">
            <xm:f>NOT(ISERROR(SEARCH('Listados Datos'!$T$5,AF342)))</xm:f>
            <xm:f>'Listados Datos'!$T$5</xm:f>
            <x14:dxf>
              <font>
                <b/>
                <i val="0"/>
                <color auto="1"/>
              </font>
              <fill>
                <patternFill>
                  <bgColor rgb="FFFFFF00"/>
                </patternFill>
              </fill>
            </x14:dxf>
          </x14:cfRule>
          <x14:cfRule type="containsText" priority="9158" operator="containsText" id="{7601AD1E-2A2E-4BA4-88FE-294370CD57B8}">
            <xm:f>NOT(ISERROR(SEARCH('Listados Datos'!$T$6,AF342)))</xm:f>
            <xm:f>'Listados Datos'!$T$6</xm:f>
            <x14:dxf>
              <font>
                <b/>
                <i val="0"/>
              </font>
              <fill>
                <patternFill>
                  <bgColor rgb="FF92D050"/>
                </patternFill>
              </fill>
            </x14:dxf>
          </x14:cfRule>
          <xm:sqref>AF342:AF343</xm:sqref>
        </x14:conditionalFormatting>
        <x14:conditionalFormatting xmlns:xm="http://schemas.microsoft.com/office/excel/2006/main">
          <x14:cfRule type="containsText" priority="9151" operator="containsText" id="{6E0BE11A-7B43-4154-9F6B-3F0AC136CBF6}">
            <xm:f>NOT(ISERROR(SEARCH('Listados Datos'!$T$3,AB342)))</xm:f>
            <xm:f>'Listados Datos'!$T$3</xm:f>
            <x14:dxf>
              <fill>
                <patternFill patternType="solid">
                  <bgColor rgb="FFC00000"/>
                </patternFill>
              </fill>
            </x14:dxf>
          </x14:cfRule>
          <x14:cfRule type="containsText" priority="9152" operator="containsText" id="{1A9C5FBC-FAB6-43E0-A688-289DBDFE9799}">
            <xm:f>NOT(ISERROR(SEARCH('Listados Datos'!$T$4,AB342)))</xm:f>
            <xm:f>'Listados Datos'!$T$4</xm:f>
            <x14:dxf>
              <font>
                <b/>
                <i val="0"/>
                <color theme="0"/>
              </font>
              <fill>
                <patternFill>
                  <bgColor rgb="FFE26B0A"/>
                </patternFill>
              </fill>
            </x14:dxf>
          </x14:cfRule>
          <x14:cfRule type="containsText" priority="9153" operator="containsText" id="{9CBE5C04-AFE3-4FA8-9B54-88E7E653920C}">
            <xm:f>NOT(ISERROR(SEARCH('Listados Datos'!$T$5,AB342)))</xm:f>
            <xm:f>'Listados Datos'!$T$5</xm:f>
            <x14:dxf>
              <font>
                <b/>
                <i val="0"/>
                <color auto="1"/>
              </font>
              <fill>
                <patternFill>
                  <bgColor rgb="FFFFFF00"/>
                </patternFill>
              </fill>
            </x14:dxf>
          </x14:cfRule>
          <x14:cfRule type="containsText" priority="9154" operator="containsText" id="{17BEF4D3-CF76-43FF-BBCB-DFFA622B529D}">
            <xm:f>NOT(ISERROR(SEARCH('Listados Datos'!$T$6,AB342)))</xm:f>
            <xm:f>'Listados Datos'!$T$6</xm:f>
            <x14:dxf>
              <font>
                <b/>
                <i val="0"/>
              </font>
              <fill>
                <patternFill>
                  <bgColor rgb="FF92D050"/>
                </patternFill>
              </fill>
            </x14:dxf>
          </x14:cfRule>
          <xm:sqref>AB342:AB343</xm:sqref>
        </x14:conditionalFormatting>
        <x14:conditionalFormatting xmlns:xm="http://schemas.microsoft.com/office/excel/2006/main">
          <x14:cfRule type="containsText" priority="9141" operator="containsText" id="{EDFFB8AA-00D1-4288-905A-15312FFAAEE0}">
            <xm:f>NOT(ISERROR(SEARCH('Listados Datos'!$P$3,Z342)))</xm:f>
            <xm:f>'Listados Datos'!$P$3</xm:f>
            <x14:dxf>
              <fill>
                <patternFill>
                  <bgColor rgb="FF99CC00"/>
                </patternFill>
              </fill>
            </x14:dxf>
          </x14:cfRule>
          <x14:cfRule type="containsText" priority="9142" operator="containsText" id="{634E03F5-83E8-4D5F-A5E9-564F2B89A41E}">
            <xm:f>NOT(ISERROR(SEARCH('Listados Datos'!$P$4,Z342)))</xm:f>
            <xm:f>'Listados Datos'!$P$4</xm:f>
            <x14:dxf>
              <fill>
                <patternFill>
                  <bgColor rgb="FF33CC33"/>
                </patternFill>
              </fill>
            </x14:dxf>
          </x14:cfRule>
          <x14:cfRule type="containsText" priority="9143" operator="containsText" id="{F53F6A09-6582-4A2F-934F-E6CF71AC12F7}">
            <xm:f>NOT(ISERROR(SEARCH('Listados Datos'!$P$5,Z342)))</xm:f>
            <xm:f>'Listados Datos'!$P$5</xm:f>
            <x14:dxf>
              <fill>
                <patternFill>
                  <bgColor rgb="FFFFFF00"/>
                </patternFill>
              </fill>
            </x14:dxf>
          </x14:cfRule>
          <x14:cfRule type="containsText" priority="9144" operator="containsText" id="{B4F2F5C2-A075-4FC1-8819-15278B0A6291}">
            <xm:f>NOT(ISERROR(SEARCH('Listados Datos'!$P$6,Z342)))</xm:f>
            <xm:f>'Listados Datos'!$P$6</xm:f>
            <x14:dxf>
              <fill>
                <patternFill>
                  <bgColor rgb="FFFFC000"/>
                </patternFill>
              </fill>
            </x14:dxf>
          </x14:cfRule>
          <x14:cfRule type="containsText" priority="9145" operator="containsText" id="{39D923BD-31D1-4F45-BD07-96C724EE1759}">
            <xm:f>NOT(ISERROR(SEARCH('Listados Datos'!$P$7,Z342)))</xm:f>
            <xm:f>'Listados Datos'!$P$7</xm:f>
            <x14:dxf>
              <fill>
                <patternFill>
                  <bgColor rgb="FFFF0000"/>
                </patternFill>
              </fill>
            </x14:dxf>
          </x14:cfRule>
          <xm:sqref>Z342:Z343</xm:sqref>
        </x14:conditionalFormatting>
        <x14:conditionalFormatting xmlns:xm="http://schemas.microsoft.com/office/excel/2006/main">
          <x14:cfRule type="containsText" priority="9113" operator="containsText" id="{89695FF8-5A40-410E-A4A4-3A617C9E6CD5}">
            <xm:f>NOT(ISERROR(SEARCH('Listados Datos'!$T$3,AT343)))</xm:f>
            <xm:f>'Listados Datos'!$T$3</xm:f>
            <x14:dxf>
              <fill>
                <patternFill patternType="solid">
                  <bgColor rgb="FFC00000"/>
                </patternFill>
              </fill>
            </x14:dxf>
          </x14:cfRule>
          <x14:cfRule type="containsText" priority="9114" operator="containsText" id="{7EF1AB6E-CA3D-4166-8E27-7C1E991496DC}">
            <xm:f>NOT(ISERROR(SEARCH('Listados Datos'!$T$4,AT343)))</xm:f>
            <xm:f>'Listados Datos'!$T$4</xm:f>
            <x14:dxf>
              <font>
                <b/>
                <i val="0"/>
                <color theme="0"/>
              </font>
              <fill>
                <patternFill>
                  <bgColor rgb="FFE26B0A"/>
                </patternFill>
              </fill>
            </x14:dxf>
          </x14:cfRule>
          <x14:cfRule type="containsText" priority="9115" operator="containsText" id="{2094A31B-89BB-44D0-A198-CC3E149DBCBE}">
            <xm:f>NOT(ISERROR(SEARCH('Listados Datos'!$T$5,AT343)))</xm:f>
            <xm:f>'Listados Datos'!$T$5</xm:f>
            <x14:dxf>
              <font>
                <b/>
                <i val="0"/>
                <color auto="1"/>
              </font>
              <fill>
                <patternFill>
                  <bgColor rgb="FFFFFF00"/>
                </patternFill>
              </fill>
            </x14:dxf>
          </x14:cfRule>
          <x14:cfRule type="containsText" priority="9116" operator="containsText" id="{51356BE0-4309-4FF2-8962-4A382B73794E}">
            <xm:f>NOT(ISERROR(SEARCH('Listados Datos'!$T$6,AT343)))</xm:f>
            <xm:f>'Listados Datos'!$T$6</xm:f>
            <x14:dxf>
              <font>
                <b/>
                <i val="0"/>
              </font>
              <fill>
                <patternFill>
                  <bgColor rgb="FF92D050"/>
                </patternFill>
              </fill>
            </x14:dxf>
          </x14:cfRule>
          <xm:sqref>AT343</xm:sqref>
        </x14:conditionalFormatting>
        <x14:conditionalFormatting xmlns:xm="http://schemas.microsoft.com/office/excel/2006/main">
          <x14:cfRule type="containsText" priority="8851" operator="containsText" id="{6ED33C3F-97F6-458B-A02B-3FF21689BBEE}">
            <xm:f>NOT(ISERROR(SEARCH('Listados Datos'!$P$3,AR350)))</xm:f>
            <xm:f>'Listados Datos'!$P$3</xm:f>
            <x14:dxf>
              <fill>
                <patternFill>
                  <bgColor rgb="FF99CC00"/>
                </patternFill>
              </fill>
            </x14:dxf>
          </x14:cfRule>
          <x14:cfRule type="containsText" priority="8852" operator="containsText" id="{8DAA3A40-2B0D-4C17-A45B-B933AFBFFA8A}">
            <xm:f>NOT(ISERROR(SEARCH('Listados Datos'!$P$4,AR350)))</xm:f>
            <xm:f>'Listados Datos'!$P$4</xm:f>
            <x14:dxf>
              <fill>
                <patternFill>
                  <bgColor rgb="FF33CC33"/>
                </patternFill>
              </fill>
            </x14:dxf>
          </x14:cfRule>
          <x14:cfRule type="containsText" priority="8853" operator="containsText" id="{76D4B8AE-9224-45E1-8CFF-19A46B9F08B7}">
            <xm:f>NOT(ISERROR(SEARCH('Listados Datos'!$P$5,AR350)))</xm:f>
            <xm:f>'Listados Datos'!$P$5</xm:f>
            <x14:dxf>
              <fill>
                <patternFill>
                  <bgColor rgb="FFFFFF00"/>
                </patternFill>
              </fill>
            </x14:dxf>
          </x14:cfRule>
          <x14:cfRule type="containsText" priority="8854" operator="containsText" id="{EFBB86F1-D3B6-4F4B-9740-D8B56A89DA67}">
            <xm:f>NOT(ISERROR(SEARCH('Listados Datos'!$P$6,AR350)))</xm:f>
            <xm:f>'Listados Datos'!$P$6</xm:f>
            <x14:dxf>
              <fill>
                <patternFill>
                  <bgColor rgb="FFFFC000"/>
                </patternFill>
              </fill>
            </x14:dxf>
          </x14:cfRule>
          <x14:cfRule type="containsText" priority="8855" operator="containsText" id="{74F0A203-2C2B-46D8-A84B-C5BAC469FEAC}">
            <xm:f>NOT(ISERROR(SEARCH('Listados Datos'!$P$7,AR350)))</xm:f>
            <xm:f>'Listados Datos'!$P$7</xm:f>
            <x14:dxf>
              <fill>
                <patternFill>
                  <bgColor rgb="FFFF0000"/>
                </patternFill>
              </fill>
            </x14:dxf>
          </x14:cfRule>
          <xm:sqref>AR350</xm:sqref>
        </x14:conditionalFormatting>
        <x14:conditionalFormatting xmlns:xm="http://schemas.microsoft.com/office/excel/2006/main">
          <x14:cfRule type="containsText" priority="9099" operator="containsText" id="{E9174243-6F6E-4E89-AA9F-98C0A3F82521}">
            <xm:f>NOT(ISERROR(SEARCH('Listados Datos'!$T$3,AF320)))</xm:f>
            <xm:f>'Listados Datos'!$T$3</xm:f>
            <x14:dxf>
              <fill>
                <patternFill patternType="solid">
                  <bgColor rgb="FFC00000"/>
                </patternFill>
              </fill>
            </x14:dxf>
          </x14:cfRule>
          <x14:cfRule type="containsText" priority="9100" operator="containsText" id="{0873ED12-4E8E-4573-B835-9EBF7A41A700}">
            <xm:f>NOT(ISERROR(SEARCH('Listados Datos'!$T$4,AF320)))</xm:f>
            <xm:f>'Listados Datos'!$T$4</xm:f>
            <x14:dxf>
              <font>
                <b/>
                <i val="0"/>
                <color theme="0"/>
              </font>
              <fill>
                <patternFill>
                  <bgColor rgb="FFE26B0A"/>
                </patternFill>
              </fill>
            </x14:dxf>
          </x14:cfRule>
          <x14:cfRule type="containsText" priority="9101" operator="containsText" id="{BE4174D0-5A3F-42C4-AD66-4A335AE67EC3}">
            <xm:f>NOT(ISERROR(SEARCH('Listados Datos'!$T$5,AF320)))</xm:f>
            <xm:f>'Listados Datos'!$T$5</xm:f>
            <x14:dxf>
              <font>
                <b/>
                <i val="0"/>
                <color auto="1"/>
              </font>
              <fill>
                <patternFill>
                  <bgColor rgb="FFFFFF00"/>
                </patternFill>
              </fill>
            </x14:dxf>
          </x14:cfRule>
          <x14:cfRule type="containsText" priority="9102" operator="containsText" id="{4090D208-F604-4FB5-B70E-69FE849088D3}">
            <xm:f>NOT(ISERROR(SEARCH('Listados Datos'!$T$6,AF320)))</xm:f>
            <xm:f>'Listados Datos'!$T$6</xm:f>
            <x14:dxf>
              <font>
                <b/>
                <i val="0"/>
              </font>
              <fill>
                <patternFill>
                  <bgColor rgb="FF92D050"/>
                </patternFill>
              </fill>
            </x14:dxf>
          </x14:cfRule>
          <xm:sqref>AF320</xm:sqref>
        </x14:conditionalFormatting>
        <x14:conditionalFormatting xmlns:xm="http://schemas.microsoft.com/office/excel/2006/main">
          <x14:cfRule type="containsText" priority="9095" operator="containsText" id="{E139D2AC-3B04-421A-AB63-8EFB1D5ED9D4}">
            <xm:f>NOT(ISERROR(SEARCH('Listados Datos'!$T$3,AB320)))</xm:f>
            <xm:f>'Listados Datos'!$T$3</xm:f>
            <x14:dxf>
              <fill>
                <patternFill patternType="solid">
                  <bgColor rgb="FFC00000"/>
                </patternFill>
              </fill>
            </x14:dxf>
          </x14:cfRule>
          <x14:cfRule type="containsText" priority="9096" operator="containsText" id="{8F671A7B-B64D-441D-B5D8-EAD80CB12369}">
            <xm:f>NOT(ISERROR(SEARCH('Listados Datos'!$T$4,AB320)))</xm:f>
            <xm:f>'Listados Datos'!$T$4</xm:f>
            <x14:dxf>
              <font>
                <b/>
                <i val="0"/>
                <color theme="0"/>
              </font>
              <fill>
                <patternFill>
                  <bgColor rgb="FFE26B0A"/>
                </patternFill>
              </fill>
            </x14:dxf>
          </x14:cfRule>
          <x14:cfRule type="containsText" priority="9097" operator="containsText" id="{12F37FA2-03A1-4041-B7B8-5E2B5F10751C}">
            <xm:f>NOT(ISERROR(SEARCH('Listados Datos'!$T$5,AB320)))</xm:f>
            <xm:f>'Listados Datos'!$T$5</xm:f>
            <x14:dxf>
              <font>
                <b/>
                <i val="0"/>
                <color auto="1"/>
              </font>
              <fill>
                <patternFill>
                  <bgColor rgb="FFFFFF00"/>
                </patternFill>
              </fill>
            </x14:dxf>
          </x14:cfRule>
          <x14:cfRule type="containsText" priority="9098" operator="containsText" id="{E0762F98-21F9-40BA-A2F1-94BC083B9222}">
            <xm:f>NOT(ISERROR(SEARCH('Listados Datos'!$T$6,AB320)))</xm:f>
            <xm:f>'Listados Datos'!$T$6</xm:f>
            <x14:dxf>
              <font>
                <b/>
                <i val="0"/>
              </font>
              <fill>
                <patternFill>
                  <bgColor rgb="FF92D050"/>
                </patternFill>
              </fill>
            </x14:dxf>
          </x14:cfRule>
          <xm:sqref>AB320</xm:sqref>
        </x14:conditionalFormatting>
        <x14:conditionalFormatting xmlns:xm="http://schemas.microsoft.com/office/excel/2006/main">
          <x14:cfRule type="containsText" priority="9085" operator="containsText" id="{6257BDAD-B249-4966-8110-7F25252948D1}">
            <xm:f>NOT(ISERROR(SEARCH('Listados Datos'!$P$3,Z320)))</xm:f>
            <xm:f>'Listados Datos'!$P$3</xm:f>
            <x14:dxf>
              <fill>
                <patternFill>
                  <bgColor rgb="FF99CC00"/>
                </patternFill>
              </fill>
            </x14:dxf>
          </x14:cfRule>
          <x14:cfRule type="containsText" priority="9086" operator="containsText" id="{D20CD035-934D-4C72-8140-0A186B6FA67A}">
            <xm:f>NOT(ISERROR(SEARCH('Listados Datos'!$P$4,Z320)))</xm:f>
            <xm:f>'Listados Datos'!$P$4</xm:f>
            <x14:dxf>
              <fill>
                <patternFill>
                  <bgColor rgb="FF33CC33"/>
                </patternFill>
              </fill>
            </x14:dxf>
          </x14:cfRule>
          <x14:cfRule type="containsText" priority="9087" operator="containsText" id="{B675FB82-53CA-4281-B003-4D26B0EF3172}">
            <xm:f>NOT(ISERROR(SEARCH('Listados Datos'!$P$5,Z320)))</xm:f>
            <xm:f>'Listados Datos'!$P$5</xm:f>
            <x14:dxf>
              <fill>
                <patternFill>
                  <bgColor rgb="FFFFFF00"/>
                </patternFill>
              </fill>
            </x14:dxf>
          </x14:cfRule>
          <x14:cfRule type="containsText" priority="9088" operator="containsText" id="{E18914EE-B92A-4835-91E8-2BB328D2E672}">
            <xm:f>NOT(ISERROR(SEARCH('Listados Datos'!$P$6,Z320)))</xm:f>
            <xm:f>'Listados Datos'!$P$6</xm:f>
            <x14:dxf>
              <fill>
                <patternFill>
                  <bgColor rgb="FFFFC000"/>
                </patternFill>
              </fill>
            </x14:dxf>
          </x14:cfRule>
          <x14:cfRule type="containsText" priority="9089" operator="containsText" id="{FE6D4B72-ED42-47C7-ADC9-D1989B02AE54}">
            <xm:f>NOT(ISERROR(SEARCH('Listados Datos'!$P$7,Z320)))</xm:f>
            <xm:f>'Listados Datos'!$P$7</xm:f>
            <x14:dxf>
              <fill>
                <patternFill>
                  <bgColor rgb="FFFF0000"/>
                </patternFill>
              </fill>
            </x14:dxf>
          </x14:cfRule>
          <xm:sqref>Z320</xm:sqref>
        </x14:conditionalFormatting>
        <x14:conditionalFormatting xmlns:xm="http://schemas.microsoft.com/office/excel/2006/main">
          <x14:cfRule type="containsText" priority="9071" operator="containsText" id="{B0AFA8FB-59A5-4C46-9952-073767DD2432}">
            <xm:f>NOT(ISERROR(SEARCH('Listados Datos'!$T$3,AT320)))</xm:f>
            <xm:f>'Listados Datos'!$T$3</xm:f>
            <x14:dxf>
              <fill>
                <patternFill patternType="solid">
                  <bgColor rgb="FFC00000"/>
                </patternFill>
              </fill>
            </x14:dxf>
          </x14:cfRule>
          <x14:cfRule type="containsText" priority="9072" operator="containsText" id="{D993AE5B-9BF5-48EC-B346-199DAB57549F}">
            <xm:f>NOT(ISERROR(SEARCH('Listados Datos'!$T$4,AT320)))</xm:f>
            <xm:f>'Listados Datos'!$T$4</xm:f>
            <x14:dxf>
              <font>
                <b/>
                <i val="0"/>
                <color theme="0"/>
              </font>
              <fill>
                <patternFill>
                  <bgColor rgb="FFE26B0A"/>
                </patternFill>
              </fill>
            </x14:dxf>
          </x14:cfRule>
          <x14:cfRule type="containsText" priority="9073" operator="containsText" id="{26B1C9B1-B05F-46D2-8D5C-83BB86487C2F}">
            <xm:f>NOT(ISERROR(SEARCH('Listados Datos'!$T$5,AT320)))</xm:f>
            <xm:f>'Listados Datos'!$T$5</xm:f>
            <x14:dxf>
              <font>
                <b/>
                <i val="0"/>
                <color auto="1"/>
              </font>
              <fill>
                <patternFill>
                  <bgColor rgb="FFFFFF00"/>
                </patternFill>
              </fill>
            </x14:dxf>
          </x14:cfRule>
          <x14:cfRule type="containsText" priority="9074" operator="containsText" id="{4F9D339C-E9A9-49C0-9ACB-6262F297539E}">
            <xm:f>NOT(ISERROR(SEARCH('Listados Datos'!$T$6,AT320)))</xm:f>
            <xm:f>'Listados Datos'!$T$6</xm:f>
            <x14:dxf>
              <font>
                <b/>
                <i val="0"/>
              </font>
              <fill>
                <patternFill>
                  <bgColor rgb="FF92D050"/>
                </patternFill>
              </fill>
            </x14:dxf>
          </x14:cfRule>
          <xm:sqref>AT320</xm:sqref>
        </x14:conditionalFormatting>
        <x14:conditionalFormatting xmlns:xm="http://schemas.microsoft.com/office/excel/2006/main">
          <x14:cfRule type="containsText" priority="9061" operator="containsText" id="{8EE93711-01B9-4BA1-B402-EEB5CA238E74}">
            <xm:f>NOT(ISERROR(SEARCH('Listados Datos'!$P$3,AR320)))</xm:f>
            <xm:f>'Listados Datos'!$P$3</xm:f>
            <x14:dxf>
              <fill>
                <patternFill>
                  <bgColor rgb="FF99CC00"/>
                </patternFill>
              </fill>
            </x14:dxf>
          </x14:cfRule>
          <x14:cfRule type="containsText" priority="9062" operator="containsText" id="{64C79E9E-349D-4632-946B-A1D7A0F0C960}">
            <xm:f>NOT(ISERROR(SEARCH('Listados Datos'!$P$4,AR320)))</xm:f>
            <xm:f>'Listados Datos'!$P$4</xm:f>
            <x14:dxf>
              <fill>
                <patternFill>
                  <bgColor rgb="FF33CC33"/>
                </patternFill>
              </fill>
            </x14:dxf>
          </x14:cfRule>
          <x14:cfRule type="containsText" priority="9063" operator="containsText" id="{2754CD5D-A36F-4142-BE95-FAFC4224E095}">
            <xm:f>NOT(ISERROR(SEARCH('Listados Datos'!$P$5,AR320)))</xm:f>
            <xm:f>'Listados Datos'!$P$5</xm:f>
            <x14:dxf>
              <fill>
                <patternFill>
                  <bgColor rgb="FFFFFF00"/>
                </patternFill>
              </fill>
            </x14:dxf>
          </x14:cfRule>
          <x14:cfRule type="containsText" priority="9064" operator="containsText" id="{8F4D7FD1-14DA-4CAF-A5CE-F6AD7027FEF7}">
            <xm:f>NOT(ISERROR(SEARCH('Listados Datos'!$P$6,AR320)))</xm:f>
            <xm:f>'Listados Datos'!$P$6</xm:f>
            <x14:dxf>
              <fill>
                <patternFill>
                  <bgColor rgb="FFFFC000"/>
                </patternFill>
              </fill>
            </x14:dxf>
          </x14:cfRule>
          <x14:cfRule type="containsText" priority="9065" operator="containsText" id="{E8F41B29-6F79-4330-9571-7B2549F3294A}">
            <xm:f>NOT(ISERROR(SEARCH('Listados Datos'!$P$7,AR320)))</xm:f>
            <xm:f>'Listados Datos'!$P$7</xm:f>
            <x14:dxf>
              <fill>
                <patternFill>
                  <bgColor rgb="FFFF0000"/>
                </patternFill>
              </fill>
            </x14:dxf>
          </x14:cfRule>
          <xm:sqref>AR320</xm:sqref>
        </x14:conditionalFormatting>
        <x14:conditionalFormatting xmlns:xm="http://schemas.microsoft.com/office/excel/2006/main">
          <x14:cfRule type="containsText" priority="9057" operator="containsText" id="{9BE538ED-9B2D-49BE-958F-69F502D49D2B}">
            <xm:f>NOT(ISERROR(SEARCH('Listados Datos'!$T$3,AF326)))</xm:f>
            <xm:f>'Listados Datos'!$T$3</xm:f>
            <x14:dxf>
              <fill>
                <patternFill patternType="solid">
                  <bgColor rgb="FFC00000"/>
                </patternFill>
              </fill>
            </x14:dxf>
          </x14:cfRule>
          <x14:cfRule type="containsText" priority="9058" operator="containsText" id="{4E9A989E-D0A2-4AD8-9C51-A42F86A43B0C}">
            <xm:f>NOT(ISERROR(SEARCH('Listados Datos'!$T$4,AF326)))</xm:f>
            <xm:f>'Listados Datos'!$T$4</xm:f>
            <x14:dxf>
              <font>
                <b/>
                <i val="0"/>
                <color theme="0"/>
              </font>
              <fill>
                <patternFill>
                  <bgColor rgb="FFE26B0A"/>
                </patternFill>
              </fill>
            </x14:dxf>
          </x14:cfRule>
          <x14:cfRule type="containsText" priority="9059" operator="containsText" id="{1FDA5E49-38B0-4802-9D87-0D91EEE87BEF}">
            <xm:f>NOT(ISERROR(SEARCH('Listados Datos'!$T$5,AF326)))</xm:f>
            <xm:f>'Listados Datos'!$T$5</xm:f>
            <x14:dxf>
              <font>
                <b/>
                <i val="0"/>
                <color auto="1"/>
              </font>
              <fill>
                <patternFill>
                  <bgColor rgb="FFFFFF00"/>
                </patternFill>
              </fill>
            </x14:dxf>
          </x14:cfRule>
          <x14:cfRule type="containsText" priority="9060" operator="containsText" id="{5B0C5BD3-CEDB-4307-836F-F1F697412806}">
            <xm:f>NOT(ISERROR(SEARCH('Listados Datos'!$T$6,AF326)))</xm:f>
            <xm:f>'Listados Datos'!$T$6</xm:f>
            <x14:dxf>
              <font>
                <b/>
                <i val="0"/>
              </font>
              <fill>
                <patternFill>
                  <bgColor rgb="FF92D050"/>
                </patternFill>
              </fill>
            </x14:dxf>
          </x14:cfRule>
          <xm:sqref>AF326</xm:sqref>
        </x14:conditionalFormatting>
        <x14:conditionalFormatting xmlns:xm="http://schemas.microsoft.com/office/excel/2006/main">
          <x14:cfRule type="containsText" priority="9053" operator="containsText" id="{A8127F03-888A-4949-8B49-C199CB5355A5}">
            <xm:f>NOT(ISERROR(SEARCH('Listados Datos'!$T$3,AB326)))</xm:f>
            <xm:f>'Listados Datos'!$T$3</xm:f>
            <x14:dxf>
              <fill>
                <patternFill patternType="solid">
                  <bgColor rgb="FFC00000"/>
                </patternFill>
              </fill>
            </x14:dxf>
          </x14:cfRule>
          <x14:cfRule type="containsText" priority="9054" operator="containsText" id="{0A5DD1F2-8EF9-4EE8-ADF2-8C9E250AAAF4}">
            <xm:f>NOT(ISERROR(SEARCH('Listados Datos'!$T$4,AB326)))</xm:f>
            <xm:f>'Listados Datos'!$T$4</xm:f>
            <x14:dxf>
              <font>
                <b/>
                <i val="0"/>
                <color theme="0"/>
              </font>
              <fill>
                <patternFill>
                  <bgColor rgb="FFE26B0A"/>
                </patternFill>
              </fill>
            </x14:dxf>
          </x14:cfRule>
          <x14:cfRule type="containsText" priority="9055" operator="containsText" id="{2E636CE7-0768-4382-AD49-02922C429CA7}">
            <xm:f>NOT(ISERROR(SEARCH('Listados Datos'!$T$5,AB326)))</xm:f>
            <xm:f>'Listados Datos'!$T$5</xm:f>
            <x14:dxf>
              <font>
                <b/>
                <i val="0"/>
                <color auto="1"/>
              </font>
              <fill>
                <patternFill>
                  <bgColor rgb="FFFFFF00"/>
                </patternFill>
              </fill>
            </x14:dxf>
          </x14:cfRule>
          <x14:cfRule type="containsText" priority="9056" operator="containsText" id="{29BA04C8-2BEE-4742-BCDB-0C5ADF74B555}">
            <xm:f>NOT(ISERROR(SEARCH('Listados Datos'!$T$6,AB326)))</xm:f>
            <xm:f>'Listados Datos'!$T$6</xm:f>
            <x14:dxf>
              <font>
                <b/>
                <i val="0"/>
              </font>
              <fill>
                <patternFill>
                  <bgColor rgb="FF92D050"/>
                </patternFill>
              </fill>
            </x14:dxf>
          </x14:cfRule>
          <xm:sqref>AB326</xm:sqref>
        </x14:conditionalFormatting>
        <x14:conditionalFormatting xmlns:xm="http://schemas.microsoft.com/office/excel/2006/main">
          <x14:cfRule type="containsText" priority="9043" operator="containsText" id="{733D251E-F43D-4E0B-AA2E-51313A1A2691}">
            <xm:f>NOT(ISERROR(SEARCH('Listados Datos'!$P$3,Z326)))</xm:f>
            <xm:f>'Listados Datos'!$P$3</xm:f>
            <x14:dxf>
              <fill>
                <patternFill>
                  <bgColor rgb="FF99CC00"/>
                </patternFill>
              </fill>
            </x14:dxf>
          </x14:cfRule>
          <x14:cfRule type="containsText" priority="9044" operator="containsText" id="{DC6D5CB2-A0B5-4E1D-8181-9F588039941B}">
            <xm:f>NOT(ISERROR(SEARCH('Listados Datos'!$P$4,Z326)))</xm:f>
            <xm:f>'Listados Datos'!$P$4</xm:f>
            <x14:dxf>
              <fill>
                <patternFill>
                  <bgColor rgb="FF33CC33"/>
                </patternFill>
              </fill>
            </x14:dxf>
          </x14:cfRule>
          <x14:cfRule type="containsText" priority="9045" operator="containsText" id="{85AA19CC-8BD7-4B0B-8CAA-E9688D0E4360}">
            <xm:f>NOT(ISERROR(SEARCH('Listados Datos'!$P$5,Z326)))</xm:f>
            <xm:f>'Listados Datos'!$P$5</xm:f>
            <x14:dxf>
              <fill>
                <patternFill>
                  <bgColor rgb="FFFFFF00"/>
                </patternFill>
              </fill>
            </x14:dxf>
          </x14:cfRule>
          <x14:cfRule type="containsText" priority="9046" operator="containsText" id="{7EF27B07-29DD-494A-B2A7-0CB7419AD8D6}">
            <xm:f>NOT(ISERROR(SEARCH('Listados Datos'!$P$6,Z326)))</xm:f>
            <xm:f>'Listados Datos'!$P$6</xm:f>
            <x14:dxf>
              <fill>
                <patternFill>
                  <bgColor rgb="FFFFC000"/>
                </patternFill>
              </fill>
            </x14:dxf>
          </x14:cfRule>
          <x14:cfRule type="containsText" priority="9047" operator="containsText" id="{1637E672-548D-4435-B27F-599B1C14B899}">
            <xm:f>NOT(ISERROR(SEARCH('Listados Datos'!$P$7,Z326)))</xm:f>
            <xm:f>'Listados Datos'!$P$7</xm:f>
            <x14:dxf>
              <fill>
                <patternFill>
                  <bgColor rgb="FFFF0000"/>
                </patternFill>
              </fill>
            </x14:dxf>
          </x14:cfRule>
          <xm:sqref>Z326</xm:sqref>
        </x14:conditionalFormatting>
        <x14:conditionalFormatting xmlns:xm="http://schemas.microsoft.com/office/excel/2006/main">
          <x14:cfRule type="containsText" priority="9029" operator="containsText" id="{128E4551-6A6F-4B05-928B-912CFCB69350}">
            <xm:f>NOT(ISERROR(SEARCH('Listados Datos'!$T$3,AT326)))</xm:f>
            <xm:f>'Listados Datos'!$T$3</xm:f>
            <x14:dxf>
              <fill>
                <patternFill patternType="solid">
                  <bgColor rgb="FFC00000"/>
                </patternFill>
              </fill>
            </x14:dxf>
          </x14:cfRule>
          <x14:cfRule type="containsText" priority="9030" operator="containsText" id="{1C6C7981-2EB4-4BF7-BD2B-06547568F70A}">
            <xm:f>NOT(ISERROR(SEARCH('Listados Datos'!$T$4,AT326)))</xm:f>
            <xm:f>'Listados Datos'!$T$4</xm:f>
            <x14:dxf>
              <font>
                <b/>
                <i val="0"/>
                <color theme="0"/>
              </font>
              <fill>
                <patternFill>
                  <bgColor rgb="FFE26B0A"/>
                </patternFill>
              </fill>
            </x14:dxf>
          </x14:cfRule>
          <x14:cfRule type="containsText" priority="9031" operator="containsText" id="{51E9EE03-9960-4899-8A5C-89E13421C1D4}">
            <xm:f>NOT(ISERROR(SEARCH('Listados Datos'!$T$5,AT326)))</xm:f>
            <xm:f>'Listados Datos'!$T$5</xm:f>
            <x14:dxf>
              <font>
                <b/>
                <i val="0"/>
                <color auto="1"/>
              </font>
              <fill>
                <patternFill>
                  <bgColor rgb="FFFFFF00"/>
                </patternFill>
              </fill>
            </x14:dxf>
          </x14:cfRule>
          <x14:cfRule type="containsText" priority="9032" operator="containsText" id="{A3CD9274-BB2A-4F58-B8AD-30FF6D7D5E87}">
            <xm:f>NOT(ISERROR(SEARCH('Listados Datos'!$T$6,AT326)))</xm:f>
            <xm:f>'Listados Datos'!$T$6</xm:f>
            <x14:dxf>
              <font>
                <b/>
                <i val="0"/>
              </font>
              <fill>
                <patternFill>
                  <bgColor rgb="FF92D050"/>
                </patternFill>
              </fill>
            </x14:dxf>
          </x14:cfRule>
          <xm:sqref>AT326</xm:sqref>
        </x14:conditionalFormatting>
        <x14:conditionalFormatting xmlns:xm="http://schemas.microsoft.com/office/excel/2006/main">
          <x14:cfRule type="containsText" priority="9019" operator="containsText" id="{F3478A81-5504-42A3-AD9C-C7A7850F7475}">
            <xm:f>NOT(ISERROR(SEARCH('Listados Datos'!$P$3,AR326)))</xm:f>
            <xm:f>'Listados Datos'!$P$3</xm:f>
            <x14:dxf>
              <fill>
                <patternFill>
                  <bgColor rgb="FF99CC00"/>
                </patternFill>
              </fill>
            </x14:dxf>
          </x14:cfRule>
          <x14:cfRule type="containsText" priority="9020" operator="containsText" id="{96F6F7EF-CEA6-4E9D-9737-AE6F50D5065C}">
            <xm:f>NOT(ISERROR(SEARCH('Listados Datos'!$P$4,AR326)))</xm:f>
            <xm:f>'Listados Datos'!$P$4</xm:f>
            <x14:dxf>
              <fill>
                <patternFill>
                  <bgColor rgb="FF33CC33"/>
                </patternFill>
              </fill>
            </x14:dxf>
          </x14:cfRule>
          <x14:cfRule type="containsText" priority="9021" operator="containsText" id="{F914FD33-1762-441C-B31D-43BA18872331}">
            <xm:f>NOT(ISERROR(SEARCH('Listados Datos'!$P$5,AR326)))</xm:f>
            <xm:f>'Listados Datos'!$P$5</xm:f>
            <x14:dxf>
              <fill>
                <patternFill>
                  <bgColor rgb="FFFFFF00"/>
                </patternFill>
              </fill>
            </x14:dxf>
          </x14:cfRule>
          <x14:cfRule type="containsText" priority="9022" operator="containsText" id="{96E2A5CF-11E7-4D10-A1C3-EAEFFE51B4E7}">
            <xm:f>NOT(ISERROR(SEARCH('Listados Datos'!$P$6,AR326)))</xm:f>
            <xm:f>'Listados Datos'!$P$6</xm:f>
            <x14:dxf>
              <fill>
                <patternFill>
                  <bgColor rgb="FFFFC000"/>
                </patternFill>
              </fill>
            </x14:dxf>
          </x14:cfRule>
          <x14:cfRule type="containsText" priority="9023" operator="containsText" id="{440794F3-1DE7-4560-8FD2-38EA3D758224}">
            <xm:f>NOT(ISERROR(SEARCH('Listados Datos'!$P$7,AR326)))</xm:f>
            <xm:f>'Listados Datos'!$P$7</xm:f>
            <x14:dxf>
              <fill>
                <patternFill>
                  <bgColor rgb="FFFF0000"/>
                </patternFill>
              </fill>
            </x14:dxf>
          </x14:cfRule>
          <xm:sqref>AR326</xm:sqref>
        </x14:conditionalFormatting>
        <x14:conditionalFormatting xmlns:xm="http://schemas.microsoft.com/office/excel/2006/main">
          <x14:cfRule type="containsText" priority="9015" operator="containsText" id="{45B15F29-F0A0-4B56-8D3E-69E60052D6D7}">
            <xm:f>NOT(ISERROR(SEARCH('Listados Datos'!$T$3,AF332)))</xm:f>
            <xm:f>'Listados Datos'!$T$3</xm:f>
            <x14:dxf>
              <fill>
                <patternFill patternType="solid">
                  <bgColor rgb="FFC00000"/>
                </patternFill>
              </fill>
            </x14:dxf>
          </x14:cfRule>
          <x14:cfRule type="containsText" priority="9016" operator="containsText" id="{080F45EC-356E-4479-801F-86B8F32BCD95}">
            <xm:f>NOT(ISERROR(SEARCH('Listados Datos'!$T$4,AF332)))</xm:f>
            <xm:f>'Listados Datos'!$T$4</xm:f>
            <x14:dxf>
              <font>
                <b/>
                <i val="0"/>
                <color theme="0"/>
              </font>
              <fill>
                <patternFill>
                  <bgColor rgb="FFE26B0A"/>
                </patternFill>
              </fill>
            </x14:dxf>
          </x14:cfRule>
          <x14:cfRule type="containsText" priority="9017" operator="containsText" id="{1824B923-0C61-458F-9DDA-C346C7DDFEFF}">
            <xm:f>NOT(ISERROR(SEARCH('Listados Datos'!$T$5,AF332)))</xm:f>
            <xm:f>'Listados Datos'!$T$5</xm:f>
            <x14:dxf>
              <font>
                <b/>
                <i val="0"/>
                <color auto="1"/>
              </font>
              <fill>
                <patternFill>
                  <bgColor rgb="FFFFFF00"/>
                </patternFill>
              </fill>
            </x14:dxf>
          </x14:cfRule>
          <x14:cfRule type="containsText" priority="9018" operator="containsText" id="{00686633-E493-4DEF-A9C2-9A01A266B848}">
            <xm:f>NOT(ISERROR(SEARCH('Listados Datos'!$T$6,AF332)))</xm:f>
            <xm:f>'Listados Datos'!$T$6</xm:f>
            <x14:dxf>
              <font>
                <b/>
                <i val="0"/>
              </font>
              <fill>
                <patternFill>
                  <bgColor rgb="FF92D050"/>
                </patternFill>
              </fill>
            </x14:dxf>
          </x14:cfRule>
          <xm:sqref>AF332</xm:sqref>
        </x14:conditionalFormatting>
        <x14:conditionalFormatting xmlns:xm="http://schemas.microsoft.com/office/excel/2006/main">
          <x14:cfRule type="containsText" priority="9011" operator="containsText" id="{1ACBF164-1FE4-4907-B99A-15F8639B51F9}">
            <xm:f>NOT(ISERROR(SEARCH('Listados Datos'!$T$3,AB332)))</xm:f>
            <xm:f>'Listados Datos'!$T$3</xm:f>
            <x14:dxf>
              <fill>
                <patternFill patternType="solid">
                  <bgColor rgb="FFC00000"/>
                </patternFill>
              </fill>
            </x14:dxf>
          </x14:cfRule>
          <x14:cfRule type="containsText" priority="9012" operator="containsText" id="{CB726B2A-8BAC-4164-8C91-5EBF8D6DE32A}">
            <xm:f>NOT(ISERROR(SEARCH('Listados Datos'!$T$4,AB332)))</xm:f>
            <xm:f>'Listados Datos'!$T$4</xm:f>
            <x14:dxf>
              <font>
                <b/>
                <i val="0"/>
                <color theme="0"/>
              </font>
              <fill>
                <patternFill>
                  <bgColor rgb="FFE26B0A"/>
                </patternFill>
              </fill>
            </x14:dxf>
          </x14:cfRule>
          <x14:cfRule type="containsText" priority="9013" operator="containsText" id="{1C9A69CD-659A-4DBD-A3D9-2FF4841F8129}">
            <xm:f>NOT(ISERROR(SEARCH('Listados Datos'!$T$5,AB332)))</xm:f>
            <xm:f>'Listados Datos'!$T$5</xm:f>
            <x14:dxf>
              <font>
                <b/>
                <i val="0"/>
                <color auto="1"/>
              </font>
              <fill>
                <patternFill>
                  <bgColor rgb="FFFFFF00"/>
                </patternFill>
              </fill>
            </x14:dxf>
          </x14:cfRule>
          <x14:cfRule type="containsText" priority="9014" operator="containsText" id="{5CC3FBF3-5F53-4349-8264-3FF51067A724}">
            <xm:f>NOT(ISERROR(SEARCH('Listados Datos'!$T$6,AB332)))</xm:f>
            <xm:f>'Listados Datos'!$T$6</xm:f>
            <x14:dxf>
              <font>
                <b/>
                <i val="0"/>
              </font>
              <fill>
                <patternFill>
                  <bgColor rgb="FF92D050"/>
                </patternFill>
              </fill>
            </x14:dxf>
          </x14:cfRule>
          <xm:sqref>AB332</xm:sqref>
        </x14:conditionalFormatting>
        <x14:conditionalFormatting xmlns:xm="http://schemas.microsoft.com/office/excel/2006/main">
          <x14:cfRule type="containsText" priority="9001" operator="containsText" id="{F921FD84-C225-4C61-B564-B53FCCE73DFF}">
            <xm:f>NOT(ISERROR(SEARCH('Listados Datos'!$P$3,Z332)))</xm:f>
            <xm:f>'Listados Datos'!$P$3</xm:f>
            <x14:dxf>
              <fill>
                <patternFill>
                  <bgColor rgb="FF99CC00"/>
                </patternFill>
              </fill>
            </x14:dxf>
          </x14:cfRule>
          <x14:cfRule type="containsText" priority="9002" operator="containsText" id="{53E2AC24-96C1-458A-967A-327F06597663}">
            <xm:f>NOT(ISERROR(SEARCH('Listados Datos'!$P$4,Z332)))</xm:f>
            <xm:f>'Listados Datos'!$P$4</xm:f>
            <x14:dxf>
              <fill>
                <patternFill>
                  <bgColor rgb="FF33CC33"/>
                </patternFill>
              </fill>
            </x14:dxf>
          </x14:cfRule>
          <x14:cfRule type="containsText" priority="9003" operator="containsText" id="{74AE769B-EC2E-4BD4-B13A-F24AC21C32F7}">
            <xm:f>NOT(ISERROR(SEARCH('Listados Datos'!$P$5,Z332)))</xm:f>
            <xm:f>'Listados Datos'!$P$5</xm:f>
            <x14:dxf>
              <fill>
                <patternFill>
                  <bgColor rgb="FFFFFF00"/>
                </patternFill>
              </fill>
            </x14:dxf>
          </x14:cfRule>
          <x14:cfRule type="containsText" priority="9004" operator="containsText" id="{44AB053A-199F-496F-AA9D-846A32862931}">
            <xm:f>NOT(ISERROR(SEARCH('Listados Datos'!$P$6,Z332)))</xm:f>
            <xm:f>'Listados Datos'!$P$6</xm:f>
            <x14:dxf>
              <fill>
                <patternFill>
                  <bgColor rgb="FFFFC000"/>
                </patternFill>
              </fill>
            </x14:dxf>
          </x14:cfRule>
          <x14:cfRule type="containsText" priority="9005" operator="containsText" id="{8EAF6531-C261-437E-AA3E-BF2B48915011}">
            <xm:f>NOT(ISERROR(SEARCH('Listados Datos'!$P$7,Z332)))</xm:f>
            <xm:f>'Listados Datos'!$P$7</xm:f>
            <x14:dxf>
              <fill>
                <patternFill>
                  <bgColor rgb="FFFF0000"/>
                </patternFill>
              </fill>
            </x14:dxf>
          </x14:cfRule>
          <xm:sqref>Z332</xm:sqref>
        </x14:conditionalFormatting>
        <x14:conditionalFormatting xmlns:xm="http://schemas.microsoft.com/office/excel/2006/main">
          <x14:cfRule type="containsText" priority="8987" operator="containsText" id="{F94F26DF-2B94-4CF6-962E-EDD917819B79}">
            <xm:f>NOT(ISERROR(SEARCH('Listados Datos'!$T$3,AT332)))</xm:f>
            <xm:f>'Listados Datos'!$T$3</xm:f>
            <x14:dxf>
              <fill>
                <patternFill patternType="solid">
                  <bgColor rgb="FFC00000"/>
                </patternFill>
              </fill>
            </x14:dxf>
          </x14:cfRule>
          <x14:cfRule type="containsText" priority="8988" operator="containsText" id="{39D0CEE5-1E56-4F04-952C-1E11CFC7C3B6}">
            <xm:f>NOT(ISERROR(SEARCH('Listados Datos'!$T$4,AT332)))</xm:f>
            <xm:f>'Listados Datos'!$T$4</xm:f>
            <x14:dxf>
              <font>
                <b/>
                <i val="0"/>
                <color theme="0"/>
              </font>
              <fill>
                <patternFill>
                  <bgColor rgb="FFE26B0A"/>
                </patternFill>
              </fill>
            </x14:dxf>
          </x14:cfRule>
          <x14:cfRule type="containsText" priority="8989" operator="containsText" id="{CF73ED7D-AB5C-49BA-A7CE-307418D01787}">
            <xm:f>NOT(ISERROR(SEARCH('Listados Datos'!$T$5,AT332)))</xm:f>
            <xm:f>'Listados Datos'!$T$5</xm:f>
            <x14:dxf>
              <font>
                <b/>
                <i val="0"/>
                <color auto="1"/>
              </font>
              <fill>
                <patternFill>
                  <bgColor rgb="FFFFFF00"/>
                </patternFill>
              </fill>
            </x14:dxf>
          </x14:cfRule>
          <x14:cfRule type="containsText" priority="8990" operator="containsText" id="{EEB97032-A8D0-4930-831C-1935BD59DC1A}">
            <xm:f>NOT(ISERROR(SEARCH('Listados Datos'!$T$6,AT332)))</xm:f>
            <xm:f>'Listados Datos'!$T$6</xm:f>
            <x14:dxf>
              <font>
                <b/>
                <i val="0"/>
              </font>
              <fill>
                <patternFill>
                  <bgColor rgb="FF92D050"/>
                </patternFill>
              </fill>
            </x14:dxf>
          </x14:cfRule>
          <xm:sqref>AT332</xm:sqref>
        </x14:conditionalFormatting>
        <x14:conditionalFormatting xmlns:xm="http://schemas.microsoft.com/office/excel/2006/main">
          <x14:cfRule type="containsText" priority="8977" operator="containsText" id="{0096FD8F-BDB4-4B90-BC42-495AB5E0D956}">
            <xm:f>NOT(ISERROR(SEARCH('Listados Datos'!$P$3,AR332)))</xm:f>
            <xm:f>'Listados Datos'!$P$3</xm:f>
            <x14:dxf>
              <fill>
                <patternFill>
                  <bgColor rgb="FF99CC00"/>
                </patternFill>
              </fill>
            </x14:dxf>
          </x14:cfRule>
          <x14:cfRule type="containsText" priority="8978" operator="containsText" id="{BC3D8160-3F96-4E62-B989-407E8CC860F6}">
            <xm:f>NOT(ISERROR(SEARCH('Listados Datos'!$P$4,AR332)))</xm:f>
            <xm:f>'Listados Datos'!$P$4</xm:f>
            <x14:dxf>
              <fill>
                <patternFill>
                  <bgColor rgb="FF33CC33"/>
                </patternFill>
              </fill>
            </x14:dxf>
          </x14:cfRule>
          <x14:cfRule type="containsText" priority="8979" operator="containsText" id="{CCB04F48-2A1F-4A9B-A5FB-66028FF31A48}">
            <xm:f>NOT(ISERROR(SEARCH('Listados Datos'!$P$5,AR332)))</xm:f>
            <xm:f>'Listados Datos'!$P$5</xm:f>
            <x14:dxf>
              <fill>
                <patternFill>
                  <bgColor rgb="FFFFFF00"/>
                </patternFill>
              </fill>
            </x14:dxf>
          </x14:cfRule>
          <x14:cfRule type="containsText" priority="8980" operator="containsText" id="{472B29E2-2F66-447F-93C5-B169CC6EE173}">
            <xm:f>NOT(ISERROR(SEARCH('Listados Datos'!$P$6,AR332)))</xm:f>
            <xm:f>'Listados Datos'!$P$6</xm:f>
            <x14:dxf>
              <fill>
                <patternFill>
                  <bgColor rgb="FFFFC000"/>
                </patternFill>
              </fill>
            </x14:dxf>
          </x14:cfRule>
          <x14:cfRule type="containsText" priority="8981" operator="containsText" id="{1CBA7512-3C3F-47E8-B900-49D20FBE8B98}">
            <xm:f>NOT(ISERROR(SEARCH('Listados Datos'!$P$7,AR332)))</xm:f>
            <xm:f>'Listados Datos'!$P$7</xm:f>
            <x14:dxf>
              <fill>
                <patternFill>
                  <bgColor rgb="FFFF0000"/>
                </patternFill>
              </fill>
            </x14:dxf>
          </x14:cfRule>
          <xm:sqref>AR332</xm:sqref>
        </x14:conditionalFormatting>
        <x14:conditionalFormatting xmlns:xm="http://schemas.microsoft.com/office/excel/2006/main">
          <x14:cfRule type="containsText" priority="8935" operator="containsText" id="{EE25C277-9E12-46A9-B87F-66C299722557}">
            <xm:f>NOT(ISERROR(SEARCH('Listados Datos'!$P$3,AR338)))</xm:f>
            <xm:f>'Listados Datos'!$P$3</xm:f>
            <x14:dxf>
              <fill>
                <patternFill>
                  <bgColor rgb="FF99CC00"/>
                </patternFill>
              </fill>
            </x14:dxf>
          </x14:cfRule>
          <x14:cfRule type="containsText" priority="8936" operator="containsText" id="{E2D57492-FF34-4D14-B1E3-BE441E87631C}">
            <xm:f>NOT(ISERROR(SEARCH('Listados Datos'!$P$4,AR338)))</xm:f>
            <xm:f>'Listados Datos'!$P$4</xm:f>
            <x14:dxf>
              <fill>
                <patternFill>
                  <bgColor rgb="FF33CC33"/>
                </patternFill>
              </fill>
            </x14:dxf>
          </x14:cfRule>
          <x14:cfRule type="containsText" priority="8937" operator="containsText" id="{2F96FFC3-5BBC-449A-A07B-34F2636B995C}">
            <xm:f>NOT(ISERROR(SEARCH('Listados Datos'!$P$5,AR338)))</xm:f>
            <xm:f>'Listados Datos'!$P$5</xm:f>
            <x14:dxf>
              <fill>
                <patternFill>
                  <bgColor rgb="FFFFFF00"/>
                </patternFill>
              </fill>
            </x14:dxf>
          </x14:cfRule>
          <x14:cfRule type="containsText" priority="8938" operator="containsText" id="{104CB1D9-8F8B-40ED-A948-B36A08A43A99}">
            <xm:f>NOT(ISERROR(SEARCH('Listados Datos'!$P$6,AR338)))</xm:f>
            <xm:f>'Listados Datos'!$P$6</xm:f>
            <x14:dxf>
              <fill>
                <patternFill>
                  <bgColor rgb="FFFFC000"/>
                </patternFill>
              </fill>
            </x14:dxf>
          </x14:cfRule>
          <x14:cfRule type="containsText" priority="8939" operator="containsText" id="{E66962A1-4664-4247-882B-A9C6A2026F19}">
            <xm:f>NOT(ISERROR(SEARCH('Listados Datos'!$P$7,AR338)))</xm:f>
            <xm:f>'Listados Datos'!$P$7</xm:f>
            <x14:dxf>
              <fill>
                <patternFill>
                  <bgColor rgb="FFFF0000"/>
                </patternFill>
              </fill>
            </x14:dxf>
          </x14:cfRule>
          <xm:sqref>AR338</xm:sqref>
        </x14:conditionalFormatting>
        <x14:conditionalFormatting xmlns:xm="http://schemas.microsoft.com/office/excel/2006/main">
          <x14:cfRule type="containsText" priority="8973" operator="containsText" id="{30996E1E-FE9E-4843-876A-3B34A5EFB8DE}">
            <xm:f>NOT(ISERROR(SEARCH('Listados Datos'!$T$3,AF338)))</xm:f>
            <xm:f>'Listados Datos'!$T$3</xm:f>
            <x14:dxf>
              <fill>
                <patternFill patternType="solid">
                  <bgColor rgb="FFC00000"/>
                </patternFill>
              </fill>
            </x14:dxf>
          </x14:cfRule>
          <x14:cfRule type="containsText" priority="8974" operator="containsText" id="{AE734CD3-A15C-420F-8E07-7605D7648DBD}">
            <xm:f>NOT(ISERROR(SEARCH('Listados Datos'!$T$4,AF338)))</xm:f>
            <xm:f>'Listados Datos'!$T$4</xm:f>
            <x14:dxf>
              <font>
                <b/>
                <i val="0"/>
                <color theme="0"/>
              </font>
              <fill>
                <patternFill>
                  <bgColor rgb="FFE26B0A"/>
                </patternFill>
              </fill>
            </x14:dxf>
          </x14:cfRule>
          <x14:cfRule type="containsText" priority="8975" operator="containsText" id="{28EE95B9-4E81-4E72-A46B-766AB4F5AB0D}">
            <xm:f>NOT(ISERROR(SEARCH('Listados Datos'!$T$5,AF338)))</xm:f>
            <xm:f>'Listados Datos'!$T$5</xm:f>
            <x14:dxf>
              <font>
                <b/>
                <i val="0"/>
                <color auto="1"/>
              </font>
              <fill>
                <patternFill>
                  <bgColor rgb="FFFFFF00"/>
                </patternFill>
              </fill>
            </x14:dxf>
          </x14:cfRule>
          <x14:cfRule type="containsText" priority="8976" operator="containsText" id="{3D7DA67C-197A-45B2-861D-1ED8DF9C874B}">
            <xm:f>NOT(ISERROR(SEARCH('Listados Datos'!$T$6,AF338)))</xm:f>
            <xm:f>'Listados Datos'!$T$6</xm:f>
            <x14:dxf>
              <font>
                <b/>
                <i val="0"/>
              </font>
              <fill>
                <patternFill>
                  <bgColor rgb="FF92D050"/>
                </patternFill>
              </fill>
            </x14:dxf>
          </x14:cfRule>
          <xm:sqref>AF338</xm:sqref>
        </x14:conditionalFormatting>
        <x14:conditionalFormatting xmlns:xm="http://schemas.microsoft.com/office/excel/2006/main">
          <x14:cfRule type="containsText" priority="8969" operator="containsText" id="{EB816C2F-6A58-4211-8E8D-A41D6B267762}">
            <xm:f>NOT(ISERROR(SEARCH('Listados Datos'!$T$3,AB338)))</xm:f>
            <xm:f>'Listados Datos'!$T$3</xm:f>
            <x14:dxf>
              <fill>
                <patternFill patternType="solid">
                  <bgColor rgb="FFC00000"/>
                </patternFill>
              </fill>
            </x14:dxf>
          </x14:cfRule>
          <x14:cfRule type="containsText" priority="8970" operator="containsText" id="{7BC943B0-394A-40F2-BB77-30D6B4E69829}">
            <xm:f>NOT(ISERROR(SEARCH('Listados Datos'!$T$4,AB338)))</xm:f>
            <xm:f>'Listados Datos'!$T$4</xm:f>
            <x14:dxf>
              <font>
                <b/>
                <i val="0"/>
                <color theme="0"/>
              </font>
              <fill>
                <patternFill>
                  <bgColor rgb="FFE26B0A"/>
                </patternFill>
              </fill>
            </x14:dxf>
          </x14:cfRule>
          <x14:cfRule type="containsText" priority="8971" operator="containsText" id="{195552FD-801F-4948-B5A8-B26AE2551DEB}">
            <xm:f>NOT(ISERROR(SEARCH('Listados Datos'!$T$5,AB338)))</xm:f>
            <xm:f>'Listados Datos'!$T$5</xm:f>
            <x14:dxf>
              <font>
                <b/>
                <i val="0"/>
                <color auto="1"/>
              </font>
              <fill>
                <patternFill>
                  <bgColor rgb="FFFFFF00"/>
                </patternFill>
              </fill>
            </x14:dxf>
          </x14:cfRule>
          <x14:cfRule type="containsText" priority="8972" operator="containsText" id="{971D61C6-CA32-46E1-8455-B5937F9D473A}">
            <xm:f>NOT(ISERROR(SEARCH('Listados Datos'!$T$6,AB338)))</xm:f>
            <xm:f>'Listados Datos'!$T$6</xm:f>
            <x14:dxf>
              <font>
                <b/>
                <i val="0"/>
              </font>
              <fill>
                <patternFill>
                  <bgColor rgb="FF92D050"/>
                </patternFill>
              </fill>
            </x14:dxf>
          </x14:cfRule>
          <xm:sqref>AB338</xm:sqref>
        </x14:conditionalFormatting>
        <x14:conditionalFormatting xmlns:xm="http://schemas.microsoft.com/office/excel/2006/main">
          <x14:cfRule type="containsText" priority="8959" operator="containsText" id="{73A1B6EC-BC16-46F4-BB37-AA1EB4BBADFD}">
            <xm:f>NOT(ISERROR(SEARCH('Listados Datos'!$P$3,Z338)))</xm:f>
            <xm:f>'Listados Datos'!$P$3</xm:f>
            <x14:dxf>
              <fill>
                <patternFill>
                  <bgColor rgb="FF99CC00"/>
                </patternFill>
              </fill>
            </x14:dxf>
          </x14:cfRule>
          <x14:cfRule type="containsText" priority="8960" operator="containsText" id="{16900AAE-8D2E-4CB1-B8D2-2AE96B21A285}">
            <xm:f>NOT(ISERROR(SEARCH('Listados Datos'!$P$4,Z338)))</xm:f>
            <xm:f>'Listados Datos'!$P$4</xm:f>
            <x14:dxf>
              <fill>
                <patternFill>
                  <bgColor rgb="FF33CC33"/>
                </patternFill>
              </fill>
            </x14:dxf>
          </x14:cfRule>
          <x14:cfRule type="containsText" priority="8961" operator="containsText" id="{5C51DBA1-01DA-476B-89D9-966A442ACBC2}">
            <xm:f>NOT(ISERROR(SEARCH('Listados Datos'!$P$5,Z338)))</xm:f>
            <xm:f>'Listados Datos'!$P$5</xm:f>
            <x14:dxf>
              <fill>
                <patternFill>
                  <bgColor rgb="FFFFFF00"/>
                </patternFill>
              </fill>
            </x14:dxf>
          </x14:cfRule>
          <x14:cfRule type="containsText" priority="8962" operator="containsText" id="{0ADAA6A3-09D3-4863-B384-91A0B11B5A9E}">
            <xm:f>NOT(ISERROR(SEARCH('Listados Datos'!$P$6,Z338)))</xm:f>
            <xm:f>'Listados Datos'!$P$6</xm:f>
            <x14:dxf>
              <fill>
                <patternFill>
                  <bgColor rgb="FFFFC000"/>
                </patternFill>
              </fill>
            </x14:dxf>
          </x14:cfRule>
          <x14:cfRule type="containsText" priority="8963" operator="containsText" id="{BAFF7149-F423-4405-8D93-E3964F4B9725}">
            <xm:f>NOT(ISERROR(SEARCH('Listados Datos'!$P$7,Z338)))</xm:f>
            <xm:f>'Listados Datos'!$P$7</xm:f>
            <x14:dxf>
              <fill>
                <patternFill>
                  <bgColor rgb="FFFF0000"/>
                </patternFill>
              </fill>
            </x14:dxf>
          </x14:cfRule>
          <xm:sqref>Z338</xm:sqref>
        </x14:conditionalFormatting>
        <x14:conditionalFormatting xmlns:xm="http://schemas.microsoft.com/office/excel/2006/main">
          <x14:cfRule type="containsText" priority="8945" operator="containsText" id="{E9ACECA8-93B8-4282-A7FC-9EC42B9DCF4F}">
            <xm:f>NOT(ISERROR(SEARCH('Listados Datos'!$T$3,AT338)))</xm:f>
            <xm:f>'Listados Datos'!$T$3</xm:f>
            <x14:dxf>
              <fill>
                <patternFill patternType="solid">
                  <bgColor rgb="FFC00000"/>
                </patternFill>
              </fill>
            </x14:dxf>
          </x14:cfRule>
          <x14:cfRule type="containsText" priority="8946" operator="containsText" id="{05DF4FE7-5E70-4A7B-8E78-AD6694DCF4EF}">
            <xm:f>NOT(ISERROR(SEARCH('Listados Datos'!$T$4,AT338)))</xm:f>
            <xm:f>'Listados Datos'!$T$4</xm:f>
            <x14:dxf>
              <font>
                <b/>
                <i val="0"/>
                <color theme="0"/>
              </font>
              <fill>
                <patternFill>
                  <bgColor rgb="FFE26B0A"/>
                </patternFill>
              </fill>
            </x14:dxf>
          </x14:cfRule>
          <x14:cfRule type="containsText" priority="8947" operator="containsText" id="{C7D9E7B0-95AF-4382-893C-FC4D806B5591}">
            <xm:f>NOT(ISERROR(SEARCH('Listados Datos'!$T$5,AT338)))</xm:f>
            <xm:f>'Listados Datos'!$T$5</xm:f>
            <x14:dxf>
              <font>
                <b/>
                <i val="0"/>
                <color auto="1"/>
              </font>
              <fill>
                <patternFill>
                  <bgColor rgb="FFFFFF00"/>
                </patternFill>
              </fill>
            </x14:dxf>
          </x14:cfRule>
          <x14:cfRule type="containsText" priority="8948" operator="containsText" id="{9B4EEE0E-2367-4DAB-A576-086C600A5CA4}">
            <xm:f>NOT(ISERROR(SEARCH('Listados Datos'!$T$6,AT338)))</xm:f>
            <xm:f>'Listados Datos'!$T$6</xm:f>
            <x14:dxf>
              <font>
                <b/>
                <i val="0"/>
              </font>
              <fill>
                <patternFill>
                  <bgColor rgb="FF92D050"/>
                </patternFill>
              </fill>
            </x14:dxf>
          </x14:cfRule>
          <xm:sqref>AT338</xm:sqref>
        </x14:conditionalFormatting>
        <x14:conditionalFormatting xmlns:xm="http://schemas.microsoft.com/office/excel/2006/main">
          <x14:cfRule type="containsText" priority="8893" operator="containsText" id="{2E77DB01-BEA9-4AA5-9FC0-359363A6E8A2}">
            <xm:f>NOT(ISERROR(SEARCH('Listados Datos'!$P$3,AR344)))</xm:f>
            <xm:f>'Listados Datos'!$P$3</xm:f>
            <x14:dxf>
              <fill>
                <patternFill>
                  <bgColor rgb="FF99CC00"/>
                </patternFill>
              </fill>
            </x14:dxf>
          </x14:cfRule>
          <x14:cfRule type="containsText" priority="8894" operator="containsText" id="{465F3947-6355-412C-9248-A1E2A5D0FCDF}">
            <xm:f>NOT(ISERROR(SEARCH('Listados Datos'!$P$4,AR344)))</xm:f>
            <xm:f>'Listados Datos'!$P$4</xm:f>
            <x14:dxf>
              <fill>
                <patternFill>
                  <bgColor rgb="FF33CC33"/>
                </patternFill>
              </fill>
            </x14:dxf>
          </x14:cfRule>
          <x14:cfRule type="containsText" priority="8895" operator="containsText" id="{420B8BEF-2ADD-4889-8A0E-0550A35B1794}">
            <xm:f>NOT(ISERROR(SEARCH('Listados Datos'!$P$5,AR344)))</xm:f>
            <xm:f>'Listados Datos'!$P$5</xm:f>
            <x14:dxf>
              <fill>
                <patternFill>
                  <bgColor rgb="FFFFFF00"/>
                </patternFill>
              </fill>
            </x14:dxf>
          </x14:cfRule>
          <x14:cfRule type="containsText" priority="8896" operator="containsText" id="{7EF87281-0F76-417E-B027-34867EE35198}">
            <xm:f>NOT(ISERROR(SEARCH('Listados Datos'!$P$6,AR344)))</xm:f>
            <xm:f>'Listados Datos'!$P$6</xm:f>
            <x14:dxf>
              <fill>
                <patternFill>
                  <bgColor rgb="FFFFC000"/>
                </patternFill>
              </fill>
            </x14:dxf>
          </x14:cfRule>
          <x14:cfRule type="containsText" priority="8897" operator="containsText" id="{B37C0BD3-2B8E-489B-90A7-F27F3E4D6A85}">
            <xm:f>NOT(ISERROR(SEARCH('Listados Datos'!$P$7,AR344)))</xm:f>
            <xm:f>'Listados Datos'!$P$7</xm:f>
            <x14:dxf>
              <fill>
                <patternFill>
                  <bgColor rgb="FFFF0000"/>
                </patternFill>
              </fill>
            </x14:dxf>
          </x14:cfRule>
          <xm:sqref>AR344</xm:sqref>
        </x14:conditionalFormatting>
        <x14:conditionalFormatting xmlns:xm="http://schemas.microsoft.com/office/excel/2006/main">
          <x14:cfRule type="containsText" priority="8931" operator="containsText" id="{DFE130A9-6BEF-4288-A7B3-8FD10385FE83}">
            <xm:f>NOT(ISERROR(SEARCH('Listados Datos'!$T$3,AF344)))</xm:f>
            <xm:f>'Listados Datos'!$T$3</xm:f>
            <x14:dxf>
              <fill>
                <patternFill patternType="solid">
                  <bgColor rgb="FFC00000"/>
                </patternFill>
              </fill>
            </x14:dxf>
          </x14:cfRule>
          <x14:cfRule type="containsText" priority="8932" operator="containsText" id="{19D5C75E-BEBA-461B-8588-15072451A3FC}">
            <xm:f>NOT(ISERROR(SEARCH('Listados Datos'!$T$4,AF344)))</xm:f>
            <xm:f>'Listados Datos'!$T$4</xm:f>
            <x14:dxf>
              <font>
                <b/>
                <i val="0"/>
                <color theme="0"/>
              </font>
              <fill>
                <patternFill>
                  <bgColor rgb="FFE26B0A"/>
                </patternFill>
              </fill>
            </x14:dxf>
          </x14:cfRule>
          <x14:cfRule type="containsText" priority="8933" operator="containsText" id="{0681C7BA-D394-4DF5-8670-D10710F7B063}">
            <xm:f>NOT(ISERROR(SEARCH('Listados Datos'!$T$5,AF344)))</xm:f>
            <xm:f>'Listados Datos'!$T$5</xm:f>
            <x14:dxf>
              <font>
                <b/>
                <i val="0"/>
                <color auto="1"/>
              </font>
              <fill>
                <patternFill>
                  <bgColor rgb="FFFFFF00"/>
                </patternFill>
              </fill>
            </x14:dxf>
          </x14:cfRule>
          <x14:cfRule type="containsText" priority="8934" operator="containsText" id="{8460E7A5-07DB-4692-BBC5-F25F67A4F223}">
            <xm:f>NOT(ISERROR(SEARCH('Listados Datos'!$T$6,AF344)))</xm:f>
            <xm:f>'Listados Datos'!$T$6</xm:f>
            <x14:dxf>
              <font>
                <b/>
                <i val="0"/>
              </font>
              <fill>
                <patternFill>
                  <bgColor rgb="FF92D050"/>
                </patternFill>
              </fill>
            </x14:dxf>
          </x14:cfRule>
          <xm:sqref>AF344</xm:sqref>
        </x14:conditionalFormatting>
        <x14:conditionalFormatting xmlns:xm="http://schemas.microsoft.com/office/excel/2006/main">
          <x14:cfRule type="containsText" priority="8927" operator="containsText" id="{1884BC02-BA20-493E-AF42-B9F62424DDCE}">
            <xm:f>NOT(ISERROR(SEARCH('Listados Datos'!$T$3,AB344)))</xm:f>
            <xm:f>'Listados Datos'!$T$3</xm:f>
            <x14:dxf>
              <fill>
                <patternFill patternType="solid">
                  <bgColor rgb="FFC00000"/>
                </patternFill>
              </fill>
            </x14:dxf>
          </x14:cfRule>
          <x14:cfRule type="containsText" priority="8928" operator="containsText" id="{EF6DAD94-093F-40D8-B51F-B24988862C1C}">
            <xm:f>NOT(ISERROR(SEARCH('Listados Datos'!$T$4,AB344)))</xm:f>
            <xm:f>'Listados Datos'!$T$4</xm:f>
            <x14:dxf>
              <font>
                <b/>
                <i val="0"/>
                <color theme="0"/>
              </font>
              <fill>
                <patternFill>
                  <bgColor rgb="FFE26B0A"/>
                </patternFill>
              </fill>
            </x14:dxf>
          </x14:cfRule>
          <x14:cfRule type="containsText" priority="8929" operator="containsText" id="{2D4F1E80-8E9C-47E6-9CFF-2FD292AAAF2E}">
            <xm:f>NOT(ISERROR(SEARCH('Listados Datos'!$T$5,AB344)))</xm:f>
            <xm:f>'Listados Datos'!$T$5</xm:f>
            <x14:dxf>
              <font>
                <b/>
                <i val="0"/>
                <color auto="1"/>
              </font>
              <fill>
                <patternFill>
                  <bgColor rgb="FFFFFF00"/>
                </patternFill>
              </fill>
            </x14:dxf>
          </x14:cfRule>
          <x14:cfRule type="containsText" priority="8930" operator="containsText" id="{02F96A8C-B024-4182-8474-FA8544236723}">
            <xm:f>NOT(ISERROR(SEARCH('Listados Datos'!$T$6,AB344)))</xm:f>
            <xm:f>'Listados Datos'!$T$6</xm:f>
            <x14:dxf>
              <font>
                <b/>
                <i val="0"/>
              </font>
              <fill>
                <patternFill>
                  <bgColor rgb="FF92D050"/>
                </patternFill>
              </fill>
            </x14:dxf>
          </x14:cfRule>
          <xm:sqref>AB344</xm:sqref>
        </x14:conditionalFormatting>
        <x14:conditionalFormatting xmlns:xm="http://schemas.microsoft.com/office/excel/2006/main">
          <x14:cfRule type="containsText" priority="8917" operator="containsText" id="{DD948082-84A1-4064-BC74-BC87CF72ADBB}">
            <xm:f>NOT(ISERROR(SEARCH('Listados Datos'!$P$3,Z344)))</xm:f>
            <xm:f>'Listados Datos'!$P$3</xm:f>
            <x14:dxf>
              <fill>
                <patternFill>
                  <bgColor rgb="FF99CC00"/>
                </patternFill>
              </fill>
            </x14:dxf>
          </x14:cfRule>
          <x14:cfRule type="containsText" priority="8918" operator="containsText" id="{CAF306C7-7C80-44D1-9B26-FEB6EC304F24}">
            <xm:f>NOT(ISERROR(SEARCH('Listados Datos'!$P$4,Z344)))</xm:f>
            <xm:f>'Listados Datos'!$P$4</xm:f>
            <x14:dxf>
              <fill>
                <patternFill>
                  <bgColor rgb="FF33CC33"/>
                </patternFill>
              </fill>
            </x14:dxf>
          </x14:cfRule>
          <x14:cfRule type="containsText" priority="8919" operator="containsText" id="{0E9B9EC0-FB2C-4986-9CA2-98C25911AC3A}">
            <xm:f>NOT(ISERROR(SEARCH('Listados Datos'!$P$5,Z344)))</xm:f>
            <xm:f>'Listados Datos'!$P$5</xm:f>
            <x14:dxf>
              <fill>
                <patternFill>
                  <bgColor rgb="FFFFFF00"/>
                </patternFill>
              </fill>
            </x14:dxf>
          </x14:cfRule>
          <x14:cfRule type="containsText" priority="8920" operator="containsText" id="{E0ACCE80-E6C4-4E34-935A-608C2F2FC575}">
            <xm:f>NOT(ISERROR(SEARCH('Listados Datos'!$P$6,Z344)))</xm:f>
            <xm:f>'Listados Datos'!$P$6</xm:f>
            <x14:dxf>
              <fill>
                <patternFill>
                  <bgColor rgb="FFFFC000"/>
                </patternFill>
              </fill>
            </x14:dxf>
          </x14:cfRule>
          <x14:cfRule type="containsText" priority="8921" operator="containsText" id="{9F750BB1-194A-43E8-9822-A95B7F07657D}">
            <xm:f>NOT(ISERROR(SEARCH('Listados Datos'!$P$7,Z344)))</xm:f>
            <xm:f>'Listados Datos'!$P$7</xm:f>
            <x14:dxf>
              <fill>
                <patternFill>
                  <bgColor rgb="FFFF0000"/>
                </patternFill>
              </fill>
            </x14:dxf>
          </x14:cfRule>
          <xm:sqref>Z344</xm:sqref>
        </x14:conditionalFormatting>
        <x14:conditionalFormatting xmlns:xm="http://schemas.microsoft.com/office/excel/2006/main">
          <x14:cfRule type="containsText" priority="8903" operator="containsText" id="{BE11238A-D4CB-43AC-ACEB-2650E5122A05}">
            <xm:f>NOT(ISERROR(SEARCH('Listados Datos'!$T$3,AT344)))</xm:f>
            <xm:f>'Listados Datos'!$T$3</xm:f>
            <x14:dxf>
              <fill>
                <patternFill patternType="solid">
                  <bgColor rgb="FFC00000"/>
                </patternFill>
              </fill>
            </x14:dxf>
          </x14:cfRule>
          <x14:cfRule type="containsText" priority="8904" operator="containsText" id="{20E5C57A-1A26-4C17-9BBA-7148B595C861}">
            <xm:f>NOT(ISERROR(SEARCH('Listados Datos'!$T$4,AT344)))</xm:f>
            <xm:f>'Listados Datos'!$T$4</xm:f>
            <x14:dxf>
              <font>
                <b/>
                <i val="0"/>
                <color theme="0"/>
              </font>
              <fill>
                <patternFill>
                  <bgColor rgb="FFE26B0A"/>
                </patternFill>
              </fill>
            </x14:dxf>
          </x14:cfRule>
          <x14:cfRule type="containsText" priority="8905" operator="containsText" id="{E5084A2C-9DAA-48CB-9889-B47C0535AF06}">
            <xm:f>NOT(ISERROR(SEARCH('Listados Datos'!$T$5,AT344)))</xm:f>
            <xm:f>'Listados Datos'!$T$5</xm:f>
            <x14:dxf>
              <font>
                <b/>
                <i val="0"/>
                <color auto="1"/>
              </font>
              <fill>
                <patternFill>
                  <bgColor rgb="FFFFFF00"/>
                </patternFill>
              </fill>
            </x14:dxf>
          </x14:cfRule>
          <x14:cfRule type="containsText" priority="8906" operator="containsText" id="{E99DD6DF-D9A0-4813-B8C1-4BB07B64DB73}">
            <xm:f>NOT(ISERROR(SEARCH('Listados Datos'!$T$6,AT344)))</xm:f>
            <xm:f>'Listados Datos'!$T$6</xm:f>
            <x14:dxf>
              <font>
                <b/>
                <i val="0"/>
              </font>
              <fill>
                <patternFill>
                  <bgColor rgb="FF92D050"/>
                </patternFill>
              </fill>
            </x14:dxf>
          </x14:cfRule>
          <xm:sqref>AT344</xm:sqref>
        </x14:conditionalFormatting>
        <x14:conditionalFormatting xmlns:xm="http://schemas.microsoft.com/office/excel/2006/main">
          <x14:cfRule type="containsText" priority="8889" operator="containsText" id="{28054D6B-353D-4D87-B10B-4322CC8810A1}">
            <xm:f>NOT(ISERROR(SEARCH('Listados Datos'!$T$3,AF350)))</xm:f>
            <xm:f>'Listados Datos'!$T$3</xm:f>
            <x14:dxf>
              <fill>
                <patternFill patternType="solid">
                  <bgColor rgb="FFC00000"/>
                </patternFill>
              </fill>
            </x14:dxf>
          </x14:cfRule>
          <x14:cfRule type="containsText" priority="8890" operator="containsText" id="{3F1D7565-6FDF-4792-A393-4E3D1E81C40F}">
            <xm:f>NOT(ISERROR(SEARCH('Listados Datos'!$T$4,AF350)))</xm:f>
            <xm:f>'Listados Datos'!$T$4</xm:f>
            <x14:dxf>
              <font>
                <b/>
                <i val="0"/>
                <color theme="0"/>
              </font>
              <fill>
                <patternFill>
                  <bgColor rgb="FFE26B0A"/>
                </patternFill>
              </fill>
            </x14:dxf>
          </x14:cfRule>
          <x14:cfRule type="containsText" priority="8891" operator="containsText" id="{904945BA-A139-4129-AD0F-4B818F31238E}">
            <xm:f>NOT(ISERROR(SEARCH('Listados Datos'!$T$5,AF350)))</xm:f>
            <xm:f>'Listados Datos'!$T$5</xm:f>
            <x14:dxf>
              <font>
                <b/>
                <i val="0"/>
                <color auto="1"/>
              </font>
              <fill>
                <patternFill>
                  <bgColor rgb="FFFFFF00"/>
                </patternFill>
              </fill>
            </x14:dxf>
          </x14:cfRule>
          <x14:cfRule type="containsText" priority="8892" operator="containsText" id="{6886D5B3-851D-4413-B16A-8FB580936DD4}">
            <xm:f>NOT(ISERROR(SEARCH('Listados Datos'!$T$6,AF350)))</xm:f>
            <xm:f>'Listados Datos'!$T$6</xm:f>
            <x14:dxf>
              <font>
                <b/>
                <i val="0"/>
              </font>
              <fill>
                <patternFill>
                  <bgColor rgb="FF92D050"/>
                </patternFill>
              </fill>
            </x14:dxf>
          </x14:cfRule>
          <xm:sqref>AF350</xm:sqref>
        </x14:conditionalFormatting>
        <x14:conditionalFormatting xmlns:xm="http://schemas.microsoft.com/office/excel/2006/main">
          <x14:cfRule type="containsText" priority="8885" operator="containsText" id="{C2CA337E-9374-4908-B44B-52DFE5D743FC}">
            <xm:f>NOT(ISERROR(SEARCH('Listados Datos'!$T$3,AB350)))</xm:f>
            <xm:f>'Listados Datos'!$T$3</xm:f>
            <x14:dxf>
              <fill>
                <patternFill patternType="solid">
                  <bgColor rgb="FFC00000"/>
                </patternFill>
              </fill>
            </x14:dxf>
          </x14:cfRule>
          <x14:cfRule type="containsText" priority="8886" operator="containsText" id="{0748B7BF-3FE7-4D08-92EC-75B0C0421335}">
            <xm:f>NOT(ISERROR(SEARCH('Listados Datos'!$T$4,AB350)))</xm:f>
            <xm:f>'Listados Datos'!$T$4</xm:f>
            <x14:dxf>
              <font>
                <b/>
                <i val="0"/>
                <color theme="0"/>
              </font>
              <fill>
                <patternFill>
                  <bgColor rgb="FFE26B0A"/>
                </patternFill>
              </fill>
            </x14:dxf>
          </x14:cfRule>
          <x14:cfRule type="containsText" priority="8887" operator="containsText" id="{769D5C5F-B66B-41BC-8E42-9E5FF2A525C3}">
            <xm:f>NOT(ISERROR(SEARCH('Listados Datos'!$T$5,AB350)))</xm:f>
            <xm:f>'Listados Datos'!$T$5</xm:f>
            <x14:dxf>
              <font>
                <b/>
                <i val="0"/>
                <color auto="1"/>
              </font>
              <fill>
                <patternFill>
                  <bgColor rgb="FFFFFF00"/>
                </patternFill>
              </fill>
            </x14:dxf>
          </x14:cfRule>
          <x14:cfRule type="containsText" priority="8888" operator="containsText" id="{569640E1-EA50-4915-BB2B-6BF4D36E93F5}">
            <xm:f>NOT(ISERROR(SEARCH('Listados Datos'!$T$6,AB350)))</xm:f>
            <xm:f>'Listados Datos'!$T$6</xm:f>
            <x14:dxf>
              <font>
                <b/>
                <i val="0"/>
              </font>
              <fill>
                <patternFill>
                  <bgColor rgb="FF92D050"/>
                </patternFill>
              </fill>
            </x14:dxf>
          </x14:cfRule>
          <xm:sqref>AB350</xm:sqref>
        </x14:conditionalFormatting>
        <x14:conditionalFormatting xmlns:xm="http://schemas.microsoft.com/office/excel/2006/main">
          <x14:cfRule type="containsText" priority="8875" operator="containsText" id="{292368D7-9776-488E-94C0-86A396D64E92}">
            <xm:f>NOT(ISERROR(SEARCH('Listados Datos'!$P$3,Z350)))</xm:f>
            <xm:f>'Listados Datos'!$P$3</xm:f>
            <x14:dxf>
              <fill>
                <patternFill>
                  <bgColor rgb="FF99CC00"/>
                </patternFill>
              </fill>
            </x14:dxf>
          </x14:cfRule>
          <x14:cfRule type="containsText" priority="8876" operator="containsText" id="{AE48674A-A951-4CB4-A5A9-B633EEEA0F35}">
            <xm:f>NOT(ISERROR(SEARCH('Listados Datos'!$P$4,Z350)))</xm:f>
            <xm:f>'Listados Datos'!$P$4</xm:f>
            <x14:dxf>
              <fill>
                <patternFill>
                  <bgColor rgb="FF33CC33"/>
                </patternFill>
              </fill>
            </x14:dxf>
          </x14:cfRule>
          <x14:cfRule type="containsText" priority="8877" operator="containsText" id="{20914FAF-D9D0-4292-B12E-ED07517850C5}">
            <xm:f>NOT(ISERROR(SEARCH('Listados Datos'!$P$5,Z350)))</xm:f>
            <xm:f>'Listados Datos'!$P$5</xm:f>
            <x14:dxf>
              <fill>
                <patternFill>
                  <bgColor rgb="FFFFFF00"/>
                </patternFill>
              </fill>
            </x14:dxf>
          </x14:cfRule>
          <x14:cfRule type="containsText" priority="8878" operator="containsText" id="{B594CC51-AF64-4CA5-887B-E5C561C2BC81}">
            <xm:f>NOT(ISERROR(SEARCH('Listados Datos'!$P$6,Z350)))</xm:f>
            <xm:f>'Listados Datos'!$P$6</xm:f>
            <x14:dxf>
              <fill>
                <patternFill>
                  <bgColor rgb="FFFFC000"/>
                </patternFill>
              </fill>
            </x14:dxf>
          </x14:cfRule>
          <x14:cfRule type="containsText" priority="8879" operator="containsText" id="{9EE9EDC9-73C6-4058-8E57-F6558F0C4647}">
            <xm:f>NOT(ISERROR(SEARCH('Listados Datos'!$P$7,Z350)))</xm:f>
            <xm:f>'Listados Datos'!$P$7</xm:f>
            <x14:dxf>
              <fill>
                <patternFill>
                  <bgColor rgb="FFFF0000"/>
                </patternFill>
              </fill>
            </x14:dxf>
          </x14:cfRule>
          <xm:sqref>Z350</xm:sqref>
        </x14:conditionalFormatting>
        <x14:conditionalFormatting xmlns:xm="http://schemas.microsoft.com/office/excel/2006/main">
          <x14:cfRule type="containsText" priority="8861" operator="containsText" id="{9EA7B7C2-9E7E-4C40-BF32-B6D76715E637}">
            <xm:f>NOT(ISERROR(SEARCH('Listados Datos'!$T$3,AT350)))</xm:f>
            <xm:f>'Listados Datos'!$T$3</xm:f>
            <x14:dxf>
              <fill>
                <patternFill patternType="solid">
                  <bgColor rgb="FFC00000"/>
                </patternFill>
              </fill>
            </x14:dxf>
          </x14:cfRule>
          <x14:cfRule type="containsText" priority="8862" operator="containsText" id="{EC766CB4-34B9-481A-8FC6-D71B8E4CA335}">
            <xm:f>NOT(ISERROR(SEARCH('Listados Datos'!$T$4,AT350)))</xm:f>
            <xm:f>'Listados Datos'!$T$4</xm:f>
            <x14:dxf>
              <font>
                <b/>
                <i val="0"/>
                <color theme="0"/>
              </font>
              <fill>
                <patternFill>
                  <bgColor rgb="FFE26B0A"/>
                </patternFill>
              </fill>
            </x14:dxf>
          </x14:cfRule>
          <x14:cfRule type="containsText" priority="8863" operator="containsText" id="{086A43FC-C442-49E4-93A0-B9FC8F4ECD38}">
            <xm:f>NOT(ISERROR(SEARCH('Listados Datos'!$T$5,AT350)))</xm:f>
            <xm:f>'Listados Datos'!$T$5</xm:f>
            <x14:dxf>
              <font>
                <b/>
                <i val="0"/>
                <color auto="1"/>
              </font>
              <fill>
                <patternFill>
                  <bgColor rgb="FFFFFF00"/>
                </patternFill>
              </fill>
            </x14:dxf>
          </x14:cfRule>
          <x14:cfRule type="containsText" priority="8864" operator="containsText" id="{B689FD68-BD06-44D3-A74C-9F89CCB2DDAD}">
            <xm:f>NOT(ISERROR(SEARCH('Listados Datos'!$T$6,AT350)))</xm:f>
            <xm:f>'Listados Datos'!$T$6</xm:f>
            <x14:dxf>
              <font>
                <b/>
                <i val="0"/>
              </font>
              <fill>
                <patternFill>
                  <bgColor rgb="FF92D050"/>
                </patternFill>
              </fill>
            </x14:dxf>
          </x14:cfRule>
          <xm:sqref>AT350</xm:sqref>
        </x14:conditionalFormatting>
        <x14:conditionalFormatting xmlns:xm="http://schemas.microsoft.com/office/excel/2006/main">
          <x14:cfRule type="containsText" priority="8687" operator="containsText" id="{7CB76E8F-16B4-49E2-B40F-314ED0E2D9CB}">
            <xm:f>NOT(ISERROR(SEARCH('Listados Datos'!$P$3,AR361)))</xm:f>
            <xm:f>'Listados Datos'!$P$3</xm:f>
            <x14:dxf>
              <fill>
                <patternFill>
                  <bgColor rgb="FF99CC00"/>
                </patternFill>
              </fill>
            </x14:dxf>
          </x14:cfRule>
          <x14:cfRule type="containsText" priority="8688" operator="containsText" id="{F8EC25D4-38BA-4A7F-9C35-B3308D973559}">
            <xm:f>NOT(ISERROR(SEARCH('Listados Datos'!$P$4,AR361)))</xm:f>
            <xm:f>'Listados Datos'!$P$4</xm:f>
            <x14:dxf>
              <fill>
                <patternFill>
                  <bgColor rgb="FF33CC33"/>
                </patternFill>
              </fill>
            </x14:dxf>
          </x14:cfRule>
          <x14:cfRule type="containsText" priority="8689" operator="containsText" id="{2DCC416D-7095-4D78-BA71-816B6F6D760D}">
            <xm:f>NOT(ISERROR(SEARCH('Listados Datos'!$P$5,AR361)))</xm:f>
            <xm:f>'Listados Datos'!$P$5</xm:f>
            <x14:dxf>
              <fill>
                <patternFill>
                  <bgColor rgb="FFFFFF00"/>
                </patternFill>
              </fill>
            </x14:dxf>
          </x14:cfRule>
          <x14:cfRule type="containsText" priority="8690" operator="containsText" id="{05679DF5-0C36-44D8-9A62-D17FFCA0A99C}">
            <xm:f>NOT(ISERROR(SEARCH('Listados Datos'!$P$6,AR361)))</xm:f>
            <xm:f>'Listados Datos'!$P$6</xm:f>
            <x14:dxf>
              <fill>
                <patternFill>
                  <bgColor rgb="FFFFC000"/>
                </patternFill>
              </fill>
            </x14:dxf>
          </x14:cfRule>
          <x14:cfRule type="containsText" priority="8691" operator="containsText" id="{CB80C21A-4845-4C3D-8044-8EEB0AF68318}">
            <xm:f>NOT(ISERROR(SEARCH('Listados Datos'!$P$7,AR361)))</xm:f>
            <xm:f>'Listados Datos'!$P$7</xm:f>
            <x14:dxf>
              <fill>
                <patternFill>
                  <bgColor rgb="FFFF0000"/>
                </patternFill>
              </fill>
            </x14:dxf>
          </x14:cfRule>
          <xm:sqref>AR361</xm:sqref>
        </x14:conditionalFormatting>
        <x14:conditionalFormatting xmlns:xm="http://schemas.microsoft.com/office/excel/2006/main">
          <x14:cfRule type="containsText" priority="8753" operator="containsText" id="{16AAF3BA-41DE-4040-BA85-A392C18D1D95}">
            <xm:f>NOT(ISERROR(SEARCH('Listados Datos'!$T$3,AT363)))</xm:f>
            <xm:f>'Listados Datos'!$T$3</xm:f>
            <x14:dxf>
              <fill>
                <patternFill patternType="solid">
                  <bgColor rgb="FFC00000"/>
                </patternFill>
              </fill>
            </x14:dxf>
          </x14:cfRule>
          <x14:cfRule type="containsText" priority="8754" operator="containsText" id="{57B97C75-23AA-4737-AF98-6C74F0822F87}">
            <xm:f>NOT(ISERROR(SEARCH('Listados Datos'!$T$4,AT363)))</xm:f>
            <xm:f>'Listados Datos'!$T$4</xm:f>
            <x14:dxf>
              <font>
                <b/>
                <i val="0"/>
                <color theme="0"/>
              </font>
              <fill>
                <patternFill>
                  <bgColor rgb="FFE26B0A"/>
                </patternFill>
              </fill>
            </x14:dxf>
          </x14:cfRule>
          <x14:cfRule type="containsText" priority="8755" operator="containsText" id="{ABF26F86-50FF-4C54-80CD-DFD526C55930}">
            <xm:f>NOT(ISERROR(SEARCH('Listados Datos'!$T$5,AT363)))</xm:f>
            <xm:f>'Listados Datos'!$T$5</xm:f>
            <x14:dxf>
              <font>
                <b/>
                <i val="0"/>
                <color auto="1"/>
              </font>
              <fill>
                <patternFill>
                  <bgColor rgb="FFFFFF00"/>
                </patternFill>
              </fill>
            </x14:dxf>
          </x14:cfRule>
          <x14:cfRule type="containsText" priority="8756" operator="containsText" id="{4D860486-C77B-48FD-863B-A61941988343}">
            <xm:f>NOT(ISERROR(SEARCH('Listados Datos'!$T$6,AT363)))</xm:f>
            <xm:f>'Listados Datos'!$T$6</xm:f>
            <x14:dxf>
              <font>
                <b/>
                <i val="0"/>
              </font>
              <fill>
                <patternFill>
                  <bgColor rgb="FF92D050"/>
                </patternFill>
              </fill>
            </x14:dxf>
          </x14:cfRule>
          <xm:sqref>AT363</xm:sqref>
        </x14:conditionalFormatting>
        <x14:conditionalFormatting xmlns:xm="http://schemas.microsoft.com/office/excel/2006/main">
          <x14:cfRule type="containsText" priority="8743" operator="containsText" id="{DD90F617-EB98-4F51-BFB1-A52C80DD8319}">
            <xm:f>NOT(ISERROR(SEARCH('Listados Datos'!$P$3,AR363)))</xm:f>
            <xm:f>'Listados Datos'!$P$3</xm:f>
            <x14:dxf>
              <fill>
                <patternFill>
                  <bgColor rgb="FF99CC00"/>
                </patternFill>
              </fill>
            </x14:dxf>
          </x14:cfRule>
          <x14:cfRule type="containsText" priority="8744" operator="containsText" id="{7B710EFA-D0A0-4D8A-9944-F8B1E98B00A0}">
            <xm:f>NOT(ISERROR(SEARCH('Listados Datos'!$P$4,AR363)))</xm:f>
            <xm:f>'Listados Datos'!$P$4</xm:f>
            <x14:dxf>
              <fill>
                <patternFill>
                  <bgColor rgb="FF33CC33"/>
                </patternFill>
              </fill>
            </x14:dxf>
          </x14:cfRule>
          <x14:cfRule type="containsText" priority="8745" operator="containsText" id="{6F1FEA3E-7221-4221-A93E-8DDD3CA066F5}">
            <xm:f>NOT(ISERROR(SEARCH('Listados Datos'!$P$5,AR363)))</xm:f>
            <xm:f>'Listados Datos'!$P$5</xm:f>
            <x14:dxf>
              <fill>
                <patternFill>
                  <bgColor rgb="FFFFFF00"/>
                </patternFill>
              </fill>
            </x14:dxf>
          </x14:cfRule>
          <x14:cfRule type="containsText" priority="8746" operator="containsText" id="{887B6F25-0AB8-48BA-8D6F-E8471CDA3ECA}">
            <xm:f>NOT(ISERROR(SEARCH('Listados Datos'!$P$6,AR363)))</xm:f>
            <xm:f>'Listados Datos'!$P$6</xm:f>
            <x14:dxf>
              <fill>
                <patternFill>
                  <bgColor rgb="FFFFC000"/>
                </patternFill>
              </fill>
            </x14:dxf>
          </x14:cfRule>
          <x14:cfRule type="containsText" priority="8747" operator="containsText" id="{840EF898-51CA-4362-AAC7-09C1B5841883}">
            <xm:f>NOT(ISERROR(SEARCH('Listados Datos'!$P$7,AR363)))</xm:f>
            <xm:f>'Listados Datos'!$P$7</xm:f>
            <x14:dxf>
              <fill>
                <patternFill>
                  <bgColor rgb="FFFF0000"/>
                </patternFill>
              </fill>
            </x14:dxf>
          </x14:cfRule>
          <xm:sqref>AR363</xm:sqref>
        </x14:conditionalFormatting>
        <x14:conditionalFormatting xmlns:xm="http://schemas.microsoft.com/office/excel/2006/main">
          <x14:cfRule type="containsText" priority="8711" operator="containsText" id="{9352A0C2-E349-4812-8A82-9480D9BF65A3}">
            <xm:f>NOT(ISERROR(SEARCH('Listados Datos'!$T$3,AT360)))</xm:f>
            <xm:f>'Listados Datos'!$T$3</xm:f>
            <x14:dxf>
              <fill>
                <patternFill patternType="solid">
                  <bgColor rgb="FFC00000"/>
                </patternFill>
              </fill>
            </x14:dxf>
          </x14:cfRule>
          <x14:cfRule type="containsText" priority="8712" operator="containsText" id="{689A3DA3-E1C2-4188-9C70-F440B9C99FFB}">
            <xm:f>NOT(ISERROR(SEARCH('Listados Datos'!$T$4,AT360)))</xm:f>
            <xm:f>'Listados Datos'!$T$4</xm:f>
            <x14:dxf>
              <font>
                <b/>
                <i val="0"/>
                <color theme="0"/>
              </font>
              <fill>
                <patternFill>
                  <bgColor rgb="FFE26B0A"/>
                </patternFill>
              </fill>
            </x14:dxf>
          </x14:cfRule>
          <x14:cfRule type="containsText" priority="8713" operator="containsText" id="{02B0B034-7A00-4B31-89F0-7089CA637CA6}">
            <xm:f>NOT(ISERROR(SEARCH('Listados Datos'!$T$5,AT360)))</xm:f>
            <xm:f>'Listados Datos'!$T$5</xm:f>
            <x14:dxf>
              <font>
                <b/>
                <i val="0"/>
                <color auto="1"/>
              </font>
              <fill>
                <patternFill>
                  <bgColor rgb="FFFFFF00"/>
                </patternFill>
              </fill>
            </x14:dxf>
          </x14:cfRule>
          <x14:cfRule type="containsText" priority="8714" operator="containsText" id="{1FE95CB9-16E6-43AD-8182-800F256E7CB3}">
            <xm:f>NOT(ISERROR(SEARCH('Listados Datos'!$T$6,AT360)))</xm:f>
            <xm:f>'Listados Datos'!$T$6</xm:f>
            <x14:dxf>
              <font>
                <b/>
                <i val="0"/>
              </font>
              <fill>
                <patternFill>
                  <bgColor rgb="FF92D050"/>
                </patternFill>
              </fill>
            </x14:dxf>
          </x14:cfRule>
          <xm:sqref>AT360</xm:sqref>
        </x14:conditionalFormatting>
        <x14:conditionalFormatting xmlns:xm="http://schemas.microsoft.com/office/excel/2006/main">
          <x14:cfRule type="containsText" priority="8701" operator="containsText" id="{14DA0BB3-7854-483A-B8BD-B7F3240441D8}">
            <xm:f>NOT(ISERROR(SEARCH('Listados Datos'!$P$3,AR360)))</xm:f>
            <xm:f>'Listados Datos'!$P$3</xm:f>
            <x14:dxf>
              <fill>
                <patternFill>
                  <bgColor rgb="FF99CC00"/>
                </patternFill>
              </fill>
            </x14:dxf>
          </x14:cfRule>
          <x14:cfRule type="containsText" priority="8702" operator="containsText" id="{6CA6D657-D6BA-4B78-9BC6-30CF846C6DB6}">
            <xm:f>NOT(ISERROR(SEARCH('Listados Datos'!$P$4,AR360)))</xm:f>
            <xm:f>'Listados Datos'!$P$4</xm:f>
            <x14:dxf>
              <fill>
                <patternFill>
                  <bgColor rgb="FF33CC33"/>
                </patternFill>
              </fill>
            </x14:dxf>
          </x14:cfRule>
          <x14:cfRule type="containsText" priority="8703" operator="containsText" id="{17045EAF-0845-4F60-88F7-34476CA05223}">
            <xm:f>NOT(ISERROR(SEARCH('Listados Datos'!$P$5,AR360)))</xm:f>
            <xm:f>'Listados Datos'!$P$5</xm:f>
            <x14:dxf>
              <fill>
                <patternFill>
                  <bgColor rgb="FFFFFF00"/>
                </patternFill>
              </fill>
            </x14:dxf>
          </x14:cfRule>
          <x14:cfRule type="containsText" priority="8704" operator="containsText" id="{394C28BD-E070-4E20-B1A2-BCCFD9791D65}">
            <xm:f>NOT(ISERROR(SEARCH('Listados Datos'!$P$6,AR360)))</xm:f>
            <xm:f>'Listados Datos'!$P$6</xm:f>
            <x14:dxf>
              <fill>
                <patternFill>
                  <bgColor rgb="FFFFC000"/>
                </patternFill>
              </fill>
            </x14:dxf>
          </x14:cfRule>
          <x14:cfRule type="containsText" priority="8705" operator="containsText" id="{41C730B3-F840-4727-BAA8-3C651582021C}">
            <xm:f>NOT(ISERROR(SEARCH('Listados Datos'!$P$7,AR360)))</xm:f>
            <xm:f>'Listados Datos'!$P$7</xm:f>
            <x14:dxf>
              <fill>
                <patternFill>
                  <bgColor rgb="FFFF0000"/>
                </patternFill>
              </fill>
            </x14:dxf>
          </x14:cfRule>
          <xm:sqref>AR360</xm:sqref>
        </x14:conditionalFormatting>
        <x14:conditionalFormatting xmlns:xm="http://schemas.microsoft.com/office/excel/2006/main">
          <x14:cfRule type="containsText" priority="8819" operator="containsText" id="{048CC15C-7506-4537-99ED-242B9BA32162}">
            <xm:f>NOT(ISERROR(SEARCH('Listados Datos'!$T$3,AF358)))</xm:f>
            <xm:f>'Listados Datos'!$T$3</xm:f>
            <x14:dxf>
              <fill>
                <patternFill patternType="solid">
                  <bgColor rgb="FFC00000"/>
                </patternFill>
              </fill>
            </x14:dxf>
          </x14:cfRule>
          <x14:cfRule type="containsText" priority="8820" operator="containsText" id="{C870270A-1995-4EB8-B8D8-AB07474BEA4C}">
            <xm:f>NOT(ISERROR(SEARCH('Listados Datos'!$T$4,AF358)))</xm:f>
            <xm:f>'Listados Datos'!$T$4</xm:f>
            <x14:dxf>
              <font>
                <b/>
                <i val="0"/>
                <color theme="0"/>
              </font>
              <fill>
                <patternFill>
                  <bgColor rgb="FFE26B0A"/>
                </patternFill>
              </fill>
            </x14:dxf>
          </x14:cfRule>
          <x14:cfRule type="containsText" priority="8821" operator="containsText" id="{768C3E71-A301-440C-B52E-EA4EC68F233D}">
            <xm:f>NOT(ISERROR(SEARCH('Listados Datos'!$T$5,AF358)))</xm:f>
            <xm:f>'Listados Datos'!$T$5</xm:f>
            <x14:dxf>
              <font>
                <b/>
                <i val="0"/>
                <color auto="1"/>
              </font>
              <fill>
                <patternFill>
                  <bgColor rgb="FFFFFF00"/>
                </patternFill>
              </fill>
            </x14:dxf>
          </x14:cfRule>
          <x14:cfRule type="containsText" priority="8822" operator="containsText" id="{66E6D575-4AC4-4AD3-94F3-EE21DDB2A5D2}">
            <xm:f>NOT(ISERROR(SEARCH('Listados Datos'!$T$6,AF358)))</xm:f>
            <xm:f>'Listados Datos'!$T$6</xm:f>
            <x14:dxf>
              <font>
                <b/>
                <i val="0"/>
              </font>
              <fill>
                <patternFill>
                  <bgColor rgb="FF92D050"/>
                </patternFill>
              </fill>
            </x14:dxf>
          </x14:cfRule>
          <xm:sqref>AF358:AF359 AF363</xm:sqref>
        </x14:conditionalFormatting>
        <x14:conditionalFormatting xmlns:xm="http://schemas.microsoft.com/office/excel/2006/main">
          <x14:cfRule type="containsText" priority="8815" operator="containsText" id="{192A6A00-EA4E-400A-AEEB-3DDC7DFE7E9D}">
            <xm:f>NOT(ISERROR(SEARCH('Listados Datos'!$T$3,AB358)))</xm:f>
            <xm:f>'Listados Datos'!$T$3</xm:f>
            <x14:dxf>
              <fill>
                <patternFill patternType="solid">
                  <bgColor rgb="FFC00000"/>
                </patternFill>
              </fill>
            </x14:dxf>
          </x14:cfRule>
          <x14:cfRule type="containsText" priority="8816" operator="containsText" id="{17DD5029-A6C5-41B9-A518-17086BBA1204}">
            <xm:f>NOT(ISERROR(SEARCH('Listados Datos'!$T$4,AB358)))</xm:f>
            <xm:f>'Listados Datos'!$T$4</xm:f>
            <x14:dxf>
              <font>
                <b/>
                <i val="0"/>
                <color theme="0"/>
              </font>
              <fill>
                <patternFill>
                  <bgColor rgb="FFE26B0A"/>
                </patternFill>
              </fill>
            </x14:dxf>
          </x14:cfRule>
          <x14:cfRule type="containsText" priority="8817" operator="containsText" id="{9CECF408-BB51-412D-9444-D1F71F9096C6}">
            <xm:f>NOT(ISERROR(SEARCH('Listados Datos'!$T$5,AB358)))</xm:f>
            <xm:f>'Listados Datos'!$T$5</xm:f>
            <x14:dxf>
              <font>
                <b/>
                <i val="0"/>
                <color auto="1"/>
              </font>
              <fill>
                <patternFill>
                  <bgColor rgb="FFFFFF00"/>
                </patternFill>
              </fill>
            </x14:dxf>
          </x14:cfRule>
          <x14:cfRule type="containsText" priority="8818" operator="containsText" id="{35960FA7-181F-4AF4-AFBF-82D3A30321E8}">
            <xm:f>NOT(ISERROR(SEARCH('Listados Datos'!$T$6,AB358)))</xm:f>
            <xm:f>'Listados Datos'!$T$6</xm:f>
            <x14:dxf>
              <font>
                <b/>
                <i val="0"/>
              </font>
              <fill>
                <patternFill>
                  <bgColor rgb="FF92D050"/>
                </patternFill>
              </fill>
            </x14:dxf>
          </x14:cfRule>
          <xm:sqref>AB358:AB359</xm:sqref>
        </x14:conditionalFormatting>
        <x14:conditionalFormatting xmlns:xm="http://schemas.microsoft.com/office/excel/2006/main">
          <x14:cfRule type="containsText" priority="8805" operator="containsText" id="{69DA4CBF-F556-45C9-B508-01A7722969BB}">
            <xm:f>NOT(ISERROR(SEARCH('Listados Datos'!$P$3,Z358)))</xm:f>
            <xm:f>'Listados Datos'!$P$3</xm:f>
            <x14:dxf>
              <fill>
                <patternFill>
                  <bgColor rgb="FF99CC00"/>
                </patternFill>
              </fill>
            </x14:dxf>
          </x14:cfRule>
          <x14:cfRule type="containsText" priority="8806" operator="containsText" id="{B3534FD8-3638-4222-8EFD-D8B6623A6B29}">
            <xm:f>NOT(ISERROR(SEARCH('Listados Datos'!$P$4,Z358)))</xm:f>
            <xm:f>'Listados Datos'!$P$4</xm:f>
            <x14:dxf>
              <fill>
                <patternFill>
                  <bgColor rgb="FF33CC33"/>
                </patternFill>
              </fill>
            </x14:dxf>
          </x14:cfRule>
          <x14:cfRule type="containsText" priority="8807" operator="containsText" id="{346A3528-CA7A-4DE7-B0E4-B7E27173DA9F}">
            <xm:f>NOT(ISERROR(SEARCH('Listados Datos'!$P$5,Z358)))</xm:f>
            <xm:f>'Listados Datos'!$P$5</xm:f>
            <x14:dxf>
              <fill>
                <patternFill>
                  <bgColor rgb="FFFFFF00"/>
                </patternFill>
              </fill>
            </x14:dxf>
          </x14:cfRule>
          <x14:cfRule type="containsText" priority="8808" operator="containsText" id="{939E1EA2-68D1-40FC-A6FD-AABF18DD918E}">
            <xm:f>NOT(ISERROR(SEARCH('Listados Datos'!$P$6,Z358)))</xm:f>
            <xm:f>'Listados Datos'!$P$6</xm:f>
            <x14:dxf>
              <fill>
                <patternFill>
                  <bgColor rgb="FFFFC000"/>
                </patternFill>
              </fill>
            </x14:dxf>
          </x14:cfRule>
          <x14:cfRule type="containsText" priority="8809" operator="containsText" id="{3FAA6B61-3E83-4120-A81C-3A8CFD42B3DE}">
            <xm:f>NOT(ISERROR(SEARCH('Listados Datos'!$P$7,Z358)))</xm:f>
            <xm:f>'Listados Datos'!$P$7</xm:f>
            <x14:dxf>
              <fill>
                <patternFill>
                  <bgColor rgb="FFFF0000"/>
                </patternFill>
              </fill>
            </x14:dxf>
          </x14:cfRule>
          <xm:sqref>Z358:Z359</xm:sqref>
        </x14:conditionalFormatting>
        <x14:conditionalFormatting xmlns:xm="http://schemas.microsoft.com/office/excel/2006/main">
          <x14:cfRule type="containsText" priority="8781" operator="containsText" id="{8DC97809-8433-440C-89E4-1A927DC787E9}">
            <xm:f>NOT(ISERROR(SEARCH('Listados Datos'!$T$3,AT358)))</xm:f>
            <xm:f>'Listados Datos'!$T$3</xm:f>
            <x14:dxf>
              <fill>
                <patternFill patternType="solid">
                  <bgColor rgb="FFC00000"/>
                </patternFill>
              </fill>
            </x14:dxf>
          </x14:cfRule>
          <x14:cfRule type="containsText" priority="8782" operator="containsText" id="{E488111D-6D3E-4D13-B8AF-93BDCF0A08E7}">
            <xm:f>NOT(ISERROR(SEARCH('Listados Datos'!$T$4,AT358)))</xm:f>
            <xm:f>'Listados Datos'!$T$4</xm:f>
            <x14:dxf>
              <font>
                <b/>
                <i val="0"/>
                <color theme="0"/>
              </font>
              <fill>
                <patternFill>
                  <bgColor rgb="FFE26B0A"/>
                </patternFill>
              </fill>
            </x14:dxf>
          </x14:cfRule>
          <x14:cfRule type="containsText" priority="8783" operator="containsText" id="{194E3C5A-BD26-4B22-8B8D-5297C9BE2DD1}">
            <xm:f>NOT(ISERROR(SEARCH('Listados Datos'!$T$5,AT358)))</xm:f>
            <xm:f>'Listados Datos'!$T$5</xm:f>
            <x14:dxf>
              <font>
                <b/>
                <i val="0"/>
                <color auto="1"/>
              </font>
              <fill>
                <patternFill>
                  <bgColor rgb="FFFFFF00"/>
                </patternFill>
              </fill>
            </x14:dxf>
          </x14:cfRule>
          <x14:cfRule type="containsText" priority="8784" operator="containsText" id="{190F6989-9046-4040-8F2A-8D798E4A34A4}">
            <xm:f>NOT(ISERROR(SEARCH('Listados Datos'!$T$6,AT358)))</xm:f>
            <xm:f>'Listados Datos'!$T$6</xm:f>
            <x14:dxf>
              <font>
                <b/>
                <i val="0"/>
              </font>
              <fill>
                <patternFill>
                  <bgColor rgb="FF92D050"/>
                </patternFill>
              </fill>
            </x14:dxf>
          </x14:cfRule>
          <xm:sqref>AT358</xm:sqref>
        </x14:conditionalFormatting>
        <x14:conditionalFormatting xmlns:xm="http://schemas.microsoft.com/office/excel/2006/main">
          <x14:cfRule type="containsText" priority="8771" operator="containsText" id="{E48B8025-32C4-444E-840E-81C71B2C3F33}">
            <xm:f>NOT(ISERROR(SEARCH('Listados Datos'!$P$3,AR358)))</xm:f>
            <xm:f>'Listados Datos'!$P$3</xm:f>
            <x14:dxf>
              <fill>
                <patternFill>
                  <bgColor rgb="FF99CC00"/>
                </patternFill>
              </fill>
            </x14:dxf>
          </x14:cfRule>
          <x14:cfRule type="containsText" priority="8772" operator="containsText" id="{1405DC5D-D287-48F2-8E9F-868DCB6300E8}">
            <xm:f>NOT(ISERROR(SEARCH('Listados Datos'!$P$4,AR358)))</xm:f>
            <xm:f>'Listados Datos'!$P$4</xm:f>
            <x14:dxf>
              <fill>
                <patternFill>
                  <bgColor rgb="FF33CC33"/>
                </patternFill>
              </fill>
            </x14:dxf>
          </x14:cfRule>
          <x14:cfRule type="containsText" priority="8773" operator="containsText" id="{4B7827F0-608F-41CF-8FCF-C1DB7431D602}">
            <xm:f>NOT(ISERROR(SEARCH('Listados Datos'!$P$5,AR358)))</xm:f>
            <xm:f>'Listados Datos'!$P$5</xm:f>
            <x14:dxf>
              <fill>
                <patternFill>
                  <bgColor rgb="FFFFFF00"/>
                </patternFill>
              </fill>
            </x14:dxf>
          </x14:cfRule>
          <x14:cfRule type="containsText" priority="8774" operator="containsText" id="{DEAC2B2C-CB13-4F77-A463-25B5A35DBBBE}">
            <xm:f>NOT(ISERROR(SEARCH('Listados Datos'!$P$6,AR358)))</xm:f>
            <xm:f>'Listados Datos'!$P$6</xm:f>
            <x14:dxf>
              <fill>
                <patternFill>
                  <bgColor rgb="FFFFC000"/>
                </patternFill>
              </fill>
            </x14:dxf>
          </x14:cfRule>
          <x14:cfRule type="containsText" priority="8775" operator="containsText" id="{3721FCF4-BD1A-4455-84D9-BFBD97445CC9}">
            <xm:f>NOT(ISERROR(SEARCH('Listados Datos'!$P$7,AR358)))</xm:f>
            <xm:f>'Listados Datos'!$P$7</xm:f>
            <x14:dxf>
              <fill>
                <patternFill>
                  <bgColor rgb="FFFF0000"/>
                </patternFill>
              </fill>
            </x14:dxf>
          </x14:cfRule>
          <xm:sqref>AR358</xm:sqref>
        </x14:conditionalFormatting>
        <x14:conditionalFormatting xmlns:xm="http://schemas.microsoft.com/office/excel/2006/main">
          <x14:cfRule type="containsText" priority="8767" operator="containsText" id="{7BA4B5B4-D1EE-4999-912C-6DE89A95A36A}">
            <xm:f>NOT(ISERROR(SEARCH('Listados Datos'!$T$3,AT359)))</xm:f>
            <xm:f>'Listados Datos'!$T$3</xm:f>
            <x14:dxf>
              <fill>
                <patternFill patternType="solid">
                  <bgColor rgb="FFC00000"/>
                </patternFill>
              </fill>
            </x14:dxf>
          </x14:cfRule>
          <x14:cfRule type="containsText" priority="8768" operator="containsText" id="{EC601E85-DD85-42D9-B458-B5DB2CC577E8}">
            <xm:f>NOT(ISERROR(SEARCH('Listados Datos'!$T$4,AT359)))</xm:f>
            <xm:f>'Listados Datos'!$T$4</xm:f>
            <x14:dxf>
              <font>
                <b/>
                <i val="0"/>
                <color theme="0"/>
              </font>
              <fill>
                <patternFill>
                  <bgColor rgb="FFE26B0A"/>
                </patternFill>
              </fill>
            </x14:dxf>
          </x14:cfRule>
          <x14:cfRule type="containsText" priority="8769" operator="containsText" id="{4C4C8D26-29F6-4D9A-B39B-11990CB5E0DD}">
            <xm:f>NOT(ISERROR(SEARCH('Listados Datos'!$T$5,AT359)))</xm:f>
            <xm:f>'Listados Datos'!$T$5</xm:f>
            <x14:dxf>
              <font>
                <b/>
                <i val="0"/>
                <color auto="1"/>
              </font>
              <fill>
                <patternFill>
                  <bgColor rgb="FFFFFF00"/>
                </patternFill>
              </fill>
            </x14:dxf>
          </x14:cfRule>
          <x14:cfRule type="containsText" priority="8770" operator="containsText" id="{CD2581CE-3684-411D-8C81-8E022AADE2F4}">
            <xm:f>NOT(ISERROR(SEARCH('Listados Datos'!$T$6,AT359)))</xm:f>
            <xm:f>'Listados Datos'!$T$6</xm:f>
            <x14:dxf>
              <font>
                <b/>
                <i val="0"/>
              </font>
              <fill>
                <patternFill>
                  <bgColor rgb="FF92D050"/>
                </patternFill>
              </fill>
            </x14:dxf>
          </x14:cfRule>
          <xm:sqref>AT359</xm:sqref>
        </x14:conditionalFormatting>
        <x14:conditionalFormatting xmlns:xm="http://schemas.microsoft.com/office/excel/2006/main">
          <x14:cfRule type="containsText" priority="8757" operator="containsText" id="{FA23410C-10C7-4C06-A0B8-4BB305478F3C}">
            <xm:f>NOT(ISERROR(SEARCH('Listados Datos'!$P$3,AR359)))</xm:f>
            <xm:f>'Listados Datos'!$P$3</xm:f>
            <x14:dxf>
              <fill>
                <patternFill>
                  <bgColor rgb="FF99CC00"/>
                </patternFill>
              </fill>
            </x14:dxf>
          </x14:cfRule>
          <x14:cfRule type="containsText" priority="8758" operator="containsText" id="{508C2048-D9B8-4C17-B9D3-20A44250657F}">
            <xm:f>NOT(ISERROR(SEARCH('Listados Datos'!$P$4,AR359)))</xm:f>
            <xm:f>'Listados Datos'!$P$4</xm:f>
            <x14:dxf>
              <fill>
                <patternFill>
                  <bgColor rgb="FF33CC33"/>
                </patternFill>
              </fill>
            </x14:dxf>
          </x14:cfRule>
          <x14:cfRule type="containsText" priority="8759" operator="containsText" id="{FA97CF9D-906D-4CE3-9126-D732E2E89D3E}">
            <xm:f>NOT(ISERROR(SEARCH('Listados Datos'!$P$5,AR359)))</xm:f>
            <xm:f>'Listados Datos'!$P$5</xm:f>
            <x14:dxf>
              <fill>
                <patternFill>
                  <bgColor rgb="FFFFFF00"/>
                </patternFill>
              </fill>
            </x14:dxf>
          </x14:cfRule>
          <x14:cfRule type="containsText" priority="8760" operator="containsText" id="{3AFD859F-871D-4AE0-B6D8-8E79FE1B6279}">
            <xm:f>NOT(ISERROR(SEARCH('Listados Datos'!$P$6,AR359)))</xm:f>
            <xm:f>'Listados Datos'!$P$6</xm:f>
            <x14:dxf>
              <fill>
                <patternFill>
                  <bgColor rgb="FFFFC000"/>
                </patternFill>
              </fill>
            </x14:dxf>
          </x14:cfRule>
          <x14:cfRule type="containsText" priority="8761" operator="containsText" id="{E7EB33E9-EF88-4C2E-867A-7E2AD5DD0AAA}">
            <xm:f>NOT(ISERROR(SEARCH('Listados Datos'!$P$7,AR359)))</xm:f>
            <xm:f>'Listados Datos'!$P$7</xm:f>
            <x14:dxf>
              <fill>
                <patternFill>
                  <bgColor rgb="FFFF0000"/>
                </patternFill>
              </fill>
            </x14:dxf>
          </x14:cfRule>
          <xm:sqref>AR359</xm:sqref>
        </x14:conditionalFormatting>
        <x14:conditionalFormatting xmlns:xm="http://schemas.microsoft.com/office/excel/2006/main">
          <x14:cfRule type="containsText" priority="8739" operator="containsText" id="{962852AD-A7C8-45B7-9075-0A6FA2F6FF73}">
            <xm:f>NOT(ISERROR(SEARCH('Listados Datos'!$T$3,AF360)))</xm:f>
            <xm:f>'Listados Datos'!$T$3</xm:f>
            <x14:dxf>
              <fill>
                <patternFill patternType="solid">
                  <bgColor rgb="FFC00000"/>
                </patternFill>
              </fill>
            </x14:dxf>
          </x14:cfRule>
          <x14:cfRule type="containsText" priority="8740" operator="containsText" id="{7EF9C67E-829E-42CF-80E0-EE664913E4DA}">
            <xm:f>NOT(ISERROR(SEARCH('Listados Datos'!$T$4,AF360)))</xm:f>
            <xm:f>'Listados Datos'!$T$4</xm:f>
            <x14:dxf>
              <font>
                <b/>
                <i val="0"/>
                <color theme="0"/>
              </font>
              <fill>
                <patternFill>
                  <bgColor rgb="FFE26B0A"/>
                </patternFill>
              </fill>
            </x14:dxf>
          </x14:cfRule>
          <x14:cfRule type="containsText" priority="8741" operator="containsText" id="{95BED997-7AB1-4B7A-927A-FED557CD7BCB}">
            <xm:f>NOT(ISERROR(SEARCH('Listados Datos'!$T$5,AF360)))</xm:f>
            <xm:f>'Listados Datos'!$T$5</xm:f>
            <x14:dxf>
              <font>
                <b/>
                <i val="0"/>
                <color auto="1"/>
              </font>
              <fill>
                <patternFill>
                  <bgColor rgb="FFFFFF00"/>
                </patternFill>
              </fill>
            </x14:dxf>
          </x14:cfRule>
          <x14:cfRule type="containsText" priority="8742" operator="containsText" id="{22B4929A-6ADF-4E05-A7FF-55C0540A3FBD}">
            <xm:f>NOT(ISERROR(SEARCH('Listados Datos'!$T$6,AF360)))</xm:f>
            <xm:f>'Listados Datos'!$T$6</xm:f>
            <x14:dxf>
              <font>
                <b/>
                <i val="0"/>
              </font>
              <fill>
                <patternFill>
                  <bgColor rgb="FF92D050"/>
                </patternFill>
              </fill>
            </x14:dxf>
          </x14:cfRule>
          <xm:sqref>AF360:AF361</xm:sqref>
        </x14:conditionalFormatting>
        <x14:conditionalFormatting xmlns:xm="http://schemas.microsoft.com/office/excel/2006/main">
          <x14:cfRule type="containsText" priority="8735" operator="containsText" id="{129BD0C1-8AB0-4265-8F49-15CBB72CA0E1}">
            <xm:f>NOT(ISERROR(SEARCH('Listados Datos'!$T$3,AB360)))</xm:f>
            <xm:f>'Listados Datos'!$T$3</xm:f>
            <x14:dxf>
              <fill>
                <patternFill patternType="solid">
                  <bgColor rgb="FFC00000"/>
                </patternFill>
              </fill>
            </x14:dxf>
          </x14:cfRule>
          <x14:cfRule type="containsText" priority="8736" operator="containsText" id="{CFA43FF5-05C9-48A4-B4BB-4CCCBAF34415}">
            <xm:f>NOT(ISERROR(SEARCH('Listados Datos'!$T$4,AB360)))</xm:f>
            <xm:f>'Listados Datos'!$T$4</xm:f>
            <x14:dxf>
              <font>
                <b/>
                <i val="0"/>
                <color theme="0"/>
              </font>
              <fill>
                <patternFill>
                  <bgColor rgb="FFE26B0A"/>
                </patternFill>
              </fill>
            </x14:dxf>
          </x14:cfRule>
          <x14:cfRule type="containsText" priority="8737" operator="containsText" id="{BA71E984-615A-4910-84A9-3D0403EF9E92}">
            <xm:f>NOT(ISERROR(SEARCH('Listados Datos'!$T$5,AB360)))</xm:f>
            <xm:f>'Listados Datos'!$T$5</xm:f>
            <x14:dxf>
              <font>
                <b/>
                <i val="0"/>
                <color auto="1"/>
              </font>
              <fill>
                <patternFill>
                  <bgColor rgb="FFFFFF00"/>
                </patternFill>
              </fill>
            </x14:dxf>
          </x14:cfRule>
          <x14:cfRule type="containsText" priority="8738" operator="containsText" id="{AA0A1ABE-7177-4635-AC65-61ACBBD96245}">
            <xm:f>NOT(ISERROR(SEARCH('Listados Datos'!$T$6,AB360)))</xm:f>
            <xm:f>'Listados Datos'!$T$6</xm:f>
            <x14:dxf>
              <font>
                <b/>
                <i val="0"/>
              </font>
              <fill>
                <patternFill>
                  <bgColor rgb="FF92D050"/>
                </patternFill>
              </fill>
            </x14:dxf>
          </x14:cfRule>
          <xm:sqref>AB360:AB361</xm:sqref>
        </x14:conditionalFormatting>
        <x14:conditionalFormatting xmlns:xm="http://schemas.microsoft.com/office/excel/2006/main">
          <x14:cfRule type="containsText" priority="8725" operator="containsText" id="{1AB028C5-1624-469E-87E0-9861FDDF703E}">
            <xm:f>NOT(ISERROR(SEARCH('Listados Datos'!$P$3,Z360)))</xm:f>
            <xm:f>'Listados Datos'!$P$3</xm:f>
            <x14:dxf>
              <fill>
                <patternFill>
                  <bgColor rgb="FF99CC00"/>
                </patternFill>
              </fill>
            </x14:dxf>
          </x14:cfRule>
          <x14:cfRule type="containsText" priority="8726" operator="containsText" id="{13C1051C-4ED8-47B7-96F8-BE3A3950FBCF}">
            <xm:f>NOT(ISERROR(SEARCH('Listados Datos'!$P$4,Z360)))</xm:f>
            <xm:f>'Listados Datos'!$P$4</xm:f>
            <x14:dxf>
              <fill>
                <patternFill>
                  <bgColor rgb="FF33CC33"/>
                </patternFill>
              </fill>
            </x14:dxf>
          </x14:cfRule>
          <x14:cfRule type="containsText" priority="8727" operator="containsText" id="{5B0EAB84-EA58-4D28-9676-23C5E67E7A5D}">
            <xm:f>NOT(ISERROR(SEARCH('Listados Datos'!$P$5,Z360)))</xm:f>
            <xm:f>'Listados Datos'!$P$5</xm:f>
            <x14:dxf>
              <fill>
                <patternFill>
                  <bgColor rgb="FFFFFF00"/>
                </patternFill>
              </fill>
            </x14:dxf>
          </x14:cfRule>
          <x14:cfRule type="containsText" priority="8728" operator="containsText" id="{C80ECEDF-65B2-463E-A7EE-8531BE8ADE90}">
            <xm:f>NOT(ISERROR(SEARCH('Listados Datos'!$P$6,Z360)))</xm:f>
            <xm:f>'Listados Datos'!$P$6</xm:f>
            <x14:dxf>
              <fill>
                <patternFill>
                  <bgColor rgb="FFFFC000"/>
                </patternFill>
              </fill>
            </x14:dxf>
          </x14:cfRule>
          <x14:cfRule type="containsText" priority="8729" operator="containsText" id="{56328BCC-9F06-403A-A31B-C2F132D448F9}">
            <xm:f>NOT(ISERROR(SEARCH('Listados Datos'!$P$7,Z360)))</xm:f>
            <xm:f>'Listados Datos'!$P$7</xm:f>
            <x14:dxf>
              <fill>
                <patternFill>
                  <bgColor rgb="FFFF0000"/>
                </patternFill>
              </fill>
            </x14:dxf>
          </x14:cfRule>
          <xm:sqref>Z360:Z361</xm:sqref>
        </x14:conditionalFormatting>
        <x14:conditionalFormatting xmlns:xm="http://schemas.microsoft.com/office/excel/2006/main">
          <x14:cfRule type="containsText" priority="8697" operator="containsText" id="{270338BB-6B64-4E85-91F2-0CCF1A0D0F6E}">
            <xm:f>NOT(ISERROR(SEARCH('Listados Datos'!$T$3,AT361)))</xm:f>
            <xm:f>'Listados Datos'!$T$3</xm:f>
            <x14:dxf>
              <fill>
                <patternFill patternType="solid">
                  <bgColor rgb="FFC00000"/>
                </patternFill>
              </fill>
            </x14:dxf>
          </x14:cfRule>
          <x14:cfRule type="containsText" priority="8698" operator="containsText" id="{E607F25F-3D0A-4E17-B9BC-0F66F1EBC174}">
            <xm:f>NOT(ISERROR(SEARCH('Listados Datos'!$T$4,AT361)))</xm:f>
            <xm:f>'Listados Datos'!$T$4</xm:f>
            <x14:dxf>
              <font>
                <b/>
                <i val="0"/>
                <color theme="0"/>
              </font>
              <fill>
                <patternFill>
                  <bgColor rgb="FFE26B0A"/>
                </patternFill>
              </fill>
            </x14:dxf>
          </x14:cfRule>
          <x14:cfRule type="containsText" priority="8699" operator="containsText" id="{F834ACAD-D092-4F74-A573-7E5AE4F5D2E0}">
            <xm:f>NOT(ISERROR(SEARCH('Listados Datos'!$T$5,AT361)))</xm:f>
            <xm:f>'Listados Datos'!$T$5</xm:f>
            <x14:dxf>
              <font>
                <b/>
                <i val="0"/>
                <color auto="1"/>
              </font>
              <fill>
                <patternFill>
                  <bgColor rgb="FFFFFF00"/>
                </patternFill>
              </fill>
            </x14:dxf>
          </x14:cfRule>
          <x14:cfRule type="containsText" priority="8700" operator="containsText" id="{CC783334-C4B7-4EA2-A3BA-89FA93B3DE43}">
            <xm:f>NOT(ISERROR(SEARCH('Listados Datos'!$T$6,AT361)))</xm:f>
            <xm:f>'Listados Datos'!$T$6</xm:f>
            <x14:dxf>
              <font>
                <b/>
                <i val="0"/>
              </font>
              <fill>
                <patternFill>
                  <bgColor rgb="FF92D050"/>
                </patternFill>
              </fill>
            </x14:dxf>
          </x14:cfRule>
          <xm:sqref>AT361</xm:sqref>
        </x14:conditionalFormatting>
        <x14:conditionalFormatting xmlns:xm="http://schemas.microsoft.com/office/excel/2006/main">
          <x14:cfRule type="containsText" priority="8645" operator="containsText" id="{00C019B7-0E5B-4E45-8BFC-7E5DFDE9FC88}">
            <xm:f>NOT(ISERROR(SEARCH('Listados Datos'!$P$3,AR362)))</xm:f>
            <xm:f>'Listados Datos'!$P$3</xm:f>
            <x14:dxf>
              <fill>
                <patternFill>
                  <bgColor rgb="FF99CC00"/>
                </patternFill>
              </fill>
            </x14:dxf>
          </x14:cfRule>
          <x14:cfRule type="containsText" priority="8646" operator="containsText" id="{8653D581-FCDC-41CB-BDB4-E2E7026D537E}">
            <xm:f>NOT(ISERROR(SEARCH('Listados Datos'!$P$4,AR362)))</xm:f>
            <xm:f>'Listados Datos'!$P$4</xm:f>
            <x14:dxf>
              <fill>
                <patternFill>
                  <bgColor rgb="FF33CC33"/>
                </patternFill>
              </fill>
            </x14:dxf>
          </x14:cfRule>
          <x14:cfRule type="containsText" priority="8647" operator="containsText" id="{2ACE107C-2E2B-4655-8DE0-7644E386212A}">
            <xm:f>NOT(ISERROR(SEARCH('Listados Datos'!$P$5,AR362)))</xm:f>
            <xm:f>'Listados Datos'!$P$5</xm:f>
            <x14:dxf>
              <fill>
                <patternFill>
                  <bgColor rgb="FFFFFF00"/>
                </patternFill>
              </fill>
            </x14:dxf>
          </x14:cfRule>
          <x14:cfRule type="containsText" priority="8648" operator="containsText" id="{3DCCD61B-B1C6-4594-BE04-4A5B002767AA}">
            <xm:f>NOT(ISERROR(SEARCH('Listados Datos'!$P$6,AR362)))</xm:f>
            <xm:f>'Listados Datos'!$P$6</xm:f>
            <x14:dxf>
              <fill>
                <patternFill>
                  <bgColor rgb="FFFFC000"/>
                </patternFill>
              </fill>
            </x14:dxf>
          </x14:cfRule>
          <x14:cfRule type="containsText" priority="8649" operator="containsText" id="{888AC31B-2D37-40FC-9381-C7CE4F121D2E}">
            <xm:f>NOT(ISERROR(SEARCH('Listados Datos'!$P$7,AR362)))</xm:f>
            <xm:f>'Listados Datos'!$P$7</xm:f>
            <x14:dxf>
              <fill>
                <patternFill>
                  <bgColor rgb="FFFF0000"/>
                </patternFill>
              </fill>
            </x14:dxf>
          </x14:cfRule>
          <xm:sqref>AR362</xm:sqref>
        </x14:conditionalFormatting>
        <x14:conditionalFormatting xmlns:xm="http://schemas.microsoft.com/office/excel/2006/main">
          <x14:cfRule type="containsText" priority="8683" operator="containsText" id="{CF90A126-6130-4D8C-9EB9-33EC68ECA299}">
            <xm:f>NOT(ISERROR(SEARCH('Listados Datos'!$T$3,AF362)))</xm:f>
            <xm:f>'Listados Datos'!$T$3</xm:f>
            <x14:dxf>
              <fill>
                <patternFill patternType="solid">
                  <bgColor rgb="FFC00000"/>
                </patternFill>
              </fill>
            </x14:dxf>
          </x14:cfRule>
          <x14:cfRule type="containsText" priority="8684" operator="containsText" id="{E69664FC-6D6F-4CF0-A311-1CC538D624C0}">
            <xm:f>NOT(ISERROR(SEARCH('Listados Datos'!$T$4,AF362)))</xm:f>
            <xm:f>'Listados Datos'!$T$4</xm:f>
            <x14:dxf>
              <font>
                <b/>
                <i val="0"/>
                <color theme="0"/>
              </font>
              <fill>
                <patternFill>
                  <bgColor rgb="FFE26B0A"/>
                </patternFill>
              </fill>
            </x14:dxf>
          </x14:cfRule>
          <x14:cfRule type="containsText" priority="8685" operator="containsText" id="{AE48ECCB-6C98-4332-AC39-2A7878B5C858}">
            <xm:f>NOT(ISERROR(SEARCH('Listados Datos'!$T$5,AF362)))</xm:f>
            <xm:f>'Listados Datos'!$T$5</xm:f>
            <x14:dxf>
              <font>
                <b/>
                <i val="0"/>
                <color auto="1"/>
              </font>
              <fill>
                <patternFill>
                  <bgColor rgb="FFFFFF00"/>
                </patternFill>
              </fill>
            </x14:dxf>
          </x14:cfRule>
          <x14:cfRule type="containsText" priority="8686" operator="containsText" id="{CE54DB32-07AE-41AB-BC9A-E5EA75A365CB}">
            <xm:f>NOT(ISERROR(SEARCH('Listados Datos'!$T$6,AF362)))</xm:f>
            <xm:f>'Listados Datos'!$T$6</xm:f>
            <x14:dxf>
              <font>
                <b/>
                <i val="0"/>
              </font>
              <fill>
                <patternFill>
                  <bgColor rgb="FF92D050"/>
                </patternFill>
              </fill>
            </x14:dxf>
          </x14:cfRule>
          <xm:sqref>AF362</xm:sqref>
        </x14:conditionalFormatting>
        <x14:conditionalFormatting xmlns:xm="http://schemas.microsoft.com/office/excel/2006/main">
          <x14:cfRule type="containsText" priority="8679" operator="containsText" id="{75A991F5-857D-4602-9779-9D3738A739E2}">
            <xm:f>NOT(ISERROR(SEARCH('Listados Datos'!$T$3,AB362)))</xm:f>
            <xm:f>'Listados Datos'!$T$3</xm:f>
            <x14:dxf>
              <fill>
                <patternFill patternType="solid">
                  <bgColor rgb="FFC00000"/>
                </patternFill>
              </fill>
            </x14:dxf>
          </x14:cfRule>
          <x14:cfRule type="containsText" priority="8680" operator="containsText" id="{09A0E368-EB2C-4F3E-8289-E36778D0B7E6}">
            <xm:f>NOT(ISERROR(SEARCH('Listados Datos'!$T$4,AB362)))</xm:f>
            <xm:f>'Listados Datos'!$T$4</xm:f>
            <x14:dxf>
              <font>
                <b/>
                <i val="0"/>
                <color theme="0"/>
              </font>
              <fill>
                <patternFill>
                  <bgColor rgb="FFE26B0A"/>
                </patternFill>
              </fill>
            </x14:dxf>
          </x14:cfRule>
          <x14:cfRule type="containsText" priority="8681" operator="containsText" id="{96B85762-F99D-41CD-98B9-23F8A14F04CD}">
            <xm:f>NOT(ISERROR(SEARCH('Listados Datos'!$T$5,AB362)))</xm:f>
            <xm:f>'Listados Datos'!$T$5</xm:f>
            <x14:dxf>
              <font>
                <b/>
                <i val="0"/>
                <color auto="1"/>
              </font>
              <fill>
                <patternFill>
                  <bgColor rgb="FFFFFF00"/>
                </patternFill>
              </fill>
            </x14:dxf>
          </x14:cfRule>
          <x14:cfRule type="containsText" priority="8682" operator="containsText" id="{E0B427EA-BB2C-419F-8EAF-5D59DD95DD7E}">
            <xm:f>NOT(ISERROR(SEARCH('Listados Datos'!$T$6,AB362)))</xm:f>
            <xm:f>'Listados Datos'!$T$6</xm:f>
            <x14:dxf>
              <font>
                <b/>
                <i val="0"/>
              </font>
              <fill>
                <patternFill>
                  <bgColor rgb="FF92D050"/>
                </patternFill>
              </fill>
            </x14:dxf>
          </x14:cfRule>
          <xm:sqref>AB362</xm:sqref>
        </x14:conditionalFormatting>
        <x14:conditionalFormatting xmlns:xm="http://schemas.microsoft.com/office/excel/2006/main">
          <x14:cfRule type="containsText" priority="8669" operator="containsText" id="{06741F22-034A-4298-9B28-F51BC610EA7B}">
            <xm:f>NOT(ISERROR(SEARCH('Listados Datos'!$P$3,Z362)))</xm:f>
            <xm:f>'Listados Datos'!$P$3</xm:f>
            <x14:dxf>
              <fill>
                <patternFill>
                  <bgColor rgb="FF99CC00"/>
                </patternFill>
              </fill>
            </x14:dxf>
          </x14:cfRule>
          <x14:cfRule type="containsText" priority="8670" operator="containsText" id="{F206C0F6-76A6-4C73-804B-5FA7D747E89C}">
            <xm:f>NOT(ISERROR(SEARCH('Listados Datos'!$P$4,Z362)))</xm:f>
            <xm:f>'Listados Datos'!$P$4</xm:f>
            <x14:dxf>
              <fill>
                <patternFill>
                  <bgColor rgb="FF33CC33"/>
                </patternFill>
              </fill>
            </x14:dxf>
          </x14:cfRule>
          <x14:cfRule type="containsText" priority="8671" operator="containsText" id="{AA732699-C4C6-4B6D-B04C-D2BF5E154A27}">
            <xm:f>NOT(ISERROR(SEARCH('Listados Datos'!$P$5,Z362)))</xm:f>
            <xm:f>'Listados Datos'!$P$5</xm:f>
            <x14:dxf>
              <fill>
                <patternFill>
                  <bgColor rgb="FFFFFF00"/>
                </patternFill>
              </fill>
            </x14:dxf>
          </x14:cfRule>
          <x14:cfRule type="containsText" priority="8672" operator="containsText" id="{FC20B5F5-C8E8-4C3E-AC07-35D6C9849E13}">
            <xm:f>NOT(ISERROR(SEARCH('Listados Datos'!$P$6,Z362)))</xm:f>
            <xm:f>'Listados Datos'!$P$6</xm:f>
            <x14:dxf>
              <fill>
                <patternFill>
                  <bgColor rgb="FFFFC000"/>
                </patternFill>
              </fill>
            </x14:dxf>
          </x14:cfRule>
          <x14:cfRule type="containsText" priority="8673" operator="containsText" id="{31DFA16E-EFB9-49DE-A9B1-A65635BF19B7}">
            <xm:f>NOT(ISERROR(SEARCH('Listados Datos'!$P$7,Z362)))</xm:f>
            <xm:f>'Listados Datos'!$P$7</xm:f>
            <x14:dxf>
              <fill>
                <patternFill>
                  <bgColor rgb="FFFF0000"/>
                </patternFill>
              </fill>
            </x14:dxf>
          </x14:cfRule>
          <xm:sqref>Z362</xm:sqref>
        </x14:conditionalFormatting>
        <x14:conditionalFormatting xmlns:xm="http://schemas.microsoft.com/office/excel/2006/main">
          <x14:cfRule type="containsText" priority="8655" operator="containsText" id="{66F21758-5294-44C3-9397-484F81A51633}">
            <xm:f>NOT(ISERROR(SEARCH('Listados Datos'!$T$3,AT362)))</xm:f>
            <xm:f>'Listados Datos'!$T$3</xm:f>
            <x14:dxf>
              <fill>
                <patternFill patternType="solid">
                  <bgColor rgb="FFC00000"/>
                </patternFill>
              </fill>
            </x14:dxf>
          </x14:cfRule>
          <x14:cfRule type="containsText" priority="8656" operator="containsText" id="{5D56231E-172F-449F-B6FA-7765C0B87EED}">
            <xm:f>NOT(ISERROR(SEARCH('Listados Datos'!$T$4,AT362)))</xm:f>
            <xm:f>'Listados Datos'!$T$4</xm:f>
            <x14:dxf>
              <font>
                <b/>
                <i val="0"/>
                <color theme="0"/>
              </font>
              <fill>
                <patternFill>
                  <bgColor rgb="FFE26B0A"/>
                </patternFill>
              </fill>
            </x14:dxf>
          </x14:cfRule>
          <x14:cfRule type="containsText" priority="8657" operator="containsText" id="{81618CF8-91EF-4304-9868-B905146EBE0E}">
            <xm:f>NOT(ISERROR(SEARCH('Listados Datos'!$T$5,AT362)))</xm:f>
            <xm:f>'Listados Datos'!$T$5</xm:f>
            <x14:dxf>
              <font>
                <b/>
                <i val="0"/>
                <color auto="1"/>
              </font>
              <fill>
                <patternFill>
                  <bgColor rgb="FFFFFF00"/>
                </patternFill>
              </fill>
            </x14:dxf>
          </x14:cfRule>
          <x14:cfRule type="containsText" priority="8658" operator="containsText" id="{191873C1-A26F-4FE8-B887-CB3E2AD4D2E7}">
            <xm:f>NOT(ISERROR(SEARCH('Listados Datos'!$T$6,AT362)))</xm:f>
            <xm:f>'Listados Datos'!$T$6</xm:f>
            <x14:dxf>
              <font>
                <b/>
                <i val="0"/>
              </font>
              <fill>
                <patternFill>
                  <bgColor rgb="FF92D050"/>
                </patternFill>
              </fill>
            </x14:dxf>
          </x14:cfRule>
          <xm:sqref>AT362</xm:sqref>
        </x14:conditionalFormatting>
        <x14:conditionalFormatting xmlns:xm="http://schemas.microsoft.com/office/excel/2006/main">
          <x14:cfRule type="containsText" priority="8495" operator="containsText" id="{C5D6572A-7777-41EC-8D73-FA20F45118CB}">
            <xm:f>NOT(ISERROR(SEARCH('Listados Datos'!$P$3,AR355)))</xm:f>
            <xm:f>'Listados Datos'!$P$3</xm:f>
            <x14:dxf>
              <fill>
                <patternFill>
                  <bgColor rgb="FF99CC00"/>
                </patternFill>
              </fill>
            </x14:dxf>
          </x14:cfRule>
          <x14:cfRule type="containsText" priority="8496" operator="containsText" id="{DBC9DB44-4DB1-49CA-9637-D05A11D668AB}">
            <xm:f>NOT(ISERROR(SEARCH('Listados Datos'!$P$4,AR355)))</xm:f>
            <xm:f>'Listados Datos'!$P$4</xm:f>
            <x14:dxf>
              <fill>
                <patternFill>
                  <bgColor rgb="FF33CC33"/>
                </patternFill>
              </fill>
            </x14:dxf>
          </x14:cfRule>
          <x14:cfRule type="containsText" priority="8497" operator="containsText" id="{BCE7AAC8-FE2A-47B3-9CC1-AD7BD39A6CF1}">
            <xm:f>NOT(ISERROR(SEARCH('Listados Datos'!$P$5,AR355)))</xm:f>
            <xm:f>'Listados Datos'!$P$5</xm:f>
            <x14:dxf>
              <fill>
                <patternFill>
                  <bgColor rgb="FFFFFF00"/>
                </patternFill>
              </fill>
            </x14:dxf>
          </x14:cfRule>
          <x14:cfRule type="containsText" priority="8498" operator="containsText" id="{7DEA5B04-AC80-44E9-91A4-D2ABCB7D9A46}">
            <xm:f>NOT(ISERROR(SEARCH('Listados Datos'!$P$6,AR355)))</xm:f>
            <xm:f>'Listados Datos'!$P$6</xm:f>
            <x14:dxf>
              <fill>
                <patternFill>
                  <bgColor rgb="FFFFC000"/>
                </patternFill>
              </fill>
            </x14:dxf>
          </x14:cfRule>
          <x14:cfRule type="containsText" priority="8499" operator="containsText" id="{72AF3408-1E19-4504-8234-1D8ADE49F91B}">
            <xm:f>NOT(ISERROR(SEARCH('Listados Datos'!$P$7,AR355)))</xm:f>
            <xm:f>'Listados Datos'!$P$7</xm:f>
            <x14:dxf>
              <fill>
                <patternFill>
                  <bgColor rgb="FFFF0000"/>
                </patternFill>
              </fill>
            </x14:dxf>
          </x14:cfRule>
          <xm:sqref>AR355</xm:sqref>
        </x14:conditionalFormatting>
        <x14:conditionalFormatting xmlns:xm="http://schemas.microsoft.com/office/excel/2006/main">
          <x14:cfRule type="containsText" priority="8561" operator="containsText" id="{19AE9D63-2EB7-4867-8C51-876A01146C27}">
            <xm:f>NOT(ISERROR(SEARCH('Listados Datos'!$T$3,AT357)))</xm:f>
            <xm:f>'Listados Datos'!$T$3</xm:f>
            <x14:dxf>
              <fill>
                <patternFill patternType="solid">
                  <bgColor rgb="FFC00000"/>
                </patternFill>
              </fill>
            </x14:dxf>
          </x14:cfRule>
          <x14:cfRule type="containsText" priority="8562" operator="containsText" id="{F9B65F97-6FAB-46A0-9E6B-8AE21B8FA4D4}">
            <xm:f>NOT(ISERROR(SEARCH('Listados Datos'!$T$4,AT357)))</xm:f>
            <xm:f>'Listados Datos'!$T$4</xm:f>
            <x14:dxf>
              <font>
                <b/>
                <i val="0"/>
                <color theme="0"/>
              </font>
              <fill>
                <patternFill>
                  <bgColor rgb="FFE26B0A"/>
                </patternFill>
              </fill>
            </x14:dxf>
          </x14:cfRule>
          <x14:cfRule type="containsText" priority="8563" operator="containsText" id="{D7CEA04C-EAEE-42A0-BEA2-DD0EB77A1EDF}">
            <xm:f>NOT(ISERROR(SEARCH('Listados Datos'!$T$5,AT357)))</xm:f>
            <xm:f>'Listados Datos'!$T$5</xm:f>
            <x14:dxf>
              <font>
                <b/>
                <i val="0"/>
                <color auto="1"/>
              </font>
              <fill>
                <patternFill>
                  <bgColor rgb="FFFFFF00"/>
                </patternFill>
              </fill>
            </x14:dxf>
          </x14:cfRule>
          <x14:cfRule type="containsText" priority="8564" operator="containsText" id="{94BBD47D-5ED7-4F73-9553-E4A5D067932F}">
            <xm:f>NOT(ISERROR(SEARCH('Listados Datos'!$T$6,AT357)))</xm:f>
            <xm:f>'Listados Datos'!$T$6</xm:f>
            <x14:dxf>
              <font>
                <b/>
                <i val="0"/>
              </font>
              <fill>
                <patternFill>
                  <bgColor rgb="FF92D050"/>
                </patternFill>
              </fill>
            </x14:dxf>
          </x14:cfRule>
          <xm:sqref>AT357</xm:sqref>
        </x14:conditionalFormatting>
        <x14:conditionalFormatting xmlns:xm="http://schemas.microsoft.com/office/excel/2006/main">
          <x14:cfRule type="containsText" priority="8551" operator="containsText" id="{1F9C014F-5D33-4843-84FD-914DB9619AEE}">
            <xm:f>NOT(ISERROR(SEARCH('Listados Datos'!$P$3,AR357)))</xm:f>
            <xm:f>'Listados Datos'!$P$3</xm:f>
            <x14:dxf>
              <fill>
                <patternFill>
                  <bgColor rgb="FF99CC00"/>
                </patternFill>
              </fill>
            </x14:dxf>
          </x14:cfRule>
          <x14:cfRule type="containsText" priority="8552" operator="containsText" id="{0FFD41E3-AAE0-46F2-AC9D-32E4427669D7}">
            <xm:f>NOT(ISERROR(SEARCH('Listados Datos'!$P$4,AR357)))</xm:f>
            <xm:f>'Listados Datos'!$P$4</xm:f>
            <x14:dxf>
              <fill>
                <patternFill>
                  <bgColor rgb="FF33CC33"/>
                </patternFill>
              </fill>
            </x14:dxf>
          </x14:cfRule>
          <x14:cfRule type="containsText" priority="8553" operator="containsText" id="{AF79D6F7-09A0-4583-9556-D17467978372}">
            <xm:f>NOT(ISERROR(SEARCH('Listados Datos'!$P$5,AR357)))</xm:f>
            <xm:f>'Listados Datos'!$P$5</xm:f>
            <x14:dxf>
              <fill>
                <patternFill>
                  <bgColor rgb="FFFFFF00"/>
                </patternFill>
              </fill>
            </x14:dxf>
          </x14:cfRule>
          <x14:cfRule type="containsText" priority="8554" operator="containsText" id="{6050CD60-B8F1-4DD0-96E8-28797C71278D}">
            <xm:f>NOT(ISERROR(SEARCH('Listados Datos'!$P$6,AR357)))</xm:f>
            <xm:f>'Listados Datos'!$P$6</xm:f>
            <x14:dxf>
              <fill>
                <patternFill>
                  <bgColor rgb="FFFFC000"/>
                </patternFill>
              </fill>
            </x14:dxf>
          </x14:cfRule>
          <x14:cfRule type="containsText" priority="8555" operator="containsText" id="{2B248F17-7AF0-4976-8D84-C5DFA03E1EA2}">
            <xm:f>NOT(ISERROR(SEARCH('Listados Datos'!$P$7,AR357)))</xm:f>
            <xm:f>'Listados Datos'!$P$7</xm:f>
            <x14:dxf>
              <fill>
                <patternFill>
                  <bgColor rgb="FFFF0000"/>
                </patternFill>
              </fill>
            </x14:dxf>
          </x14:cfRule>
          <xm:sqref>AR357</xm:sqref>
        </x14:conditionalFormatting>
        <x14:conditionalFormatting xmlns:xm="http://schemas.microsoft.com/office/excel/2006/main">
          <x14:cfRule type="containsText" priority="8519" operator="containsText" id="{88F515CF-5E7F-45BA-BB01-164F7DB75E9F}">
            <xm:f>NOT(ISERROR(SEARCH('Listados Datos'!$T$3,AT354)))</xm:f>
            <xm:f>'Listados Datos'!$T$3</xm:f>
            <x14:dxf>
              <fill>
                <patternFill patternType="solid">
                  <bgColor rgb="FFC00000"/>
                </patternFill>
              </fill>
            </x14:dxf>
          </x14:cfRule>
          <x14:cfRule type="containsText" priority="8520" operator="containsText" id="{50B8871C-873D-4FC5-8777-7105D5BBEDB2}">
            <xm:f>NOT(ISERROR(SEARCH('Listados Datos'!$T$4,AT354)))</xm:f>
            <xm:f>'Listados Datos'!$T$4</xm:f>
            <x14:dxf>
              <font>
                <b/>
                <i val="0"/>
                <color theme="0"/>
              </font>
              <fill>
                <patternFill>
                  <bgColor rgb="FFE26B0A"/>
                </patternFill>
              </fill>
            </x14:dxf>
          </x14:cfRule>
          <x14:cfRule type="containsText" priority="8521" operator="containsText" id="{C80A529F-E037-4BDC-8163-DE26E3D0E578}">
            <xm:f>NOT(ISERROR(SEARCH('Listados Datos'!$T$5,AT354)))</xm:f>
            <xm:f>'Listados Datos'!$T$5</xm:f>
            <x14:dxf>
              <font>
                <b/>
                <i val="0"/>
                <color auto="1"/>
              </font>
              <fill>
                <patternFill>
                  <bgColor rgb="FFFFFF00"/>
                </patternFill>
              </fill>
            </x14:dxf>
          </x14:cfRule>
          <x14:cfRule type="containsText" priority="8522" operator="containsText" id="{1525AFA5-A2B4-4394-91BE-977077F0E4E1}">
            <xm:f>NOT(ISERROR(SEARCH('Listados Datos'!$T$6,AT354)))</xm:f>
            <xm:f>'Listados Datos'!$T$6</xm:f>
            <x14:dxf>
              <font>
                <b/>
                <i val="0"/>
              </font>
              <fill>
                <patternFill>
                  <bgColor rgb="FF92D050"/>
                </patternFill>
              </fill>
            </x14:dxf>
          </x14:cfRule>
          <xm:sqref>AT354</xm:sqref>
        </x14:conditionalFormatting>
        <x14:conditionalFormatting xmlns:xm="http://schemas.microsoft.com/office/excel/2006/main">
          <x14:cfRule type="containsText" priority="8509" operator="containsText" id="{FB1CED1B-73BE-493A-A333-B94D4B6F6243}">
            <xm:f>NOT(ISERROR(SEARCH('Listados Datos'!$P$3,AR354)))</xm:f>
            <xm:f>'Listados Datos'!$P$3</xm:f>
            <x14:dxf>
              <fill>
                <patternFill>
                  <bgColor rgb="FF99CC00"/>
                </patternFill>
              </fill>
            </x14:dxf>
          </x14:cfRule>
          <x14:cfRule type="containsText" priority="8510" operator="containsText" id="{958646D9-42C4-4C1F-8A79-036F206FE02D}">
            <xm:f>NOT(ISERROR(SEARCH('Listados Datos'!$P$4,AR354)))</xm:f>
            <xm:f>'Listados Datos'!$P$4</xm:f>
            <x14:dxf>
              <fill>
                <patternFill>
                  <bgColor rgb="FF33CC33"/>
                </patternFill>
              </fill>
            </x14:dxf>
          </x14:cfRule>
          <x14:cfRule type="containsText" priority="8511" operator="containsText" id="{675E6AF6-A176-42A8-AE44-8CFEEEFC487A}">
            <xm:f>NOT(ISERROR(SEARCH('Listados Datos'!$P$5,AR354)))</xm:f>
            <xm:f>'Listados Datos'!$P$5</xm:f>
            <x14:dxf>
              <fill>
                <patternFill>
                  <bgColor rgb="FFFFFF00"/>
                </patternFill>
              </fill>
            </x14:dxf>
          </x14:cfRule>
          <x14:cfRule type="containsText" priority="8512" operator="containsText" id="{2FE2E243-6B7B-49ED-85F4-18975D8C1E38}">
            <xm:f>NOT(ISERROR(SEARCH('Listados Datos'!$P$6,AR354)))</xm:f>
            <xm:f>'Listados Datos'!$P$6</xm:f>
            <x14:dxf>
              <fill>
                <patternFill>
                  <bgColor rgb="FFFFC000"/>
                </patternFill>
              </fill>
            </x14:dxf>
          </x14:cfRule>
          <x14:cfRule type="containsText" priority="8513" operator="containsText" id="{CA09F63D-D1F1-4E37-835C-CE14A69756CE}">
            <xm:f>NOT(ISERROR(SEARCH('Listados Datos'!$P$7,AR354)))</xm:f>
            <xm:f>'Listados Datos'!$P$7</xm:f>
            <x14:dxf>
              <fill>
                <patternFill>
                  <bgColor rgb="FFFF0000"/>
                </patternFill>
              </fill>
            </x14:dxf>
          </x14:cfRule>
          <xm:sqref>AR354</xm:sqref>
        </x14:conditionalFormatting>
        <x14:conditionalFormatting xmlns:xm="http://schemas.microsoft.com/office/excel/2006/main">
          <x14:cfRule type="containsText" priority="8627" operator="containsText" id="{4ACB9A40-1099-4843-B93F-D59BC6DEFE8B}">
            <xm:f>NOT(ISERROR(SEARCH('Listados Datos'!$T$3,AF352)))</xm:f>
            <xm:f>'Listados Datos'!$T$3</xm:f>
            <x14:dxf>
              <fill>
                <patternFill patternType="solid">
                  <bgColor rgb="FFC00000"/>
                </patternFill>
              </fill>
            </x14:dxf>
          </x14:cfRule>
          <x14:cfRule type="containsText" priority="8628" operator="containsText" id="{AEA806E0-9D4A-4B52-AB13-DA86FA16658A}">
            <xm:f>NOT(ISERROR(SEARCH('Listados Datos'!$T$4,AF352)))</xm:f>
            <xm:f>'Listados Datos'!$T$4</xm:f>
            <x14:dxf>
              <font>
                <b/>
                <i val="0"/>
                <color theme="0"/>
              </font>
              <fill>
                <patternFill>
                  <bgColor rgb="FFE26B0A"/>
                </patternFill>
              </fill>
            </x14:dxf>
          </x14:cfRule>
          <x14:cfRule type="containsText" priority="8629" operator="containsText" id="{6AA95B4F-4824-4509-8094-56D4B56D6208}">
            <xm:f>NOT(ISERROR(SEARCH('Listados Datos'!$T$5,AF352)))</xm:f>
            <xm:f>'Listados Datos'!$T$5</xm:f>
            <x14:dxf>
              <font>
                <b/>
                <i val="0"/>
                <color auto="1"/>
              </font>
              <fill>
                <patternFill>
                  <bgColor rgb="FFFFFF00"/>
                </patternFill>
              </fill>
            </x14:dxf>
          </x14:cfRule>
          <x14:cfRule type="containsText" priority="8630" operator="containsText" id="{9CE66721-F586-424C-9C62-BC332F76DC0C}">
            <xm:f>NOT(ISERROR(SEARCH('Listados Datos'!$T$6,AF352)))</xm:f>
            <xm:f>'Listados Datos'!$T$6</xm:f>
            <x14:dxf>
              <font>
                <b/>
                <i val="0"/>
              </font>
              <fill>
                <patternFill>
                  <bgColor rgb="FF92D050"/>
                </patternFill>
              </fill>
            </x14:dxf>
          </x14:cfRule>
          <xm:sqref>AF352:AF353 AF357</xm:sqref>
        </x14:conditionalFormatting>
        <x14:conditionalFormatting xmlns:xm="http://schemas.microsoft.com/office/excel/2006/main">
          <x14:cfRule type="containsText" priority="8623" operator="containsText" id="{BB77167C-25DA-467D-A0F8-09CE30C3A598}">
            <xm:f>NOT(ISERROR(SEARCH('Listados Datos'!$T$3,AB352)))</xm:f>
            <xm:f>'Listados Datos'!$T$3</xm:f>
            <x14:dxf>
              <fill>
                <patternFill patternType="solid">
                  <bgColor rgb="FFC00000"/>
                </patternFill>
              </fill>
            </x14:dxf>
          </x14:cfRule>
          <x14:cfRule type="containsText" priority="8624" operator="containsText" id="{F9FFB957-49FC-4A9C-BFBB-6BAB3AFED4CA}">
            <xm:f>NOT(ISERROR(SEARCH('Listados Datos'!$T$4,AB352)))</xm:f>
            <xm:f>'Listados Datos'!$T$4</xm:f>
            <x14:dxf>
              <font>
                <b/>
                <i val="0"/>
                <color theme="0"/>
              </font>
              <fill>
                <patternFill>
                  <bgColor rgb="FFE26B0A"/>
                </patternFill>
              </fill>
            </x14:dxf>
          </x14:cfRule>
          <x14:cfRule type="containsText" priority="8625" operator="containsText" id="{BDE18E6B-CB22-4301-AD76-84ABC31CB2E1}">
            <xm:f>NOT(ISERROR(SEARCH('Listados Datos'!$T$5,AB352)))</xm:f>
            <xm:f>'Listados Datos'!$T$5</xm:f>
            <x14:dxf>
              <font>
                <b/>
                <i val="0"/>
                <color auto="1"/>
              </font>
              <fill>
                <patternFill>
                  <bgColor rgb="FFFFFF00"/>
                </patternFill>
              </fill>
            </x14:dxf>
          </x14:cfRule>
          <x14:cfRule type="containsText" priority="8626" operator="containsText" id="{C6213E23-8177-4293-87D9-752A5D49182C}">
            <xm:f>NOT(ISERROR(SEARCH('Listados Datos'!$T$6,AB352)))</xm:f>
            <xm:f>'Listados Datos'!$T$6</xm:f>
            <x14:dxf>
              <font>
                <b/>
                <i val="0"/>
              </font>
              <fill>
                <patternFill>
                  <bgColor rgb="FF92D050"/>
                </patternFill>
              </fill>
            </x14:dxf>
          </x14:cfRule>
          <xm:sqref>AB352:AB353</xm:sqref>
        </x14:conditionalFormatting>
        <x14:conditionalFormatting xmlns:xm="http://schemas.microsoft.com/office/excel/2006/main">
          <x14:cfRule type="containsText" priority="8613" operator="containsText" id="{701BB191-FC43-4941-9C0A-6D8A9C353CFD}">
            <xm:f>NOT(ISERROR(SEARCH('Listados Datos'!$P$3,Z352)))</xm:f>
            <xm:f>'Listados Datos'!$P$3</xm:f>
            <x14:dxf>
              <fill>
                <patternFill>
                  <bgColor rgb="FF99CC00"/>
                </patternFill>
              </fill>
            </x14:dxf>
          </x14:cfRule>
          <x14:cfRule type="containsText" priority="8614" operator="containsText" id="{10669FA6-7B38-43DA-836D-FEA0E81A6DB6}">
            <xm:f>NOT(ISERROR(SEARCH('Listados Datos'!$P$4,Z352)))</xm:f>
            <xm:f>'Listados Datos'!$P$4</xm:f>
            <x14:dxf>
              <fill>
                <patternFill>
                  <bgColor rgb="FF33CC33"/>
                </patternFill>
              </fill>
            </x14:dxf>
          </x14:cfRule>
          <x14:cfRule type="containsText" priority="8615" operator="containsText" id="{4EE0F03C-82C3-43E1-A256-C5EF98DE8019}">
            <xm:f>NOT(ISERROR(SEARCH('Listados Datos'!$P$5,Z352)))</xm:f>
            <xm:f>'Listados Datos'!$P$5</xm:f>
            <x14:dxf>
              <fill>
                <patternFill>
                  <bgColor rgb="FFFFFF00"/>
                </patternFill>
              </fill>
            </x14:dxf>
          </x14:cfRule>
          <x14:cfRule type="containsText" priority="8616" operator="containsText" id="{325662A4-4EAD-42FA-941D-8D6616E4077B}">
            <xm:f>NOT(ISERROR(SEARCH('Listados Datos'!$P$6,Z352)))</xm:f>
            <xm:f>'Listados Datos'!$P$6</xm:f>
            <x14:dxf>
              <fill>
                <patternFill>
                  <bgColor rgb="FFFFC000"/>
                </patternFill>
              </fill>
            </x14:dxf>
          </x14:cfRule>
          <x14:cfRule type="containsText" priority="8617" operator="containsText" id="{BF749659-B87B-4478-9BF3-F05BF844B651}">
            <xm:f>NOT(ISERROR(SEARCH('Listados Datos'!$P$7,Z352)))</xm:f>
            <xm:f>'Listados Datos'!$P$7</xm:f>
            <x14:dxf>
              <fill>
                <patternFill>
                  <bgColor rgb="FFFF0000"/>
                </patternFill>
              </fill>
            </x14:dxf>
          </x14:cfRule>
          <xm:sqref>Z352:Z353</xm:sqref>
        </x14:conditionalFormatting>
        <x14:conditionalFormatting xmlns:xm="http://schemas.microsoft.com/office/excel/2006/main">
          <x14:cfRule type="containsText" priority="8589" operator="containsText" id="{600351D6-C068-4AE3-B99C-8ECF353F991D}">
            <xm:f>NOT(ISERROR(SEARCH('Listados Datos'!$T$3,AT352)))</xm:f>
            <xm:f>'Listados Datos'!$T$3</xm:f>
            <x14:dxf>
              <fill>
                <patternFill patternType="solid">
                  <bgColor rgb="FFC00000"/>
                </patternFill>
              </fill>
            </x14:dxf>
          </x14:cfRule>
          <x14:cfRule type="containsText" priority="8590" operator="containsText" id="{34D18576-FCCE-4118-97FF-5D799FEDCEB4}">
            <xm:f>NOT(ISERROR(SEARCH('Listados Datos'!$T$4,AT352)))</xm:f>
            <xm:f>'Listados Datos'!$T$4</xm:f>
            <x14:dxf>
              <font>
                <b/>
                <i val="0"/>
                <color theme="0"/>
              </font>
              <fill>
                <patternFill>
                  <bgColor rgb="FFE26B0A"/>
                </patternFill>
              </fill>
            </x14:dxf>
          </x14:cfRule>
          <x14:cfRule type="containsText" priority="8591" operator="containsText" id="{DDF71D4B-A2E0-4D29-81EC-AFC888E79D1E}">
            <xm:f>NOT(ISERROR(SEARCH('Listados Datos'!$T$5,AT352)))</xm:f>
            <xm:f>'Listados Datos'!$T$5</xm:f>
            <x14:dxf>
              <font>
                <b/>
                <i val="0"/>
                <color auto="1"/>
              </font>
              <fill>
                <patternFill>
                  <bgColor rgb="FFFFFF00"/>
                </patternFill>
              </fill>
            </x14:dxf>
          </x14:cfRule>
          <x14:cfRule type="containsText" priority="8592" operator="containsText" id="{AECA4365-EA88-411F-AAD0-DD25EA6AF02E}">
            <xm:f>NOT(ISERROR(SEARCH('Listados Datos'!$T$6,AT352)))</xm:f>
            <xm:f>'Listados Datos'!$T$6</xm:f>
            <x14:dxf>
              <font>
                <b/>
                <i val="0"/>
              </font>
              <fill>
                <patternFill>
                  <bgColor rgb="FF92D050"/>
                </patternFill>
              </fill>
            </x14:dxf>
          </x14:cfRule>
          <xm:sqref>AT352</xm:sqref>
        </x14:conditionalFormatting>
        <x14:conditionalFormatting xmlns:xm="http://schemas.microsoft.com/office/excel/2006/main">
          <x14:cfRule type="containsText" priority="8579" operator="containsText" id="{4A7F13D8-FC6F-428A-9664-98AE0A503141}">
            <xm:f>NOT(ISERROR(SEARCH('Listados Datos'!$P$3,AR352)))</xm:f>
            <xm:f>'Listados Datos'!$P$3</xm:f>
            <x14:dxf>
              <fill>
                <patternFill>
                  <bgColor rgb="FF99CC00"/>
                </patternFill>
              </fill>
            </x14:dxf>
          </x14:cfRule>
          <x14:cfRule type="containsText" priority="8580" operator="containsText" id="{7BBA169C-6FA0-4DC4-BBA9-76376666B229}">
            <xm:f>NOT(ISERROR(SEARCH('Listados Datos'!$P$4,AR352)))</xm:f>
            <xm:f>'Listados Datos'!$P$4</xm:f>
            <x14:dxf>
              <fill>
                <patternFill>
                  <bgColor rgb="FF33CC33"/>
                </patternFill>
              </fill>
            </x14:dxf>
          </x14:cfRule>
          <x14:cfRule type="containsText" priority="8581" operator="containsText" id="{80C8A2F9-BF62-4EB1-86E5-1DE7523A2D87}">
            <xm:f>NOT(ISERROR(SEARCH('Listados Datos'!$P$5,AR352)))</xm:f>
            <xm:f>'Listados Datos'!$P$5</xm:f>
            <x14:dxf>
              <fill>
                <patternFill>
                  <bgColor rgb="FFFFFF00"/>
                </patternFill>
              </fill>
            </x14:dxf>
          </x14:cfRule>
          <x14:cfRule type="containsText" priority="8582" operator="containsText" id="{6E6D0B97-4B61-4676-A015-5E93E477C4EE}">
            <xm:f>NOT(ISERROR(SEARCH('Listados Datos'!$P$6,AR352)))</xm:f>
            <xm:f>'Listados Datos'!$P$6</xm:f>
            <x14:dxf>
              <fill>
                <patternFill>
                  <bgColor rgb="FFFFC000"/>
                </patternFill>
              </fill>
            </x14:dxf>
          </x14:cfRule>
          <x14:cfRule type="containsText" priority="8583" operator="containsText" id="{B9DB473A-CCC6-4D42-AD11-3F44F44FD3FF}">
            <xm:f>NOT(ISERROR(SEARCH('Listados Datos'!$P$7,AR352)))</xm:f>
            <xm:f>'Listados Datos'!$P$7</xm:f>
            <x14:dxf>
              <fill>
                <patternFill>
                  <bgColor rgb="FFFF0000"/>
                </patternFill>
              </fill>
            </x14:dxf>
          </x14:cfRule>
          <xm:sqref>AR352</xm:sqref>
        </x14:conditionalFormatting>
        <x14:conditionalFormatting xmlns:xm="http://schemas.microsoft.com/office/excel/2006/main">
          <x14:cfRule type="containsText" priority="8575" operator="containsText" id="{D3C2B61A-FA93-40D8-8C07-C67E2421098E}">
            <xm:f>NOT(ISERROR(SEARCH('Listados Datos'!$T$3,AT353)))</xm:f>
            <xm:f>'Listados Datos'!$T$3</xm:f>
            <x14:dxf>
              <fill>
                <patternFill patternType="solid">
                  <bgColor rgb="FFC00000"/>
                </patternFill>
              </fill>
            </x14:dxf>
          </x14:cfRule>
          <x14:cfRule type="containsText" priority="8576" operator="containsText" id="{AF65266C-4892-4C1A-8A70-FE17D12F660A}">
            <xm:f>NOT(ISERROR(SEARCH('Listados Datos'!$T$4,AT353)))</xm:f>
            <xm:f>'Listados Datos'!$T$4</xm:f>
            <x14:dxf>
              <font>
                <b/>
                <i val="0"/>
                <color theme="0"/>
              </font>
              <fill>
                <patternFill>
                  <bgColor rgb="FFE26B0A"/>
                </patternFill>
              </fill>
            </x14:dxf>
          </x14:cfRule>
          <x14:cfRule type="containsText" priority="8577" operator="containsText" id="{8A6A21B7-C700-4BA2-89A3-B898CD15A1B8}">
            <xm:f>NOT(ISERROR(SEARCH('Listados Datos'!$T$5,AT353)))</xm:f>
            <xm:f>'Listados Datos'!$T$5</xm:f>
            <x14:dxf>
              <font>
                <b/>
                <i val="0"/>
                <color auto="1"/>
              </font>
              <fill>
                <patternFill>
                  <bgColor rgb="FFFFFF00"/>
                </patternFill>
              </fill>
            </x14:dxf>
          </x14:cfRule>
          <x14:cfRule type="containsText" priority="8578" operator="containsText" id="{B4AE97E3-A285-45E2-A403-54B9A441AF34}">
            <xm:f>NOT(ISERROR(SEARCH('Listados Datos'!$T$6,AT353)))</xm:f>
            <xm:f>'Listados Datos'!$T$6</xm:f>
            <x14:dxf>
              <font>
                <b/>
                <i val="0"/>
              </font>
              <fill>
                <patternFill>
                  <bgColor rgb="FF92D050"/>
                </patternFill>
              </fill>
            </x14:dxf>
          </x14:cfRule>
          <xm:sqref>AT353</xm:sqref>
        </x14:conditionalFormatting>
        <x14:conditionalFormatting xmlns:xm="http://schemas.microsoft.com/office/excel/2006/main">
          <x14:cfRule type="containsText" priority="8565" operator="containsText" id="{1548BEF9-4CA6-418E-A251-D2A547E04B62}">
            <xm:f>NOT(ISERROR(SEARCH('Listados Datos'!$P$3,AR353)))</xm:f>
            <xm:f>'Listados Datos'!$P$3</xm:f>
            <x14:dxf>
              <fill>
                <patternFill>
                  <bgColor rgb="FF99CC00"/>
                </patternFill>
              </fill>
            </x14:dxf>
          </x14:cfRule>
          <x14:cfRule type="containsText" priority="8566" operator="containsText" id="{63AAFC9C-16D3-4CF3-AF82-46C655501223}">
            <xm:f>NOT(ISERROR(SEARCH('Listados Datos'!$P$4,AR353)))</xm:f>
            <xm:f>'Listados Datos'!$P$4</xm:f>
            <x14:dxf>
              <fill>
                <patternFill>
                  <bgColor rgb="FF33CC33"/>
                </patternFill>
              </fill>
            </x14:dxf>
          </x14:cfRule>
          <x14:cfRule type="containsText" priority="8567" operator="containsText" id="{1524DCE5-E450-495E-BFB6-13CF304A34E4}">
            <xm:f>NOT(ISERROR(SEARCH('Listados Datos'!$P$5,AR353)))</xm:f>
            <xm:f>'Listados Datos'!$P$5</xm:f>
            <x14:dxf>
              <fill>
                <patternFill>
                  <bgColor rgb="FFFFFF00"/>
                </patternFill>
              </fill>
            </x14:dxf>
          </x14:cfRule>
          <x14:cfRule type="containsText" priority="8568" operator="containsText" id="{46CBF0DB-9A4F-4159-85C2-C6503444A913}">
            <xm:f>NOT(ISERROR(SEARCH('Listados Datos'!$P$6,AR353)))</xm:f>
            <xm:f>'Listados Datos'!$P$6</xm:f>
            <x14:dxf>
              <fill>
                <patternFill>
                  <bgColor rgb="FFFFC000"/>
                </patternFill>
              </fill>
            </x14:dxf>
          </x14:cfRule>
          <x14:cfRule type="containsText" priority="8569" operator="containsText" id="{C348EA67-A4C4-4FA0-80DC-68A689C84169}">
            <xm:f>NOT(ISERROR(SEARCH('Listados Datos'!$P$7,AR353)))</xm:f>
            <xm:f>'Listados Datos'!$P$7</xm:f>
            <x14:dxf>
              <fill>
                <patternFill>
                  <bgColor rgb="FFFF0000"/>
                </patternFill>
              </fill>
            </x14:dxf>
          </x14:cfRule>
          <xm:sqref>AR353</xm:sqref>
        </x14:conditionalFormatting>
        <x14:conditionalFormatting xmlns:xm="http://schemas.microsoft.com/office/excel/2006/main">
          <x14:cfRule type="containsText" priority="8547" operator="containsText" id="{A43DB2D9-1C49-48C8-880D-E37669386BF6}">
            <xm:f>NOT(ISERROR(SEARCH('Listados Datos'!$T$3,AF354)))</xm:f>
            <xm:f>'Listados Datos'!$T$3</xm:f>
            <x14:dxf>
              <fill>
                <patternFill patternType="solid">
                  <bgColor rgb="FFC00000"/>
                </patternFill>
              </fill>
            </x14:dxf>
          </x14:cfRule>
          <x14:cfRule type="containsText" priority="8548" operator="containsText" id="{A2919405-765D-4365-855E-E67B2007F3A6}">
            <xm:f>NOT(ISERROR(SEARCH('Listados Datos'!$T$4,AF354)))</xm:f>
            <xm:f>'Listados Datos'!$T$4</xm:f>
            <x14:dxf>
              <font>
                <b/>
                <i val="0"/>
                <color theme="0"/>
              </font>
              <fill>
                <patternFill>
                  <bgColor rgb="FFE26B0A"/>
                </patternFill>
              </fill>
            </x14:dxf>
          </x14:cfRule>
          <x14:cfRule type="containsText" priority="8549" operator="containsText" id="{705B5762-77EC-4CA2-B343-90B05533E0E5}">
            <xm:f>NOT(ISERROR(SEARCH('Listados Datos'!$T$5,AF354)))</xm:f>
            <xm:f>'Listados Datos'!$T$5</xm:f>
            <x14:dxf>
              <font>
                <b/>
                <i val="0"/>
                <color auto="1"/>
              </font>
              <fill>
                <patternFill>
                  <bgColor rgb="FFFFFF00"/>
                </patternFill>
              </fill>
            </x14:dxf>
          </x14:cfRule>
          <x14:cfRule type="containsText" priority="8550" operator="containsText" id="{AE6723F9-FB8C-4DDF-A0C1-0CFE062929CE}">
            <xm:f>NOT(ISERROR(SEARCH('Listados Datos'!$T$6,AF354)))</xm:f>
            <xm:f>'Listados Datos'!$T$6</xm:f>
            <x14:dxf>
              <font>
                <b/>
                <i val="0"/>
              </font>
              <fill>
                <patternFill>
                  <bgColor rgb="FF92D050"/>
                </patternFill>
              </fill>
            </x14:dxf>
          </x14:cfRule>
          <xm:sqref>AF354:AF355</xm:sqref>
        </x14:conditionalFormatting>
        <x14:conditionalFormatting xmlns:xm="http://schemas.microsoft.com/office/excel/2006/main">
          <x14:cfRule type="containsText" priority="8543" operator="containsText" id="{7229BC1F-2CE4-4D45-9188-D9FB01E8FA6B}">
            <xm:f>NOT(ISERROR(SEARCH('Listados Datos'!$T$3,AB354)))</xm:f>
            <xm:f>'Listados Datos'!$T$3</xm:f>
            <x14:dxf>
              <fill>
                <patternFill patternType="solid">
                  <bgColor rgb="FFC00000"/>
                </patternFill>
              </fill>
            </x14:dxf>
          </x14:cfRule>
          <x14:cfRule type="containsText" priority="8544" operator="containsText" id="{5D46588A-B244-48DA-9A7C-7556625F264D}">
            <xm:f>NOT(ISERROR(SEARCH('Listados Datos'!$T$4,AB354)))</xm:f>
            <xm:f>'Listados Datos'!$T$4</xm:f>
            <x14:dxf>
              <font>
                <b/>
                <i val="0"/>
                <color theme="0"/>
              </font>
              <fill>
                <patternFill>
                  <bgColor rgb="FFE26B0A"/>
                </patternFill>
              </fill>
            </x14:dxf>
          </x14:cfRule>
          <x14:cfRule type="containsText" priority="8545" operator="containsText" id="{6051ED07-4A3C-4F0B-9F1D-C1F230E55987}">
            <xm:f>NOT(ISERROR(SEARCH('Listados Datos'!$T$5,AB354)))</xm:f>
            <xm:f>'Listados Datos'!$T$5</xm:f>
            <x14:dxf>
              <font>
                <b/>
                <i val="0"/>
                <color auto="1"/>
              </font>
              <fill>
                <patternFill>
                  <bgColor rgb="FFFFFF00"/>
                </patternFill>
              </fill>
            </x14:dxf>
          </x14:cfRule>
          <x14:cfRule type="containsText" priority="8546" operator="containsText" id="{3923C8ED-D899-4B59-B4D2-CBE8B0324FC3}">
            <xm:f>NOT(ISERROR(SEARCH('Listados Datos'!$T$6,AB354)))</xm:f>
            <xm:f>'Listados Datos'!$T$6</xm:f>
            <x14:dxf>
              <font>
                <b/>
                <i val="0"/>
              </font>
              <fill>
                <patternFill>
                  <bgColor rgb="FF92D050"/>
                </patternFill>
              </fill>
            </x14:dxf>
          </x14:cfRule>
          <xm:sqref>AB354:AB355</xm:sqref>
        </x14:conditionalFormatting>
        <x14:conditionalFormatting xmlns:xm="http://schemas.microsoft.com/office/excel/2006/main">
          <x14:cfRule type="containsText" priority="8533" operator="containsText" id="{C6ADC02B-9E73-447B-B0E1-BA1954379CAE}">
            <xm:f>NOT(ISERROR(SEARCH('Listados Datos'!$P$3,Z354)))</xm:f>
            <xm:f>'Listados Datos'!$P$3</xm:f>
            <x14:dxf>
              <fill>
                <patternFill>
                  <bgColor rgb="FF99CC00"/>
                </patternFill>
              </fill>
            </x14:dxf>
          </x14:cfRule>
          <x14:cfRule type="containsText" priority="8534" operator="containsText" id="{EA6D6C93-AC5A-442C-9E6B-0697AAE298BA}">
            <xm:f>NOT(ISERROR(SEARCH('Listados Datos'!$P$4,Z354)))</xm:f>
            <xm:f>'Listados Datos'!$P$4</xm:f>
            <x14:dxf>
              <fill>
                <patternFill>
                  <bgColor rgb="FF33CC33"/>
                </patternFill>
              </fill>
            </x14:dxf>
          </x14:cfRule>
          <x14:cfRule type="containsText" priority="8535" operator="containsText" id="{B3E971FF-F709-4C51-8F53-C7993993F24B}">
            <xm:f>NOT(ISERROR(SEARCH('Listados Datos'!$P$5,Z354)))</xm:f>
            <xm:f>'Listados Datos'!$P$5</xm:f>
            <x14:dxf>
              <fill>
                <patternFill>
                  <bgColor rgb="FFFFFF00"/>
                </patternFill>
              </fill>
            </x14:dxf>
          </x14:cfRule>
          <x14:cfRule type="containsText" priority="8536" operator="containsText" id="{8B58402B-4C8F-4E63-9B97-BABCB9C684A1}">
            <xm:f>NOT(ISERROR(SEARCH('Listados Datos'!$P$6,Z354)))</xm:f>
            <xm:f>'Listados Datos'!$P$6</xm:f>
            <x14:dxf>
              <fill>
                <patternFill>
                  <bgColor rgb="FFFFC000"/>
                </patternFill>
              </fill>
            </x14:dxf>
          </x14:cfRule>
          <x14:cfRule type="containsText" priority="8537" operator="containsText" id="{CBB84255-B5B4-4D3D-89E0-FAB26FF9EDD3}">
            <xm:f>NOT(ISERROR(SEARCH('Listados Datos'!$P$7,Z354)))</xm:f>
            <xm:f>'Listados Datos'!$P$7</xm:f>
            <x14:dxf>
              <fill>
                <patternFill>
                  <bgColor rgb="FFFF0000"/>
                </patternFill>
              </fill>
            </x14:dxf>
          </x14:cfRule>
          <xm:sqref>Z354:Z355</xm:sqref>
        </x14:conditionalFormatting>
        <x14:conditionalFormatting xmlns:xm="http://schemas.microsoft.com/office/excel/2006/main">
          <x14:cfRule type="containsText" priority="8505" operator="containsText" id="{96D27B35-6F59-448E-8FC9-FBD9BD97FB7C}">
            <xm:f>NOT(ISERROR(SEARCH('Listados Datos'!$T$3,AT355)))</xm:f>
            <xm:f>'Listados Datos'!$T$3</xm:f>
            <x14:dxf>
              <fill>
                <patternFill patternType="solid">
                  <bgColor rgb="FFC00000"/>
                </patternFill>
              </fill>
            </x14:dxf>
          </x14:cfRule>
          <x14:cfRule type="containsText" priority="8506" operator="containsText" id="{789F94ED-6623-4A01-A0A3-B887CD98E07C}">
            <xm:f>NOT(ISERROR(SEARCH('Listados Datos'!$T$4,AT355)))</xm:f>
            <xm:f>'Listados Datos'!$T$4</xm:f>
            <x14:dxf>
              <font>
                <b/>
                <i val="0"/>
                <color theme="0"/>
              </font>
              <fill>
                <patternFill>
                  <bgColor rgb="FFE26B0A"/>
                </patternFill>
              </fill>
            </x14:dxf>
          </x14:cfRule>
          <x14:cfRule type="containsText" priority="8507" operator="containsText" id="{CEF632D0-2137-48E5-95A5-27F53E95D96F}">
            <xm:f>NOT(ISERROR(SEARCH('Listados Datos'!$T$5,AT355)))</xm:f>
            <xm:f>'Listados Datos'!$T$5</xm:f>
            <x14:dxf>
              <font>
                <b/>
                <i val="0"/>
                <color auto="1"/>
              </font>
              <fill>
                <patternFill>
                  <bgColor rgb="FFFFFF00"/>
                </patternFill>
              </fill>
            </x14:dxf>
          </x14:cfRule>
          <x14:cfRule type="containsText" priority="8508" operator="containsText" id="{CF8061BB-86D0-4047-BE49-D04E4B4F3D88}">
            <xm:f>NOT(ISERROR(SEARCH('Listados Datos'!$T$6,AT355)))</xm:f>
            <xm:f>'Listados Datos'!$T$6</xm:f>
            <x14:dxf>
              <font>
                <b/>
                <i val="0"/>
              </font>
              <fill>
                <patternFill>
                  <bgColor rgb="FF92D050"/>
                </patternFill>
              </fill>
            </x14:dxf>
          </x14:cfRule>
          <xm:sqref>AT355</xm:sqref>
        </x14:conditionalFormatting>
        <x14:conditionalFormatting xmlns:xm="http://schemas.microsoft.com/office/excel/2006/main">
          <x14:cfRule type="containsText" priority="8453" operator="containsText" id="{20C14F62-B6A4-4227-AFA6-EADE319A933A}">
            <xm:f>NOT(ISERROR(SEARCH('Listados Datos'!$P$3,AR356)))</xm:f>
            <xm:f>'Listados Datos'!$P$3</xm:f>
            <x14:dxf>
              <fill>
                <patternFill>
                  <bgColor rgb="FF99CC00"/>
                </patternFill>
              </fill>
            </x14:dxf>
          </x14:cfRule>
          <x14:cfRule type="containsText" priority="8454" operator="containsText" id="{E96F4855-B0C5-458E-A222-0E2EAF41C76C}">
            <xm:f>NOT(ISERROR(SEARCH('Listados Datos'!$P$4,AR356)))</xm:f>
            <xm:f>'Listados Datos'!$P$4</xm:f>
            <x14:dxf>
              <fill>
                <patternFill>
                  <bgColor rgb="FF33CC33"/>
                </patternFill>
              </fill>
            </x14:dxf>
          </x14:cfRule>
          <x14:cfRule type="containsText" priority="8455" operator="containsText" id="{8BA77087-8E32-4C1B-A960-D466AB527730}">
            <xm:f>NOT(ISERROR(SEARCH('Listados Datos'!$P$5,AR356)))</xm:f>
            <xm:f>'Listados Datos'!$P$5</xm:f>
            <x14:dxf>
              <fill>
                <patternFill>
                  <bgColor rgb="FFFFFF00"/>
                </patternFill>
              </fill>
            </x14:dxf>
          </x14:cfRule>
          <x14:cfRule type="containsText" priority="8456" operator="containsText" id="{529A0EA6-33A1-4DA5-9E79-417959784E64}">
            <xm:f>NOT(ISERROR(SEARCH('Listados Datos'!$P$6,AR356)))</xm:f>
            <xm:f>'Listados Datos'!$P$6</xm:f>
            <x14:dxf>
              <fill>
                <patternFill>
                  <bgColor rgb="FFFFC000"/>
                </patternFill>
              </fill>
            </x14:dxf>
          </x14:cfRule>
          <x14:cfRule type="containsText" priority="8457" operator="containsText" id="{65C79062-D51F-4BC3-8B3F-54AF205A23C3}">
            <xm:f>NOT(ISERROR(SEARCH('Listados Datos'!$P$7,AR356)))</xm:f>
            <xm:f>'Listados Datos'!$P$7</xm:f>
            <x14:dxf>
              <fill>
                <patternFill>
                  <bgColor rgb="FFFF0000"/>
                </patternFill>
              </fill>
            </x14:dxf>
          </x14:cfRule>
          <xm:sqref>AR356</xm:sqref>
        </x14:conditionalFormatting>
        <x14:conditionalFormatting xmlns:xm="http://schemas.microsoft.com/office/excel/2006/main">
          <x14:cfRule type="containsText" priority="8491" operator="containsText" id="{15D981B3-0412-48EE-8041-5F5A25FC8621}">
            <xm:f>NOT(ISERROR(SEARCH('Listados Datos'!$T$3,AF356)))</xm:f>
            <xm:f>'Listados Datos'!$T$3</xm:f>
            <x14:dxf>
              <fill>
                <patternFill patternType="solid">
                  <bgColor rgb="FFC00000"/>
                </patternFill>
              </fill>
            </x14:dxf>
          </x14:cfRule>
          <x14:cfRule type="containsText" priority="8492" operator="containsText" id="{12228E6C-E8FC-472B-A5FE-E93D492AF2A2}">
            <xm:f>NOT(ISERROR(SEARCH('Listados Datos'!$T$4,AF356)))</xm:f>
            <xm:f>'Listados Datos'!$T$4</xm:f>
            <x14:dxf>
              <font>
                <b/>
                <i val="0"/>
                <color theme="0"/>
              </font>
              <fill>
                <patternFill>
                  <bgColor rgb="FFE26B0A"/>
                </patternFill>
              </fill>
            </x14:dxf>
          </x14:cfRule>
          <x14:cfRule type="containsText" priority="8493" operator="containsText" id="{CA1CC4CD-6143-4581-9C1E-99886C771EBB}">
            <xm:f>NOT(ISERROR(SEARCH('Listados Datos'!$T$5,AF356)))</xm:f>
            <xm:f>'Listados Datos'!$T$5</xm:f>
            <x14:dxf>
              <font>
                <b/>
                <i val="0"/>
                <color auto="1"/>
              </font>
              <fill>
                <patternFill>
                  <bgColor rgb="FFFFFF00"/>
                </patternFill>
              </fill>
            </x14:dxf>
          </x14:cfRule>
          <x14:cfRule type="containsText" priority="8494" operator="containsText" id="{4C8F3950-E034-4E3B-A21B-1923FA933012}">
            <xm:f>NOT(ISERROR(SEARCH('Listados Datos'!$T$6,AF356)))</xm:f>
            <xm:f>'Listados Datos'!$T$6</xm:f>
            <x14:dxf>
              <font>
                <b/>
                <i val="0"/>
              </font>
              <fill>
                <patternFill>
                  <bgColor rgb="FF92D050"/>
                </patternFill>
              </fill>
            </x14:dxf>
          </x14:cfRule>
          <xm:sqref>AF356</xm:sqref>
        </x14:conditionalFormatting>
        <x14:conditionalFormatting xmlns:xm="http://schemas.microsoft.com/office/excel/2006/main">
          <x14:cfRule type="containsText" priority="8487" operator="containsText" id="{FD3BB00B-0CA9-4578-B720-B6820ABDC0AC}">
            <xm:f>NOT(ISERROR(SEARCH('Listados Datos'!$T$3,AB356)))</xm:f>
            <xm:f>'Listados Datos'!$T$3</xm:f>
            <x14:dxf>
              <fill>
                <patternFill patternType="solid">
                  <bgColor rgb="FFC00000"/>
                </patternFill>
              </fill>
            </x14:dxf>
          </x14:cfRule>
          <x14:cfRule type="containsText" priority="8488" operator="containsText" id="{239441AB-CEC3-4E73-BBC8-865312DC08DF}">
            <xm:f>NOT(ISERROR(SEARCH('Listados Datos'!$T$4,AB356)))</xm:f>
            <xm:f>'Listados Datos'!$T$4</xm:f>
            <x14:dxf>
              <font>
                <b/>
                <i val="0"/>
                <color theme="0"/>
              </font>
              <fill>
                <patternFill>
                  <bgColor rgb="FFE26B0A"/>
                </patternFill>
              </fill>
            </x14:dxf>
          </x14:cfRule>
          <x14:cfRule type="containsText" priority="8489" operator="containsText" id="{DC178D3C-533B-4590-BDB6-2E96BE6B4E4B}">
            <xm:f>NOT(ISERROR(SEARCH('Listados Datos'!$T$5,AB356)))</xm:f>
            <xm:f>'Listados Datos'!$T$5</xm:f>
            <x14:dxf>
              <font>
                <b/>
                <i val="0"/>
                <color auto="1"/>
              </font>
              <fill>
                <patternFill>
                  <bgColor rgb="FFFFFF00"/>
                </patternFill>
              </fill>
            </x14:dxf>
          </x14:cfRule>
          <x14:cfRule type="containsText" priority="8490" operator="containsText" id="{702BE3D4-6F1C-4232-8070-A3F3948C1A5C}">
            <xm:f>NOT(ISERROR(SEARCH('Listados Datos'!$T$6,AB356)))</xm:f>
            <xm:f>'Listados Datos'!$T$6</xm:f>
            <x14:dxf>
              <font>
                <b/>
                <i val="0"/>
              </font>
              <fill>
                <patternFill>
                  <bgColor rgb="FF92D050"/>
                </patternFill>
              </fill>
            </x14:dxf>
          </x14:cfRule>
          <xm:sqref>AB356</xm:sqref>
        </x14:conditionalFormatting>
        <x14:conditionalFormatting xmlns:xm="http://schemas.microsoft.com/office/excel/2006/main">
          <x14:cfRule type="containsText" priority="8477" operator="containsText" id="{9AA6F6D0-5B11-4CD3-8C44-E33CD93085A8}">
            <xm:f>NOT(ISERROR(SEARCH('Listados Datos'!$P$3,Z356)))</xm:f>
            <xm:f>'Listados Datos'!$P$3</xm:f>
            <x14:dxf>
              <fill>
                <patternFill>
                  <bgColor rgb="FF99CC00"/>
                </patternFill>
              </fill>
            </x14:dxf>
          </x14:cfRule>
          <x14:cfRule type="containsText" priority="8478" operator="containsText" id="{445201F9-3010-43FE-A111-6CEB3A7205FA}">
            <xm:f>NOT(ISERROR(SEARCH('Listados Datos'!$P$4,Z356)))</xm:f>
            <xm:f>'Listados Datos'!$P$4</xm:f>
            <x14:dxf>
              <fill>
                <patternFill>
                  <bgColor rgb="FF33CC33"/>
                </patternFill>
              </fill>
            </x14:dxf>
          </x14:cfRule>
          <x14:cfRule type="containsText" priority="8479" operator="containsText" id="{741549D2-49E4-40F8-AF30-BDBD23F2F5F7}">
            <xm:f>NOT(ISERROR(SEARCH('Listados Datos'!$P$5,Z356)))</xm:f>
            <xm:f>'Listados Datos'!$P$5</xm:f>
            <x14:dxf>
              <fill>
                <patternFill>
                  <bgColor rgb="FFFFFF00"/>
                </patternFill>
              </fill>
            </x14:dxf>
          </x14:cfRule>
          <x14:cfRule type="containsText" priority="8480" operator="containsText" id="{5107C740-59FF-425A-9A65-5CE7E32F5B9B}">
            <xm:f>NOT(ISERROR(SEARCH('Listados Datos'!$P$6,Z356)))</xm:f>
            <xm:f>'Listados Datos'!$P$6</xm:f>
            <x14:dxf>
              <fill>
                <patternFill>
                  <bgColor rgb="FFFFC000"/>
                </patternFill>
              </fill>
            </x14:dxf>
          </x14:cfRule>
          <x14:cfRule type="containsText" priority="8481" operator="containsText" id="{3635EBEE-CE63-4DF6-9BAA-A00FB0991FF5}">
            <xm:f>NOT(ISERROR(SEARCH('Listados Datos'!$P$7,Z356)))</xm:f>
            <xm:f>'Listados Datos'!$P$7</xm:f>
            <x14:dxf>
              <fill>
                <patternFill>
                  <bgColor rgb="FFFF0000"/>
                </patternFill>
              </fill>
            </x14:dxf>
          </x14:cfRule>
          <xm:sqref>Z356</xm:sqref>
        </x14:conditionalFormatting>
        <x14:conditionalFormatting xmlns:xm="http://schemas.microsoft.com/office/excel/2006/main">
          <x14:cfRule type="containsText" priority="8463" operator="containsText" id="{483E5505-0940-4CD3-9A00-6D41961C5288}">
            <xm:f>NOT(ISERROR(SEARCH('Listados Datos'!$T$3,AT356)))</xm:f>
            <xm:f>'Listados Datos'!$T$3</xm:f>
            <x14:dxf>
              <fill>
                <patternFill patternType="solid">
                  <bgColor rgb="FFC00000"/>
                </patternFill>
              </fill>
            </x14:dxf>
          </x14:cfRule>
          <x14:cfRule type="containsText" priority="8464" operator="containsText" id="{EA693363-2DA2-4BA7-8024-511899677ADE}">
            <xm:f>NOT(ISERROR(SEARCH('Listados Datos'!$T$4,AT356)))</xm:f>
            <xm:f>'Listados Datos'!$T$4</xm:f>
            <x14:dxf>
              <font>
                <b/>
                <i val="0"/>
                <color theme="0"/>
              </font>
              <fill>
                <patternFill>
                  <bgColor rgb="FFE26B0A"/>
                </patternFill>
              </fill>
            </x14:dxf>
          </x14:cfRule>
          <x14:cfRule type="containsText" priority="8465" operator="containsText" id="{0DC42D81-AC21-473E-87D0-B4126A365CF5}">
            <xm:f>NOT(ISERROR(SEARCH('Listados Datos'!$T$5,AT356)))</xm:f>
            <xm:f>'Listados Datos'!$T$5</xm:f>
            <x14:dxf>
              <font>
                <b/>
                <i val="0"/>
                <color auto="1"/>
              </font>
              <fill>
                <patternFill>
                  <bgColor rgb="FFFFFF00"/>
                </patternFill>
              </fill>
            </x14:dxf>
          </x14:cfRule>
          <x14:cfRule type="containsText" priority="8466" operator="containsText" id="{F0D00139-8702-4D6B-ADD0-E7943383D6A4}">
            <xm:f>NOT(ISERROR(SEARCH('Listados Datos'!$T$6,AT356)))</xm:f>
            <xm:f>'Listados Datos'!$T$6</xm:f>
            <x14:dxf>
              <font>
                <b/>
                <i val="0"/>
              </font>
              <fill>
                <patternFill>
                  <bgColor rgb="FF92D050"/>
                </patternFill>
              </fill>
            </x14:dxf>
          </x14:cfRule>
          <xm:sqref>AT356</xm:sqref>
        </x14:conditionalFormatting>
        <x14:conditionalFormatting xmlns:xm="http://schemas.microsoft.com/office/excel/2006/main">
          <x14:cfRule type="containsText" priority="8303" operator="containsText" id="{08494810-C3EE-4BD0-B757-B828BBF64E93}">
            <xm:f>NOT(ISERROR(SEARCH('Listados Datos'!$P$3,AR367)))</xm:f>
            <xm:f>'Listados Datos'!$P$3</xm:f>
            <x14:dxf>
              <fill>
                <patternFill>
                  <bgColor rgb="FF99CC00"/>
                </patternFill>
              </fill>
            </x14:dxf>
          </x14:cfRule>
          <x14:cfRule type="containsText" priority="8304" operator="containsText" id="{87530763-A438-42B5-9C80-279F31558978}">
            <xm:f>NOT(ISERROR(SEARCH('Listados Datos'!$P$4,AR367)))</xm:f>
            <xm:f>'Listados Datos'!$P$4</xm:f>
            <x14:dxf>
              <fill>
                <patternFill>
                  <bgColor rgb="FF33CC33"/>
                </patternFill>
              </fill>
            </x14:dxf>
          </x14:cfRule>
          <x14:cfRule type="containsText" priority="8305" operator="containsText" id="{AB3C7121-FE58-44BF-9389-B241D78010BB}">
            <xm:f>NOT(ISERROR(SEARCH('Listados Datos'!$P$5,AR367)))</xm:f>
            <xm:f>'Listados Datos'!$P$5</xm:f>
            <x14:dxf>
              <fill>
                <patternFill>
                  <bgColor rgb="FFFFFF00"/>
                </patternFill>
              </fill>
            </x14:dxf>
          </x14:cfRule>
          <x14:cfRule type="containsText" priority="8306" operator="containsText" id="{54F6268A-4566-4CE4-ACA0-126B647DB32B}">
            <xm:f>NOT(ISERROR(SEARCH('Listados Datos'!$P$6,AR367)))</xm:f>
            <xm:f>'Listados Datos'!$P$6</xm:f>
            <x14:dxf>
              <fill>
                <patternFill>
                  <bgColor rgb="FFFFC000"/>
                </patternFill>
              </fill>
            </x14:dxf>
          </x14:cfRule>
          <x14:cfRule type="containsText" priority="8307" operator="containsText" id="{2FFC3DB5-1AAB-45A1-BA2F-CC6678A9145F}">
            <xm:f>NOT(ISERROR(SEARCH('Listados Datos'!$P$7,AR367)))</xm:f>
            <xm:f>'Listados Datos'!$P$7</xm:f>
            <x14:dxf>
              <fill>
                <patternFill>
                  <bgColor rgb="FFFF0000"/>
                </patternFill>
              </fill>
            </x14:dxf>
          </x14:cfRule>
          <xm:sqref>AR367</xm:sqref>
        </x14:conditionalFormatting>
        <x14:conditionalFormatting xmlns:xm="http://schemas.microsoft.com/office/excel/2006/main">
          <x14:cfRule type="containsText" priority="8369" operator="containsText" id="{8AB4DD5E-4A99-4E8B-8074-10E62B974717}">
            <xm:f>NOT(ISERROR(SEARCH('Listados Datos'!$T$3,AT369)))</xm:f>
            <xm:f>'Listados Datos'!$T$3</xm:f>
            <x14:dxf>
              <fill>
                <patternFill patternType="solid">
                  <bgColor rgb="FFC00000"/>
                </patternFill>
              </fill>
            </x14:dxf>
          </x14:cfRule>
          <x14:cfRule type="containsText" priority="8370" operator="containsText" id="{8EE93C80-AA28-4B39-9E25-8D90404137B3}">
            <xm:f>NOT(ISERROR(SEARCH('Listados Datos'!$T$4,AT369)))</xm:f>
            <xm:f>'Listados Datos'!$T$4</xm:f>
            <x14:dxf>
              <font>
                <b/>
                <i val="0"/>
                <color theme="0"/>
              </font>
              <fill>
                <patternFill>
                  <bgColor rgb="FFE26B0A"/>
                </patternFill>
              </fill>
            </x14:dxf>
          </x14:cfRule>
          <x14:cfRule type="containsText" priority="8371" operator="containsText" id="{EE856ED3-EB3E-4A69-8BB1-59A9C5099BA6}">
            <xm:f>NOT(ISERROR(SEARCH('Listados Datos'!$T$5,AT369)))</xm:f>
            <xm:f>'Listados Datos'!$T$5</xm:f>
            <x14:dxf>
              <font>
                <b/>
                <i val="0"/>
                <color auto="1"/>
              </font>
              <fill>
                <patternFill>
                  <bgColor rgb="FFFFFF00"/>
                </patternFill>
              </fill>
            </x14:dxf>
          </x14:cfRule>
          <x14:cfRule type="containsText" priority="8372" operator="containsText" id="{374564FE-97B9-4CE1-AE0F-F7EDE1109C86}">
            <xm:f>NOT(ISERROR(SEARCH('Listados Datos'!$T$6,AT369)))</xm:f>
            <xm:f>'Listados Datos'!$T$6</xm:f>
            <x14:dxf>
              <font>
                <b/>
                <i val="0"/>
              </font>
              <fill>
                <patternFill>
                  <bgColor rgb="FF92D050"/>
                </patternFill>
              </fill>
            </x14:dxf>
          </x14:cfRule>
          <xm:sqref>AT369</xm:sqref>
        </x14:conditionalFormatting>
        <x14:conditionalFormatting xmlns:xm="http://schemas.microsoft.com/office/excel/2006/main">
          <x14:cfRule type="containsText" priority="8359" operator="containsText" id="{7876DE67-E08C-44A1-9DDE-984B0D1C8E0E}">
            <xm:f>NOT(ISERROR(SEARCH('Listados Datos'!$P$3,AR369)))</xm:f>
            <xm:f>'Listados Datos'!$P$3</xm:f>
            <x14:dxf>
              <fill>
                <patternFill>
                  <bgColor rgb="FF99CC00"/>
                </patternFill>
              </fill>
            </x14:dxf>
          </x14:cfRule>
          <x14:cfRule type="containsText" priority="8360" operator="containsText" id="{0C3B0F5D-757B-4C58-9BA5-6BFC1CD88352}">
            <xm:f>NOT(ISERROR(SEARCH('Listados Datos'!$P$4,AR369)))</xm:f>
            <xm:f>'Listados Datos'!$P$4</xm:f>
            <x14:dxf>
              <fill>
                <patternFill>
                  <bgColor rgb="FF33CC33"/>
                </patternFill>
              </fill>
            </x14:dxf>
          </x14:cfRule>
          <x14:cfRule type="containsText" priority="8361" operator="containsText" id="{0D2E4515-A620-4C47-8240-FAF3D30AFC2D}">
            <xm:f>NOT(ISERROR(SEARCH('Listados Datos'!$P$5,AR369)))</xm:f>
            <xm:f>'Listados Datos'!$P$5</xm:f>
            <x14:dxf>
              <fill>
                <patternFill>
                  <bgColor rgb="FFFFFF00"/>
                </patternFill>
              </fill>
            </x14:dxf>
          </x14:cfRule>
          <x14:cfRule type="containsText" priority="8362" operator="containsText" id="{7AEEB063-DD1B-4ED4-9A7F-8624B993B509}">
            <xm:f>NOT(ISERROR(SEARCH('Listados Datos'!$P$6,AR369)))</xm:f>
            <xm:f>'Listados Datos'!$P$6</xm:f>
            <x14:dxf>
              <fill>
                <patternFill>
                  <bgColor rgb="FFFFC000"/>
                </patternFill>
              </fill>
            </x14:dxf>
          </x14:cfRule>
          <x14:cfRule type="containsText" priority="8363" operator="containsText" id="{5B62A684-76D6-4A63-817D-8581C4749E38}">
            <xm:f>NOT(ISERROR(SEARCH('Listados Datos'!$P$7,AR369)))</xm:f>
            <xm:f>'Listados Datos'!$P$7</xm:f>
            <x14:dxf>
              <fill>
                <patternFill>
                  <bgColor rgb="FFFF0000"/>
                </patternFill>
              </fill>
            </x14:dxf>
          </x14:cfRule>
          <xm:sqref>AR369</xm:sqref>
        </x14:conditionalFormatting>
        <x14:conditionalFormatting xmlns:xm="http://schemas.microsoft.com/office/excel/2006/main">
          <x14:cfRule type="containsText" priority="8327" operator="containsText" id="{8963241A-30E3-4777-9001-38F064EC05E2}">
            <xm:f>NOT(ISERROR(SEARCH('Listados Datos'!$T$3,AT366)))</xm:f>
            <xm:f>'Listados Datos'!$T$3</xm:f>
            <x14:dxf>
              <fill>
                <patternFill patternType="solid">
                  <bgColor rgb="FFC00000"/>
                </patternFill>
              </fill>
            </x14:dxf>
          </x14:cfRule>
          <x14:cfRule type="containsText" priority="8328" operator="containsText" id="{941B1B14-064D-4544-8DE8-8168994994AF}">
            <xm:f>NOT(ISERROR(SEARCH('Listados Datos'!$T$4,AT366)))</xm:f>
            <xm:f>'Listados Datos'!$T$4</xm:f>
            <x14:dxf>
              <font>
                <b/>
                <i val="0"/>
                <color theme="0"/>
              </font>
              <fill>
                <patternFill>
                  <bgColor rgb="FFE26B0A"/>
                </patternFill>
              </fill>
            </x14:dxf>
          </x14:cfRule>
          <x14:cfRule type="containsText" priority="8329" operator="containsText" id="{D01A4B6D-4F08-495F-AB38-112A3EA1588E}">
            <xm:f>NOT(ISERROR(SEARCH('Listados Datos'!$T$5,AT366)))</xm:f>
            <xm:f>'Listados Datos'!$T$5</xm:f>
            <x14:dxf>
              <font>
                <b/>
                <i val="0"/>
                <color auto="1"/>
              </font>
              <fill>
                <patternFill>
                  <bgColor rgb="FFFFFF00"/>
                </patternFill>
              </fill>
            </x14:dxf>
          </x14:cfRule>
          <x14:cfRule type="containsText" priority="8330" operator="containsText" id="{85303085-8EEB-4DCE-BC56-F5D2192F9AD8}">
            <xm:f>NOT(ISERROR(SEARCH('Listados Datos'!$T$6,AT366)))</xm:f>
            <xm:f>'Listados Datos'!$T$6</xm:f>
            <x14:dxf>
              <font>
                <b/>
                <i val="0"/>
              </font>
              <fill>
                <patternFill>
                  <bgColor rgb="FF92D050"/>
                </patternFill>
              </fill>
            </x14:dxf>
          </x14:cfRule>
          <xm:sqref>AT366</xm:sqref>
        </x14:conditionalFormatting>
        <x14:conditionalFormatting xmlns:xm="http://schemas.microsoft.com/office/excel/2006/main">
          <x14:cfRule type="containsText" priority="8317" operator="containsText" id="{AFB13323-D2DC-4155-BB91-0E6ECFF18ECC}">
            <xm:f>NOT(ISERROR(SEARCH('Listados Datos'!$P$3,AR366)))</xm:f>
            <xm:f>'Listados Datos'!$P$3</xm:f>
            <x14:dxf>
              <fill>
                <patternFill>
                  <bgColor rgb="FF99CC00"/>
                </patternFill>
              </fill>
            </x14:dxf>
          </x14:cfRule>
          <x14:cfRule type="containsText" priority="8318" operator="containsText" id="{0AB6ACD8-CEB1-4BE7-8C32-B0811F4F04C5}">
            <xm:f>NOT(ISERROR(SEARCH('Listados Datos'!$P$4,AR366)))</xm:f>
            <xm:f>'Listados Datos'!$P$4</xm:f>
            <x14:dxf>
              <fill>
                <patternFill>
                  <bgColor rgb="FF33CC33"/>
                </patternFill>
              </fill>
            </x14:dxf>
          </x14:cfRule>
          <x14:cfRule type="containsText" priority="8319" operator="containsText" id="{76E9B393-A508-4A25-9E12-945F8B5C7C5A}">
            <xm:f>NOT(ISERROR(SEARCH('Listados Datos'!$P$5,AR366)))</xm:f>
            <xm:f>'Listados Datos'!$P$5</xm:f>
            <x14:dxf>
              <fill>
                <patternFill>
                  <bgColor rgb="FFFFFF00"/>
                </patternFill>
              </fill>
            </x14:dxf>
          </x14:cfRule>
          <x14:cfRule type="containsText" priority="8320" operator="containsText" id="{016B02C9-BF76-4681-BA73-DF28016596D9}">
            <xm:f>NOT(ISERROR(SEARCH('Listados Datos'!$P$6,AR366)))</xm:f>
            <xm:f>'Listados Datos'!$P$6</xm:f>
            <x14:dxf>
              <fill>
                <patternFill>
                  <bgColor rgb="FFFFC000"/>
                </patternFill>
              </fill>
            </x14:dxf>
          </x14:cfRule>
          <x14:cfRule type="containsText" priority="8321" operator="containsText" id="{2A62BB88-8561-438C-8B3C-A596751D08D8}">
            <xm:f>NOT(ISERROR(SEARCH('Listados Datos'!$P$7,AR366)))</xm:f>
            <xm:f>'Listados Datos'!$P$7</xm:f>
            <x14:dxf>
              <fill>
                <patternFill>
                  <bgColor rgb="FFFF0000"/>
                </patternFill>
              </fill>
            </x14:dxf>
          </x14:cfRule>
          <xm:sqref>AR366</xm:sqref>
        </x14:conditionalFormatting>
        <x14:conditionalFormatting xmlns:xm="http://schemas.microsoft.com/office/excel/2006/main">
          <x14:cfRule type="containsText" priority="8435" operator="containsText" id="{CF6B28B2-6A57-45FE-B17C-0BA1B81FEC67}">
            <xm:f>NOT(ISERROR(SEARCH('Listados Datos'!$T$3,AF364)))</xm:f>
            <xm:f>'Listados Datos'!$T$3</xm:f>
            <x14:dxf>
              <fill>
                <patternFill patternType="solid">
                  <bgColor rgb="FFC00000"/>
                </patternFill>
              </fill>
            </x14:dxf>
          </x14:cfRule>
          <x14:cfRule type="containsText" priority="8436" operator="containsText" id="{8BFB480E-8CB6-42A1-9E89-9B1FE83FD166}">
            <xm:f>NOT(ISERROR(SEARCH('Listados Datos'!$T$4,AF364)))</xm:f>
            <xm:f>'Listados Datos'!$T$4</xm:f>
            <x14:dxf>
              <font>
                <b/>
                <i val="0"/>
                <color theme="0"/>
              </font>
              <fill>
                <patternFill>
                  <bgColor rgb="FFE26B0A"/>
                </patternFill>
              </fill>
            </x14:dxf>
          </x14:cfRule>
          <x14:cfRule type="containsText" priority="8437" operator="containsText" id="{86A9E11C-7080-4CCB-ACB6-59FA4B563070}">
            <xm:f>NOT(ISERROR(SEARCH('Listados Datos'!$T$5,AF364)))</xm:f>
            <xm:f>'Listados Datos'!$T$5</xm:f>
            <x14:dxf>
              <font>
                <b/>
                <i val="0"/>
                <color auto="1"/>
              </font>
              <fill>
                <patternFill>
                  <bgColor rgb="FFFFFF00"/>
                </patternFill>
              </fill>
            </x14:dxf>
          </x14:cfRule>
          <x14:cfRule type="containsText" priority="8438" operator="containsText" id="{C5ADA79B-0EC7-45D2-AA23-CF470A41BBFA}">
            <xm:f>NOT(ISERROR(SEARCH('Listados Datos'!$T$6,AF364)))</xm:f>
            <xm:f>'Listados Datos'!$T$6</xm:f>
            <x14:dxf>
              <font>
                <b/>
                <i val="0"/>
              </font>
              <fill>
                <patternFill>
                  <bgColor rgb="FF92D050"/>
                </patternFill>
              </fill>
            </x14:dxf>
          </x14:cfRule>
          <xm:sqref>AF364:AF365 AF369</xm:sqref>
        </x14:conditionalFormatting>
        <x14:conditionalFormatting xmlns:xm="http://schemas.microsoft.com/office/excel/2006/main">
          <x14:cfRule type="containsText" priority="8431" operator="containsText" id="{D9942D07-AA44-40B2-9F26-047A0C90B353}">
            <xm:f>NOT(ISERROR(SEARCH('Listados Datos'!$T$3,AB364)))</xm:f>
            <xm:f>'Listados Datos'!$T$3</xm:f>
            <x14:dxf>
              <fill>
                <patternFill patternType="solid">
                  <bgColor rgb="FFC00000"/>
                </patternFill>
              </fill>
            </x14:dxf>
          </x14:cfRule>
          <x14:cfRule type="containsText" priority="8432" operator="containsText" id="{919623C4-7AAE-412D-ADD3-5F24A7993F0E}">
            <xm:f>NOT(ISERROR(SEARCH('Listados Datos'!$T$4,AB364)))</xm:f>
            <xm:f>'Listados Datos'!$T$4</xm:f>
            <x14:dxf>
              <font>
                <b/>
                <i val="0"/>
                <color theme="0"/>
              </font>
              <fill>
                <patternFill>
                  <bgColor rgb="FFE26B0A"/>
                </patternFill>
              </fill>
            </x14:dxf>
          </x14:cfRule>
          <x14:cfRule type="containsText" priority="8433" operator="containsText" id="{EDFA753F-C50C-4927-955C-E44CC95DD4C0}">
            <xm:f>NOT(ISERROR(SEARCH('Listados Datos'!$T$5,AB364)))</xm:f>
            <xm:f>'Listados Datos'!$T$5</xm:f>
            <x14:dxf>
              <font>
                <b/>
                <i val="0"/>
                <color auto="1"/>
              </font>
              <fill>
                <patternFill>
                  <bgColor rgb="FFFFFF00"/>
                </patternFill>
              </fill>
            </x14:dxf>
          </x14:cfRule>
          <x14:cfRule type="containsText" priority="8434" operator="containsText" id="{0F86F585-2641-4485-B763-ECF9D3F76FE4}">
            <xm:f>NOT(ISERROR(SEARCH('Listados Datos'!$T$6,AB364)))</xm:f>
            <xm:f>'Listados Datos'!$T$6</xm:f>
            <x14:dxf>
              <font>
                <b/>
                <i val="0"/>
              </font>
              <fill>
                <patternFill>
                  <bgColor rgb="FF92D050"/>
                </patternFill>
              </fill>
            </x14:dxf>
          </x14:cfRule>
          <xm:sqref>AB364:AB365</xm:sqref>
        </x14:conditionalFormatting>
        <x14:conditionalFormatting xmlns:xm="http://schemas.microsoft.com/office/excel/2006/main">
          <x14:cfRule type="containsText" priority="8421" operator="containsText" id="{E004B1C1-FE09-4083-A42E-1DDDDD6488A0}">
            <xm:f>NOT(ISERROR(SEARCH('Listados Datos'!$P$3,Z364)))</xm:f>
            <xm:f>'Listados Datos'!$P$3</xm:f>
            <x14:dxf>
              <fill>
                <patternFill>
                  <bgColor rgb="FF99CC00"/>
                </patternFill>
              </fill>
            </x14:dxf>
          </x14:cfRule>
          <x14:cfRule type="containsText" priority="8422" operator="containsText" id="{3961C212-5F1A-4468-84AC-3883862E63ED}">
            <xm:f>NOT(ISERROR(SEARCH('Listados Datos'!$P$4,Z364)))</xm:f>
            <xm:f>'Listados Datos'!$P$4</xm:f>
            <x14:dxf>
              <fill>
                <patternFill>
                  <bgColor rgb="FF33CC33"/>
                </patternFill>
              </fill>
            </x14:dxf>
          </x14:cfRule>
          <x14:cfRule type="containsText" priority="8423" operator="containsText" id="{ABC85F32-B37A-4909-A6CD-D6B615B75783}">
            <xm:f>NOT(ISERROR(SEARCH('Listados Datos'!$P$5,Z364)))</xm:f>
            <xm:f>'Listados Datos'!$P$5</xm:f>
            <x14:dxf>
              <fill>
                <patternFill>
                  <bgColor rgb="FFFFFF00"/>
                </patternFill>
              </fill>
            </x14:dxf>
          </x14:cfRule>
          <x14:cfRule type="containsText" priority="8424" operator="containsText" id="{D79A173A-5CAB-43BB-8438-5E4DF0BA2463}">
            <xm:f>NOT(ISERROR(SEARCH('Listados Datos'!$P$6,Z364)))</xm:f>
            <xm:f>'Listados Datos'!$P$6</xm:f>
            <x14:dxf>
              <fill>
                <patternFill>
                  <bgColor rgb="FFFFC000"/>
                </patternFill>
              </fill>
            </x14:dxf>
          </x14:cfRule>
          <x14:cfRule type="containsText" priority="8425" operator="containsText" id="{E841337F-EB7B-4AFD-AA01-7B7BCC3D927F}">
            <xm:f>NOT(ISERROR(SEARCH('Listados Datos'!$P$7,Z364)))</xm:f>
            <xm:f>'Listados Datos'!$P$7</xm:f>
            <x14:dxf>
              <fill>
                <patternFill>
                  <bgColor rgb="FFFF0000"/>
                </patternFill>
              </fill>
            </x14:dxf>
          </x14:cfRule>
          <xm:sqref>Z364:Z365</xm:sqref>
        </x14:conditionalFormatting>
        <x14:conditionalFormatting xmlns:xm="http://schemas.microsoft.com/office/excel/2006/main">
          <x14:cfRule type="containsText" priority="8397" operator="containsText" id="{E9D5CB94-D47C-4D4C-BB7A-E5845B5A997F}">
            <xm:f>NOT(ISERROR(SEARCH('Listados Datos'!$T$3,AT364)))</xm:f>
            <xm:f>'Listados Datos'!$T$3</xm:f>
            <x14:dxf>
              <fill>
                <patternFill patternType="solid">
                  <bgColor rgb="FFC00000"/>
                </patternFill>
              </fill>
            </x14:dxf>
          </x14:cfRule>
          <x14:cfRule type="containsText" priority="8398" operator="containsText" id="{3FB3116F-67EB-480B-992C-91A8A8D72168}">
            <xm:f>NOT(ISERROR(SEARCH('Listados Datos'!$T$4,AT364)))</xm:f>
            <xm:f>'Listados Datos'!$T$4</xm:f>
            <x14:dxf>
              <font>
                <b/>
                <i val="0"/>
                <color theme="0"/>
              </font>
              <fill>
                <patternFill>
                  <bgColor rgb="FFE26B0A"/>
                </patternFill>
              </fill>
            </x14:dxf>
          </x14:cfRule>
          <x14:cfRule type="containsText" priority="8399" operator="containsText" id="{276A2987-CA9A-4405-BFB1-46384A31C537}">
            <xm:f>NOT(ISERROR(SEARCH('Listados Datos'!$T$5,AT364)))</xm:f>
            <xm:f>'Listados Datos'!$T$5</xm:f>
            <x14:dxf>
              <font>
                <b/>
                <i val="0"/>
                <color auto="1"/>
              </font>
              <fill>
                <patternFill>
                  <bgColor rgb="FFFFFF00"/>
                </patternFill>
              </fill>
            </x14:dxf>
          </x14:cfRule>
          <x14:cfRule type="containsText" priority="8400" operator="containsText" id="{DD828882-C500-4657-B8DB-EC8996DC914E}">
            <xm:f>NOT(ISERROR(SEARCH('Listados Datos'!$T$6,AT364)))</xm:f>
            <xm:f>'Listados Datos'!$T$6</xm:f>
            <x14:dxf>
              <font>
                <b/>
                <i val="0"/>
              </font>
              <fill>
                <patternFill>
                  <bgColor rgb="FF92D050"/>
                </patternFill>
              </fill>
            </x14:dxf>
          </x14:cfRule>
          <xm:sqref>AT364</xm:sqref>
        </x14:conditionalFormatting>
        <x14:conditionalFormatting xmlns:xm="http://schemas.microsoft.com/office/excel/2006/main">
          <x14:cfRule type="containsText" priority="8387" operator="containsText" id="{641B7FE0-CA73-4972-87F7-777838C5ABB1}">
            <xm:f>NOT(ISERROR(SEARCH('Listados Datos'!$P$3,AR364)))</xm:f>
            <xm:f>'Listados Datos'!$P$3</xm:f>
            <x14:dxf>
              <fill>
                <patternFill>
                  <bgColor rgb="FF99CC00"/>
                </patternFill>
              </fill>
            </x14:dxf>
          </x14:cfRule>
          <x14:cfRule type="containsText" priority="8388" operator="containsText" id="{7416061B-32BC-4EEB-933B-55FEB39A622E}">
            <xm:f>NOT(ISERROR(SEARCH('Listados Datos'!$P$4,AR364)))</xm:f>
            <xm:f>'Listados Datos'!$P$4</xm:f>
            <x14:dxf>
              <fill>
                <patternFill>
                  <bgColor rgb="FF33CC33"/>
                </patternFill>
              </fill>
            </x14:dxf>
          </x14:cfRule>
          <x14:cfRule type="containsText" priority="8389" operator="containsText" id="{920DE4EE-01EE-448B-91EB-02721F501944}">
            <xm:f>NOT(ISERROR(SEARCH('Listados Datos'!$P$5,AR364)))</xm:f>
            <xm:f>'Listados Datos'!$P$5</xm:f>
            <x14:dxf>
              <fill>
                <patternFill>
                  <bgColor rgb="FFFFFF00"/>
                </patternFill>
              </fill>
            </x14:dxf>
          </x14:cfRule>
          <x14:cfRule type="containsText" priority="8390" operator="containsText" id="{AC170EF3-0ACB-4599-87FC-E146C46A1D30}">
            <xm:f>NOT(ISERROR(SEARCH('Listados Datos'!$P$6,AR364)))</xm:f>
            <xm:f>'Listados Datos'!$P$6</xm:f>
            <x14:dxf>
              <fill>
                <patternFill>
                  <bgColor rgb="FFFFC000"/>
                </patternFill>
              </fill>
            </x14:dxf>
          </x14:cfRule>
          <x14:cfRule type="containsText" priority="8391" operator="containsText" id="{30E18A03-367B-40BA-9E3A-54CA8754C9B9}">
            <xm:f>NOT(ISERROR(SEARCH('Listados Datos'!$P$7,AR364)))</xm:f>
            <xm:f>'Listados Datos'!$P$7</xm:f>
            <x14:dxf>
              <fill>
                <patternFill>
                  <bgColor rgb="FFFF0000"/>
                </patternFill>
              </fill>
            </x14:dxf>
          </x14:cfRule>
          <xm:sqref>AR364</xm:sqref>
        </x14:conditionalFormatting>
        <x14:conditionalFormatting xmlns:xm="http://schemas.microsoft.com/office/excel/2006/main">
          <x14:cfRule type="containsText" priority="8383" operator="containsText" id="{9D3413E0-9053-4856-841D-51399A3FEA24}">
            <xm:f>NOT(ISERROR(SEARCH('Listados Datos'!$T$3,AT365)))</xm:f>
            <xm:f>'Listados Datos'!$T$3</xm:f>
            <x14:dxf>
              <fill>
                <patternFill patternType="solid">
                  <bgColor rgb="FFC00000"/>
                </patternFill>
              </fill>
            </x14:dxf>
          </x14:cfRule>
          <x14:cfRule type="containsText" priority="8384" operator="containsText" id="{03ABE18F-1677-432D-8134-8C382378A9E2}">
            <xm:f>NOT(ISERROR(SEARCH('Listados Datos'!$T$4,AT365)))</xm:f>
            <xm:f>'Listados Datos'!$T$4</xm:f>
            <x14:dxf>
              <font>
                <b/>
                <i val="0"/>
                <color theme="0"/>
              </font>
              <fill>
                <patternFill>
                  <bgColor rgb="FFE26B0A"/>
                </patternFill>
              </fill>
            </x14:dxf>
          </x14:cfRule>
          <x14:cfRule type="containsText" priority="8385" operator="containsText" id="{CD9E530F-1D28-404B-8244-664ACAAD6FDF}">
            <xm:f>NOT(ISERROR(SEARCH('Listados Datos'!$T$5,AT365)))</xm:f>
            <xm:f>'Listados Datos'!$T$5</xm:f>
            <x14:dxf>
              <font>
                <b/>
                <i val="0"/>
                <color auto="1"/>
              </font>
              <fill>
                <patternFill>
                  <bgColor rgb="FFFFFF00"/>
                </patternFill>
              </fill>
            </x14:dxf>
          </x14:cfRule>
          <x14:cfRule type="containsText" priority="8386" operator="containsText" id="{00CA6855-32F7-4AA8-8A39-B31378527AE0}">
            <xm:f>NOT(ISERROR(SEARCH('Listados Datos'!$T$6,AT365)))</xm:f>
            <xm:f>'Listados Datos'!$T$6</xm:f>
            <x14:dxf>
              <font>
                <b/>
                <i val="0"/>
              </font>
              <fill>
                <patternFill>
                  <bgColor rgb="FF92D050"/>
                </patternFill>
              </fill>
            </x14:dxf>
          </x14:cfRule>
          <xm:sqref>AT365</xm:sqref>
        </x14:conditionalFormatting>
        <x14:conditionalFormatting xmlns:xm="http://schemas.microsoft.com/office/excel/2006/main">
          <x14:cfRule type="containsText" priority="8373" operator="containsText" id="{0404B854-DF91-4A02-BBE7-E0041F8B737C}">
            <xm:f>NOT(ISERROR(SEARCH('Listados Datos'!$P$3,AR365)))</xm:f>
            <xm:f>'Listados Datos'!$P$3</xm:f>
            <x14:dxf>
              <fill>
                <patternFill>
                  <bgColor rgb="FF99CC00"/>
                </patternFill>
              </fill>
            </x14:dxf>
          </x14:cfRule>
          <x14:cfRule type="containsText" priority="8374" operator="containsText" id="{2CDB29DA-0671-4E21-A968-DE9009852860}">
            <xm:f>NOT(ISERROR(SEARCH('Listados Datos'!$P$4,AR365)))</xm:f>
            <xm:f>'Listados Datos'!$P$4</xm:f>
            <x14:dxf>
              <fill>
                <patternFill>
                  <bgColor rgb="FF33CC33"/>
                </patternFill>
              </fill>
            </x14:dxf>
          </x14:cfRule>
          <x14:cfRule type="containsText" priority="8375" operator="containsText" id="{A850A874-F637-4CF8-BEE4-214337F98FA0}">
            <xm:f>NOT(ISERROR(SEARCH('Listados Datos'!$P$5,AR365)))</xm:f>
            <xm:f>'Listados Datos'!$P$5</xm:f>
            <x14:dxf>
              <fill>
                <patternFill>
                  <bgColor rgb="FFFFFF00"/>
                </patternFill>
              </fill>
            </x14:dxf>
          </x14:cfRule>
          <x14:cfRule type="containsText" priority="8376" operator="containsText" id="{48246E44-2CBE-4438-A4C3-504744B758E2}">
            <xm:f>NOT(ISERROR(SEARCH('Listados Datos'!$P$6,AR365)))</xm:f>
            <xm:f>'Listados Datos'!$P$6</xm:f>
            <x14:dxf>
              <fill>
                <patternFill>
                  <bgColor rgb="FFFFC000"/>
                </patternFill>
              </fill>
            </x14:dxf>
          </x14:cfRule>
          <x14:cfRule type="containsText" priority="8377" operator="containsText" id="{6856CBCC-9971-4217-A39B-23AB20679F6A}">
            <xm:f>NOT(ISERROR(SEARCH('Listados Datos'!$P$7,AR365)))</xm:f>
            <xm:f>'Listados Datos'!$P$7</xm:f>
            <x14:dxf>
              <fill>
                <patternFill>
                  <bgColor rgb="FFFF0000"/>
                </patternFill>
              </fill>
            </x14:dxf>
          </x14:cfRule>
          <xm:sqref>AR365</xm:sqref>
        </x14:conditionalFormatting>
        <x14:conditionalFormatting xmlns:xm="http://schemas.microsoft.com/office/excel/2006/main">
          <x14:cfRule type="containsText" priority="8355" operator="containsText" id="{D44A06A1-D602-4162-B1BC-225731D31943}">
            <xm:f>NOT(ISERROR(SEARCH('Listados Datos'!$T$3,AF366)))</xm:f>
            <xm:f>'Listados Datos'!$T$3</xm:f>
            <x14:dxf>
              <fill>
                <patternFill patternType="solid">
                  <bgColor rgb="FFC00000"/>
                </patternFill>
              </fill>
            </x14:dxf>
          </x14:cfRule>
          <x14:cfRule type="containsText" priority="8356" operator="containsText" id="{BA48FCD6-CF5A-4095-BB26-ECB0E4E6EEF1}">
            <xm:f>NOT(ISERROR(SEARCH('Listados Datos'!$T$4,AF366)))</xm:f>
            <xm:f>'Listados Datos'!$T$4</xm:f>
            <x14:dxf>
              <font>
                <b/>
                <i val="0"/>
                <color theme="0"/>
              </font>
              <fill>
                <patternFill>
                  <bgColor rgb="FFE26B0A"/>
                </patternFill>
              </fill>
            </x14:dxf>
          </x14:cfRule>
          <x14:cfRule type="containsText" priority="8357" operator="containsText" id="{5FBA5D28-2176-4EF1-8270-153D8E6E1A63}">
            <xm:f>NOT(ISERROR(SEARCH('Listados Datos'!$T$5,AF366)))</xm:f>
            <xm:f>'Listados Datos'!$T$5</xm:f>
            <x14:dxf>
              <font>
                <b/>
                <i val="0"/>
                <color auto="1"/>
              </font>
              <fill>
                <patternFill>
                  <bgColor rgb="FFFFFF00"/>
                </patternFill>
              </fill>
            </x14:dxf>
          </x14:cfRule>
          <x14:cfRule type="containsText" priority="8358" operator="containsText" id="{84A8A54A-E2CF-453C-BC1D-C80C51D46E6D}">
            <xm:f>NOT(ISERROR(SEARCH('Listados Datos'!$T$6,AF366)))</xm:f>
            <xm:f>'Listados Datos'!$T$6</xm:f>
            <x14:dxf>
              <font>
                <b/>
                <i val="0"/>
              </font>
              <fill>
                <patternFill>
                  <bgColor rgb="FF92D050"/>
                </patternFill>
              </fill>
            </x14:dxf>
          </x14:cfRule>
          <xm:sqref>AF366:AF367</xm:sqref>
        </x14:conditionalFormatting>
        <x14:conditionalFormatting xmlns:xm="http://schemas.microsoft.com/office/excel/2006/main">
          <x14:cfRule type="containsText" priority="8351" operator="containsText" id="{57875143-704E-4E34-A1A5-9C208567BEDB}">
            <xm:f>NOT(ISERROR(SEARCH('Listados Datos'!$T$3,AB366)))</xm:f>
            <xm:f>'Listados Datos'!$T$3</xm:f>
            <x14:dxf>
              <fill>
                <patternFill patternType="solid">
                  <bgColor rgb="FFC00000"/>
                </patternFill>
              </fill>
            </x14:dxf>
          </x14:cfRule>
          <x14:cfRule type="containsText" priority="8352" operator="containsText" id="{6686CE55-14E0-4A32-84EA-FE8D2FD18EE1}">
            <xm:f>NOT(ISERROR(SEARCH('Listados Datos'!$T$4,AB366)))</xm:f>
            <xm:f>'Listados Datos'!$T$4</xm:f>
            <x14:dxf>
              <font>
                <b/>
                <i val="0"/>
                <color theme="0"/>
              </font>
              <fill>
                <patternFill>
                  <bgColor rgb="FFE26B0A"/>
                </patternFill>
              </fill>
            </x14:dxf>
          </x14:cfRule>
          <x14:cfRule type="containsText" priority="8353" operator="containsText" id="{5D4718CC-D3EC-47DB-8703-DF2C3C845E4A}">
            <xm:f>NOT(ISERROR(SEARCH('Listados Datos'!$T$5,AB366)))</xm:f>
            <xm:f>'Listados Datos'!$T$5</xm:f>
            <x14:dxf>
              <font>
                <b/>
                <i val="0"/>
                <color auto="1"/>
              </font>
              <fill>
                <patternFill>
                  <bgColor rgb="FFFFFF00"/>
                </patternFill>
              </fill>
            </x14:dxf>
          </x14:cfRule>
          <x14:cfRule type="containsText" priority="8354" operator="containsText" id="{A619F29D-A74D-4793-8562-5378FED5688B}">
            <xm:f>NOT(ISERROR(SEARCH('Listados Datos'!$T$6,AB366)))</xm:f>
            <xm:f>'Listados Datos'!$T$6</xm:f>
            <x14:dxf>
              <font>
                <b/>
                <i val="0"/>
              </font>
              <fill>
                <patternFill>
                  <bgColor rgb="FF92D050"/>
                </patternFill>
              </fill>
            </x14:dxf>
          </x14:cfRule>
          <xm:sqref>AB366:AB367</xm:sqref>
        </x14:conditionalFormatting>
        <x14:conditionalFormatting xmlns:xm="http://schemas.microsoft.com/office/excel/2006/main">
          <x14:cfRule type="containsText" priority="8341" operator="containsText" id="{B3ADAD58-7B3C-4C32-BF72-A845F52E6BD1}">
            <xm:f>NOT(ISERROR(SEARCH('Listados Datos'!$P$3,Z366)))</xm:f>
            <xm:f>'Listados Datos'!$P$3</xm:f>
            <x14:dxf>
              <fill>
                <patternFill>
                  <bgColor rgb="FF99CC00"/>
                </patternFill>
              </fill>
            </x14:dxf>
          </x14:cfRule>
          <x14:cfRule type="containsText" priority="8342" operator="containsText" id="{53CC5D83-24DC-4202-A641-927F3F9B8B25}">
            <xm:f>NOT(ISERROR(SEARCH('Listados Datos'!$P$4,Z366)))</xm:f>
            <xm:f>'Listados Datos'!$P$4</xm:f>
            <x14:dxf>
              <fill>
                <patternFill>
                  <bgColor rgb="FF33CC33"/>
                </patternFill>
              </fill>
            </x14:dxf>
          </x14:cfRule>
          <x14:cfRule type="containsText" priority="8343" operator="containsText" id="{DB8A00C6-9DF5-46D8-883E-9488791157C5}">
            <xm:f>NOT(ISERROR(SEARCH('Listados Datos'!$P$5,Z366)))</xm:f>
            <xm:f>'Listados Datos'!$P$5</xm:f>
            <x14:dxf>
              <fill>
                <patternFill>
                  <bgColor rgb="FFFFFF00"/>
                </patternFill>
              </fill>
            </x14:dxf>
          </x14:cfRule>
          <x14:cfRule type="containsText" priority="8344" operator="containsText" id="{54D76FE0-3282-4662-B83B-995897180984}">
            <xm:f>NOT(ISERROR(SEARCH('Listados Datos'!$P$6,Z366)))</xm:f>
            <xm:f>'Listados Datos'!$P$6</xm:f>
            <x14:dxf>
              <fill>
                <patternFill>
                  <bgColor rgb="FFFFC000"/>
                </patternFill>
              </fill>
            </x14:dxf>
          </x14:cfRule>
          <x14:cfRule type="containsText" priority="8345" operator="containsText" id="{E6EB4885-C7A4-4074-A30E-EAC0AC995C33}">
            <xm:f>NOT(ISERROR(SEARCH('Listados Datos'!$P$7,Z366)))</xm:f>
            <xm:f>'Listados Datos'!$P$7</xm:f>
            <x14:dxf>
              <fill>
                <patternFill>
                  <bgColor rgb="FFFF0000"/>
                </patternFill>
              </fill>
            </x14:dxf>
          </x14:cfRule>
          <xm:sqref>Z366:Z367</xm:sqref>
        </x14:conditionalFormatting>
        <x14:conditionalFormatting xmlns:xm="http://schemas.microsoft.com/office/excel/2006/main">
          <x14:cfRule type="containsText" priority="8313" operator="containsText" id="{42C32933-5D16-469B-9040-2A2DC2379349}">
            <xm:f>NOT(ISERROR(SEARCH('Listados Datos'!$T$3,AT367)))</xm:f>
            <xm:f>'Listados Datos'!$T$3</xm:f>
            <x14:dxf>
              <fill>
                <patternFill patternType="solid">
                  <bgColor rgb="FFC00000"/>
                </patternFill>
              </fill>
            </x14:dxf>
          </x14:cfRule>
          <x14:cfRule type="containsText" priority="8314" operator="containsText" id="{50617366-8C58-4A8F-9FC4-A7AA7522C63E}">
            <xm:f>NOT(ISERROR(SEARCH('Listados Datos'!$T$4,AT367)))</xm:f>
            <xm:f>'Listados Datos'!$T$4</xm:f>
            <x14:dxf>
              <font>
                <b/>
                <i val="0"/>
                <color theme="0"/>
              </font>
              <fill>
                <patternFill>
                  <bgColor rgb="FFE26B0A"/>
                </patternFill>
              </fill>
            </x14:dxf>
          </x14:cfRule>
          <x14:cfRule type="containsText" priority="8315" operator="containsText" id="{84049008-F07F-4662-8D46-5C21EE31D017}">
            <xm:f>NOT(ISERROR(SEARCH('Listados Datos'!$T$5,AT367)))</xm:f>
            <xm:f>'Listados Datos'!$T$5</xm:f>
            <x14:dxf>
              <font>
                <b/>
                <i val="0"/>
                <color auto="1"/>
              </font>
              <fill>
                <patternFill>
                  <bgColor rgb="FFFFFF00"/>
                </patternFill>
              </fill>
            </x14:dxf>
          </x14:cfRule>
          <x14:cfRule type="containsText" priority="8316" operator="containsText" id="{81D9FD94-051A-4921-B209-9EFF503888F3}">
            <xm:f>NOT(ISERROR(SEARCH('Listados Datos'!$T$6,AT367)))</xm:f>
            <xm:f>'Listados Datos'!$T$6</xm:f>
            <x14:dxf>
              <font>
                <b/>
                <i val="0"/>
              </font>
              <fill>
                <patternFill>
                  <bgColor rgb="FF92D050"/>
                </patternFill>
              </fill>
            </x14:dxf>
          </x14:cfRule>
          <xm:sqref>AT367</xm:sqref>
        </x14:conditionalFormatting>
        <x14:conditionalFormatting xmlns:xm="http://schemas.microsoft.com/office/excel/2006/main">
          <x14:cfRule type="containsText" priority="8261" operator="containsText" id="{EFFCD1E8-CEB6-48C2-8815-68C0240596B0}">
            <xm:f>NOT(ISERROR(SEARCH('Listados Datos'!$P$3,AR368)))</xm:f>
            <xm:f>'Listados Datos'!$P$3</xm:f>
            <x14:dxf>
              <fill>
                <patternFill>
                  <bgColor rgb="FF99CC00"/>
                </patternFill>
              </fill>
            </x14:dxf>
          </x14:cfRule>
          <x14:cfRule type="containsText" priority="8262" operator="containsText" id="{1F6D0553-5C04-48CE-ABA6-78906A14CA1E}">
            <xm:f>NOT(ISERROR(SEARCH('Listados Datos'!$P$4,AR368)))</xm:f>
            <xm:f>'Listados Datos'!$P$4</xm:f>
            <x14:dxf>
              <fill>
                <patternFill>
                  <bgColor rgb="FF33CC33"/>
                </patternFill>
              </fill>
            </x14:dxf>
          </x14:cfRule>
          <x14:cfRule type="containsText" priority="8263" operator="containsText" id="{C288DDDF-9AC2-4816-BDA0-8D77C9758CC0}">
            <xm:f>NOT(ISERROR(SEARCH('Listados Datos'!$P$5,AR368)))</xm:f>
            <xm:f>'Listados Datos'!$P$5</xm:f>
            <x14:dxf>
              <fill>
                <patternFill>
                  <bgColor rgb="FFFFFF00"/>
                </patternFill>
              </fill>
            </x14:dxf>
          </x14:cfRule>
          <x14:cfRule type="containsText" priority="8264" operator="containsText" id="{28C5D88D-2687-40CF-AB8A-A8D355205E0D}">
            <xm:f>NOT(ISERROR(SEARCH('Listados Datos'!$P$6,AR368)))</xm:f>
            <xm:f>'Listados Datos'!$P$6</xm:f>
            <x14:dxf>
              <fill>
                <patternFill>
                  <bgColor rgb="FFFFC000"/>
                </patternFill>
              </fill>
            </x14:dxf>
          </x14:cfRule>
          <x14:cfRule type="containsText" priority="8265" operator="containsText" id="{F188F6E2-FA09-4DBE-9A29-79E2143D3383}">
            <xm:f>NOT(ISERROR(SEARCH('Listados Datos'!$P$7,AR368)))</xm:f>
            <xm:f>'Listados Datos'!$P$7</xm:f>
            <x14:dxf>
              <fill>
                <patternFill>
                  <bgColor rgb="FFFF0000"/>
                </patternFill>
              </fill>
            </x14:dxf>
          </x14:cfRule>
          <xm:sqref>AR368</xm:sqref>
        </x14:conditionalFormatting>
        <x14:conditionalFormatting xmlns:xm="http://schemas.microsoft.com/office/excel/2006/main">
          <x14:cfRule type="containsText" priority="8299" operator="containsText" id="{D8707E5D-3396-4E5B-9CEA-3B47312C8619}">
            <xm:f>NOT(ISERROR(SEARCH('Listados Datos'!$T$3,AF368)))</xm:f>
            <xm:f>'Listados Datos'!$T$3</xm:f>
            <x14:dxf>
              <fill>
                <patternFill patternType="solid">
                  <bgColor rgb="FFC00000"/>
                </patternFill>
              </fill>
            </x14:dxf>
          </x14:cfRule>
          <x14:cfRule type="containsText" priority="8300" operator="containsText" id="{1525EFCA-E2D5-4D87-A228-1950C7DED92F}">
            <xm:f>NOT(ISERROR(SEARCH('Listados Datos'!$T$4,AF368)))</xm:f>
            <xm:f>'Listados Datos'!$T$4</xm:f>
            <x14:dxf>
              <font>
                <b/>
                <i val="0"/>
                <color theme="0"/>
              </font>
              <fill>
                <patternFill>
                  <bgColor rgb="FFE26B0A"/>
                </patternFill>
              </fill>
            </x14:dxf>
          </x14:cfRule>
          <x14:cfRule type="containsText" priority="8301" operator="containsText" id="{6FDD714E-E3F2-4DE0-B906-9049E82827DD}">
            <xm:f>NOT(ISERROR(SEARCH('Listados Datos'!$T$5,AF368)))</xm:f>
            <xm:f>'Listados Datos'!$T$5</xm:f>
            <x14:dxf>
              <font>
                <b/>
                <i val="0"/>
                <color auto="1"/>
              </font>
              <fill>
                <patternFill>
                  <bgColor rgb="FFFFFF00"/>
                </patternFill>
              </fill>
            </x14:dxf>
          </x14:cfRule>
          <x14:cfRule type="containsText" priority="8302" operator="containsText" id="{30939C30-44E6-4BEF-A641-9AAB8455522E}">
            <xm:f>NOT(ISERROR(SEARCH('Listados Datos'!$T$6,AF368)))</xm:f>
            <xm:f>'Listados Datos'!$T$6</xm:f>
            <x14:dxf>
              <font>
                <b/>
                <i val="0"/>
              </font>
              <fill>
                <patternFill>
                  <bgColor rgb="FF92D050"/>
                </patternFill>
              </fill>
            </x14:dxf>
          </x14:cfRule>
          <xm:sqref>AF368</xm:sqref>
        </x14:conditionalFormatting>
        <x14:conditionalFormatting xmlns:xm="http://schemas.microsoft.com/office/excel/2006/main">
          <x14:cfRule type="containsText" priority="8295" operator="containsText" id="{9F2AF44B-C9AF-45D4-8F75-4A275C63B099}">
            <xm:f>NOT(ISERROR(SEARCH('Listados Datos'!$T$3,AB368)))</xm:f>
            <xm:f>'Listados Datos'!$T$3</xm:f>
            <x14:dxf>
              <fill>
                <patternFill patternType="solid">
                  <bgColor rgb="FFC00000"/>
                </patternFill>
              </fill>
            </x14:dxf>
          </x14:cfRule>
          <x14:cfRule type="containsText" priority="8296" operator="containsText" id="{C9BDC46F-E967-4767-A495-65A38056F2CA}">
            <xm:f>NOT(ISERROR(SEARCH('Listados Datos'!$T$4,AB368)))</xm:f>
            <xm:f>'Listados Datos'!$T$4</xm:f>
            <x14:dxf>
              <font>
                <b/>
                <i val="0"/>
                <color theme="0"/>
              </font>
              <fill>
                <patternFill>
                  <bgColor rgb="FFE26B0A"/>
                </patternFill>
              </fill>
            </x14:dxf>
          </x14:cfRule>
          <x14:cfRule type="containsText" priority="8297" operator="containsText" id="{67981297-D9EE-40D2-956B-BA1EE0E720BD}">
            <xm:f>NOT(ISERROR(SEARCH('Listados Datos'!$T$5,AB368)))</xm:f>
            <xm:f>'Listados Datos'!$T$5</xm:f>
            <x14:dxf>
              <font>
                <b/>
                <i val="0"/>
                <color auto="1"/>
              </font>
              <fill>
                <patternFill>
                  <bgColor rgb="FFFFFF00"/>
                </patternFill>
              </fill>
            </x14:dxf>
          </x14:cfRule>
          <x14:cfRule type="containsText" priority="8298" operator="containsText" id="{CD613B0B-3DC2-4079-9DB1-03C8985F5B2F}">
            <xm:f>NOT(ISERROR(SEARCH('Listados Datos'!$T$6,AB368)))</xm:f>
            <xm:f>'Listados Datos'!$T$6</xm:f>
            <x14:dxf>
              <font>
                <b/>
                <i val="0"/>
              </font>
              <fill>
                <patternFill>
                  <bgColor rgb="FF92D050"/>
                </patternFill>
              </fill>
            </x14:dxf>
          </x14:cfRule>
          <xm:sqref>AB368</xm:sqref>
        </x14:conditionalFormatting>
        <x14:conditionalFormatting xmlns:xm="http://schemas.microsoft.com/office/excel/2006/main">
          <x14:cfRule type="containsText" priority="8285" operator="containsText" id="{B1CB7982-E2D0-4663-BE96-A5C005AC3102}">
            <xm:f>NOT(ISERROR(SEARCH('Listados Datos'!$P$3,Z368)))</xm:f>
            <xm:f>'Listados Datos'!$P$3</xm:f>
            <x14:dxf>
              <fill>
                <patternFill>
                  <bgColor rgb="FF99CC00"/>
                </patternFill>
              </fill>
            </x14:dxf>
          </x14:cfRule>
          <x14:cfRule type="containsText" priority="8286" operator="containsText" id="{C5408D1C-3804-44B7-B2AD-19C3052DF086}">
            <xm:f>NOT(ISERROR(SEARCH('Listados Datos'!$P$4,Z368)))</xm:f>
            <xm:f>'Listados Datos'!$P$4</xm:f>
            <x14:dxf>
              <fill>
                <patternFill>
                  <bgColor rgb="FF33CC33"/>
                </patternFill>
              </fill>
            </x14:dxf>
          </x14:cfRule>
          <x14:cfRule type="containsText" priority="8287" operator="containsText" id="{FCF90E74-E871-4B82-9E14-AC8741943394}">
            <xm:f>NOT(ISERROR(SEARCH('Listados Datos'!$P$5,Z368)))</xm:f>
            <xm:f>'Listados Datos'!$P$5</xm:f>
            <x14:dxf>
              <fill>
                <patternFill>
                  <bgColor rgb="FFFFFF00"/>
                </patternFill>
              </fill>
            </x14:dxf>
          </x14:cfRule>
          <x14:cfRule type="containsText" priority="8288" operator="containsText" id="{041833A0-6932-473F-A33C-52298F645C7C}">
            <xm:f>NOT(ISERROR(SEARCH('Listados Datos'!$P$6,Z368)))</xm:f>
            <xm:f>'Listados Datos'!$P$6</xm:f>
            <x14:dxf>
              <fill>
                <patternFill>
                  <bgColor rgb="FFFFC000"/>
                </patternFill>
              </fill>
            </x14:dxf>
          </x14:cfRule>
          <x14:cfRule type="containsText" priority="8289" operator="containsText" id="{DEA6DC4B-9022-4EEF-9FD1-DA48A7FF38BF}">
            <xm:f>NOT(ISERROR(SEARCH('Listados Datos'!$P$7,Z368)))</xm:f>
            <xm:f>'Listados Datos'!$P$7</xm:f>
            <x14:dxf>
              <fill>
                <patternFill>
                  <bgColor rgb="FFFF0000"/>
                </patternFill>
              </fill>
            </x14:dxf>
          </x14:cfRule>
          <xm:sqref>Z368</xm:sqref>
        </x14:conditionalFormatting>
        <x14:conditionalFormatting xmlns:xm="http://schemas.microsoft.com/office/excel/2006/main">
          <x14:cfRule type="containsText" priority="8271" operator="containsText" id="{8247CA41-291D-4B3C-8A40-5EC7D601400A}">
            <xm:f>NOT(ISERROR(SEARCH('Listados Datos'!$T$3,AT368)))</xm:f>
            <xm:f>'Listados Datos'!$T$3</xm:f>
            <x14:dxf>
              <fill>
                <patternFill patternType="solid">
                  <bgColor rgb="FFC00000"/>
                </patternFill>
              </fill>
            </x14:dxf>
          </x14:cfRule>
          <x14:cfRule type="containsText" priority="8272" operator="containsText" id="{FD612046-8F83-4B36-A48E-DCECE0204488}">
            <xm:f>NOT(ISERROR(SEARCH('Listados Datos'!$T$4,AT368)))</xm:f>
            <xm:f>'Listados Datos'!$T$4</xm:f>
            <x14:dxf>
              <font>
                <b/>
                <i val="0"/>
                <color theme="0"/>
              </font>
              <fill>
                <patternFill>
                  <bgColor rgb="FFE26B0A"/>
                </patternFill>
              </fill>
            </x14:dxf>
          </x14:cfRule>
          <x14:cfRule type="containsText" priority="8273" operator="containsText" id="{C9C34E9E-1912-4907-91BD-11AED39FB61C}">
            <xm:f>NOT(ISERROR(SEARCH('Listados Datos'!$T$5,AT368)))</xm:f>
            <xm:f>'Listados Datos'!$T$5</xm:f>
            <x14:dxf>
              <font>
                <b/>
                <i val="0"/>
                <color auto="1"/>
              </font>
              <fill>
                <patternFill>
                  <bgColor rgb="FFFFFF00"/>
                </patternFill>
              </fill>
            </x14:dxf>
          </x14:cfRule>
          <x14:cfRule type="containsText" priority="8274" operator="containsText" id="{9C0F86E8-5007-4AAE-AF34-1C3744E1D6C1}">
            <xm:f>NOT(ISERROR(SEARCH('Listados Datos'!$T$6,AT368)))</xm:f>
            <xm:f>'Listados Datos'!$T$6</xm:f>
            <x14:dxf>
              <font>
                <b/>
                <i val="0"/>
              </font>
              <fill>
                <patternFill>
                  <bgColor rgb="FF92D050"/>
                </patternFill>
              </fill>
            </x14:dxf>
          </x14:cfRule>
          <xm:sqref>AT368</xm:sqref>
        </x14:conditionalFormatting>
        <x14:conditionalFormatting xmlns:xm="http://schemas.microsoft.com/office/excel/2006/main">
          <x14:cfRule type="containsText" priority="8111" operator="containsText" id="{A43B659E-8A85-41D2-BFF1-D14B1B69A60A}">
            <xm:f>NOT(ISERROR(SEARCH('Listados Datos'!$P$3,AR373)))</xm:f>
            <xm:f>'Listados Datos'!$P$3</xm:f>
            <x14:dxf>
              <fill>
                <patternFill>
                  <bgColor rgb="FF99CC00"/>
                </patternFill>
              </fill>
            </x14:dxf>
          </x14:cfRule>
          <x14:cfRule type="containsText" priority="8112" operator="containsText" id="{83AAE9A3-204B-4628-B5A9-C3B07AFF575B}">
            <xm:f>NOT(ISERROR(SEARCH('Listados Datos'!$P$4,AR373)))</xm:f>
            <xm:f>'Listados Datos'!$P$4</xm:f>
            <x14:dxf>
              <fill>
                <patternFill>
                  <bgColor rgb="FF33CC33"/>
                </patternFill>
              </fill>
            </x14:dxf>
          </x14:cfRule>
          <x14:cfRule type="containsText" priority="8113" operator="containsText" id="{A52C2F69-3904-41A6-A68B-F8AC114C0BD8}">
            <xm:f>NOT(ISERROR(SEARCH('Listados Datos'!$P$5,AR373)))</xm:f>
            <xm:f>'Listados Datos'!$P$5</xm:f>
            <x14:dxf>
              <fill>
                <patternFill>
                  <bgColor rgb="FFFFFF00"/>
                </patternFill>
              </fill>
            </x14:dxf>
          </x14:cfRule>
          <x14:cfRule type="containsText" priority="8114" operator="containsText" id="{7E3491ED-3FC9-42DC-9D5E-B3BE66B98EF0}">
            <xm:f>NOT(ISERROR(SEARCH('Listados Datos'!$P$6,AR373)))</xm:f>
            <xm:f>'Listados Datos'!$P$6</xm:f>
            <x14:dxf>
              <fill>
                <patternFill>
                  <bgColor rgb="FFFFC000"/>
                </patternFill>
              </fill>
            </x14:dxf>
          </x14:cfRule>
          <x14:cfRule type="containsText" priority="8115" operator="containsText" id="{79808EEC-ECEF-430A-81A9-B27DBE16A176}">
            <xm:f>NOT(ISERROR(SEARCH('Listados Datos'!$P$7,AR373)))</xm:f>
            <xm:f>'Listados Datos'!$P$7</xm:f>
            <x14:dxf>
              <fill>
                <patternFill>
                  <bgColor rgb="FFFF0000"/>
                </patternFill>
              </fill>
            </x14:dxf>
          </x14:cfRule>
          <xm:sqref>AR373</xm:sqref>
        </x14:conditionalFormatting>
        <x14:conditionalFormatting xmlns:xm="http://schemas.microsoft.com/office/excel/2006/main">
          <x14:cfRule type="containsText" priority="8177" operator="containsText" id="{5B87E6A7-BB5A-421E-80A2-A456D91C21B7}">
            <xm:f>NOT(ISERROR(SEARCH('Listados Datos'!$T$3,AT375)))</xm:f>
            <xm:f>'Listados Datos'!$T$3</xm:f>
            <x14:dxf>
              <fill>
                <patternFill patternType="solid">
                  <bgColor rgb="FFC00000"/>
                </patternFill>
              </fill>
            </x14:dxf>
          </x14:cfRule>
          <x14:cfRule type="containsText" priority="8178" operator="containsText" id="{17D4566D-ECE0-49E2-9D03-5A8AE288917B}">
            <xm:f>NOT(ISERROR(SEARCH('Listados Datos'!$T$4,AT375)))</xm:f>
            <xm:f>'Listados Datos'!$T$4</xm:f>
            <x14:dxf>
              <font>
                <b/>
                <i val="0"/>
                <color theme="0"/>
              </font>
              <fill>
                <patternFill>
                  <bgColor rgb="FFE26B0A"/>
                </patternFill>
              </fill>
            </x14:dxf>
          </x14:cfRule>
          <x14:cfRule type="containsText" priority="8179" operator="containsText" id="{E45A1280-7B69-4428-A37A-5DA19586877D}">
            <xm:f>NOT(ISERROR(SEARCH('Listados Datos'!$T$5,AT375)))</xm:f>
            <xm:f>'Listados Datos'!$T$5</xm:f>
            <x14:dxf>
              <font>
                <b/>
                <i val="0"/>
                <color auto="1"/>
              </font>
              <fill>
                <patternFill>
                  <bgColor rgb="FFFFFF00"/>
                </patternFill>
              </fill>
            </x14:dxf>
          </x14:cfRule>
          <x14:cfRule type="containsText" priority="8180" operator="containsText" id="{7C698AEA-217E-4B11-B409-F498F7727CC8}">
            <xm:f>NOT(ISERROR(SEARCH('Listados Datos'!$T$6,AT375)))</xm:f>
            <xm:f>'Listados Datos'!$T$6</xm:f>
            <x14:dxf>
              <font>
                <b/>
                <i val="0"/>
              </font>
              <fill>
                <patternFill>
                  <bgColor rgb="FF92D050"/>
                </patternFill>
              </fill>
            </x14:dxf>
          </x14:cfRule>
          <xm:sqref>AT375</xm:sqref>
        </x14:conditionalFormatting>
        <x14:conditionalFormatting xmlns:xm="http://schemas.microsoft.com/office/excel/2006/main">
          <x14:cfRule type="containsText" priority="8167" operator="containsText" id="{6C8E79F4-1AFB-4D7F-AAB8-BD29389F527D}">
            <xm:f>NOT(ISERROR(SEARCH('Listados Datos'!$P$3,AR375)))</xm:f>
            <xm:f>'Listados Datos'!$P$3</xm:f>
            <x14:dxf>
              <fill>
                <patternFill>
                  <bgColor rgb="FF99CC00"/>
                </patternFill>
              </fill>
            </x14:dxf>
          </x14:cfRule>
          <x14:cfRule type="containsText" priority="8168" operator="containsText" id="{EAC5DA3D-8ADA-4755-9250-1D15F2B9A238}">
            <xm:f>NOT(ISERROR(SEARCH('Listados Datos'!$P$4,AR375)))</xm:f>
            <xm:f>'Listados Datos'!$P$4</xm:f>
            <x14:dxf>
              <fill>
                <patternFill>
                  <bgColor rgb="FF33CC33"/>
                </patternFill>
              </fill>
            </x14:dxf>
          </x14:cfRule>
          <x14:cfRule type="containsText" priority="8169" operator="containsText" id="{F53B8CC6-3E87-4DAD-9B7A-8CD7E4FB622A}">
            <xm:f>NOT(ISERROR(SEARCH('Listados Datos'!$P$5,AR375)))</xm:f>
            <xm:f>'Listados Datos'!$P$5</xm:f>
            <x14:dxf>
              <fill>
                <patternFill>
                  <bgColor rgb="FFFFFF00"/>
                </patternFill>
              </fill>
            </x14:dxf>
          </x14:cfRule>
          <x14:cfRule type="containsText" priority="8170" operator="containsText" id="{B3535556-E26F-47C5-82EF-B414013055D7}">
            <xm:f>NOT(ISERROR(SEARCH('Listados Datos'!$P$6,AR375)))</xm:f>
            <xm:f>'Listados Datos'!$P$6</xm:f>
            <x14:dxf>
              <fill>
                <patternFill>
                  <bgColor rgb="FFFFC000"/>
                </patternFill>
              </fill>
            </x14:dxf>
          </x14:cfRule>
          <x14:cfRule type="containsText" priority="8171" operator="containsText" id="{3D5B0823-D194-4A7F-B662-F8DF06D19CD6}">
            <xm:f>NOT(ISERROR(SEARCH('Listados Datos'!$P$7,AR375)))</xm:f>
            <xm:f>'Listados Datos'!$P$7</xm:f>
            <x14:dxf>
              <fill>
                <patternFill>
                  <bgColor rgb="FFFF0000"/>
                </patternFill>
              </fill>
            </x14:dxf>
          </x14:cfRule>
          <xm:sqref>AR375</xm:sqref>
        </x14:conditionalFormatting>
        <x14:conditionalFormatting xmlns:xm="http://schemas.microsoft.com/office/excel/2006/main">
          <x14:cfRule type="containsText" priority="8135" operator="containsText" id="{4728D398-A23F-47DD-9611-05B2A4D08EEF}">
            <xm:f>NOT(ISERROR(SEARCH('Listados Datos'!$T$3,AT372)))</xm:f>
            <xm:f>'Listados Datos'!$T$3</xm:f>
            <x14:dxf>
              <fill>
                <patternFill patternType="solid">
                  <bgColor rgb="FFC00000"/>
                </patternFill>
              </fill>
            </x14:dxf>
          </x14:cfRule>
          <x14:cfRule type="containsText" priority="8136" operator="containsText" id="{8A6ED70D-1936-4FAB-8F6C-3BC5C7364C27}">
            <xm:f>NOT(ISERROR(SEARCH('Listados Datos'!$T$4,AT372)))</xm:f>
            <xm:f>'Listados Datos'!$T$4</xm:f>
            <x14:dxf>
              <font>
                <b/>
                <i val="0"/>
                <color theme="0"/>
              </font>
              <fill>
                <patternFill>
                  <bgColor rgb="FFE26B0A"/>
                </patternFill>
              </fill>
            </x14:dxf>
          </x14:cfRule>
          <x14:cfRule type="containsText" priority="8137" operator="containsText" id="{1603BA73-DC74-48DB-A988-DF5BE3DC8E52}">
            <xm:f>NOT(ISERROR(SEARCH('Listados Datos'!$T$5,AT372)))</xm:f>
            <xm:f>'Listados Datos'!$T$5</xm:f>
            <x14:dxf>
              <font>
                <b/>
                <i val="0"/>
                <color auto="1"/>
              </font>
              <fill>
                <patternFill>
                  <bgColor rgb="FFFFFF00"/>
                </patternFill>
              </fill>
            </x14:dxf>
          </x14:cfRule>
          <x14:cfRule type="containsText" priority="8138" operator="containsText" id="{5B1877AE-68BD-428D-821A-78FF5CF50DD1}">
            <xm:f>NOT(ISERROR(SEARCH('Listados Datos'!$T$6,AT372)))</xm:f>
            <xm:f>'Listados Datos'!$T$6</xm:f>
            <x14:dxf>
              <font>
                <b/>
                <i val="0"/>
              </font>
              <fill>
                <patternFill>
                  <bgColor rgb="FF92D050"/>
                </patternFill>
              </fill>
            </x14:dxf>
          </x14:cfRule>
          <xm:sqref>AT372</xm:sqref>
        </x14:conditionalFormatting>
        <x14:conditionalFormatting xmlns:xm="http://schemas.microsoft.com/office/excel/2006/main">
          <x14:cfRule type="containsText" priority="8125" operator="containsText" id="{8D20AE40-B395-47F0-8D1A-AB598CA0365A}">
            <xm:f>NOT(ISERROR(SEARCH('Listados Datos'!$P$3,AR372)))</xm:f>
            <xm:f>'Listados Datos'!$P$3</xm:f>
            <x14:dxf>
              <fill>
                <patternFill>
                  <bgColor rgb="FF99CC00"/>
                </patternFill>
              </fill>
            </x14:dxf>
          </x14:cfRule>
          <x14:cfRule type="containsText" priority="8126" operator="containsText" id="{F6174411-66E0-4B06-B17E-E8148581BF9C}">
            <xm:f>NOT(ISERROR(SEARCH('Listados Datos'!$P$4,AR372)))</xm:f>
            <xm:f>'Listados Datos'!$P$4</xm:f>
            <x14:dxf>
              <fill>
                <patternFill>
                  <bgColor rgb="FF33CC33"/>
                </patternFill>
              </fill>
            </x14:dxf>
          </x14:cfRule>
          <x14:cfRule type="containsText" priority="8127" operator="containsText" id="{D5B3E0DA-8FB8-4E27-8DFD-3AB097FF3CBB}">
            <xm:f>NOT(ISERROR(SEARCH('Listados Datos'!$P$5,AR372)))</xm:f>
            <xm:f>'Listados Datos'!$P$5</xm:f>
            <x14:dxf>
              <fill>
                <patternFill>
                  <bgColor rgb="FFFFFF00"/>
                </patternFill>
              </fill>
            </x14:dxf>
          </x14:cfRule>
          <x14:cfRule type="containsText" priority="8128" operator="containsText" id="{409581BD-F814-40D6-82AB-C89508DDB9ED}">
            <xm:f>NOT(ISERROR(SEARCH('Listados Datos'!$P$6,AR372)))</xm:f>
            <xm:f>'Listados Datos'!$P$6</xm:f>
            <x14:dxf>
              <fill>
                <patternFill>
                  <bgColor rgb="FFFFC000"/>
                </patternFill>
              </fill>
            </x14:dxf>
          </x14:cfRule>
          <x14:cfRule type="containsText" priority="8129" operator="containsText" id="{AFC8CA88-20F5-47B3-ABC5-8446BEFEC870}">
            <xm:f>NOT(ISERROR(SEARCH('Listados Datos'!$P$7,AR372)))</xm:f>
            <xm:f>'Listados Datos'!$P$7</xm:f>
            <x14:dxf>
              <fill>
                <patternFill>
                  <bgColor rgb="FFFF0000"/>
                </patternFill>
              </fill>
            </x14:dxf>
          </x14:cfRule>
          <xm:sqref>AR372</xm:sqref>
        </x14:conditionalFormatting>
        <x14:conditionalFormatting xmlns:xm="http://schemas.microsoft.com/office/excel/2006/main">
          <x14:cfRule type="containsText" priority="8243" operator="containsText" id="{929FC7E4-EEB0-460D-8D54-5279DF3CCEA9}">
            <xm:f>NOT(ISERROR(SEARCH('Listados Datos'!$T$3,AF370)))</xm:f>
            <xm:f>'Listados Datos'!$T$3</xm:f>
            <x14:dxf>
              <fill>
                <patternFill patternType="solid">
                  <bgColor rgb="FFC00000"/>
                </patternFill>
              </fill>
            </x14:dxf>
          </x14:cfRule>
          <x14:cfRule type="containsText" priority="8244" operator="containsText" id="{F2CD0A58-35E5-4BE2-93B6-B9B92A5CF936}">
            <xm:f>NOT(ISERROR(SEARCH('Listados Datos'!$T$4,AF370)))</xm:f>
            <xm:f>'Listados Datos'!$T$4</xm:f>
            <x14:dxf>
              <font>
                <b/>
                <i val="0"/>
                <color theme="0"/>
              </font>
              <fill>
                <patternFill>
                  <bgColor rgb="FFE26B0A"/>
                </patternFill>
              </fill>
            </x14:dxf>
          </x14:cfRule>
          <x14:cfRule type="containsText" priority="8245" operator="containsText" id="{12E6590D-498B-4C84-98E9-A045FC521C06}">
            <xm:f>NOT(ISERROR(SEARCH('Listados Datos'!$T$5,AF370)))</xm:f>
            <xm:f>'Listados Datos'!$T$5</xm:f>
            <x14:dxf>
              <font>
                <b/>
                <i val="0"/>
                <color auto="1"/>
              </font>
              <fill>
                <patternFill>
                  <bgColor rgb="FFFFFF00"/>
                </patternFill>
              </fill>
            </x14:dxf>
          </x14:cfRule>
          <x14:cfRule type="containsText" priority="8246" operator="containsText" id="{6365D2DD-B197-46D1-A12A-613B9464D216}">
            <xm:f>NOT(ISERROR(SEARCH('Listados Datos'!$T$6,AF370)))</xm:f>
            <xm:f>'Listados Datos'!$T$6</xm:f>
            <x14:dxf>
              <font>
                <b/>
                <i val="0"/>
              </font>
              <fill>
                <patternFill>
                  <bgColor rgb="FF92D050"/>
                </patternFill>
              </fill>
            </x14:dxf>
          </x14:cfRule>
          <xm:sqref>AF370:AF371 AF375</xm:sqref>
        </x14:conditionalFormatting>
        <x14:conditionalFormatting xmlns:xm="http://schemas.microsoft.com/office/excel/2006/main">
          <x14:cfRule type="containsText" priority="8239" operator="containsText" id="{64D41FBC-9439-439E-90B7-0F208DE2F3FB}">
            <xm:f>NOT(ISERROR(SEARCH('Listados Datos'!$T$3,AB370)))</xm:f>
            <xm:f>'Listados Datos'!$T$3</xm:f>
            <x14:dxf>
              <fill>
                <patternFill patternType="solid">
                  <bgColor rgb="FFC00000"/>
                </patternFill>
              </fill>
            </x14:dxf>
          </x14:cfRule>
          <x14:cfRule type="containsText" priority="8240" operator="containsText" id="{1E6D6224-5E9F-41B9-81EE-DD18E2547667}">
            <xm:f>NOT(ISERROR(SEARCH('Listados Datos'!$T$4,AB370)))</xm:f>
            <xm:f>'Listados Datos'!$T$4</xm:f>
            <x14:dxf>
              <font>
                <b/>
                <i val="0"/>
                <color theme="0"/>
              </font>
              <fill>
                <patternFill>
                  <bgColor rgb="FFE26B0A"/>
                </patternFill>
              </fill>
            </x14:dxf>
          </x14:cfRule>
          <x14:cfRule type="containsText" priority="8241" operator="containsText" id="{9FCA2B85-7CB7-48E7-9A0E-7EBFABB34D7F}">
            <xm:f>NOT(ISERROR(SEARCH('Listados Datos'!$T$5,AB370)))</xm:f>
            <xm:f>'Listados Datos'!$T$5</xm:f>
            <x14:dxf>
              <font>
                <b/>
                <i val="0"/>
                <color auto="1"/>
              </font>
              <fill>
                <patternFill>
                  <bgColor rgb="FFFFFF00"/>
                </patternFill>
              </fill>
            </x14:dxf>
          </x14:cfRule>
          <x14:cfRule type="containsText" priority="8242" operator="containsText" id="{7BB8F83F-7419-4000-A8DF-8BE289FCCDB5}">
            <xm:f>NOT(ISERROR(SEARCH('Listados Datos'!$T$6,AB370)))</xm:f>
            <xm:f>'Listados Datos'!$T$6</xm:f>
            <x14:dxf>
              <font>
                <b/>
                <i val="0"/>
              </font>
              <fill>
                <patternFill>
                  <bgColor rgb="FF92D050"/>
                </patternFill>
              </fill>
            </x14:dxf>
          </x14:cfRule>
          <xm:sqref>AB370:AB371</xm:sqref>
        </x14:conditionalFormatting>
        <x14:conditionalFormatting xmlns:xm="http://schemas.microsoft.com/office/excel/2006/main">
          <x14:cfRule type="containsText" priority="8229" operator="containsText" id="{13A90EB2-E10D-48A0-AEFF-8149AD1708DB}">
            <xm:f>NOT(ISERROR(SEARCH('Listados Datos'!$P$3,Z370)))</xm:f>
            <xm:f>'Listados Datos'!$P$3</xm:f>
            <x14:dxf>
              <fill>
                <patternFill>
                  <bgColor rgb="FF99CC00"/>
                </patternFill>
              </fill>
            </x14:dxf>
          </x14:cfRule>
          <x14:cfRule type="containsText" priority="8230" operator="containsText" id="{FAA930F0-A6FC-4143-B278-23DE1B7E5CC6}">
            <xm:f>NOT(ISERROR(SEARCH('Listados Datos'!$P$4,Z370)))</xm:f>
            <xm:f>'Listados Datos'!$P$4</xm:f>
            <x14:dxf>
              <fill>
                <patternFill>
                  <bgColor rgb="FF33CC33"/>
                </patternFill>
              </fill>
            </x14:dxf>
          </x14:cfRule>
          <x14:cfRule type="containsText" priority="8231" operator="containsText" id="{B9D85120-6160-4F9C-98BE-9543A6075FB4}">
            <xm:f>NOT(ISERROR(SEARCH('Listados Datos'!$P$5,Z370)))</xm:f>
            <xm:f>'Listados Datos'!$P$5</xm:f>
            <x14:dxf>
              <fill>
                <patternFill>
                  <bgColor rgb="FFFFFF00"/>
                </patternFill>
              </fill>
            </x14:dxf>
          </x14:cfRule>
          <x14:cfRule type="containsText" priority="8232" operator="containsText" id="{CBE78722-3A3F-4496-887B-7C5BDB6DAD7B}">
            <xm:f>NOT(ISERROR(SEARCH('Listados Datos'!$P$6,Z370)))</xm:f>
            <xm:f>'Listados Datos'!$P$6</xm:f>
            <x14:dxf>
              <fill>
                <patternFill>
                  <bgColor rgb="FFFFC000"/>
                </patternFill>
              </fill>
            </x14:dxf>
          </x14:cfRule>
          <x14:cfRule type="containsText" priority="8233" operator="containsText" id="{10252F11-4E70-42BD-97A5-63164428268D}">
            <xm:f>NOT(ISERROR(SEARCH('Listados Datos'!$P$7,Z370)))</xm:f>
            <xm:f>'Listados Datos'!$P$7</xm:f>
            <x14:dxf>
              <fill>
                <patternFill>
                  <bgColor rgb="FFFF0000"/>
                </patternFill>
              </fill>
            </x14:dxf>
          </x14:cfRule>
          <xm:sqref>Z370:Z371</xm:sqref>
        </x14:conditionalFormatting>
        <x14:conditionalFormatting xmlns:xm="http://schemas.microsoft.com/office/excel/2006/main">
          <x14:cfRule type="containsText" priority="8205" operator="containsText" id="{62A7F3C5-C865-4D9F-9487-C47812803885}">
            <xm:f>NOT(ISERROR(SEARCH('Listados Datos'!$T$3,AT370)))</xm:f>
            <xm:f>'Listados Datos'!$T$3</xm:f>
            <x14:dxf>
              <fill>
                <patternFill patternType="solid">
                  <bgColor rgb="FFC00000"/>
                </patternFill>
              </fill>
            </x14:dxf>
          </x14:cfRule>
          <x14:cfRule type="containsText" priority="8206" operator="containsText" id="{6B6EEE53-A763-4D2D-82D6-DCFFCB08B51D}">
            <xm:f>NOT(ISERROR(SEARCH('Listados Datos'!$T$4,AT370)))</xm:f>
            <xm:f>'Listados Datos'!$T$4</xm:f>
            <x14:dxf>
              <font>
                <b/>
                <i val="0"/>
                <color theme="0"/>
              </font>
              <fill>
                <patternFill>
                  <bgColor rgb="FFE26B0A"/>
                </patternFill>
              </fill>
            </x14:dxf>
          </x14:cfRule>
          <x14:cfRule type="containsText" priority="8207" operator="containsText" id="{35568BCA-496D-43A2-8CA7-3B4AABFA0814}">
            <xm:f>NOT(ISERROR(SEARCH('Listados Datos'!$T$5,AT370)))</xm:f>
            <xm:f>'Listados Datos'!$T$5</xm:f>
            <x14:dxf>
              <font>
                <b/>
                <i val="0"/>
                <color auto="1"/>
              </font>
              <fill>
                <patternFill>
                  <bgColor rgb="FFFFFF00"/>
                </patternFill>
              </fill>
            </x14:dxf>
          </x14:cfRule>
          <x14:cfRule type="containsText" priority="8208" operator="containsText" id="{6D7F79B3-39CE-4334-AF2C-7DA0C9AC6C96}">
            <xm:f>NOT(ISERROR(SEARCH('Listados Datos'!$T$6,AT370)))</xm:f>
            <xm:f>'Listados Datos'!$T$6</xm:f>
            <x14:dxf>
              <font>
                <b/>
                <i val="0"/>
              </font>
              <fill>
                <patternFill>
                  <bgColor rgb="FF92D050"/>
                </patternFill>
              </fill>
            </x14:dxf>
          </x14:cfRule>
          <xm:sqref>AT370</xm:sqref>
        </x14:conditionalFormatting>
        <x14:conditionalFormatting xmlns:xm="http://schemas.microsoft.com/office/excel/2006/main">
          <x14:cfRule type="containsText" priority="8195" operator="containsText" id="{9DD38955-C76C-4098-8564-2F81526255E2}">
            <xm:f>NOT(ISERROR(SEARCH('Listados Datos'!$P$3,AR370)))</xm:f>
            <xm:f>'Listados Datos'!$P$3</xm:f>
            <x14:dxf>
              <fill>
                <patternFill>
                  <bgColor rgb="FF99CC00"/>
                </patternFill>
              </fill>
            </x14:dxf>
          </x14:cfRule>
          <x14:cfRule type="containsText" priority="8196" operator="containsText" id="{26EA2F99-A369-4666-9EDA-E653C6382E81}">
            <xm:f>NOT(ISERROR(SEARCH('Listados Datos'!$P$4,AR370)))</xm:f>
            <xm:f>'Listados Datos'!$P$4</xm:f>
            <x14:dxf>
              <fill>
                <patternFill>
                  <bgColor rgb="FF33CC33"/>
                </patternFill>
              </fill>
            </x14:dxf>
          </x14:cfRule>
          <x14:cfRule type="containsText" priority="8197" operator="containsText" id="{85074DB8-D618-4DBD-A31C-E009C193BC7B}">
            <xm:f>NOT(ISERROR(SEARCH('Listados Datos'!$P$5,AR370)))</xm:f>
            <xm:f>'Listados Datos'!$P$5</xm:f>
            <x14:dxf>
              <fill>
                <patternFill>
                  <bgColor rgb="FFFFFF00"/>
                </patternFill>
              </fill>
            </x14:dxf>
          </x14:cfRule>
          <x14:cfRule type="containsText" priority="8198" operator="containsText" id="{622B4E5D-F89C-4959-8B4D-B136597AAF0C}">
            <xm:f>NOT(ISERROR(SEARCH('Listados Datos'!$P$6,AR370)))</xm:f>
            <xm:f>'Listados Datos'!$P$6</xm:f>
            <x14:dxf>
              <fill>
                <patternFill>
                  <bgColor rgb="FFFFC000"/>
                </patternFill>
              </fill>
            </x14:dxf>
          </x14:cfRule>
          <x14:cfRule type="containsText" priority="8199" operator="containsText" id="{FFFA9A8D-C4ED-447F-BE30-933AEFE921B9}">
            <xm:f>NOT(ISERROR(SEARCH('Listados Datos'!$P$7,AR370)))</xm:f>
            <xm:f>'Listados Datos'!$P$7</xm:f>
            <x14:dxf>
              <fill>
                <patternFill>
                  <bgColor rgb="FFFF0000"/>
                </patternFill>
              </fill>
            </x14:dxf>
          </x14:cfRule>
          <xm:sqref>AR370</xm:sqref>
        </x14:conditionalFormatting>
        <x14:conditionalFormatting xmlns:xm="http://schemas.microsoft.com/office/excel/2006/main">
          <x14:cfRule type="containsText" priority="8191" operator="containsText" id="{2D76AD40-5FE8-4A73-B54C-C566E3D0530E}">
            <xm:f>NOT(ISERROR(SEARCH('Listados Datos'!$T$3,AT371)))</xm:f>
            <xm:f>'Listados Datos'!$T$3</xm:f>
            <x14:dxf>
              <fill>
                <patternFill patternType="solid">
                  <bgColor rgb="FFC00000"/>
                </patternFill>
              </fill>
            </x14:dxf>
          </x14:cfRule>
          <x14:cfRule type="containsText" priority="8192" operator="containsText" id="{B2E215F0-1054-40C5-BACF-5FABE44B213A}">
            <xm:f>NOT(ISERROR(SEARCH('Listados Datos'!$T$4,AT371)))</xm:f>
            <xm:f>'Listados Datos'!$T$4</xm:f>
            <x14:dxf>
              <font>
                <b/>
                <i val="0"/>
                <color theme="0"/>
              </font>
              <fill>
                <patternFill>
                  <bgColor rgb="FFE26B0A"/>
                </patternFill>
              </fill>
            </x14:dxf>
          </x14:cfRule>
          <x14:cfRule type="containsText" priority="8193" operator="containsText" id="{E0010C08-2B47-40DC-8E8A-EDB35FE2F609}">
            <xm:f>NOT(ISERROR(SEARCH('Listados Datos'!$T$5,AT371)))</xm:f>
            <xm:f>'Listados Datos'!$T$5</xm:f>
            <x14:dxf>
              <font>
                <b/>
                <i val="0"/>
                <color auto="1"/>
              </font>
              <fill>
                <patternFill>
                  <bgColor rgb="FFFFFF00"/>
                </patternFill>
              </fill>
            </x14:dxf>
          </x14:cfRule>
          <x14:cfRule type="containsText" priority="8194" operator="containsText" id="{E5CFC696-411C-4DB2-9483-EBC2B9B4F62B}">
            <xm:f>NOT(ISERROR(SEARCH('Listados Datos'!$T$6,AT371)))</xm:f>
            <xm:f>'Listados Datos'!$T$6</xm:f>
            <x14:dxf>
              <font>
                <b/>
                <i val="0"/>
              </font>
              <fill>
                <patternFill>
                  <bgColor rgb="FF92D050"/>
                </patternFill>
              </fill>
            </x14:dxf>
          </x14:cfRule>
          <xm:sqref>AT371</xm:sqref>
        </x14:conditionalFormatting>
        <x14:conditionalFormatting xmlns:xm="http://schemas.microsoft.com/office/excel/2006/main">
          <x14:cfRule type="containsText" priority="8181" operator="containsText" id="{312B090B-679C-47A1-B76B-802E2DD246F2}">
            <xm:f>NOT(ISERROR(SEARCH('Listados Datos'!$P$3,AR371)))</xm:f>
            <xm:f>'Listados Datos'!$P$3</xm:f>
            <x14:dxf>
              <fill>
                <patternFill>
                  <bgColor rgb="FF99CC00"/>
                </patternFill>
              </fill>
            </x14:dxf>
          </x14:cfRule>
          <x14:cfRule type="containsText" priority="8182" operator="containsText" id="{BEFA5483-43AB-43F5-B273-85E259BF1A36}">
            <xm:f>NOT(ISERROR(SEARCH('Listados Datos'!$P$4,AR371)))</xm:f>
            <xm:f>'Listados Datos'!$P$4</xm:f>
            <x14:dxf>
              <fill>
                <patternFill>
                  <bgColor rgb="FF33CC33"/>
                </patternFill>
              </fill>
            </x14:dxf>
          </x14:cfRule>
          <x14:cfRule type="containsText" priority="8183" operator="containsText" id="{A1AEEE05-6FC3-4F39-A807-AEB93BE823D3}">
            <xm:f>NOT(ISERROR(SEARCH('Listados Datos'!$P$5,AR371)))</xm:f>
            <xm:f>'Listados Datos'!$P$5</xm:f>
            <x14:dxf>
              <fill>
                <patternFill>
                  <bgColor rgb="FFFFFF00"/>
                </patternFill>
              </fill>
            </x14:dxf>
          </x14:cfRule>
          <x14:cfRule type="containsText" priority="8184" operator="containsText" id="{B2173940-E1D6-412A-8452-9E0AECC11696}">
            <xm:f>NOT(ISERROR(SEARCH('Listados Datos'!$P$6,AR371)))</xm:f>
            <xm:f>'Listados Datos'!$P$6</xm:f>
            <x14:dxf>
              <fill>
                <patternFill>
                  <bgColor rgb="FFFFC000"/>
                </patternFill>
              </fill>
            </x14:dxf>
          </x14:cfRule>
          <x14:cfRule type="containsText" priority="8185" operator="containsText" id="{DCBE17A4-17A5-4992-A29F-A55B8DCF86E8}">
            <xm:f>NOT(ISERROR(SEARCH('Listados Datos'!$P$7,AR371)))</xm:f>
            <xm:f>'Listados Datos'!$P$7</xm:f>
            <x14:dxf>
              <fill>
                <patternFill>
                  <bgColor rgb="FFFF0000"/>
                </patternFill>
              </fill>
            </x14:dxf>
          </x14:cfRule>
          <xm:sqref>AR371</xm:sqref>
        </x14:conditionalFormatting>
        <x14:conditionalFormatting xmlns:xm="http://schemas.microsoft.com/office/excel/2006/main">
          <x14:cfRule type="containsText" priority="8163" operator="containsText" id="{1496D4E3-FDE9-4B4D-9920-2F72CD30277D}">
            <xm:f>NOT(ISERROR(SEARCH('Listados Datos'!$T$3,AF372)))</xm:f>
            <xm:f>'Listados Datos'!$T$3</xm:f>
            <x14:dxf>
              <fill>
                <patternFill patternType="solid">
                  <bgColor rgb="FFC00000"/>
                </patternFill>
              </fill>
            </x14:dxf>
          </x14:cfRule>
          <x14:cfRule type="containsText" priority="8164" operator="containsText" id="{1E209264-47B1-47E5-9AFF-3C792D995A88}">
            <xm:f>NOT(ISERROR(SEARCH('Listados Datos'!$T$4,AF372)))</xm:f>
            <xm:f>'Listados Datos'!$T$4</xm:f>
            <x14:dxf>
              <font>
                <b/>
                <i val="0"/>
                <color theme="0"/>
              </font>
              <fill>
                <patternFill>
                  <bgColor rgb="FFE26B0A"/>
                </patternFill>
              </fill>
            </x14:dxf>
          </x14:cfRule>
          <x14:cfRule type="containsText" priority="8165" operator="containsText" id="{C05FC37B-5615-4DEE-B458-636C75241519}">
            <xm:f>NOT(ISERROR(SEARCH('Listados Datos'!$T$5,AF372)))</xm:f>
            <xm:f>'Listados Datos'!$T$5</xm:f>
            <x14:dxf>
              <font>
                <b/>
                <i val="0"/>
                <color auto="1"/>
              </font>
              <fill>
                <patternFill>
                  <bgColor rgb="FFFFFF00"/>
                </patternFill>
              </fill>
            </x14:dxf>
          </x14:cfRule>
          <x14:cfRule type="containsText" priority="8166" operator="containsText" id="{A6DE2F24-91C9-4515-9601-53E2F4279534}">
            <xm:f>NOT(ISERROR(SEARCH('Listados Datos'!$T$6,AF372)))</xm:f>
            <xm:f>'Listados Datos'!$T$6</xm:f>
            <x14:dxf>
              <font>
                <b/>
                <i val="0"/>
              </font>
              <fill>
                <patternFill>
                  <bgColor rgb="FF92D050"/>
                </patternFill>
              </fill>
            </x14:dxf>
          </x14:cfRule>
          <xm:sqref>AF372:AF373</xm:sqref>
        </x14:conditionalFormatting>
        <x14:conditionalFormatting xmlns:xm="http://schemas.microsoft.com/office/excel/2006/main">
          <x14:cfRule type="containsText" priority="8159" operator="containsText" id="{288183EB-68CA-4DD1-AC94-493F22172B7B}">
            <xm:f>NOT(ISERROR(SEARCH('Listados Datos'!$T$3,AB372)))</xm:f>
            <xm:f>'Listados Datos'!$T$3</xm:f>
            <x14:dxf>
              <fill>
                <patternFill patternType="solid">
                  <bgColor rgb="FFC00000"/>
                </patternFill>
              </fill>
            </x14:dxf>
          </x14:cfRule>
          <x14:cfRule type="containsText" priority="8160" operator="containsText" id="{40FF5412-72FF-4B2C-9836-ACF70E8D9882}">
            <xm:f>NOT(ISERROR(SEARCH('Listados Datos'!$T$4,AB372)))</xm:f>
            <xm:f>'Listados Datos'!$T$4</xm:f>
            <x14:dxf>
              <font>
                <b/>
                <i val="0"/>
                <color theme="0"/>
              </font>
              <fill>
                <patternFill>
                  <bgColor rgb="FFE26B0A"/>
                </patternFill>
              </fill>
            </x14:dxf>
          </x14:cfRule>
          <x14:cfRule type="containsText" priority="8161" operator="containsText" id="{7D320FE3-EDB9-4D66-AFDD-655EF3D7C1AB}">
            <xm:f>NOT(ISERROR(SEARCH('Listados Datos'!$T$5,AB372)))</xm:f>
            <xm:f>'Listados Datos'!$T$5</xm:f>
            <x14:dxf>
              <font>
                <b/>
                <i val="0"/>
                <color auto="1"/>
              </font>
              <fill>
                <patternFill>
                  <bgColor rgb="FFFFFF00"/>
                </patternFill>
              </fill>
            </x14:dxf>
          </x14:cfRule>
          <x14:cfRule type="containsText" priority="8162" operator="containsText" id="{34E77294-3FB2-4298-A804-6C7E8C97E684}">
            <xm:f>NOT(ISERROR(SEARCH('Listados Datos'!$T$6,AB372)))</xm:f>
            <xm:f>'Listados Datos'!$T$6</xm:f>
            <x14:dxf>
              <font>
                <b/>
                <i val="0"/>
              </font>
              <fill>
                <patternFill>
                  <bgColor rgb="FF92D050"/>
                </patternFill>
              </fill>
            </x14:dxf>
          </x14:cfRule>
          <xm:sqref>AB372:AB373</xm:sqref>
        </x14:conditionalFormatting>
        <x14:conditionalFormatting xmlns:xm="http://schemas.microsoft.com/office/excel/2006/main">
          <x14:cfRule type="containsText" priority="8149" operator="containsText" id="{8C5D86D7-8906-4894-9B9A-A5E79F5BE359}">
            <xm:f>NOT(ISERROR(SEARCH('Listados Datos'!$P$3,Z372)))</xm:f>
            <xm:f>'Listados Datos'!$P$3</xm:f>
            <x14:dxf>
              <fill>
                <patternFill>
                  <bgColor rgb="FF99CC00"/>
                </patternFill>
              </fill>
            </x14:dxf>
          </x14:cfRule>
          <x14:cfRule type="containsText" priority="8150" operator="containsText" id="{2782B752-868E-4455-B37A-D301827B97B5}">
            <xm:f>NOT(ISERROR(SEARCH('Listados Datos'!$P$4,Z372)))</xm:f>
            <xm:f>'Listados Datos'!$P$4</xm:f>
            <x14:dxf>
              <fill>
                <patternFill>
                  <bgColor rgb="FF33CC33"/>
                </patternFill>
              </fill>
            </x14:dxf>
          </x14:cfRule>
          <x14:cfRule type="containsText" priority="8151" operator="containsText" id="{4AB1F121-3194-4E8C-A4C7-E6E58D3F3B49}">
            <xm:f>NOT(ISERROR(SEARCH('Listados Datos'!$P$5,Z372)))</xm:f>
            <xm:f>'Listados Datos'!$P$5</xm:f>
            <x14:dxf>
              <fill>
                <patternFill>
                  <bgColor rgb="FFFFFF00"/>
                </patternFill>
              </fill>
            </x14:dxf>
          </x14:cfRule>
          <x14:cfRule type="containsText" priority="8152" operator="containsText" id="{4E544C29-A223-4ADA-965B-B7797E90812A}">
            <xm:f>NOT(ISERROR(SEARCH('Listados Datos'!$P$6,Z372)))</xm:f>
            <xm:f>'Listados Datos'!$P$6</xm:f>
            <x14:dxf>
              <fill>
                <patternFill>
                  <bgColor rgb="FFFFC000"/>
                </patternFill>
              </fill>
            </x14:dxf>
          </x14:cfRule>
          <x14:cfRule type="containsText" priority="8153" operator="containsText" id="{65BA7D1E-C835-4C23-B7DA-9651C8C7C19A}">
            <xm:f>NOT(ISERROR(SEARCH('Listados Datos'!$P$7,Z372)))</xm:f>
            <xm:f>'Listados Datos'!$P$7</xm:f>
            <x14:dxf>
              <fill>
                <patternFill>
                  <bgColor rgb="FFFF0000"/>
                </patternFill>
              </fill>
            </x14:dxf>
          </x14:cfRule>
          <xm:sqref>Z372:Z373</xm:sqref>
        </x14:conditionalFormatting>
        <x14:conditionalFormatting xmlns:xm="http://schemas.microsoft.com/office/excel/2006/main">
          <x14:cfRule type="containsText" priority="8121" operator="containsText" id="{77C75619-643B-4995-8FC8-702AFA55CCC8}">
            <xm:f>NOT(ISERROR(SEARCH('Listados Datos'!$T$3,AT373)))</xm:f>
            <xm:f>'Listados Datos'!$T$3</xm:f>
            <x14:dxf>
              <fill>
                <patternFill patternType="solid">
                  <bgColor rgb="FFC00000"/>
                </patternFill>
              </fill>
            </x14:dxf>
          </x14:cfRule>
          <x14:cfRule type="containsText" priority="8122" operator="containsText" id="{46B90170-88EE-4535-B914-A86855A07BE4}">
            <xm:f>NOT(ISERROR(SEARCH('Listados Datos'!$T$4,AT373)))</xm:f>
            <xm:f>'Listados Datos'!$T$4</xm:f>
            <x14:dxf>
              <font>
                <b/>
                <i val="0"/>
                <color theme="0"/>
              </font>
              <fill>
                <patternFill>
                  <bgColor rgb="FFE26B0A"/>
                </patternFill>
              </fill>
            </x14:dxf>
          </x14:cfRule>
          <x14:cfRule type="containsText" priority="8123" operator="containsText" id="{C746B725-8BBB-4C85-B917-ABB87F9718A0}">
            <xm:f>NOT(ISERROR(SEARCH('Listados Datos'!$T$5,AT373)))</xm:f>
            <xm:f>'Listados Datos'!$T$5</xm:f>
            <x14:dxf>
              <font>
                <b/>
                <i val="0"/>
                <color auto="1"/>
              </font>
              <fill>
                <patternFill>
                  <bgColor rgb="FFFFFF00"/>
                </patternFill>
              </fill>
            </x14:dxf>
          </x14:cfRule>
          <x14:cfRule type="containsText" priority="8124" operator="containsText" id="{09669800-CD06-4EB4-BE91-56CAC4560A13}">
            <xm:f>NOT(ISERROR(SEARCH('Listados Datos'!$T$6,AT373)))</xm:f>
            <xm:f>'Listados Datos'!$T$6</xm:f>
            <x14:dxf>
              <font>
                <b/>
                <i val="0"/>
              </font>
              <fill>
                <patternFill>
                  <bgColor rgb="FF92D050"/>
                </patternFill>
              </fill>
            </x14:dxf>
          </x14:cfRule>
          <xm:sqref>AT373</xm:sqref>
        </x14:conditionalFormatting>
        <x14:conditionalFormatting xmlns:xm="http://schemas.microsoft.com/office/excel/2006/main">
          <x14:cfRule type="containsText" priority="8069" operator="containsText" id="{6DE87297-4C53-4496-B3C9-E0A579C777AB}">
            <xm:f>NOT(ISERROR(SEARCH('Listados Datos'!$P$3,AR374)))</xm:f>
            <xm:f>'Listados Datos'!$P$3</xm:f>
            <x14:dxf>
              <fill>
                <patternFill>
                  <bgColor rgb="FF99CC00"/>
                </patternFill>
              </fill>
            </x14:dxf>
          </x14:cfRule>
          <x14:cfRule type="containsText" priority="8070" operator="containsText" id="{3AEB0250-F021-4863-901C-629678E9B67E}">
            <xm:f>NOT(ISERROR(SEARCH('Listados Datos'!$P$4,AR374)))</xm:f>
            <xm:f>'Listados Datos'!$P$4</xm:f>
            <x14:dxf>
              <fill>
                <patternFill>
                  <bgColor rgb="FF33CC33"/>
                </patternFill>
              </fill>
            </x14:dxf>
          </x14:cfRule>
          <x14:cfRule type="containsText" priority="8071" operator="containsText" id="{412E5F66-D078-417A-BCB9-E5665EC9005F}">
            <xm:f>NOT(ISERROR(SEARCH('Listados Datos'!$P$5,AR374)))</xm:f>
            <xm:f>'Listados Datos'!$P$5</xm:f>
            <x14:dxf>
              <fill>
                <patternFill>
                  <bgColor rgb="FFFFFF00"/>
                </patternFill>
              </fill>
            </x14:dxf>
          </x14:cfRule>
          <x14:cfRule type="containsText" priority="8072" operator="containsText" id="{D68C0313-914F-46D8-B799-7E6457BBB8C2}">
            <xm:f>NOT(ISERROR(SEARCH('Listados Datos'!$P$6,AR374)))</xm:f>
            <xm:f>'Listados Datos'!$P$6</xm:f>
            <x14:dxf>
              <fill>
                <patternFill>
                  <bgColor rgb="FFFFC000"/>
                </patternFill>
              </fill>
            </x14:dxf>
          </x14:cfRule>
          <x14:cfRule type="containsText" priority="8073" operator="containsText" id="{ACD32A89-5EAF-4BCB-9289-0EBB337A9283}">
            <xm:f>NOT(ISERROR(SEARCH('Listados Datos'!$P$7,AR374)))</xm:f>
            <xm:f>'Listados Datos'!$P$7</xm:f>
            <x14:dxf>
              <fill>
                <patternFill>
                  <bgColor rgb="FFFF0000"/>
                </patternFill>
              </fill>
            </x14:dxf>
          </x14:cfRule>
          <xm:sqref>AR374</xm:sqref>
        </x14:conditionalFormatting>
        <x14:conditionalFormatting xmlns:xm="http://schemas.microsoft.com/office/excel/2006/main">
          <x14:cfRule type="containsText" priority="8107" operator="containsText" id="{4793205E-B77E-489E-9821-AAAC476055A0}">
            <xm:f>NOT(ISERROR(SEARCH('Listados Datos'!$T$3,AF374)))</xm:f>
            <xm:f>'Listados Datos'!$T$3</xm:f>
            <x14:dxf>
              <fill>
                <patternFill patternType="solid">
                  <bgColor rgb="FFC00000"/>
                </patternFill>
              </fill>
            </x14:dxf>
          </x14:cfRule>
          <x14:cfRule type="containsText" priority="8108" operator="containsText" id="{49890950-A0A4-4C08-834F-60FC8F439C9B}">
            <xm:f>NOT(ISERROR(SEARCH('Listados Datos'!$T$4,AF374)))</xm:f>
            <xm:f>'Listados Datos'!$T$4</xm:f>
            <x14:dxf>
              <font>
                <b/>
                <i val="0"/>
                <color theme="0"/>
              </font>
              <fill>
                <patternFill>
                  <bgColor rgb="FFE26B0A"/>
                </patternFill>
              </fill>
            </x14:dxf>
          </x14:cfRule>
          <x14:cfRule type="containsText" priority="8109" operator="containsText" id="{1904D801-AA48-46DC-A410-92A471ADF8C5}">
            <xm:f>NOT(ISERROR(SEARCH('Listados Datos'!$T$5,AF374)))</xm:f>
            <xm:f>'Listados Datos'!$T$5</xm:f>
            <x14:dxf>
              <font>
                <b/>
                <i val="0"/>
                <color auto="1"/>
              </font>
              <fill>
                <patternFill>
                  <bgColor rgb="FFFFFF00"/>
                </patternFill>
              </fill>
            </x14:dxf>
          </x14:cfRule>
          <x14:cfRule type="containsText" priority="8110" operator="containsText" id="{E5BF5042-C49C-4EAD-A3B6-E1E3CFC79920}">
            <xm:f>NOT(ISERROR(SEARCH('Listados Datos'!$T$6,AF374)))</xm:f>
            <xm:f>'Listados Datos'!$T$6</xm:f>
            <x14:dxf>
              <font>
                <b/>
                <i val="0"/>
              </font>
              <fill>
                <patternFill>
                  <bgColor rgb="FF92D050"/>
                </patternFill>
              </fill>
            </x14:dxf>
          </x14:cfRule>
          <xm:sqref>AF374</xm:sqref>
        </x14:conditionalFormatting>
        <x14:conditionalFormatting xmlns:xm="http://schemas.microsoft.com/office/excel/2006/main">
          <x14:cfRule type="containsText" priority="8103" operator="containsText" id="{AA20239F-882C-40DE-9EEC-631210C16A9B}">
            <xm:f>NOT(ISERROR(SEARCH('Listados Datos'!$T$3,AB374)))</xm:f>
            <xm:f>'Listados Datos'!$T$3</xm:f>
            <x14:dxf>
              <fill>
                <patternFill patternType="solid">
                  <bgColor rgb="FFC00000"/>
                </patternFill>
              </fill>
            </x14:dxf>
          </x14:cfRule>
          <x14:cfRule type="containsText" priority="8104" operator="containsText" id="{F2965D07-914B-4B85-BDCF-AE4D941FF5D6}">
            <xm:f>NOT(ISERROR(SEARCH('Listados Datos'!$T$4,AB374)))</xm:f>
            <xm:f>'Listados Datos'!$T$4</xm:f>
            <x14:dxf>
              <font>
                <b/>
                <i val="0"/>
                <color theme="0"/>
              </font>
              <fill>
                <patternFill>
                  <bgColor rgb="FFE26B0A"/>
                </patternFill>
              </fill>
            </x14:dxf>
          </x14:cfRule>
          <x14:cfRule type="containsText" priority="8105" operator="containsText" id="{6C5A229F-0661-4E13-A366-990B25F51CCA}">
            <xm:f>NOT(ISERROR(SEARCH('Listados Datos'!$T$5,AB374)))</xm:f>
            <xm:f>'Listados Datos'!$T$5</xm:f>
            <x14:dxf>
              <font>
                <b/>
                <i val="0"/>
                <color auto="1"/>
              </font>
              <fill>
                <patternFill>
                  <bgColor rgb="FFFFFF00"/>
                </patternFill>
              </fill>
            </x14:dxf>
          </x14:cfRule>
          <x14:cfRule type="containsText" priority="8106" operator="containsText" id="{DC98B75F-725C-4EC3-BB69-10256DFA14A0}">
            <xm:f>NOT(ISERROR(SEARCH('Listados Datos'!$T$6,AB374)))</xm:f>
            <xm:f>'Listados Datos'!$T$6</xm:f>
            <x14:dxf>
              <font>
                <b/>
                <i val="0"/>
              </font>
              <fill>
                <patternFill>
                  <bgColor rgb="FF92D050"/>
                </patternFill>
              </fill>
            </x14:dxf>
          </x14:cfRule>
          <xm:sqref>AB374</xm:sqref>
        </x14:conditionalFormatting>
        <x14:conditionalFormatting xmlns:xm="http://schemas.microsoft.com/office/excel/2006/main">
          <x14:cfRule type="containsText" priority="8093" operator="containsText" id="{6D8AC0BF-808C-405D-8192-9FA4C7B56295}">
            <xm:f>NOT(ISERROR(SEARCH('Listados Datos'!$P$3,Z374)))</xm:f>
            <xm:f>'Listados Datos'!$P$3</xm:f>
            <x14:dxf>
              <fill>
                <patternFill>
                  <bgColor rgb="FF99CC00"/>
                </patternFill>
              </fill>
            </x14:dxf>
          </x14:cfRule>
          <x14:cfRule type="containsText" priority="8094" operator="containsText" id="{E356A9DF-EE9F-4F07-950A-1E7464C7901B}">
            <xm:f>NOT(ISERROR(SEARCH('Listados Datos'!$P$4,Z374)))</xm:f>
            <xm:f>'Listados Datos'!$P$4</xm:f>
            <x14:dxf>
              <fill>
                <patternFill>
                  <bgColor rgb="FF33CC33"/>
                </patternFill>
              </fill>
            </x14:dxf>
          </x14:cfRule>
          <x14:cfRule type="containsText" priority="8095" operator="containsText" id="{E3AF79D0-EEF0-4B3C-9D04-FBD1127ACD4E}">
            <xm:f>NOT(ISERROR(SEARCH('Listados Datos'!$P$5,Z374)))</xm:f>
            <xm:f>'Listados Datos'!$P$5</xm:f>
            <x14:dxf>
              <fill>
                <patternFill>
                  <bgColor rgb="FFFFFF00"/>
                </patternFill>
              </fill>
            </x14:dxf>
          </x14:cfRule>
          <x14:cfRule type="containsText" priority="8096" operator="containsText" id="{D22D5426-0B73-4139-B895-B52684574134}">
            <xm:f>NOT(ISERROR(SEARCH('Listados Datos'!$P$6,Z374)))</xm:f>
            <xm:f>'Listados Datos'!$P$6</xm:f>
            <x14:dxf>
              <fill>
                <patternFill>
                  <bgColor rgb="FFFFC000"/>
                </patternFill>
              </fill>
            </x14:dxf>
          </x14:cfRule>
          <x14:cfRule type="containsText" priority="8097" operator="containsText" id="{85C30D48-134F-47EC-9EE4-B22B55299AAB}">
            <xm:f>NOT(ISERROR(SEARCH('Listados Datos'!$P$7,Z374)))</xm:f>
            <xm:f>'Listados Datos'!$P$7</xm:f>
            <x14:dxf>
              <fill>
                <patternFill>
                  <bgColor rgb="FFFF0000"/>
                </patternFill>
              </fill>
            </x14:dxf>
          </x14:cfRule>
          <xm:sqref>Z374</xm:sqref>
        </x14:conditionalFormatting>
        <x14:conditionalFormatting xmlns:xm="http://schemas.microsoft.com/office/excel/2006/main">
          <x14:cfRule type="containsText" priority="8079" operator="containsText" id="{9F0D0092-9820-4ADC-A476-A0DB2D0B088B}">
            <xm:f>NOT(ISERROR(SEARCH('Listados Datos'!$T$3,AT374)))</xm:f>
            <xm:f>'Listados Datos'!$T$3</xm:f>
            <x14:dxf>
              <fill>
                <patternFill patternType="solid">
                  <bgColor rgb="FFC00000"/>
                </patternFill>
              </fill>
            </x14:dxf>
          </x14:cfRule>
          <x14:cfRule type="containsText" priority="8080" operator="containsText" id="{2942087D-0C20-4D2C-9842-978D63FD6EDA}">
            <xm:f>NOT(ISERROR(SEARCH('Listados Datos'!$T$4,AT374)))</xm:f>
            <xm:f>'Listados Datos'!$T$4</xm:f>
            <x14:dxf>
              <font>
                <b/>
                <i val="0"/>
                <color theme="0"/>
              </font>
              <fill>
                <patternFill>
                  <bgColor rgb="FFE26B0A"/>
                </patternFill>
              </fill>
            </x14:dxf>
          </x14:cfRule>
          <x14:cfRule type="containsText" priority="8081" operator="containsText" id="{AD5291A0-69BC-4A0C-99CA-1B3ADEA9C20A}">
            <xm:f>NOT(ISERROR(SEARCH('Listados Datos'!$T$5,AT374)))</xm:f>
            <xm:f>'Listados Datos'!$T$5</xm:f>
            <x14:dxf>
              <font>
                <b/>
                <i val="0"/>
                <color auto="1"/>
              </font>
              <fill>
                <patternFill>
                  <bgColor rgb="FFFFFF00"/>
                </patternFill>
              </fill>
            </x14:dxf>
          </x14:cfRule>
          <x14:cfRule type="containsText" priority="8082" operator="containsText" id="{BC4C9178-35E3-4480-997E-0793B34E414B}">
            <xm:f>NOT(ISERROR(SEARCH('Listados Datos'!$T$6,AT374)))</xm:f>
            <xm:f>'Listados Datos'!$T$6</xm:f>
            <x14:dxf>
              <font>
                <b/>
                <i val="0"/>
              </font>
              <fill>
                <patternFill>
                  <bgColor rgb="FF92D050"/>
                </patternFill>
              </fill>
            </x14:dxf>
          </x14:cfRule>
          <xm:sqref>AT374</xm:sqref>
        </x14:conditionalFormatting>
        <x14:conditionalFormatting xmlns:xm="http://schemas.microsoft.com/office/excel/2006/main">
          <x14:cfRule type="containsText" priority="7839" operator="containsText" id="{89DB0A16-F747-4BF3-B519-BE649CC39957}">
            <xm:f>NOT(ISERROR(SEARCH('Listados Datos'!$P$3,AR387)))</xm:f>
            <xm:f>'Listados Datos'!$P$3</xm:f>
            <x14:dxf>
              <fill>
                <patternFill>
                  <bgColor rgb="FF99CC00"/>
                </patternFill>
              </fill>
            </x14:dxf>
          </x14:cfRule>
          <x14:cfRule type="containsText" priority="7840" operator="containsText" id="{93A2C994-D3C6-48B4-8468-5D7EFB6C74AE}">
            <xm:f>NOT(ISERROR(SEARCH('Listados Datos'!$P$4,AR387)))</xm:f>
            <xm:f>'Listados Datos'!$P$4</xm:f>
            <x14:dxf>
              <fill>
                <patternFill>
                  <bgColor rgb="FF33CC33"/>
                </patternFill>
              </fill>
            </x14:dxf>
          </x14:cfRule>
          <x14:cfRule type="containsText" priority="7841" operator="containsText" id="{534DC933-08D7-494C-B868-BE68F62B1F16}">
            <xm:f>NOT(ISERROR(SEARCH('Listados Datos'!$P$5,AR387)))</xm:f>
            <xm:f>'Listados Datos'!$P$5</xm:f>
            <x14:dxf>
              <fill>
                <patternFill>
                  <bgColor rgb="FFFFFF00"/>
                </patternFill>
              </fill>
            </x14:dxf>
          </x14:cfRule>
          <x14:cfRule type="containsText" priority="7842" operator="containsText" id="{5AF2E7DA-AF46-4830-B2D0-85C783D279B7}">
            <xm:f>NOT(ISERROR(SEARCH('Listados Datos'!$P$6,AR387)))</xm:f>
            <xm:f>'Listados Datos'!$P$6</xm:f>
            <x14:dxf>
              <fill>
                <patternFill>
                  <bgColor rgb="FFFFC000"/>
                </patternFill>
              </fill>
            </x14:dxf>
          </x14:cfRule>
          <x14:cfRule type="containsText" priority="7843" operator="containsText" id="{60E8E151-9610-4AA9-B4E4-7FD86150606E}">
            <xm:f>NOT(ISERROR(SEARCH('Listados Datos'!$P$7,AR387)))</xm:f>
            <xm:f>'Listados Datos'!$P$7</xm:f>
            <x14:dxf>
              <fill>
                <patternFill>
                  <bgColor rgb="FFFF0000"/>
                </patternFill>
              </fill>
            </x14:dxf>
          </x14:cfRule>
          <xm:sqref>AR387</xm:sqref>
        </x14:conditionalFormatting>
        <x14:conditionalFormatting xmlns:xm="http://schemas.microsoft.com/office/excel/2006/main">
          <x14:cfRule type="containsText" priority="7849" operator="containsText" id="{0F7325C9-9504-4716-BFCF-E9B2393206DC}">
            <xm:f>NOT(ISERROR(SEARCH('Listados Datos'!$T$3,AT387)))</xm:f>
            <xm:f>'Listados Datos'!$T$3</xm:f>
            <x14:dxf>
              <fill>
                <patternFill patternType="solid">
                  <bgColor rgb="FFC00000"/>
                </patternFill>
              </fill>
            </x14:dxf>
          </x14:cfRule>
          <x14:cfRule type="containsText" priority="7850" operator="containsText" id="{65B9DE1A-5082-4089-906A-3987025580DF}">
            <xm:f>NOT(ISERROR(SEARCH('Listados Datos'!$T$4,AT387)))</xm:f>
            <xm:f>'Listados Datos'!$T$4</xm:f>
            <x14:dxf>
              <font>
                <b/>
                <i val="0"/>
                <color theme="0"/>
              </font>
              <fill>
                <patternFill>
                  <bgColor rgb="FFE26B0A"/>
                </patternFill>
              </fill>
            </x14:dxf>
          </x14:cfRule>
          <x14:cfRule type="containsText" priority="7851" operator="containsText" id="{FDB926B9-A942-405A-9930-8E85439BBAE8}">
            <xm:f>NOT(ISERROR(SEARCH('Listados Datos'!$T$5,AT387)))</xm:f>
            <xm:f>'Listados Datos'!$T$5</xm:f>
            <x14:dxf>
              <font>
                <b/>
                <i val="0"/>
                <color auto="1"/>
              </font>
              <fill>
                <patternFill>
                  <bgColor rgb="FFFFFF00"/>
                </patternFill>
              </fill>
            </x14:dxf>
          </x14:cfRule>
          <x14:cfRule type="containsText" priority="7852" operator="containsText" id="{FFCE0ACB-576F-43C8-A815-D454AF1D8566}">
            <xm:f>NOT(ISERROR(SEARCH('Listados Datos'!$T$6,AT387)))</xm:f>
            <xm:f>'Listados Datos'!$T$6</xm:f>
            <x14:dxf>
              <font>
                <b/>
                <i val="0"/>
              </font>
              <fill>
                <patternFill>
                  <bgColor rgb="FF92D050"/>
                </patternFill>
              </fill>
            </x14:dxf>
          </x14:cfRule>
          <xm:sqref>AT387</xm:sqref>
        </x14:conditionalFormatting>
        <x14:conditionalFormatting xmlns:xm="http://schemas.microsoft.com/office/excel/2006/main">
          <x14:cfRule type="containsText" priority="7807" operator="containsText" id="{B463CD53-0C37-476C-B2B1-EA9EA3873920}">
            <xm:f>NOT(ISERROR(SEARCH('Listados Datos'!$T$3,AT384)))</xm:f>
            <xm:f>'Listados Datos'!$T$3</xm:f>
            <x14:dxf>
              <fill>
                <patternFill patternType="solid">
                  <bgColor rgb="FFC00000"/>
                </patternFill>
              </fill>
            </x14:dxf>
          </x14:cfRule>
          <x14:cfRule type="containsText" priority="7808" operator="containsText" id="{7CFF4704-1D75-42CD-B1BC-CFFAE6C75892}">
            <xm:f>NOT(ISERROR(SEARCH('Listados Datos'!$T$4,AT384)))</xm:f>
            <xm:f>'Listados Datos'!$T$4</xm:f>
            <x14:dxf>
              <font>
                <b/>
                <i val="0"/>
                <color theme="0"/>
              </font>
              <fill>
                <patternFill>
                  <bgColor rgb="FFE26B0A"/>
                </patternFill>
              </fill>
            </x14:dxf>
          </x14:cfRule>
          <x14:cfRule type="containsText" priority="7809" operator="containsText" id="{EECB9CB8-B555-47B9-B758-081034F6B1C2}">
            <xm:f>NOT(ISERROR(SEARCH('Listados Datos'!$T$5,AT384)))</xm:f>
            <xm:f>'Listados Datos'!$T$5</xm:f>
            <x14:dxf>
              <font>
                <b/>
                <i val="0"/>
                <color auto="1"/>
              </font>
              <fill>
                <patternFill>
                  <bgColor rgb="FFFFFF00"/>
                </patternFill>
              </fill>
            </x14:dxf>
          </x14:cfRule>
          <x14:cfRule type="containsText" priority="7810" operator="containsText" id="{38E9E614-4708-4E0A-B338-A278FE812EB3}">
            <xm:f>NOT(ISERROR(SEARCH('Listados Datos'!$T$6,AT384)))</xm:f>
            <xm:f>'Listados Datos'!$T$6</xm:f>
            <x14:dxf>
              <font>
                <b/>
                <i val="0"/>
              </font>
              <fill>
                <patternFill>
                  <bgColor rgb="FF92D050"/>
                </patternFill>
              </fill>
            </x14:dxf>
          </x14:cfRule>
          <xm:sqref>AT384</xm:sqref>
        </x14:conditionalFormatting>
        <x14:conditionalFormatting xmlns:xm="http://schemas.microsoft.com/office/excel/2006/main">
          <x14:cfRule type="containsText" priority="7797" operator="containsText" id="{861F9CCE-1142-4680-A785-742EB368EC80}">
            <xm:f>NOT(ISERROR(SEARCH('Listados Datos'!$P$3,AR384)))</xm:f>
            <xm:f>'Listados Datos'!$P$3</xm:f>
            <x14:dxf>
              <fill>
                <patternFill>
                  <bgColor rgb="FF99CC00"/>
                </patternFill>
              </fill>
            </x14:dxf>
          </x14:cfRule>
          <x14:cfRule type="containsText" priority="7798" operator="containsText" id="{CC8DAA4E-813E-4430-98B0-EE1CD91188F3}">
            <xm:f>NOT(ISERROR(SEARCH('Listados Datos'!$P$4,AR384)))</xm:f>
            <xm:f>'Listados Datos'!$P$4</xm:f>
            <x14:dxf>
              <fill>
                <patternFill>
                  <bgColor rgb="FF33CC33"/>
                </patternFill>
              </fill>
            </x14:dxf>
          </x14:cfRule>
          <x14:cfRule type="containsText" priority="7799" operator="containsText" id="{D749A89D-424E-41A4-8955-927271D63FFE}">
            <xm:f>NOT(ISERROR(SEARCH('Listados Datos'!$P$5,AR384)))</xm:f>
            <xm:f>'Listados Datos'!$P$5</xm:f>
            <x14:dxf>
              <fill>
                <patternFill>
                  <bgColor rgb="FFFFFF00"/>
                </patternFill>
              </fill>
            </x14:dxf>
          </x14:cfRule>
          <x14:cfRule type="containsText" priority="7800" operator="containsText" id="{3A570E0F-3A9E-4B82-BC1E-808C0AC4DEAD}">
            <xm:f>NOT(ISERROR(SEARCH('Listados Datos'!$P$6,AR384)))</xm:f>
            <xm:f>'Listados Datos'!$P$6</xm:f>
            <x14:dxf>
              <fill>
                <patternFill>
                  <bgColor rgb="FFFFC000"/>
                </patternFill>
              </fill>
            </x14:dxf>
          </x14:cfRule>
          <x14:cfRule type="containsText" priority="7801" operator="containsText" id="{008C8896-72B4-422D-B158-B8FED0383309}">
            <xm:f>NOT(ISERROR(SEARCH('Listados Datos'!$P$7,AR384)))</xm:f>
            <xm:f>'Listados Datos'!$P$7</xm:f>
            <x14:dxf>
              <fill>
                <patternFill>
                  <bgColor rgb="FFFF0000"/>
                </patternFill>
              </fill>
            </x14:dxf>
          </x14:cfRule>
          <xm:sqref>AR384</xm:sqref>
        </x14:conditionalFormatting>
        <x14:conditionalFormatting xmlns:xm="http://schemas.microsoft.com/office/excel/2006/main">
          <x14:cfRule type="containsText" priority="7915" operator="containsText" id="{1154A959-CC68-4591-B09B-49E9FC0DF266}">
            <xm:f>NOT(ISERROR(SEARCH('Listados Datos'!$T$3,AF382)))</xm:f>
            <xm:f>'Listados Datos'!$T$3</xm:f>
            <x14:dxf>
              <fill>
                <patternFill patternType="solid">
                  <bgColor rgb="FFC00000"/>
                </patternFill>
              </fill>
            </x14:dxf>
          </x14:cfRule>
          <x14:cfRule type="containsText" priority="7916" operator="containsText" id="{4CE7025E-68D4-468F-B4D0-C391FA5DA6A1}">
            <xm:f>NOT(ISERROR(SEARCH('Listados Datos'!$T$4,AF382)))</xm:f>
            <xm:f>'Listados Datos'!$T$4</xm:f>
            <x14:dxf>
              <font>
                <b/>
                <i val="0"/>
                <color theme="0"/>
              </font>
              <fill>
                <patternFill>
                  <bgColor rgb="FFE26B0A"/>
                </patternFill>
              </fill>
            </x14:dxf>
          </x14:cfRule>
          <x14:cfRule type="containsText" priority="7917" operator="containsText" id="{2B2CCFB9-B7F1-445C-B4C1-E0248CEE5A73}">
            <xm:f>NOT(ISERROR(SEARCH('Listados Datos'!$T$5,AF382)))</xm:f>
            <xm:f>'Listados Datos'!$T$5</xm:f>
            <x14:dxf>
              <font>
                <b/>
                <i val="0"/>
                <color auto="1"/>
              </font>
              <fill>
                <patternFill>
                  <bgColor rgb="FFFFFF00"/>
                </patternFill>
              </fill>
            </x14:dxf>
          </x14:cfRule>
          <x14:cfRule type="containsText" priority="7918" operator="containsText" id="{7BB9BB7E-B5B8-4BEE-A6F3-96B7A9A4D5C8}">
            <xm:f>NOT(ISERROR(SEARCH('Listados Datos'!$T$6,AF382)))</xm:f>
            <xm:f>'Listados Datos'!$T$6</xm:f>
            <x14:dxf>
              <font>
                <b/>
                <i val="0"/>
              </font>
              <fill>
                <patternFill>
                  <bgColor rgb="FF92D050"/>
                </patternFill>
              </fill>
            </x14:dxf>
          </x14:cfRule>
          <xm:sqref>AF382:AF383 AF387</xm:sqref>
        </x14:conditionalFormatting>
        <x14:conditionalFormatting xmlns:xm="http://schemas.microsoft.com/office/excel/2006/main">
          <x14:cfRule type="containsText" priority="7911" operator="containsText" id="{2F2CE0D3-CB95-4D8C-97FE-482DAD5DDD39}">
            <xm:f>NOT(ISERROR(SEARCH('Listados Datos'!$T$3,AB382)))</xm:f>
            <xm:f>'Listados Datos'!$T$3</xm:f>
            <x14:dxf>
              <fill>
                <patternFill patternType="solid">
                  <bgColor rgb="FFC00000"/>
                </patternFill>
              </fill>
            </x14:dxf>
          </x14:cfRule>
          <x14:cfRule type="containsText" priority="7912" operator="containsText" id="{424000F1-964D-42D3-89EF-8D820BA240AB}">
            <xm:f>NOT(ISERROR(SEARCH('Listados Datos'!$T$4,AB382)))</xm:f>
            <xm:f>'Listados Datos'!$T$4</xm:f>
            <x14:dxf>
              <font>
                <b/>
                <i val="0"/>
                <color theme="0"/>
              </font>
              <fill>
                <patternFill>
                  <bgColor rgb="FFE26B0A"/>
                </patternFill>
              </fill>
            </x14:dxf>
          </x14:cfRule>
          <x14:cfRule type="containsText" priority="7913" operator="containsText" id="{50BEE132-9076-47BD-8211-87FDF97DC26B}">
            <xm:f>NOT(ISERROR(SEARCH('Listados Datos'!$T$5,AB382)))</xm:f>
            <xm:f>'Listados Datos'!$T$5</xm:f>
            <x14:dxf>
              <font>
                <b/>
                <i val="0"/>
                <color auto="1"/>
              </font>
              <fill>
                <patternFill>
                  <bgColor rgb="FFFFFF00"/>
                </patternFill>
              </fill>
            </x14:dxf>
          </x14:cfRule>
          <x14:cfRule type="containsText" priority="7914" operator="containsText" id="{98E2757C-DE19-48CE-ACEE-04B64E3638A3}">
            <xm:f>NOT(ISERROR(SEARCH('Listados Datos'!$T$6,AB382)))</xm:f>
            <xm:f>'Listados Datos'!$T$6</xm:f>
            <x14:dxf>
              <font>
                <b/>
                <i val="0"/>
              </font>
              <fill>
                <patternFill>
                  <bgColor rgb="FF92D050"/>
                </patternFill>
              </fill>
            </x14:dxf>
          </x14:cfRule>
          <xm:sqref>AB382:AB383</xm:sqref>
        </x14:conditionalFormatting>
        <x14:conditionalFormatting xmlns:xm="http://schemas.microsoft.com/office/excel/2006/main">
          <x14:cfRule type="containsText" priority="7901" operator="containsText" id="{782A2C9F-08FA-4C92-8745-2AC5EE225B95}">
            <xm:f>NOT(ISERROR(SEARCH('Listados Datos'!$P$3,Z382)))</xm:f>
            <xm:f>'Listados Datos'!$P$3</xm:f>
            <x14:dxf>
              <fill>
                <patternFill>
                  <bgColor rgb="FF99CC00"/>
                </patternFill>
              </fill>
            </x14:dxf>
          </x14:cfRule>
          <x14:cfRule type="containsText" priority="7902" operator="containsText" id="{2C1FDCA2-31B6-471E-B7D4-6C15468E52BD}">
            <xm:f>NOT(ISERROR(SEARCH('Listados Datos'!$P$4,Z382)))</xm:f>
            <xm:f>'Listados Datos'!$P$4</xm:f>
            <x14:dxf>
              <fill>
                <patternFill>
                  <bgColor rgb="FF33CC33"/>
                </patternFill>
              </fill>
            </x14:dxf>
          </x14:cfRule>
          <x14:cfRule type="containsText" priority="7903" operator="containsText" id="{E7E8A10A-85A5-402F-AB18-0C1A39DA4617}">
            <xm:f>NOT(ISERROR(SEARCH('Listados Datos'!$P$5,Z382)))</xm:f>
            <xm:f>'Listados Datos'!$P$5</xm:f>
            <x14:dxf>
              <fill>
                <patternFill>
                  <bgColor rgb="FFFFFF00"/>
                </patternFill>
              </fill>
            </x14:dxf>
          </x14:cfRule>
          <x14:cfRule type="containsText" priority="7904" operator="containsText" id="{9E7225AA-4FCE-4951-9321-3A296DEC7B8C}">
            <xm:f>NOT(ISERROR(SEARCH('Listados Datos'!$P$6,Z382)))</xm:f>
            <xm:f>'Listados Datos'!$P$6</xm:f>
            <x14:dxf>
              <fill>
                <patternFill>
                  <bgColor rgb="FFFFC000"/>
                </patternFill>
              </fill>
            </x14:dxf>
          </x14:cfRule>
          <x14:cfRule type="containsText" priority="7905" operator="containsText" id="{BE6B9435-1E40-42DD-84F8-E57889C7A1C5}">
            <xm:f>NOT(ISERROR(SEARCH('Listados Datos'!$P$7,Z382)))</xm:f>
            <xm:f>'Listados Datos'!$P$7</xm:f>
            <x14:dxf>
              <fill>
                <patternFill>
                  <bgColor rgb="FFFF0000"/>
                </patternFill>
              </fill>
            </x14:dxf>
          </x14:cfRule>
          <xm:sqref>Z382:Z383</xm:sqref>
        </x14:conditionalFormatting>
        <x14:conditionalFormatting xmlns:xm="http://schemas.microsoft.com/office/excel/2006/main">
          <x14:cfRule type="containsText" priority="7877" operator="containsText" id="{E2DE25F9-F32B-432C-98D1-5B841D131B2D}">
            <xm:f>NOT(ISERROR(SEARCH('Listados Datos'!$T$3,AT382)))</xm:f>
            <xm:f>'Listados Datos'!$T$3</xm:f>
            <x14:dxf>
              <fill>
                <patternFill patternType="solid">
                  <bgColor rgb="FFC00000"/>
                </patternFill>
              </fill>
            </x14:dxf>
          </x14:cfRule>
          <x14:cfRule type="containsText" priority="7878" operator="containsText" id="{D026FA43-1557-4202-9A69-257F5FD80F28}">
            <xm:f>NOT(ISERROR(SEARCH('Listados Datos'!$T$4,AT382)))</xm:f>
            <xm:f>'Listados Datos'!$T$4</xm:f>
            <x14:dxf>
              <font>
                <b/>
                <i val="0"/>
                <color theme="0"/>
              </font>
              <fill>
                <patternFill>
                  <bgColor rgb="FFE26B0A"/>
                </patternFill>
              </fill>
            </x14:dxf>
          </x14:cfRule>
          <x14:cfRule type="containsText" priority="7879" operator="containsText" id="{A8A5D173-7017-4825-9485-9C31E53FD60E}">
            <xm:f>NOT(ISERROR(SEARCH('Listados Datos'!$T$5,AT382)))</xm:f>
            <xm:f>'Listados Datos'!$T$5</xm:f>
            <x14:dxf>
              <font>
                <b/>
                <i val="0"/>
                <color auto="1"/>
              </font>
              <fill>
                <patternFill>
                  <bgColor rgb="FFFFFF00"/>
                </patternFill>
              </fill>
            </x14:dxf>
          </x14:cfRule>
          <x14:cfRule type="containsText" priority="7880" operator="containsText" id="{30460054-CDE6-4768-B56D-CB9F6A0FEE32}">
            <xm:f>NOT(ISERROR(SEARCH('Listados Datos'!$T$6,AT382)))</xm:f>
            <xm:f>'Listados Datos'!$T$6</xm:f>
            <x14:dxf>
              <font>
                <b/>
                <i val="0"/>
              </font>
              <fill>
                <patternFill>
                  <bgColor rgb="FF92D050"/>
                </patternFill>
              </fill>
            </x14:dxf>
          </x14:cfRule>
          <xm:sqref>AT382</xm:sqref>
        </x14:conditionalFormatting>
        <x14:conditionalFormatting xmlns:xm="http://schemas.microsoft.com/office/excel/2006/main">
          <x14:cfRule type="containsText" priority="7867" operator="containsText" id="{36E49BC4-16D5-44D0-95A1-2873F66053E4}">
            <xm:f>NOT(ISERROR(SEARCH('Listados Datos'!$P$3,AR382)))</xm:f>
            <xm:f>'Listados Datos'!$P$3</xm:f>
            <x14:dxf>
              <fill>
                <patternFill>
                  <bgColor rgb="FF99CC00"/>
                </patternFill>
              </fill>
            </x14:dxf>
          </x14:cfRule>
          <x14:cfRule type="containsText" priority="7868" operator="containsText" id="{99DC30B4-2C42-4C7F-8F85-83E16DA04ECA}">
            <xm:f>NOT(ISERROR(SEARCH('Listados Datos'!$P$4,AR382)))</xm:f>
            <xm:f>'Listados Datos'!$P$4</xm:f>
            <x14:dxf>
              <fill>
                <patternFill>
                  <bgColor rgb="FF33CC33"/>
                </patternFill>
              </fill>
            </x14:dxf>
          </x14:cfRule>
          <x14:cfRule type="containsText" priority="7869" operator="containsText" id="{1770063F-24AD-48AA-BDCE-4A556FA75B1D}">
            <xm:f>NOT(ISERROR(SEARCH('Listados Datos'!$P$5,AR382)))</xm:f>
            <xm:f>'Listados Datos'!$P$5</xm:f>
            <x14:dxf>
              <fill>
                <patternFill>
                  <bgColor rgb="FFFFFF00"/>
                </patternFill>
              </fill>
            </x14:dxf>
          </x14:cfRule>
          <x14:cfRule type="containsText" priority="7870" operator="containsText" id="{28F94DB2-5A90-4D56-9C10-20F6ACD4C58C}">
            <xm:f>NOT(ISERROR(SEARCH('Listados Datos'!$P$6,AR382)))</xm:f>
            <xm:f>'Listados Datos'!$P$6</xm:f>
            <x14:dxf>
              <fill>
                <patternFill>
                  <bgColor rgb="FFFFC000"/>
                </patternFill>
              </fill>
            </x14:dxf>
          </x14:cfRule>
          <x14:cfRule type="containsText" priority="7871" operator="containsText" id="{AB2F06AE-DCA4-4CC9-95D0-DA787BB51E8C}">
            <xm:f>NOT(ISERROR(SEARCH('Listados Datos'!$P$7,AR382)))</xm:f>
            <xm:f>'Listados Datos'!$P$7</xm:f>
            <x14:dxf>
              <fill>
                <patternFill>
                  <bgColor rgb="FFFF0000"/>
                </patternFill>
              </fill>
            </x14:dxf>
          </x14:cfRule>
          <xm:sqref>AR382</xm:sqref>
        </x14:conditionalFormatting>
        <x14:conditionalFormatting xmlns:xm="http://schemas.microsoft.com/office/excel/2006/main">
          <x14:cfRule type="containsText" priority="7863" operator="containsText" id="{B28144E5-93B7-445E-8B3A-4EEA481F5743}">
            <xm:f>NOT(ISERROR(SEARCH('Listados Datos'!$T$3,AT383)))</xm:f>
            <xm:f>'Listados Datos'!$T$3</xm:f>
            <x14:dxf>
              <fill>
                <patternFill patternType="solid">
                  <bgColor rgb="FFC00000"/>
                </patternFill>
              </fill>
            </x14:dxf>
          </x14:cfRule>
          <x14:cfRule type="containsText" priority="7864" operator="containsText" id="{58CDD77C-EBE0-4D58-A451-8B8E974E27CF}">
            <xm:f>NOT(ISERROR(SEARCH('Listados Datos'!$T$4,AT383)))</xm:f>
            <xm:f>'Listados Datos'!$T$4</xm:f>
            <x14:dxf>
              <font>
                <b/>
                <i val="0"/>
                <color theme="0"/>
              </font>
              <fill>
                <patternFill>
                  <bgColor rgb="FFE26B0A"/>
                </patternFill>
              </fill>
            </x14:dxf>
          </x14:cfRule>
          <x14:cfRule type="containsText" priority="7865" operator="containsText" id="{FB1A7271-C3FD-4AF8-B5D1-CDD36345A538}">
            <xm:f>NOT(ISERROR(SEARCH('Listados Datos'!$T$5,AT383)))</xm:f>
            <xm:f>'Listados Datos'!$T$5</xm:f>
            <x14:dxf>
              <font>
                <b/>
                <i val="0"/>
                <color auto="1"/>
              </font>
              <fill>
                <patternFill>
                  <bgColor rgb="FFFFFF00"/>
                </patternFill>
              </fill>
            </x14:dxf>
          </x14:cfRule>
          <x14:cfRule type="containsText" priority="7866" operator="containsText" id="{7306385D-5943-410C-A8A1-FC00E00128F2}">
            <xm:f>NOT(ISERROR(SEARCH('Listados Datos'!$T$6,AT383)))</xm:f>
            <xm:f>'Listados Datos'!$T$6</xm:f>
            <x14:dxf>
              <font>
                <b/>
                <i val="0"/>
              </font>
              <fill>
                <patternFill>
                  <bgColor rgb="FF92D050"/>
                </patternFill>
              </fill>
            </x14:dxf>
          </x14:cfRule>
          <xm:sqref>AT383</xm:sqref>
        </x14:conditionalFormatting>
        <x14:conditionalFormatting xmlns:xm="http://schemas.microsoft.com/office/excel/2006/main">
          <x14:cfRule type="containsText" priority="7853" operator="containsText" id="{B574A8FF-788A-4A69-ACFB-0839AC292374}">
            <xm:f>NOT(ISERROR(SEARCH('Listados Datos'!$P$3,AR383)))</xm:f>
            <xm:f>'Listados Datos'!$P$3</xm:f>
            <x14:dxf>
              <fill>
                <patternFill>
                  <bgColor rgb="FF99CC00"/>
                </patternFill>
              </fill>
            </x14:dxf>
          </x14:cfRule>
          <x14:cfRule type="containsText" priority="7854" operator="containsText" id="{301E16E1-C64D-47D3-93CD-69C8F7DC6FD0}">
            <xm:f>NOT(ISERROR(SEARCH('Listados Datos'!$P$4,AR383)))</xm:f>
            <xm:f>'Listados Datos'!$P$4</xm:f>
            <x14:dxf>
              <fill>
                <patternFill>
                  <bgColor rgb="FF33CC33"/>
                </patternFill>
              </fill>
            </x14:dxf>
          </x14:cfRule>
          <x14:cfRule type="containsText" priority="7855" operator="containsText" id="{35800991-10B3-4AF2-9F2D-FE8AEED498F9}">
            <xm:f>NOT(ISERROR(SEARCH('Listados Datos'!$P$5,AR383)))</xm:f>
            <xm:f>'Listados Datos'!$P$5</xm:f>
            <x14:dxf>
              <fill>
                <patternFill>
                  <bgColor rgb="FFFFFF00"/>
                </patternFill>
              </fill>
            </x14:dxf>
          </x14:cfRule>
          <x14:cfRule type="containsText" priority="7856" operator="containsText" id="{DD3C945B-23C4-40F3-9700-E416BCD9F37E}">
            <xm:f>NOT(ISERROR(SEARCH('Listados Datos'!$P$6,AR383)))</xm:f>
            <xm:f>'Listados Datos'!$P$6</xm:f>
            <x14:dxf>
              <fill>
                <patternFill>
                  <bgColor rgb="FFFFC000"/>
                </patternFill>
              </fill>
            </x14:dxf>
          </x14:cfRule>
          <x14:cfRule type="containsText" priority="7857" operator="containsText" id="{78FF3408-B65E-4EFE-90AC-01CEBE573A2C}">
            <xm:f>NOT(ISERROR(SEARCH('Listados Datos'!$P$7,AR383)))</xm:f>
            <xm:f>'Listados Datos'!$P$7</xm:f>
            <x14:dxf>
              <fill>
                <patternFill>
                  <bgColor rgb="FFFF0000"/>
                </patternFill>
              </fill>
            </x14:dxf>
          </x14:cfRule>
          <xm:sqref>AR383</xm:sqref>
        </x14:conditionalFormatting>
        <x14:conditionalFormatting xmlns:xm="http://schemas.microsoft.com/office/excel/2006/main">
          <x14:cfRule type="containsText" priority="7713" operator="containsText" id="{99412206-01EF-4B14-9FE1-6CFE73A8B433}">
            <xm:f>NOT(ISERROR(SEARCH('Listados Datos'!$T$3,AT393)))</xm:f>
            <xm:f>'Listados Datos'!$T$3</xm:f>
            <x14:dxf>
              <fill>
                <patternFill patternType="solid">
                  <bgColor rgb="FFC00000"/>
                </patternFill>
              </fill>
            </x14:dxf>
          </x14:cfRule>
          <x14:cfRule type="containsText" priority="7714" operator="containsText" id="{765A4F62-4E44-4613-BC0A-D99610898490}">
            <xm:f>NOT(ISERROR(SEARCH('Listados Datos'!$T$4,AT393)))</xm:f>
            <xm:f>'Listados Datos'!$T$4</xm:f>
            <x14:dxf>
              <font>
                <b/>
                <i val="0"/>
                <color theme="0"/>
              </font>
              <fill>
                <patternFill>
                  <bgColor rgb="FFE26B0A"/>
                </patternFill>
              </fill>
            </x14:dxf>
          </x14:cfRule>
          <x14:cfRule type="containsText" priority="7715" operator="containsText" id="{0D5771B8-9A0C-4D6A-8EEC-C60E3C90618C}">
            <xm:f>NOT(ISERROR(SEARCH('Listados Datos'!$T$5,AT393)))</xm:f>
            <xm:f>'Listados Datos'!$T$5</xm:f>
            <x14:dxf>
              <font>
                <b/>
                <i val="0"/>
                <color auto="1"/>
              </font>
              <fill>
                <patternFill>
                  <bgColor rgb="FFFFFF00"/>
                </patternFill>
              </fill>
            </x14:dxf>
          </x14:cfRule>
          <x14:cfRule type="containsText" priority="7716" operator="containsText" id="{2FC0325B-5916-451D-9B3D-0934A4CAA13D}">
            <xm:f>NOT(ISERROR(SEARCH('Listados Datos'!$T$6,AT393)))</xm:f>
            <xm:f>'Listados Datos'!$T$6</xm:f>
            <x14:dxf>
              <font>
                <b/>
                <i val="0"/>
              </font>
              <fill>
                <patternFill>
                  <bgColor rgb="FF92D050"/>
                </patternFill>
              </fill>
            </x14:dxf>
          </x14:cfRule>
          <xm:sqref>AT393</xm:sqref>
        </x14:conditionalFormatting>
        <x14:conditionalFormatting xmlns:xm="http://schemas.microsoft.com/office/excel/2006/main">
          <x14:cfRule type="containsText" priority="7703" operator="containsText" id="{55E75F9B-B559-4C72-8CEA-67C59603A64F}">
            <xm:f>NOT(ISERROR(SEARCH('Listados Datos'!$P$3,AR393)))</xm:f>
            <xm:f>'Listados Datos'!$P$3</xm:f>
            <x14:dxf>
              <fill>
                <patternFill>
                  <bgColor rgb="FF99CC00"/>
                </patternFill>
              </fill>
            </x14:dxf>
          </x14:cfRule>
          <x14:cfRule type="containsText" priority="7704" operator="containsText" id="{B8BB19C6-A17D-4366-9545-ED1FD7B772A7}">
            <xm:f>NOT(ISERROR(SEARCH('Listados Datos'!$P$4,AR393)))</xm:f>
            <xm:f>'Listados Datos'!$P$4</xm:f>
            <x14:dxf>
              <fill>
                <patternFill>
                  <bgColor rgb="FF33CC33"/>
                </patternFill>
              </fill>
            </x14:dxf>
          </x14:cfRule>
          <x14:cfRule type="containsText" priority="7705" operator="containsText" id="{C6DF3CFC-19F0-4C25-A20B-10B578A7E1E5}">
            <xm:f>NOT(ISERROR(SEARCH('Listados Datos'!$P$5,AR393)))</xm:f>
            <xm:f>'Listados Datos'!$P$5</xm:f>
            <x14:dxf>
              <fill>
                <patternFill>
                  <bgColor rgb="FFFFFF00"/>
                </patternFill>
              </fill>
            </x14:dxf>
          </x14:cfRule>
          <x14:cfRule type="containsText" priority="7706" operator="containsText" id="{CE30F167-F970-47BB-8D4E-3DCDBB0B0F3D}">
            <xm:f>NOT(ISERROR(SEARCH('Listados Datos'!$P$6,AR393)))</xm:f>
            <xm:f>'Listados Datos'!$P$6</xm:f>
            <x14:dxf>
              <fill>
                <patternFill>
                  <bgColor rgb="FFFFC000"/>
                </patternFill>
              </fill>
            </x14:dxf>
          </x14:cfRule>
          <x14:cfRule type="containsText" priority="7707" operator="containsText" id="{B5D0F880-6CF0-4E89-8E8E-02C6E4E60B20}">
            <xm:f>NOT(ISERROR(SEARCH('Listados Datos'!$P$7,AR393)))</xm:f>
            <xm:f>'Listados Datos'!$P$7</xm:f>
            <x14:dxf>
              <fill>
                <patternFill>
                  <bgColor rgb="FFFF0000"/>
                </patternFill>
              </fill>
            </x14:dxf>
          </x14:cfRule>
          <xm:sqref>AR393</xm:sqref>
        </x14:conditionalFormatting>
        <x14:conditionalFormatting xmlns:xm="http://schemas.microsoft.com/office/excel/2006/main">
          <x14:cfRule type="containsText" priority="7835" operator="containsText" id="{5BE36A8B-3E0C-4F3B-8DD1-7DCED083681D}">
            <xm:f>NOT(ISERROR(SEARCH('Listados Datos'!$T$3,AF384)))</xm:f>
            <xm:f>'Listados Datos'!$T$3</xm:f>
            <x14:dxf>
              <fill>
                <patternFill patternType="solid">
                  <bgColor rgb="FFC00000"/>
                </patternFill>
              </fill>
            </x14:dxf>
          </x14:cfRule>
          <x14:cfRule type="containsText" priority="7836" operator="containsText" id="{56F4EA23-E1ED-4A0C-9165-7F9CFAB3657D}">
            <xm:f>NOT(ISERROR(SEARCH('Listados Datos'!$T$4,AF384)))</xm:f>
            <xm:f>'Listados Datos'!$T$4</xm:f>
            <x14:dxf>
              <font>
                <b/>
                <i val="0"/>
                <color theme="0"/>
              </font>
              <fill>
                <patternFill>
                  <bgColor rgb="FFE26B0A"/>
                </patternFill>
              </fill>
            </x14:dxf>
          </x14:cfRule>
          <x14:cfRule type="containsText" priority="7837" operator="containsText" id="{457FB1B9-5C1F-4E56-9AF8-DBFF57B288EF}">
            <xm:f>NOT(ISERROR(SEARCH('Listados Datos'!$T$5,AF384)))</xm:f>
            <xm:f>'Listados Datos'!$T$5</xm:f>
            <x14:dxf>
              <font>
                <b/>
                <i val="0"/>
                <color auto="1"/>
              </font>
              <fill>
                <patternFill>
                  <bgColor rgb="FFFFFF00"/>
                </patternFill>
              </fill>
            </x14:dxf>
          </x14:cfRule>
          <x14:cfRule type="containsText" priority="7838" operator="containsText" id="{E10E964A-9C9E-4A49-9162-465D02F2BB54}">
            <xm:f>NOT(ISERROR(SEARCH('Listados Datos'!$T$6,AF384)))</xm:f>
            <xm:f>'Listados Datos'!$T$6</xm:f>
            <x14:dxf>
              <font>
                <b/>
                <i val="0"/>
              </font>
              <fill>
                <patternFill>
                  <bgColor rgb="FF92D050"/>
                </patternFill>
              </fill>
            </x14:dxf>
          </x14:cfRule>
          <xm:sqref>AF384:AF385</xm:sqref>
        </x14:conditionalFormatting>
        <x14:conditionalFormatting xmlns:xm="http://schemas.microsoft.com/office/excel/2006/main">
          <x14:cfRule type="containsText" priority="7831" operator="containsText" id="{19BD7B22-3108-46A1-989A-AD34E9A095F1}">
            <xm:f>NOT(ISERROR(SEARCH('Listados Datos'!$T$3,AB384)))</xm:f>
            <xm:f>'Listados Datos'!$T$3</xm:f>
            <x14:dxf>
              <fill>
                <patternFill patternType="solid">
                  <bgColor rgb="FFC00000"/>
                </patternFill>
              </fill>
            </x14:dxf>
          </x14:cfRule>
          <x14:cfRule type="containsText" priority="7832" operator="containsText" id="{31D1DB54-F966-4CC1-A422-D0432AC301DF}">
            <xm:f>NOT(ISERROR(SEARCH('Listados Datos'!$T$4,AB384)))</xm:f>
            <xm:f>'Listados Datos'!$T$4</xm:f>
            <x14:dxf>
              <font>
                <b/>
                <i val="0"/>
                <color theme="0"/>
              </font>
              <fill>
                <patternFill>
                  <bgColor rgb="FFE26B0A"/>
                </patternFill>
              </fill>
            </x14:dxf>
          </x14:cfRule>
          <x14:cfRule type="containsText" priority="7833" operator="containsText" id="{C23DC16E-8047-412B-8B35-42BB353561B2}">
            <xm:f>NOT(ISERROR(SEARCH('Listados Datos'!$T$5,AB384)))</xm:f>
            <xm:f>'Listados Datos'!$T$5</xm:f>
            <x14:dxf>
              <font>
                <b/>
                <i val="0"/>
                <color auto="1"/>
              </font>
              <fill>
                <patternFill>
                  <bgColor rgb="FFFFFF00"/>
                </patternFill>
              </fill>
            </x14:dxf>
          </x14:cfRule>
          <x14:cfRule type="containsText" priority="7834" operator="containsText" id="{82189215-5286-4BD1-8001-3E584DD242FB}">
            <xm:f>NOT(ISERROR(SEARCH('Listados Datos'!$T$6,AB384)))</xm:f>
            <xm:f>'Listados Datos'!$T$6</xm:f>
            <x14:dxf>
              <font>
                <b/>
                <i val="0"/>
              </font>
              <fill>
                <patternFill>
                  <bgColor rgb="FF92D050"/>
                </patternFill>
              </fill>
            </x14:dxf>
          </x14:cfRule>
          <xm:sqref>AB384:AB385</xm:sqref>
        </x14:conditionalFormatting>
        <x14:conditionalFormatting xmlns:xm="http://schemas.microsoft.com/office/excel/2006/main">
          <x14:cfRule type="containsText" priority="7821" operator="containsText" id="{E32C5069-6EE3-452A-97B1-A8AD9DAC6C5B}">
            <xm:f>NOT(ISERROR(SEARCH('Listados Datos'!$P$3,Z384)))</xm:f>
            <xm:f>'Listados Datos'!$P$3</xm:f>
            <x14:dxf>
              <fill>
                <patternFill>
                  <bgColor rgb="FF99CC00"/>
                </patternFill>
              </fill>
            </x14:dxf>
          </x14:cfRule>
          <x14:cfRule type="containsText" priority="7822" operator="containsText" id="{DD29B683-7890-418D-B30B-41BABD5CB5C2}">
            <xm:f>NOT(ISERROR(SEARCH('Listados Datos'!$P$4,Z384)))</xm:f>
            <xm:f>'Listados Datos'!$P$4</xm:f>
            <x14:dxf>
              <fill>
                <patternFill>
                  <bgColor rgb="FF33CC33"/>
                </patternFill>
              </fill>
            </x14:dxf>
          </x14:cfRule>
          <x14:cfRule type="containsText" priority="7823" operator="containsText" id="{E3BB8910-2EB4-444F-94CD-35C599987E78}">
            <xm:f>NOT(ISERROR(SEARCH('Listados Datos'!$P$5,Z384)))</xm:f>
            <xm:f>'Listados Datos'!$P$5</xm:f>
            <x14:dxf>
              <fill>
                <patternFill>
                  <bgColor rgb="FFFFFF00"/>
                </patternFill>
              </fill>
            </x14:dxf>
          </x14:cfRule>
          <x14:cfRule type="containsText" priority="7824" operator="containsText" id="{304F1CCC-1EFA-46FD-9888-C9DE17A06A7C}">
            <xm:f>NOT(ISERROR(SEARCH('Listados Datos'!$P$6,Z384)))</xm:f>
            <xm:f>'Listados Datos'!$P$6</xm:f>
            <x14:dxf>
              <fill>
                <patternFill>
                  <bgColor rgb="FFFFC000"/>
                </patternFill>
              </fill>
            </x14:dxf>
          </x14:cfRule>
          <x14:cfRule type="containsText" priority="7825" operator="containsText" id="{808A4C75-DD35-43DE-B2A1-8944CAA17B40}">
            <xm:f>NOT(ISERROR(SEARCH('Listados Datos'!$P$7,Z384)))</xm:f>
            <xm:f>'Listados Datos'!$P$7</xm:f>
            <x14:dxf>
              <fill>
                <patternFill>
                  <bgColor rgb="FFFF0000"/>
                </patternFill>
              </fill>
            </x14:dxf>
          </x14:cfRule>
          <xm:sqref>Z384:Z385</xm:sqref>
        </x14:conditionalFormatting>
        <x14:conditionalFormatting xmlns:xm="http://schemas.microsoft.com/office/excel/2006/main">
          <x14:cfRule type="containsText" priority="7671" operator="containsText" id="{33EA7A93-FE05-4460-9C0A-A2AE28D5B477}">
            <xm:f>NOT(ISERROR(SEARCH('Listados Datos'!$T$3,AT390)))</xm:f>
            <xm:f>'Listados Datos'!$T$3</xm:f>
            <x14:dxf>
              <fill>
                <patternFill patternType="solid">
                  <bgColor rgb="FFC00000"/>
                </patternFill>
              </fill>
            </x14:dxf>
          </x14:cfRule>
          <x14:cfRule type="containsText" priority="7672" operator="containsText" id="{40C4A660-8CA3-4C3D-8DEC-FDDC4746F573}">
            <xm:f>NOT(ISERROR(SEARCH('Listados Datos'!$T$4,AT390)))</xm:f>
            <xm:f>'Listados Datos'!$T$4</xm:f>
            <x14:dxf>
              <font>
                <b/>
                <i val="0"/>
                <color theme="0"/>
              </font>
              <fill>
                <patternFill>
                  <bgColor rgb="FFE26B0A"/>
                </patternFill>
              </fill>
            </x14:dxf>
          </x14:cfRule>
          <x14:cfRule type="containsText" priority="7673" operator="containsText" id="{AA7656B8-D632-43E0-B48D-FCF7E6718724}">
            <xm:f>NOT(ISERROR(SEARCH('Listados Datos'!$T$5,AT390)))</xm:f>
            <xm:f>'Listados Datos'!$T$5</xm:f>
            <x14:dxf>
              <font>
                <b/>
                <i val="0"/>
                <color auto="1"/>
              </font>
              <fill>
                <patternFill>
                  <bgColor rgb="FFFFFF00"/>
                </patternFill>
              </fill>
            </x14:dxf>
          </x14:cfRule>
          <x14:cfRule type="containsText" priority="7674" operator="containsText" id="{F721623E-025D-460D-B1ED-D1AB5A1C0F41}">
            <xm:f>NOT(ISERROR(SEARCH('Listados Datos'!$T$6,AT390)))</xm:f>
            <xm:f>'Listados Datos'!$T$6</xm:f>
            <x14:dxf>
              <font>
                <b/>
                <i val="0"/>
              </font>
              <fill>
                <patternFill>
                  <bgColor rgb="FF92D050"/>
                </patternFill>
              </fill>
            </x14:dxf>
          </x14:cfRule>
          <xm:sqref>AT390</xm:sqref>
        </x14:conditionalFormatting>
        <x14:conditionalFormatting xmlns:xm="http://schemas.microsoft.com/office/excel/2006/main">
          <x14:cfRule type="containsText" priority="7661" operator="containsText" id="{3C43A946-0D04-4824-A3A8-A911640C0018}">
            <xm:f>NOT(ISERROR(SEARCH('Listados Datos'!$P$3,AR390)))</xm:f>
            <xm:f>'Listados Datos'!$P$3</xm:f>
            <x14:dxf>
              <fill>
                <patternFill>
                  <bgColor rgb="FF99CC00"/>
                </patternFill>
              </fill>
            </x14:dxf>
          </x14:cfRule>
          <x14:cfRule type="containsText" priority="7662" operator="containsText" id="{1C57AE2A-F96C-4AA5-8472-360B6FF81C41}">
            <xm:f>NOT(ISERROR(SEARCH('Listados Datos'!$P$4,AR390)))</xm:f>
            <xm:f>'Listados Datos'!$P$4</xm:f>
            <x14:dxf>
              <fill>
                <patternFill>
                  <bgColor rgb="FF33CC33"/>
                </patternFill>
              </fill>
            </x14:dxf>
          </x14:cfRule>
          <x14:cfRule type="containsText" priority="7663" operator="containsText" id="{EAABDE93-3FBE-4C1E-8741-1259C9BC3399}">
            <xm:f>NOT(ISERROR(SEARCH('Listados Datos'!$P$5,AR390)))</xm:f>
            <xm:f>'Listados Datos'!$P$5</xm:f>
            <x14:dxf>
              <fill>
                <patternFill>
                  <bgColor rgb="FFFFFF00"/>
                </patternFill>
              </fill>
            </x14:dxf>
          </x14:cfRule>
          <x14:cfRule type="containsText" priority="7664" operator="containsText" id="{379F35E5-D412-4309-8BC5-24C49339863C}">
            <xm:f>NOT(ISERROR(SEARCH('Listados Datos'!$P$6,AR390)))</xm:f>
            <xm:f>'Listados Datos'!$P$6</xm:f>
            <x14:dxf>
              <fill>
                <patternFill>
                  <bgColor rgb="FFFFC000"/>
                </patternFill>
              </fill>
            </x14:dxf>
          </x14:cfRule>
          <x14:cfRule type="containsText" priority="7665" operator="containsText" id="{FCC83F0C-915D-4BC8-B7B5-FD1E086407BF}">
            <xm:f>NOT(ISERROR(SEARCH('Listados Datos'!$P$7,AR390)))</xm:f>
            <xm:f>'Listados Datos'!$P$7</xm:f>
            <x14:dxf>
              <fill>
                <patternFill>
                  <bgColor rgb="FFFF0000"/>
                </patternFill>
              </fill>
            </x14:dxf>
          </x14:cfRule>
          <xm:sqref>AR390</xm:sqref>
        </x14:conditionalFormatting>
        <x14:conditionalFormatting xmlns:xm="http://schemas.microsoft.com/office/excel/2006/main">
          <x14:cfRule type="containsText" priority="7793" operator="containsText" id="{BB4FE6A1-646D-4AC9-968B-BDAAB6AF512C}">
            <xm:f>NOT(ISERROR(SEARCH('Listados Datos'!$T$3,AT385)))</xm:f>
            <xm:f>'Listados Datos'!$T$3</xm:f>
            <x14:dxf>
              <fill>
                <patternFill patternType="solid">
                  <bgColor rgb="FFC00000"/>
                </patternFill>
              </fill>
            </x14:dxf>
          </x14:cfRule>
          <x14:cfRule type="containsText" priority="7794" operator="containsText" id="{C53BDEEE-C24C-4265-A4CD-66A6157FA266}">
            <xm:f>NOT(ISERROR(SEARCH('Listados Datos'!$T$4,AT385)))</xm:f>
            <xm:f>'Listados Datos'!$T$4</xm:f>
            <x14:dxf>
              <font>
                <b/>
                <i val="0"/>
                <color theme="0"/>
              </font>
              <fill>
                <patternFill>
                  <bgColor rgb="FFE26B0A"/>
                </patternFill>
              </fill>
            </x14:dxf>
          </x14:cfRule>
          <x14:cfRule type="containsText" priority="7795" operator="containsText" id="{70A2696C-9D07-464D-89D6-EBACEFFB9017}">
            <xm:f>NOT(ISERROR(SEARCH('Listados Datos'!$T$5,AT385)))</xm:f>
            <xm:f>'Listados Datos'!$T$5</xm:f>
            <x14:dxf>
              <font>
                <b/>
                <i val="0"/>
                <color auto="1"/>
              </font>
              <fill>
                <patternFill>
                  <bgColor rgb="FFFFFF00"/>
                </patternFill>
              </fill>
            </x14:dxf>
          </x14:cfRule>
          <x14:cfRule type="containsText" priority="7796" operator="containsText" id="{86745845-3678-477B-8B56-BD5E64B6A9C1}">
            <xm:f>NOT(ISERROR(SEARCH('Listados Datos'!$T$6,AT385)))</xm:f>
            <xm:f>'Listados Datos'!$T$6</xm:f>
            <x14:dxf>
              <font>
                <b/>
                <i val="0"/>
              </font>
              <fill>
                <patternFill>
                  <bgColor rgb="FF92D050"/>
                </patternFill>
              </fill>
            </x14:dxf>
          </x14:cfRule>
          <xm:sqref>AT385</xm:sqref>
        </x14:conditionalFormatting>
        <x14:conditionalFormatting xmlns:xm="http://schemas.microsoft.com/office/excel/2006/main">
          <x14:cfRule type="containsText" priority="7783" operator="containsText" id="{0A1BD62E-1B25-442D-AB32-8B4FC17B24F5}">
            <xm:f>NOT(ISERROR(SEARCH('Listados Datos'!$P$3,AR385)))</xm:f>
            <xm:f>'Listados Datos'!$P$3</xm:f>
            <x14:dxf>
              <fill>
                <patternFill>
                  <bgColor rgb="FF99CC00"/>
                </patternFill>
              </fill>
            </x14:dxf>
          </x14:cfRule>
          <x14:cfRule type="containsText" priority="7784" operator="containsText" id="{9F9F85FF-E99C-465E-A2AC-94FE3E5FB6EE}">
            <xm:f>NOT(ISERROR(SEARCH('Listados Datos'!$P$4,AR385)))</xm:f>
            <xm:f>'Listados Datos'!$P$4</xm:f>
            <x14:dxf>
              <fill>
                <patternFill>
                  <bgColor rgb="FF33CC33"/>
                </patternFill>
              </fill>
            </x14:dxf>
          </x14:cfRule>
          <x14:cfRule type="containsText" priority="7785" operator="containsText" id="{1C0D26EA-675C-4C7E-96AE-9805CB3F3C0F}">
            <xm:f>NOT(ISERROR(SEARCH('Listados Datos'!$P$5,AR385)))</xm:f>
            <xm:f>'Listados Datos'!$P$5</xm:f>
            <x14:dxf>
              <fill>
                <patternFill>
                  <bgColor rgb="FFFFFF00"/>
                </patternFill>
              </fill>
            </x14:dxf>
          </x14:cfRule>
          <x14:cfRule type="containsText" priority="7786" operator="containsText" id="{41AB9D3C-037F-47EA-A1A3-F09D9D181A8E}">
            <xm:f>NOT(ISERROR(SEARCH('Listados Datos'!$P$6,AR385)))</xm:f>
            <xm:f>'Listados Datos'!$P$6</xm:f>
            <x14:dxf>
              <fill>
                <patternFill>
                  <bgColor rgb="FFFFC000"/>
                </patternFill>
              </fill>
            </x14:dxf>
          </x14:cfRule>
          <x14:cfRule type="containsText" priority="7787" operator="containsText" id="{F6CF6519-E5D1-4D08-B6F3-97EA28ABEEF0}">
            <xm:f>NOT(ISERROR(SEARCH('Listados Datos'!$P$7,AR385)))</xm:f>
            <xm:f>'Listados Datos'!$P$7</xm:f>
            <x14:dxf>
              <fill>
                <patternFill>
                  <bgColor rgb="FFFF0000"/>
                </patternFill>
              </fill>
            </x14:dxf>
          </x14:cfRule>
          <xm:sqref>AR385</xm:sqref>
        </x14:conditionalFormatting>
        <x14:conditionalFormatting xmlns:xm="http://schemas.microsoft.com/office/excel/2006/main">
          <x14:cfRule type="containsText" priority="7779" operator="containsText" id="{44051210-E325-4473-90E5-D48225560741}">
            <xm:f>NOT(ISERROR(SEARCH('Listados Datos'!$T$3,AF388)))</xm:f>
            <xm:f>'Listados Datos'!$T$3</xm:f>
            <x14:dxf>
              <fill>
                <patternFill patternType="solid">
                  <bgColor rgb="FFC00000"/>
                </patternFill>
              </fill>
            </x14:dxf>
          </x14:cfRule>
          <x14:cfRule type="containsText" priority="7780" operator="containsText" id="{802CFC48-EBBE-45DE-9C87-667313B16E26}">
            <xm:f>NOT(ISERROR(SEARCH('Listados Datos'!$T$4,AF388)))</xm:f>
            <xm:f>'Listados Datos'!$T$4</xm:f>
            <x14:dxf>
              <font>
                <b/>
                <i val="0"/>
                <color theme="0"/>
              </font>
              <fill>
                <patternFill>
                  <bgColor rgb="FFE26B0A"/>
                </patternFill>
              </fill>
            </x14:dxf>
          </x14:cfRule>
          <x14:cfRule type="containsText" priority="7781" operator="containsText" id="{74B70D8E-FF40-42C4-A12C-FE0BAD4C0CE0}">
            <xm:f>NOT(ISERROR(SEARCH('Listados Datos'!$T$5,AF388)))</xm:f>
            <xm:f>'Listados Datos'!$T$5</xm:f>
            <x14:dxf>
              <font>
                <b/>
                <i val="0"/>
                <color auto="1"/>
              </font>
              <fill>
                <patternFill>
                  <bgColor rgb="FFFFFF00"/>
                </patternFill>
              </fill>
            </x14:dxf>
          </x14:cfRule>
          <x14:cfRule type="containsText" priority="7782" operator="containsText" id="{717E84DE-AD26-43F7-AADC-B4BCA7038168}">
            <xm:f>NOT(ISERROR(SEARCH('Listados Datos'!$T$6,AF388)))</xm:f>
            <xm:f>'Listados Datos'!$T$6</xm:f>
            <x14:dxf>
              <font>
                <b/>
                <i val="0"/>
              </font>
              <fill>
                <patternFill>
                  <bgColor rgb="FF92D050"/>
                </patternFill>
              </fill>
            </x14:dxf>
          </x14:cfRule>
          <xm:sqref>AF388:AF389 AF393</xm:sqref>
        </x14:conditionalFormatting>
        <x14:conditionalFormatting xmlns:xm="http://schemas.microsoft.com/office/excel/2006/main">
          <x14:cfRule type="containsText" priority="7775" operator="containsText" id="{6B9A8BAF-0E88-4A52-B20D-CD20C102E031}">
            <xm:f>NOT(ISERROR(SEARCH('Listados Datos'!$T$3,AB388)))</xm:f>
            <xm:f>'Listados Datos'!$T$3</xm:f>
            <x14:dxf>
              <fill>
                <patternFill patternType="solid">
                  <bgColor rgb="FFC00000"/>
                </patternFill>
              </fill>
            </x14:dxf>
          </x14:cfRule>
          <x14:cfRule type="containsText" priority="7776" operator="containsText" id="{FD0EAEFF-99CE-44A3-A05C-02C577CB7F24}">
            <xm:f>NOT(ISERROR(SEARCH('Listados Datos'!$T$4,AB388)))</xm:f>
            <xm:f>'Listados Datos'!$T$4</xm:f>
            <x14:dxf>
              <font>
                <b/>
                <i val="0"/>
                <color theme="0"/>
              </font>
              <fill>
                <patternFill>
                  <bgColor rgb="FFE26B0A"/>
                </patternFill>
              </fill>
            </x14:dxf>
          </x14:cfRule>
          <x14:cfRule type="containsText" priority="7777" operator="containsText" id="{17483DA1-42A5-4649-9B2D-73D599695142}">
            <xm:f>NOT(ISERROR(SEARCH('Listados Datos'!$T$5,AB388)))</xm:f>
            <xm:f>'Listados Datos'!$T$5</xm:f>
            <x14:dxf>
              <font>
                <b/>
                <i val="0"/>
                <color auto="1"/>
              </font>
              <fill>
                <patternFill>
                  <bgColor rgb="FFFFFF00"/>
                </patternFill>
              </fill>
            </x14:dxf>
          </x14:cfRule>
          <x14:cfRule type="containsText" priority="7778" operator="containsText" id="{2803C924-219D-489F-A6C6-9002221964BE}">
            <xm:f>NOT(ISERROR(SEARCH('Listados Datos'!$T$6,AB388)))</xm:f>
            <xm:f>'Listados Datos'!$T$6</xm:f>
            <x14:dxf>
              <font>
                <b/>
                <i val="0"/>
              </font>
              <fill>
                <patternFill>
                  <bgColor rgb="FF92D050"/>
                </patternFill>
              </fill>
            </x14:dxf>
          </x14:cfRule>
          <xm:sqref>AB388:AB389</xm:sqref>
        </x14:conditionalFormatting>
        <x14:conditionalFormatting xmlns:xm="http://schemas.microsoft.com/office/excel/2006/main">
          <x14:cfRule type="containsText" priority="7765" operator="containsText" id="{6BD480DF-6E1D-45B3-8341-23228BEB88AF}">
            <xm:f>NOT(ISERROR(SEARCH('Listados Datos'!$P$3,Z388)))</xm:f>
            <xm:f>'Listados Datos'!$P$3</xm:f>
            <x14:dxf>
              <fill>
                <patternFill>
                  <bgColor rgb="FF99CC00"/>
                </patternFill>
              </fill>
            </x14:dxf>
          </x14:cfRule>
          <x14:cfRule type="containsText" priority="7766" operator="containsText" id="{0FA0C69D-62AB-4D6C-AC65-A7A6BC7D02EF}">
            <xm:f>NOT(ISERROR(SEARCH('Listados Datos'!$P$4,Z388)))</xm:f>
            <xm:f>'Listados Datos'!$P$4</xm:f>
            <x14:dxf>
              <fill>
                <patternFill>
                  <bgColor rgb="FF33CC33"/>
                </patternFill>
              </fill>
            </x14:dxf>
          </x14:cfRule>
          <x14:cfRule type="containsText" priority="7767" operator="containsText" id="{BE639A46-3ED1-4FEB-8D63-30EA99E97FF0}">
            <xm:f>NOT(ISERROR(SEARCH('Listados Datos'!$P$5,Z388)))</xm:f>
            <xm:f>'Listados Datos'!$P$5</xm:f>
            <x14:dxf>
              <fill>
                <patternFill>
                  <bgColor rgb="FFFFFF00"/>
                </patternFill>
              </fill>
            </x14:dxf>
          </x14:cfRule>
          <x14:cfRule type="containsText" priority="7768" operator="containsText" id="{91F88795-12CD-4A24-9704-4D246D95237B}">
            <xm:f>NOT(ISERROR(SEARCH('Listados Datos'!$P$6,Z388)))</xm:f>
            <xm:f>'Listados Datos'!$P$6</xm:f>
            <x14:dxf>
              <fill>
                <patternFill>
                  <bgColor rgb="FFFFC000"/>
                </patternFill>
              </fill>
            </x14:dxf>
          </x14:cfRule>
          <x14:cfRule type="containsText" priority="7769" operator="containsText" id="{134D65A4-4146-4A96-A58D-ADE1B8479A60}">
            <xm:f>NOT(ISERROR(SEARCH('Listados Datos'!$P$7,Z388)))</xm:f>
            <xm:f>'Listados Datos'!$P$7</xm:f>
            <x14:dxf>
              <fill>
                <patternFill>
                  <bgColor rgb="FFFF0000"/>
                </patternFill>
              </fill>
            </x14:dxf>
          </x14:cfRule>
          <xm:sqref>Z388:Z389</xm:sqref>
        </x14:conditionalFormatting>
        <x14:conditionalFormatting xmlns:xm="http://schemas.microsoft.com/office/excel/2006/main">
          <x14:cfRule type="containsText" priority="7741" operator="containsText" id="{069AB6BA-3ACA-4374-B9F3-68027A4BAF3A}">
            <xm:f>NOT(ISERROR(SEARCH('Listados Datos'!$T$3,AT388)))</xm:f>
            <xm:f>'Listados Datos'!$T$3</xm:f>
            <x14:dxf>
              <fill>
                <patternFill patternType="solid">
                  <bgColor rgb="FFC00000"/>
                </patternFill>
              </fill>
            </x14:dxf>
          </x14:cfRule>
          <x14:cfRule type="containsText" priority="7742" operator="containsText" id="{1B3E2BF8-E7DF-4E74-AF5B-EC48A83D424E}">
            <xm:f>NOT(ISERROR(SEARCH('Listados Datos'!$T$4,AT388)))</xm:f>
            <xm:f>'Listados Datos'!$T$4</xm:f>
            <x14:dxf>
              <font>
                <b/>
                <i val="0"/>
                <color theme="0"/>
              </font>
              <fill>
                <patternFill>
                  <bgColor rgb="FFE26B0A"/>
                </patternFill>
              </fill>
            </x14:dxf>
          </x14:cfRule>
          <x14:cfRule type="containsText" priority="7743" operator="containsText" id="{A053305F-6BEF-4DFB-AC85-AAB225D1D7E7}">
            <xm:f>NOT(ISERROR(SEARCH('Listados Datos'!$T$5,AT388)))</xm:f>
            <xm:f>'Listados Datos'!$T$5</xm:f>
            <x14:dxf>
              <font>
                <b/>
                <i val="0"/>
                <color auto="1"/>
              </font>
              <fill>
                <patternFill>
                  <bgColor rgb="FFFFFF00"/>
                </patternFill>
              </fill>
            </x14:dxf>
          </x14:cfRule>
          <x14:cfRule type="containsText" priority="7744" operator="containsText" id="{EC9175A6-253E-426D-8165-2823741BDDCC}">
            <xm:f>NOT(ISERROR(SEARCH('Listados Datos'!$T$6,AT388)))</xm:f>
            <xm:f>'Listados Datos'!$T$6</xm:f>
            <x14:dxf>
              <font>
                <b/>
                <i val="0"/>
              </font>
              <fill>
                <patternFill>
                  <bgColor rgb="FF92D050"/>
                </patternFill>
              </fill>
            </x14:dxf>
          </x14:cfRule>
          <xm:sqref>AT388</xm:sqref>
        </x14:conditionalFormatting>
        <x14:conditionalFormatting xmlns:xm="http://schemas.microsoft.com/office/excel/2006/main">
          <x14:cfRule type="containsText" priority="7731" operator="containsText" id="{BE807473-05E5-49A7-99A1-78465FE5C367}">
            <xm:f>NOT(ISERROR(SEARCH('Listados Datos'!$P$3,AR388)))</xm:f>
            <xm:f>'Listados Datos'!$P$3</xm:f>
            <x14:dxf>
              <fill>
                <patternFill>
                  <bgColor rgb="FF99CC00"/>
                </patternFill>
              </fill>
            </x14:dxf>
          </x14:cfRule>
          <x14:cfRule type="containsText" priority="7732" operator="containsText" id="{D8B7EA14-9FB5-4965-B02A-99E8FA142FDF}">
            <xm:f>NOT(ISERROR(SEARCH('Listados Datos'!$P$4,AR388)))</xm:f>
            <xm:f>'Listados Datos'!$P$4</xm:f>
            <x14:dxf>
              <fill>
                <patternFill>
                  <bgColor rgb="FF33CC33"/>
                </patternFill>
              </fill>
            </x14:dxf>
          </x14:cfRule>
          <x14:cfRule type="containsText" priority="7733" operator="containsText" id="{BE296721-FACA-47CE-ADE3-3C5DFE0E5095}">
            <xm:f>NOT(ISERROR(SEARCH('Listados Datos'!$P$5,AR388)))</xm:f>
            <xm:f>'Listados Datos'!$P$5</xm:f>
            <x14:dxf>
              <fill>
                <patternFill>
                  <bgColor rgb="FFFFFF00"/>
                </patternFill>
              </fill>
            </x14:dxf>
          </x14:cfRule>
          <x14:cfRule type="containsText" priority="7734" operator="containsText" id="{5965C0C7-371A-4823-BD4B-A71F785C80D9}">
            <xm:f>NOT(ISERROR(SEARCH('Listados Datos'!$P$6,AR388)))</xm:f>
            <xm:f>'Listados Datos'!$P$6</xm:f>
            <x14:dxf>
              <fill>
                <patternFill>
                  <bgColor rgb="FFFFC000"/>
                </patternFill>
              </fill>
            </x14:dxf>
          </x14:cfRule>
          <x14:cfRule type="containsText" priority="7735" operator="containsText" id="{412A46B2-3CA0-4F16-B584-B2DDE0056F85}">
            <xm:f>NOT(ISERROR(SEARCH('Listados Datos'!$P$7,AR388)))</xm:f>
            <xm:f>'Listados Datos'!$P$7</xm:f>
            <x14:dxf>
              <fill>
                <patternFill>
                  <bgColor rgb="FFFF0000"/>
                </patternFill>
              </fill>
            </x14:dxf>
          </x14:cfRule>
          <xm:sqref>AR388</xm:sqref>
        </x14:conditionalFormatting>
        <x14:conditionalFormatting xmlns:xm="http://schemas.microsoft.com/office/excel/2006/main">
          <x14:cfRule type="containsText" priority="7727" operator="containsText" id="{B20648DD-2EC7-49E5-BE44-7C89164DCA42}">
            <xm:f>NOT(ISERROR(SEARCH('Listados Datos'!$T$3,AT389)))</xm:f>
            <xm:f>'Listados Datos'!$T$3</xm:f>
            <x14:dxf>
              <fill>
                <patternFill patternType="solid">
                  <bgColor rgb="FFC00000"/>
                </patternFill>
              </fill>
            </x14:dxf>
          </x14:cfRule>
          <x14:cfRule type="containsText" priority="7728" operator="containsText" id="{0F7C3E1F-353F-4309-A7C3-B68FD40C3800}">
            <xm:f>NOT(ISERROR(SEARCH('Listados Datos'!$T$4,AT389)))</xm:f>
            <xm:f>'Listados Datos'!$T$4</xm:f>
            <x14:dxf>
              <font>
                <b/>
                <i val="0"/>
                <color theme="0"/>
              </font>
              <fill>
                <patternFill>
                  <bgColor rgb="FFE26B0A"/>
                </patternFill>
              </fill>
            </x14:dxf>
          </x14:cfRule>
          <x14:cfRule type="containsText" priority="7729" operator="containsText" id="{0C1FE03C-E1C8-4603-A1D7-D3A65B2DB083}">
            <xm:f>NOT(ISERROR(SEARCH('Listados Datos'!$T$5,AT389)))</xm:f>
            <xm:f>'Listados Datos'!$T$5</xm:f>
            <x14:dxf>
              <font>
                <b/>
                <i val="0"/>
                <color auto="1"/>
              </font>
              <fill>
                <patternFill>
                  <bgColor rgb="FFFFFF00"/>
                </patternFill>
              </fill>
            </x14:dxf>
          </x14:cfRule>
          <x14:cfRule type="containsText" priority="7730" operator="containsText" id="{C755036C-80C7-43BC-B93E-634DD5C5DC29}">
            <xm:f>NOT(ISERROR(SEARCH('Listados Datos'!$T$6,AT389)))</xm:f>
            <xm:f>'Listados Datos'!$T$6</xm:f>
            <x14:dxf>
              <font>
                <b/>
                <i val="0"/>
              </font>
              <fill>
                <patternFill>
                  <bgColor rgb="FF92D050"/>
                </patternFill>
              </fill>
            </x14:dxf>
          </x14:cfRule>
          <xm:sqref>AT389</xm:sqref>
        </x14:conditionalFormatting>
        <x14:conditionalFormatting xmlns:xm="http://schemas.microsoft.com/office/excel/2006/main">
          <x14:cfRule type="containsText" priority="7717" operator="containsText" id="{74077ED2-34F9-40EF-ACF1-EBDFE2FE4788}">
            <xm:f>NOT(ISERROR(SEARCH('Listados Datos'!$P$3,AR389)))</xm:f>
            <xm:f>'Listados Datos'!$P$3</xm:f>
            <x14:dxf>
              <fill>
                <patternFill>
                  <bgColor rgb="FF99CC00"/>
                </patternFill>
              </fill>
            </x14:dxf>
          </x14:cfRule>
          <x14:cfRule type="containsText" priority="7718" operator="containsText" id="{06FCAC72-FCFC-40F8-9EC4-04C9CC1B417A}">
            <xm:f>NOT(ISERROR(SEARCH('Listados Datos'!$P$4,AR389)))</xm:f>
            <xm:f>'Listados Datos'!$P$4</xm:f>
            <x14:dxf>
              <fill>
                <patternFill>
                  <bgColor rgb="FF33CC33"/>
                </patternFill>
              </fill>
            </x14:dxf>
          </x14:cfRule>
          <x14:cfRule type="containsText" priority="7719" operator="containsText" id="{0F87B952-1562-4A86-ACB2-2C3B22038193}">
            <xm:f>NOT(ISERROR(SEARCH('Listados Datos'!$P$5,AR389)))</xm:f>
            <xm:f>'Listados Datos'!$P$5</xm:f>
            <x14:dxf>
              <fill>
                <patternFill>
                  <bgColor rgb="FFFFFF00"/>
                </patternFill>
              </fill>
            </x14:dxf>
          </x14:cfRule>
          <x14:cfRule type="containsText" priority="7720" operator="containsText" id="{81C6B265-9195-43B1-AE4C-62FDB0358B41}">
            <xm:f>NOT(ISERROR(SEARCH('Listados Datos'!$P$6,AR389)))</xm:f>
            <xm:f>'Listados Datos'!$P$6</xm:f>
            <x14:dxf>
              <fill>
                <patternFill>
                  <bgColor rgb="FFFFC000"/>
                </patternFill>
              </fill>
            </x14:dxf>
          </x14:cfRule>
          <x14:cfRule type="containsText" priority="7721" operator="containsText" id="{041ABBE6-33AB-4249-90DE-3A6BA20068D5}">
            <xm:f>NOT(ISERROR(SEARCH('Listados Datos'!$P$7,AR389)))</xm:f>
            <xm:f>'Listados Datos'!$P$7</xm:f>
            <x14:dxf>
              <fill>
                <patternFill>
                  <bgColor rgb="FFFF0000"/>
                </patternFill>
              </fill>
            </x14:dxf>
          </x14:cfRule>
          <xm:sqref>AR389</xm:sqref>
        </x14:conditionalFormatting>
        <x14:conditionalFormatting xmlns:xm="http://schemas.microsoft.com/office/excel/2006/main">
          <x14:cfRule type="containsText" priority="7577" operator="containsText" id="{ADBC5DC1-5EF6-4099-A6C8-B1D091886798}">
            <xm:f>NOT(ISERROR(SEARCH('Listados Datos'!$T$3,AT399)))</xm:f>
            <xm:f>'Listados Datos'!$T$3</xm:f>
            <x14:dxf>
              <fill>
                <patternFill patternType="solid">
                  <bgColor rgb="FFC00000"/>
                </patternFill>
              </fill>
            </x14:dxf>
          </x14:cfRule>
          <x14:cfRule type="containsText" priority="7578" operator="containsText" id="{622BAAE0-DDCC-4234-982F-174ABEC0AB32}">
            <xm:f>NOT(ISERROR(SEARCH('Listados Datos'!$T$4,AT399)))</xm:f>
            <xm:f>'Listados Datos'!$T$4</xm:f>
            <x14:dxf>
              <font>
                <b/>
                <i val="0"/>
                <color theme="0"/>
              </font>
              <fill>
                <patternFill>
                  <bgColor rgb="FFE26B0A"/>
                </patternFill>
              </fill>
            </x14:dxf>
          </x14:cfRule>
          <x14:cfRule type="containsText" priority="7579" operator="containsText" id="{68029F47-391F-4DAE-9656-1BC7C9C75653}">
            <xm:f>NOT(ISERROR(SEARCH('Listados Datos'!$T$5,AT399)))</xm:f>
            <xm:f>'Listados Datos'!$T$5</xm:f>
            <x14:dxf>
              <font>
                <b/>
                <i val="0"/>
                <color auto="1"/>
              </font>
              <fill>
                <patternFill>
                  <bgColor rgb="FFFFFF00"/>
                </patternFill>
              </fill>
            </x14:dxf>
          </x14:cfRule>
          <x14:cfRule type="containsText" priority="7580" operator="containsText" id="{141DBA5A-647F-4939-B295-FC7339B9615C}">
            <xm:f>NOT(ISERROR(SEARCH('Listados Datos'!$T$6,AT399)))</xm:f>
            <xm:f>'Listados Datos'!$T$6</xm:f>
            <x14:dxf>
              <font>
                <b/>
                <i val="0"/>
              </font>
              <fill>
                <patternFill>
                  <bgColor rgb="FF92D050"/>
                </patternFill>
              </fill>
            </x14:dxf>
          </x14:cfRule>
          <xm:sqref>AT399</xm:sqref>
        </x14:conditionalFormatting>
        <x14:conditionalFormatting xmlns:xm="http://schemas.microsoft.com/office/excel/2006/main">
          <x14:cfRule type="containsText" priority="7567" operator="containsText" id="{B3401D8E-4351-414F-8B24-A66C57D46191}">
            <xm:f>NOT(ISERROR(SEARCH('Listados Datos'!$P$3,AR399)))</xm:f>
            <xm:f>'Listados Datos'!$P$3</xm:f>
            <x14:dxf>
              <fill>
                <patternFill>
                  <bgColor rgb="FF99CC00"/>
                </patternFill>
              </fill>
            </x14:dxf>
          </x14:cfRule>
          <x14:cfRule type="containsText" priority="7568" operator="containsText" id="{4A538191-328C-416F-9EC4-2762B785A0D5}">
            <xm:f>NOT(ISERROR(SEARCH('Listados Datos'!$P$4,AR399)))</xm:f>
            <xm:f>'Listados Datos'!$P$4</xm:f>
            <x14:dxf>
              <fill>
                <patternFill>
                  <bgColor rgb="FF33CC33"/>
                </patternFill>
              </fill>
            </x14:dxf>
          </x14:cfRule>
          <x14:cfRule type="containsText" priority="7569" operator="containsText" id="{84C83914-38FA-4D7C-822C-39D2D663151B}">
            <xm:f>NOT(ISERROR(SEARCH('Listados Datos'!$P$5,AR399)))</xm:f>
            <xm:f>'Listados Datos'!$P$5</xm:f>
            <x14:dxf>
              <fill>
                <patternFill>
                  <bgColor rgb="FFFFFF00"/>
                </patternFill>
              </fill>
            </x14:dxf>
          </x14:cfRule>
          <x14:cfRule type="containsText" priority="7570" operator="containsText" id="{BD6DD8C4-4E1B-4316-B755-446D0BC34AB6}">
            <xm:f>NOT(ISERROR(SEARCH('Listados Datos'!$P$6,AR399)))</xm:f>
            <xm:f>'Listados Datos'!$P$6</xm:f>
            <x14:dxf>
              <fill>
                <patternFill>
                  <bgColor rgb="FFFFC000"/>
                </patternFill>
              </fill>
            </x14:dxf>
          </x14:cfRule>
          <x14:cfRule type="containsText" priority="7571" operator="containsText" id="{A775DA8B-9A14-407E-9397-D50F5F27C5D3}">
            <xm:f>NOT(ISERROR(SEARCH('Listados Datos'!$P$7,AR399)))</xm:f>
            <xm:f>'Listados Datos'!$P$7</xm:f>
            <x14:dxf>
              <fill>
                <patternFill>
                  <bgColor rgb="FFFF0000"/>
                </patternFill>
              </fill>
            </x14:dxf>
          </x14:cfRule>
          <xm:sqref>AR399</xm:sqref>
        </x14:conditionalFormatting>
        <x14:conditionalFormatting xmlns:xm="http://schemas.microsoft.com/office/excel/2006/main">
          <x14:cfRule type="containsText" priority="7699" operator="containsText" id="{9DCAD5A0-61D4-4DE0-A63F-CF0E32515108}">
            <xm:f>NOT(ISERROR(SEARCH('Listados Datos'!$T$3,AF390)))</xm:f>
            <xm:f>'Listados Datos'!$T$3</xm:f>
            <x14:dxf>
              <fill>
                <patternFill patternType="solid">
                  <bgColor rgb="FFC00000"/>
                </patternFill>
              </fill>
            </x14:dxf>
          </x14:cfRule>
          <x14:cfRule type="containsText" priority="7700" operator="containsText" id="{CA34A060-CD54-4FBB-BADF-79808C340D8F}">
            <xm:f>NOT(ISERROR(SEARCH('Listados Datos'!$T$4,AF390)))</xm:f>
            <xm:f>'Listados Datos'!$T$4</xm:f>
            <x14:dxf>
              <font>
                <b/>
                <i val="0"/>
                <color theme="0"/>
              </font>
              <fill>
                <patternFill>
                  <bgColor rgb="FFE26B0A"/>
                </patternFill>
              </fill>
            </x14:dxf>
          </x14:cfRule>
          <x14:cfRule type="containsText" priority="7701" operator="containsText" id="{1F4A0CB9-F73B-4D4E-880D-84B063DBAC80}">
            <xm:f>NOT(ISERROR(SEARCH('Listados Datos'!$T$5,AF390)))</xm:f>
            <xm:f>'Listados Datos'!$T$5</xm:f>
            <x14:dxf>
              <font>
                <b/>
                <i val="0"/>
                <color auto="1"/>
              </font>
              <fill>
                <patternFill>
                  <bgColor rgb="FFFFFF00"/>
                </patternFill>
              </fill>
            </x14:dxf>
          </x14:cfRule>
          <x14:cfRule type="containsText" priority="7702" operator="containsText" id="{0A8B94C2-471B-4C66-9B2E-63D14B250B4E}">
            <xm:f>NOT(ISERROR(SEARCH('Listados Datos'!$T$6,AF390)))</xm:f>
            <xm:f>'Listados Datos'!$T$6</xm:f>
            <x14:dxf>
              <font>
                <b/>
                <i val="0"/>
              </font>
              <fill>
                <patternFill>
                  <bgColor rgb="FF92D050"/>
                </patternFill>
              </fill>
            </x14:dxf>
          </x14:cfRule>
          <xm:sqref>AF390:AF391</xm:sqref>
        </x14:conditionalFormatting>
        <x14:conditionalFormatting xmlns:xm="http://schemas.microsoft.com/office/excel/2006/main">
          <x14:cfRule type="containsText" priority="7695" operator="containsText" id="{C51A35AD-DC5A-46C6-BEC7-4D390E0B4C0A}">
            <xm:f>NOT(ISERROR(SEARCH('Listados Datos'!$T$3,AB390)))</xm:f>
            <xm:f>'Listados Datos'!$T$3</xm:f>
            <x14:dxf>
              <fill>
                <patternFill patternType="solid">
                  <bgColor rgb="FFC00000"/>
                </patternFill>
              </fill>
            </x14:dxf>
          </x14:cfRule>
          <x14:cfRule type="containsText" priority="7696" operator="containsText" id="{10E417F6-4614-49FF-92D0-7B075FC3662E}">
            <xm:f>NOT(ISERROR(SEARCH('Listados Datos'!$T$4,AB390)))</xm:f>
            <xm:f>'Listados Datos'!$T$4</xm:f>
            <x14:dxf>
              <font>
                <b/>
                <i val="0"/>
                <color theme="0"/>
              </font>
              <fill>
                <patternFill>
                  <bgColor rgb="FFE26B0A"/>
                </patternFill>
              </fill>
            </x14:dxf>
          </x14:cfRule>
          <x14:cfRule type="containsText" priority="7697" operator="containsText" id="{4A35ADB0-D34A-43D2-845C-5B405CA617E9}">
            <xm:f>NOT(ISERROR(SEARCH('Listados Datos'!$T$5,AB390)))</xm:f>
            <xm:f>'Listados Datos'!$T$5</xm:f>
            <x14:dxf>
              <font>
                <b/>
                <i val="0"/>
                <color auto="1"/>
              </font>
              <fill>
                <patternFill>
                  <bgColor rgb="FFFFFF00"/>
                </patternFill>
              </fill>
            </x14:dxf>
          </x14:cfRule>
          <x14:cfRule type="containsText" priority="7698" operator="containsText" id="{6C13B8B1-9A33-4BB5-AA0C-A75D2ED271EF}">
            <xm:f>NOT(ISERROR(SEARCH('Listados Datos'!$T$6,AB390)))</xm:f>
            <xm:f>'Listados Datos'!$T$6</xm:f>
            <x14:dxf>
              <font>
                <b/>
                <i val="0"/>
              </font>
              <fill>
                <patternFill>
                  <bgColor rgb="FF92D050"/>
                </patternFill>
              </fill>
            </x14:dxf>
          </x14:cfRule>
          <xm:sqref>AB390:AB391</xm:sqref>
        </x14:conditionalFormatting>
        <x14:conditionalFormatting xmlns:xm="http://schemas.microsoft.com/office/excel/2006/main">
          <x14:cfRule type="containsText" priority="7685" operator="containsText" id="{5BF1B704-A78D-40D9-9F05-876C8825BD7B}">
            <xm:f>NOT(ISERROR(SEARCH('Listados Datos'!$P$3,Z390)))</xm:f>
            <xm:f>'Listados Datos'!$P$3</xm:f>
            <x14:dxf>
              <fill>
                <patternFill>
                  <bgColor rgb="FF99CC00"/>
                </patternFill>
              </fill>
            </x14:dxf>
          </x14:cfRule>
          <x14:cfRule type="containsText" priority="7686" operator="containsText" id="{618B0466-40D6-4B75-96D5-BCFB6A49DFBA}">
            <xm:f>NOT(ISERROR(SEARCH('Listados Datos'!$P$4,Z390)))</xm:f>
            <xm:f>'Listados Datos'!$P$4</xm:f>
            <x14:dxf>
              <fill>
                <patternFill>
                  <bgColor rgb="FF33CC33"/>
                </patternFill>
              </fill>
            </x14:dxf>
          </x14:cfRule>
          <x14:cfRule type="containsText" priority="7687" operator="containsText" id="{83A76A2F-1E5F-41C3-A704-FFBF1131661E}">
            <xm:f>NOT(ISERROR(SEARCH('Listados Datos'!$P$5,Z390)))</xm:f>
            <xm:f>'Listados Datos'!$P$5</xm:f>
            <x14:dxf>
              <fill>
                <patternFill>
                  <bgColor rgb="FFFFFF00"/>
                </patternFill>
              </fill>
            </x14:dxf>
          </x14:cfRule>
          <x14:cfRule type="containsText" priority="7688" operator="containsText" id="{39EA9B63-1B12-4532-8277-C9E7A635D22A}">
            <xm:f>NOT(ISERROR(SEARCH('Listados Datos'!$P$6,Z390)))</xm:f>
            <xm:f>'Listados Datos'!$P$6</xm:f>
            <x14:dxf>
              <fill>
                <patternFill>
                  <bgColor rgb="FFFFC000"/>
                </patternFill>
              </fill>
            </x14:dxf>
          </x14:cfRule>
          <x14:cfRule type="containsText" priority="7689" operator="containsText" id="{E2889731-2038-4732-890D-EEDEB6B480FB}">
            <xm:f>NOT(ISERROR(SEARCH('Listados Datos'!$P$7,Z390)))</xm:f>
            <xm:f>'Listados Datos'!$P$7</xm:f>
            <x14:dxf>
              <fill>
                <patternFill>
                  <bgColor rgb="FFFF0000"/>
                </patternFill>
              </fill>
            </x14:dxf>
          </x14:cfRule>
          <xm:sqref>Z390:Z391</xm:sqref>
        </x14:conditionalFormatting>
        <x14:conditionalFormatting xmlns:xm="http://schemas.microsoft.com/office/excel/2006/main">
          <x14:cfRule type="containsText" priority="7535" operator="containsText" id="{889DA952-3550-4E97-ACF4-E1CF69C95C7A}">
            <xm:f>NOT(ISERROR(SEARCH('Listados Datos'!$T$3,AT396)))</xm:f>
            <xm:f>'Listados Datos'!$T$3</xm:f>
            <x14:dxf>
              <fill>
                <patternFill patternType="solid">
                  <bgColor rgb="FFC00000"/>
                </patternFill>
              </fill>
            </x14:dxf>
          </x14:cfRule>
          <x14:cfRule type="containsText" priority="7536" operator="containsText" id="{E82BCC97-B19D-445B-8C68-BF07F79E3636}">
            <xm:f>NOT(ISERROR(SEARCH('Listados Datos'!$T$4,AT396)))</xm:f>
            <xm:f>'Listados Datos'!$T$4</xm:f>
            <x14:dxf>
              <font>
                <b/>
                <i val="0"/>
                <color theme="0"/>
              </font>
              <fill>
                <patternFill>
                  <bgColor rgb="FFE26B0A"/>
                </patternFill>
              </fill>
            </x14:dxf>
          </x14:cfRule>
          <x14:cfRule type="containsText" priority="7537" operator="containsText" id="{3D2478CE-E521-4794-B0CD-EE0877B1FC0D}">
            <xm:f>NOT(ISERROR(SEARCH('Listados Datos'!$T$5,AT396)))</xm:f>
            <xm:f>'Listados Datos'!$T$5</xm:f>
            <x14:dxf>
              <font>
                <b/>
                <i val="0"/>
                <color auto="1"/>
              </font>
              <fill>
                <patternFill>
                  <bgColor rgb="FFFFFF00"/>
                </patternFill>
              </fill>
            </x14:dxf>
          </x14:cfRule>
          <x14:cfRule type="containsText" priority="7538" operator="containsText" id="{7B587BBD-2DD3-4F4E-85A3-466F00201A98}">
            <xm:f>NOT(ISERROR(SEARCH('Listados Datos'!$T$6,AT396)))</xm:f>
            <xm:f>'Listados Datos'!$T$6</xm:f>
            <x14:dxf>
              <font>
                <b/>
                <i val="0"/>
              </font>
              <fill>
                <patternFill>
                  <bgColor rgb="FF92D050"/>
                </patternFill>
              </fill>
            </x14:dxf>
          </x14:cfRule>
          <xm:sqref>AT396</xm:sqref>
        </x14:conditionalFormatting>
        <x14:conditionalFormatting xmlns:xm="http://schemas.microsoft.com/office/excel/2006/main">
          <x14:cfRule type="containsText" priority="7525" operator="containsText" id="{EB84E839-1275-4364-B229-801AFEEA010D}">
            <xm:f>NOT(ISERROR(SEARCH('Listados Datos'!$P$3,AR396)))</xm:f>
            <xm:f>'Listados Datos'!$P$3</xm:f>
            <x14:dxf>
              <fill>
                <patternFill>
                  <bgColor rgb="FF99CC00"/>
                </patternFill>
              </fill>
            </x14:dxf>
          </x14:cfRule>
          <x14:cfRule type="containsText" priority="7526" operator="containsText" id="{006D1226-3D53-479B-A7D6-80D897CE840D}">
            <xm:f>NOT(ISERROR(SEARCH('Listados Datos'!$P$4,AR396)))</xm:f>
            <xm:f>'Listados Datos'!$P$4</xm:f>
            <x14:dxf>
              <fill>
                <patternFill>
                  <bgColor rgb="FF33CC33"/>
                </patternFill>
              </fill>
            </x14:dxf>
          </x14:cfRule>
          <x14:cfRule type="containsText" priority="7527" operator="containsText" id="{FDBDFEE9-27F3-4D60-B2CA-394D648DF551}">
            <xm:f>NOT(ISERROR(SEARCH('Listados Datos'!$P$5,AR396)))</xm:f>
            <xm:f>'Listados Datos'!$P$5</xm:f>
            <x14:dxf>
              <fill>
                <patternFill>
                  <bgColor rgb="FFFFFF00"/>
                </patternFill>
              </fill>
            </x14:dxf>
          </x14:cfRule>
          <x14:cfRule type="containsText" priority="7528" operator="containsText" id="{466C152F-1EC2-4148-B97A-D248EA05D4AF}">
            <xm:f>NOT(ISERROR(SEARCH('Listados Datos'!$P$6,AR396)))</xm:f>
            <xm:f>'Listados Datos'!$P$6</xm:f>
            <x14:dxf>
              <fill>
                <patternFill>
                  <bgColor rgb="FFFFC000"/>
                </patternFill>
              </fill>
            </x14:dxf>
          </x14:cfRule>
          <x14:cfRule type="containsText" priority="7529" operator="containsText" id="{1631C0CA-A86A-4466-9778-5EAD3514A042}">
            <xm:f>NOT(ISERROR(SEARCH('Listados Datos'!$P$7,AR396)))</xm:f>
            <xm:f>'Listados Datos'!$P$7</xm:f>
            <x14:dxf>
              <fill>
                <patternFill>
                  <bgColor rgb="FFFF0000"/>
                </patternFill>
              </fill>
            </x14:dxf>
          </x14:cfRule>
          <xm:sqref>AR396</xm:sqref>
        </x14:conditionalFormatting>
        <x14:conditionalFormatting xmlns:xm="http://schemas.microsoft.com/office/excel/2006/main">
          <x14:cfRule type="containsText" priority="7657" operator="containsText" id="{8F64497D-B015-40C8-B257-C9D5F35B2E7E}">
            <xm:f>NOT(ISERROR(SEARCH('Listados Datos'!$T$3,AT391)))</xm:f>
            <xm:f>'Listados Datos'!$T$3</xm:f>
            <x14:dxf>
              <fill>
                <patternFill patternType="solid">
                  <bgColor rgb="FFC00000"/>
                </patternFill>
              </fill>
            </x14:dxf>
          </x14:cfRule>
          <x14:cfRule type="containsText" priority="7658" operator="containsText" id="{805000D9-E867-47AA-BE79-2B5EE31AE767}">
            <xm:f>NOT(ISERROR(SEARCH('Listados Datos'!$T$4,AT391)))</xm:f>
            <xm:f>'Listados Datos'!$T$4</xm:f>
            <x14:dxf>
              <font>
                <b/>
                <i val="0"/>
                <color theme="0"/>
              </font>
              <fill>
                <patternFill>
                  <bgColor rgb="FFE26B0A"/>
                </patternFill>
              </fill>
            </x14:dxf>
          </x14:cfRule>
          <x14:cfRule type="containsText" priority="7659" operator="containsText" id="{8A99EB9C-E445-4BD6-99F6-A21B2FBC86F1}">
            <xm:f>NOT(ISERROR(SEARCH('Listados Datos'!$T$5,AT391)))</xm:f>
            <xm:f>'Listados Datos'!$T$5</xm:f>
            <x14:dxf>
              <font>
                <b/>
                <i val="0"/>
                <color auto="1"/>
              </font>
              <fill>
                <patternFill>
                  <bgColor rgb="FFFFFF00"/>
                </patternFill>
              </fill>
            </x14:dxf>
          </x14:cfRule>
          <x14:cfRule type="containsText" priority="7660" operator="containsText" id="{0BCA88E0-EAD9-40F6-B0A4-9E43DE7A25AB}">
            <xm:f>NOT(ISERROR(SEARCH('Listados Datos'!$T$6,AT391)))</xm:f>
            <xm:f>'Listados Datos'!$T$6</xm:f>
            <x14:dxf>
              <font>
                <b/>
                <i val="0"/>
              </font>
              <fill>
                <patternFill>
                  <bgColor rgb="FF92D050"/>
                </patternFill>
              </fill>
            </x14:dxf>
          </x14:cfRule>
          <xm:sqref>AT391</xm:sqref>
        </x14:conditionalFormatting>
        <x14:conditionalFormatting xmlns:xm="http://schemas.microsoft.com/office/excel/2006/main">
          <x14:cfRule type="containsText" priority="7647" operator="containsText" id="{B8AF2C3D-0649-48A6-BDE5-FD978DFFA6B2}">
            <xm:f>NOT(ISERROR(SEARCH('Listados Datos'!$P$3,AR391)))</xm:f>
            <xm:f>'Listados Datos'!$P$3</xm:f>
            <x14:dxf>
              <fill>
                <patternFill>
                  <bgColor rgb="FF99CC00"/>
                </patternFill>
              </fill>
            </x14:dxf>
          </x14:cfRule>
          <x14:cfRule type="containsText" priority="7648" operator="containsText" id="{E971F090-1D80-480D-98CE-E20DCAD3E183}">
            <xm:f>NOT(ISERROR(SEARCH('Listados Datos'!$P$4,AR391)))</xm:f>
            <xm:f>'Listados Datos'!$P$4</xm:f>
            <x14:dxf>
              <fill>
                <patternFill>
                  <bgColor rgb="FF33CC33"/>
                </patternFill>
              </fill>
            </x14:dxf>
          </x14:cfRule>
          <x14:cfRule type="containsText" priority="7649" operator="containsText" id="{1406F536-434E-4AEB-9C61-993024A48331}">
            <xm:f>NOT(ISERROR(SEARCH('Listados Datos'!$P$5,AR391)))</xm:f>
            <xm:f>'Listados Datos'!$P$5</xm:f>
            <x14:dxf>
              <fill>
                <patternFill>
                  <bgColor rgb="FFFFFF00"/>
                </patternFill>
              </fill>
            </x14:dxf>
          </x14:cfRule>
          <x14:cfRule type="containsText" priority="7650" operator="containsText" id="{20070D58-DDCE-4B56-A1E6-00195AD0C1ED}">
            <xm:f>NOT(ISERROR(SEARCH('Listados Datos'!$P$6,AR391)))</xm:f>
            <xm:f>'Listados Datos'!$P$6</xm:f>
            <x14:dxf>
              <fill>
                <patternFill>
                  <bgColor rgb="FFFFC000"/>
                </patternFill>
              </fill>
            </x14:dxf>
          </x14:cfRule>
          <x14:cfRule type="containsText" priority="7651" operator="containsText" id="{9C572210-3478-43B7-A62E-5053BECB9346}">
            <xm:f>NOT(ISERROR(SEARCH('Listados Datos'!$P$7,AR391)))</xm:f>
            <xm:f>'Listados Datos'!$P$7</xm:f>
            <x14:dxf>
              <fill>
                <patternFill>
                  <bgColor rgb="FFFF0000"/>
                </patternFill>
              </fill>
            </x14:dxf>
          </x14:cfRule>
          <xm:sqref>AR391</xm:sqref>
        </x14:conditionalFormatting>
        <x14:conditionalFormatting xmlns:xm="http://schemas.microsoft.com/office/excel/2006/main">
          <x14:cfRule type="containsText" priority="7511" operator="containsText" id="{5BBF8150-17C9-4588-BC0F-B879CB0DF4AA}">
            <xm:f>NOT(ISERROR(SEARCH('Listados Datos'!$P$3,AR397)))</xm:f>
            <xm:f>'Listados Datos'!$P$3</xm:f>
            <x14:dxf>
              <fill>
                <patternFill>
                  <bgColor rgb="FF99CC00"/>
                </patternFill>
              </fill>
            </x14:dxf>
          </x14:cfRule>
          <x14:cfRule type="containsText" priority="7512" operator="containsText" id="{791B7052-8CD8-4792-B16C-1396AAAB1BE1}">
            <xm:f>NOT(ISERROR(SEARCH('Listados Datos'!$P$4,AR397)))</xm:f>
            <xm:f>'Listados Datos'!$P$4</xm:f>
            <x14:dxf>
              <fill>
                <patternFill>
                  <bgColor rgb="FF33CC33"/>
                </patternFill>
              </fill>
            </x14:dxf>
          </x14:cfRule>
          <x14:cfRule type="containsText" priority="7513" operator="containsText" id="{875415B2-9867-4585-A9ED-4FD1A8692C79}">
            <xm:f>NOT(ISERROR(SEARCH('Listados Datos'!$P$5,AR397)))</xm:f>
            <xm:f>'Listados Datos'!$P$5</xm:f>
            <x14:dxf>
              <fill>
                <patternFill>
                  <bgColor rgb="FFFFFF00"/>
                </patternFill>
              </fill>
            </x14:dxf>
          </x14:cfRule>
          <x14:cfRule type="containsText" priority="7514" operator="containsText" id="{F921779E-EDE9-4A16-B784-031FA57FD0FB}">
            <xm:f>NOT(ISERROR(SEARCH('Listados Datos'!$P$6,AR397)))</xm:f>
            <xm:f>'Listados Datos'!$P$6</xm:f>
            <x14:dxf>
              <fill>
                <patternFill>
                  <bgColor rgb="FFFFC000"/>
                </patternFill>
              </fill>
            </x14:dxf>
          </x14:cfRule>
          <x14:cfRule type="containsText" priority="7515" operator="containsText" id="{4A57EBAF-C846-4BA4-9ED4-7009BFBB8795}">
            <xm:f>NOT(ISERROR(SEARCH('Listados Datos'!$P$7,AR397)))</xm:f>
            <xm:f>'Listados Datos'!$P$7</xm:f>
            <x14:dxf>
              <fill>
                <patternFill>
                  <bgColor rgb="FFFF0000"/>
                </patternFill>
              </fill>
            </x14:dxf>
          </x14:cfRule>
          <xm:sqref>AR397</xm:sqref>
        </x14:conditionalFormatting>
        <x14:conditionalFormatting xmlns:xm="http://schemas.microsoft.com/office/excel/2006/main">
          <x14:cfRule type="containsText" priority="7375" operator="containsText" id="{17A0B6A2-B087-44D5-80DE-6CA26B7C916C}">
            <xm:f>NOT(ISERROR(SEARCH('Listados Datos'!$P$3,AR409)))</xm:f>
            <xm:f>'Listados Datos'!$P$3</xm:f>
            <x14:dxf>
              <fill>
                <patternFill>
                  <bgColor rgb="FF99CC00"/>
                </patternFill>
              </fill>
            </x14:dxf>
          </x14:cfRule>
          <x14:cfRule type="containsText" priority="7376" operator="containsText" id="{AF0BB9BB-AA7A-4B15-9265-D3FEC643C850}">
            <xm:f>NOT(ISERROR(SEARCH('Listados Datos'!$P$4,AR409)))</xm:f>
            <xm:f>'Listados Datos'!$P$4</xm:f>
            <x14:dxf>
              <fill>
                <patternFill>
                  <bgColor rgb="FF33CC33"/>
                </patternFill>
              </fill>
            </x14:dxf>
          </x14:cfRule>
          <x14:cfRule type="containsText" priority="7377" operator="containsText" id="{77777562-2B29-4D8F-930E-7FCE19798A97}">
            <xm:f>NOT(ISERROR(SEARCH('Listados Datos'!$P$5,AR409)))</xm:f>
            <xm:f>'Listados Datos'!$P$5</xm:f>
            <x14:dxf>
              <fill>
                <patternFill>
                  <bgColor rgb="FFFFFF00"/>
                </patternFill>
              </fill>
            </x14:dxf>
          </x14:cfRule>
          <x14:cfRule type="containsText" priority="7378" operator="containsText" id="{C7ED4C3B-5006-4FAC-B396-22F29254CD1F}">
            <xm:f>NOT(ISERROR(SEARCH('Listados Datos'!$P$6,AR409)))</xm:f>
            <xm:f>'Listados Datos'!$P$6</xm:f>
            <x14:dxf>
              <fill>
                <patternFill>
                  <bgColor rgb="FFFFC000"/>
                </patternFill>
              </fill>
            </x14:dxf>
          </x14:cfRule>
          <x14:cfRule type="containsText" priority="7379" operator="containsText" id="{6EB0E42A-1EDA-4196-A415-FB559471D5CD}">
            <xm:f>NOT(ISERROR(SEARCH('Listados Datos'!$P$7,AR409)))</xm:f>
            <xm:f>'Listados Datos'!$P$7</xm:f>
            <x14:dxf>
              <fill>
                <patternFill>
                  <bgColor rgb="FFFF0000"/>
                </patternFill>
              </fill>
            </x14:dxf>
          </x14:cfRule>
          <xm:sqref>AR409</xm:sqref>
        </x14:conditionalFormatting>
        <x14:conditionalFormatting xmlns:xm="http://schemas.microsoft.com/office/excel/2006/main">
          <x14:cfRule type="containsText" priority="8051" operator="containsText" id="{CD7B9794-F709-4773-910F-E35600F8B613}">
            <xm:f>NOT(ISERROR(SEARCH('Listados Datos'!$T$3,AF376)))</xm:f>
            <xm:f>'Listados Datos'!$T$3</xm:f>
            <x14:dxf>
              <fill>
                <patternFill patternType="solid">
                  <bgColor rgb="FFC00000"/>
                </patternFill>
              </fill>
            </x14:dxf>
          </x14:cfRule>
          <x14:cfRule type="containsText" priority="8052" operator="containsText" id="{C96A4727-227C-403F-A0E3-7D21510543AD}">
            <xm:f>NOT(ISERROR(SEARCH('Listados Datos'!$T$4,AF376)))</xm:f>
            <xm:f>'Listados Datos'!$T$4</xm:f>
            <x14:dxf>
              <font>
                <b/>
                <i val="0"/>
                <color theme="0"/>
              </font>
              <fill>
                <patternFill>
                  <bgColor rgb="FFE26B0A"/>
                </patternFill>
              </fill>
            </x14:dxf>
          </x14:cfRule>
          <x14:cfRule type="containsText" priority="8053" operator="containsText" id="{B1CA4F37-600B-467B-8094-7CE5EE403EFF}">
            <xm:f>NOT(ISERROR(SEARCH('Listados Datos'!$T$5,AF376)))</xm:f>
            <xm:f>'Listados Datos'!$T$5</xm:f>
            <x14:dxf>
              <font>
                <b/>
                <i val="0"/>
                <color auto="1"/>
              </font>
              <fill>
                <patternFill>
                  <bgColor rgb="FFFFFF00"/>
                </patternFill>
              </fill>
            </x14:dxf>
          </x14:cfRule>
          <x14:cfRule type="containsText" priority="8054" operator="containsText" id="{CE041110-B02C-4838-BAFA-3210729C267A}">
            <xm:f>NOT(ISERROR(SEARCH('Listados Datos'!$T$6,AF376)))</xm:f>
            <xm:f>'Listados Datos'!$T$6</xm:f>
            <x14:dxf>
              <font>
                <b/>
                <i val="0"/>
              </font>
              <fill>
                <patternFill>
                  <bgColor rgb="FF92D050"/>
                </patternFill>
              </fill>
            </x14:dxf>
          </x14:cfRule>
          <xm:sqref>AF376:AF377 AF381</xm:sqref>
        </x14:conditionalFormatting>
        <x14:conditionalFormatting xmlns:xm="http://schemas.microsoft.com/office/excel/2006/main">
          <x14:cfRule type="containsText" priority="8047" operator="containsText" id="{447E0E67-CEE0-45BC-9CDE-D8C1FDB50805}">
            <xm:f>NOT(ISERROR(SEARCH('Listados Datos'!$T$3,AB376)))</xm:f>
            <xm:f>'Listados Datos'!$T$3</xm:f>
            <x14:dxf>
              <fill>
                <patternFill patternType="solid">
                  <bgColor rgb="FFC00000"/>
                </patternFill>
              </fill>
            </x14:dxf>
          </x14:cfRule>
          <x14:cfRule type="containsText" priority="8048" operator="containsText" id="{AB8429FA-282A-45D0-B834-5C5EF2EA3739}">
            <xm:f>NOT(ISERROR(SEARCH('Listados Datos'!$T$4,AB376)))</xm:f>
            <xm:f>'Listados Datos'!$T$4</xm:f>
            <x14:dxf>
              <font>
                <b/>
                <i val="0"/>
                <color theme="0"/>
              </font>
              <fill>
                <patternFill>
                  <bgColor rgb="FFE26B0A"/>
                </patternFill>
              </fill>
            </x14:dxf>
          </x14:cfRule>
          <x14:cfRule type="containsText" priority="8049" operator="containsText" id="{0C0CE844-D802-4E7D-92D3-E385082604F8}">
            <xm:f>NOT(ISERROR(SEARCH('Listados Datos'!$T$5,AB376)))</xm:f>
            <xm:f>'Listados Datos'!$T$5</xm:f>
            <x14:dxf>
              <font>
                <b/>
                <i val="0"/>
                <color auto="1"/>
              </font>
              <fill>
                <patternFill>
                  <bgColor rgb="FFFFFF00"/>
                </patternFill>
              </fill>
            </x14:dxf>
          </x14:cfRule>
          <x14:cfRule type="containsText" priority="8050" operator="containsText" id="{163A7A7A-4840-406C-A7C3-6E3366FE1779}">
            <xm:f>NOT(ISERROR(SEARCH('Listados Datos'!$T$6,AB376)))</xm:f>
            <xm:f>'Listados Datos'!$T$6</xm:f>
            <x14:dxf>
              <font>
                <b/>
                <i val="0"/>
              </font>
              <fill>
                <patternFill>
                  <bgColor rgb="FF92D050"/>
                </patternFill>
              </fill>
            </x14:dxf>
          </x14:cfRule>
          <xm:sqref>AB376:AB377</xm:sqref>
        </x14:conditionalFormatting>
        <x14:conditionalFormatting xmlns:xm="http://schemas.microsoft.com/office/excel/2006/main">
          <x14:cfRule type="containsText" priority="8037" operator="containsText" id="{ECDD36A7-A330-4526-9991-DDF3052D6F21}">
            <xm:f>NOT(ISERROR(SEARCH('Listados Datos'!$P$3,Z376)))</xm:f>
            <xm:f>'Listados Datos'!$P$3</xm:f>
            <x14:dxf>
              <fill>
                <patternFill>
                  <bgColor rgb="FF99CC00"/>
                </patternFill>
              </fill>
            </x14:dxf>
          </x14:cfRule>
          <x14:cfRule type="containsText" priority="8038" operator="containsText" id="{21A64DE4-6D45-4892-913C-C308B39BB7B0}">
            <xm:f>NOT(ISERROR(SEARCH('Listados Datos'!$P$4,Z376)))</xm:f>
            <xm:f>'Listados Datos'!$P$4</xm:f>
            <x14:dxf>
              <fill>
                <patternFill>
                  <bgColor rgb="FF33CC33"/>
                </patternFill>
              </fill>
            </x14:dxf>
          </x14:cfRule>
          <x14:cfRule type="containsText" priority="8039" operator="containsText" id="{D082425C-36C5-43AC-8857-26920C7A31AE}">
            <xm:f>NOT(ISERROR(SEARCH('Listados Datos'!$P$5,Z376)))</xm:f>
            <xm:f>'Listados Datos'!$P$5</xm:f>
            <x14:dxf>
              <fill>
                <patternFill>
                  <bgColor rgb="FFFFFF00"/>
                </patternFill>
              </fill>
            </x14:dxf>
          </x14:cfRule>
          <x14:cfRule type="containsText" priority="8040" operator="containsText" id="{91557CD3-2490-499E-8561-0D3831E11F6A}">
            <xm:f>NOT(ISERROR(SEARCH('Listados Datos'!$P$6,Z376)))</xm:f>
            <xm:f>'Listados Datos'!$P$6</xm:f>
            <x14:dxf>
              <fill>
                <patternFill>
                  <bgColor rgb="FFFFC000"/>
                </patternFill>
              </fill>
            </x14:dxf>
          </x14:cfRule>
          <x14:cfRule type="containsText" priority="8041" operator="containsText" id="{192D4B89-2486-4BC9-BE01-6B8BAA9C86CB}">
            <xm:f>NOT(ISERROR(SEARCH('Listados Datos'!$P$7,Z376)))</xm:f>
            <xm:f>'Listados Datos'!$P$7</xm:f>
            <x14:dxf>
              <fill>
                <patternFill>
                  <bgColor rgb="FFFF0000"/>
                </patternFill>
              </fill>
            </x14:dxf>
          </x14:cfRule>
          <xm:sqref>Z376:Z377</xm:sqref>
        </x14:conditionalFormatting>
        <x14:conditionalFormatting xmlns:xm="http://schemas.microsoft.com/office/excel/2006/main">
          <x14:cfRule type="containsText" priority="8013" operator="containsText" id="{25477FEF-F761-4ED5-B1F5-0DAD170253A1}">
            <xm:f>NOT(ISERROR(SEARCH('Listados Datos'!$T$3,AT376)))</xm:f>
            <xm:f>'Listados Datos'!$T$3</xm:f>
            <x14:dxf>
              <fill>
                <patternFill patternType="solid">
                  <bgColor rgb="FFC00000"/>
                </patternFill>
              </fill>
            </x14:dxf>
          </x14:cfRule>
          <x14:cfRule type="containsText" priority="8014" operator="containsText" id="{DD4B79E6-F2FB-4ED1-BFC4-47E79FDA4D1E}">
            <xm:f>NOT(ISERROR(SEARCH('Listados Datos'!$T$4,AT376)))</xm:f>
            <xm:f>'Listados Datos'!$T$4</xm:f>
            <x14:dxf>
              <font>
                <b/>
                <i val="0"/>
                <color theme="0"/>
              </font>
              <fill>
                <patternFill>
                  <bgColor rgb="FFE26B0A"/>
                </patternFill>
              </fill>
            </x14:dxf>
          </x14:cfRule>
          <x14:cfRule type="containsText" priority="8015" operator="containsText" id="{F6B9E37F-2784-4419-9562-31D69BFDE187}">
            <xm:f>NOT(ISERROR(SEARCH('Listados Datos'!$T$5,AT376)))</xm:f>
            <xm:f>'Listados Datos'!$T$5</xm:f>
            <x14:dxf>
              <font>
                <b/>
                <i val="0"/>
                <color auto="1"/>
              </font>
              <fill>
                <patternFill>
                  <bgColor rgb="FFFFFF00"/>
                </patternFill>
              </fill>
            </x14:dxf>
          </x14:cfRule>
          <x14:cfRule type="containsText" priority="8016" operator="containsText" id="{9FBD168D-73FA-442C-87A0-915D62340077}">
            <xm:f>NOT(ISERROR(SEARCH('Listados Datos'!$T$6,AT376)))</xm:f>
            <xm:f>'Listados Datos'!$T$6</xm:f>
            <x14:dxf>
              <font>
                <b/>
                <i val="0"/>
              </font>
              <fill>
                <patternFill>
                  <bgColor rgb="FF92D050"/>
                </patternFill>
              </fill>
            </x14:dxf>
          </x14:cfRule>
          <xm:sqref>AT376</xm:sqref>
        </x14:conditionalFormatting>
        <x14:conditionalFormatting xmlns:xm="http://schemas.microsoft.com/office/excel/2006/main">
          <x14:cfRule type="containsText" priority="8003" operator="containsText" id="{5B596F20-4D01-4AF2-956A-15D25D0DF3B8}">
            <xm:f>NOT(ISERROR(SEARCH('Listados Datos'!$P$3,AR376)))</xm:f>
            <xm:f>'Listados Datos'!$P$3</xm:f>
            <x14:dxf>
              <fill>
                <patternFill>
                  <bgColor rgb="FF99CC00"/>
                </patternFill>
              </fill>
            </x14:dxf>
          </x14:cfRule>
          <x14:cfRule type="containsText" priority="8004" operator="containsText" id="{4A985E97-88CD-4AE7-853E-C668F61E308C}">
            <xm:f>NOT(ISERROR(SEARCH('Listados Datos'!$P$4,AR376)))</xm:f>
            <xm:f>'Listados Datos'!$P$4</xm:f>
            <x14:dxf>
              <fill>
                <patternFill>
                  <bgColor rgb="FF33CC33"/>
                </patternFill>
              </fill>
            </x14:dxf>
          </x14:cfRule>
          <x14:cfRule type="containsText" priority="8005" operator="containsText" id="{BFC43BD9-83F2-47F3-808B-94D3E885D1E5}">
            <xm:f>NOT(ISERROR(SEARCH('Listados Datos'!$P$5,AR376)))</xm:f>
            <xm:f>'Listados Datos'!$P$5</xm:f>
            <x14:dxf>
              <fill>
                <patternFill>
                  <bgColor rgb="FFFFFF00"/>
                </patternFill>
              </fill>
            </x14:dxf>
          </x14:cfRule>
          <x14:cfRule type="containsText" priority="8006" operator="containsText" id="{A1C17948-4635-45B3-AC22-8D0D167C2EBC}">
            <xm:f>NOT(ISERROR(SEARCH('Listados Datos'!$P$6,AR376)))</xm:f>
            <xm:f>'Listados Datos'!$P$6</xm:f>
            <x14:dxf>
              <fill>
                <patternFill>
                  <bgColor rgb="FFFFC000"/>
                </patternFill>
              </fill>
            </x14:dxf>
          </x14:cfRule>
          <x14:cfRule type="containsText" priority="8007" operator="containsText" id="{61552495-42A5-401E-A30C-7C7F8888B674}">
            <xm:f>NOT(ISERROR(SEARCH('Listados Datos'!$P$7,AR376)))</xm:f>
            <xm:f>'Listados Datos'!$P$7</xm:f>
            <x14:dxf>
              <fill>
                <patternFill>
                  <bgColor rgb="FFFF0000"/>
                </patternFill>
              </fill>
            </x14:dxf>
          </x14:cfRule>
          <xm:sqref>AR376</xm:sqref>
        </x14:conditionalFormatting>
        <x14:conditionalFormatting xmlns:xm="http://schemas.microsoft.com/office/excel/2006/main">
          <x14:cfRule type="containsText" priority="7999" operator="containsText" id="{F300DD1F-80C6-47A3-B4CF-B10A7E961B74}">
            <xm:f>NOT(ISERROR(SEARCH('Listados Datos'!$T$3,AT377)))</xm:f>
            <xm:f>'Listados Datos'!$T$3</xm:f>
            <x14:dxf>
              <fill>
                <patternFill patternType="solid">
                  <bgColor rgb="FFC00000"/>
                </patternFill>
              </fill>
            </x14:dxf>
          </x14:cfRule>
          <x14:cfRule type="containsText" priority="8000" operator="containsText" id="{91E1D7E0-E687-4446-848E-75320BB080EF}">
            <xm:f>NOT(ISERROR(SEARCH('Listados Datos'!$T$4,AT377)))</xm:f>
            <xm:f>'Listados Datos'!$T$4</xm:f>
            <x14:dxf>
              <font>
                <b/>
                <i val="0"/>
                <color theme="0"/>
              </font>
              <fill>
                <patternFill>
                  <bgColor rgb="FFE26B0A"/>
                </patternFill>
              </fill>
            </x14:dxf>
          </x14:cfRule>
          <x14:cfRule type="containsText" priority="8001" operator="containsText" id="{5923A8C3-DFDE-479D-BA70-0757DDB5777D}">
            <xm:f>NOT(ISERROR(SEARCH('Listados Datos'!$T$5,AT377)))</xm:f>
            <xm:f>'Listados Datos'!$T$5</xm:f>
            <x14:dxf>
              <font>
                <b/>
                <i val="0"/>
                <color auto="1"/>
              </font>
              <fill>
                <patternFill>
                  <bgColor rgb="FFFFFF00"/>
                </patternFill>
              </fill>
            </x14:dxf>
          </x14:cfRule>
          <x14:cfRule type="containsText" priority="8002" operator="containsText" id="{BA3C6983-1452-4066-BAC4-4A921F00F611}">
            <xm:f>NOT(ISERROR(SEARCH('Listados Datos'!$T$6,AT377)))</xm:f>
            <xm:f>'Listados Datos'!$T$6</xm:f>
            <x14:dxf>
              <font>
                <b/>
                <i val="0"/>
              </font>
              <fill>
                <patternFill>
                  <bgColor rgb="FF92D050"/>
                </patternFill>
              </fill>
            </x14:dxf>
          </x14:cfRule>
          <xm:sqref>AT377</xm:sqref>
        </x14:conditionalFormatting>
        <x14:conditionalFormatting xmlns:xm="http://schemas.microsoft.com/office/excel/2006/main">
          <x14:cfRule type="containsText" priority="7989" operator="containsText" id="{24D58CB7-6517-40E1-9B73-3DB1D7173D56}">
            <xm:f>NOT(ISERROR(SEARCH('Listados Datos'!$P$3,AR377)))</xm:f>
            <xm:f>'Listados Datos'!$P$3</xm:f>
            <x14:dxf>
              <fill>
                <patternFill>
                  <bgColor rgb="FF99CC00"/>
                </patternFill>
              </fill>
            </x14:dxf>
          </x14:cfRule>
          <x14:cfRule type="containsText" priority="7990" operator="containsText" id="{C7AD3F1F-A507-451E-B343-7365484E32D2}">
            <xm:f>NOT(ISERROR(SEARCH('Listados Datos'!$P$4,AR377)))</xm:f>
            <xm:f>'Listados Datos'!$P$4</xm:f>
            <x14:dxf>
              <fill>
                <patternFill>
                  <bgColor rgb="FF33CC33"/>
                </patternFill>
              </fill>
            </x14:dxf>
          </x14:cfRule>
          <x14:cfRule type="containsText" priority="7991" operator="containsText" id="{8F97E5B3-D256-4331-A4BF-579646151E92}">
            <xm:f>NOT(ISERROR(SEARCH('Listados Datos'!$P$5,AR377)))</xm:f>
            <xm:f>'Listados Datos'!$P$5</xm:f>
            <x14:dxf>
              <fill>
                <patternFill>
                  <bgColor rgb="FFFFFF00"/>
                </patternFill>
              </fill>
            </x14:dxf>
          </x14:cfRule>
          <x14:cfRule type="containsText" priority="7992" operator="containsText" id="{95F94512-9AE0-4126-8664-94870DB44CC3}">
            <xm:f>NOT(ISERROR(SEARCH('Listados Datos'!$P$6,AR377)))</xm:f>
            <xm:f>'Listados Datos'!$P$6</xm:f>
            <x14:dxf>
              <fill>
                <patternFill>
                  <bgColor rgb="FFFFC000"/>
                </patternFill>
              </fill>
            </x14:dxf>
          </x14:cfRule>
          <x14:cfRule type="containsText" priority="7993" operator="containsText" id="{F16B9733-3FAA-4281-A87D-EFCC73DF5488}">
            <xm:f>NOT(ISERROR(SEARCH('Listados Datos'!$P$7,AR377)))</xm:f>
            <xm:f>'Listados Datos'!$P$7</xm:f>
            <x14:dxf>
              <fill>
                <patternFill>
                  <bgColor rgb="FFFF0000"/>
                </patternFill>
              </fill>
            </x14:dxf>
          </x14:cfRule>
          <xm:sqref>AR377</xm:sqref>
        </x14:conditionalFormatting>
        <x14:conditionalFormatting xmlns:xm="http://schemas.microsoft.com/office/excel/2006/main">
          <x14:cfRule type="containsText" priority="7985" operator="containsText" id="{9782C60F-4124-44ED-9895-40CA27475E37}">
            <xm:f>NOT(ISERROR(SEARCH('Listados Datos'!$T$3,AT381)))</xm:f>
            <xm:f>'Listados Datos'!$T$3</xm:f>
            <x14:dxf>
              <fill>
                <patternFill patternType="solid">
                  <bgColor rgb="FFC00000"/>
                </patternFill>
              </fill>
            </x14:dxf>
          </x14:cfRule>
          <x14:cfRule type="containsText" priority="7986" operator="containsText" id="{92CE8F0B-9FB2-4335-A17B-F2716C34F49D}">
            <xm:f>NOT(ISERROR(SEARCH('Listados Datos'!$T$4,AT381)))</xm:f>
            <xm:f>'Listados Datos'!$T$4</xm:f>
            <x14:dxf>
              <font>
                <b/>
                <i val="0"/>
                <color theme="0"/>
              </font>
              <fill>
                <patternFill>
                  <bgColor rgb="FFE26B0A"/>
                </patternFill>
              </fill>
            </x14:dxf>
          </x14:cfRule>
          <x14:cfRule type="containsText" priority="7987" operator="containsText" id="{DDE58EBF-BDBD-404B-B521-D0DE257437B7}">
            <xm:f>NOT(ISERROR(SEARCH('Listados Datos'!$T$5,AT381)))</xm:f>
            <xm:f>'Listados Datos'!$T$5</xm:f>
            <x14:dxf>
              <font>
                <b/>
                <i val="0"/>
                <color auto="1"/>
              </font>
              <fill>
                <patternFill>
                  <bgColor rgb="FFFFFF00"/>
                </patternFill>
              </fill>
            </x14:dxf>
          </x14:cfRule>
          <x14:cfRule type="containsText" priority="7988" operator="containsText" id="{6936C2EF-8E34-497D-BEB6-9CAEBBF1DD31}">
            <xm:f>NOT(ISERROR(SEARCH('Listados Datos'!$T$6,AT381)))</xm:f>
            <xm:f>'Listados Datos'!$T$6</xm:f>
            <x14:dxf>
              <font>
                <b/>
                <i val="0"/>
              </font>
              <fill>
                <patternFill>
                  <bgColor rgb="FF92D050"/>
                </patternFill>
              </fill>
            </x14:dxf>
          </x14:cfRule>
          <xm:sqref>AT381</xm:sqref>
        </x14:conditionalFormatting>
        <x14:conditionalFormatting xmlns:xm="http://schemas.microsoft.com/office/excel/2006/main">
          <x14:cfRule type="containsText" priority="7975" operator="containsText" id="{6F52BC6E-4EB0-4CC6-8244-9E6484BFF956}">
            <xm:f>NOT(ISERROR(SEARCH('Listados Datos'!$P$3,AR381)))</xm:f>
            <xm:f>'Listados Datos'!$P$3</xm:f>
            <x14:dxf>
              <fill>
                <patternFill>
                  <bgColor rgb="FF99CC00"/>
                </patternFill>
              </fill>
            </x14:dxf>
          </x14:cfRule>
          <x14:cfRule type="containsText" priority="7976" operator="containsText" id="{89102DF0-B624-4576-9B55-098845E62CC1}">
            <xm:f>NOT(ISERROR(SEARCH('Listados Datos'!$P$4,AR381)))</xm:f>
            <xm:f>'Listados Datos'!$P$4</xm:f>
            <x14:dxf>
              <fill>
                <patternFill>
                  <bgColor rgb="FF33CC33"/>
                </patternFill>
              </fill>
            </x14:dxf>
          </x14:cfRule>
          <x14:cfRule type="containsText" priority="7977" operator="containsText" id="{80571804-18CC-441F-89A6-909F0A6502EF}">
            <xm:f>NOT(ISERROR(SEARCH('Listados Datos'!$P$5,AR381)))</xm:f>
            <xm:f>'Listados Datos'!$P$5</xm:f>
            <x14:dxf>
              <fill>
                <patternFill>
                  <bgColor rgb="FFFFFF00"/>
                </patternFill>
              </fill>
            </x14:dxf>
          </x14:cfRule>
          <x14:cfRule type="containsText" priority="7978" operator="containsText" id="{A5163F60-0800-4159-BB5D-1472A375A233}">
            <xm:f>NOT(ISERROR(SEARCH('Listados Datos'!$P$6,AR381)))</xm:f>
            <xm:f>'Listados Datos'!$P$6</xm:f>
            <x14:dxf>
              <fill>
                <patternFill>
                  <bgColor rgb="FFFFC000"/>
                </patternFill>
              </fill>
            </x14:dxf>
          </x14:cfRule>
          <x14:cfRule type="containsText" priority="7979" operator="containsText" id="{C9474574-4737-4AF0-AD03-181156A67859}">
            <xm:f>NOT(ISERROR(SEARCH('Listados Datos'!$P$7,AR381)))</xm:f>
            <xm:f>'Listados Datos'!$P$7</xm:f>
            <x14:dxf>
              <fill>
                <patternFill>
                  <bgColor rgb="FFFF0000"/>
                </patternFill>
              </fill>
            </x14:dxf>
          </x14:cfRule>
          <xm:sqref>AR381</xm:sqref>
        </x14:conditionalFormatting>
        <x14:conditionalFormatting xmlns:xm="http://schemas.microsoft.com/office/excel/2006/main">
          <x14:cfRule type="containsText" priority="7971" operator="containsText" id="{15EBACD0-6691-4525-B2A4-72211B3D067B}">
            <xm:f>NOT(ISERROR(SEARCH('Listados Datos'!$T$3,AF378)))</xm:f>
            <xm:f>'Listados Datos'!$T$3</xm:f>
            <x14:dxf>
              <fill>
                <patternFill patternType="solid">
                  <bgColor rgb="FFC00000"/>
                </patternFill>
              </fill>
            </x14:dxf>
          </x14:cfRule>
          <x14:cfRule type="containsText" priority="7972" operator="containsText" id="{199F2E6C-1575-45DF-98A7-D2E307D80FE2}">
            <xm:f>NOT(ISERROR(SEARCH('Listados Datos'!$T$4,AF378)))</xm:f>
            <xm:f>'Listados Datos'!$T$4</xm:f>
            <x14:dxf>
              <font>
                <b/>
                <i val="0"/>
                <color theme="0"/>
              </font>
              <fill>
                <patternFill>
                  <bgColor rgb="FFE26B0A"/>
                </patternFill>
              </fill>
            </x14:dxf>
          </x14:cfRule>
          <x14:cfRule type="containsText" priority="7973" operator="containsText" id="{566E2F81-0CAD-4FBB-BB4A-35EBE0E3F5D9}">
            <xm:f>NOT(ISERROR(SEARCH('Listados Datos'!$T$5,AF378)))</xm:f>
            <xm:f>'Listados Datos'!$T$5</xm:f>
            <x14:dxf>
              <font>
                <b/>
                <i val="0"/>
                <color auto="1"/>
              </font>
              <fill>
                <patternFill>
                  <bgColor rgb="FFFFFF00"/>
                </patternFill>
              </fill>
            </x14:dxf>
          </x14:cfRule>
          <x14:cfRule type="containsText" priority="7974" operator="containsText" id="{AE951AFD-A011-42B4-B87E-E92D7703E4D6}">
            <xm:f>NOT(ISERROR(SEARCH('Listados Datos'!$T$6,AF378)))</xm:f>
            <xm:f>'Listados Datos'!$T$6</xm:f>
            <x14:dxf>
              <font>
                <b/>
                <i val="0"/>
              </font>
              <fill>
                <patternFill>
                  <bgColor rgb="FF92D050"/>
                </patternFill>
              </fill>
            </x14:dxf>
          </x14:cfRule>
          <xm:sqref>AF378:AF379</xm:sqref>
        </x14:conditionalFormatting>
        <x14:conditionalFormatting xmlns:xm="http://schemas.microsoft.com/office/excel/2006/main">
          <x14:cfRule type="containsText" priority="7967" operator="containsText" id="{80129952-7C9B-457A-B582-2B4863088588}">
            <xm:f>NOT(ISERROR(SEARCH('Listados Datos'!$T$3,AB378)))</xm:f>
            <xm:f>'Listados Datos'!$T$3</xm:f>
            <x14:dxf>
              <fill>
                <patternFill patternType="solid">
                  <bgColor rgb="FFC00000"/>
                </patternFill>
              </fill>
            </x14:dxf>
          </x14:cfRule>
          <x14:cfRule type="containsText" priority="7968" operator="containsText" id="{A34F1C28-5A26-43B7-B3D6-6EB4ACAF5949}">
            <xm:f>NOT(ISERROR(SEARCH('Listados Datos'!$T$4,AB378)))</xm:f>
            <xm:f>'Listados Datos'!$T$4</xm:f>
            <x14:dxf>
              <font>
                <b/>
                <i val="0"/>
                <color theme="0"/>
              </font>
              <fill>
                <patternFill>
                  <bgColor rgb="FFE26B0A"/>
                </patternFill>
              </fill>
            </x14:dxf>
          </x14:cfRule>
          <x14:cfRule type="containsText" priority="7969" operator="containsText" id="{498F0347-11F9-4BC6-8837-59E5A4E979E8}">
            <xm:f>NOT(ISERROR(SEARCH('Listados Datos'!$T$5,AB378)))</xm:f>
            <xm:f>'Listados Datos'!$T$5</xm:f>
            <x14:dxf>
              <font>
                <b/>
                <i val="0"/>
                <color auto="1"/>
              </font>
              <fill>
                <patternFill>
                  <bgColor rgb="FFFFFF00"/>
                </patternFill>
              </fill>
            </x14:dxf>
          </x14:cfRule>
          <x14:cfRule type="containsText" priority="7970" operator="containsText" id="{10835351-F61F-4E3F-88E0-1ACDC9934F1D}">
            <xm:f>NOT(ISERROR(SEARCH('Listados Datos'!$T$6,AB378)))</xm:f>
            <xm:f>'Listados Datos'!$T$6</xm:f>
            <x14:dxf>
              <font>
                <b/>
                <i val="0"/>
              </font>
              <fill>
                <patternFill>
                  <bgColor rgb="FF92D050"/>
                </patternFill>
              </fill>
            </x14:dxf>
          </x14:cfRule>
          <xm:sqref>AB378:AB379</xm:sqref>
        </x14:conditionalFormatting>
        <x14:conditionalFormatting xmlns:xm="http://schemas.microsoft.com/office/excel/2006/main">
          <x14:cfRule type="containsText" priority="7957" operator="containsText" id="{25E67106-1252-481C-99C1-768DA0DFF634}">
            <xm:f>NOT(ISERROR(SEARCH('Listados Datos'!$P$3,Z378)))</xm:f>
            <xm:f>'Listados Datos'!$P$3</xm:f>
            <x14:dxf>
              <fill>
                <patternFill>
                  <bgColor rgb="FF99CC00"/>
                </patternFill>
              </fill>
            </x14:dxf>
          </x14:cfRule>
          <x14:cfRule type="containsText" priority="7958" operator="containsText" id="{C8BA26E4-151D-428C-91AE-9FEF293A68B0}">
            <xm:f>NOT(ISERROR(SEARCH('Listados Datos'!$P$4,Z378)))</xm:f>
            <xm:f>'Listados Datos'!$P$4</xm:f>
            <x14:dxf>
              <fill>
                <patternFill>
                  <bgColor rgb="FF33CC33"/>
                </patternFill>
              </fill>
            </x14:dxf>
          </x14:cfRule>
          <x14:cfRule type="containsText" priority="7959" operator="containsText" id="{60791621-B4C4-4CC6-80E1-5B51A229D352}">
            <xm:f>NOT(ISERROR(SEARCH('Listados Datos'!$P$5,Z378)))</xm:f>
            <xm:f>'Listados Datos'!$P$5</xm:f>
            <x14:dxf>
              <fill>
                <patternFill>
                  <bgColor rgb="FFFFFF00"/>
                </patternFill>
              </fill>
            </x14:dxf>
          </x14:cfRule>
          <x14:cfRule type="containsText" priority="7960" operator="containsText" id="{87BC6F30-CDAA-4C78-A083-12AD3FCFDD15}">
            <xm:f>NOT(ISERROR(SEARCH('Listados Datos'!$P$6,Z378)))</xm:f>
            <xm:f>'Listados Datos'!$P$6</xm:f>
            <x14:dxf>
              <fill>
                <patternFill>
                  <bgColor rgb="FFFFC000"/>
                </patternFill>
              </fill>
            </x14:dxf>
          </x14:cfRule>
          <x14:cfRule type="containsText" priority="7961" operator="containsText" id="{E46B8A40-0CA3-493E-A0F7-337FE90E7C21}">
            <xm:f>NOT(ISERROR(SEARCH('Listados Datos'!$P$7,Z378)))</xm:f>
            <xm:f>'Listados Datos'!$P$7</xm:f>
            <x14:dxf>
              <fill>
                <patternFill>
                  <bgColor rgb="FFFF0000"/>
                </patternFill>
              </fill>
            </x14:dxf>
          </x14:cfRule>
          <xm:sqref>Z378:Z379</xm:sqref>
        </x14:conditionalFormatting>
        <x14:conditionalFormatting xmlns:xm="http://schemas.microsoft.com/office/excel/2006/main">
          <x14:cfRule type="containsText" priority="7943" operator="containsText" id="{2E4662F1-4544-4197-A4DC-37180D7EC92E}">
            <xm:f>NOT(ISERROR(SEARCH('Listados Datos'!$T$3,AT378)))</xm:f>
            <xm:f>'Listados Datos'!$T$3</xm:f>
            <x14:dxf>
              <fill>
                <patternFill patternType="solid">
                  <bgColor rgb="FFC00000"/>
                </patternFill>
              </fill>
            </x14:dxf>
          </x14:cfRule>
          <x14:cfRule type="containsText" priority="7944" operator="containsText" id="{B2C68311-AD34-4B7B-B70C-A8BFAEA71DE9}">
            <xm:f>NOT(ISERROR(SEARCH('Listados Datos'!$T$4,AT378)))</xm:f>
            <xm:f>'Listados Datos'!$T$4</xm:f>
            <x14:dxf>
              <font>
                <b/>
                <i val="0"/>
                <color theme="0"/>
              </font>
              <fill>
                <patternFill>
                  <bgColor rgb="FFE26B0A"/>
                </patternFill>
              </fill>
            </x14:dxf>
          </x14:cfRule>
          <x14:cfRule type="containsText" priority="7945" operator="containsText" id="{2FA155A5-511D-4D08-B241-6D062362CF40}">
            <xm:f>NOT(ISERROR(SEARCH('Listados Datos'!$T$5,AT378)))</xm:f>
            <xm:f>'Listados Datos'!$T$5</xm:f>
            <x14:dxf>
              <font>
                <b/>
                <i val="0"/>
                <color auto="1"/>
              </font>
              <fill>
                <patternFill>
                  <bgColor rgb="FFFFFF00"/>
                </patternFill>
              </fill>
            </x14:dxf>
          </x14:cfRule>
          <x14:cfRule type="containsText" priority="7946" operator="containsText" id="{40AD81CF-9327-4372-8148-4E6450158300}">
            <xm:f>NOT(ISERROR(SEARCH('Listados Datos'!$T$6,AT378)))</xm:f>
            <xm:f>'Listados Datos'!$T$6</xm:f>
            <x14:dxf>
              <font>
                <b/>
                <i val="0"/>
              </font>
              <fill>
                <patternFill>
                  <bgColor rgb="FF92D050"/>
                </patternFill>
              </fill>
            </x14:dxf>
          </x14:cfRule>
          <xm:sqref>AT378</xm:sqref>
        </x14:conditionalFormatting>
        <x14:conditionalFormatting xmlns:xm="http://schemas.microsoft.com/office/excel/2006/main">
          <x14:cfRule type="containsText" priority="7933" operator="containsText" id="{491EAA11-E0ED-4695-8292-3836FB5EC105}">
            <xm:f>NOT(ISERROR(SEARCH('Listados Datos'!$P$3,AR378)))</xm:f>
            <xm:f>'Listados Datos'!$P$3</xm:f>
            <x14:dxf>
              <fill>
                <patternFill>
                  <bgColor rgb="FF99CC00"/>
                </patternFill>
              </fill>
            </x14:dxf>
          </x14:cfRule>
          <x14:cfRule type="containsText" priority="7934" operator="containsText" id="{0A71C7F9-499C-421C-B6C0-48C70CE4AB9D}">
            <xm:f>NOT(ISERROR(SEARCH('Listados Datos'!$P$4,AR378)))</xm:f>
            <xm:f>'Listados Datos'!$P$4</xm:f>
            <x14:dxf>
              <fill>
                <patternFill>
                  <bgColor rgb="FF33CC33"/>
                </patternFill>
              </fill>
            </x14:dxf>
          </x14:cfRule>
          <x14:cfRule type="containsText" priority="7935" operator="containsText" id="{D9922C61-C67C-4CAD-922D-1EFD6D84F62E}">
            <xm:f>NOT(ISERROR(SEARCH('Listados Datos'!$P$5,AR378)))</xm:f>
            <xm:f>'Listados Datos'!$P$5</xm:f>
            <x14:dxf>
              <fill>
                <patternFill>
                  <bgColor rgb="FFFFFF00"/>
                </patternFill>
              </fill>
            </x14:dxf>
          </x14:cfRule>
          <x14:cfRule type="containsText" priority="7936" operator="containsText" id="{C54CE9D4-6B6C-4CB7-8BC1-0EA70F41D601}">
            <xm:f>NOT(ISERROR(SEARCH('Listados Datos'!$P$6,AR378)))</xm:f>
            <xm:f>'Listados Datos'!$P$6</xm:f>
            <x14:dxf>
              <fill>
                <patternFill>
                  <bgColor rgb="FFFFC000"/>
                </patternFill>
              </fill>
            </x14:dxf>
          </x14:cfRule>
          <x14:cfRule type="containsText" priority="7937" operator="containsText" id="{5C983309-C77D-4045-A349-E04ED7E8AED5}">
            <xm:f>NOT(ISERROR(SEARCH('Listados Datos'!$P$7,AR378)))</xm:f>
            <xm:f>'Listados Datos'!$P$7</xm:f>
            <x14:dxf>
              <fill>
                <patternFill>
                  <bgColor rgb="FFFF0000"/>
                </patternFill>
              </fill>
            </x14:dxf>
          </x14:cfRule>
          <xm:sqref>AR378</xm:sqref>
        </x14:conditionalFormatting>
        <x14:conditionalFormatting xmlns:xm="http://schemas.microsoft.com/office/excel/2006/main">
          <x14:cfRule type="containsText" priority="7929" operator="containsText" id="{6EA9E121-0FA5-4CF7-A048-2AF82B841F45}">
            <xm:f>NOT(ISERROR(SEARCH('Listados Datos'!$T$3,AT379)))</xm:f>
            <xm:f>'Listados Datos'!$T$3</xm:f>
            <x14:dxf>
              <fill>
                <patternFill patternType="solid">
                  <bgColor rgb="FFC00000"/>
                </patternFill>
              </fill>
            </x14:dxf>
          </x14:cfRule>
          <x14:cfRule type="containsText" priority="7930" operator="containsText" id="{7379BBEE-7DAF-44C1-BB7F-623119C90313}">
            <xm:f>NOT(ISERROR(SEARCH('Listados Datos'!$T$4,AT379)))</xm:f>
            <xm:f>'Listados Datos'!$T$4</xm:f>
            <x14:dxf>
              <font>
                <b/>
                <i val="0"/>
                <color theme="0"/>
              </font>
              <fill>
                <patternFill>
                  <bgColor rgb="FFE26B0A"/>
                </patternFill>
              </fill>
            </x14:dxf>
          </x14:cfRule>
          <x14:cfRule type="containsText" priority="7931" operator="containsText" id="{9CD131D2-D4F3-4CBA-8FB4-3B270B13B058}">
            <xm:f>NOT(ISERROR(SEARCH('Listados Datos'!$T$5,AT379)))</xm:f>
            <xm:f>'Listados Datos'!$T$5</xm:f>
            <x14:dxf>
              <font>
                <b/>
                <i val="0"/>
                <color auto="1"/>
              </font>
              <fill>
                <patternFill>
                  <bgColor rgb="FFFFFF00"/>
                </patternFill>
              </fill>
            </x14:dxf>
          </x14:cfRule>
          <x14:cfRule type="containsText" priority="7932" operator="containsText" id="{B7CF6AC2-D1F5-4814-B3D8-BBDFDD44E801}">
            <xm:f>NOT(ISERROR(SEARCH('Listados Datos'!$T$6,AT379)))</xm:f>
            <xm:f>'Listados Datos'!$T$6</xm:f>
            <x14:dxf>
              <font>
                <b/>
                <i val="0"/>
              </font>
              <fill>
                <patternFill>
                  <bgColor rgb="FF92D050"/>
                </patternFill>
              </fill>
            </x14:dxf>
          </x14:cfRule>
          <xm:sqref>AT379</xm:sqref>
        </x14:conditionalFormatting>
        <x14:conditionalFormatting xmlns:xm="http://schemas.microsoft.com/office/excel/2006/main">
          <x14:cfRule type="containsText" priority="7919" operator="containsText" id="{B4F5FC3F-9D48-4A1A-85A9-21FEA8672A90}">
            <xm:f>NOT(ISERROR(SEARCH('Listados Datos'!$P$3,AR379)))</xm:f>
            <xm:f>'Listados Datos'!$P$3</xm:f>
            <x14:dxf>
              <fill>
                <patternFill>
                  <bgColor rgb="FF99CC00"/>
                </patternFill>
              </fill>
            </x14:dxf>
          </x14:cfRule>
          <x14:cfRule type="containsText" priority="7920" operator="containsText" id="{CDF67C06-0239-42EC-A5C2-C07B715B75E0}">
            <xm:f>NOT(ISERROR(SEARCH('Listados Datos'!$P$4,AR379)))</xm:f>
            <xm:f>'Listados Datos'!$P$4</xm:f>
            <x14:dxf>
              <fill>
                <patternFill>
                  <bgColor rgb="FF33CC33"/>
                </patternFill>
              </fill>
            </x14:dxf>
          </x14:cfRule>
          <x14:cfRule type="containsText" priority="7921" operator="containsText" id="{27150F2B-350E-4961-A935-C3996CDB2B33}">
            <xm:f>NOT(ISERROR(SEARCH('Listados Datos'!$P$5,AR379)))</xm:f>
            <xm:f>'Listados Datos'!$P$5</xm:f>
            <x14:dxf>
              <fill>
                <patternFill>
                  <bgColor rgb="FFFFFF00"/>
                </patternFill>
              </fill>
            </x14:dxf>
          </x14:cfRule>
          <x14:cfRule type="containsText" priority="7922" operator="containsText" id="{84715049-3E51-4568-B696-2EF67E7767E0}">
            <xm:f>NOT(ISERROR(SEARCH('Listados Datos'!$P$6,AR379)))</xm:f>
            <xm:f>'Listados Datos'!$P$6</xm:f>
            <x14:dxf>
              <fill>
                <patternFill>
                  <bgColor rgb="FFFFC000"/>
                </patternFill>
              </fill>
            </x14:dxf>
          </x14:cfRule>
          <x14:cfRule type="containsText" priority="7923" operator="containsText" id="{B5F28621-DFCB-4EBB-AF7A-E708543200C9}">
            <xm:f>NOT(ISERROR(SEARCH('Listados Datos'!$P$7,AR379)))</xm:f>
            <xm:f>'Listados Datos'!$P$7</xm:f>
            <x14:dxf>
              <fill>
                <patternFill>
                  <bgColor rgb="FFFF0000"/>
                </patternFill>
              </fill>
            </x14:dxf>
          </x14:cfRule>
          <xm:sqref>AR379</xm:sqref>
        </x14:conditionalFormatting>
        <x14:conditionalFormatting xmlns:xm="http://schemas.microsoft.com/office/excel/2006/main">
          <x14:cfRule type="containsText" priority="7643" operator="containsText" id="{3A2B2562-1BA4-4AE5-A352-24143F224A29}">
            <xm:f>NOT(ISERROR(SEARCH('Listados Datos'!$T$3,AF394)))</xm:f>
            <xm:f>'Listados Datos'!$T$3</xm:f>
            <x14:dxf>
              <fill>
                <patternFill patternType="solid">
                  <bgColor rgb="FFC00000"/>
                </patternFill>
              </fill>
            </x14:dxf>
          </x14:cfRule>
          <x14:cfRule type="containsText" priority="7644" operator="containsText" id="{EF22C52C-7AB1-4862-B81A-82FAF3DD39A9}">
            <xm:f>NOT(ISERROR(SEARCH('Listados Datos'!$T$4,AF394)))</xm:f>
            <xm:f>'Listados Datos'!$T$4</xm:f>
            <x14:dxf>
              <font>
                <b/>
                <i val="0"/>
                <color theme="0"/>
              </font>
              <fill>
                <patternFill>
                  <bgColor rgb="FFE26B0A"/>
                </patternFill>
              </fill>
            </x14:dxf>
          </x14:cfRule>
          <x14:cfRule type="containsText" priority="7645" operator="containsText" id="{1CF00399-DCFF-4CF3-BBF9-7E51D0FD0BCC}">
            <xm:f>NOT(ISERROR(SEARCH('Listados Datos'!$T$5,AF394)))</xm:f>
            <xm:f>'Listados Datos'!$T$5</xm:f>
            <x14:dxf>
              <font>
                <b/>
                <i val="0"/>
                <color auto="1"/>
              </font>
              <fill>
                <patternFill>
                  <bgColor rgb="FFFFFF00"/>
                </patternFill>
              </fill>
            </x14:dxf>
          </x14:cfRule>
          <x14:cfRule type="containsText" priority="7646" operator="containsText" id="{742604FB-7221-4F06-B791-65853591F172}">
            <xm:f>NOT(ISERROR(SEARCH('Listados Datos'!$T$6,AF394)))</xm:f>
            <xm:f>'Listados Datos'!$T$6</xm:f>
            <x14:dxf>
              <font>
                <b/>
                <i val="0"/>
              </font>
              <fill>
                <patternFill>
                  <bgColor rgb="FF92D050"/>
                </patternFill>
              </fill>
            </x14:dxf>
          </x14:cfRule>
          <xm:sqref>AF394:AF395 AF399</xm:sqref>
        </x14:conditionalFormatting>
        <x14:conditionalFormatting xmlns:xm="http://schemas.microsoft.com/office/excel/2006/main">
          <x14:cfRule type="containsText" priority="7639" operator="containsText" id="{D18B7545-EFD5-4754-BD62-2EF242B4E586}">
            <xm:f>NOT(ISERROR(SEARCH('Listados Datos'!$T$3,AB394)))</xm:f>
            <xm:f>'Listados Datos'!$T$3</xm:f>
            <x14:dxf>
              <fill>
                <patternFill patternType="solid">
                  <bgColor rgb="FFC00000"/>
                </patternFill>
              </fill>
            </x14:dxf>
          </x14:cfRule>
          <x14:cfRule type="containsText" priority="7640" operator="containsText" id="{F41F96C8-0998-4CD9-BAB7-262452057F7A}">
            <xm:f>NOT(ISERROR(SEARCH('Listados Datos'!$T$4,AB394)))</xm:f>
            <xm:f>'Listados Datos'!$T$4</xm:f>
            <x14:dxf>
              <font>
                <b/>
                <i val="0"/>
                <color theme="0"/>
              </font>
              <fill>
                <patternFill>
                  <bgColor rgb="FFE26B0A"/>
                </patternFill>
              </fill>
            </x14:dxf>
          </x14:cfRule>
          <x14:cfRule type="containsText" priority="7641" operator="containsText" id="{B2FCC845-0B24-44AB-A579-3BE02AE60114}">
            <xm:f>NOT(ISERROR(SEARCH('Listados Datos'!$T$5,AB394)))</xm:f>
            <xm:f>'Listados Datos'!$T$5</xm:f>
            <x14:dxf>
              <font>
                <b/>
                <i val="0"/>
                <color auto="1"/>
              </font>
              <fill>
                <patternFill>
                  <bgColor rgb="FFFFFF00"/>
                </patternFill>
              </fill>
            </x14:dxf>
          </x14:cfRule>
          <x14:cfRule type="containsText" priority="7642" operator="containsText" id="{3408B289-26CA-4477-A41A-23D85E1CA8D7}">
            <xm:f>NOT(ISERROR(SEARCH('Listados Datos'!$T$6,AB394)))</xm:f>
            <xm:f>'Listados Datos'!$T$6</xm:f>
            <x14:dxf>
              <font>
                <b/>
                <i val="0"/>
              </font>
              <fill>
                <patternFill>
                  <bgColor rgb="FF92D050"/>
                </patternFill>
              </fill>
            </x14:dxf>
          </x14:cfRule>
          <xm:sqref>AB394:AB395</xm:sqref>
        </x14:conditionalFormatting>
        <x14:conditionalFormatting xmlns:xm="http://schemas.microsoft.com/office/excel/2006/main">
          <x14:cfRule type="containsText" priority="7629" operator="containsText" id="{C645445D-D6B5-4C3A-86D6-41EADCBB59FA}">
            <xm:f>NOT(ISERROR(SEARCH('Listados Datos'!$P$3,Z394)))</xm:f>
            <xm:f>'Listados Datos'!$P$3</xm:f>
            <x14:dxf>
              <fill>
                <patternFill>
                  <bgColor rgb="FF99CC00"/>
                </patternFill>
              </fill>
            </x14:dxf>
          </x14:cfRule>
          <x14:cfRule type="containsText" priority="7630" operator="containsText" id="{3029A079-E887-4CD6-8D42-397D36C91B76}">
            <xm:f>NOT(ISERROR(SEARCH('Listados Datos'!$P$4,Z394)))</xm:f>
            <xm:f>'Listados Datos'!$P$4</xm:f>
            <x14:dxf>
              <fill>
                <patternFill>
                  <bgColor rgb="FF33CC33"/>
                </patternFill>
              </fill>
            </x14:dxf>
          </x14:cfRule>
          <x14:cfRule type="containsText" priority="7631" operator="containsText" id="{68C9F519-4F60-43FF-B0CF-0A523DC8D5FB}">
            <xm:f>NOT(ISERROR(SEARCH('Listados Datos'!$P$5,Z394)))</xm:f>
            <xm:f>'Listados Datos'!$P$5</xm:f>
            <x14:dxf>
              <fill>
                <patternFill>
                  <bgColor rgb="FFFFFF00"/>
                </patternFill>
              </fill>
            </x14:dxf>
          </x14:cfRule>
          <x14:cfRule type="containsText" priority="7632" operator="containsText" id="{CA9F7843-94C1-4437-936D-90E8431E908B}">
            <xm:f>NOT(ISERROR(SEARCH('Listados Datos'!$P$6,Z394)))</xm:f>
            <xm:f>'Listados Datos'!$P$6</xm:f>
            <x14:dxf>
              <fill>
                <patternFill>
                  <bgColor rgb="FFFFC000"/>
                </patternFill>
              </fill>
            </x14:dxf>
          </x14:cfRule>
          <x14:cfRule type="containsText" priority="7633" operator="containsText" id="{90BEF266-10CA-40C4-9A19-CEE38575F5A4}">
            <xm:f>NOT(ISERROR(SEARCH('Listados Datos'!$P$7,Z394)))</xm:f>
            <xm:f>'Listados Datos'!$P$7</xm:f>
            <x14:dxf>
              <fill>
                <patternFill>
                  <bgColor rgb="FFFF0000"/>
                </patternFill>
              </fill>
            </x14:dxf>
          </x14:cfRule>
          <xm:sqref>Z394:Z395</xm:sqref>
        </x14:conditionalFormatting>
        <x14:conditionalFormatting xmlns:xm="http://schemas.microsoft.com/office/excel/2006/main">
          <x14:cfRule type="containsText" priority="7605" operator="containsText" id="{D39442C0-6CA9-4764-B181-CD1821A8427F}">
            <xm:f>NOT(ISERROR(SEARCH('Listados Datos'!$T$3,AT394)))</xm:f>
            <xm:f>'Listados Datos'!$T$3</xm:f>
            <x14:dxf>
              <fill>
                <patternFill patternType="solid">
                  <bgColor rgb="FFC00000"/>
                </patternFill>
              </fill>
            </x14:dxf>
          </x14:cfRule>
          <x14:cfRule type="containsText" priority="7606" operator="containsText" id="{E08366B4-14AD-4943-AAE2-E4DB033DB03A}">
            <xm:f>NOT(ISERROR(SEARCH('Listados Datos'!$T$4,AT394)))</xm:f>
            <xm:f>'Listados Datos'!$T$4</xm:f>
            <x14:dxf>
              <font>
                <b/>
                <i val="0"/>
                <color theme="0"/>
              </font>
              <fill>
                <patternFill>
                  <bgColor rgb="FFE26B0A"/>
                </patternFill>
              </fill>
            </x14:dxf>
          </x14:cfRule>
          <x14:cfRule type="containsText" priority="7607" operator="containsText" id="{8FD9A04C-C55C-4D84-B689-2B150090EA3C}">
            <xm:f>NOT(ISERROR(SEARCH('Listados Datos'!$T$5,AT394)))</xm:f>
            <xm:f>'Listados Datos'!$T$5</xm:f>
            <x14:dxf>
              <font>
                <b/>
                <i val="0"/>
                <color auto="1"/>
              </font>
              <fill>
                <patternFill>
                  <bgColor rgb="FFFFFF00"/>
                </patternFill>
              </fill>
            </x14:dxf>
          </x14:cfRule>
          <x14:cfRule type="containsText" priority="7608" operator="containsText" id="{88F581A3-46A4-473E-8301-02A4475B254E}">
            <xm:f>NOT(ISERROR(SEARCH('Listados Datos'!$T$6,AT394)))</xm:f>
            <xm:f>'Listados Datos'!$T$6</xm:f>
            <x14:dxf>
              <font>
                <b/>
                <i val="0"/>
              </font>
              <fill>
                <patternFill>
                  <bgColor rgb="FF92D050"/>
                </patternFill>
              </fill>
            </x14:dxf>
          </x14:cfRule>
          <xm:sqref>AT394</xm:sqref>
        </x14:conditionalFormatting>
        <x14:conditionalFormatting xmlns:xm="http://schemas.microsoft.com/office/excel/2006/main">
          <x14:cfRule type="containsText" priority="7595" operator="containsText" id="{A1B0D674-644B-4F8D-B43A-B9A4DAEAF4F4}">
            <xm:f>NOT(ISERROR(SEARCH('Listados Datos'!$P$3,AR394)))</xm:f>
            <xm:f>'Listados Datos'!$P$3</xm:f>
            <x14:dxf>
              <fill>
                <patternFill>
                  <bgColor rgb="FF99CC00"/>
                </patternFill>
              </fill>
            </x14:dxf>
          </x14:cfRule>
          <x14:cfRule type="containsText" priority="7596" operator="containsText" id="{214E1D93-96A7-4DBD-80A0-1499F74B03C9}">
            <xm:f>NOT(ISERROR(SEARCH('Listados Datos'!$P$4,AR394)))</xm:f>
            <xm:f>'Listados Datos'!$P$4</xm:f>
            <x14:dxf>
              <fill>
                <patternFill>
                  <bgColor rgb="FF33CC33"/>
                </patternFill>
              </fill>
            </x14:dxf>
          </x14:cfRule>
          <x14:cfRule type="containsText" priority="7597" operator="containsText" id="{C0C35C9D-AD76-4582-9B62-9F39C4A8B4AA}">
            <xm:f>NOT(ISERROR(SEARCH('Listados Datos'!$P$5,AR394)))</xm:f>
            <xm:f>'Listados Datos'!$P$5</xm:f>
            <x14:dxf>
              <fill>
                <patternFill>
                  <bgColor rgb="FFFFFF00"/>
                </patternFill>
              </fill>
            </x14:dxf>
          </x14:cfRule>
          <x14:cfRule type="containsText" priority="7598" operator="containsText" id="{016E5A5B-A628-4498-98C5-4594F1A0E7F0}">
            <xm:f>NOT(ISERROR(SEARCH('Listados Datos'!$P$6,AR394)))</xm:f>
            <xm:f>'Listados Datos'!$P$6</xm:f>
            <x14:dxf>
              <fill>
                <patternFill>
                  <bgColor rgb="FFFFC000"/>
                </patternFill>
              </fill>
            </x14:dxf>
          </x14:cfRule>
          <x14:cfRule type="containsText" priority="7599" operator="containsText" id="{BFF63CDA-6E4A-4F1E-8B7D-180A6B7476C5}">
            <xm:f>NOT(ISERROR(SEARCH('Listados Datos'!$P$7,AR394)))</xm:f>
            <xm:f>'Listados Datos'!$P$7</xm:f>
            <x14:dxf>
              <fill>
                <patternFill>
                  <bgColor rgb="FFFF0000"/>
                </patternFill>
              </fill>
            </x14:dxf>
          </x14:cfRule>
          <xm:sqref>AR394</xm:sqref>
        </x14:conditionalFormatting>
        <x14:conditionalFormatting xmlns:xm="http://schemas.microsoft.com/office/excel/2006/main">
          <x14:cfRule type="containsText" priority="7591" operator="containsText" id="{04DB4A8C-46AD-4F7D-B05C-688C9DD6564E}">
            <xm:f>NOT(ISERROR(SEARCH('Listados Datos'!$T$3,AT395)))</xm:f>
            <xm:f>'Listados Datos'!$T$3</xm:f>
            <x14:dxf>
              <fill>
                <patternFill patternType="solid">
                  <bgColor rgb="FFC00000"/>
                </patternFill>
              </fill>
            </x14:dxf>
          </x14:cfRule>
          <x14:cfRule type="containsText" priority="7592" operator="containsText" id="{92E2AF0B-C015-470C-866E-D183CBD3F361}">
            <xm:f>NOT(ISERROR(SEARCH('Listados Datos'!$T$4,AT395)))</xm:f>
            <xm:f>'Listados Datos'!$T$4</xm:f>
            <x14:dxf>
              <font>
                <b/>
                <i val="0"/>
                <color theme="0"/>
              </font>
              <fill>
                <patternFill>
                  <bgColor rgb="FFE26B0A"/>
                </patternFill>
              </fill>
            </x14:dxf>
          </x14:cfRule>
          <x14:cfRule type="containsText" priority="7593" operator="containsText" id="{7276FFB2-F6AF-4E50-875F-ACE772A7C540}">
            <xm:f>NOT(ISERROR(SEARCH('Listados Datos'!$T$5,AT395)))</xm:f>
            <xm:f>'Listados Datos'!$T$5</xm:f>
            <x14:dxf>
              <font>
                <b/>
                <i val="0"/>
                <color auto="1"/>
              </font>
              <fill>
                <patternFill>
                  <bgColor rgb="FFFFFF00"/>
                </patternFill>
              </fill>
            </x14:dxf>
          </x14:cfRule>
          <x14:cfRule type="containsText" priority="7594" operator="containsText" id="{8A3F1DA7-C305-4D16-A624-3D14903856E5}">
            <xm:f>NOT(ISERROR(SEARCH('Listados Datos'!$T$6,AT395)))</xm:f>
            <xm:f>'Listados Datos'!$T$6</xm:f>
            <x14:dxf>
              <font>
                <b/>
                <i val="0"/>
              </font>
              <fill>
                <patternFill>
                  <bgColor rgb="FF92D050"/>
                </patternFill>
              </fill>
            </x14:dxf>
          </x14:cfRule>
          <xm:sqref>AT395</xm:sqref>
        </x14:conditionalFormatting>
        <x14:conditionalFormatting xmlns:xm="http://schemas.microsoft.com/office/excel/2006/main">
          <x14:cfRule type="containsText" priority="7581" operator="containsText" id="{ADF84D82-AAC4-4943-B251-4017F54D2DB3}">
            <xm:f>NOT(ISERROR(SEARCH('Listados Datos'!$P$3,AR395)))</xm:f>
            <xm:f>'Listados Datos'!$P$3</xm:f>
            <x14:dxf>
              <fill>
                <patternFill>
                  <bgColor rgb="FF99CC00"/>
                </patternFill>
              </fill>
            </x14:dxf>
          </x14:cfRule>
          <x14:cfRule type="containsText" priority="7582" operator="containsText" id="{376E80DE-8F5A-487E-92C2-DECD52EC3E46}">
            <xm:f>NOT(ISERROR(SEARCH('Listados Datos'!$P$4,AR395)))</xm:f>
            <xm:f>'Listados Datos'!$P$4</xm:f>
            <x14:dxf>
              <fill>
                <patternFill>
                  <bgColor rgb="FF33CC33"/>
                </patternFill>
              </fill>
            </x14:dxf>
          </x14:cfRule>
          <x14:cfRule type="containsText" priority="7583" operator="containsText" id="{220E4182-1FC0-4128-83DC-CF4B95AB9BA4}">
            <xm:f>NOT(ISERROR(SEARCH('Listados Datos'!$P$5,AR395)))</xm:f>
            <xm:f>'Listados Datos'!$P$5</xm:f>
            <x14:dxf>
              <fill>
                <patternFill>
                  <bgColor rgb="FFFFFF00"/>
                </patternFill>
              </fill>
            </x14:dxf>
          </x14:cfRule>
          <x14:cfRule type="containsText" priority="7584" operator="containsText" id="{02A8C00C-A493-4466-BE40-45B9842CECBA}">
            <xm:f>NOT(ISERROR(SEARCH('Listados Datos'!$P$6,AR395)))</xm:f>
            <xm:f>'Listados Datos'!$P$6</xm:f>
            <x14:dxf>
              <fill>
                <patternFill>
                  <bgColor rgb="FFFFC000"/>
                </patternFill>
              </fill>
            </x14:dxf>
          </x14:cfRule>
          <x14:cfRule type="containsText" priority="7585" operator="containsText" id="{91313D37-CDE1-4DBB-A129-5BC130245940}">
            <xm:f>NOT(ISERROR(SEARCH('Listados Datos'!$P$7,AR395)))</xm:f>
            <xm:f>'Listados Datos'!$P$7</xm:f>
            <x14:dxf>
              <fill>
                <patternFill>
                  <bgColor rgb="FFFF0000"/>
                </patternFill>
              </fill>
            </x14:dxf>
          </x14:cfRule>
          <xm:sqref>AR395</xm:sqref>
        </x14:conditionalFormatting>
        <x14:conditionalFormatting xmlns:xm="http://schemas.microsoft.com/office/excel/2006/main">
          <x14:cfRule type="containsText" priority="7563" operator="containsText" id="{842FF2D7-0EEB-47D9-8F0B-27402A0C72F9}">
            <xm:f>NOT(ISERROR(SEARCH('Listados Datos'!$T$3,AF396)))</xm:f>
            <xm:f>'Listados Datos'!$T$3</xm:f>
            <x14:dxf>
              <fill>
                <patternFill patternType="solid">
                  <bgColor rgb="FFC00000"/>
                </patternFill>
              </fill>
            </x14:dxf>
          </x14:cfRule>
          <x14:cfRule type="containsText" priority="7564" operator="containsText" id="{DBAA7162-DEF7-4473-82CD-23D34835F760}">
            <xm:f>NOT(ISERROR(SEARCH('Listados Datos'!$T$4,AF396)))</xm:f>
            <xm:f>'Listados Datos'!$T$4</xm:f>
            <x14:dxf>
              <font>
                <b/>
                <i val="0"/>
                <color theme="0"/>
              </font>
              <fill>
                <patternFill>
                  <bgColor rgb="FFE26B0A"/>
                </patternFill>
              </fill>
            </x14:dxf>
          </x14:cfRule>
          <x14:cfRule type="containsText" priority="7565" operator="containsText" id="{82067CC7-7D39-483F-9236-69279E674D80}">
            <xm:f>NOT(ISERROR(SEARCH('Listados Datos'!$T$5,AF396)))</xm:f>
            <xm:f>'Listados Datos'!$T$5</xm:f>
            <x14:dxf>
              <font>
                <b/>
                <i val="0"/>
                <color auto="1"/>
              </font>
              <fill>
                <patternFill>
                  <bgColor rgb="FFFFFF00"/>
                </patternFill>
              </fill>
            </x14:dxf>
          </x14:cfRule>
          <x14:cfRule type="containsText" priority="7566" operator="containsText" id="{0CA3E1D8-8E9E-4E46-B99A-38FB4DC46D84}">
            <xm:f>NOT(ISERROR(SEARCH('Listados Datos'!$T$6,AF396)))</xm:f>
            <xm:f>'Listados Datos'!$T$6</xm:f>
            <x14:dxf>
              <font>
                <b/>
                <i val="0"/>
              </font>
              <fill>
                <patternFill>
                  <bgColor rgb="FF92D050"/>
                </patternFill>
              </fill>
            </x14:dxf>
          </x14:cfRule>
          <xm:sqref>AF396:AF397</xm:sqref>
        </x14:conditionalFormatting>
        <x14:conditionalFormatting xmlns:xm="http://schemas.microsoft.com/office/excel/2006/main">
          <x14:cfRule type="containsText" priority="7559" operator="containsText" id="{472FF9DF-F38B-4FAA-8FB3-78854413AB97}">
            <xm:f>NOT(ISERROR(SEARCH('Listados Datos'!$T$3,AB396)))</xm:f>
            <xm:f>'Listados Datos'!$T$3</xm:f>
            <x14:dxf>
              <fill>
                <patternFill patternType="solid">
                  <bgColor rgb="FFC00000"/>
                </patternFill>
              </fill>
            </x14:dxf>
          </x14:cfRule>
          <x14:cfRule type="containsText" priority="7560" operator="containsText" id="{26546850-4286-4F1E-A50E-80718D746826}">
            <xm:f>NOT(ISERROR(SEARCH('Listados Datos'!$T$4,AB396)))</xm:f>
            <xm:f>'Listados Datos'!$T$4</xm:f>
            <x14:dxf>
              <font>
                <b/>
                <i val="0"/>
                <color theme="0"/>
              </font>
              <fill>
                <patternFill>
                  <bgColor rgb="FFE26B0A"/>
                </patternFill>
              </fill>
            </x14:dxf>
          </x14:cfRule>
          <x14:cfRule type="containsText" priority="7561" operator="containsText" id="{19045B33-0146-49C2-94C8-AA445159DBD3}">
            <xm:f>NOT(ISERROR(SEARCH('Listados Datos'!$T$5,AB396)))</xm:f>
            <xm:f>'Listados Datos'!$T$5</xm:f>
            <x14:dxf>
              <font>
                <b/>
                <i val="0"/>
                <color auto="1"/>
              </font>
              <fill>
                <patternFill>
                  <bgColor rgb="FFFFFF00"/>
                </patternFill>
              </fill>
            </x14:dxf>
          </x14:cfRule>
          <x14:cfRule type="containsText" priority="7562" operator="containsText" id="{EAA9706F-B21B-412B-B2EC-F96DFC714EC9}">
            <xm:f>NOT(ISERROR(SEARCH('Listados Datos'!$T$6,AB396)))</xm:f>
            <xm:f>'Listados Datos'!$T$6</xm:f>
            <x14:dxf>
              <font>
                <b/>
                <i val="0"/>
              </font>
              <fill>
                <patternFill>
                  <bgColor rgb="FF92D050"/>
                </patternFill>
              </fill>
            </x14:dxf>
          </x14:cfRule>
          <xm:sqref>AB396:AB397</xm:sqref>
        </x14:conditionalFormatting>
        <x14:conditionalFormatting xmlns:xm="http://schemas.microsoft.com/office/excel/2006/main">
          <x14:cfRule type="containsText" priority="7549" operator="containsText" id="{25A7E565-266B-4CCA-A08E-2BCFDF747580}">
            <xm:f>NOT(ISERROR(SEARCH('Listados Datos'!$P$3,Z396)))</xm:f>
            <xm:f>'Listados Datos'!$P$3</xm:f>
            <x14:dxf>
              <fill>
                <patternFill>
                  <bgColor rgb="FF99CC00"/>
                </patternFill>
              </fill>
            </x14:dxf>
          </x14:cfRule>
          <x14:cfRule type="containsText" priority="7550" operator="containsText" id="{412C1680-87C7-44A9-9037-7326F6541740}">
            <xm:f>NOT(ISERROR(SEARCH('Listados Datos'!$P$4,Z396)))</xm:f>
            <xm:f>'Listados Datos'!$P$4</xm:f>
            <x14:dxf>
              <fill>
                <patternFill>
                  <bgColor rgb="FF33CC33"/>
                </patternFill>
              </fill>
            </x14:dxf>
          </x14:cfRule>
          <x14:cfRule type="containsText" priority="7551" operator="containsText" id="{B8ACBB9D-30BC-4B60-A71F-00A6D961609E}">
            <xm:f>NOT(ISERROR(SEARCH('Listados Datos'!$P$5,Z396)))</xm:f>
            <xm:f>'Listados Datos'!$P$5</xm:f>
            <x14:dxf>
              <fill>
                <patternFill>
                  <bgColor rgb="FFFFFF00"/>
                </patternFill>
              </fill>
            </x14:dxf>
          </x14:cfRule>
          <x14:cfRule type="containsText" priority="7552" operator="containsText" id="{71D5B679-A9D8-4851-97A4-30C478A16328}">
            <xm:f>NOT(ISERROR(SEARCH('Listados Datos'!$P$6,Z396)))</xm:f>
            <xm:f>'Listados Datos'!$P$6</xm:f>
            <x14:dxf>
              <fill>
                <patternFill>
                  <bgColor rgb="FFFFC000"/>
                </patternFill>
              </fill>
            </x14:dxf>
          </x14:cfRule>
          <x14:cfRule type="containsText" priority="7553" operator="containsText" id="{399D7686-823D-409D-8D42-983DAD6C7930}">
            <xm:f>NOT(ISERROR(SEARCH('Listados Datos'!$P$7,Z396)))</xm:f>
            <xm:f>'Listados Datos'!$P$7</xm:f>
            <x14:dxf>
              <fill>
                <patternFill>
                  <bgColor rgb="FFFF0000"/>
                </patternFill>
              </fill>
            </x14:dxf>
          </x14:cfRule>
          <xm:sqref>Z396:Z397</xm:sqref>
        </x14:conditionalFormatting>
        <x14:conditionalFormatting xmlns:xm="http://schemas.microsoft.com/office/excel/2006/main">
          <x14:cfRule type="containsText" priority="7521" operator="containsText" id="{CF09526D-3B16-4E57-A9AD-856406B07CAD}">
            <xm:f>NOT(ISERROR(SEARCH('Listados Datos'!$T$3,AT397)))</xm:f>
            <xm:f>'Listados Datos'!$T$3</xm:f>
            <x14:dxf>
              <fill>
                <patternFill patternType="solid">
                  <bgColor rgb="FFC00000"/>
                </patternFill>
              </fill>
            </x14:dxf>
          </x14:cfRule>
          <x14:cfRule type="containsText" priority="7522" operator="containsText" id="{2CD076C6-AB1D-455E-BC6A-3E0FBD9151CF}">
            <xm:f>NOT(ISERROR(SEARCH('Listados Datos'!$T$4,AT397)))</xm:f>
            <xm:f>'Listados Datos'!$T$4</xm:f>
            <x14:dxf>
              <font>
                <b/>
                <i val="0"/>
                <color theme="0"/>
              </font>
              <fill>
                <patternFill>
                  <bgColor rgb="FFE26B0A"/>
                </patternFill>
              </fill>
            </x14:dxf>
          </x14:cfRule>
          <x14:cfRule type="containsText" priority="7523" operator="containsText" id="{B096267B-EB23-4DE5-8709-783E1FA31503}">
            <xm:f>NOT(ISERROR(SEARCH('Listados Datos'!$T$5,AT397)))</xm:f>
            <xm:f>'Listados Datos'!$T$5</xm:f>
            <x14:dxf>
              <font>
                <b/>
                <i val="0"/>
                <color auto="1"/>
              </font>
              <fill>
                <patternFill>
                  <bgColor rgb="FFFFFF00"/>
                </patternFill>
              </fill>
            </x14:dxf>
          </x14:cfRule>
          <x14:cfRule type="containsText" priority="7524" operator="containsText" id="{6ACCAD63-2098-411A-87F5-C9EC56720748}">
            <xm:f>NOT(ISERROR(SEARCH('Listados Datos'!$T$6,AT397)))</xm:f>
            <xm:f>'Listados Datos'!$T$6</xm:f>
            <x14:dxf>
              <font>
                <b/>
                <i val="0"/>
              </font>
              <fill>
                <patternFill>
                  <bgColor rgb="FF92D050"/>
                </patternFill>
              </fill>
            </x14:dxf>
          </x14:cfRule>
          <xm:sqref>AT397</xm:sqref>
        </x14:conditionalFormatting>
        <x14:conditionalFormatting xmlns:xm="http://schemas.microsoft.com/office/excel/2006/main">
          <x14:cfRule type="containsText" priority="7441" operator="containsText" id="{D3249CBF-130E-4F3A-9564-9FA3F0F44882}">
            <xm:f>NOT(ISERROR(SEARCH('Listados Datos'!$T$3,AT411)))</xm:f>
            <xm:f>'Listados Datos'!$T$3</xm:f>
            <x14:dxf>
              <fill>
                <patternFill patternType="solid">
                  <bgColor rgb="FFC00000"/>
                </patternFill>
              </fill>
            </x14:dxf>
          </x14:cfRule>
          <x14:cfRule type="containsText" priority="7442" operator="containsText" id="{50A907FE-7BF4-4A99-BB37-9E621CFF49F3}">
            <xm:f>NOT(ISERROR(SEARCH('Listados Datos'!$T$4,AT411)))</xm:f>
            <xm:f>'Listados Datos'!$T$4</xm:f>
            <x14:dxf>
              <font>
                <b/>
                <i val="0"/>
                <color theme="0"/>
              </font>
              <fill>
                <patternFill>
                  <bgColor rgb="FFE26B0A"/>
                </patternFill>
              </fill>
            </x14:dxf>
          </x14:cfRule>
          <x14:cfRule type="containsText" priority="7443" operator="containsText" id="{12AC2458-AC34-4168-A9D2-2DBA30285F73}">
            <xm:f>NOT(ISERROR(SEARCH('Listados Datos'!$T$5,AT411)))</xm:f>
            <xm:f>'Listados Datos'!$T$5</xm:f>
            <x14:dxf>
              <font>
                <b/>
                <i val="0"/>
                <color auto="1"/>
              </font>
              <fill>
                <patternFill>
                  <bgColor rgb="FFFFFF00"/>
                </patternFill>
              </fill>
            </x14:dxf>
          </x14:cfRule>
          <x14:cfRule type="containsText" priority="7444" operator="containsText" id="{6432AC9F-3CCE-459C-97DB-6546F1CD9E22}">
            <xm:f>NOT(ISERROR(SEARCH('Listados Datos'!$T$6,AT411)))</xm:f>
            <xm:f>'Listados Datos'!$T$6</xm:f>
            <x14:dxf>
              <font>
                <b/>
                <i val="0"/>
              </font>
              <fill>
                <patternFill>
                  <bgColor rgb="FF92D050"/>
                </patternFill>
              </fill>
            </x14:dxf>
          </x14:cfRule>
          <xm:sqref>AT411</xm:sqref>
        </x14:conditionalFormatting>
        <x14:conditionalFormatting xmlns:xm="http://schemas.microsoft.com/office/excel/2006/main">
          <x14:cfRule type="containsText" priority="7431" operator="containsText" id="{90C66830-A12A-4EDC-9B6A-17A00153AF4F}">
            <xm:f>NOT(ISERROR(SEARCH('Listados Datos'!$P$3,AR411)))</xm:f>
            <xm:f>'Listados Datos'!$P$3</xm:f>
            <x14:dxf>
              <fill>
                <patternFill>
                  <bgColor rgb="FF99CC00"/>
                </patternFill>
              </fill>
            </x14:dxf>
          </x14:cfRule>
          <x14:cfRule type="containsText" priority="7432" operator="containsText" id="{08EC4F88-8AA1-47EA-8531-50CC3E4766AC}">
            <xm:f>NOT(ISERROR(SEARCH('Listados Datos'!$P$4,AR411)))</xm:f>
            <xm:f>'Listados Datos'!$P$4</xm:f>
            <x14:dxf>
              <fill>
                <patternFill>
                  <bgColor rgb="FF33CC33"/>
                </patternFill>
              </fill>
            </x14:dxf>
          </x14:cfRule>
          <x14:cfRule type="containsText" priority="7433" operator="containsText" id="{CF8D2EAA-B7D4-404C-A6E8-5E650B33B058}">
            <xm:f>NOT(ISERROR(SEARCH('Listados Datos'!$P$5,AR411)))</xm:f>
            <xm:f>'Listados Datos'!$P$5</xm:f>
            <x14:dxf>
              <fill>
                <patternFill>
                  <bgColor rgb="FFFFFF00"/>
                </patternFill>
              </fill>
            </x14:dxf>
          </x14:cfRule>
          <x14:cfRule type="containsText" priority="7434" operator="containsText" id="{271F84B5-5B90-442C-8B2C-563C7C58DCB0}">
            <xm:f>NOT(ISERROR(SEARCH('Listados Datos'!$P$6,AR411)))</xm:f>
            <xm:f>'Listados Datos'!$P$6</xm:f>
            <x14:dxf>
              <fill>
                <patternFill>
                  <bgColor rgb="FFFFC000"/>
                </patternFill>
              </fill>
            </x14:dxf>
          </x14:cfRule>
          <x14:cfRule type="containsText" priority="7435" operator="containsText" id="{4032FC7C-E44E-4B72-80F8-FDA19E7EFC2E}">
            <xm:f>NOT(ISERROR(SEARCH('Listados Datos'!$P$7,AR411)))</xm:f>
            <xm:f>'Listados Datos'!$P$7</xm:f>
            <x14:dxf>
              <fill>
                <patternFill>
                  <bgColor rgb="FFFF0000"/>
                </patternFill>
              </fill>
            </x14:dxf>
          </x14:cfRule>
          <xm:sqref>AR411</xm:sqref>
        </x14:conditionalFormatting>
        <x14:conditionalFormatting xmlns:xm="http://schemas.microsoft.com/office/excel/2006/main">
          <x14:cfRule type="containsText" priority="7399" operator="containsText" id="{B84E2DF5-8B05-4F85-ADCA-86805B470513}">
            <xm:f>NOT(ISERROR(SEARCH('Listados Datos'!$T$3,AT408)))</xm:f>
            <xm:f>'Listados Datos'!$T$3</xm:f>
            <x14:dxf>
              <fill>
                <patternFill patternType="solid">
                  <bgColor rgb="FFC00000"/>
                </patternFill>
              </fill>
            </x14:dxf>
          </x14:cfRule>
          <x14:cfRule type="containsText" priority="7400" operator="containsText" id="{678FB0F2-9D6D-4560-BC3A-B576FC14904B}">
            <xm:f>NOT(ISERROR(SEARCH('Listados Datos'!$T$4,AT408)))</xm:f>
            <xm:f>'Listados Datos'!$T$4</xm:f>
            <x14:dxf>
              <font>
                <b/>
                <i val="0"/>
                <color theme="0"/>
              </font>
              <fill>
                <patternFill>
                  <bgColor rgb="FFE26B0A"/>
                </patternFill>
              </fill>
            </x14:dxf>
          </x14:cfRule>
          <x14:cfRule type="containsText" priority="7401" operator="containsText" id="{C627E78C-69A5-4864-97B2-84B5E1D4B73B}">
            <xm:f>NOT(ISERROR(SEARCH('Listados Datos'!$T$5,AT408)))</xm:f>
            <xm:f>'Listados Datos'!$T$5</xm:f>
            <x14:dxf>
              <font>
                <b/>
                <i val="0"/>
                <color auto="1"/>
              </font>
              <fill>
                <patternFill>
                  <bgColor rgb="FFFFFF00"/>
                </patternFill>
              </fill>
            </x14:dxf>
          </x14:cfRule>
          <x14:cfRule type="containsText" priority="7402" operator="containsText" id="{016D8316-DED5-43DB-8DB4-7B3DCAF8ABE6}">
            <xm:f>NOT(ISERROR(SEARCH('Listados Datos'!$T$6,AT408)))</xm:f>
            <xm:f>'Listados Datos'!$T$6</xm:f>
            <x14:dxf>
              <font>
                <b/>
                <i val="0"/>
              </font>
              <fill>
                <patternFill>
                  <bgColor rgb="FF92D050"/>
                </patternFill>
              </fill>
            </x14:dxf>
          </x14:cfRule>
          <xm:sqref>AT408</xm:sqref>
        </x14:conditionalFormatting>
        <x14:conditionalFormatting xmlns:xm="http://schemas.microsoft.com/office/excel/2006/main">
          <x14:cfRule type="containsText" priority="7389" operator="containsText" id="{0C48D551-C8DE-4E71-A7C5-1F8576452B34}">
            <xm:f>NOT(ISERROR(SEARCH('Listados Datos'!$P$3,AR408)))</xm:f>
            <xm:f>'Listados Datos'!$P$3</xm:f>
            <x14:dxf>
              <fill>
                <patternFill>
                  <bgColor rgb="FF99CC00"/>
                </patternFill>
              </fill>
            </x14:dxf>
          </x14:cfRule>
          <x14:cfRule type="containsText" priority="7390" operator="containsText" id="{E48021B1-3A13-4E72-9FB5-90B8F6A0261C}">
            <xm:f>NOT(ISERROR(SEARCH('Listados Datos'!$P$4,AR408)))</xm:f>
            <xm:f>'Listados Datos'!$P$4</xm:f>
            <x14:dxf>
              <fill>
                <patternFill>
                  <bgColor rgb="FF33CC33"/>
                </patternFill>
              </fill>
            </x14:dxf>
          </x14:cfRule>
          <x14:cfRule type="containsText" priority="7391" operator="containsText" id="{E71AE96B-D2A9-4F71-8D6F-68750D454535}">
            <xm:f>NOT(ISERROR(SEARCH('Listados Datos'!$P$5,AR408)))</xm:f>
            <xm:f>'Listados Datos'!$P$5</xm:f>
            <x14:dxf>
              <fill>
                <patternFill>
                  <bgColor rgb="FFFFFF00"/>
                </patternFill>
              </fill>
            </x14:dxf>
          </x14:cfRule>
          <x14:cfRule type="containsText" priority="7392" operator="containsText" id="{D371BB3A-83EB-4D7C-B92E-F88072366284}">
            <xm:f>NOT(ISERROR(SEARCH('Listados Datos'!$P$6,AR408)))</xm:f>
            <xm:f>'Listados Datos'!$P$6</xm:f>
            <x14:dxf>
              <fill>
                <patternFill>
                  <bgColor rgb="FFFFC000"/>
                </patternFill>
              </fill>
            </x14:dxf>
          </x14:cfRule>
          <x14:cfRule type="containsText" priority="7393" operator="containsText" id="{48B67DF3-FF2A-40BD-8E80-B06722652112}">
            <xm:f>NOT(ISERROR(SEARCH('Listados Datos'!$P$7,AR408)))</xm:f>
            <xm:f>'Listados Datos'!$P$7</xm:f>
            <x14:dxf>
              <fill>
                <patternFill>
                  <bgColor rgb="FFFF0000"/>
                </patternFill>
              </fill>
            </x14:dxf>
          </x14:cfRule>
          <xm:sqref>AR408</xm:sqref>
        </x14:conditionalFormatting>
        <x14:conditionalFormatting xmlns:xm="http://schemas.microsoft.com/office/excel/2006/main">
          <x14:cfRule type="containsText" priority="7507" operator="containsText" id="{DB84FEDE-F3E5-43BE-BB95-932841BE6AA5}">
            <xm:f>NOT(ISERROR(SEARCH('Listados Datos'!$T$3,AF406)))</xm:f>
            <xm:f>'Listados Datos'!$T$3</xm:f>
            <x14:dxf>
              <fill>
                <patternFill patternType="solid">
                  <bgColor rgb="FFC00000"/>
                </patternFill>
              </fill>
            </x14:dxf>
          </x14:cfRule>
          <x14:cfRule type="containsText" priority="7508" operator="containsText" id="{799CD49C-8170-4CE6-9A77-07B6E5611087}">
            <xm:f>NOT(ISERROR(SEARCH('Listados Datos'!$T$4,AF406)))</xm:f>
            <xm:f>'Listados Datos'!$T$4</xm:f>
            <x14:dxf>
              <font>
                <b/>
                <i val="0"/>
                <color theme="0"/>
              </font>
              <fill>
                <patternFill>
                  <bgColor rgb="FFE26B0A"/>
                </patternFill>
              </fill>
            </x14:dxf>
          </x14:cfRule>
          <x14:cfRule type="containsText" priority="7509" operator="containsText" id="{8B203C13-4A13-4E62-B27F-80C9678E754B}">
            <xm:f>NOT(ISERROR(SEARCH('Listados Datos'!$T$5,AF406)))</xm:f>
            <xm:f>'Listados Datos'!$T$5</xm:f>
            <x14:dxf>
              <font>
                <b/>
                <i val="0"/>
                <color auto="1"/>
              </font>
              <fill>
                <patternFill>
                  <bgColor rgb="FFFFFF00"/>
                </patternFill>
              </fill>
            </x14:dxf>
          </x14:cfRule>
          <x14:cfRule type="containsText" priority="7510" operator="containsText" id="{CC3017C7-925F-408B-B269-FFCB8A72014C}">
            <xm:f>NOT(ISERROR(SEARCH('Listados Datos'!$T$6,AF406)))</xm:f>
            <xm:f>'Listados Datos'!$T$6</xm:f>
            <x14:dxf>
              <font>
                <b/>
                <i val="0"/>
              </font>
              <fill>
                <patternFill>
                  <bgColor rgb="FF92D050"/>
                </patternFill>
              </fill>
            </x14:dxf>
          </x14:cfRule>
          <xm:sqref>AF406:AF407 AF411</xm:sqref>
        </x14:conditionalFormatting>
        <x14:conditionalFormatting xmlns:xm="http://schemas.microsoft.com/office/excel/2006/main">
          <x14:cfRule type="containsText" priority="7503" operator="containsText" id="{40A2A909-553E-4E6B-9E18-BD533CAF6EDD}">
            <xm:f>NOT(ISERROR(SEARCH('Listados Datos'!$T$3,AB406)))</xm:f>
            <xm:f>'Listados Datos'!$T$3</xm:f>
            <x14:dxf>
              <fill>
                <patternFill patternType="solid">
                  <bgColor rgb="FFC00000"/>
                </patternFill>
              </fill>
            </x14:dxf>
          </x14:cfRule>
          <x14:cfRule type="containsText" priority="7504" operator="containsText" id="{C06B107B-0098-443D-A8D2-F7AAF0805725}">
            <xm:f>NOT(ISERROR(SEARCH('Listados Datos'!$T$4,AB406)))</xm:f>
            <xm:f>'Listados Datos'!$T$4</xm:f>
            <x14:dxf>
              <font>
                <b/>
                <i val="0"/>
                <color theme="0"/>
              </font>
              <fill>
                <patternFill>
                  <bgColor rgb="FFE26B0A"/>
                </patternFill>
              </fill>
            </x14:dxf>
          </x14:cfRule>
          <x14:cfRule type="containsText" priority="7505" operator="containsText" id="{83B910C9-821D-49BB-A45F-CB3BE36F55EE}">
            <xm:f>NOT(ISERROR(SEARCH('Listados Datos'!$T$5,AB406)))</xm:f>
            <xm:f>'Listados Datos'!$T$5</xm:f>
            <x14:dxf>
              <font>
                <b/>
                <i val="0"/>
                <color auto="1"/>
              </font>
              <fill>
                <patternFill>
                  <bgColor rgb="FFFFFF00"/>
                </patternFill>
              </fill>
            </x14:dxf>
          </x14:cfRule>
          <x14:cfRule type="containsText" priority="7506" operator="containsText" id="{3A8F9275-386A-4487-9009-F0947BBB0301}">
            <xm:f>NOT(ISERROR(SEARCH('Listados Datos'!$T$6,AB406)))</xm:f>
            <xm:f>'Listados Datos'!$T$6</xm:f>
            <x14:dxf>
              <font>
                <b/>
                <i val="0"/>
              </font>
              <fill>
                <patternFill>
                  <bgColor rgb="FF92D050"/>
                </patternFill>
              </fill>
            </x14:dxf>
          </x14:cfRule>
          <xm:sqref>AB406:AB407</xm:sqref>
        </x14:conditionalFormatting>
        <x14:conditionalFormatting xmlns:xm="http://schemas.microsoft.com/office/excel/2006/main">
          <x14:cfRule type="containsText" priority="7493" operator="containsText" id="{A0FB88DC-A12D-4986-9431-9632757E07BC}">
            <xm:f>NOT(ISERROR(SEARCH('Listados Datos'!$P$3,Z406)))</xm:f>
            <xm:f>'Listados Datos'!$P$3</xm:f>
            <x14:dxf>
              <fill>
                <patternFill>
                  <bgColor rgb="FF99CC00"/>
                </patternFill>
              </fill>
            </x14:dxf>
          </x14:cfRule>
          <x14:cfRule type="containsText" priority="7494" operator="containsText" id="{7B90D626-B4BA-462A-9B7E-904D9FB460FE}">
            <xm:f>NOT(ISERROR(SEARCH('Listados Datos'!$P$4,Z406)))</xm:f>
            <xm:f>'Listados Datos'!$P$4</xm:f>
            <x14:dxf>
              <fill>
                <patternFill>
                  <bgColor rgb="FF33CC33"/>
                </patternFill>
              </fill>
            </x14:dxf>
          </x14:cfRule>
          <x14:cfRule type="containsText" priority="7495" operator="containsText" id="{60D8A44A-376C-4DF8-B43B-28BACD076F93}">
            <xm:f>NOT(ISERROR(SEARCH('Listados Datos'!$P$5,Z406)))</xm:f>
            <xm:f>'Listados Datos'!$P$5</xm:f>
            <x14:dxf>
              <fill>
                <patternFill>
                  <bgColor rgb="FFFFFF00"/>
                </patternFill>
              </fill>
            </x14:dxf>
          </x14:cfRule>
          <x14:cfRule type="containsText" priority="7496" operator="containsText" id="{B849E06B-14AE-4E5B-BBC1-34CEED613F27}">
            <xm:f>NOT(ISERROR(SEARCH('Listados Datos'!$P$6,Z406)))</xm:f>
            <xm:f>'Listados Datos'!$P$6</xm:f>
            <x14:dxf>
              <fill>
                <patternFill>
                  <bgColor rgb="FFFFC000"/>
                </patternFill>
              </fill>
            </x14:dxf>
          </x14:cfRule>
          <x14:cfRule type="containsText" priority="7497" operator="containsText" id="{CDBAAF86-185F-4466-A475-3E81C676B43A}">
            <xm:f>NOT(ISERROR(SEARCH('Listados Datos'!$P$7,Z406)))</xm:f>
            <xm:f>'Listados Datos'!$P$7</xm:f>
            <x14:dxf>
              <fill>
                <patternFill>
                  <bgColor rgb="FFFF0000"/>
                </patternFill>
              </fill>
            </x14:dxf>
          </x14:cfRule>
          <xm:sqref>Z406:Z407</xm:sqref>
        </x14:conditionalFormatting>
        <x14:conditionalFormatting xmlns:xm="http://schemas.microsoft.com/office/excel/2006/main">
          <x14:cfRule type="containsText" priority="7469" operator="containsText" id="{4DC2D04C-EFEE-48CF-94C2-2A1D73D1FE8E}">
            <xm:f>NOT(ISERROR(SEARCH('Listados Datos'!$T$3,AT406)))</xm:f>
            <xm:f>'Listados Datos'!$T$3</xm:f>
            <x14:dxf>
              <fill>
                <patternFill patternType="solid">
                  <bgColor rgb="FFC00000"/>
                </patternFill>
              </fill>
            </x14:dxf>
          </x14:cfRule>
          <x14:cfRule type="containsText" priority="7470" operator="containsText" id="{A3CA047C-6305-46DF-A246-4EFA25DD3323}">
            <xm:f>NOT(ISERROR(SEARCH('Listados Datos'!$T$4,AT406)))</xm:f>
            <xm:f>'Listados Datos'!$T$4</xm:f>
            <x14:dxf>
              <font>
                <b/>
                <i val="0"/>
                <color theme="0"/>
              </font>
              <fill>
                <patternFill>
                  <bgColor rgb="FFE26B0A"/>
                </patternFill>
              </fill>
            </x14:dxf>
          </x14:cfRule>
          <x14:cfRule type="containsText" priority="7471" operator="containsText" id="{197A015A-ABBF-431D-AA61-774AC21B6968}">
            <xm:f>NOT(ISERROR(SEARCH('Listados Datos'!$T$5,AT406)))</xm:f>
            <xm:f>'Listados Datos'!$T$5</xm:f>
            <x14:dxf>
              <font>
                <b/>
                <i val="0"/>
                <color auto="1"/>
              </font>
              <fill>
                <patternFill>
                  <bgColor rgb="FFFFFF00"/>
                </patternFill>
              </fill>
            </x14:dxf>
          </x14:cfRule>
          <x14:cfRule type="containsText" priority="7472" operator="containsText" id="{20369D68-B4D8-4370-A4F2-C90EAC87A285}">
            <xm:f>NOT(ISERROR(SEARCH('Listados Datos'!$T$6,AT406)))</xm:f>
            <xm:f>'Listados Datos'!$T$6</xm:f>
            <x14:dxf>
              <font>
                <b/>
                <i val="0"/>
              </font>
              <fill>
                <patternFill>
                  <bgColor rgb="FF92D050"/>
                </patternFill>
              </fill>
            </x14:dxf>
          </x14:cfRule>
          <xm:sqref>AT406</xm:sqref>
        </x14:conditionalFormatting>
        <x14:conditionalFormatting xmlns:xm="http://schemas.microsoft.com/office/excel/2006/main">
          <x14:cfRule type="containsText" priority="7459" operator="containsText" id="{DF6AD176-2DCE-4F66-9AA7-2BF88A825C00}">
            <xm:f>NOT(ISERROR(SEARCH('Listados Datos'!$P$3,AR406)))</xm:f>
            <xm:f>'Listados Datos'!$P$3</xm:f>
            <x14:dxf>
              <fill>
                <patternFill>
                  <bgColor rgb="FF99CC00"/>
                </patternFill>
              </fill>
            </x14:dxf>
          </x14:cfRule>
          <x14:cfRule type="containsText" priority="7460" operator="containsText" id="{01F6DD39-71BC-487D-85E7-07FB4B9854D1}">
            <xm:f>NOT(ISERROR(SEARCH('Listados Datos'!$P$4,AR406)))</xm:f>
            <xm:f>'Listados Datos'!$P$4</xm:f>
            <x14:dxf>
              <fill>
                <patternFill>
                  <bgColor rgb="FF33CC33"/>
                </patternFill>
              </fill>
            </x14:dxf>
          </x14:cfRule>
          <x14:cfRule type="containsText" priority="7461" operator="containsText" id="{0E18D709-E511-4774-BCD6-68968266AE30}">
            <xm:f>NOT(ISERROR(SEARCH('Listados Datos'!$P$5,AR406)))</xm:f>
            <xm:f>'Listados Datos'!$P$5</xm:f>
            <x14:dxf>
              <fill>
                <patternFill>
                  <bgColor rgb="FFFFFF00"/>
                </patternFill>
              </fill>
            </x14:dxf>
          </x14:cfRule>
          <x14:cfRule type="containsText" priority="7462" operator="containsText" id="{FFB71AB7-D71E-44C5-BB16-07D7C3D72BD2}">
            <xm:f>NOT(ISERROR(SEARCH('Listados Datos'!$P$6,AR406)))</xm:f>
            <xm:f>'Listados Datos'!$P$6</xm:f>
            <x14:dxf>
              <fill>
                <patternFill>
                  <bgColor rgb="FFFFC000"/>
                </patternFill>
              </fill>
            </x14:dxf>
          </x14:cfRule>
          <x14:cfRule type="containsText" priority="7463" operator="containsText" id="{70C2EBDB-4EF9-46DC-98C5-3DBE88347E54}">
            <xm:f>NOT(ISERROR(SEARCH('Listados Datos'!$P$7,AR406)))</xm:f>
            <xm:f>'Listados Datos'!$P$7</xm:f>
            <x14:dxf>
              <fill>
                <patternFill>
                  <bgColor rgb="FFFF0000"/>
                </patternFill>
              </fill>
            </x14:dxf>
          </x14:cfRule>
          <xm:sqref>AR406</xm:sqref>
        </x14:conditionalFormatting>
        <x14:conditionalFormatting xmlns:xm="http://schemas.microsoft.com/office/excel/2006/main">
          <x14:cfRule type="containsText" priority="7455" operator="containsText" id="{EE9E242B-BBB4-4BF2-93DE-05008AD5C3F3}">
            <xm:f>NOT(ISERROR(SEARCH('Listados Datos'!$T$3,AT407)))</xm:f>
            <xm:f>'Listados Datos'!$T$3</xm:f>
            <x14:dxf>
              <fill>
                <patternFill patternType="solid">
                  <bgColor rgb="FFC00000"/>
                </patternFill>
              </fill>
            </x14:dxf>
          </x14:cfRule>
          <x14:cfRule type="containsText" priority="7456" operator="containsText" id="{1FADE4E8-8B5E-4B78-8623-54EDCA8B8AD9}">
            <xm:f>NOT(ISERROR(SEARCH('Listados Datos'!$T$4,AT407)))</xm:f>
            <xm:f>'Listados Datos'!$T$4</xm:f>
            <x14:dxf>
              <font>
                <b/>
                <i val="0"/>
                <color theme="0"/>
              </font>
              <fill>
                <patternFill>
                  <bgColor rgb="FFE26B0A"/>
                </patternFill>
              </fill>
            </x14:dxf>
          </x14:cfRule>
          <x14:cfRule type="containsText" priority="7457" operator="containsText" id="{31742E8E-7A66-4E24-9AD0-F8C2762E8D74}">
            <xm:f>NOT(ISERROR(SEARCH('Listados Datos'!$T$5,AT407)))</xm:f>
            <xm:f>'Listados Datos'!$T$5</xm:f>
            <x14:dxf>
              <font>
                <b/>
                <i val="0"/>
                <color auto="1"/>
              </font>
              <fill>
                <patternFill>
                  <bgColor rgb="FFFFFF00"/>
                </patternFill>
              </fill>
            </x14:dxf>
          </x14:cfRule>
          <x14:cfRule type="containsText" priority="7458" operator="containsText" id="{EFD77DCE-615B-4E0D-9F89-4265B40DCE60}">
            <xm:f>NOT(ISERROR(SEARCH('Listados Datos'!$T$6,AT407)))</xm:f>
            <xm:f>'Listados Datos'!$T$6</xm:f>
            <x14:dxf>
              <font>
                <b/>
                <i val="0"/>
              </font>
              <fill>
                <patternFill>
                  <bgColor rgb="FF92D050"/>
                </patternFill>
              </fill>
            </x14:dxf>
          </x14:cfRule>
          <xm:sqref>AT407</xm:sqref>
        </x14:conditionalFormatting>
        <x14:conditionalFormatting xmlns:xm="http://schemas.microsoft.com/office/excel/2006/main">
          <x14:cfRule type="containsText" priority="7445" operator="containsText" id="{916D4655-8C0B-4690-8008-A445ED45877F}">
            <xm:f>NOT(ISERROR(SEARCH('Listados Datos'!$P$3,AR407)))</xm:f>
            <xm:f>'Listados Datos'!$P$3</xm:f>
            <x14:dxf>
              <fill>
                <patternFill>
                  <bgColor rgb="FF99CC00"/>
                </patternFill>
              </fill>
            </x14:dxf>
          </x14:cfRule>
          <x14:cfRule type="containsText" priority="7446" operator="containsText" id="{3A9E14FD-FD80-47E6-B5B3-A56CC61125F7}">
            <xm:f>NOT(ISERROR(SEARCH('Listados Datos'!$P$4,AR407)))</xm:f>
            <xm:f>'Listados Datos'!$P$4</xm:f>
            <x14:dxf>
              <fill>
                <patternFill>
                  <bgColor rgb="FF33CC33"/>
                </patternFill>
              </fill>
            </x14:dxf>
          </x14:cfRule>
          <x14:cfRule type="containsText" priority="7447" operator="containsText" id="{1E155B95-B8B7-4431-84A2-FF6BEC931949}">
            <xm:f>NOT(ISERROR(SEARCH('Listados Datos'!$P$5,AR407)))</xm:f>
            <xm:f>'Listados Datos'!$P$5</xm:f>
            <x14:dxf>
              <fill>
                <patternFill>
                  <bgColor rgb="FFFFFF00"/>
                </patternFill>
              </fill>
            </x14:dxf>
          </x14:cfRule>
          <x14:cfRule type="containsText" priority="7448" operator="containsText" id="{1B44B9A8-7089-418D-B5EF-382F61031910}">
            <xm:f>NOT(ISERROR(SEARCH('Listados Datos'!$P$6,AR407)))</xm:f>
            <xm:f>'Listados Datos'!$P$6</xm:f>
            <x14:dxf>
              <fill>
                <patternFill>
                  <bgColor rgb="FFFFC000"/>
                </patternFill>
              </fill>
            </x14:dxf>
          </x14:cfRule>
          <x14:cfRule type="containsText" priority="7449" operator="containsText" id="{8D4A7C07-D922-4A21-97E7-D31D3E6D67E6}">
            <xm:f>NOT(ISERROR(SEARCH('Listados Datos'!$P$7,AR407)))</xm:f>
            <xm:f>'Listados Datos'!$P$7</xm:f>
            <x14:dxf>
              <fill>
                <patternFill>
                  <bgColor rgb="FFFF0000"/>
                </patternFill>
              </fill>
            </x14:dxf>
          </x14:cfRule>
          <xm:sqref>AR407</xm:sqref>
        </x14:conditionalFormatting>
        <x14:conditionalFormatting xmlns:xm="http://schemas.microsoft.com/office/excel/2006/main">
          <x14:cfRule type="containsText" priority="7427" operator="containsText" id="{07BE9B3E-B1FD-4FAD-AE6A-19BA49E16BFD}">
            <xm:f>NOT(ISERROR(SEARCH('Listados Datos'!$T$3,AF408)))</xm:f>
            <xm:f>'Listados Datos'!$T$3</xm:f>
            <x14:dxf>
              <fill>
                <patternFill patternType="solid">
                  <bgColor rgb="FFC00000"/>
                </patternFill>
              </fill>
            </x14:dxf>
          </x14:cfRule>
          <x14:cfRule type="containsText" priority="7428" operator="containsText" id="{CE6CF255-FB94-447A-A021-6CC6E72D0FBD}">
            <xm:f>NOT(ISERROR(SEARCH('Listados Datos'!$T$4,AF408)))</xm:f>
            <xm:f>'Listados Datos'!$T$4</xm:f>
            <x14:dxf>
              <font>
                <b/>
                <i val="0"/>
                <color theme="0"/>
              </font>
              <fill>
                <patternFill>
                  <bgColor rgb="FFE26B0A"/>
                </patternFill>
              </fill>
            </x14:dxf>
          </x14:cfRule>
          <x14:cfRule type="containsText" priority="7429" operator="containsText" id="{55031BC1-3CC4-4E23-9B5B-F9B7830A0C58}">
            <xm:f>NOT(ISERROR(SEARCH('Listados Datos'!$T$5,AF408)))</xm:f>
            <xm:f>'Listados Datos'!$T$5</xm:f>
            <x14:dxf>
              <font>
                <b/>
                <i val="0"/>
                <color auto="1"/>
              </font>
              <fill>
                <patternFill>
                  <bgColor rgb="FFFFFF00"/>
                </patternFill>
              </fill>
            </x14:dxf>
          </x14:cfRule>
          <x14:cfRule type="containsText" priority="7430" operator="containsText" id="{2CAEF8F3-F930-4043-99C3-3F0B628EF6DC}">
            <xm:f>NOT(ISERROR(SEARCH('Listados Datos'!$T$6,AF408)))</xm:f>
            <xm:f>'Listados Datos'!$T$6</xm:f>
            <x14:dxf>
              <font>
                <b/>
                <i val="0"/>
              </font>
              <fill>
                <patternFill>
                  <bgColor rgb="FF92D050"/>
                </patternFill>
              </fill>
            </x14:dxf>
          </x14:cfRule>
          <xm:sqref>AF408:AF409</xm:sqref>
        </x14:conditionalFormatting>
        <x14:conditionalFormatting xmlns:xm="http://schemas.microsoft.com/office/excel/2006/main">
          <x14:cfRule type="containsText" priority="7423" operator="containsText" id="{8C1FAEA4-CCC9-4E56-A6BB-6AA7707F720A}">
            <xm:f>NOT(ISERROR(SEARCH('Listados Datos'!$T$3,AB408)))</xm:f>
            <xm:f>'Listados Datos'!$T$3</xm:f>
            <x14:dxf>
              <fill>
                <patternFill patternType="solid">
                  <bgColor rgb="FFC00000"/>
                </patternFill>
              </fill>
            </x14:dxf>
          </x14:cfRule>
          <x14:cfRule type="containsText" priority="7424" operator="containsText" id="{CFEC36C2-53FC-4709-BA69-C6F970772BB9}">
            <xm:f>NOT(ISERROR(SEARCH('Listados Datos'!$T$4,AB408)))</xm:f>
            <xm:f>'Listados Datos'!$T$4</xm:f>
            <x14:dxf>
              <font>
                <b/>
                <i val="0"/>
                <color theme="0"/>
              </font>
              <fill>
                <patternFill>
                  <bgColor rgb="FFE26B0A"/>
                </patternFill>
              </fill>
            </x14:dxf>
          </x14:cfRule>
          <x14:cfRule type="containsText" priority="7425" operator="containsText" id="{E7C691AC-A8AE-40B0-A9FE-DA1BEBE0AF89}">
            <xm:f>NOT(ISERROR(SEARCH('Listados Datos'!$T$5,AB408)))</xm:f>
            <xm:f>'Listados Datos'!$T$5</xm:f>
            <x14:dxf>
              <font>
                <b/>
                <i val="0"/>
                <color auto="1"/>
              </font>
              <fill>
                <patternFill>
                  <bgColor rgb="FFFFFF00"/>
                </patternFill>
              </fill>
            </x14:dxf>
          </x14:cfRule>
          <x14:cfRule type="containsText" priority="7426" operator="containsText" id="{CEBBCF47-0767-49C1-BEDD-D5CAF481030E}">
            <xm:f>NOT(ISERROR(SEARCH('Listados Datos'!$T$6,AB408)))</xm:f>
            <xm:f>'Listados Datos'!$T$6</xm:f>
            <x14:dxf>
              <font>
                <b/>
                <i val="0"/>
              </font>
              <fill>
                <patternFill>
                  <bgColor rgb="FF92D050"/>
                </patternFill>
              </fill>
            </x14:dxf>
          </x14:cfRule>
          <xm:sqref>AB408:AB409</xm:sqref>
        </x14:conditionalFormatting>
        <x14:conditionalFormatting xmlns:xm="http://schemas.microsoft.com/office/excel/2006/main">
          <x14:cfRule type="containsText" priority="7413" operator="containsText" id="{7DE0D214-C403-4398-8E5A-721E11295D24}">
            <xm:f>NOT(ISERROR(SEARCH('Listados Datos'!$P$3,Z408)))</xm:f>
            <xm:f>'Listados Datos'!$P$3</xm:f>
            <x14:dxf>
              <fill>
                <patternFill>
                  <bgColor rgb="FF99CC00"/>
                </patternFill>
              </fill>
            </x14:dxf>
          </x14:cfRule>
          <x14:cfRule type="containsText" priority="7414" operator="containsText" id="{8E5BCB49-26AF-469A-8BF9-87157DB7AAC8}">
            <xm:f>NOT(ISERROR(SEARCH('Listados Datos'!$P$4,Z408)))</xm:f>
            <xm:f>'Listados Datos'!$P$4</xm:f>
            <x14:dxf>
              <fill>
                <patternFill>
                  <bgColor rgb="FF33CC33"/>
                </patternFill>
              </fill>
            </x14:dxf>
          </x14:cfRule>
          <x14:cfRule type="containsText" priority="7415" operator="containsText" id="{6D32B404-E879-45BB-8563-170204702693}">
            <xm:f>NOT(ISERROR(SEARCH('Listados Datos'!$P$5,Z408)))</xm:f>
            <xm:f>'Listados Datos'!$P$5</xm:f>
            <x14:dxf>
              <fill>
                <patternFill>
                  <bgColor rgb="FFFFFF00"/>
                </patternFill>
              </fill>
            </x14:dxf>
          </x14:cfRule>
          <x14:cfRule type="containsText" priority="7416" operator="containsText" id="{E62A9781-1FFE-4E44-8E8D-2F2D5FA2B38E}">
            <xm:f>NOT(ISERROR(SEARCH('Listados Datos'!$P$6,Z408)))</xm:f>
            <xm:f>'Listados Datos'!$P$6</xm:f>
            <x14:dxf>
              <fill>
                <patternFill>
                  <bgColor rgb="FFFFC000"/>
                </patternFill>
              </fill>
            </x14:dxf>
          </x14:cfRule>
          <x14:cfRule type="containsText" priority="7417" operator="containsText" id="{5362478A-1082-48EF-AD94-09B257F43E4F}">
            <xm:f>NOT(ISERROR(SEARCH('Listados Datos'!$P$7,Z408)))</xm:f>
            <xm:f>'Listados Datos'!$P$7</xm:f>
            <x14:dxf>
              <fill>
                <patternFill>
                  <bgColor rgb="FFFF0000"/>
                </patternFill>
              </fill>
            </x14:dxf>
          </x14:cfRule>
          <xm:sqref>Z408:Z409</xm:sqref>
        </x14:conditionalFormatting>
        <x14:conditionalFormatting xmlns:xm="http://schemas.microsoft.com/office/excel/2006/main">
          <x14:cfRule type="containsText" priority="7385" operator="containsText" id="{89B887DF-5256-4AD2-A1A7-7C4F0B71B99C}">
            <xm:f>NOT(ISERROR(SEARCH('Listados Datos'!$T$3,AT409)))</xm:f>
            <xm:f>'Listados Datos'!$T$3</xm:f>
            <x14:dxf>
              <fill>
                <patternFill patternType="solid">
                  <bgColor rgb="FFC00000"/>
                </patternFill>
              </fill>
            </x14:dxf>
          </x14:cfRule>
          <x14:cfRule type="containsText" priority="7386" operator="containsText" id="{BC62D3AE-B0D7-422D-8135-576D9D228E02}">
            <xm:f>NOT(ISERROR(SEARCH('Listados Datos'!$T$4,AT409)))</xm:f>
            <xm:f>'Listados Datos'!$T$4</xm:f>
            <x14:dxf>
              <font>
                <b/>
                <i val="0"/>
                <color theme="0"/>
              </font>
              <fill>
                <patternFill>
                  <bgColor rgb="FFE26B0A"/>
                </patternFill>
              </fill>
            </x14:dxf>
          </x14:cfRule>
          <x14:cfRule type="containsText" priority="7387" operator="containsText" id="{0D3F6CDE-144E-45A5-A16A-E6849C5F5613}">
            <xm:f>NOT(ISERROR(SEARCH('Listados Datos'!$T$5,AT409)))</xm:f>
            <xm:f>'Listados Datos'!$T$5</xm:f>
            <x14:dxf>
              <font>
                <b/>
                <i val="0"/>
                <color auto="1"/>
              </font>
              <fill>
                <patternFill>
                  <bgColor rgb="FFFFFF00"/>
                </patternFill>
              </fill>
            </x14:dxf>
          </x14:cfRule>
          <x14:cfRule type="containsText" priority="7388" operator="containsText" id="{CFCF1AB5-7151-4E0A-B199-D2841D7E1A66}">
            <xm:f>NOT(ISERROR(SEARCH('Listados Datos'!$T$6,AT409)))</xm:f>
            <xm:f>'Listados Datos'!$T$6</xm:f>
            <x14:dxf>
              <font>
                <b/>
                <i val="0"/>
              </font>
              <fill>
                <patternFill>
                  <bgColor rgb="FF92D050"/>
                </patternFill>
              </fill>
            </x14:dxf>
          </x14:cfRule>
          <xm:sqref>AT409</xm:sqref>
        </x14:conditionalFormatting>
        <x14:conditionalFormatting xmlns:xm="http://schemas.microsoft.com/office/excel/2006/main">
          <x14:cfRule type="containsText" priority="7305" operator="containsText" id="{58092CF0-2FD1-42B7-AA83-CFDEC59DD5C8}">
            <xm:f>NOT(ISERROR(SEARCH('Listados Datos'!$T$3,AT405)))</xm:f>
            <xm:f>'Listados Datos'!$T$3</xm:f>
            <x14:dxf>
              <fill>
                <patternFill patternType="solid">
                  <bgColor rgb="FFC00000"/>
                </patternFill>
              </fill>
            </x14:dxf>
          </x14:cfRule>
          <x14:cfRule type="containsText" priority="7306" operator="containsText" id="{67DF05E8-97D7-4615-93FB-CAE4222C4515}">
            <xm:f>NOT(ISERROR(SEARCH('Listados Datos'!$T$4,AT405)))</xm:f>
            <xm:f>'Listados Datos'!$T$4</xm:f>
            <x14:dxf>
              <font>
                <b/>
                <i val="0"/>
                <color theme="0"/>
              </font>
              <fill>
                <patternFill>
                  <bgColor rgb="FFE26B0A"/>
                </patternFill>
              </fill>
            </x14:dxf>
          </x14:cfRule>
          <x14:cfRule type="containsText" priority="7307" operator="containsText" id="{15AEFB2A-F111-4653-9E3B-8666F7BF9CC3}">
            <xm:f>NOT(ISERROR(SEARCH('Listados Datos'!$T$5,AT405)))</xm:f>
            <xm:f>'Listados Datos'!$T$5</xm:f>
            <x14:dxf>
              <font>
                <b/>
                <i val="0"/>
                <color auto="1"/>
              </font>
              <fill>
                <patternFill>
                  <bgColor rgb="FFFFFF00"/>
                </patternFill>
              </fill>
            </x14:dxf>
          </x14:cfRule>
          <x14:cfRule type="containsText" priority="7308" operator="containsText" id="{50203D7E-CCC6-41D2-BDF7-5271E7327ED1}">
            <xm:f>NOT(ISERROR(SEARCH('Listados Datos'!$T$6,AT405)))</xm:f>
            <xm:f>'Listados Datos'!$T$6</xm:f>
            <x14:dxf>
              <font>
                <b/>
                <i val="0"/>
              </font>
              <fill>
                <patternFill>
                  <bgColor rgb="FF92D050"/>
                </patternFill>
              </fill>
            </x14:dxf>
          </x14:cfRule>
          <xm:sqref>AT405</xm:sqref>
        </x14:conditionalFormatting>
        <x14:conditionalFormatting xmlns:xm="http://schemas.microsoft.com/office/excel/2006/main">
          <x14:cfRule type="containsText" priority="7295" operator="containsText" id="{3EBE4BAD-9856-4636-9A6A-6A90CD1220C8}">
            <xm:f>NOT(ISERROR(SEARCH('Listados Datos'!$P$3,AR405)))</xm:f>
            <xm:f>'Listados Datos'!$P$3</xm:f>
            <x14:dxf>
              <fill>
                <patternFill>
                  <bgColor rgb="FF99CC00"/>
                </patternFill>
              </fill>
            </x14:dxf>
          </x14:cfRule>
          <x14:cfRule type="containsText" priority="7296" operator="containsText" id="{B9492847-E1CD-4578-BBEF-34160EBA8018}">
            <xm:f>NOT(ISERROR(SEARCH('Listados Datos'!$P$4,AR405)))</xm:f>
            <xm:f>'Listados Datos'!$P$4</xm:f>
            <x14:dxf>
              <fill>
                <patternFill>
                  <bgColor rgb="FF33CC33"/>
                </patternFill>
              </fill>
            </x14:dxf>
          </x14:cfRule>
          <x14:cfRule type="containsText" priority="7297" operator="containsText" id="{D7507C65-EF6A-4C70-8DEF-B667AF83FD9D}">
            <xm:f>NOT(ISERROR(SEARCH('Listados Datos'!$P$5,AR405)))</xm:f>
            <xm:f>'Listados Datos'!$P$5</xm:f>
            <x14:dxf>
              <fill>
                <patternFill>
                  <bgColor rgb="FFFFFF00"/>
                </patternFill>
              </fill>
            </x14:dxf>
          </x14:cfRule>
          <x14:cfRule type="containsText" priority="7298" operator="containsText" id="{1A297AF3-819F-4EA9-8624-DE588688BB5D}">
            <xm:f>NOT(ISERROR(SEARCH('Listados Datos'!$P$6,AR405)))</xm:f>
            <xm:f>'Listados Datos'!$P$6</xm:f>
            <x14:dxf>
              <fill>
                <patternFill>
                  <bgColor rgb="FFFFC000"/>
                </patternFill>
              </fill>
            </x14:dxf>
          </x14:cfRule>
          <x14:cfRule type="containsText" priority="7299" operator="containsText" id="{DE724601-FDF9-4713-BD62-463F04C60B44}">
            <xm:f>NOT(ISERROR(SEARCH('Listados Datos'!$P$7,AR405)))</xm:f>
            <xm:f>'Listados Datos'!$P$7</xm:f>
            <x14:dxf>
              <fill>
                <patternFill>
                  <bgColor rgb="FFFF0000"/>
                </patternFill>
              </fill>
            </x14:dxf>
          </x14:cfRule>
          <xm:sqref>AR405</xm:sqref>
        </x14:conditionalFormatting>
        <x14:conditionalFormatting xmlns:xm="http://schemas.microsoft.com/office/excel/2006/main">
          <x14:cfRule type="containsText" priority="7263" operator="containsText" id="{18709ACD-752C-4F2A-80E7-630DAB2CB213}">
            <xm:f>NOT(ISERROR(SEARCH('Listados Datos'!$T$3,AT402)))</xm:f>
            <xm:f>'Listados Datos'!$T$3</xm:f>
            <x14:dxf>
              <fill>
                <patternFill patternType="solid">
                  <bgColor rgb="FFC00000"/>
                </patternFill>
              </fill>
            </x14:dxf>
          </x14:cfRule>
          <x14:cfRule type="containsText" priority="7264" operator="containsText" id="{61EEB01A-9DF0-4F74-9B08-CB73CA6E7A52}">
            <xm:f>NOT(ISERROR(SEARCH('Listados Datos'!$T$4,AT402)))</xm:f>
            <xm:f>'Listados Datos'!$T$4</xm:f>
            <x14:dxf>
              <font>
                <b/>
                <i val="0"/>
                <color theme="0"/>
              </font>
              <fill>
                <patternFill>
                  <bgColor rgb="FFE26B0A"/>
                </patternFill>
              </fill>
            </x14:dxf>
          </x14:cfRule>
          <x14:cfRule type="containsText" priority="7265" operator="containsText" id="{2056AEEA-B3C0-44C2-8BF2-85D08A5C4346}">
            <xm:f>NOT(ISERROR(SEARCH('Listados Datos'!$T$5,AT402)))</xm:f>
            <xm:f>'Listados Datos'!$T$5</xm:f>
            <x14:dxf>
              <font>
                <b/>
                <i val="0"/>
                <color auto="1"/>
              </font>
              <fill>
                <patternFill>
                  <bgColor rgb="FFFFFF00"/>
                </patternFill>
              </fill>
            </x14:dxf>
          </x14:cfRule>
          <x14:cfRule type="containsText" priority="7266" operator="containsText" id="{0487C7E2-147E-465E-BD88-999CAEE20629}">
            <xm:f>NOT(ISERROR(SEARCH('Listados Datos'!$T$6,AT402)))</xm:f>
            <xm:f>'Listados Datos'!$T$6</xm:f>
            <x14:dxf>
              <font>
                <b/>
                <i val="0"/>
              </font>
              <fill>
                <patternFill>
                  <bgColor rgb="FF92D050"/>
                </patternFill>
              </fill>
            </x14:dxf>
          </x14:cfRule>
          <xm:sqref>AT402</xm:sqref>
        </x14:conditionalFormatting>
        <x14:conditionalFormatting xmlns:xm="http://schemas.microsoft.com/office/excel/2006/main">
          <x14:cfRule type="containsText" priority="7253" operator="containsText" id="{940BC732-084B-43DB-84FA-BD5AA1A67DB9}">
            <xm:f>NOT(ISERROR(SEARCH('Listados Datos'!$P$3,AR402)))</xm:f>
            <xm:f>'Listados Datos'!$P$3</xm:f>
            <x14:dxf>
              <fill>
                <patternFill>
                  <bgColor rgb="FF99CC00"/>
                </patternFill>
              </fill>
            </x14:dxf>
          </x14:cfRule>
          <x14:cfRule type="containsText" priority="7254" operator="containsText" id="{EA09DF90-D205-46C4-8B15-601D1A072835}">
            <xm:f>NOT(ISERROR(SEARCH('Listados Datos'!$P$4,AR402)))</xm:f>
            <xm:f>'Listados Datos'!$P$4</xm:f>
            <x14:dxf>
              <fill>
                <patternFill>
                  <bgColor rgb="FF33CC33"/>
                </patternFill>
              </fill>
            </x14:dxf>
          </x14:cfRule>
          <x14:cfRule type="containsText" priority="7255" operator="containsText" id="{DFFBD676-DAFC-4F0A-AB79-EAE578EBCB87}">
            <xm:f>NOT(ISERROR(SEARCH('Listados Datos'!$P$5,AR402)))</xm:f>
            <xm:f>'Listados Datos'!$P$5</xm:f>
            <x14:dxf>
              <fill>
                <patternFill>
                  <bgColor rgb="FFFFFF00"/>
                </patternFill>
              </fill>
            </x14:dxf>
          </x14:cfRule>
          <x14:cfRule type="containsText" priority="7256" operator="containsText" id="{058BB956-5AA9-4E71-8EFD-5C749294CB2D}">
            <xm:f>NOT(ISERROR(SEARCH('Listados Datos'!$P$6,AR402)))</xm:f>
            <xm:f>'Listados Datos'!$P$6</xm:f>
            <x14:dxf>
              <fill>
                <patternFill>
                  <bgColor rgb="FFFFC000"/>
                </patternFill>
              </fill>
            </x14:dxf>
          </x14:cfRule>
          <x14:cfRule type="containsText" priority="7257" operator="containsText" id="{0ADA9231-74E0-4F04-8996-18BED7D88576}">
            <xm:f>NOT(ISERROR(SEARCH('Listados Datos'!$P$7,AR402)))</xm:f>
            <xm:f>'Listados Datos'!$P$7</xm:f>
            <x14:dxf>
              <fill>
                <patternFill>
                  <bgColor rgb="FFFF0000"/>
                </patternFill>
              </fill>
            </x14:dxf>
          </x14:cfRule>
          <xm:sqref>AR402</xm:sqref>
        </x14:conditionalFormatting>
        <x14:conditionalFormatting xmlns:xm="http://schemas.microsoft.com/office/excel/2006/main">
          <x14:cfRule type="containsText" priority="7239" operator="containsText" id="{F01B9894-E50F-4E29-AC2A-457856A0D153}">
            <xm:f>NOT(ISERROR(SEARCH('Listados Datos'!$P$3,AR403)))</xm:f>
            <xm:f>'Listados Datos'!$P$3</xm:f>
            <x14:dxf>
              <fill>
                <patternFill>
                  <bgColor rgb="FF99CC00"/>
                </patternFill>
              </fill>
            </x14:dxf>
          </x14:cfRule>
          <x14:cfRule type="containsText" priority="7240" operator="containsText" id="{AF25493B-F6D1-4E58-AFD6-573B40638F1A}">
            <xm:f>NOT(ISERROR(SEARCH('Listados Datos'!$P$4,AR403)))</xm:f>
            <xm:f>'Listados Datos'!$P$4</xm:f>
            <x14:dxf>
              <fill>
                <patternFill>
                  <bgColor rgb="FF33CC33"/>
                </patternFill>
              </fill>
            </x14:dxf>
          </x14:cfRule>
          <x14:cfRule type="containsText" priority="7241" operator="containsText" id="{81563466-55DA-4734-A25F-560094038518}">
            <xm:f>NOT(ISERROR(SEARCH('Listados Datos'!$P$5,AR403)))</xm:f>
            <xm:f>'Listados Datos'!$P$5</xm:f>
            <x14:dxf>
              <fill>
                <patternFill>
                  <bgColor rgb="FFFFFF00"/>
                </patternFill>
              </fill>
            </x14:dxf>
          </x14:cfRule>
          <x14:cfRule type="containsText" priority="7242" operator="containsText" id="{EAD41A46-107A-48DC-9CA7-D14BAAFCF546}">
            <xm:f>NOT(ISERROR(SEARCH('Listados Datos'!$P$6,AR403)))</xm:f>
            <xm:f>'Listados Datos'!$P$6</xm:f>
            <x14:dxf>
              <fill>
                <patternFill>
                  <bgColor rgb="FFFFC000"/>
                </patternFill>
              </fill>
            </x14:dxf>
          </x14:cfRule>
          <x14:cfRule type="containsText" priority="7243" operator="containsText" id="{9A3ED31F-81E2-4F7A-AFF9-0F5BDD8B610B}">
            <xm:f>NOT(ISERROR(SEARCH('Listados Datos'!$P$7,AR403)))</xm:f>
            <xm:f>'Listados Datos'!$P$7</xm:f>
            <x14:dxf>
              <fill>
                <patternFill>
                  <bgColor rgb="FFFF0000"/>
                </patternFill>
              </fill>
            </x14:dxf>
          </x14:cfRule>
          <xm:sqref>AR403</xm:sqref>
        </x14:conditionalFormatting>
        <x14:conditionalFormatting xmlns:xm="http://schemas.microsoft.com/office/excel/2006/main">
          <x14:cfRule type="containsText" priority="7371" operator="containsText" id="{D4F1AF36-F455-4EFD-8C18-F2F912E24E8A}">
            <xm:f>NOT(ISERROR(SEARCH('Listados Datos'!$T$3,AF400)))</xm:f>
            <xm:f>'Listados Datos'!$T$3</xm:f>
            <x14:dxf>
              <fill>
                <patternFill patternType="solid">
                  <bgColor rgb="FFC00000"/>
                </patternFill>
              </fill>
            </x14:dxf>
          </x14:cfRule>
          <x14:cfRule type="containsText" priority="7372" operator="containsText" id="{3F2B9744-96E9-4B17-B0AC-EA56E4D6A982}">
            <xm:f>NOT(ISERROR(SEARCH('Listados Datos'!$T$4,AF400)))</xm:f>
            <xm:f>'Listados Datos'!$T$4</xm:f>
            <x14:dxf>
              <font>
                <b/>
                <i val="0"/>
                <color theme="0"/>
              </font>
              <fill>
                <patternFill>
                  <bgColor rgb="FFE26B0A"/>
                </patternFill>
              </fill>
            </x14:dxf>
          </x14:cfRule>
          <x14:cfRule type="containsText" priority="7373" operator="containsText" id="{BEDB81F7-23E7-4510-AB20-87D0ED70FAB9}">
            <xm:f>NOT(ISERROR(SEARCH('Listados Datos'!$T$5,AF400)))</xm:f>
            <xm:f>'Listados Datos'!$T$5</xm:f>
            <x14:dxf>
              <font>
                <b/>
                <i val="0"/>
                <color auto="1"/>
              </font>
              <fill>
                <patternFill>
                  <bgColor rgb="FFFFFF00"/>
                </patternFill>
              </fill>
            </x14:dxf>
          </x14:cfRule>
          <x14:cfRule type="containsText" priority="7374" operator="containsText" id="{853367F7-72C8-44EA-B8D5-4C48D73317C0}">
            <xm:f>NOT(ISERROR(SEARCH('Listados Datos'!$T$6,AF400)))</xm:f>
            <xm:f>'Listados Datos'!$T$6</xm:f>
            <x14:dxf>
              <font>
                <b/>
                <i val="0"/>
              </font>
              <fill>
                <patternFill>
                  <bgColor rgb="FF92D050"/>
                </patternFill>
              </fill>
            </x14:dxf>
          </x14:cfRule>
          <xm:sqref>AF400:AF401 AF405</xm:sqref>
        </x14:conditionalFormatting>
        <x14:conditionalFormatting xmlns:xm="http://schemas.microsoft.com/office/excel/2006/main">
          <x14:cfRule type="containsText" priority="7367" operator="containsText" id="{CEB6E8CF-C69D-4BFF-BF0D-4D807492593A}">
            <xm:f>NOT(ISERROR(SEARCH('Listados Datos'!$T$3,AB400)))</xm:f>
            <xm:f>'Listados Datos'!$T$3</xm:f>
            <x14:dxf>
              <fill>
                <patternFill patternType="solid">
                  <bgColor rgb="FFC00000"/>
                </patternFill>
              </fill>
            </x14:dxf>
          </x14:cfRule>
          <x14:cfRule type="containsText" priority="7368" operator="containsText" id="{67D0FCC1-BA44-428A-9433-68BF9A850FF2}">
            <xm:f>NOT(ISERROR(SEARCH('Listados Datos'!$T$4,AB400)))</xm:f>
            <xm:f>'Listados Datos'!$T$4</xm:f>
            <x14:dxf>
              <font>
                <b/>
                <i val="0"/>
                <color theme="0"/>
              </font>
              <fill>
                <patternFill>
                  <bgColor rgb="FFE26B0A"/>
                </patternFill>
              </fill>
            </x14:dxf>
          </x14:cfRule>
          <x14:cfRule type="containsText" priority="7369" operator="containsText" id="{BF48B03F-3FE8-452A-BE1C-3EBC704CD824}">
            <xm:f>NOT(ISERROR(SEARCH('Listados Datos'!$T$5,AB400)))</xm:f>
            <xm:f>'Listados Datos'!$T$5</xm:f>
            <x14:dxf>
              <font>
                <b/>
                <i val="0"/>
                <color auto="1"/>
              </font>
              <fill>
                <patternFill>
                  <bgColor rgb="FFFFFF00"/>
                </patternFill>
              </fill>
            </x14:dxf>
          </x14:cfRule>
          <x14:cfRule type="containsText" priority="7370" operator="containsText" id="{C9EAAEA7-5BE2-4001-B9C9-56E7E6573A5C}">
            <xm:f>NOT(ISERROR(SEARCH('Listados Datos'!$T$6,AB400)))</xm:f>
            <xm:f>'Listados Datos'!$T$6</xm:f>
            <x14:dxf>
              <font>
                <b/>
                <i val="0"/>
              </font>
              <fill>
                <patternFill>
                  <bgColor rgb="FF92D050"/>
                </patternFill>
              </fill>
            </x14:dxf>
          </x14:cfRule>
          <xm:sqref>AB400:AB401</xm:sqref>
        </x14:conditionalFormatting>
        <x14:conditionalFormatting xmlns:xm="http://schemas.microsoft.com/office/excel/2006/main">
          <x14:cfRule type="containsText" priority="7357" operator="containsText" id="{D44033AC-F791-4B98-854F-C049C9103FED}">
            <xm:f>NOT(ISERROR(SEARCH('Listados Datos'!$P$3,Z400)))</xm:f>
            <xm:f>'Listados Datos'!$P$3</xm:f>
            <x14:dxf>
              <fill>
                <patternFill>
                  <bgColor rgb="FF99CC00"/>
                </patternFill>
              </fill>
            </x14:dxf>
          </x14:cfRule>
          <x14:cfRule type="containsText" priority="7358" operator="containsText" id="{9BA8343B-41EB-43C8-9F97-4CBD4E1C08B9}">
            <xm:f>NOT(ISERROR(SEARCH('Listados Datos'!$P$4,Z400)))</xm:f>
            <xm:f>'Listados Datos'!$P$4</xm:f>
            <x14:dxf>
              <fill>
                <patternFill>
                  <bgColor rgb="FF33CC33"/>
                </patternFill>
              </fill>
            </x14:dxf>
          </x14:cfRule>
          <x14:cfRule type="containsText" priority="7359" operator="containsText" id="{BC3C5914-CD75-40C6-9CFD-E74E9B52270F}">
            <xm:f>NOT(ISERROR(SEARCH('Listados Datos'!$P$5,Z400)))</xm:f>
            <xm:f>'Listados Datos'!$P$5</xm:f>
            <x14:dxf>
              <fill>
                <patternFill>
                  <bgColor rgb="FFFFFF00"/>
                </patternFill>
              </fill>
            </x14:dxf>
          </x14:cfRule>
          <x14:cfRule type="containsText" priority="7360" operator="containsText" id="{934A08F5-14C6-4D49-A534-5150C6678B43}">
            <xm:f>NOT(ISERROR(SEARCH('Listados Datos'!$P$6,Z400)))</xm:f>
            <xm:f>'Listados Datos'!$P$6</xm:f>
            <x14:dxf>
              <fill>
                <patternFill>
                  <bgColor rgb="FFFFC000"/>
                </patternFill>
              </fill>
            </x14:dxf>
          </x14:cfRule>
          <x14:cfRule type="containsText" priority="7361" operator="containsText" id="{06B54CA5-1B23-4071-A5FF-116B5D139249}">
            <xm:f>NOT(ISERROR(SEARCH('Listados Datos'!$P$7,Z400)))</xm:f>
            <xm:f>'Listados Datos'!$P$7</xm:f>
            <x14:dxf>
              <fill>
                <patternFill>
                  <bgColor rgb="FFFF0000"/>
                </patternFill>
              </fill>
            </x14:dxf>
          </x14:cfRule>
          <xm:sqref>Z400:Z401</xm:sqref>
        </x14:conditionalFormatting>
        <x14:conditionalFormatting xmlns:xm="http://schemas.microsoft.com/office/excel/2006/main">
          <x14:cfRule type="containsText" priority="7333" operator="containsText" id="{872A9907-771E-4E05-B916-4B921615D85B}">
            <xm:f>NOT(ISERROR(SEARCH('Listados Datos'!$T$3,AT400)))</xm:f>
            <xm:f>'Listados Datos'!$T$3</xm:f>
            <x14:dxf>
              <fill>
                <patternFill patternType="solid">
                  <bgColor rgb="FFC00000"/>
                </patternFill>
              </fill>
            </x14:dxf>
          </x14:cfRule>
          <x14:cfRule type="containsText" priority="7334" operator="containsText" id="{C0A7E55E-4D09-4BCB-9A84-5E810B86F4D9}">
            <xm:f>NOT(ISERROR(SEARCH('Listados Datos'!$T$4,AT400)))</xm:f>
            <xm:f>'Listados Datos'!$T$4</xm:f>
            <x14:dxf>
              <font>
                <b/>
                <i val="0"/>
                <color theme="0"/>
              </font>
              <fill>
                <patternFill>
                  <bgColor rgb="FFE26B0A"/>
                </patternFill>
              </fill>
            </x14:dxf>
          </x14:cfRule>
          <x14:cfRule type="containsText" priority="7335" operator="containsText" id="{1AB28159-0235-432B-A1DF-87F806F04A0B}">
            <xm:f>NOT(ISERROR(SEARCH('Listados Datos'!$T$5,AT400)))</xm:f>
            <xm:f>'Listados Datos'!$T$5</xm:f>
            <x14:dxf>
              <font>
                <b/>
                <i val="0"/>
                <color auto="1"/>
              </font>
              <fill>
                <patternFill>
                  <bgColor rgb="FFFFFF00"/>
                </patternFill>
              </fill>
            </x14:dxf>
          </x14:cfRule>
          <x14:cfRule type="containsText" priority="7336" operator="containsText" id="{AA2F3446-8A06-46ED-AB31-A7185782F61B}">
            <xm:f>NOT(ISERROR(SEARCH('Listados Datos'!$T$6,AT400)))</xm:f>
            <xm:f>'Listados Datos'!$T$6</xm:f>
            <x14:dxf>
              <font>
                <b/>
                <i val="0"/>
              </font>
              <fill>
                <patternFill>
                  <bgColor rgb="FF92D050"/>
                </patternFill>
              </fill>
            </x14:dxf>
          </x14:cfRule>
          <xm:sqref>AT400</xm:sqref>
        </x14:conditionalFormatting>
        <x14:conditionalFormatting xmlns:xm="http://schemas.microsoft.com/office/excel/2006/main">
          <x14:cfRule type="containsText" priority="7323" operator="containsText" id="{4CF01F4E-DE0E-46C2-8C44-DB85929E8515}">
            <xm:f>NOT(ISERROR(SEARCH('Listados Datos'!$P$3,AR400)))</xm:f>
            <xm:f>'Listados Datos'!$P$3</xm:f>
            <x14:dxf>
              <fill>
                <patternFill>
                  <bgColor rgb="FF99CC00"/>
                </patternFill>
              </fill>
            </x14:dxf>
          </x14:cfRule>
          <x14:cfRule type="containsText" priority="7324" operator="containsText" id="{EABEB8C2-3422-45A8-BB91-346FC06CB740}">
            <xm:f>NOT(ISERROR(SEARCH('Listados Datos'!$P$4,AR400)))</xm:f>
            <xm:f>'Listados Datos'!$P$4</xm:f>
            <x14:dxf>
              <fill>
                <patternFill>
                  <bgColor rgb="FF33CC33"/>
                </patternFill>
              </fill>
            </x14:dxf>
          </x14:cfRule>
          <x14:cfRule type="containsText" priority="7325" operator="containsText" id="{3433F4EF-7046-455C-A616-3BB573743DDB}">
            <xm:f>NOT(ISERROR(SEARCH('Listados Datos'!$P$5,AR400)))</xm:f>
            <xm:f>'Listados Datos'!$P$5</xm:f>
            <x14:dxf>
              <fill>
                <patternFill>
                  <bgColor rgb="FFFFFF00"/>
                </patternFill>
              </fill>
            </x14:dxf>
          </x14:cfRule>
          <x14:cfRule type="containsText" priority="7326" operator="containsText" id="{529E2D40-097F-41C1-BAB4-3D506418BAC6}">
            <xm:f>NOT(ISERROR(SEARCH('Listados Datos'!$P$6,AR400)))</xm:f>
            <xm:f>'Listados Datos'!$P$6</xm:f>
            <x14:dxf>
              <fill>
                <patternFill>
                  <bgColor rgb="FFFFC000"/>
                </patternFill>
              </fill>
            </x14:dxf>
          </x14:cfRule>
          <x14:cfRule type="containsText" priority="7327" operator="containsText" id="{6B17E330-4537-4413-8877-A34AEA870088}">
            <xm:f>NOT(ISERROR(SEARCH('Listados Datos'!$P$7,AR400)))</xm:f>
            <xm:f>'Listados Datos'!$P$7</xm:f>
            <x14:dxf>
              <fill>
                <patternFill>
                  <bgColor rgb="FFFF0000"/>
                </patternFill>
              </fill>
            </x14:dxf>
          </x14:cfRule>
          <xm:sqref>AR400</xm:sqref>
        </x14:conditionalFormatting>
        <x14:conditionalFormatting xmlns:xm="http://schemas.microsoft.com/office/excel/2006/main">
          <x14:cfRule type="containsText" priority="7319" operator="containsText" id="{8FC189AB-BF61-4AB8-B268-A84C6008F7CF}">
            <xm:f>NOT(ISERROR(SEARCH('Listados Datos'!$T$3,AT401)))</xm:f>
            <xm:f>'Listados Datos'!$T$3</xm:f>
            <x14:dxf>
              <fill>
                <patternFill patternType="solid">
                  <bgColor rgb="FFC00000"/>
                </patternFill>
              </fill>
            </x14:dxf>
          </x14:cfRule>
          <x14:cfRule type="containsText" priority="7320" operator="containsText" id="{A4DB63C9-A6EA-43FE-A1D6-770C3E5B80E4}">
            <xm:f>NOT(ISERROR(SEARCH('Listados Datos'!$T$4,AT401)))</xm:f>
            <xm:f>'Listados Datos'!$T$4</xm:f>
            <x14:dxf>
              <font>
                <b/>
                <i val="0"/>
                <color theme="0"/>
              </font>
              <fill>
                <patternFill>
                  <bgColor rgb="FFE26B0A"/>
                </patternFill>
              </fill>
            </x14:dxf>
          </x14:cfRule>
          <x14:cfRule type="containsText" priority="7321" operator="containsText" id="{573AD57E-EA12-42F3-95EB-82666EDD6067}">
            <xm:f>NOT(ISERROR(SEARCH('Listados Datos'!$T$5,AT401)))</xm:f>
            <xm:f>'Listados Datos'!$T$5</xm:f>
            <x14:dxf>
              <font>
                <b/>
                <i val="0"/>
                <color auto="1"/>
              </font>
              <fill>
                <patternFill>
                  <bgColor rgb="FFFFFF00"/>
                </patternFill>
              </fill>
            </x14:dxf>
          </x14:cfRule>
          <x14:cfRule type="containsText" priority="7322" operator="containsText" id="{19D814C9-82B7-490F-A6AD-3E6891A34454}">
            <xm:f>NOT(ISERROR(SEARCH('Listados Datos'!$T$6,AT401)))</xm:f>
            <xm:f>'Listados Datos'!$T$6</xm:f>
            <x14:dxf>
              <font>
                <b/>
                <i val="0"/>
              </font>
              <fill>
                <patternFill>
                  <bgColor rgb="FF92D050"/>
                </patternFill>
              </fill>
            </x14:dxf>
          </x14:cfRule>
          <xm:sqref>AT401</xm:sqref>
        </x14:conditionalFormatting>
        <x14:conditionalFormatting xmlns:xm="http://schemas.microsoft.com/office/excel/2006/main">
          <x14:cfRule type="containsText" priority="7309" operator="containsText" id="{6FF87180-BD4D-4C91-907E-2D522E837CFF}">
            <xm:f>NOT(ISERROR(SEARCH('Listados Datos'!$P$3,AR401)))</xm:f>
            <xm:f>'Listados Datos'!$P$3</xm:f>
            <x14:dxf>
              <fill>
                <patternFill>
                  <bgColor rgb="FF99CC00"/>
                </patternFill>
              </fill>
            </x14:dxf>
          </x14:cfRule>
          <x14:cfRule type="containsText" priority="7310" operator="containsText" id="{4F889387-F70B-4C7A-8E16-6645C5D51AC0}">
            <xm:f>NOT(ISERROR(SEARCH('Listados Datos'!$P$4,AR401)))</xm:f>
            <xm:f>'Listados Datos'!$P$4</xm:f>
            <x14:dxf>
              <fill>
                <patternFill>
                  <bgColor rgb="FF33CC33"/>
                </patternFill>
              </fill>
            </x14:dxf>
          </x14:cfRule>
          <x14:cfRule type="containsText" priority="7311" operator="containsText" id="{1E1BD864-B73C-4B0C-9B93-CD32D713AB00}">
            <xm:f>NOT(ISERROR(SEARCH('Listados Datos'!$P$5,AR401)))</xm:f>
            <xm:f>'Listados Datos'!$P$5</xm:f>
            <x14:dxf>
              <fill>
                <patternFill>
                  <bgColor rgb="FFFFFF00"/>
                </patternFill>
              </fill>
            </x14:dxf>
          </x14:cfRule>
          <x14:cfRule type="containsText" priority="7312" operator="containsText" id="{D9AF0CC2-D891-4CF5-A7D5-6F0ED568679E}">
            <xm:f>NOT(ISERROR(SEARCH('Listados Datos'!$P$6,AR401)))</xm:f>
            <xm:f>'Listados Datos'!$P$6</xm:f>
            <x14:dxf>
              <fill>
                <patternFill>
                  <bgColor rgb="FFFFC000"/>
                </patternFill>
              </fill>
            </x14:dxf>
          </x14:cfRule>
          <x14:cfRule type="containsText" priority="7313" operator="containsText" id="{752E644B-7A20-4C0F-A790-49288D437BFD}">
            <xm:f>NOT(ISERROR(SEARCH('Listados Datos'!$P$7,AR401)))</xm:f>
            <xm:f>'Listados Datos'!$P$7</xm:f>
            <x14:dxf>
              <fill>
                <patternFill>
                  <bgColor rgb="FFFF0000"/>
                </patternFill>
              </fill>
            </x14:dxf>
          </x14:cfRule>
          <xm:sqref>AR401</xm:sqref>
        </x14:conditionalFormatting>
        <x14:conditionalFormatting xmlns:xm="http://schemas.microsoft.com/office/excel/2006/main">
          <x14:cfRule type="containsText" priority="7291" operator="containsText" id="{FF684ED1-7B7F-4DB4-9C57-129A84B47ED3}">
            <xm:f>NOT(ISERROR(SEARCH('Listados Datos'!$T$3,AF402)))</xm:f>
            <xm:f>'Listados Datos'!$T$3</xm:f>
            <x14:dxf>
              <fill>
                <patternFill patternType="solid">
                  <bgColor rgb="FFC00000"/>
                </patternFill>
              </fill>
            </x14:dxf>
          </x14:cfRule>
          <x14:cfRule type="containsText" priority="7292" operator="containsText" id="{39B46446-442B-427B-918D-2A6AD2FB34FB}">
            <xm:f>NOT(ISERROR(SEARCH('Listados Datos'!$T$4,AF402)))</xm:f>
            <xm:f>'Listados Datos'!$T$4</xm:f>
            <x14:dxf>
              <font>
                <b/>
                <i val="0"/>
                <color theme="0"/>
              </font>
              <fill>
                <patternFill>
                  <bgColor rgb="FFE26B0A"/>
                </patternFill>
              </fill>
            </x14:dxf>
          </x14:cfRule>
          <x14:cfRule type="containsText" priority="7293" operator="containsText" id="{2CBEE258-5522-47A0-942F-68FD310DA89F}">
            <xm:f>NOT(ISERROR(SEARCH('Listados Datos'!$T$5,AF402)))</xm:f>
            <xm:f>'Listados Datos'!$T$5</xm:f>
            <x14:dxf>
              <font>
                <b/>
                <i val="0"/>
                <color auto="1"/>
              </font>
              <fill>
                <patternFill>
                  <bgColor rgb="FFFFFF00"/>
                </patternFill>
              </fill>
            </x14:dxf>
          </x14:cfRule>
          <x14:cfRule type="containsText" priority="7294" operator="containsText" id="{42864B97-3332-4548-925E-EC3D3A1E96E8}">
            <xm:f>NOT(ISERROR(SEARCH('Listados Datos'!$T$6,AF402)))</xm:f>
            <xm:f>'Listados Datos'!$T$6</xm:f>
            <x14:dxf>
              <font>
                <b/>
                <i val="0"/>
              </font>
              <fill>
                <patternFill>
                  <bgColor rgb="FF92D050"/>
                </patternFill>
              </fill>
            </x14:dxf>
          </x14:cfRule>
          <xm:sqref>AF402:AF403</xm:sqref>
        </x14:conditionalFormatting>
        <x14:conditionalFormatting xmlns:xm="http://schemas.microsoft.com/office/excel/2006/main">
          <x14:cfRule type="containsText" priority="7287" operator="containsText" id="{2E4E9CE8-94A4-4D1A-9655-98011F193F77}">
            <xm:f>NOT(ISERROR(SEARCH('Listados Datos'!$T$3,AB402)))</xm:f>
            <xm:f>'Listados Datos'!$T$3</xm:f>
            <x14:dxf>
              <fill>
                <patternFill patternType="solid">
                  <bgColor rgb="FFC00000"/>
                </patternFill>
              </fill>
            </x14:dxf>
          </x14:cfRule>
          <x14:cfRule type="containsText" priority="7288" operator="containsText" id="{6A2357DC-80D0-462A-BBAF-E5E514656B4F}">
            <xm:f>NOT(ISERROR(SEARCH('Listados Datos'!$T$4,AB402)))</xm:f>
            <xm:f>'Listados Datos'!$T$4</xm:f>
            <x14:dxf>
              <font>
                <b/>
                <i val="0"/>
                <color theme="0"/>
              </font>
              <fill>
                <patternFill>
                  <bgColor rgb="FFE26B0A"/>
                </patternFill>
              </fill>
            </x14:dxf>
          </x14:cfRule>
          <x14:cfRule type="containsText" priority="7289" operator="containsText" id="{84547517-C45E-4445-B1A4-96520320910C}">
            <xm:f>NOT(ISERROR(SEARCH('Listados Datos'!$T$5,AB402)))</xm:f>
            <xm:f>'Listados Datos'!$T$5</xm:f>
            <x14:dxf>
              <font>
                <b/>
                <i val="0"/>
                <color auto="1"/>
              </font>
              <fill>
                <patternFill>
                  <bgColor rgb="FFFFFF00"/>
                </patternFill>
              </fill>
            </x14:dxf>
          </x14:cfRule>
          <x14:cfRule type="containsText" priority="7290" operator="containsText" id="{399ADACC-E49C-4793-8772-4904874FAD20}">
            <xm:f>NOT(ISERROR(SEARCH('Listados Datos'!$T$6,AB402)))</xm:f>
            <xm:f>'Listados Datos'!$T$6</xm:f>
            <x14:dxf>
              <font>
                <b/>
                <i val="0"/>
              </font>
              <fill>
                <patternFill>
                  <bgColor rgb="FF92D050"/>
                </patternFill>
              </fill>
            </x14:dxf>
          </x14:cfRule>
          <xm:sqref>AB402:AB403</xm:sqref>
        </x14:conditionalFormatting>
        <x14:conditionalFormatting xmlns:xm="http://schemas.microsoft.com/office/excel/2006/main">
          <x14:cfRule type="containsText" priority="7277" operator="containsText" id="{7E7B03CD-5AC7-451D-AA7F-D847E46BC1F5}">
            <xm:f>NOT(ISERROR(SEARCH('Listados Datos'!$P$3,Z402)))</xm:f>
            <xm:f>'Listados Datos'!$P$3</xm:f>
            <x14:dxf>
              <fill>
                <patternFill>
                  <bgColor rgb="FF99CC00"/>
                </patternFill>
              </fill>
            </x14:dxf>
          </x14:cfRule>
          <x14:cfRule type="containsText" priority="7278" operator="containsText" id="{D7F92450-7C2D-4159-8A3A-2EE970F20E63}">
            <xm:f>NOT(ISERROR(SEARCH('Listados Datos'!$P$4,Z402)))</xm:f>
            <xm:f>'Listados Datos'!$P$4</xm:f>
            <x14:dxf>
              <fill>
                <patternFill>
                  <bgColor rgb="FF33CC33"/>
                </patternFill>
              </fill>
            </x14:dxf>
          </x14:cfRule>
          <x14:cfRule type="containsText" priority="7279" operator="containsText" id="{C4EA47B4-CF51-41D0-B2C5-611D0AB1CC98}">
            <xm:f>NOT(ISERROR(SEARCH('Listados Datos'!$P$5,Z402)))</xm:f>
            <xm:f>'Listados Datos'!$P$5</xm:f>
            <x14:dxf>
              <fill>
                <patternFill>
                  <bgColor rgb="FFFFFF00"/>
                </patternFill>
              </fill>
            </x14:dxf>
          </x14:cfRule>
          <x14:cfRule type="containsText" priority="7280" operator="containsText" id="{308BB5D0-FDAC-4892-9008-566900B0505C}">
            <xm:f>NOT(ISERROR(SEARCH('Listados Datos'!$P$6,Z402)))</xm:f>
            <xm:f>'Listados Datos'!$P$6</xm:f>
            <x14:dxf>
              <fill>
                <patternFill>
                  <bgColor rgb="FFFFC000"/>
                </patternFill>
              </fill>
            </x14:dxf>
          </x14:cfRule>
          <x14:cfRule type="containsText" priority="7281" operator="containsText" id="{6B8C023F-3C62-475E-92C1-AA39F3C14635}">
            <xm:f>NOT(ISERROR(SEARCH('Listados Datos'!$P$7,Z402)))</xm:f>
            <xm:f>'Listados Datos'!$P$7</xm:f>
            <x14:dxf>
              <fill>
                <patternFill>
                  <bgColor rgb="FFFF0000"/>
                </patternFill>
              </fill>
            </x14:dxf>
          </x14:cfRule>
          <xm:sqref>Z402:Z403</xm:sqref>
        </x14:conditionalFormatting>
        <x14:conditionalFormatting xmlns:xm="http://schemas.microsoft.com/office/excel/2006/main">
          <x14:cfRule type="containsText" priority="7249" operator="containsText" id="{67ADD3B7-0E26-49B1-8B78-1BB37F27F008}">
            <xm:f>NOT(ISERROR(SEARCH('Listados Datos'!$T$3,AT403)))</xm:f>
            <xm:f>'Listados Datos'!$T$3</xm:f>
            <x14:dxf>
              <fill>
                <patternFill patternType="solid">
                  <bgColor rgb="FFC00000"/>
                </patternFill>
              </fill>
            </x14:dxf>
          </x14:cfRule>
          <x14:cfRule type="containsText" priority="7250" operator="containsText" id="{CBC7F594-F142-4EF6-B746-88853D3CCA13}">
            <xm:f>NOT(ISERROR(SEARCH('Listados Datos'!$T$4,AT403)))</xm:f>
            <xm:f>'Listados Datos'!$T$4</xm:f>
            <x14:dxf>
              <font>
                <b/>
                <i val="0"/>
                <color theme="0"/>
              </font>
              <fill>
                <patternFill>
                  <bgColor rgb="FFE26B0A"/>
                </patternFill>
              </fill>
            </x14:dxf>
          </x14:cfRule>
          <x14:cfRule type="containsText" priority="7251" operator="containsText" id="{BA8583DF-DAA5-4689-8C34-1B20E5E33013}">
            <xm:f>NOT(ISERROR(SEARCH('Listados Datos'!$T$5,AT403)))</xm:f>
            <xm:f>'Listados Datos'!$T$5</xm:f>
            <x14:dxf>
              <font>
                <b/>
                <i val="0"/>
                <color auto="1"/>
              </font>
              <fill>
                <patternFill>
                  <bgColor rgb="FFFFFF00"/>
                </patternFill>
              </fill>
            </x14:dxf>
          </x14:cfRule>
          <x14:cfRule type="containsText" priority="7252" operator="containsText" id="{4024BB8F-87A9-4B9C-A201-DF8C2CF03B36}">
            <xm:f>NOT(ISERROR(SEARCH('Listados Datos'!$T$6,AT403)))</xm:f>
            <xm:f>'Listados Datos'!$T$6</xm:f>
            <x14:dxf>
              <font>
                <b/>
                <i val="0"/>
              </font>
              <fill>
                <patternFill>
                  <bgColor rgb="FF92D050"/>
                </patternFill>
              </fill>
            </x14:dxf>
          </x14:cfRule>
          <xm:sqref>AT403</xm:sqref>
        </x14:conditionalFormatting>
        <x14:conditionalFormatting xmlns:xm="http://schemas.microsoft.com/office/excel/2006/main">
          <x14:cfRule type="containsText" priority="6987" operator="containsText" id="{CE24CB2B-4B37-42CF-B68D-4010C89D39FB}">
            <xm:f>NOT(ISERROR(SEARCH('Listados Datos'!$P$3,AR410)))</xm:f>
            <xm:f>'Listados Datos'!$P$3</xm:f>
            <x14:dxf>
              <fill>
                <patternFill>
                  <bgColor rgb="FF99CC00"/>
                </patternFill>
              </fill>
            </x14:dxf>
          </x14:cfRule>
          <x14:cfRule type="containsText" priority="6988" operator="containsText" id="{0ED16808-ADBE-4DE8-BDBD-7275A9E8AEEA}">
            <xm:f>NOT(ISERROR(SEARCH('Listados Datos'!$P$4,AR410)))</xm:f>
            <xm:f>'Listados Datos'!$P$4</xm:f>
            <x14:dxf>
              <fill>
                <patternFill>
                  <bgColor rgb="FF33CC33"/>
                </patternFill>
              </fill>
            </x14:dxf>
          </x14:cfRule>
          <x14:cfRule type="containsText" priority="6989" operator="containsText" id="{61B1FFE7-ECCB-41E0-AD75-C78113EEA721}">
            <xm:f>NOT(ISERROR(SEARCH('Listados Datos'!$P$5,AR410)))</xm:f>
            <xm:f>'Listados Datos'!$P$5</xm:f>
            <x14:dxf>
              <fill>
                <patternFill>
                  <bgColor rgb="FFFFFF00"/>
                </patternFill>
              </fill>
            </x14:dxf>
          </x14:cfRule>
          <x14:cfRule type="containsText" priority="6990" operator="containsText" id="{1D399ECC-C9EA-458A-BC20-231BB848E16F}">
            <xm:f>NOT(ISERROR(SEARCH('Listados Datos'!$P$6,AR410)))</xm:f>
            <xm:f>'Listados Datos'!$P$6</xm:f>
            <x14:dxf>
              <fill>
                <patternFill>
                  <bgColor rgb="FFFFC000"/>
                </patternFill>
              </fill>
            </x14:dxf>
          </x14:cfRule>
          <x14:cfRule type="containsText" priority="6991" operator="containsText" id="{B25DA63A-C85A-4D67-848A-FEB435CA0F18}">
            <xm:f>NOT(ISERROR(SEARCH('Listados Datos'!$P$7,AR410)))</xm:f>
            <xm:f>'Listados Datos'!$P$7</xm:f>
            <x14:dxf>
              <fill>
                <patternFill>
                  <bgColor rgb="FFFF0000"/>
                </patternFill>
              </fill>
            </x14:dxf>
          </x14:cfRule>
          <xm:sqref>AR410</xm:sqref>
        </x14:conditionalFormatting>
        <x14:conditionalFormatting xmlns:xm="http://schemas.microsoft.com/office/excel/2006/main">
          <x14:cfRule type="containsText" priority="7235" operator="containsText" id="{8E670CF2-A845-419A-BE52-1CCB9E597924}">
            <xm:f>NOT(ISERROR(SEARCH('Listados Datos'!$T$3,AF380)))</xm:f>
            <xm:f>'Listados Datos'!$T$3</xm:f>
            <x14:dxf>
              <fill>
                <patternFill patternType="solid">
                  <bgColor rgb="FFC00000"/>
                </patternFill>
              </fill>
            </x14:dxf>
          </x14:cfRule>
          <x14:cfRule type="containsText" priority="7236" operator="containsText" id="{E7134503-4108-4516-A120-75FD52598802}">
            <xm:f>NOT(ISERROR(SEARCH('Listados Datos'!$T$4,AF380)))</xm:f>
            <xm:f>'Listados Datos'!$T$4</xm:f>
            <x14:dxf>
              <font>
                <b/>
                <i val="0"/>
                <color theme="0"/>
              </font>
              <fill>
                <patternFill>
                  <bgColor rgb="FFE26B0A"/>
                </patternFill>
              </fill>
            </x14:dxf>
          </x14:cfRule>
          <x14:cfRule type="containsText" priority="7237" operator="containsText" id="{F1D73C7C-A39D-43A6-AC14-FBDDBCB8816A}">
            <xm:f>NOT(ISERROR(SEARCH('Listados Datos'!$T$5,AF380)))</xm:f>
            <xm:f>'Listados Datos'!$T$5</xm:f>
            <x14:dxf>
              <font>
                <b/>
                <i val="0"/>
                <color auto="1"/>
              </font>
              <fill>
                <patternFill>
                  <bgColor rgb="FFFFFF00"/>
                </patternFill>
              </fill>
            </x14:dxf>
          </x14:cfRule>
          <x14:cfRule type="containsText" priority="7238" operator="containsText" id="{D790A130-C3CB-4360-9712-38C5C6EB58F9}">
            <xm:f>NOT(ISERROR(SEARCH('Listados Datos'!$T$6,AF380)))</xm:f>
            <xm:f>'Listados Datos'!$T$6</xm:f>
            <x14:dxf>
              <font>
                <b/>
                <i val="0"/>
              </font>
              <fill>
                <patternFill>
                  <bgColor rgb="FF92D050"/>
                </patternFill>
              </fill>
            </x14:dxf>
          </x14:cfRule>
          <xm:sqref>AF380</xm:sqref>
        </x14:conditionalFormatting>
        <x14:conditionalFormatting xmlns:xm="http://schemas.microsoft.com/office/excel/2006/main">
          <x14:cfRule type="containsText" priority="7231" operator="containsText" id="{DD6AFD00-8BA7-4129-8A78-1A43EC47C7B9}">
            <xm:f>NOT(ISERROR(SEARCH('Listados Datos'!$T$3,AB380)))</xm:f>
            <xm:f>'Listados Datos'!$T$3</xm:f>
            <x14:dxf>
              <fill>
                <patternFill patternType="solid">
                  <bgColor rgb="FFC00000"/>
                </patternFill>
              </fill>
            </x14:dxf>
          </x14:cfRule>
          <x14:cfRule type="containsText" priority="7232" operator="containsText" id="{AF60A0D9-44CE-4119-8E7B-9CF481C3DAD1}">
            <xm:f>NOT(ISERROR(SEARCH('Listados Datos'!$T$4,AB380)))</xm:f>
            <xm:f>'Listados Datos'!$T$4</xm:f>
            <x14:dxf>
              <font>
                <b/>
                <i val="0"/>
                <color theme="0"/>
              </font>
              <fill>
                <patternFill>
                  <bgColor rgb="FFE26B0A"/>
                </patternFill>
              </fill>
            </x14:dxf>
          </x14:cfRule>
          <x14:cfRule type="containsText" priority="7233" operator="containsText" id="{29AD8F0B-DC96-4A63-A976-9AFCF9DD7E70}">
            <xm:f>NOT(ISERROR(SEARCH('Listados Datos'!$T$5,AB380)))</xm:f>
            <xm:f>'Listados Datos'!$T$5</xm:f>
            <x14:dxf>
              <font>
                <b/>
                <i val="0"/>
                <color auto="1"/>
              </font>
              <fill>
                <patternFill>
                  <bgColor rgb="FFFFFF00"/>
                </patternFill>
              </fill>
            </x14:dxf>
          </x14:cfRule>
          <x14:cfRule type="containsText" priority="7234" operator="containsText" id="{2CFE80B1-CCD7-4C40-BB25-BB11E5C64B59}">
            <xm:f>NOT(ISERROR(SEARCH('Listados Datos'!$T$6,AB380)))</xm:f>
            <xm:f>'Listados Datos'!$T$6</xm:f>
            <x14:dxf>
              <font>
                <b/>
                <i val="0"/>
              </font>
              <fill>
                <patternFill>
                  <bgColor rgb="FF92D050"/>
                </patternFill>
              </fill>
            </x14:dxf>
          </x14:cfRule>
          <xm:sqref>AB380</xm:sqref>
        </x14:conditionalFormatting>
        <x14:conditionalFormatting xmlns:xm="http://schemas.microsoft.com/office/excel/2006/main">
          <x14:cfRule type="containsText" priority="7221" operator="containsText" id="{751BD828-2805-4E9C-8BB9-BC4DC33B7B17}">
            <xm:f>NOT(ISERROR(SEARCH('Listados Datos'!$P$3,Z380)))</xm:f>
            <xm:f>'Listados Datos'!$P$3</xm:f>
            <x14:dxf>
              <fill>
                <patternFill>
                  <bgColor rgb="FF99CC00"/>
                </patternFill>
              </fill>
            </x14:dxf>
          </x14:cfRule>
          <x14:cfRule type="containsText" priority="7222" operator="containsText" id="{FB4049F9-B9FA-49C6-9F53-356F3BD60001}">
            <xm:f>NOT(ISERROR(SEARCH('Listados Datos'!$P$4,Z380)))</xm:f>
            <xm:f>'Listados Datos'!$P$4</xm:f>
            <x14:dxf>
              <fill>
                <patternFill>
                  <bgColor rgb="FF33CC33"/>
                </patternFill>
              </fill>
            </x14:dxf>
          </x14:cfRule>
          <x14:cfRule type="containsText" priority="7223" operator="containsText" id="{E6E8D5C6-1142-433F-BFE0-5DB54ACC367E}">
            <xm:f>NOT(ISERROR(SEARCH('Listados Datos'!$P$5,Z380)))</xm:f>
            <xm:f>'Listados Datos'!$P$5</xm:f>
            <x14:dxf>
              <fill>
                <patternFill>
                  <bgColor rgb="FFFFFF00"/>
                </patternFill>
              </fill>
            </x14:dxf>
          </x14:cfRule>
          <x14:cfRule type="containsText" priority="7224" operator="containsText" id="{85641311-5E95-4C89-950E-85C3A585FD17}">
            <xm:f>NOT(ISERROR(SEARCH('Listados Datos'!$P$6,Z380)))</xm:f>
            <xm:f>'Listados Datos'!$P$6</xm:f>
            <x14:dxf>
              <fill>
                <patternFill>
                  <bgColor rgb="FFFFC000"/>
                </patternFill>
              </fill>
            </x14:dxf>
          </x14:cfRule>
          <x14:cfRule type="containsText" priority="7225" operator="containsText" id="{9A602D91-FD1C-4DC6-957D-23D1B21385CC}">
            <xm:f>NOT(ISERROR(SEARCH('Listados Datos'!$P$7,Z380)))</xm:f>
            <xm:f>'Listados Datos'!$P$7</xm:f>
            <x14:dxf>
              <fill>
                <patternFill>
                  <bgColor rgb="FFFF0000"/>
                </patternFill>
              </fill>
            </x14:dxf>
          </x14:cfRule>
          <xm:sqref>Z380</xm:sqref>
        </x14:conditionalFormatting>
        <x14:conditionalFormatting xmlns:xm="http://schemas.microsoft.com/office/excel/2006/main">
          <x14:cfRule type="containsText" priority="7207" operator="containsText" id="{4B114749-CA15-4B8C-B3BF-64805DFCFD43}">
            <xm:f>NOT(ISERROR(SEARCH('Listados Datos'!$T$3,AT380)))</xm:f>
            <xm:f>'Listados Datos'!$T$3</xm:f>
            <x14:dxf>
              <fill>
                <patternFill patternType="solid">
                  <bgColor rgb="FFC00000"/>
                </patternFill>
              </fill>
            </x14:dxf>
          </x14:cfRule>
          <x14:cfRule type="containsText" priority="7208" operator="containsText" id="{0BA40630-D890-4825-B999-36B025AE6FBA}">
            <xm:f>NOT(ISERROR(SEARCH('Listados Datos'!$T$4,AT380)))</xm:f>
            <xm:f>'Listados Datos'!$T$4</xm:f>
            <x14:dxf>
              <font>
                <b/>
                <i val="0"/>
                <color theme="0"/>
              </font>
              <fill>
                <patternFill>
                  <bgColor rgb="FFE26B0A"/>
                </patternFill>
              </fill>
            </x14:dxf>
          </x14:cfRule>
          <x14:cfRule type="containsText" priority="7209" operator="containsText" id="{09B6B479-B062-4C58-8A77-1645D12AA97E}">
            <xm:f>NOT(ISERROR(SEARCH('Listados Datos'!$T$5,AT380)))</xm:f>
            <xm:f>'Listados Datos'!$T$5</xm:f>
            <x14:dxf>
              <font>
                <b/>
                <i val="0"/>
                <color auto="1"/>
              </font>
              <fill>
                <patternFill>
                  <bgColor rgb="FFFFFF00"/>
                </patternFill>
              </fill>
            </x14:dxf>
          </x14:cfRule>
          <x14:cfRule type="containsText" priority="7210" operator="containsText" id="{29AEEE4F-B500-44A9-A158-CC93DA24C204}">
            <xm:f>NOT(ISERROR(SEARCH('Listados Datos'!$T$6,AT380)))</xm:f>
            <xm:f>'Listados Datos'!$T$6</xm:f>
            <x14:dxf>
              <font>
                <b/>
                <i val="0"/>
              </font>
              <fill>
                <patternFill>
                  <bgColor rgb="FF92D050"/>
                </patternFill>
              </fill>
            </x14:dxf>
          </x14:cfRule>
          <xm:sqref>AT380</xm:sqref>
        </x14:conditionalFormatting>
        <x14:conditionalFormatting xmlns:xm="http://schemas.microsoft.com/office/excel/2006/main">
          <x14:cfRule type="containsText" priority="7197" operator="containsText" id="{22FBE9F3-C53B-4942-97CC-CC18976FC9EF}">
            <xm:f>NOT(ISERROR(SEARCH('Listados Datos'!$P$3,AR380)))</xm:f>
            <xm:f>'Listados Datos'!$P$3</xm:f>
            <x14:dxf>
              <fill>
                <patternFill>
                  <bgColor rgb="FF99CC00"/>
                </patternFill>
              </fill>
            </x14:dxf>
          </x14:cfRule>
          <x14:cfRule type="containsText" priority="7198" operator="containsText" id="{05704D2F-B682-4008-8A0C-8C99B72AEDE6}">
            <xm:f>NOT(ISERROR(SEARCH('Listados Datos'!$P$4,AR380)))</xm:f>
            <xm:f>'Listados Datos'!$P$4</xm:f>
            <x14:dxf>
              <fill>
                <patternFill>
                  <bgColor rgb="FF33CC33"/>
                </patternFill>
              </fill>
            </x14:dxf>
          </x14:cfRule>
          <x14:cfRule type="containsText" priority="7199" operator="containsText" id="{E435BCA4-6101-4E86-A7C6-7E486352753F}">
            <xm:f>NOT(ISERROR(SEARCH('Listados Datos'!$P$5,AR380)))</xm:f>
            <xm:f>'Listados Datos'!$P$5</xm:f>
            <x14:dxf>
              <fill>
                <patternFill>
                  <bgColor rgb="FFFFFF00"/>
                </patternFill>
              </fill>
            </x14:dxf>
          </x14:cfRule>
          <x14:cfRule type="containsText" priority="7200" operator="containsText" id="{282BF3AD-CF18-4D50-B8E2-7043F06BC8A3}">
            <xm:f>NOT(ISERROR(SEARCH('Listados Datos'!$P$6,AR380)))</xm:f>
            <xm:f>'Listados Datos'!$P$6</xm:f>
            <x14:dxf>
              <fill>
                <patternFill>
                  <bgColor rgb="FFFFC000"/>
                </patternFill>
              </fill>
            </x14:dxf>
          </x14:cfRule>
          <x14:cfRule type="containsText" priority="7201" operator="containsText" id="{917E1A01-A35A-4876-A9CC-67FCA2499FF0}">
            <xm:f>NOT(ISERROR(SEARCH('Listados Datos'!$P$7,AR380)))</xm:f>
            <xm:f>'Listados Datos'!$P$7</xm:f>
            <x14:dxf>
              <fill>
                <patternFill>
                  <bgColor rgb="FFFF0000"/>
                </patternFill>
              </fill>
            </x14:dxf>
          </x14:cfRule>
          <xm:sqref>AR380</xm:sqref>
        </x14:conditionalFormatting>
        <x14:conditionalFormatting xmlns:xm="http://schemas.microsoft.com/office/excel/2006/main">
          <x14:cfRule type="containsText" priority="7193" operator="containsText" id="{2A33D25D-F279-4A81-B72E-47206BC13549}">
            <xm:f>NOT(ISERROR(SEARCH('Listados Datos'!$T$3,AF386)))</xm:f>
            <xm:f>'Listados Datos'!$T$3</xm:f>
            <x14:dxf>
              <fill>
                <patternFill patternType="solid">
                  <bgColor rgb="FFC00000"/>
                </patternFill>
              </fill>
            </x14:dxf>
          </x14:cfRule>
          <x14:cfRule type="containsText" priority="7194" operator="containsText" id="{84205631-41D9-4331-BDE9-18BCD44DE4FB}">
            <xm:f>NOT(ISERROR(SEARCH('Listados Datos'!$T$4,AF386)))</xm:f>
            <xm:f>'Listados Datos'!$T$4</xm:f>
            <x14:dxf>
              <font>
                <b/>
                <i val="0"/>
                <color theme="0"/>
              </font>
              <fill>
                <patternFill>
                  <bgColor rgb="FFE26B0A"/>
                </patternFill>
              </fill>
            </x14:dxf>
          </x14:cfRule>
          <x14:cfRule type="containsText" priority="7195" operator="containsText" id="{2F40DE9C-F72E-470F-9630-5E1FF78E14AF}">
            <xm:f>NOT(ISERROR(SEARCH('Listados Datos'!$T$5,AF386)))</xm:f>
            <xm:f>'Listados Datos'!$T$5</xm:f>
            <x14:dxf>
              <font>
                <b/>
                <i val="0"/>
                <color auto="1"/>
              </font>
              <fill>
                <patternFill>
                  <bgColor rgb="FFFFFF00"/>
                </patternFill>
              </fill>
            </x14:dxf>
          </x14:cfRule>
          <x14:cfRule type="containsText" priority="7196" operator="containsText" id="{41124629-994E-4C40-B2AD-3A6DD44B0DB0}">
            <xm:f>NOT(ISERROR(SEARCH('Listados Datos'!$T$6,AF386)))</xm:f>
            <xm:f>'Listados Datos'!$T$6</xm:f>
            <x14:dxf>
              <font>
                <b/>
                <i val="0"/>
              </font>
              <fill>
                <patternFill>
                  <bgColor rgb="FF92D050"/>
                </patternFill>
              </fill>
            </x14:dxf>
          </x14:cfRule>
          <xm:sqref>AF386</xm:sqref>
        </x14:conditionalFormatting>
        <x14:conditionalFormatting xmlns:xm="http://schemas.microsoft.com/office/excel/2006/main">
          <x14:cfRule type="containsText" priority="7189" operator="containsText" id="{EAE32F9D-92FE-4487-BFAA-C0C7C6DB9BDC}">
            <xm:f>NOT(ISERROR(SEARCH('Listados Datos'!$T$3,AB386)))</xm:f>
            <xm:f>'Listados Datos'!$T$3</xm:f>
            <x14:dxf>
              <fill>
                <patternFill patternType="solid">
                  <bgColor rgb="FFC00000"/>
                </patternFill>
              </fill>
            </x14:dxf>
          </x14:cfRule>
          <x14:cfRule type="containsText" priority="7190" operator="containsText" id="{EF446151-8313-4DD3-BF5A-C91FEB84B6C5}">
            <xm:f>NOT(ISERROR(SEARCH('Listados Datos'!$T$4,AB386)))</xm:f>
            <xm:f>'Listados Datos'!$T$4</xm:f>
            <x14:dxf>
              <font>
                <b/>
                <i val="0"/>
                <color theme="0"/>
              </font>
              <fill>
                <patternFill>
                  <bgColor rgb="FFE26B0A"/>
                </patternFill>
              </fill>
            </x14:dxf>
          </x14:cfRule>
          <x14:cfRule type="containsText" priority="7191" operator="containsText" id="{E76133EA-9F97-474B-8FD5-5D847FA49858}">
            <xm:f>NOT(ISERROR(SEARCH('Listados Datos'!$T$5,AB386)))</xm:f>
            <xm:f>'Listados Datos'!$T$5</xm:f>
            <x14:dxf>
              <font>
                <b/>
                <i val="0"/>
                <color auto="1"/>
              </font>
              <fill>
                <patternFill>
                  <bgColor rgb="FFFFFF00"/>
                </patternFill>
              </fill>
            </x14:dxf>
          </x14:cfRule>
          <x14:cfRule type="containsText" priority="7192" operator="containsText" id="{5F048A68-6F0A-4F3D-B76C-78AB3E4C7C15}">
            <xm:f>NOT(ISERROR(SEARCH('Listados Datos'!$T$6,AB386)))</xm:f>
            <xm:f>'Listados Datos'!$T$6</xm:f>
            <x14:dxf>
              <font>
                <b/>
                <i val="0"/>
              </font>
              <fill>
                <patternFill>
                  <bgColor rgb="FF92D050"/>
                </patternFill>
              </fill>
            </x14:dxf>
          </x14:cfRule>
          <xm:sqref>AB386</xm:sqref>
        </x14:conditionalFormatting>
        <x14:conditionalFormatting xmlns:xm="http://schemas.microsoft.com/office/excel/2006/main">
          <x14:cfRule type="containsText" priority="7179" operator="containsText" id="{B04B3A27-DE8E-4286-AD34-E6669F3959A1}">
            <xm:f>NOT(ISERROR(SEARCH('Listados Datos'!$P$3,Z386)))</xm:f>
            <xm:f>'Listados Datos'!$P$3</xm:f>
            <x14:dxf>
              <fill>
                <patternFill>
                  <bgColor rgb="FF99CC00"/>
                </patternFill>
              </fill>
            </x14:dxf>
          </x14:cfRule>
          <x14:cfRule type="containsText" priority="7180" operator="containsText" id="{E32BFA59-E416-46B7-B880-21E3BA2E5503}">
            <xm:f>NOT(ISERROR(SEARCH('Listados Datos'!$P$4,Z386)))</xm:f>
            <xm:f>'Listados Datos'!$P$4</xm:f>
            <x14:dxf>
              <fill>
                <patternFill>
                  <bgColor rgb="FF33CC33"/>
                </patternFill>
              </fill>
            </x14:dxf>
          </x14:cfRule>
          <x14:cfRule type="containsText" priority="7181" operator="containsText" id="{A5DB1568-0A32-4A4D-A5E5-4D932982D64D}">
            <xm:f>NOT(ISERROR(SEARCH('Listados Datos'!$P$5,Z386)))</xm:f>
            <xm:f>'Listados Datos'!$P$5</xm:f>
            <x14:dxf>
              <fill>
                <patternFill>
                  <bgColor rgb="FFFFFF00"/>
                </patternFill>
              </fill>
            </x14:dxf>
          </x14:cfRule>
          <x14:cfRule type="containsText" priority="7182" operator="containsText" id="{5D4B0B42-FC34-40D1-BAE4-69253726D775}">
            <xm:f>NOT(ISERROR(SEARCH('Listados Datos'!$P$6,Z386)))</xm:f>
            <xm:f>'Listados Datos'!$P$6</xm:f>
            <x14:dxf>
              <fill>
                <patternFill>
                  <bgColor rgb="FFFFC000"/>
                </patternFill>
              </fill>
            </x14:dxf>
          </x14:cfRule>
          <x14:cfRule type="containsText" priority="7183" operator="containsText" id="{5B3D369C-3408-4DDE-B6F2-A1CA8B09E8E5}">
            <xm:f>NOT(ISERROR(SEARCH('Listados Datos'!$P$7,Z386)))</xm:f>
            <xm:f>'Listados Datos'!$P$7</xm:f>
            <x14:dxf>
              <fill>
                <patternFill>
                  <bgColor rgb="FFFF0000"/>
                </patternFill>
              </fill>
            </x14:dxf>
          </x14:cfRule>
          <xm:sqref>Z386</xm:sqref>
        </x14:conditionalFormatting>
        <x14:conditionalFormatting xmlns:xm="http://schemas.microsoft.com/office/excel/2006/main">
          <x14:cfRule type="containsText" priority="7165" operator="containsText" id="{531AC2B7-D006-408A-93E1-7F001BA07FA7}">
            <xm:f>NOT(ISERROR(SEARCH('Listados Datos'!$T$3,AT386)))</xm:f>
            <xm:f>'Listados Datos'!$T$3</xm:f>
            <x14:dxf>
              <fill>
                <patternFill patternType="solid">
                  <bgColor rgb="FFC00000"/>
                </patternFill>
              </fill>
            </x14:dxf>
          </x14:cfRule>
          <x14:cfRule type="containsText" priority="7166" operator="containsText" id="{E38AF916-AD50-48F4-A51F-D3167CD2F198}">
            <xm:f>NOT(ISERROR(SEARCH('Listados Datos'!$T$4,AT386)))</xm:f>
            <xm:f>'Listados Datos'!$T$4</xm:f>
            <x14:dxf>
              <font>
                <b/>
                <i val="0"/>
                <color theme="0"/>
              </font>
              <fill>
                <patternFill>
                  <bgColor rgb="FFE26B0A"/>
                </patternFill>
              </fill>
            </x14:dxf>
          </x14:cfRule>
          <x14:cfRule type="containsText" priority="7167" operator="containsText" id="{3F2FCAF1-F423-446D-A696-20E571795106}">
            <xm:f>NOT(ISERROR(SEARCH('Listados Datos'!$T$5,AT386)))</xm:f>
            <xm:f>'Listados Datos'!$T$5</xm:f>
            <x14:dxf>
              <font>
                <b/>
                <i val="0"/>
                <color auto="1"/>
              </font>
              <fill>
                <patternFill>
                  <bgColor rgb="FFFFFF00"/>
                </patternFill>
              </fill>
            </x14:dxf>
          </x14:cfRule>
          <x14:cfRule type="containsText" priority="7168" operator="containsText" id="{1015C97E-4106-41BA-81E1-BF44FF9C2B73}">
            <xm:f>NOT(ISERROR(SEARCH('Listados Datos'!$T$6,AT386)))</xm:f>
            <xm:f>'Listados Datos'!$T$6</xm:f>
            <x14:dxf>
              <font>
                <b/>
                <i val="0"/>
              </font>
              <fill>
                <patternFill>
                  <bgColor rgb="FF92D050"/>
                </patternFill>
              </fill>
            </x14:dxf>
          </x14:cfRule>
          <xm:sqref>AT386</xm:sqref>
        </x14:conditionalFormatting>
        <x14:conditionalFormatting xmlns:xm="http://schemas.microsoft.com/office/excel/2006/main">
          <x14:cfRule type="containsText" priority="7155" operator="containsText" id="{C2CA2769-FEB0-4C4F-B8C7-ACA702D7216D}">
            <xm:f>NOT(ISERROR(SEARCH('Listados Datos'!$P$3,AR386)))</xm:f>
            <xm:f>'Listados Datos'!$P$3</xm:f>
            <x14:dxf>
              <fill>
                <patternFill>
                  <bgColor rgb="FF99CC00"/>
                </patternFill>
              </fill>
            </x14:dxf>
          </x14:cfRule>
          <x14:cfRule type="containsText" priority="7156" operator="containsText" id="{CB53828B-E9C9-46E3-AAB3-C490F2B1962E}">
            <xm:f>NOT(ISERROR(SEARCH('Listados Datos'!$P$4,AR386)))</xm:f>
            <xm:f>'Listados Datos'!$P$4</xm:f>
            <x14:dxf>
              <fill>
                <patternFill>
                  <bgColor rgb="FF33CC33"/>
                </patternFill>
              </fill>
            </x14:dxf>
          </x14:cfRule>
          <x14:cfRule type="containsText" priority="7157" operator="containsText" id="{4CEE4188-CAB4-4984-B585-38A3B2B260C1}">
            <xm:f>NOT(ISERROR(SEARCH('Listados Datos'!$P$5,AR386)))</xm:f>
            <xm:f>'Listados Datos'!$P$5</xm:f>
            <x14:dxf>
              <fill>
                <patternFill>
                  <bgColor rgb="FFFFFF00"/>
                </patternFill>
              </fill>
            </x14:dxf>
          </x14:cfRule>
          <x14:cfRule type="containsText" priority="7158" operator="containsText" id="{D6C9677F-3B34-4853-8AC6-A61A8D55C3B7}">
            <xm:f>NOT(ISERROR(SEARCH('Listados Datos'!$P$6,AR386)))</xm:f>
            <xm:f>'Listados Datos'!$P$6</xm:f>
            <x14:dxf>
              <fill>
                <patternFill>
                  <bgColor rgb="FFFFC000"/>
                </patternFill>
              </fill>
            </x14:dxf>
          </x14:cfRule>
          <x14:cfRule type="containsText" priority="7159" operator="containsText" id="{9354F774-B844-481D-A0E0-9C79E910B7FB}">
            <xm:f>NOT(ISERROR(SEARCH('Listados Datos'!$P$7,AR386)))</xm:f>
            <xm:f>'Listados Datos'!$P$7</xm:f>
            <x14:dxf>
              <fill>
                <patternFill>
                  <bgColor rgb="FFFF0000"/>
                </patternFill>
              </fill>
            </x14:dxf>
          </x14:cfRule>
          <xm:sqref>AR386</xm:sqref>
        </x14:conditionalFormatting>
        <x14:conditionalFormatting xmlns:xm="http://schemas.microsoft.com/office/excel/2006/main">
          <x14:cfRule type="containsText" priority="7151" operator="containsText" id="{D45FE783-3826-4B7C-BE97-4031E020BB0C}">
            <xm:f>NOT(ISERROR(SEARCH('Listados Datos'!$T$3,AF392)))</xm:f>
            <xm:f>'Listados Datos'!$T$3</xm:f>
            <x14:dxf>
              <fill>
                <patternFill patternType="solid">
                  <bgColor rgb="FFC00000"/>
                </patternFill>
              </fill>
            </x14:dxf>
          </x14:cfRule>
          <x14:cfRule type="containsText" priority="7152" operator="containsText" id="{2B150828-DD03-437E-87CD-36CDE878F5E8}">
            <xm:f>NOT(ISERROR(SEARCH('Listados Datos'!$T$4,AF392)))</xm:f>
            <xm:f>'Listados Datos'!$T$4</xm:f>
            <x14:dxf>
              <font>
                <b/>
                <i val="0"/>
                <color theme="0"/>
              </font>
              <fill>
                <patternFill>
                  <bgColor rgb="FFE26B0A"/>
                </patternFill>
              </fill>
            </x14:dxf>
          </x14:cfRule>
          <x14:cfRule type="containsText" priority="7153" operator="containsText" id="{CCE547FF-E316-4798-AE18-C7E024C0C4B0}">
            <xm:f>NOT(ISERROR(SEARCH('Listados Datos'!$T$5,AF392)))</xm:f>
            <xm:f>'Listados Datos'!$T$5</xm:f>
            <x14:dxf>
              <font>
                <b/>
                <i val="0"/>
                <color auto="1"/>
              </font>
              <fill>
                <patternFill>
                  <bgColor rgb="FFFFFF00"/>
                </patternFill>
              </fill>
            </x14:dxf>
          </x14:cfRule>
          <x14:cfRule type="containsText" priority="7154" operator="containsText" id="{2B28C2CB-9B86-4571-AC0D-953BE41D90E2}">
            <xm:f>NOT(ISERROR(SEARCH('Listados Datos'!$T$6,AF392)))</xm:f>
            <xm:f>'Listados Datos'!$T$6</xm:f>
            <x14:dxf>
              <font>
                <b/>
                <i val="0"/>
              </font>
              <fill>
                <patternFill>
                  <bgColor rgb="FF92D050"/>
                </patternFill>
              </fill>
            </x14:dxf>
          </x14:cfRule>
          <xm:sqref>AF392</xm:sqref>
        </x14:conditionalFormatting>
        <x14:conditionalFormatting xmlns:xm="http://schemas.microsoft.com/office/excel/2006/main">
          <x14:cfRule type="containsText" priority="7147" operator="containsText" id="{D86E889F-BCD4-482E-B346-35A53D981B71}">
            <xm:f>NOT(ISERROR(SEARCH('Listados Datos'!$T$3,AB392)))</xm:f>
            <xm:f>'Listados Datos'!$T$3</xm:f>
            <x14:dxf>
              <fill>
                <patternFill patternType="solid">
                  <bgColor rgb="FFC00000"/>
                </patternFill>
              </fill>
            </x14:dxf>
          </x14:cfRule>
          <x14:cfRule type="containsText" priority="7148" operator="containsText" id="{B7080B5C-8E81-4FF9-ADD8-9ADD1F6F532D}">
            <xm:f>NOT(ISERROR(SEARCH('Listados Datos'!$T$4,AB392)))</xm:f>
            <xm:f>'Listados Datos'!$T$4</xm:f>
            <x14:dxf>
              <font>
                <b/>
                <i val="0"/>
                <color theme="0"/>
              </font>
              <fill>
                <patternFill>
                  <bgColor rgb="FFE26B0A"/>
                </patternFill>
              </fill>
            </x14:dxf>
          </x14:cfRule>
          <x14:cfRule type="containsText" priority="7149" operator="containsText" id="{9AE75B91-46ED-4CD5-AA1C-64AD797638AE}">
            <xm:f>NOT(ISERROR(SEARCH('Listados Datos'!$T$5,AB392)))</xm:f>
            <xm:f>'Listados Datos'!$T$5</xm:f>
            <x14:dxf>
              <font>
                <b/>
                <i val="0"/>
                <color auto="1"/>
              </font>
              <fill>
                <patternFill>
                  <bgColor rgb="FFFFFF00"/>
                </patternFill>
              </fill>
            </x14:dxf>
          </x14:cfRule>
          <x14:cfRule type="containsText" priority="7150" operator="containsText" id="{F5FFB100-C761-4265-9846-67A9E7FE560A}">
            <xm:f>NOT(ISERROR(SEARCH('Listados Datos'!$T$6,AB392)))</xm:f>
            <xm:f>'Listados Datos'!$T$6</xm:f>
            <x14:dxf>
              <font>
                <b/>
                <i val="0"/>
              </font>
              <fill>
                <patternFill>
                  <bgColor rgb="FF92D050"/>
                </patternFill>
              </fill>
            </x14:dxf>
          </x14:cfRule>
          <xm:sqref>AB392</xm:sqref>
        </x14:conditionalFormatting>
        <x14:conditionalFormatting xmlns:xm="http://schemas.microsoft.com/office/excel/2006/main">
          <x14:cfRule type="containsText" priority="7137" operator="containsText" id="{D9EEB5E4-D76D-486A-9D63-0A38E7C76177}">
            <xm:f>NOT(ISERROR(SEARCH('Listados Datos'!$P$3,Z392)))</xm:f>
            <xm:f>'Listados Datos'!$P$3</xm:f>
            <x14:dxf>
              <fill>
                <patternFill>
                  <bgColor rgb="FF99CC00"/>
                </patternFill>
              </fill>
            </x14:dxf>
          </x14:cfRule>
          <x14:cfRule type="containsText" priority="7138" operator="containsText" id="{39FD6EB5-8138-4432-BBEE-DD21F29E4263}">
            <xm:f>NOT(ISERROR(SEARCH('Listados Datos'!$P$4,Z392)))</xm:f>
            <xm:f>'Listados Datos'!$P$4</xm:f>
            <x14:dxf>
              <fill>
                <patternFill>
                  <bgColor rgb="FF33CC33"/>
                </patternFill>
              </fill>
            </x14:dxf>
          </x14:cfRule>
          <x14:cfRule type="containsText" priority="7139" operator="containsText" id="{9F87E26B-4A5B-480A-A804-6FD922F46AA6}">
            <xm:f>NOT(ISERROR(SEARCH('Listados Datos'!$P$5,Z392)))</xm:f>
            <xm:f>'Listados Datos'!$P$5</xm:f>
            <x14:dxf>
              <fill>
                <patternFill>
                  <bgColor rgb="FFFFFF00"/>
                </patternFill>
              </fill>
            </x14:dxf>
          </x14:cfRule>
          <x14:cfRule type="containsText" priority="7140" operator="containsText" id="{685C3283-0FCE-4F83-AD68-1E7F6845114A}">
            <xm:f>NOT(ISERROR(SEARCH('Listados Datos'!$P$6,Z392)))</xm:f>
            <xm:f>'Listados Datos'!$P$6</xm:f>
            <x14:dxf>
              <fill>
                <patternFill>
                  <bgColor rgb="FFFFC000"/>
                </patternFill>
              </fill>
            </x14:dxf>
          </x14:cfRule>
          <x14:cfRule type="containsText" priority="7141" operator="containsText" id="{1A803B54-1056-41A0-B2F2-CF5B3AF6E883}">
            <xm:f>NOT(ISERROR(SEARCH('Listados Datos'!$P$7,Z392)))</xm:f>
            <xm:f>'Listados Datos'!$P$7</xm:f>
            <x14:dxf>
              <fill>
                <patternFill>
                  <bgColor rgb="FFFF0000"/>
                </patternFill>
              </fill>
            </x14:dxf>
          </x14:cfRule>
          <xm:sqref>Z392</xm:sqref>
        </x14:conditionalFormatting>
        <x14:conditionalFormatting xmlns:xm="http://schemas.microsoft.com/office/excel/2006/main">
          <x14:cfRule type="containsText" priority="7123" operator="containsText" id="{EA86F6A4-BE18-4CB3-BF28-57D9FC9FE126}">
            <xm:f>NOT(ISERROR(SEARCH('Listados Datos'!$T$3,AT392)))</xm:f>
            <xm:f>'Listados Datos'!$T$3</xm:f>
            <x14:dxf>
              <fill>
                <patternFill patternType="solid">
                  <bgColor rgb="FFC00000"/>
                </patternFill>
              </fill>
            </x14:dxf>
          </x14:cfRule>
          <x14:cfRule type="containsText" priority="7124" operator="containsText" id="{1C35482D-6A56-4C23-9FEA-D8E081C34D9C}">
            <xm:f>NOT(ISERROR(SEARCH('Listados Datos'!$T$4,AT392)))</xm:f>
            <xm:f>'Listados Datos'!$T$4</xm:f>
            <x14:dxf>
              <font>
                <b/>
                <i val="0"/>
                <color theme="0"/>
              </font>
              <fill>
                <patternFill>
                  <bgColor rgb="FFE26B0A"/>
                </patternFill>
              </fill>
            </x14:dxf>
          </x14:cfRule>
          <x14:cfRule type="containsText" priority="7125" operator="containsText" id="{209AB453-8706-4760-9C55-FC1B940848D6}">
            <xm:f>NOT(ISERROR(SEARCH('Listados Datos'!$T$5,AT392)))</xm:f>
            <xm:f>'Listados Datos'!$T$5</xm:f>
            <x14:dxf>
              <font>
                <b/>
                <i val="0"/>
                <color auto="1"/>
              </font>
              <fill>
                <patternFill>
                  <bgColor rgb="FFFFFF00"/>
                </patternFill>
              </fill>
            </x14:dxf>
          </x14:cfRule>
          <x14:cfRule type="containsText" priority="7126" operator="containsText" id="{DD9B0FF7-D6E3-45A4-922B-38A3097402CA}">
            <xm:f>NOT(ISERROR(SEARCH('Listados Datos'!$T$6,AT392)))</xm:f>
            <xm:f>'Listados Datos'!$T$6</xm:f>
            <x14:dxf>
              <font>
                <b/>
                <i val="0"/>
              </font>
              <fill>
                <patternFill>
                  <bgColor rgb="FF92D050"/>
                </patternFill>
              </fill>
            </x14:dxf>
          </x14:cfRule>
          <xm:sqref>AT392</xm:sqref>
        </x14:conditionalFormatting>
        <x14:conditionalFormatting xmlns:xm="http://schemas.microsoft.com/office/excel/2006/main">
          <x14:cfRule type="containsText" priority="7113" operator="containsText" id="{44F24078-3858-45D9-8995-C7E12BDE3D2F}">
            <xm:f>NOT(ISERROR(SEARCH('Listados Datos'!$P$3,AR392)))</xm:f>
            <xm:f>'Listados Datos'!$P$3</xm:f>
            <x14:dxf>
              <fill>
                <patternFill>
                  <bgColor rgb="FF99CC00"/>
                </patternFill>
              </fill>
            </x14:dxf>
          </x14:cfRule>
          <x14:cfRule type="containsText" priority="7114" operator="containsText" id="{C1857EA8-F653-46B1-AA67-4D2969F0B291}">
            <xm:f>NOT(ISERROR(SEARCH('Listados Datos'!$P$4,AR392)))</xm:f>
            <xm:f>'Listados Datos'!$P$4</xm:f>
            <x14:dxf>
              <fill>
                <patternFill>
                  <bgColor rgb="FF33CC33"/>
                </patternFill>
              </fill>
            </x14:dxf>
          </x14:cfRule>
          <x14:cfRule type="containsText" priority="7115" operator="containsText" id="{784FFA69-CA5C-4005-899B-97409830CAAD}">
            <xm:f>NOT(ISERROR(SEARCH('Listados Datos'!$P$5,AR392)))</xm:f>
            <xm:f>'Listados Datos'!$P$5</xm:f>
            <x14:dxf>
              <fill>
                <patternFill>
                  <bgColor rgb="FFFFFF00"/>
                </patternFill>
              </fill>
            </x14:dxf>
          </x14:cfRule>
          <x14:cfRule type="containsText" priority="7116" operator="containsText" id="{C483C9A6-CC2D-4B95-B5A9-CB5DA9F354E2}">
            <xm:f>NOT(ISERROR(SEARCH('Listados Datos'!$P$6,AR392)))</xm:f>
            <xm:f>'Listados Datos'!$P$6</xm:f>
            <x14:dxf>
              <fill>
                <patternFill>
                  <bgColor rgb="FFFFC000"/>
                </patternFill>
              </fill>
            </x14:dxf>
          </x14:cfRule>
          <x14:cfRule type="containsText" priority="7117" operator="containsText" id="{8C481F4C-16C4-4588-8701-51645657A31F}">
            <xm:f>NOT(ISERROR(SEARCH('Listados Datos'!$P$7,AR392)))</xm:f>
            <xm:f>'Listados Datos'!$P$7</xm:f>
            <x14:dxf>
              <fill>
                <patternFill>
                  <bgColor rgb="FFFF0000"/>
                </patternFill>
              </fill>
            </x14:dxf>
          </x14:cfRule>
          <xm:sqref>AR392</xm:sqref>
        </x14:conditionalFormatting>
        <x14:conditionalFormatting xmlns:xm="http://schemas.microsoft.com/office/excel/2006/main">
          <x14:cfRule type="containsText" priority="7071" operator="containsText" id="{CAFFFBB2-A7A9-472E-BB8B-5FCECF635584}">
            <xm:f>NOT(ISERROR(SEARCH('Listados Datos'!$P$3,AR398)))</xm:f>
            <xm:f>'Listados Datos'!$P$3</xm:f>
            <x14:dxf>
              <fill>
                <patternFill>
                  <bgColor rgb="FF99CC00"/>
                </patternFill>
              </fill>
            </x14:dxf>
          </x14:cfRule>
          <x14:cfRule type="containsText" priority="7072" operator="containsText" id="{EFE50063-E254-432A-803E-95752F1CF9A5}">
            <xm:f>NOT(ISERROR(SEARCH('Listados Datos'!$P$4,AR398)))</xm:f>
            <xm:f>'Listados Datos'!$P$4</xm:f>
            <x14:dxf>
              <fill>
                <patternFill>
                  <bgColor rgb="FF33CC33"/>
                </patternFill>
              </fill>
            </x14:dxf>
          </x14:cfRule>
          <x14:cfRule type="containsText" priority="7073" operator="containsText" id="{57BDC386-9CFD-40C2-935E-DAA024A74B12}">
            <xm:f>NOT(ISERROR(SEARCH('Listados Datos'!$P$5,AR398)))</xm:f>
            <xm:f>'Listados Datos'!$P$5</xm:f>
            <x14:dxf>
              <fill>
                <patternFill>
                  <bgColor rgb="FFFFFF00"/>
                </patternFill>
              </fill>
            </x14:dxf>
          </x14:cfRule>
          <x14:cfRule type="containsText" priority="7074" operator="containsText" id="{800D10E8-5002-4204-9D8C-7D65B908729F}">
            <xm:f>NOT(ISERROR(SEARCH('Listados Datos'!$P$6,AR398)))</xm:f>
            <xm:f>'Listados Datos'!$P$6</xm:f>
            <x14:dxf>
              <fill>
                <patternFill>
                  <bgColor rgb="FFFFC000"/>
                </patternFill>
              </fill>
            </x14:dxf>
          </x14:cfRule>
          <x14:cfRule type="containsText" priority="7075" operator="containsText" id="{D89086F3-AAB7-4FA6-9AD7-D0F31115A7A0}">
            <xm:f>NOT(ISERROR(SEARCH('Listados Datos'!$P$7,AR398)))</xm:f>
            <xm:f>'Listados Datos'!$P$7</xm:f>
            <x14:dxf>
              <fill>
                <patternFill>
                  <bgColor rgb="FFFF0000"/>
                </patternFill>
              </fill>
            </x14:dxf>
          </x14:cfRule>
          <xm:sqref>AR398</xm:sqref>
        </x14:conditionalFormatting>
        <x14:conditionalFormatting xmlns:xm="http://schemas.microsoft.com/office/excel/2006/main">
          <x14:cfRule type="containsText" priority="7109" operator="containsText" id="{8FF71E8D-7C45-422D-9B0A-5DED203C52ED}">
            <xm:f>NOT(ISERROR(SEARCH('Listados Datos'!$T$3,AF398)))</xm:f>
            <xm:f>'Listados Datos'!$T$3</xm:f>
            <x14:dxf>
              <fill>
                <patternFill patternType="solid">
                  <bgColor rgb="FFC00000"/>
                </patternFill>
              </fill>
            </x14:dxf>
          </x14:cfRule>
          <x14:cfRule type="containsText" priority="7110" operator="containsText" id="{497CBF66-0E40-4DB6-A8E2-88F133966165}">
            <xm:f>NOT(ISERROR(SEARCH('Listados Datos'!$T$4,AF398)))</xm:f>
            <xm:f>'Listados Datos'!$T$4</xm:f>
            <x14:dxf>
              <font>
                <b/>
                <i val="0"/>
                <color theme="0"/>
              </font>
              <fill>
                <patternFill>
                  <bgColor rgb="FFE26B0A"/>
                </patternFill>
              </fill>
            </x14:dxf>
          </x14:cfRule>
          <x14:cfRule type="containsText" priority="7111" operator="containsText" id="{F38F4D1E-A7DD-4E76-A41A-D79FED93C221}">
            <xm:f>NOT(ISERROR(SEARCH('Listados Datos'!$T$5,AF398)))</xm:f>
            <xm:f>'Listados Datos'!$T$5</xm:f>
            <x14:dxf>
              <font>
                <b/>
                <i val="0"/>
                <color auto="1"/>
              </font>
              <fill>
                <patternFill>
                  <bgColor rgb="FFFFFF00"/>
                </patternFill>
              </fill>
            </x14:dxf>
          </x14:cfRule>
          <x14:cfRule type="containsText" priority="7112" operator="containsText" id="{BB3EA440-75DB-4974-94D2-77D425CA8356}">
            <xm:f>NOT(ISERROR(SEARCH('Listados Datos'!$T$6,AF398)))</xm:f>
            <xm:f>'Listados Datos'!$T$6</xm:f>
            <x14:dxf>
              <font>
                <b/>
                <i val="0"/>
              </font>
              <fill>
                <patternFill>
                  <bgColor rgb="FF92D050"/>
                </patternFill>
              </fill>
            </x14:dxf>
          </x14:cfRule>
          <xm:sqref>AF398</xm:sqref>
        </x14:conditionalFormatting>
        <x14:conditionalFormatting xmlns:xm="http://schemas.microsoft.com/office/excel/2006/main">
          <x14:cfRule type="containsText" priority="7105" operator="containsText" id="{36F1ED72-726F-4A60-A05C-262DB148B00D}">
            <xm:f>NOT(ISERROR(SEARCH('Listados Datos'!$T$3,AB398)))</xm:f>
            <xm:f>'Listados Datos'!$T$3</xm:f>
            <x14:dxf>
              <fill>
                <patternFill patternType="solid">
                  <bgColor rgb="FFC00000"/>
                </patternFill>
              </fill>
            </x14:dxf>
          </x14:cfRule>
          <x14:cfRule type="containsText" priority="7106" operator="containsText" id="{94B36EEF-C803-4B47-878B-96E9F1C289C5}">
            <xm:f>NOT(ISERROR(SEARCH('Listados Datos'!$T$4,AB398)))</xm:f>
            <xm:f>'Listados Datos'!$T$4</xm:f>
            <x14:dxf>
              <font>
                <b/>
                <i val="0"/>
                <color theme="0"/>
              </font>
              <fill>
                <patternFill>
                  <bgColor rgb="FFE26B0A"/>
                </patternFill>
              </fill>
            </x14:dxf>
          </x14:cfRule>
          <x14:cfRule type="containsText" priority="7107" operator="containsText" id="{B35888DF-5030-4685-9850-9BECA5D77738}">
            <xm:f>NOT(ISERROR(SEARCH('Listados Datos'!$T$5,AB398)))</xm:f>
            <xm:f>'Listados Datos'!$T$5</xm:f>
            <x14:dxf>
              <font>
                <b/>
                <i val="0"/>
                <color auto="1"/>
              </font>
              <fill>
                <patternFill>
                  <bgColor rgb="FFFFFF00"/>
                </patternFill>
              </fill>
            </x14:dxf>
          </x14:cfRule>
          <x14:cfRule type="containsText" priority="7108" operator="containsText" id="{74C4C374-1B1C-4688-B623-2F5D74EB60DC}">
            <xm:f>NOT(ISERROR(SEARCH('Listados Datos'!$T$6,AB398)))</xm:f>
            <xm:f>'Listados Datos'!$T$6</xm:f>
            <x14:dxf>
              <font>
                <b/>
                <i val="0"/>
              </font>
              <fill>
                <patternFill>
                  <bgColor rgb="FF92D050"/>
                </patternFill>
              </fill>
            </x14:dxf>
          </x14:cfRule>
          <xm:sqref>AB398</xm:sqref>
        </x14:conditionalFormatting>
        <x14:conditionalFormatting xmlns:xm="http://schemas.microsoft.com/office/excel/2006/main">
          <x14:cfRule type="containsText" priority="7095" operator="containsText" id="{C03AD656-5F25-413B-8019-9FD9AB362975}">
            <xm:f>NOT(ISERROR(SEARCH('Listados Datos'!$P$3,Z398)))</xm:f>
            <xm:f>'Listados Datos'!$P$3</xm:f>
            <x14:dxf>
              <fill>
                <patternFill>
                  <bgColor rgb="FF99CC00"/>
                </patternFill>
              </fill>
            </x14:dxf>
          </x14:cfRule>
          <x14:cfRule type="containsText" priority="7096" operator="containsText" id="{B8D14319-9BF6-429A-BAAD-950834664453}">
            <xm:f>NOT(ISERROR(SEARCH('Listados Datos'!$P$4,Z398)))</xm:f>
            <xm:f>'Listados Datos'!$P$4</xm:f>
            <x14:dxf>
              <fill>
                <patternFill>
                  <bgColor rgb="FF33CC33"/>
                </patternFill>
              </fill>
            </x14:dxf>
          </x14:cfRule>
          <x14:cfRule type="containsText" priority="7097" operator="containsText" id="{C4A001AD-6680-4FA3-BC8C-34DB48C3E1E0}">
            <xm:f>NOT(ISERROR(SEARCH('Listados Datos'!$P$5,Z398)))</xm:f>
            <xm:f>'Listados Datos'!$P$5</xm:f>
            <x14:dxf>
              <fill>
                <patternFill>
                  <bgColor rgb="FFFFFF00"/>
                </patternFill>
              </fill>
            </x14:dxf>
          </x14:cfRule>
          <x14:cfRule type="containsText" priority="7098" operator="containsText" id="{7806C68B-399C-431B-8FCF-59498B41B8CB}">
            <xm:f>NOT(ISERROR(SEARCH('Listados Datos'!$P$6,Z398)))</xm:f>
            <xm:f>'Listados Datos'!$P$6</xm:f>
            <x14:dxf>
              <fill>
                <patternFill>
                  <bgColor rgb="FFFFC000"/>
                </patternFill>
              </fill>
            </x14:dxf>
          </x14:cfRule>
          <x14:cfRule type="containsText" priority="7099" operator="containsText" id="{747F23C5-5166-463F-9B51-36A946F65164}">
            <xm:f>NOT(ISERROR(SEARCH('Listados Datos'!$P$7,Z398)))</xm:f>
            <xm:f>'Listados Datos'!$P$7</xm:f>
            <x14:dxf>
              <fill>
                <patternFill>
                  <bgColor rgb="FFFF0000"/>
                </patternFill>
              </fill>
            </x14:dxf>
          </x14:cfRule>
          <xm:sqref>Z398</xm:sqref>
        </x14:conditionalFormatting>
        <x14:conditionalFormatting xmlns:xm="http://schemas.microsoft.com/office/excel/2006/main">
          <x14:cfRule type="containsText" priority="7081" operator="containsText" id="{6068AFB1-EE8D-41B2-8F15-2CBF2E9533C0}">
            <xm:f>NOT(ISERROR(SEARCH('Listados Datos'!$T$3,AT398)))</xm:f>
            <xm:f>'Listados Datos'!$T$3</xm:f>
            <x14:dxf>
              <fill>
                <patternFill patternType="solid">
                  <bgColor rgb="FFC00000"/>
                </patternFill>
              </fill>
            </x14:dxf>
          </x14:cfRule>
          <x14:cfRule type="containsText" priority="7082" operator="containsText" id="{C943B3E7-5029-4D96-9071-91E1FF57ABB4}">
            <xm:f>NOT(ISERROR(SEARCH('Listados Datos'!$T$4,AT398)))</xm:f>
            <xm:f>'Listados Datos'!$T$4</xm:f>
            <x14:dxf>
              <font>
                <b/>
                <i val="0"/>
                <color theme="0"/>
              </font>
              <fill>
                <patternFill>
                  <bgColor rgb="FFE26B0A"/>
                </patternFill>
              </fill>
            </x14:dxf>
          </x14:cfRule>
          <x14:cfRule type="containsText" priority="7083" operator="containsText" id="{9F3EA5C5-FB07-4CD0-93CD-D958472FBB78}">
            <xm:f>NOT(ISERROR(SEARCH('Listados Datos'!$T$5,AT398)))</xm:f>
            <xm:f>'Listados Datos'!$T$5</xm:f>
            <x14:dxf>
              <font>
                <b/>
                <i val="0"/>
                <color auto="1"/>
              </font>
              <fill>
                <patternFill>
                  <bgColor rgb="FFFFFF00"/>
                </patternFill>
              </fill>
            </x14:dxf>
          </x14:cfRule>
          <x14:cfRule type="containsText" priority="7084" operator="containsText" id="{8E53F96D-1BDE-4BAC-BB34-BF238D899BFC}">
            <xm:f>NOT(ISERROR(SEARCH('Listados Datos'!$T$6,AT398)))</xm:f>
            <xm:f>'Listados Datos'!$T$6</xm:f>
            <x14:dxf>
              <font>
                <b/>
                <i val="0"/>
              </font>
              <fill>
                <patternFill>
                  <bgColor rgb="FF92D050"/>
                </patternFill>
              </fill>
            </x14:dxf>
          </x14:cfRule>
          <xm:sqref>AT398</xm:sqref>
        </x14:conditionalFormatting>
        <x14:conditionalFormatting xmlns:xm="http://schemas.microsoft.com/office/excel/2006/main">
          <x14:cfRule type="containsText" priority="7029" operator="containsText" id="{FDE320BA-ADA0-4D8E-80A7-A60CBF1FBEC9}">
            <xm:f>NOT(ISERROR(SEARCH('Listados Datos'!$P$3,AR404)))</xm:f>
            <xm:f>'Listados Datos'!$P$3</xm:f>
            <x14:dxf>
              <fill>
                <patternFill>
                  <bgColor rgb="FF99CC00"/>
                </patternFill>
              </fill>
            </x14:dxf>
          </x14:cfRule>
          <x14:cfRule type="containsText" priority="7030" operator="containsText" id="{A56B174B-2AC5-43B5-A43E-80539C1B6D96}">
            <xm:f>NOT(ISERROR(SEARCH('Listados Datos'!$P$4,AR404)))</xm:f>
            <xm:f>'Listados Datos'!$P$4</xm:f>
            <x14:dxf>
              <fill>
                <patternFill>
                  <bgColor rgb="FF33CC33"/>
                </patternFill>
              </fill>
            </x14:dxf>
          </x14:cfRule>
          <x14:cfRule type="containsText" priority="7031" operator="containsText" id="{DE0D76B8-912C-455C-B4EC-B452A8AF34E5}">
            <xm:f>NOT(ISERROR(SEARCH('Listados Datos'!$P$5,AR404)))</xm:f>
            <xm:f>'Listados Datos'!$P$5</xm:f>
            <x14:dxf>
              <fill>
                <patternFill>
                  <bgColor rgb="FFFFFF00"/>
                </patternFill>
              </fill>
            </x14:dxf>
          </x14:cfRule>
          <x14:cfRule type="containsText" priority="7032" operator="containsText" id="{AA975A70-5F7F-4677-BF87-9C9ADDF2321F}">
            <xm:f>NOT(ISERROR(SEARCH('Listados Datos'!$P$6,AR404)))</xm:f>
            <xm:f>'Listados Datos'!$P$6</xm:f>
            <x14:dxf>
              <fill>
                <patternFill>
                  <bgColor rgb="FFFFC000"/>
                </patternFill>
              </fill>
            </x14:dxf>
          </x14:cfRule>
          <x14:cfRule type="containsText" priority="7033" operator="containsText" id="{8A6D35A9-E636-46BE-A245-D33E46CD640F}">
            <xm:f>NOT(ISERROR(SEARCH('Listados Datos'!$P$7,AR404)))</xm:f>
            <xm:f>'Listados Datos'!$P$7</xm:f>
            <x14:dxf>
              <fill>
                <patternFill>
                  <bgColor rgb="FFFF0000"/>
                </patternFill>
              </fill>
            </x14:dxf>
          </x14:cfRule>
          <xm:sqref>AR404</xm:sqref>
        </x14:conditionalFormatting>
        <x14:conditionalFormatting xmlns:xm="http://schemas.microsoft.com/office/excel/2006/main">
          <x14:cfRule type="containsText" priority="7067" operator="containsText" id="{2695BD83-761E-49C5-A81D-885232DE200B}">
            <xm:f>NOT(ISERROR(SEARCH('Listados Datos'!$T$3,AF404)))</xm:f>
            <xm:f>'Listados Datos'!$T$3</xm:f>
            <x14:dxf>
              <fill>
                <patternFill patternType="solid">
                  <bgColor rgb="FFC00000"/>
                </patternFill>
              </fill>
            </x14:dxf>
          </x14:cfRule>
          <x14:cfRule type="containsText" priority="7068" operator="containsText" id="{6F24A529-AEF1-4A79-94CC-0AD19F96A445}">
            <xm:f>NOT(ISERROR(SEARCH('Listados Datos'!$T$4,AF404)))</xm:f>
            <xm:f>'Listados Datos'!$T$4</xm:f>
            <x14:dxf>
              <font>
                <b/>
                <i val="0"/>
                <color theme="0"/>
              </font>
              <fill>
                <patternFill>
                  <bgColor rgb="FFE26B0A"/>
                </patternFill>
              </fill>
            </x14:dxf>
          </x14:cfRule>
          <x14:cfRule type="containsText" priority="7069" operator="containsText" id="{72750E51-2B5A-465E-9778-51CCAE5995E3}">
            <xm:f>NOT(ISERROR(SEARCH('Listados Datos'!$T$5,AF404)))</xm:f>
            <xm:f>'Listados Datos'!$T$5</xm:f>
            <x14:dxf>
              <font>
                <b/>
                <i val="0"/>
                <color auto="1"/>
              </font>
              <fill>
                <patternFill>
                  <bgColor rgb="FFFFFF00"/>
                </patternFill>
              </fill>
            </x14:dxf>
          </x14:cfRule>
          <x14:cfRule type="containsText" priority="7070" operator="containsText" id="{C8520CF6-B9D1-48EF-B28D-15A4A96BD6D4}">
            <xm:f>NOT(ISERROR(SEARCH('Listados Datos'!$T$6,AF404)))</xm:f>
            <xm:f>'Listados Datos'!$T$6</xm:f>
            <x14:dxf>
              <font>
                <b/>
                <i val="0"/>
              </font>
              <fill>
                <patternFill>
                  <bgColor rgb="FF92D050"/>
                </patternFill>
              </fill>
            </x14:dxf>
          </x14:cfRule>
          <xm:sqref>AF404</xm:sqref>
        </x14:conditionalFormatting>
        <x14:conditionalFormatting xmlns:xm="http://schemas.microsoft.com/office/excel/2006/main">
          <x14:cfRule type="containsText" priority="7063" operator="containsText" id="{B9354D78-D1B7-4CA8-AF44-6095EB927175}">
            <xm:f>NOT(ISERROR(SEARCH('Listados Datos'!$T$3,AB404)))</xm:f>
            <xm:f>'Listados Datos'!$T$3</xm:f>
            <x14:dxf>
              <fill>
                <patternFill patternType="solid">
                  <bgColor rgb="FFC00000"/>
                </patternFill>
              </fill>
            </x14:dxf>
          </x14:cfRule>
          <x14:cfRule type="containsText" priority="7064" operator="containsText" id="{7F704C34-231C-4E7C-9030-DAEF4E8BFE42}">
            <xm:f>NOT(ISERROR(SEARCH('Listados Datos'!$T$4,AB404)))</xm:f>
            <xm:f>'Listados Datos'!$T$4</xm:f>
            <x14:dxf>
              <font>
                <b/>
                <i val="0"/>
                <color theme="0"/>
              </font>
              <fill>
                <patternFill>
                  <bgColor rgb="FFE26B0A"/>
                </patternFill>
              </fill>
            </x14:dxf>
          </x14:cfRule>
          <x14:cfRule type="containsText" priority="7065" operator="containsText" id="{2F444F2A-A75F-46AE-B50D-2098E3E321B0}">
            <xm:f>NOT(ISERROR(SEARCH('Listados Datos'!$T$5,AB404)))</xm:f>
            <xm:f>'Listados Datos'!$T$5</xm:f>
            <x14:dxf>
              <font>
                <b/>
                <i val="0"/>
                <color auto="1"/>
              </font>
              <fill>
                <patternFill>
                  <bgColor rgb="FFFFFF00"/>
                </patternFill>
              </fill>
            </x14:dxf>
          </x14:cfRule>
          <x14:cfRule type="containsText" priority="7066" operator="containsText" id="{59E99439-031E-4E4D-93A3-073C8553437E}">
            <xm:f>NOT(ISERROR(SEARCH('Listados Datos'!$T$6,AB404)))</xm:f>
            <xm:f>'Listados Datos'!$T$6</xm:f>
            <x14:dxf>
              <font>
                <b/>
                <i val="0"/>
              </font>
              <fill>
                <patternFill>
                  <bgColor rgb="FF92D050"/>
                </patternFill>
              </fill>
            </x14:dxf>
          </x14:cfRule>
          <xm:sqref>AB404</xm:sqref>
        </x14:conditionalFormatting>
        <x14:conditionalFormatting xmlns:xm="http://schemas.microsoft.com/office/excel/2006/main">
          <x14:cfRule type="containsText" priority="7053" operator="containsText" id="{B9CC0F07-61C0-4ADB-81DC-0357416CE34F}">
            <xm:f>NOT(ISERROR(SEARCH('Listados Datos'!$P$3,Z404)))</xm:f>
            <xm:f>'Listados Datos'!$P$3</xm:f>
            <x14:dxf>
              <fill>
                <patternFill>
                  <bgColor rgb="FF99CC00"/>
                </patternFill>
              </fill>
            </x14:dxf>
          </x14:cfRule>
          <x14:cfRule type="containsText" priority="7054" operator="containsText" id="{0EB118E2-052E-4E70-BF6C-C3C5D804AB14}">
            <xm:f>NOT(ISERROR(SEARCH('Listados Datos'!$P$4,Z404)))</xm:f>
            <xm:f>'Listados Datos'!$P$4</xm:f>
            <x14:dxf>
              <fill>
                <patternFill>
                  <bgColor rgb="FF33CC33"/>
                </patternFill>
              </fill>
            </x14:dxf>
          </x14:cfRule>
          <x14:cfRule type="containsText" priority="7055" operator="containsText" id="{22D48879-8B20-4A3F-B1B8-2BB29F86639B}">
            <xm:f>NOT(ISERROR(SEARCH('Listados Datos'!$P$5,Z404)))</xm:f>
            <xm:f>'Listados Datos'!$P$5</xm:f>
            <x14:dxf>
              <fill>
                <patternFill>
                  <bgColor rgb="FFFFFF00"/>
                </patternFill>
              </fill>
            </x14:dxf>
          </x14:cfRule>
          <x14:cfRule type="containsText" priority="7056" operator="containsText" id="{36FC6E71-986D-4251-BB93-7F20DD613C5B}">
            <xm:f>NOT(ISERROR(SEARCH('Listados Datos'!$P$6,Z404)))</xm:f>
            <xm:f>'Listados Datos'!$P$6</xm:f>
            <x14:dxf>
              <fill>
                <patternFill>
                  <bgColor rgb="FFFFC000"/>
                </patternFill>
              </fill>
            </x14:dxf>
          </x14:cfRule>
          <x14:cfRule type="containsText" priority="7057" operator="containsText" id="{9729D995-0D4C-4BE4-AA7F-A23AD9346C36}">
            <xm:f>NOT(ISERROR(SEARCH('Listados Datos'!$P$7,Z404)))</xm:f>
            <xm:f>'Listados Datos'!$P$7</xm:f>
            <x14:dxf>
              <fill>
                <patternFill>
                  <bgColor rgb="FFFF0000"/>
                </patternFill>
              </fill>
            </x14:dxf>
          </x14:cfRule>
          <xm:sqref>Z404</xm:sqref>
        </x14:conditionalFormatting>
        <x14:conditionalFormatting xmlns:xm="http://schemas.microsoft.com/office/excel/2006/main">
          <x14:cfRule type="containsText" priority="7039" operator="containsText" id="{FF8204CF-95A3-46DE-98D9-AC18DE6A2ACA}">
            <xm:f>NOT(ISERROR(SEARCH('Listados Datos'!$T$3,AT404)))</xm:f>
            <xm:f>'Listados Datos'!$T$3</xm:f>
            <x14:dxf>
              <fill>
                <patternFill patternType="solid">
                  <bgColor rgb="FFC00000"/>
                </patternFill>
              </fill>
            </x14:dxf>
          </x14:cfRule>
          <x14:cfRule type="containsText" priority="7040" operator="containsText" id="{4E4F0E1E-3B02-47D8-93B5-51591A2A1C62}">
            <xm:f>NOT(ISERROR(SEARCH('Listados Datos'!$T$4,AT404)))</xm:f>
            <xm:f>'Listados Datos'!$T$4</xm:f>
            <x14:dxf>
              <font>
                <b/>
                <i val="0"/>
                <color theme="0"/>
              </font>
              <fill>
                <patternFill>
                  <bgColor rgb="FFE26B0A"/>
                </patternFill>
              </fill>
            </x14:dxf>
          </x14:cfRule>
          <x14:cfRule type="containsText" priority="7041" operator="containsText" id="{605C031A-204E-43A9-8267-C01DFD586025}">
            <xm:f>NOT(ISERROR(SEARCH('Listados Datos'!$T$5,AT404)))</xm:f>
            <xm:f>'Listados Datos'!$T$5</xm:f>
            <x14:dxf>
              <font>
                <b/>
                <i val="0"/>
                <color auto="1"/>
              </font>
              <fill>
                <patternFill>
                  <bgColor rgb="FFFFFF00"/>
                </patternFill>
              </fill>
            </x14:dxf>
          </x14:cfRule>
          <x14:cfRule type="containsText" priority="7042" operator="containsText" id="{81818963-A83A-4799-8A4A-DD7194045CE5}">
            <xm:f>NOT(ISERROR(SEARCH('Listados Datos'!$T$6,AT404)))</xm:f>
            <xm:f>'Listados Datos'!$T$6</xm:f>
            <x14:dxf>
              <font>
                <b/>
                <i val="0"/>
              </font>
              <fill>
                <patternFill>
                  <bgColor rgb="FF92D050"/>
                </patternFill>
              </fill>
            </x14:dxf>
          </x14:cfRule>
          <xm:sqref>AT404</xm:sqref>
        </x14:conditionalFormatting>
        <x14:conditionalFormatting xmlns:xm="http://schemas.microsoft.com/office/excel/2006/main">
          <x14:cfRule type="containsText" priority="7025" operator="containsText" id="{336C5EFA-7001-4C85-BE00-23AB3410684F}">
            <xm:f>NOT(ISERROR(SEARCH('Listados Datos'!$T$3,AF410)))</xm:f>
            <xm:f>'Listados Datos'!$T$3</xm:f>
            <x14:dxf>
              <fill>
                <patternFill patternType="solid">
                  <bgColor rgb="FFC00000"/>
                </patternFill>
              </fill>
            </x14:dxf>
          </x14:cfRule>
          <x14:cfRule type="containsText" priority="7026" operator="containsText" id="{2AA737EC-0C02-4D3F-B6D6-6687F009FE4B}">
            <xm:f>NOT(ISERROR(SEARCH('Listados Datos'!$T$4,AF410)))</xm:f>
            <xm:f>'Listados Datos'!$T$4</xm:f>
            <x14:dxf>
              <font>
                <b/>
                <i val="0"/>
                <color theme="0"/>
              </font>
              <fill>
                <patternFill>
                  <bgColor rgb="FFE26B0A"/>
                </patternFill>
              </fill>
            </x14:dxf>
          </x14:cfRule>
          <x14:cfRule type="containsText" priority="7027" operator="containsText" id="{A1196370-2720-45EC-97EA-4DF563F03E37}">
            <xm:f>NOT(ISERROR(SEARCH('Listados Datos'!$T$5,AF410)))</xm:f>
            <xm:f>'Listados Datos'!$T$5</xm:f>
            <x14:dxf>
              <font>
                <b/>
                <i val="0"/>
                <color auto="1"/>
              </font>
              <fill>
                <patternFill>
                  <bgColor rgb="FFFFFF00"/>
                </patternFill>
              </fill>
            </x14:dxf>
          </x14:cfRule>
          <x14:cfRule type="containsText" priority="7028" operator="containsText" id="{6E4E8938-8696-4FC7-8380-F72E63083E69}">
            <xm:f>NOT(ISERROR(SEARCH('Listados Datos'!$T$6,AF410)))</xm:f>
            <xm:f>'Listados Datos'!$T$6</xm:f>
            <x14:dxf>
              <font>
                <b/>
                <i val="0"/>
              </font>
              <fill>
                <patternFill>
                  <bgColor rgb="FF92D050"/>
                </patternFill>
              </fill>
            </x14:dxf>
          </x14:cfRule>
          <xm:sqref>AF410</xm:sqref>
        </x14:conditionalFormatting>
        <x14:conditionalFormatting xmlns:xm="http://schemas.microsoft.com/office/excel/2006/main">
          <x14:cfRule type="containsText" priority="7021" operator="containsText" id="{5339D4F6-F84D-4804-8E64-51EE1AD83490}">
            <xm:f>NOT(ISERROR(SEARCH('Listados Datos'!$T$3,AB410)))</xm:f>
            <xm:f>'Listados Datos'!$T$3</xm:f>
            <x14:dxf>
              <fill>
                <patternFill patternType="solid">
                  <bgColor rgb="FFC00000"/>
                </patternFill>
              </fill>
            </x14:dxf>
          </x14:cfRule>
          <x14:cfRule type="containsText" priority="7022" operator="containsText" id="{ACCDDD03-6612-4FDD-BAC4-07FF9C4EB8A8}">
            <xm:f>NOT(ISERROR(SEARCH('Listados Datos'!$T$4,AB410)))</xm:f>
            <xm:f>'Listados Datos'!$T$4</xm:f>
            <x14:dxf>
              <font>
                <b/>
                <i val="0"/>
                <color theme="0"/>
              </font>
              <fill>
                <patternFill>
                  <bgColor rgb="FFE26B0A"/>
                </patternFill>
              </fill>
            </x14:dxf>
          </x14:cfRule>
          <x14:cfRule type="containsText" priority="7023" operator="containsText" id="{41BC52C1-EB14-41C7-A55E-87CD94FDE670}">
            <xm:f>NOT(ISERROR(SEARCH('Listados Datos'!$T$5,AB410)))</xm:f>
            <xm:f>'Listados Datos'!$T$5</xm:f>
            <x14:dxf>
              <font>
                <b/>
                <i val="0"/>
                <color auto="1"/>
              </font>
              <fill>
                <patternFill>
                  <bgColor rgb="FFFFFF00"/>
                </patternFill>
              </fill>
            </x14:dxf>
          </x14:cfRule>
          <x14:cfRule type="containsText" priority="7024" operator="containsText" id="{211B2D18-C90E-4EB8-9B94-ACF5C6EF55B7}">
            <xm:f>NOT(ISERROR(SEARCH('Listados Datos'!$T$6,AB410)))</xm:f>
            <xm:f>'Listados Datos'!$T$6</xm:f>
            <x14:dxf>
              <font>
                <b/>
                <i val="0"/>
              </font>
              <fill>
                <patternFill>
                  <bgColor rgb="FF92D050"/>
                </patternFill>
              </fill>
            </x14:dxf>
          </x14:cfRule>
          <xm:sqref>AB410</xm:sqref>
        </x14:conditionalFormatting>
        <x14:conditionalFormatting xmlns:xm="http://schemas.microsoft.com/office/excel/2006/main">
          <x14:cfRule type="containsText" priority="7011" operator="containsText" id="{7599AF55-2594-4122-A27E-59801092E420}">
            <xm:f>NOT(ISERROR(SEARCH('Listados Datos'!$P$3,Z410)))</xm:f>
            <xm:f>'Listados Datos'!$P$3</xm:f>
            <x14:dxf>
              <fill>
                <patternFill>
                  <bgColor rgb="FF99CC00"/>
                </patternFill>
              </fill>
            </x14:dxf>
          </x14:cfRule>
          <x14:cfRule type="containsText" priority="7012" operator="containsText" id="{D488A92E-DFA0-4A05-B1CA-C7E3751E0737}">
            <xm:f>NOT(ISERROR(SEARCH('Listados Datos'!$P$4,Z410)))</xm:f>
            <xm:f>'Listados Datos'!$P$4</xm:f>
            <x14:dxf>
              <fill>
                <patternFill>
                  <bgColor rgb="FF33CC33"/>
                </patternFill>
              </fill>
            </x14:dxf>
          </x14:cfRule>
          <x14:cfRule type="containsText" priority="7013" operator="containsText" id="{2BBC34B4-9AAE-4052-8D7E-287FF3838549}">
            <xm:f>NOT(ISERROR(SEARCH('Listados Datos'!$P$5,Z410)))</xm:f>
            <xm:f>'Listados Datos'!$P$5</xm:f>
            <x14:dxf>
              <fill>
                <patternFill>
                  <bgColor rgb="FFFFFF00"/>
                </patternFill>
              </fill>
            </x14:dxf>
          </x14:cfRule>
          <x14:cfRule type="containsText" priority="7014" operator="containsText" id="{AA3EB3E5-07F9-4B5B-BCCD-AC8E2E272DA2}">
            <xm:f>NOT(ISERROR(SEARCH('Listados Datos'!$P$6,Z410)))</xm:f>
            <xm:f>'Listados Datos'!$P$6</xm:f>
            <x14:dxf>
              <fill>
                <patternFill>
                  <bgColor rgb="FFFFC000"/>
                </patternFill>
              </fill>
            </x14:dxf>
          </x14:cfRule>
          <x14:cfRule type="containsText" priority="7015" operator="containsText" id="{47A678C0-345A-44CA-93C8-47A71FE77D4F}">
            <xm:f>NOT(ISERROR(SEARCH('Listados Datos'!$P$7,Z410)))</xm:f>
            <xm:f>'Listados Datos'!$P$7</xm:f>
            <x14:dxf>
              <fill>
                <patternFill>
                  <bgColor rgb="FFFF0000"/>
                </patternFill>
              </fill>
            </x14:dxf>
          </x14:cfRule>
          <xm:sqref>Z410</xm:sqref>
        </x14:conditionalFormatting>
        <x14:conditionalFormatting xmlns:xm="http://schemas.microsoft.com/office/excel/2006/main">
          <x14:cfRule type="containsText" priority="6997" operator="containsText" id="{10C89856-4507-43E2-8852-50C9121CCBF1}">
            <xm:f>NOT(ISERROR(SEARCH('Listados Datos'!$T$3,AT410)))</xm:f>
            <xm:f>'Listados Datos'!$T$3</xm:f>
            <x14:dxf>
              <fill>
                <patternFill patternType="solid">
                  <bgColor rgb="FFC00000"/>
                </patternFill>
              </fill>
            </x14:dxf>
          </x14:cfRule>
          <x14:cfRule type="containsText" priority="6998" operator="containsText" id="{32B76C33-F91B-4F77-B04E-5E4612AD3F33}">
            <xm:f>NOT(ISERROR(SEARCH('Listados Datos'!$T$4,AT410)))</xm:f>
            <xm:f>'Listados Datos'!$T$4</xm:f>
            <x14:dxf>
              <font>
                <b/>
                <i val="0"/>
                <color theme="0"/>
              </font>
              <fill>
                <patternFill>
                  <bgColor rgb="FFE26B0A"/>
                </patternFill>
              </fill>
            </x14:dxf>
          </x14:cfRule>
          <x14:cfRule type="containsText" priority="6999" operator="containsText" id="{39499272-87C2-4222-BDC1-63FA0A1EB3AA}">
            <xm:f>NOT(ISERROR(SEARCH('Listados Datos'!$T$5,AT410)))</xm:f>
            <xm:f>'Listados Datos'!$T$5</xm:f>
            <x14:dxf>
              <font>
                <b/>
                <i val="0"/>
                <color auto="1"/>
              </font>
              <fill>
                <patternFill>
                  <bgColor rgb="FFFFFF00"/>
                </patternFill>
              </fill>
            </x14:dxf>
          </x14:cfRule>
          <x14:cfRule type="containsText" priority="7000" operator="containsText" id="{B0753882-8588-4ECF-9E45-05CCC89FB93B}">
            <xm:f>NOT(ISERROR(SEARCH('Listados Datos'!$T$6,AT410)))</xm:f>
            <xm:f>'Listados Datos'!$T$6</xm:f>
            <x14:dxf>
              <font>
                <b/>
                <i val="0"/>
              </font>
              <fill>
                <patternFill>
                  <bgColor rgb="FF92D050"/>
                </patternFill>
              </fill>
            </x14:dxf>
          </x14:cfRule>
          <xm:sqref>AT410</xm:sqref>
        </x14:conditionalFormatting>
        <x14:conditionalFormatting xmlns:xm="http://schemas.microsoft.com/office/excel/2006/main">
          <x14:cfRule type="containsText" priority="6823" operator="containsText" id="{067EDB74-321F-4489-87AC-E6CD705AA65C}">
            <xm:f>NOT(ISERROR(SEARCH('Listados Datos'!$P$3,AR421)))</xm:f>
            <xm:f>'Listados Datos'!$P$3</xm:f>
            <x14:dxf>
              <fill>
                <patternFill>
                  <bgColor rgb="FF99CC00"/>
                </patternFill>
              </fill>
            </x14:dxf>
          </x14:cfRule>
          <x14:cfRule type="containsText" priority="6824" operator="containsText" id="{ACFD7411-6773-4D10-8883-6AFB986D4FFE}">
            <xm:f>NOT(ISERROR(SEARCH('Listados Datos'!$P$4,AR421)))</xm:f>
            <xm:f>'Listados Datos'!$P$4</xm:f>
            <x14:dxf>
              <fill>
                <patternFill>
                  <bgColor rgb="FF33CC33"/>
                </patternFill>
              </fill>
            </x14:dxf>
          </x14:cfRule>
          <x14:cfRule type="containsText" priority="6825" operator="containsText" id="{9E98300B-B5DE-4C0F-A1F9-61CB1E8E814E}">
            <xm:f>NOT(ISERROR(SEARCH('Listados Datos'!$P$5,AR421)))</xm:f>
            <xm:f>'Listados Datos'!$P$5</xm:f>
            <x14:dxf>
              <fill>
                <patternFill>
                  <bgColor rgb="FFFFFF00"/>
                </patternFill>
              </fill>
            </x14:dxf>
          </x14:cfRule>
          <x14:cfRule type="containsText" priority="6826" operator="containsText" id="{81E36242-1A67-4C46-9842-9D44DBB3DC80}">
            <xm:f>NOT(ISERROR(SEARCH('Listados Datos'!$P$6,AR421)))</xm:f>
            <xm:f>'Listados Datos'!$P$6</xm:f>
            <x14:dxf>
              <fill>
                <patternFill>
                  <bgColor rgb="FFFFC000"/>
                </patternFill>
              </fill>
            </x14:dxf>
          </x14:cfRule>
          <x14:cfRule type="containsText" priority="6827" operator="containsText" id="{E4A11F5C-B6F6-44E7-BE89-05F95A60EC6C}">
            <xm:f>NOT(ISERROR(SEARCH('Listados Datos'!$P$7,AR421)))</xm:f>
            <xm:f>'Listados Datos'!$P$7</xm:f>
            <x14:dxf>
              <fill>
                <patternFill>
                  <bgColor rgb="FFFF0000"/>
                </patternFill>
              </fill>
            </x14:dxf>
          </x14:cfRule>
          <xm:sqref>AR421</xm:sqref>
        </x14:conditionalFormatting>
        <x14:conditionalFormatting xmlns:xm="http://schemas.microsoft.com/office/excel/2006/main">
          <x14:cfRule type="containsText" priority="6889" operator="containsText" id="{D649CB7D-5F8C-4621-9C30-242B71BB76AE}">
            <xm:f>NOT(ISERROR(SEARCH('Listados Datos'!$T$3,AT423)))</xm:f>
            <xm:f>'Listados Datos'!$T$3</xm:f>
            <x14:dxf>
              <fill>
                <patternFill patternType="solid">
                  <bgColor rgb="FFC00000"/>
                </patternFill>
              </fill>
            </x14:dxf>
          </x14:cfRule>
          <x14:cfRule type="containsText" priority="6890" operator="containsText" id="{6913259A-1211-426D-AE7F-0052CC2B00D9}">
            <xm:f>NOT(ISERROR(SEARCH('Listados Datos'!$T$4,AT423)))</xm:f>
            <xm:f>'Listados Datos'!$T$4</xm:f>
            <x14:dxf>
              <font>
                <b/>
                <i val="0"/>
                <color theme="0"/>
              </font>
              <fill>
                <patternFill>
                  <bgColor rgb="FFE26B0A"/>
                </patternFill>
              </fill>
            </x14:dxf>
          </x14:cfRule>
          <x14:cfRule type="containsText" priority="6891" operator="containsText" id="{5A3A95F0-B00F-44F4-93E4-49F74373966D}">
            <xm:f>NOT(ISERROR(SEARCH('Listados Datos'!$T$5,AT423)))</xm:f>
            <xm:f>'Listados Datos'!$T$5</xm:f>
            <x14:dxf>
              <font>
                <b/>
                <i val="0"/>
                <color auto="1"/>
              </font>
              <fill>
                <patternFill>
                  <bgColor rgb="FFFFFF00"/>
                </patternFill>
              </fill>
            </x14:dxf>
          </x14:cfRule>
          <x14:cfRule type="containsText" priority="6892" operator="containsText" id="{A0F228C6-711D-41D0-98F7-B2D6857CE771}">
            <xm:f>NOT(ISERROR(SEARCH('Listados Datos'!$T$6,AT423)))</xm:f>
            <xm:f>'Listados Datos'!$T$6</xm:f>
            <x14:dxf>
              <font>
                <b/>
                <i val="0"/>
              </font>
              <fill>
                <patternFill>
                  <bgColor rgb="FF92D050"/>
                </patternFill>
              </fill>
            </x14:dxf>
          </x14:cfRule>
          <xm:sqref>AT423</xm:sqref>
        </x14:conditionalFormatting>
        <x14:conditionalFormatting xmlns:xm="http://schemas.microsoft.com/office/excel/2006/main">
          <x14:cfRule type="containsText" priority="6879" operator="containsText" id="{A134CC82-A5AF-4890-AC39-670B1DF8D456}">
            <xm:f>NOT(ISERROR(SEARCH('Listados Datos'!$P$3,AR423)))</xm:f>
            <xm:f>'Listados Datos'!$P$3</xm:f>
            <x14:dxf>
              <fill>
                <patternFill>
                  <bgColor rgb="FF99CC00"/>
                </patternFill>
              </fill>
            </x14:dxf>
          </x14:cfRule>
          <x14:cfRule type="containsText" priority="6880" operator="containsText" id="{420C6431-9197-45C0-ACF6-90F578CABCB5}">
            <xm:f>NOT(ISERROR(SEARCH('Listados Datos'!$P$4,AR423)))</xm:f>
            <xm:f>'Listados Datos'!$P$4</xm:f>
            <x14:dxf>
              <fill>
                <patternFill>
                  <bgColor rgb="FF33CC33"/>
                </patternFill>
              </fill>
            </x14:dxf>
          </x14:cfRule>
          <x14:cfRule type="containsText" priority="6881" operator="containsText" id="{15CB3F88-B506-4872-A13E-B5C944A963D3}">
            <xm:f>NOT(ISERROR(SEARCH('Listados Datos'!$P$5,AR423)))</xm:f>
            <xm:f>'Listados Datos'!$P$5</xm:f>
            <x14:dxf>
              <fill>
                <patternFill>
                  <bgColor rgb="FFFFFF00"/>
                </patternFill>
              </fill>
            </x14:dxf>
          </x14:cfRule>
          <x14:cfRule type="containsText" priority="6882" operator="containsText" id="{74ADB944-3D96-4656-B03E-6B7E3FB7709E}">
            <xm:f>NOT(ISERROR(SEARCH('Listados Datos'!$P$6,AR423)))</xm:f>
            <xm:f>'Listados Datos'!$P$6</xm:f>
            <x14:dxf>
              <fill>
                <patternFill>
                  <bgColor rgb="FFFFC000"/>
                </patternFill>
              </fill>
            </x14:dxf>
          </x14:cfRule>
          <x14:cfRule type="containsText" priority="6883" operator="containsText" id="{623A731B-8515-4A1C-9776-2E8D99F0CDA5}">
            <xm:f>NOT(ISERROR(SEARCH('Listados Datos'!$P$7,AR423)))</xm:f>
            <xm:f>'Listados Datos'!$P$7</xm:f>
            <x14:dxf>
              <fill>
                <patternFill>
                  <bgColor rgb="FFFF0000"/>
                </patternFill>
              </fill>
            </x14:dxf>
          </x14:cfRule>
          <xm:sqref>AR423</xm:sqref>
        </x14:conditionalFormatting>
        <x14:conditionalFormatting xmlns:xm="http://schemas.microsoft.com/office/excel/2006/main">
          <x14:cfRule type="containsText" priority="6847" operator="containsText" id="{05CB195C-8050-45A2-BA86-4F4D227DBA4C}">
            <xm:f>NOT(ISERROR(SEARCH('Listados Datos'!$T$3,AT420)))</xm:f>
            <xm:f>'Listados Datos'!$T$3</xm:f>
            <x14:dxf>
              <fill>
                <patternFill patternType="solid">
                  <bgColor rgb="FFC00000"/>
                </patternFill>
              </fill>
            </x14:dxf>
          </x14:cfRule>
          <x14:cfRule type="containsText" priority="6848" operator="containsText" id="{A2DA6EF0-9A06-4298-8B54-3D01B00D311E}">
            <xm:f>NOT(ISERROR(SEARCH('Listados Datos'!$T$4,AT420)))</xm:f>
            <xm:f>'Listados Datos'!$T$4</xm:f>
            <x14:dxf>
              <font>
                <b/>
                <i val="0"/>
                <color theme="0"/>
              </font>
              <fill>
                <patternFill>
                  <bgColor rgb="FFE26B0A"/>
                </patternFill>
              </fill>
            </x14:dxf>
          </x14:cfRule>
          <x14:cfRule type="containsText" priority="6849" operator="containsText" id="{2F2CB8E1-920F-4986-9306-F54692414F96}">
            <xm:f>NOT(ISERROR(SEARCH('Listados Datos'!$T$5,AT420)))</xm:f>
            <xm:f>'Listados Datos'!$T$5</xm:f>
            <x14:dxf>
              <font>
                <b/>
                <i val="0"/>
                <color auto="1"/>
              </font>
              <fill>
                <patternFill>
                  <bgColor rgb="FFFFFF00"/>
                </patternFill>
              </fill>
            </x14:dxf>
          </x14:cfRule>
          <x14:cfRule type="containsText" priority="6850" operator="containsText" id="{C253D904-A2BC-444B-BD6F-316D03076866}">
            <xm:f>NOT(ISERROR(SEARCH('Listados Datos'!$T$6,AT420)))</xm:f>
            <xm:f>'Listados Datos'!$T$6</xm:f>
            <x14:dxf>
              <font>
                <b/>
                <i val="0"/>
              </font>
              <fill>
                <patternFill>
                  <bgColor rgb="FF92D050"/>
                </patternFill>
              </fill>
            </x14:dxf>
          </x14:cfRule>
          <xm:sqref>AT420</xm:sqref>
        </x14:conditionalFormatting>
        <x14:conditionalFormatting xmlns:xm="http://schemas.microsoft.com/office/excel/2006/main">
          <x14:cfRule type="containsText" priority="6837" operator="containsText" id="{C77C90AC-32D9-470F-9EA0-C517BAF714C9}">
            <xm:f>NOT(ISERROR(SEARCH('Listados Datos'!$P$3,AR420)))</xm:f>
            <xm:f>'Listados Datos'!$P$3</xm:f>
            <x14:dxf>
              <fill>
                <patternFill>
                  <bgColor rgb="FF99CC00"/>
                </patternFill>
              </fill>
            </x14:dxf>
          </x14:cfRule>
          <x14:cfRule type="containsText" priority="6838" operator="containsText" id="{FB658E11-96C0-4CF3-B9FB-E14C183E8809}">
            <xm:f>NOT(ISERROR(SEARCH('Listados Datos'!$P$4,AR420)))</xm:f>
            <xm:f>'Listados Datos'!$P$4</xm:f>
            <x14:dxf>
              <fill>
                <patternFill>
                  <bgColor rgb="FF33CC33"/>
                </patternFill>
              </fill>
            </x14:dxf>
          </x14:cfRule>
          <x14:cfRule type="containsText" priority="6839" operator="containsText" id="{6AE9144D-5879-4EB9-A441-C2B1A8D35FEF}">
            <xm:f>NOT(ISERROR(SEARCH('Listados Datos'!$P$5,AR420)))</xm:f>
            <xm:f>'Listados Datos'!$P$5</xm:f>
            <x14:dxf>
              <fill>
                <patternFill>
                  <bgColor rgb="FFFFFF00"/>
                </patternFill>
              </fill>
            </x14:dxf>
          </x14:cfRule>
          <x14:cfRule type="containsText" priority="6840" operator="containsText" id="{4BDD9896-BD04-491B-92DE-C123910AB45B}">
            <xm:f>NOT(ISERROR(SEARCH('Listados Datos'!$P$6,AR420)))</xm:f>
            <xm:f>'Listados Datos'!$P$6</xm:f>
            <x14:dxf>
              <fill>
                <patternFill>
                  <bgColor rgb="FFFFC000"/>
                </patternFill>
              </fill>
            </x14:dxf>
          </x14:cfRule>
          <x14:cfRule type="containsText" priority="6841" operator="containsText" id="{B1E18020-5B98-4F06-BE59-D07BDCD9315E}">
            <xm:f>NOT(ISERROR(SEARCH('Listados Datos'!$P$7,AR420)))</xm:f>
            <xm:f>'Listados Datos'!$P$7</xm:f>
            <x14:dxf>
              <fill>
                <patternFill>
                  <bgColor rgb="FFFF0000"/>
                </patternFill>
              </fill>
            </x14:dxf>
          </x14:cfRule>
          <xm:sqref>AR420</xm:sqref>
        </x14:conditionalFormatting>
        <x14:conditionalFormatting xmlns:xm="http://schemas.microsoft.com/office/excel/2006/main">
          <x14:cfRule type="containsText" priority="6955" operator="containsText" id="{0951714D-FDD0-46A2-891A-6DDEE55C2E4C}">
            <xm:f>NOT(ISERROR(SEARCH('Listados Datos'!$T$3,AF418)))</xm:f>
            <xm:f>'Listados Datos'!$T$3</xm:f>
            <x14:dxf>
              <fill>
                <patternFill patternType="solid">
                  <bgColor rgb="FFC00000"/>
                </patternFill>
              </fill>
            </x14:dxf>
          </x14:cfRule>
          <x14:cfRule type="containsText" priority="6956" operator="containsText" id="{33B0BDB0-D23D-4F05-B3E3-135C752F0729}">
            <xm:f>NOT(ISERROR(SEARCH('Listados Datos'!$T$4,AF418)))</xm:f>
            <xm:f>'Listados Datos'!$T$4</xm:f>
            <x14:dxf>
              <font>
                <b/>
                <i val="0"/>
                <color theme="0"/>
              </font>
              <fill>
                <patternFill>
                  <bgColor rgb="FFE26B0A"/>
                </patternFill>
              </fill>
            </x14:dxf>
          </x14:cfRule>
          <x14:cfRule type="containsText" priority="6957" operator="containsText" id="{B663C9BF-10E4-4F5F-9BFA-DF8394F99633}">
            <xm:f>NOT(ISERROR(SEARCH('Listados Datos'!$T$5,AF418)))</xm:f>
            <xm:f>'Listados Datos'!$T$5</xm:f>
            <x14:dxf>
              <font>
                <b/>
                <i val="0"/>
                <color auto="1"/>
              </font>
              <fill>
                <patternFill>
                  <bgColor rgb="FFFFFF00"/>
                </patternFill>
              </fill>
            </x14:dxf>
          </x14:cfRule>
          <x14:cfRule type="containsText" priority="6958" operator="containsText" id="{2606604A-9525-44B1-A586-BAC5DF477F32}">
            <xm:f>NOT(ISERROR(SEARCH('Listados Datos'!$T$6,AF418)))</xm:f>
            <xm:f>'Listados Datos'!$T$6</xm:f>
            <x14:dxf>
              <font>
                <b/>
                <i val="0"/>
              </font>
              <fill>
                <patternFill>
                  <bgColor rgb="FF92D050"/>
                </patternFill>
              </fill>
            </x14:dxf>
          </x14:cfRule>
          <xm:sqref>AF418:AF419 AF423</xm:sqref>
        </x14:conditionalFormatting>
        <x14:conditionalFormatting xmlns:xm="http://schemas.microsoft.com/office/excel/2006/main">
          <x14:cfRule type="containsText" priority="6951" operator="containsText" id="{23FCF427-3B21-4F70-AA60-79C60446E971}">
            <xm:f>NOT(ISERROR(SEARCH('Listados Datos'!$T$3,AB418)))</xm:f>
            <xm:f>'Listados Datos'!$T$3</xm:f>
            <x14:dxf>
              <fill>
                <patternFill patternType="solid">
                  <bgColor rgb="FFC00000"/>
                </patternFill>
              </fill>
            </x14:dxf>
          </x14:cfRule>
          <x14:cfRule type="containsText" priority="6952" operator="containsText" id="{27628365-52AF-4FB9-9202-B4DD9D6785F8}">
            <xm:f>NOT(ISERROR(SEARCH('Listados Datos'!$T$4,AB418)))</xm:f>
            <xm:f>'Listados Datos'!$T$4</xm:f>
            <x14:dxf>
              <font>
                <b/>
                <i val="0"/>
                <color theme="0"/>
              </font>
              <fill>
                <patternFill>
                  <bgColor rgb="FFE26B0A"/>
                </patternFill>
              </fill>
            </x14:dxf>
          </x14:cfRule>
          <x14:cfRule type="containsText" priority="6953" operator="containsText" id="{52423D6C-729D-441F-AC6A-33C436FB4819}">
            <xm:f>NOT(ISERROR(SEARCH('Listados Datos'!$T$5,AB418)))</xm:f>
            <xm:f>'Listados Datos'!$T$5</xm:f>
            <x14:dxf>
              <font>
                <b/>
                <i val="0"/>
                <color auto="1"/>
              </font>
              <fill>
                <patternFill>
                  <bgColor rgb="FFFFFF00"/>
                </patternFill>
              </fill>
            </x14:dxf>
          </x14:cfRule>
          <x14:cfRule type="containsText" priority="6954" operator="containsText" id="{E272C9F6-0AF1-4665-89C0-BC8392717166}">
            <xm:f>NOT(ISERROR(SEARCH('Listados Datos'!$T$6,AB418)))</xm:f>
            <xm:f>'Listados Datos'!$T$6</xm:f>
            <x14:dxf>
              <font>
                <b/>
                <i val="0"/>
              </font>
              <fill>
                <patternFill>
                  <bgColor rgb="FF92D050"/>
                </patternFill>
              </fill>
            </x14:dxf>
          </x14:cfRule>
          <xm:sqref>AB418:AB419</xm:sqref>
        </x14:conditionalFormatting>
        <x14:conditionalFormatting xmlns:xm="http://schemas.microsoft.com/office/excel/2006/main">
          <x14:cfRule type="containsText" priority="6941" operator="containsText" id="{B01A6A44-4B62-4126-907A-D851C827778B}">
            <xm:f>NOT(ISERROR(SEARCH('Listados Datos'!$P$3,Z418)))</xm:f>
            <xm:f>'Listados Datos'!$P$3</xm:f>
            <x14:dxf>
              <fill>
                <patternFill>
                  <bgColor rgb="FF99CC00"/>
                </patternFill>
              </fill>
            </x14:dxf>
          </x14:cfRule>
          <x14:cfRule type="containsText" priority="6942" operator="containsText" id="{A8739555-C7C3-4559-9667-94A5CA40098D}">
            <xm:f>NOT(ISERROR(SEARCH('Listados Datos'!$P$4,Z418)))</xm:f>
            <xm:f>'Listados Datos'!$P$4</xm:f>
            <x14:dxf>
              <fill>
                <patternFill>
                  <bgColor rgb="FF33CC33"/>
                </patternFill>
              </fill>
            </x14:dxf>
          </x14:cfRule>
          <x14:cfRule type="containsText" priority="6943" operator="containsText" id="{826DDA3C-3A7C-413B-916C-28C994AD9175}">
            <xm:f>NOT(ISERROR(SEARCH('Listados Datos'!$P$5,Z418)))</xm:f>
            <xm:f>'Listados Datos'!$P$5</xm:f>
            <x14:dxf>
              <fill>
                <patternFill>
                  <bgColor rgb="FFFFFF00"/>
                </patternFill>
              </fill>
            </x14:dxf>
          </x14:cfRule>
          <x14:cfRule type="containsText" priority="6944" operator="containsText" id="{314D4D6F-0A8B-44FA-899D-0E6A3CF2136C}">
            <xm:f>NOT(ISERROR(SEARCH('Listados Datos'!$P$6,Z418)))</xm:f>
            <xm:f>'Listados Datos'!$P$6</xm:f>
            <x14:dxf>
              <fill>
                <patternFill>
                  <bgColor rgb="FFFFC000"/>
                </patternFill>
              </fill>
            </x14:dxf>
          </x14:cfRule>
          <x14:cfRule type="containsText" priority="6945" operator="containsText" id="{D6901023-183F-493B-B827-E360FEFC8F50}">
            <xm:f>NOT(ISERROR(SEARCH('Listados Datos'!$P$7,Z418)))</xm:f>
            <xm:f>'Listados Datos'!$P$7</xm:f>
            <x14:dxf>
              <fill>
                <patternFill>
                  <bgColor rgb="FFFF0000"/>
                </patternFill>
              </fill>
            </x14:dxf>
          </x14:cfRule>
          <xm:sqref>Z418:Z419</xm:sqref>
        </x14:conditionalFormatting>
        <x14:conditionalFormatting xmlns:xm="http://schemas.microsoft.com/office/excel/2006/main">
          <x14:cfRule type="containsText" priority="6917" operator="containsText" id="{0A6822D8-4F6F-405B-B467-DE6A6B2F0C64}">
            <xm:f>NOT(ISERROR(SEARCH('Listados Datos'!$T$3,AT418)))</xm:f>
            <xm:f>'Listados Datos'!$T$3</xm:f>
            <x14:dxf>
              <fill>
                <patternFill patternType="solid">
                  <bgColor rgb="FFC00000"/>
                </patternFill>
              </fill>
            </x14:dxf>
          </x14:cfRule>
          <x14:cfRule type="containsText" priority="6918" operator="containsText" id="{C5F389D7-FB80-428A-B5C4-86793EDE0F93}">
            <xm:f>NOT(ISERROR(SEARCH('Listados Datos'!$T$4,AT418)))</xm:f>
            <xm:f>'Listados Datos'!$T$4</xm:f>
            <x14:dxf>
              <font>
                <b/>
                <i val="0"/>
                <color theme="0"/>
              </font>
              <fill>
                <patternFill>
                  <bgColor rgb="FFE26B0A"/>
                </patternFill>
              </fill>
            </x14:dxf>
          </x14:cfRule>
          <x14:cfRule type="containsText" priority="6919" operator="containsText" id="{F01B73D3-326B-4608-A027-701FB8F529AE}">
            <xm:f>NOT(ISERROR(SEARCH('Listados Datos'!$T$5,AT418)))</xm:f>
            <xm:f>'Listados Datos'!$T$5</xm:f>
            <x14:dxf>
              <font>
                <b/>
                <i val="0"/>
                <color auto="1"/>
              </font>
              <fill>
                <patternFill>
                  <bgColor rgb="FFFFFF00"/>
                </patternFill>
              </fill>
            </x14:dxf>
          </x14:cfRule>
          <x14:cfRule type="containsText" priority="6920" operator="containsText" id="{28AC9EA2-207E-480B-A65C-EF303F9E75A0}">
            <xm:f>NOT(ISERROR(SEARCH('Listados Datos'!$T$6,AT418)))</xm:f>
            <xm:f>'Listados Datos'!$T$6</xm:f>
            <x14:dxf>
              <font>
                <b/>
                <i val="0"/>
              </font>
              <fill>
                <patternFill>
                  <bgColor rgb="FF92D050"/>
                </patternFill>
              </fill>
            </x14:dxf>
          </x14:cfRule>
          <xm:sqref>AT418</xm:sqref>
        </x14:conditionalFormatting>
        <x14:conditionalFormatting xmlns:xm="http://schemas.microsoft.com/office/excel/2006/main">
          <x14:cfRule type="containsText" priority="6907" operator="containsText" id="{40D374D6-9138-4E81-9AEE-3D507FAF470B}">
            <xm:f>NOT(ISERROR(SEARCH('Listados Datos'!$P$3,AR418)))</xm:f>
            <xm:f>'Listados Datos'!$P$3</xm:f>
            <x14:dxf>
              <fill>
                <patternFill>
                  <bgColor rgb="FF99CC00"/>
                </patternFill>
              </fill>
            </x14:dxf>
          </x14:cfRule>
          <x14:cfRule type="containsText" priority="6908" operator="containsText" id="{2E0F25FE-0F95-4B70-96E4-CFBFB06427D3}">
            <xm:f>NOT(ISERROR(SEARCH('Listados Datos'!$P$4,AR418)))</xm:f>
            <xm:f>'Listados Datos'!$P$4</xm:f>
            <x14:dxf>
              <fill>
                <patternFill>
                  <bgColor rgb="FF33CC33"/>
                </patternFill>
              </fill>
            </x14:dxf>
          </x14:cfRule>
          <x14:cfRule type="containsText" priority="6909" operator="containsText" id="{D6A452B3-DDF5-437A-9CA6-739E6B9C8836}">
            <xm:f>NOT(ISERROR(SEARCH('Listados Datos'!$P$5,AR418)))</xm:f>
            <xm:f>'Listados Datos'!$P$5</xm:f>
            <x14:dxf>
              <fill>
                <patternFill>
                  <bgColor rgb="FFFFFF00"/>
                </patternFill>
              </fill>
            </x14:dxf>
          </x14:cfRule>
          <x14:cfRule type="containsText" priority="6910" operator="containsText" id="{1927DD7D-F02D-47CF-A1F3-3285FC002A89}">
            <xm:f>NOT(ISERROR(SEARCH('Listados Datos'!$P$6,AR418)))</xm:f>
            <xm:f>'Listados Datos'!$P$6</xm:f>
            <x14:dxf>
              <fill>
                <patternFill>
                  <bgColor rgb="FFFFC000"/>
                </patternFill>
              </fill>
            </x14:dxf>
          </x14:cfRule>
          <x14:cfRule type="containsText" priority="6911" operator="containsText" id="{FBDEB46A-9FF9-4B7E-B181-386D9249A387}">
            <xm:f>NOT(ISERROR(SEARCH('Listados Datos'!$P$7,AR418)))</xm:f>
            <xm:f>'Listados Datos'!$P$7</xm:f>
            <x14:dxf>
              <fill>
                <patternFill>
                  <bgColor rgb="FFFF0000"/>
                </patternFill>
              </fill>
            </x14:dxf>
          </x14:cfRule>
          <xm:sqref>AR418</xm:sqref>
        </x14:conditionalFormatting>
        <x14:conditionalFormatting xmlns:xm="http://schemas.microsoft.com/office/excel/2006/main">
          <x14:cfRule type="containsText" priority="6903" operator="containsText" id="{4A8874F0-4AE6-49F7-B83F-437C896633AD}">
            <xm:f>NOT(ISERROR(SEARCH('Listados Datos'!$T$3,AT419)))</xm:f>
            <xm:f>'Listados Datos'!$T$3</xm:f>
            <x14:dxf>
              <fill>
                <patternFill patternType="solid">
                  <bgColor rgb="FFC00000"/>
                </patternFill>
              </fill>
            </x14:dxf>
          </x14:cfRule>
          <x14:cfRule type="containsText" priority="6904" operator="containsText" id="{697DA957-FD11-47AE-84BB-3511872C8F8A}">
            <xm:f>NOT(ISERROR(SEARCH('Listados Datos'!$T$4,AT419)))</xm:f>
            <xm:f>'Listados Datos'!$T$4</xm:f>
            <x14:dxf>
              <font>
                <b/>
                <i val="0"/>
                <color theme="0"/>
              </font>
              <fill>
                <patternFill>
                  <bgColor rgb="FFE26B0A"/>
                </patternFill>
              </fill>
            </x14:dxf>
          </x14:cfRule>
          <x14:cfRule type="containsText" priority="6905" operator="containsText" id="{F72225B0-6EB5-4432-8C20-125C13E0FC71}">
            <xm:f>NOT(ISERROR(SEARCH('Listados Datos'!$T$5,AT419)))</xm:f>
            <xm:f>'Listados Datos'!$T$5</xm:f>
            <x14:dxf>
              <font>
                <b/>
                <i val="0"/>
                <color auto="1"/>
              </font>
              <fill>
                <patternFill>
                  <bgColor rgb="FFFFFF00"/>
                </patternFill>
              </fill>
            </x14:dxf>
          </x14:cfRule>
          <x14:cfRule type="containsText" priority="6906" operator="containsText" id="{4AFF495E-3111-409D-A237-C5771D19444F}">
            <xm:f>NOT(ISERROR(SEARCH('Listados Datos'!$T$6,AT419)))</xm:f>
            <xm:f>'Listados Datos'!$T$6</xm:f>
            <x14:dxf>
              <font>
                <b/>
                <i val="0"/>
              </font>
              <fill>
                <patternFill>
                  <bgColor rgb="FF92D050"/>
                </patternFill>
              </fill>
            </x14:dxf>
          </x14:cfRule>
          <xm:sqref>AT419</xm:sqref>
        </x14:conditionalFormatting>
        <x14:conditionalFormatting xmlns:xm="http://schemas.microsoft.com/office/excel/2006/main">
          <x14:cfRule type="containsText" priority="6893" operator="containsText" id="{BD22ADF7-2E7A-4A32-BE5F-CC6696757156}">
            <xm:f>NOT(ISERROR(SEARCH('Listados Datos'!$P$3,AR419)))</xm:f>
            <xm:f>'Listados Datos'!$P$3</xm:f>
            <x14:dxf>
              <fill>
                <patternFill>
                  <bgColor rgb="FF99CC00"/>
                </patternFill>
              </fill>
            </x14:dxf>
          </x14:cfRule>
          <x14:cfRule type="containsText" priority="6894" operator="containsText" id="{0956C634-377E-4BFA-8E50-AF3E5A0DEF42}">
            <xm:f>NOT(ISERROR(SEARCH('Listados Datos'!$P$4,AR419)))</xm:f>
            <xm:f>'Listados Datos'!$P$4</xm:f>
            <x14:dxf>
              <fill>
                <patternFill>
                  <bgColor rgb="FF33CC33"/>
                </patternFill>
              </fill>
            </x14:dxf>
          </x14:cfRule>
          <x14:cfRule type="containsText" priority="6895" operator="containsText" id="{883E6219-30A4-4CDF-9DE4-3ADBF9C63AD1}">
            <xm:f>NOT(ISERROR(SEARCH('Listados Datos'!$P$5,AR419)))</xm:f>
            <xm:f>'Listados Datos'!$P$5</xm:f>
            <x14:dxf>
              <fill>
                <patternFill>
                  <bgColor rgb="FFFFFF00"/>
                </patternFill>
              </fill>
            </x14:dxf>
          </x14:cfRule>
          <x14:cfRule type="containsText" priority="6896" operator="containsText" id="{D90504DB-DB0B-45E5-B0E8-91399F9893D0}">
            <xm:f>NOT(ISERROR(SEARCH('Listados Datos'!$P$6,AR419)))</xm:f>
            <xm:f>'Listados Datos'!$P$6</xm:f>
            <x14:dxf>
              <fill>
                <patternFill>
                  <bgColor rgb="FFFFC000"/>
                </patternFill>
              </fill>
            </x14:dxf>
          </x14:cfRule>
          <x14:cfRule type="containsText" priority="6897" operator="containsText" id="{AB6A522F-151A-4B9B-ACBB-A855045EF38A}">
            <xm:f>NOT(ISERROR(SEARCH('Listados Datos'!$P$7,AR419)))</xm:f>
            <xm:f>'Listados Datos'!$P$7</xm:f>
            <x14:dxf>
              <fill>
                <patternFill>
                  <bgColor rgb="FFFF0000"/>
                </patternFill>
              </fill>
            </x14:dxf>
          </x14:cfRule>
          <xm:sqref>AR419</xm:sqref>
        </x14:conditionalFormatting>
        <x14:conditionalFormatting xmlns:xm="http://schemas.microsoft.com/office/excel/2006/main">
          <x14:cfRule type="containsText" priority="6875" operator="containsText" id="{DD277904-C86F-4A09-8B60-36ED4CF396E1}">
            <xm:f>NOT(ISERROR(SEARCH('Listados Datos'!$T$3,AF420)))</xm:f>
            <xm:f>'Listados Datos'!$T$3</xm:f>
            <x14:dxf>
              <fill>
                <patternFill patternType="solid">
                  <bgColor rgb="FFC00000"/>
                </patternFill>
              </fill>
            </x14:dxf>
          </x14:cfRule>
          <x14:cfRule type="containsText" priority="6876" operator="containsText" id="{237B4CFF-4FAD-4AA8-B5DB-850FA2E2D996}">
            <xm:f>NOT(ISERROR(SEARCH('Listados Datos'!$T$4,AF420)))</xm:f>
            <xm:f>'Listados Datos'!$T$4</xm:f>
            <x14:dxf>
              <font>
                <b/>
                <i val="0"/>
                <color theme="0"/>
              </font>
              <fill>
                <patternFill>
                  <bgColor rgb="FFE26B0A"/>
                </patternFill>
              </fill>
            </x14:dxf>
          </x14:cfRule>
          <x14:cfRule type="containsText" priority="6877" operator="containsText" id="{AAC958AC-BEE6-46A1-817F-5B74C13B7E85}">
            <xm:f>NOT(ISERROR(SEARCH('Listados Datos'!$T$5,AF420)))</xm:f>
            <xm:f>'Listados Datos'!$T$5</xm:f>
            <x14:dxf>
              <font>
                <b/>
                <i val="0"/>
                <color auto="1"/>
              </font>
              <fill>
                <patternFill>
                  <bgColor rgb="FFFFFF00"/>
                </patternFill>
              </fill>
            </x14:dxf>
          </x14:cfRule>
          <x14:cfRule type="containsText" priority="6878" operator="containsText" id="{B1601232-443B-4ACB-87E5-03BE6E39A692}">
            <xm:f>NOT(ISERROR(SEARCH('Listados Datos'!$T$6,AF420)))</xm:f>
            <xm:f>'Listados Datos'!$T$6</xm:f>
            <x14:dxf>
              <font>
                <b/>
                <i val="0"/>
              </font>
              <fill>
                <patternFill>
                  <bgColor rgb="FF92D050"/>
                </patternFill>
              </fill>
            </x14:dxf>
          </x14:cfRule>
          <xm:sqref>AF420:AF421</xm:sqref>
        </x14:conditionalFormatting>
        <x14:conditionalFormatting xmlns:xm="http://schemas.microsoft.com/office/excel/2006/main">
          <x14:cfRule type="containsText" priority="6871" operator="containsText" id="{E7C7B06C-BC07-4A2F-8DC3-85B886F19021}">
            <xm:f>NOT(ISERROR(SEARCH('Listados Datos'!$T$3,AB420)))</xm:f>
            <xm:f>'Listados Datos'!$T$3</xm:f>
            <x14:dxf>
              <fill>
                <patternFill patternType="solid">
                  <bgColor rgb="FFC00000"/>
                </patternFill>
              </fill>
            </x14:dxf>
          </x14:cfRule>
          <x14:cfRule type="containsText" priority="6872" operator="containsText" id="{0DA90D1A-4A77-479A-98EF-CFAE740D22EF}">
            <xm:f>NOT(ISERROR(SEARCH('Listados Datos'!$T$4,AB420)))</xm:f>
            <xm:f>'Listados Datos'!$T$4</xm:f>
            <x14:dxf>
              <font>
                <b/>
                <i val="0"/>
                <color theme="0"/>
              </font>
              <fill>
                <patternFill>
                  <bgColor rgb="FFE26B0A"/>
                </patternFill>
              </fill>
            </x14:dxf>
          </x14:cfRule>
          <x14:cfRule type="containsText" priority="6873" operator="containsText" id="{42CDA986-B058-4EE6-BFFB-30FE2C2772A5}">
            <xm:f>NOT(ISERROR(SEARCH('Listados Datos'!$T$5,AB420)))</xm:f>
            <xm:f>'Listados Datos'!$T$5</xm:f>
            <x14:dxf>
              <font>
                <b/>
                <i val="0"/>
                <color auto="1"/>
              </font>
              <fill>
                <patternFill>
                  <bgColor rgb="FFFFFF00"/>
                </patternFill>
              </fill>
            </x14:dxf>
          </x14:cfRule>
          <x14:cfRule type="containsText" priority="6874" operator="containsText" id="{38544543-71D2-48B7-B009-76C657B8B7EB}">
            <xm:f>NOT(ISERROR(SEARCH('Listados Datos'!$T$6,AB420)))</xm:f>
            <xm:f>'Listados Datos'!$T$6</xm:f>
            <x14:dxf>
              <font>
                <b/>
                <i val="0"/>
              </font>
              <fill>
                <patternFill>
                  <bgColor rgb="FF92D050"/>
                </patternFill>
              </fill>
            </x14:dxf>
          </x14:cfRule>
          <xm:sqref>AB420:AB421</xm:sqref>
        </x14:conditionalFormatting>
        <x14:conditionalFormatting xmlns:xm="http://schemas.microsoft.com/office/excel/2006/main">
          <x14:cfRule type="containsText" priority="6861" operator="containsText" id="{B0BCABAC-B450-42BC-AAF1-E8372E649B38}">
            <xm:f>NOT(ISERROR(SEARCH('Listados Datos'!$P$3,Z420)))</xm:f>
            <xm:f>'Listados Datos'!$P$3</xm:f>
            <x14:dxf>
              <fill>
                <patternFill>
                  <bgColor rgb="FF99CC00"/>
                </patternFill>
              </fill>
            </x14:dxf>
          </x14:cfRule>
          <x14:cfRule type="containsText" priority="6862" operator="containsText" id="{D182C8DC-F8C6-4B7B-B5D6-161D951D6B8B}">
            <xm:f>NOT(ISERROR(SEARCH('Listados Datos'!$P$4,Z420)))</xm:f>
            <xm:f>'Listados Datos'!$P$4</xm:f>
            <x14:dxf>
              <fill>
                <patternFill>
                  <bgColor rgb="FF33CC33"/>
                </patternFill>
              </fill>
            </x14:dxf>
          </x14:cfRule>
          <x14:cfRule type="containsText" priority="6863" operator="containsText" id="{107E58CE-0585-4054-A3CD-53FABB98E1AE}">
            <xm:f>NOT(ISERROR(SEARCH('Listados Datos'!$P$5,Z420)))</xm:f>
            <xm:f>'Listados Datos'!$P$5</xm:f>
            <x14:dxf>
              <fill>
                <patternFill>
                  <bgColor rgb="FFFFFF00"/>
                </patternFill>
              </fill>
            </x14:dxf>
          </x14:cfRule>
          <x14:cfRule type="containsText" priority="6864" operator="containsText" id="{A87074CC-2A11-4A8B-A24B-287545714C23}">
            <xm:f>NOT(ISERROR(SEARCH('Listados Datos'!$P$6,Z420)))</xm:f>
            <xm:f>'Listados Datos'!$P$6</xm:f>
            <x14:dxf>
              <fill>
                <patternFill>
                  <bgColor rgb="FFFFC000"/>
                </patternFill>
              </fill>
            </x14:dxf>
          </x14:cfRule>
          <x14:cfRule type="containsText" priority="6865" operator="containsText" id="{8409738D-76EC-483C-9E51-BD0CDB8023E6}">
            <xm:f>NOT(ISERROR(SEARCH('Listados Datos'!$P$7,Z420)))</xm:f>
            <xm:f>'Listados Datos'!$P$7</xm:f>
            <x14:dxf>
              <fill>
                <patternFill>
                  <bgColor rgb="FFFF0000"/>
                </patternFill>
              </fill>
            </x14:dxf>
          </x14:cfRule>
          <xm:sqref>Z420:Z421</xm:sqref>
        </x14:conditionalFormatting>
        <x14:conditionalFormatting xmlns:xm="http://schemas.microsoft.com/office/excel/2006/main">
          <x14:cfRule type="containsText" priority="6833" operator="containsText" id="{68D6CA71-E497-4801-A24F-E6FCA2A7EE08}">
            <xm:f>NOT(ISERROR(SEARCH('Listados Datos'!$T$3,AT421)))</xm:f>
            <xm:f>'Listados Datos'!$T$3</xm:f>
            <x14:dxf>
              <fill>
                <patternFill patternType="solid">
                  <bgColor rgb="FFC00000"/>
                </patternFill>
              </fill>
            </x14:dxf>
          </x14:cfRule>
          <x14:cfRule type="containsText" priority="6834" operator="containsText" id="{0938AA0A-8666-4D85-AAB1-490058230897}">
            <xm:f>NOT(ISERROR(SEARCH('Listados Datos'!$T$4,AT421)))</xm:f>
            <xm:f>'Listados Datos'!$T$4</xm:f>
            <x14:dxf>
              <font>
                <b/>
                <i val="0"/>
                <color theme="0"/>
              </font>
              <fill>
                <patternFill>
                  <bgColor rgb="FFE26B0A"/>
                </patternFill>
              </fill>
            </x14:dxf>
          </x14:cfRule>
          <x14:cfRule type="containsText" priority="6835" operator="containsText" id="{01951EDC-3FAD-47E3-A04B-8A001A20F9C5}">
            <xm:f>NOT(ISERROR(SEARCH('Listados Datos'!$T$5,AT421)))</xm:f>
            <xm:f>'Listados Datos'!$T$5</xm:f>
            <x14:dxf>
              <font>
                <b/>
                <i val="0"/>
                <color auto="1"/>
              </font>
              <fill>
                <patternFill>
                  <bgColor rgb="FFFFFF00"/>
                </patternFill>
              </fill>
            </x14:dxf>
          </x14:cfRule>
          <x14:cfRule type="containsText" priority="6836" operator="containsText" id="{E1CBEE12-4209-45C1-8F85-3FDD478C1FD7}">
            <xm:f>NOT(ISERROR(SEARCH('Listados Datos'!$T$6,AT421)))</xm:f>
            <xm:f>'Listados Datos'!$T$6</xm:f>
            <x14:dxf>
              <font>
                <b/>
                <i val="0"/>
              </font>
              <fill>
                <patternFill>
                  <bgColor rgb="FF92D050"/>
                </patternFill>
              </fill>
            </x14:dxf>
          </x14:cfRule>
          <xm:sqref>AT421</xm:sqref>
        </x14:conditionalFormatting>
        <x14:conditionalFormatting xmlns:xm="http://schemas.microsoft.com/office/excel/2006/main">
          <x14:cfRule type="containsText" priority="6781" operator="containsText" id="{2408A933-FDFA-48B0-BE58-4B4541052546}">
            <xm:f>NOT(ISERROR(SEARCH('Listados Datos'!$P$3,AR422)))</xm:f>
            <xm:f>'Listados Datos'!$P$3</xm:f>
            <x14:dxf>
              <fill>
                <patternFill>
                  <bgColor rgb="FF99CC00"/>
                </patternFill>
              </fill>
            </x14:dxf>
          </x14:cfRule>
          <x14:cfRule type="containsText" priority="6782" operator="containsText" id="{64BF5611-D337-42C2-8D46-D9EBE805B9BA}">
            <xm:f>NOT(ISERROR(SEARCH('Listados Datos'!$P$4,AR422)))</xm:f>
            <xm:f>'Listados Datos'!$P$4</xm:f>
            <x14:dxf>
              <fill>
                <patternFill>
                  <bgColor rgb="FF33CC33"/>
                </patternFill>
              </fill>
            </x14:dxf>
          </x14:cfRule>
          <x14:cfRule type="containsText" priority="6783" operator="containsText" id="{3A6B33B0-51D3-492E-82EA-5EC7E9590EED}">
            <xm:f>NOT(ISERROR(SEARCH('Listados Datos'!$P$5,AR422)))</xm:f>
            <xm:f>'Listados Datos'!$P$5</xm:f>
            <x14:dxf>
              <fill>
                <patternFill>
                  <bgColor rgb="FFFFFF00"/>
                </patternFill>
              </fill>
            </x14:dxf>
          </x14:cfRule>
          <x14:cfRule type="containsText" priority="6784" operator="containsText" id="{DB828302-42F1-48BD-892F-FEE84884FC0C}">
            <xm:f>NOT(ISERROR(SEARCH('Listados Datos'!$P$6,AR422)))</xm:f>
            <xm:f>'Listados Datos'!$P$6</xm:f>
            <x14:dxf>
              <fill>
                <patternFill>
                  <bgColor rgb="FFFFC000"/>
                </patternFill>
              </fill>
            </x14:dxf>
          </x14:cfRule>
          <x14:cfRule type="containsText" priority="6785" operator="containsText" id="{685428DA-2B1A-4999-8689-D61A3B1BA59C}">
            <xm:f>NOT(ISERROR(SEARCH('Listados Datos'!$P$7,AR422)))</xm:f>
            <xm:f>'Listados Datos'!$P$7</xm:f>
            <x14:dxf>
              <fill>
                <patternFill>
                  <bgColor rgb="FFFF0000"/>
                </patternFill>
              </fill>
            </x14:dxf>
          </x14:cfRule>
          <xm:sqref>AR422</xm:sqref>
        </x14:conditionalFormatting>
        <x14:conditionalFormatting xmlns:xm="http://schemas.microsoft.com/office/excel/2006/main">
          <x14:cfRule type="containsText" priority="6819" operator="containsText" id="{EED31EEB-87B4-4F58-AD0E-207E25E2AE4D}">
            <xm:f>NOT(ISERROR(SEARCH('Listados Datos'!$T$3,AF422)))</xm:f>
            <xm:f>'Listados Datos'!$T$3</xm:f>
            <x14:dxf>
              <fill>
                <patternFill patternType="solid">
                  <bgColor rgb="FFC00000"/>
                </patternFill>
              </fill>
            </x14:dxf>
          </x14:cfRule>
          <x14:cfRule type="containsText" priority="6820" operator="containsText" id="{2B52F2AD-F005-4EF6-AA71-AB851DC78A99}">
            <xm:f>NOT(ISERROR(SEARCH('Listados Datos'!$T$4,AF422)))</xm:f>
            <xm:f>'Listados Datos'!$T$4</xm:f>
            <x14:dxf>
              <font>
                <b/>
                <i val="0"/>
                <color theme="0"/>
              </font>
              <fill>
                <patternFill>
                  <bgColor rgb="FFE26B0A"/>
                </patternFill>
              </fill>
            </x14:dxf>
          </x14:cfRule>
          <x14:cfRule type="containsText" priority="6821" operator="containsText" id="{3C197509-6F75-4B03-8C8E-D85646A84C35}">
            <xm:f>NOT(ISERROR(SEARCH('Listados Datos'!$T$5,AF422)))</xm:f>
            <xm:f>'Listados Datos'!$T$5</xm:f>
            <x14:dxf>
              <font>
                <b/>
                <i val="0"/>
                <color auto="1"/>
              </font>
              <fill>
                <patternFill>
                  <bgColor rgb="FFFFFF00"/>
                </patternFill>
              </fill>
            </x14:dxf>
          </x14:cfRule>
          <x14:cfRule type="containsText" priority="6822" operator="containsText" id="{E52912FC-340D-4E48-9AAF-F8F43AB302F1}">
            <xm:f>NOT(ISERROR(SEARCH('Listados Datos'!$T$6,AF422)))</xm:f>
            <xm:f>'Listados Datos'!$T$6</xm:f>
            <x14:dxf>
              <font>
                <b/>
                <i val="0"/>
              </font>
              <fill>
                <patternFill>
                  <bgColor rgb="FF92D050"/>
                </patternFill>
              </fill>
            </x14:dxf>
          </x14:cfRule>
          <xm:sqref>AF422</xm:sqref>
        </x14:conditionalFormatting>
        <x14:conditionalFormatting xmlns:xm="http://schemas.microsoft.com/office/excel/2006/main">
          <x14:cfRule type="containsText" priority="6815" operator="containsText" id="{AF4B7CB9-C898-4C36-A761-24B2D2F05E87}">
            <xm:f>NOT(ISERROR(SEARCH('Listados Datos'!$T$3,AB422)))</xm:f>
            <xm:f>'Listados Datos'!$T$3</xm:f>
            <x14:dxf>
              <fill>
                <patternFill patternType="solid">
                  <bgColor rgb="FFC00000"/>
                </patternFill>
              </fill>
            </x14:dxf>
          </x14:cfRule>
          <x14:cfRule type="containsText" priority="6816" operator="containsText" id="{7BCC8ABF-CBC8-4AC7-AD36-2D50D0BDA725}">
            <xm:f>NOT(ISERROR(SEARCH('Listados Datos'!$T$4,AB422)))</xm:f>
            <xm:f>'Listados Datos'!$T$4</xm:f>
            <x14:dxf>
              <font>
                <b/>
                <i val="0"/>
                <color theme="0"/>
              </font>
              <fill>
                <patternFill>
                  <bgColor rgb="FFE26B0A"/>
                </patternFill>
              </fill>
            </x14:dxf>
          </x14:cfRule>
          <x14:cfRule type="containsText" priority="6817" operator="containsText" id="{448D9729-B2E9-47A2-9663-EC752F475092}">
            <xm:f>NOT(ISERROR(SEARCH('Listados Datos'!$T$5,AB422)))</xm:f>
            <xm:f>'Listados Datos'!$T$5</xm:f>
            <x14:dxf>
              <font>
                <b/>
                <i val="0"/>
                <color auto="1"/>
              </font>
              <fill>
                <patternFill>
                  <bgColor rgb="FFFFFF00"/>
                </patternFill>
              </fill>
            </x14:dxf>
          </x14:cfRule>
          <x14:cfRule type="containsText" priority="6818" operator="containsText" id="{BB59DBFB-2E63-43A8-B5E2-D05ADC8172E8}">
            <xm:f>NOT(ISERROR(SEARCH('Listados Datos'!$T$6,AB422)))</xm:f>
            <xm:f>'Listados Datos'!$T$6</xm:f>
            <x14:dxf>
              <font>
                <b/>
                <i val="0"/>
              </font>
              <fill>
                <patternFill>
                  <bgColor rgb="FF92D050"/>
                </patternFill>
              </fill>
            </x14:dxf>
          </x14:cfRule>
          <xm:sqref>AB422</xm:sqref>
        </x14:conditionalFormatting>
        <x14:conditionalFormatting xmlns:xm="http://schemas.microsoft.com/office/excel/2006/main">
          <x14:cfRule type="containsText" priority="6805" operator="containsText" id="{439557B4-696C-45D9-A552-1DC5B06A40A6}">
            <xm:f>NOT(ISERROR(SEARCH('Listados Datos'!$P$3,Z422)))</xm:f>
            <xm:f>'Listados Datos'!$P$3</xm:f>
            <x14:dxf>
              <fill>
                <patternFill>
                  <bgColor rgb="FF99CC00"/>
                </patternFill>
              </fill>
            </x14:dxf>
          </x14:cfRule>
          <x14:cfRule type="containsText" priority="6806" operator="containsText" id="{46849BE0-86EE-4000-A02D-55D06B49C633}">
            <xm:f>NOT(ISERROR(SEARCH('Listados Datos'!$P$4,Z422)))</xm:f>
            <xm:f>'Listados Datos'!$P$4</xm:f>
            <x14:dxf>
              <fill>
                <patternFill>
                  <bgColor rgb="FF33CC33"/>
                </patternFill>
              </fill>
            </x14:dxf>
          </x14:cfRule>
          <x14:cfRule type="containsText" priority="6807" operator="containsText" id="{14C7719C-F341-46BA-B624-6BCAEC4A3F95}">
            <xm:f>NOT(ISERROR(SEARCH('Listados Datos'!$P$5,Z422)))</xm:f>
            <xm:f>'Listados Datos'!$P$5</xm:f>
            <x14:dxf>
              <fill>
                <patternFill>
                  <bgColor rgb="FFFFFF00"/>
                </patternFill>
              </fill>
            </x14:dxf>
          </x14:cfRule>
          <x14:cfRule type="containsText" priority="6808" operator="containsText" id="{1765259C-0014-4B95-A9DB-57106394755F}">
            <xm:f>NOT(ISERROR(SEARCH('Listados Datos'!$P$6,Z422)))</xm:f>
            <xm:f>'Listados Datos'!$P$6</xm:f>
            <x14:dxf>
              <fill>
                <patternFill>
                  <bgColor rgb="FFFFC000"/>
                </patternFill>
              </fill>
            </x14:dxf>
          </x14:cfRule>
          <x14:cfRule type="containsText" priority="6809" operator="containsText" id="{04BB8476-2B0A-4E7D-AC7D-3CFF228DFE45}">
            <xm:f>NOT(ISERROR(SEARCH('Listados Datos'!$P$7,Z422)))</xm:f>
            <xm:f>'Listados Datos'!$P$7</xm:f>
            <x14:dxf>
              <fill>
                <patternFill>
                  <bgColor rgb="FFFF0000"/>
                </patternFill>
              </fill>
            </x14:dxf>
          </x14:cfRule>
          <xm:sqref>Z422</xm:sqref>
        </x14:conditionalFormatting>
        <x14:conditionalFormatting xmlns:xm="http://schemas.microsoft.com/office/excel/2006/main">
          <x14:cfRule type="containsText" priority="6791" operator="containsText" id="{B2112129-3B25-479C-9DD9-2934E9D93AF3}">
            <xm:f>NOT(ISERROR(SEARCH('Listados Datos'!$T$3,AT422)))</xm:f>
            <xm:f>'Listados Datos'!$T$3</xm:f>
            <x14:dxf>
              <fill>
                <patternFill patternType="solid">
                  <bgColor rgb="FFC00000"/>
                </patternFill>
              </fill>
            </x14:dxf>
          </x14:cfRule>
          <x14:cfRule type="containsText" priority="6792" operator="containsText" id="{BDD6C476-3187-4323-B0FA-99347A3FA333}">
            <xm:f>NOT(ISERROR(SEARCH('Listados Datos'!$T$4,AT422)))</xm:f>
            <xm:f>'Listados Datos'!$T$4</xm:f>
            <x14:dxf>
              <font>
                <b/>
                <i val="0"/>
                <color theme="0"/>
              </font>
              <fill>
                <patternFill>
                  <bgColor rgb="FFE26B0A"/>
                </patternFill>
              </fill>
            </x14:dxf>
          </x14:cfRule>
          <x14:cfRule type="containsText" priority="6793" operator="containsText" id="{286BB3D7-E01B-4D28-9F27-E61FD64455D4}">
            <xm:f>NOT(ISERROR(SEARCH('Listados Datos'!$T$5,AT422)))</xm:f>
            <xm:f>'Listados Datos'!$T$5</xm:f>
            <x14:dxf>
              <font>
                <b/>
                <i val="0"/>
                <color auto="1"/>
              </font>
              <fill>
                <patternFill>
                  <bgColor rgb="FFFFFF00"/>
                </patternFill>
              </fill>
            </x14:dxf>
          </x14:cfRule>
          <x14:cfRule type="containsText" priority="6794" operator="containsText" id="{81E02534-5EFA-47FF-A963-6E019A2E1F1C}">
            <xm:f>NOT(ISERROR(SEARCH('Listados Datos'!$T$6,AT422)))</xm:f>
            <xm:f>'Listados Datos'!$T$6</xm:f>
            <x14:dxf>
              <font>
                <b/>
                <i val="0"/>
              </font>
              <fill>
                <patternFill>
                  <bgColor rgb="FF92D050"/>
                </patternFill>
              </fill>
            </x14:dxf>
          </x14:cfRule>
          <xm:sqref>AT422</xm:sqref>
        </x14:conditionalFormatting>
        <x14:conditionalFormatting xmlns:xm="http://schemas.microsoft.com/office/excel/2006/main">
          <x14:cfRule type="containsText" priority="6631" operator="containsText" id="{840D4396-4B14-4B22-ADA7-8ADDB6B05D80}">
            <xm:f>NOT(ISERROR(SEARCH('Listados Datos'!$P$3,AR415)))</xm:f>
            <xm:f>'Listados Datos'!$P$3</xm:f>
            <x14:dxf>
              <fill>
                <patternFill>
                  <bgColor rgb="FF99CC00"/>
                </patternFill>
              </fill>
            </x14:dxf>
          </x14:cfRule>
          <x14:cfRule type="containsText" priority="6632" operator="containsText" id="{8E78F8EF-F1D8-4F39-B47F-773439D246C6}">
            <xm:f>NOT(ISERROR(SEARCH('Listados Datos'!$P$4,AR415)))</xm:f>
            <xm:f>'Listados Datos'!$P$4</xm:f>
            <x14:dxf>
              <fill>
                <patternFill>
                  <bgColor rgb="FF33CC33"/>
                </patternFill>
              </fill>
            </x14:dxf>
          </x14:cfRule>
          <x14:cfRule type="containsText" priority="6633" operator="containsText" id="{39619623-92AE-4470-AF72-E163CCC7A598}">
            <xm:f>NOT(ISERROR(SEARCH('Listados Datos'!$P$5,AR415)))</xm:f>
            <xm:f>'Listados Datos'!$P$5</xm:f>
            <x14:dxf>
              <fill>
                <patternFill>
                  <bgColor rgb="FFFFFF00"/>
                </patternFill>
              </fill>
            </x14:dxf>
          </x14:cfRule>
          <x14:cfRule type="containsText" priority="6634" operator="containsText" id="{51539148-DC85-4A9F-9912-8299BDE57FAE}">
            <xm:f>NOT(ISERROR(SEARCH('Listados Datos'!$P$6,AR415)))</xm:f>
            <xm:f>'Listados Datos'!$P$6</xm:f>
            <x14:dxf>
              <fill>
                <patternFill>
                  <bgColor rgb="FFFFC000"/>
                </patternFill>
              </fill>
            </x14:dxf>
          </x14:cfRule>
          <x14:cfRule type="containsText" priority="6635" operator="containsText" id="{3E6F58BE-8167-4225-9630-F6FCD8BDB7AB}">
            <xm:f>NOT(ISERROR(SEARCH('Listados Datos'!$P$7,AR415)))</xm:f>
            <xm:f>'Listados Datos'!$P$7</xm:f>
            <x14:dxf>
              <fill>
                <patternFill>
                  <bgColor rgb="FFFF0000"/>
                </patternFill>
              </fill>
            </x14:dxf>
          </x14:cfRule>
          <xm:sqref>AR415</xm:sqref>
        </x14:conditionalFormatting>
        <x14:conditionalFormatting xmlns:xm="http://schemas.microsoft.com/office/excel/2006/main">
          <x14:cfRule type="containsText" priority="6697" operator="containsText" id="{883DC3D4-2493-4E63-8481-45E817947FD5}">
            <xm:f>NOT(ISERROR(SEARCH('Listados Datos'!$T$3,AT417)))</xm:f>
            <xm:f>'Listados Datos'!$T$3</xm:f>
            <x14:dxf>
              <fill>
                <patternFill patternType="solid">
                  <bgColor rgb="FFC00000"/>
                </patternFill>
              </fill>
            </x14:dxf>
          </x14:cfRule>
          <x14:cfRule type="containsText" priority="6698" operator="containsText" id="{B8625C36-0F47-4843-B18B-3BD1F76CD830}">
            <xm:f>NOT(ISERROR(SEARCH('Listados Datos'!$T$4,AT417)))</xm:f>
            <xm:f>'Listados Datos'!$T$4</xm:f>
            <x14:dxf>
              <font>
                <b/>
                <i val="0"/>
                <color theme="0"/>
              </font>
              <fill>
                <patternFill>
                  <bgColor rgb="FFE26B0A"/>
                </patternFill>
              </fill>
            </x14:dxf>
          </x14:cfRule>
          <x14:cfRule type="containsText" priority="6699" operator="containsText" id="{CB83C985-7FBA-4BA1-A3A3-3270CEA900D1}">
            <xm:f>NOT(ISERROR(SEARCH('Listados Datos'!$T$5,AT417)))</xm:f>
            <xm:f>'Listados Datos'!$T$5</xm:f>
            <x14:dxf>
              <font>
                <b/>
                <i val="0"/>
                <color auto="1"/>
              </font>
              <fill>
                <patternFill>
                  <bgColor rgb="FFFFFF00"/>
                </patternFill>
              </fill>
            </x14:dxf>
          </x14:cfRule>
          <x14:cfRule type="containsText" priority="6700" operator="containsText" id="{41CD3B3A-F2AD-44D1-A958-F252FE846C57}">
            <xm:f>NOT(ISERROR(SEARCH('Listados Datos'!$T$6,AT417)))</xm:f>
            <xm:f>'Listados Datos'!$T$6</xm:f>
            <x14:dxf>
              <font>
                <b/>
                <i val="0"/>
              </font>
              <fill>
                <patternFill>
                  <bgColor rgb="FF92D050"/>
                </patternFill>
              </fill>
            </x14:dxf>
          </x14:cfRule>
          <xm:sqref>AT417</xm:sqref>
        </x14:conditionalFormatting>
        <x14:conditionalFormatting xmlns:xm="http://schemas.microsoft.com/office/excel/2006/main">
          <x14:cfRule type="containsText" priority="6687" operator="containsText" id="{1963E8DA-E401-4DEF-ABED-004FCD1E0663}">
            <xm:f>NOT(ISERROR(SEARCH('Listados Datos'!$P$3,AR417)))</xm:f>
            <xm:f>'Listados Datos'!$P$3</xm:f>
            <x14:dxf>
              <fill>
                <patternFill>
                  <bgColor rgb="FF99CC00"/>
                </patternFill>
              </fill>
            </x14:dxf>
          </x14:cfRule>
          <x14:cfRule type="containsText" priority="6688" operator="containsText" id="{329868C7-3099-4264-923C-545EA5490C23}">
            <xm:f>NOT(ISERROR(SEARCH('Listados Datos'!$P$4,AR417)))</xm:f>
            <xm:f>'Listados Datos'!$P$4</xm:f>
            <x14:dxf>
              <fill>
                <patternFill>
                  <bgColor rgb="FF33CC33"/>
                </patternFill>
              </fill>
            </x14:dxf>
          </x14:cfRule>
          <x14:cfRule type="containsText" priority="6689" operator="containsText" id="{696B4F20-D4EC-4142-AE89-D88AD3A85871}">
            <xm:f>NOT(ISERROR(SEARCH('Listados Datos'!$P$5,AR417)))</xm:f>
            <xm:f>'Listados Datos'!$P$5</xm:f>
            <x14:dxf>
              <fill>
                <patternFill>
                  <bgColor rgb="FFFFFF00"/>
                </patternFill>
              </fill>
            </x14:dxf>
          </x14:cfRule>
          <x14:cfRule type="containsText" priority="6690" operator="containsText" id="{4813A623-1FA7-4BDA-B32C-12B9868C4C47}">
            <xm:f>NOT(ISERROR(SEARCH('Listados Datos'!$P$6,AR417)))</xm:f>
            <xm:f>'Listados Datos'!$P$6</xm:f>
            <x14:dxf>
              <fill>
                <patternFill>
                  <bgColor rgb="FFFFC000"/>
                </patternFill>
              </fill>
            </x14:dxf>
          </x14:cfRule>
          <x14:cfRule type="containsText" priority="6691" operator="containsText" id="{83E1D2BF-A159-489E-8194-7AE93BA91FC9}">
            <xm:f>NOT(ISERROR(SEARCH('Listados Datos'!$P$7,AR417)))</xm:f>
            <xm:f>'Listados Datos'!$P$7</xm:f>
            <x14:dxf>
              <fill>
                <patternFill>
                  <bgColor rgb="FFFF0000"/>
                </patternFill>
              </fill>
            </x14:dxf>
          </x14:cfRule>
          <xm:sqref>AR417</xm:sqref>
        </x14:conditionalFormatting>
        <x14:conditionalFormatting xmlns:xm="http://schemas.microsoft.com/office/excel/2006/main">
          <x14:cfRule type="containsText" priority="6655" operator="containsText" id="{516136FE-6345-4139-B4CA-D9DF465DA3FE}">
            <xm:f>NOT(ISERROR(SEARCH('Listados Datos'!$T$3,AT414)))</xm:f>
            <xm:f>'Listados Datos'!$T$3</xm:f>
            <x14:dxf>
              <fill>
                <patternFill patternType="solid">
                  <bgColor rgb="FFC00000"/>
                </patternFill>
              </fill>
            </x14:dxf>
          </x14:cfRule>
          <x14:cfRule type="containsText" priority="6656" operator="containsText" id="{73BE8BAB-4198-4D44-8E29-7F9C27FC13BF}">
            <xm:f>NOT(ISERROR(SEARCH('Listados Datos'!$T$4,AT414)))</xm:f>
            <xm:f>'Listados Datos'!$T$4</xm:f>
            <x14:dxf>
              <font>
                <b/>
                <i val="0"/>
                <color theme="0"/>
              </font>
              <fill>
                <patternFill>
                  <bgColor rgb="FFE26B0A"/>
                </patternFill>
              </fill>
            </x14:dxf>
          </x14:cfRule>
          <x14:cfRule type="containsText" priority="6657" operator="containsText" id="{7270F359-C31F-472A-A987-F651EF6BD41A}">
            <xm:f>NOT(ISERROR(SEARCH('Listados Datos'!$T$5,AT414)))</xm:f>
            <xm:f>'Listados Datos'!$T$5</xm:f>
            <x14:dxf>
              <font>
                <b/>
                <i val="0"/>
                <color auto="1"/>
              </font>
              <fill>
                <patternFill>
                  <bgColor rgb="FFFFFF00"/>
                </patternFill>
              </fill>
            </x14:dxf>
          </x14:cfRule>
          <x14:cfRule type="containsText" priority="6658" operator="containsText" id="{4952C95E-F636-42A6-8538-AD4D6F6CE262}">
            <xm:f>NOT(ISERROR(SEARCH('Listados Datos'!$T$6,AT414)))</xm:f>
            <xm:f>'Listados Datos'!$T$6</xm:f>
            <x14:dxf>
              <font>
                <b/>
                <i val="0"/>
              </font>
              <fill>
                <patternFill>
                  <bgColor rgb="FF92D050"/>
                </patternFill>
              </fill>
            </x14:dxf>
          </x14:cfRule>
          <xm:sqref>AT414</xm:sqref>
        </x14:conditionalFormatting>
        <x14:conditionalFormatting xmlns:xm="http://schemas.microsoft.com/office/excel/2006/main">
          <x14:cfRule type="containsText" priority="6645" operator="containsText" id="{F3B66E58-C6A3-45FD-BB83-6036807C5312}">
            <xm:f>NOT(ISERROR(SEARCH('Listados Datos'!$P$3,AR414)))</xm:f>
            <xm:f>'Listados Datos'!$P$3</xm:f>
            <x14:dxf>
              <fill>
                <patternFill>
                  <bgColor rgb="FF99CC00"/>
                </patternFill>
              </fill>
            </x14:dxf>
          </x14:cfRule>
          <x14:cfRule type="containsText" priority="6646" operator="containsText" id="{AA6D5998-4128-40EB-AAF7-A9EBC5B2AFCD}">
            <xm:f>NOT(ISERROR(SEARCH('Listados Datos'!$P$4,AR414)))</xm:f>
            <xm:f>'Listados Datos'!$P$4</xm:f>
            <x14:dxf>
              <fill>
                <patternFill>
                  <bgColor rgb="FF33CC33"/>
                </patternFill>
              </fill>
            </x14:dxf>
          </x14:cfRule>
          <x14:cfRule type="containsText" priority="6647" operator="containsText" id="{2D89D426-179D-4C99-BBEA-2ED5392F8AF9}">
            <xm:f>NOT(ISERROR(SEARCH('Listados Datos'!$P$5,AR414)))</xm:f>
            <xm:f>'Listados Datos'!$P$5</xm:f>
            <x14:dxf>
              <fill>
                <patternFill>
                  <bgColor rgb="FFFFFF00"/>
                </patternFill>
              </fill>
            </x14:dxf>
          </x14:cfRule>
          <x14:cfRule type="containsText" priority="6648" operator="containsText" id="{25B1770C-3C8E-4950-B06C-78D6AFDE53FE}">
            <xm:f>NOT(ISERROR(SEARCH('Listados Datos'!$P$6,AR414)))</xm:f>
            <xm:f>'Listados Datos'!$P$6</xm:f>
            <x14:dxf>
              <fill>
                <patternFill>
                  <bgColor rgb="FFFFC000"/>
                </patternFill>
              </fill>
            </x14:dxf>
          </x14:cfRule>
          <x14:cfRule type="containsText" priority="6649" operator="containsText" id="{DCDB658F-FB8B-4960-9684-399D5A473D5E}">
            <xm:f>NOT(ISERROR(SEARCH('Listados Datos'!$P$7,AR414)))</xm:f>
            <xm:f>'Listados Datos'!$P$7</xm:f>
            <x14:dxf>
              <fill>
                <patternFill>
                  <bgColor rgb="FFFF0000"/>
                </patternFill>
              </fill>
            </x14:dxf>
          </x14:cfRule>
          <xm:sqref>AR414</xm:sqref>
        </x14:conditionalFormatting>
        <x14:conditionalFormatting xmlns:xm="http://schemas.microsoft.com/office/excel/2006/main">
          <x14:cfRule type="containsText" priority="6763" operator="containsText" id="{4BA89FCB-977F-4254-A95A-E445022668CE}">
            <xm:f>NOT(ISERROR(SEARCH('Listados Datos'!$T$3,AF412)))</xm:f>
            <xm:f>'Listados Datos'!$T$3</xm:f>
            <x14:dxf>
              <fill>
                <patternFill patternType="solid">
                  <bgColor rgb="FFC00000"/>
                </patternFill>
              </fill>
            </x14:dxf>
          </x14:cfRule>
          <x14:cfRule type="containsText" priority="6764" operator="containsText" id="{A41054BB-96CD-42D3-9E2B-A702392AE345}">
            <xm:f>NOT(ISERROR(SEARCH('Listados Datos'!$T$4,AF412)))</xm:f>
            <xm:f>'Listados Datos'!$T$4</xm:f>
            <x14:dxf>
              <font>
                <b/>
                <i val="0"/>
                <color theme="0"/>
              </font>
              <fill>
                <patternFill>
                  <bgColor rgb="FFE26B0A"/>
                </patternFill>
              </fill>
            </x14:dxf>
          </x14:cfRule>
          <x14:cfRule type="containsText" priority="6765" operator="containsText" id="{26F351E4-97A2-430B-AC17-6CFDFAC845D3}">
            <xm:f>NOT(ISERROR(SEARCH('Listados Datos'!$T$5,AF412)))</xm:f>
            <xm:f>'Listados Datos'!$T$5</xm:f>
            <x14:dxf>
              <font>
                <b/>
                <i val="0"/>
                <color auto="1"/>
              </font>
              <fill>
                <patternFill>
                  <bgColor rgb="FFFFFF00"/>
                </patternFill>
              </fill>
            </x14:dxf>
          </x14:cfRule>
          <x14:cfRule type="containsText" priority="6766" operator="containsText" id="{EB94C9BD-4827-45E5-9B93-FD740296064C}">
            <xm:f>NOT(ISERROR(SEARCH('Listados Datos'!$T$6,AF412)))</xm:f>
            <xm:f>'Listados Datos'!$T$6</xm:f>
            <x14:dxf>
              <font>
                <b/>
                <i val="0"/>
              </font>
              <fill>
                <patternFill>
                  <bgColor rgb="FF92D050"/>
                </patternFill>
              </fill>
            </x14:dxf>
          </x14:cfRule>
          <xm:sqref>AF412:AF413 AF417</xm:sqref>
        </x14:conditionalFormatting>
        <x14:conditionalFormatting xmlns:xm="http://schemas.microsoft.com/office/excel/2006/main">
          <x14:cfRule type="containsText" priority="6759" operator="containsText" id="{5ED2427B-22CA-4F9D-9C0D-70F329E0478E}">
            <xm:f>NOT(ISERROR(SEARCH('Listados Datos'!$T$3,AB412)))</xm:f>
            <xm:f>'Listados Datos'!$T$3</xm:f>
            <x14:dxf>
              <fill>
                <patternFill patternType="solid">
                  <bgColor rgb="FFC00000"/>
                </patternFill>
              </fill>
            </x14:dxf>
          </x14:cfRule>
          <x14:cfRule type="containsText" priority="6760" operator="containsText" id="{9451902A-F90C-43FC-B003-B491AE0305FD}">
            <xm:f>NOT(ISERROR(SEARCH('Listados Datos'!$T$4,AB412)))</xm:f>
            <xm:f>'Listados Datos'!$T$4</xm:f>
            <x14:dxf>
              <font>
                <b/>
                <i val="0"/>
                <color theme="0"/>
              </font>
              <fill>
                <patternFill>
                  <bgColor rgb="FFE26B0A"/>
                </patternFill>
              </fill>
            </x14:dxf>
          </x14:cfRule>
          <x14:cfRule type="containsText" priority="6761" operator="containsText" id="{4B1B1086-748D-480C-8A81-8B909806C236}">
            <xm:f>NOT(ISERROR(SEARCH('Listados Datos'!$T$5,AB412)))</xm:f>
            <xm:f>'Listados Datos'!$T$5</xm:f>
            <x14:dxf>
              <font>
                <b/>
                <i val="0"/>
                <color auto="1"/>
              </font>
              <fill>
                <patternFill>
                  <bgColor rgb="FFFFFF00"/>
                </patternFill>
              </fill>
            </x14:dxf>
          </x14:cfRule>
          <x14:cfRule type="containsText" priority="6762" operator="containsText" id="{4D299679-8306-4889-83BD-2441357C020B}">
            <xm:f>NOT(ISERROR(SEARCH('Listados Datos'!$T$6,AB412)))</xm:f>
            <xm:f>'Listados Datos'!$T$6</xm:f>
            <x14:dxf>
              <font>
                <b/>
                <i val="0"/>
              </font>
              <fill>
                <patternFill>
                  <bgColor rgb="FF92D050"/>
                </patternFill>
              </fill>
            </x14:dxf>
          </x14:cfRule>
          <xm:sqref>AB412:AB413</xm:sqref>
        </x14:conditionalFormatting>
        <x14:conditionalFormatting xmlns:xm="http://schemas.microsoft.com/office/excel/2006/main">
          <x14:cfRule type="containsText" priority="6749" operator="containsText" id="{BFF7E08B-9CE6-43C2-9A1A-05DB27257E4D}">
            <xm:f>NOT(ISERROR(SEARCH('Listados Datos'!$P$3,Z412)))</xm:f>
            <xm:f>'Listados Datos'!$P$3</xm:f>
            <x14:dxf>
              <fill>
                <patternFill>
                  <bgColor rgb="FF99CC00"/>
                </patternFill>
              </fill>
            </x14:dxf>
          </x14:cfRule>
          <x14:cfRule type="containsText" priority="6750" operator="containsText" id="{79B5BB5C-5F98-4C1E-B229-F8B210FB70EB}">
            <xm:f>NOT(ISERROR(SEARCH('Listados Datos'!$P$4,Z412)))</xm:f>
            <xm:f>'Listados Datos'!$P$4</xm:f>
            <x14:dxf>
              <fill>
                <patternFill>
                  <bgColor rgb="FF33CC33"/>
                </patternFill>
              </fill>
            </x14:dxf>
          </x14:cfRule>
          <x14:cfRule type="containsText" priority="6751" operator="containsText" id="{5F0A42DF-ACA4-4961-9DB0-5C3D24CD1FDB}">
            <xm:f>NOT(ISERROR(SEARCH('Listados Datos'!$P$5,Z412)))</xm:f>
            <xm:f>'Listados Datos'!$P$5</xm:f>
            <x14:dxf>
              <fill>
                <patternFill>
                  <bgColor rgb="FFFFFF00"/>
                </patternFill>
              </fill>
            </x14:dxf>
          </x14:cfRule>
          <x14:cfRule type="containsText" priority="6752" operator="containsText" id="{93E755D7-A8B2-43EE-81B8-A25777976B52}">
            <xm:f>NOT(ISERROR(SEARCH('Listados Datos'!$P$6,Z412)))</xm:f>
            <xm:f>'Listados Datos'!$P$6</xm:f>
            <x14:dxf>
              <fill>
                <patternFill>
                  <bgColor rgb="FFFFC000"/>
                </patternFill>
              </fill>
            </x14:dxf>
          </x14:cfRule>
          <x14:cfRule type="containsText" priority="6753" operator="containsText" id="{50C562D8-3D92-4F50-8EDD-7391FEDFAEA3}">
            <xm:f>NOT(ISERROR(SEARCH('Listados Datos'!$P$7,Z412)))</xm:f>
            <xm:f>'Listados Datos'!$P$7</xm:f>
            <x14:dxf>
              <fill>
                <patternFill>
                  <bgColor rgb="FFFF0000"/>
                </patternFill>
              </fill>
            </x14:dxf>
          </x14:cfRule>
          <xm:sqref>Z412:Z413</xm:sqref>
        </x14:conditionalFormatting>
        <x14:conditionalFormatting xmlns:xm="http://schemas.microsoft.com/office/excel/2006/main">
          <x14:cfRule type="containsText" priority="6725" operator="containsText" id="{F2B36264-7AEA-46DA-8B00-AA082EF39A08}">
            <xm:f>NOT(ISERROR(SEARCH('Listados Datos'!$T$3,AT412)))</xm:f>
            <xm:f>'Listados Datos'!$T$3</xm:f>
            <x14:dxf>
              <fill>
                <patternFill patternType="solid">
                  <bgColor rgb="FFC00000"/>
                </patternFill>
              </fill>
            </x14:dxf>
          </x14:cfRule>
          <x14:cfRule type="containsText" priority="6726" operator="containsText" id="{710C79F3-5D68-41DF-8BAE-A837E889C093}">
            <xm:f>NOT(ISERROR(SEARCH('Listados Datos'!$T$4,AT412)))</xm:f>
            <xm:f>'Listados Datos'!$T$4</xm:f>
            <x14:dxf>
              <font>
                <b/>
                <i val="0"/>
                <color theme="0"/>
              </font>
              <fill>
                <patternFill>
                  <bgColor rgb="FFE26B0A"/>
                </patternFill>
              </fill>
            </x14:dxf>
          </x14:cfRule>
          <x14:cfRule type="containsText" priority="6727" operator="containsText" id="{24DC0F97-F338-48EA-9C6C-6BD0E8E12927}">
            <xm:f>NOT(ISERROR(SEARCH('Listados Datos'!$T$5,AT412)))</xm:f>
            <xm:f>'Listados Datos'!$T$5</xm:f>
            <x14:dxf>
              <font>
                <b/>
                <i val="0"/>
                <color auto="1"/>
              </font>
              <fill>
                <patternFill>
                  <bgColor rgb="FFFFFF00"/>
                </patternFill>
              </fill>
            </x14:dxf>
          </x14:cfRule>
          <x14:cfRule type="containsText" priority="6728" operator="containsText" id="{E7E15F30-2018-4D95-ADD0-FFB139243559}">
            <xm:f>NOT(ISERROR(SEARCH('Listados Datos'!$T$6,AT412)))</xm:f>
            <xm:f>'Listados Datos'!$T$6</xm:f>
            <x14:dxf>
              <font>
                <b/>
                <i val="0"/>
              </font>
              <fill>
                <patternFill>
                  <bgColor rgb="FF92D050"/>
                </patternFill>
              </fill>
            </x14:dxf>
          </x14:cfRule>
          <xm:sqref>AT412</xm:sqref>
        </x14:conditionalFormatting>
        <x14:conditionalFormatting xmlns:xm="http://schemas.microsoft.com/office/excel/2006/main">
          <x14:cfRule type="containsText" priority="6715" operator="containsText" id="{B85641A8-ACE7-43D9-8F3C-FEE915CD2A5F}">
            <xm:f>NOT(ISERROR(SEARCH('Listados Datos'!$P$3,AR412)))</xm:f>
            <xm:f>'Listados Datos'!$P$3</xm:f>
            <x14:dxf>
              <fill>
                <patternFill>
                  <bgColor rgb="FF99CC00"/>
                </patternFill>
              </fill>
            </x14:dxf>
          </x14:cfRule>
          <x14:cfRule type="containsText" priority="6716" operator="containsText" id="{2DC6992B-D001-4445-8703-ED3E6A1E58C0}">
            <xm:f>NOT(ISERROR(SEARCH('Listados Datos'!$P$4,AR412)))</xm:f>
            <xm:f>'Listados Datos'!$P$4</xm:f>
            <x14:dxf>
              <fill>
                <patternFill>
                  <bgColor rgb="FF33CC33"/>
                </patternFill>
              </fill>
            </x14:dxf>
          </x14:cfRule>
          <x14:cfRule type="containsText" priority="6717" operator="containsText" id="{1F64B144-3BE1-44B4-BE73-C925ABBD0E71}">
            <xm:f>NOT(ISERROR(SEARCH('Listados Datos'!$P$5,AR412)))</xm:f>
            <xm:f>'Listados Datos'!$P$5</xm:f>
            <x14:dxf>
              <fill>
                <patternFill>
                  <bgColor rgb="FFFFFF00"/>
                </patternFill>
              </fill>
            </x14:dxf>
          </x14:cfRule>
          <x14:cfRule type="containsText" priority="6718" operator="containsText" id="{3771E7E0-B539-4B13-BCC9-2BDFCA7D2029}">
            <xm:f>NOT(ISERROR(SEARCH('Listados Datos'!$P$6,AR412)))</xm:f>
            <xm:f>'Listados Datos'!$P$6</xm:f>
            <x14:dxf>
              <fill>
                <patternFill>
                  <bgColor rgb="FFFFC000"/>
                </patternFill>
              </fill>
            </x14:dxf>
          </x14:cfRule>
          <x14:cfRule type="containsText" priority="6719" operator="containsText" id="{DD83B0DF-C3DE-4E32-8ABE-6D95D328CB98}">
            <xm:f>NOT(ISERROR(SEARCH('Listados Datos'!$P$7,AR412)))</xm:f>
            <xm:f>'Listados Datos'!$P$7</xm:f>
            <x14:dxf>
              <fill>
                <patternFill>
                  <bgColor rgb="FFFF0000"/>
                </patternFill>
              </fill>
            </x14:dxf>
          </x14:cfRule>
          <xm:sqref>AR412</xm:sqref>
        </x14:conditionalFormatting>
        <x14:conditionalFormatting xmlns:xm="http://schemas.microsoft.com/office/excel/2006/main">
          <x14:cfRule type="containsText" priority="6711" operator="containsText" id="{A05E9E6C-E3F7-4864-A453-59878EF60B8F}">
            <xm:f>NOT(ISERROR(SEARCH('Listados Datos'!$T$3,AT413)))</xm:f>
            <xm:f>'Listados Datos'!$T$3</xm:f>
            <x14:dxf>
              <fill>
                <patternFill patternType="solid">
                  <bgColor rgb="FFC00000"/>
                </patternFill>
              </fill>
            </x14:dxf>
          </x14:cfRule>
          <x14:cfRule type="containsText" priority="6712" operator="containsText" id="{FBB4BB55-54A4-4AEB-83A7-EAD65720052C}">
            <xm:f>NOT(ISERROR(SEARCH('Listados Datos'!$T$4,AT413)))</xm:f>
            <xm:f>'Listados Datos'!$T$4</xm:f>
            <x14:dxf>
              <font>
                <b/>
                <i val="0"/>
                <color theme="0"/>
              </font>
              <fill>
                <patternFill>
                  <bgColor rgb="FFE26B0A"/>
                </patternFill>
              </fill>
            </x14:dxf>
          </x14:cfRule>
          <x14:cfRule type="containsText" priority="6713" operator="containsText" id="{A76166F4-19AA-42FA-82CC-B796360CEBE7}">
            <xm:f>NOT(ISERROR(SEARCH('Listados Datos'!$T$5,AT413)))</xm:f>
            <xm:f>'Listados Datos'!$T$5</xm:f>
            <x14:dxf>
              <font>
                <b/>
                <i val="0"/>
                <color auto="1"/>
              </font>
              <fill>
                <patternFill>
                  <bgColor rgb="FFFFFF00"/>
                </patternFill>
              </fill>
            </x14:dxf>
          </x14:cfRule>
          <x14:cfRule type="containsText" priority="6714" operator="containsText" id="{17C2307A-9D48-422A-A2DD-C36DBC5EFBF6}">
            <xm:f>NOT(ISERROR(SEARCH('Listados Datos'!$T$6,AT413)))</xm:f>
            <xm:f>'Listados Datos'!$T$6</xm:f>
            <x14:dxf>
              <font>
                <b/>
                <i val="0"/>
              </font>
              <fill>
                <patternFill>
                  <bgColor rgb="FF92D050"/>
                </patternFill>
              </fill>
            </x14:dxf>
          </x14:cfRule>
          <xm:sqref>AT413</xm:sqref>
        </x14:conditionalFormatting>
        <x14:conditionalFormatting xmlns:xm="http://schemas.microsoft.com/office/excel/2006/main">
          <x14:cfRule type="containsText" priority="6701" operator="containsText" id="{CCE31208-AA9A-4542-904E-6E4B5C722905}">
            <xm:f>NOT(ISERROR(SEARCH('Listados Datos'!$P$3,AR413)))</xm:f>
            <xm:f>'Listados Datos'!$P$3</xm:f>
            <x14:dxf>
              <fill>
                <patternFill>
                  <bgColor rgb="FF99CC00"/>
                </patternFill>
              </fill>
            </x14:dxf>
          </x14:cfRule>
          <x14:cfRule type="containsText" priority="6702" operator="containsText" id="{18A85B19-201B-4F3C-90F1-4B53AD53E674}">
            <xm:f>NOT(ISERROR(SEARCH('Listados Datos'!$P$4,AR413)))</xm:f>
            <xm:f>'Listados Datos'!$P$4</xm:f>
            <x14:dxf>
              <fill>
                <patternFill>
                  <bgColor rgb="FF33CC33"/>
                </patternFill>
              </fill>
            </x14:dxf>
          </x14:cfRule>
          <x14:cfRule type="containsText" priority="6703" operator="containsText" id="{C488B6E5-ADAA-45BA-8CDE-9279B6C86890}">
            <xm:f>NOT(ISERROR(SEARCH('Listados Datos'!$P$5,AR413)))</xm:f>
            <xm:f>'Listados Datos'!$P$5</xm:f>
            <x14:dxf>
              <fill>
                <patternFill>
                  <bgColor rgb="FFFFFF00"/>
                </patternFill>
              </fill>
            </x14:dxf>
          </x14:cfRule>
          <x14:cfRule type="containsText" priority="6704" operator="containsText" id="{6DE75E27-5A0C-425A-82C1-F4031A490C92}">
            <xm:f>NOT(ISERROR(SEARCH('Listados Datos'!$P$6,AR413)))</xm:f>
            <xm:f>'Listados Datos'!$P$6</xm:f>
            <x14:dxf>
              <fill>
                <patternFill>
                  <bgColor rgb="FFFFC000"/>
                </patternFill>
              </fill>
            </x14:dxf>
          </x14:cfRule>
          <x14:cfRule type="containsText" priority="6705" operator="containsText" id="{19CF6E8B-2C97-48D4-8FE6-EA2715B45F4A}">
            <xm:f>NOT(ISERROR(SEARCH('Listados Datos'!$P$7,AR413)))</xm:f>
            <xm:f>'Listados Datos'!$P$7</xm:f>
            <x14:dxf>
              <fill>
                <patternFill>
                  <bgColor rgb="FFFF0000"/>
                </patternFill>
              </fill>
            </x14:dxf>
          </x14:cfRule>
          <xm:sqref>AR413</xm:sqref>
        </x14:conditionalFormatting>
        <x14:conditionalFormatting xmlns:xm="http://schemas.microsoft.com/office/excel/2006/main">
          <x14:cfRule type="containsText" priority="6683" operator="containsText" id="{89003336-10AB-4068-A6A5-0CB2326D2FEB}">
            <xm:f>NOT(ISERROR(SEARCH('Listados Datos'!$T$3,AF414)))</xm:f>
            <xm:f>'Listados Datos'!$T$3</xm:f>
            <x14:dxf>
              <fill>
                <patternFill patternType="solid">
                  <bgColor rgb="FFC00000"/>
                </patternFill>
              </fill>
            </x14:dxf>
          </x14:cfRule>
          <x14:cfRule type="containsText" priority="6684" operator="containsText" id="{033C29D2-E448-4AD4-9462-5616755CCE82}">
            <xm:f>NOT(ISERROR(SEARCH('Listados Datos'!$T$4,AF414)))</xm:f>
            <xm:f>'Listados Datos'!$T$4</xm:f>
            <x14:dxf>
              <font>
                <b/>
                <i val="0"/>
                <color theme="0"/>
              </font>
              <fill>
                <patternFill>
                  <bgColor rgb="FFE26B0A"/>
                </patternFill>
              </fill>
            </x14:dxf>
          </x14:cfRule>
          <x14:cfRule type="containsText" priority="6685" operator="containsText" id="{7B8219C8-CFC8-4624-AE57-635D4D2A62B5}">
            <xm:f>NOT(ISERROR(SEARCH('Listados Datos'!$T$5,AF414)))</xm:f>
            <xm:f>'Listados Datos'!$T$5</xm:f>
            <x14:dxf>
              <font>
                <b/>
                <i val="0"/>
                <color auto="1"/>
              </font>
              <fill>
                <patternFill>
                  <bgColor rgb="FFFFFF00"/>
                </patternFill>
              </fill>
            </x14:dxf>
          </x14:cfRule>
          <x14:cfRule type="containsText" priority="6686" operator="containsText" id="{5EF4853B-4F79-4FD1-80DF-A02B11E323AA}">
            <xm:f>NOT(ISERROR(SEARCH('Listados Datos'!$T$6,AF414)))</xm:f>
            <xm:f>'Listados Datos'!$T$6</xm:f>
            <x14:dxf>
              <font>
                <b/>
                <i val="0"/>
              </font>
              <fill>
                <patternFill>
                  <bgColor rgb="FF92D050"/>
                </patternFill>
              </fill>
            </x14:dxf>
          </x14:cfRule>
          <xm:sqref>AF414:AF415</xm:sqref>
        </x14:conditionalFormatting>
        <x14:conditionalFormatting xmlns:xm="http://schemas.microsoft.com/office/excel/2006/main">
          <x14:cfRule type="containsText" priority="6679" operator="containsText" id="{8F34905B-EF38-49D6-9677-FEA30C163C6B}">
            <xm:f>NOT(ISERROR(SEARCH('Listados Datos'!$T$3,AB414)))</xm:f>
            <xm:f>'Listados Datos'!$T$3</xm:f>
            <x14:dxf>
              <fill>
                <patternFill patternType="solid">
                  <bgColor rgb="FFC00000"/>
                </patternFill>
              </fill>
            </x14:dxf>
          </x14:cfRule>
          <x14:cfRule type="containsText" priority="6680" operator="containsText" id="{2CB6DFB9-1B1E-428D-87EF-CC6F0D02F7D2}">
            <xm:f>NOT(ISERROR(SEARCH('Listados Datos'!$T$4,AB414)))</xm:f>
            <xm:f>'Listados Datos'!$T$4</xm:f>
            <x14:dxf>
              <font>
                <b/>
                <i val="0"/>
                <color theme="0"/>
              </font>
              <fill>
                <patternFill>
                  <bgColor rgb="FFE26B0A"/>
                </patternFill>
              </fill>
            </x14:dxf>
          </x14:cfRule>
          <x14:cfRule type="containsText" priority="6681" operator="containsText" id="{B61E7DA2-AD67-46BC-AC86-2C41CAA5F36F}">
            <xm:f>NOT(ISERROR(SEARCH('Listados Datos'!$T$5,AB414)))</xm:f>
            <xm:f>'Listados Datos'!$T$5</xm:f>
            <x14:dxf>
              <font>
                <b/>
                <i val="0"/>
                <color auto="1"/>
              </font>
              <fill>
                <patternFill>
                  <bgColor rgb="FFFFFF00"/>
                </patternFill>
              </fill>
            </x14:dxf>
          </x14:cfRule>
          <x14:cfRule type="containsText" priority="6682" operator="containsText" id="{CF419C91-D67F-4946-9BA5-57CC39046F7D}">
            <xm:f>NOT(ISERROR(SEARCH('Listados Datos'!$T$6,AB414)))</xm:f>
            <xm:f>'Listados Datos'!$T$6</xm:f>
            <x14:dxf>
              <font>
                <b/>
                <i val="0"/>
              </font>
              <fill>
                <patternFill>
                  <bgColor rgb="FF92D050"/>
                </patternFill>
              </fill>
            </x14:dxf>
          </x14:cfRule>
          <xm:sqref>AB414:AB415</xm:sqref>
        </x14:conditionalFormatting>
        <x14:conditionalFormatting xmlns:xm="http://schemas.microsoft.com/office/excel/2006/main">
          <x14:cfRule type="containsText" priority="6669" operator="containsText" id="{F085380C-799A-482D-8792-580C673B1559}">
            <xm:f>NOT(ISERROR(SEARCH('Listados Datos'!$P$3,Z414)))</xm:f>
            <xm:f>'Listados Datos'!$P$3</xm:f>
            <x14:dxf>
              <fill>
                <patternFill>
                  <bgColor rgb="FF99CC00"/>
                </patternFill>
              </fill>
            </x14:dxf>
          </x14:cfRule>
          <x14:cfRule type="containsText" priority="6670" operator="containsText" id="{9012294D-D32E-47CB-A373-2503A0E53AC6}">
            <xm:f>NOT(ISERROR(SEARCH('Listados Datos'!$P$4,Z414)))</xm:f>
            <xm:f>'Listados Datos'!$P$4</xm:f>
            <x14:dxf>
              <fill>
                <patternFill>
                  <bgColor rgb="FF33CC33"/>
                </patternFill>
              </fill>
            </x14:dxf>
          </x14:cfRule>
          <x14:cfRule type="containsText" priority="6671" operator="containsText" id="{504CFDB5-FBA1-4F53-91D1-AB25B8A599E4}">
            <xm:f>NOT(ISERROR(SEARCH('Listados Datos'!$P$5,Z414)))</xm:f>
            <xm:f>'Listados Datos'!$P$5</xm:f>
            <x14:dxf>
              <fill>
                <patternFill>
                  <bgColor rgb="FFFFFF00"/>
                </patternFill>
              </fill>
            </x14:dxf>
          </x14:cfRule>
          <x14:cfRule type="containsText" priority="6672" operator="containsText" id="{D15C8B77-3C1C-4F33-B4A1-E1A59118E186}">
            <xm:f>NOT(ISERROR(SEARCH('Listados Datos'!$P$6,Z414)))</xm:f>
            <xm:f>'Listados Datos'!$P$6</xm:f>
            <x14:dxf>
              <fill>
                <patternFill>
                  <bgColor rgb="FFFFC000"/>
                </patternFill>
              </fill>
            </x14:dxf>
          </x14:cfRule>
          <x14:cfRule type="containsText" priority="6673" operator="containsText" id="{65F90F3A-7BE0-49BE-BC56-853DEE3AEA16}">
            <xm:f>NOT(ISERROR(SEARCH('Listados Datos'!$P$7,Z414)))</xm:f>
            <xm:f>'Listados Datos'!$P$7</xm:f>
            <x14:dxf>
              <fill>
                <patternFill>
                  <bgColor rgb="FFFF0000"/>
                </patternFill>
              </fill>
            </x14:dxf>
          </x14:cfRule>
          <xm:sqref>Z414:Z415</xm:sqref>
        </x14:conditionalFormatting>
        <x14:conditionalFormatting xmlns:xm="http://schemas.microsoft.com/office/excel/2006/main">
          <x14:cfRule type="containsText" priority="6641" operator="containsText" id="{386381A3-418A-45D4-9EB8-E7311A95A0A0}">
            <xm:f>NOT(ISERROR(SEARCH('Listados Datos'!$T$3,AT415)))</xm:f>
            <xm:f>'Listados Datos'!$T$3</xm:f>
            <x14:dxf>
              <fill>
                <patternFill patternType="solid">
                  <bgColor rgb="FFC00000"/>
                </patternFill>
              </fill>
            </x14:dxf>
          </x14:cfRule>
          <x14:cfRule type="containsText" priority="6642" operator="containsText" id="{BF5D23AD-F4A9-43AF-9E76-D1A134007F55}">
            <xm:f>NOT(ISERROR(SEARCH('Listados Datos'!$T$4,AT415)))</xm:f>
            <xm:f>'Listados Datos'!$T$4</xm:f>
            <x14:dxf>
              <font>
                <b/>
                <i val="0"/>
                <color theme="0"/>
              </font>
              <fill>
                <patternFill>
                  <bgColor rgb="FFE26B0A"/>
                </patternFill>
              </fill>
            </x14:dxf>
          </x14:cfRule>
          <x14:cfRule type="containsText" priority="6643" operator="containsText" id="{1BE898C0-8277-4819-AAB3-A38D629FFA17}">
            <xm:f>NOT(ISERROR(SEARCH('Listados Datos'!$T$5,AT415)))</xm:f>
            <xm:f>'Listados Datos'!$T$5</xm:f>
            <x14:dxf>
              <font>
                <b/>
                <i val="0"/>
                <color auto="1"/>
              </font>
              <fill>
                <patternFill>
                  <bgColor rgb="FFFFFF00"/>
                </patternFill>
              </fill>
            </x14:dxf>
          </x14:cfRule>
          <x14:cfRule type="containsText" priority="6644" operator="containsText" id="{CF238EEB-D384-420C-ABFD-28DBFB0A369D}">
            <xm:f>NOT(ISERROR(SEARCH('Listados Datos'!$T$6,AT415)))</xm:f>
            <xm:f>'Listados Datos'!$T$6</xm:f>
            <x14:dxf>
              <font>
                <b/>
                <i val="0"/>
              </font>
              <fill>
                <patternFill>
                  <bgColor rgb="FF92D050"/>
                </patternFill>
              </fill>
            </x14:dxf>
          </x14:cfRule>
          <xm:sqref>AT415</xm:sqref>
        </x14:conditionalFormatting>
        <x14:conditionalFormatting xmlns:xm="http://schemas.microsoft.com/office/excel/2006/main">
          <x14:cfRule type="containsText" priority="6589" operator="containsText" id="{E47C1A73-870B-4AED-80FE-ACBED0738153}">
            <xm:f>NOT(ISERROR(SEARCH('Listados Datos'!$P$3,AR416)))</xm:f>
            <xm:f>'Listados Datos'!$P$3</xm:f>
            <x14:dxf>
              <fill>
                <patternFill>
                  <bgColor rgb="FF99CC00"/>
                </patternFill>
              </fill>
            </x14:dxf>
          </x14:cfRule>
          <x14:cfRule type="containsText" priority="6590" operator="containsText" id="{675F6703-75A8-4334-A3E6-A5A0CE73F3D4}">
            <xm:f>NOT(ISERROR(SEARCH('Listados Datos'!$P$4,AR416)))</xm:f>
            <xm:f>'Listados Datos'!$P$4</xm:f>
            <x14:dxf>
              <fill>
                <patternFill>
                  <bgColor rgb="FF33CC33"/>
                </patternFill>
              </fill>
            </x14:dxf>
          </x14:cfRule>
          <x14:cfRule type="containsText" priority="6591" operator="containsText" id="{82CC45EC-3DAA-4B68-8FF6-CA9573CD1250}">
            <xm:f>NOT(ISERROR(SEARCH('Listados Datos'!$P$5,AR416)))</xm:f>
            <xm:f>'Listados Datos'!$P$5</xm:f>
            <x14:dxf>
              <fill>
                <patternFill>
                  <bgColor rgb="FFFFFF00"/>
                </patternFill>
              </fill>
            </x14:dxf>
          </x14:cfRule>
          <x14:cfRule type="containsText" priority="6592" operator="containsText" id="{7C9AEE47-567A-4CF7-9A99-5FF831DC7BA5}">
            <xm:f>NOT(ISERROR(SEARCH('Listados Datos'!$P$6,AR416)))</xm:f>
            <xm:f>'Listados Datos'!$P$6</xm:f>
            <x14:dxf>
              <fill>
                <patternFill>
                  <bgColor rgb="FFFFC000"/>
                </patternFill>
              </fill>
            </x14:dxf>
          </x14:cfRule>
          <x14:cfRule type="containsText" priority="6593" operator="containsText" id="{66CE4DE4-0E37-4ED9-BDFC-C3AE59DD05CC}">
            <xm:f>NOT(ISERROR(SEARCH('Listados Datos'!$P$7,AR416)))</xm:f>
            <xm:f>'Listados Datos'!$P$7</xm:f>
            <x14:dxf>
              <fill>
                <patternFill>
                  <bgColor rgb="FFFF0000"/>
                </patternFill>
              </fill>
            </x14:dxf>
          </x14:cfRule>
          <xm:sqref>AR416</xm:sqref>
        </x14:conditionalFormatting>
        <x14:conditionalFormatting xmlns:xm="http://schemas.microsoft.com/office/excel/2006/main">
          <x14:cfRule type="containsText" priority="6627" operator="containsText" id="{E634911F-78FA-463F-B910-70AE6FCDEAD5}">
            <xm:f>NOT(ISERROR(SEARCH('Listados Datos'!$T$3,AF416)))</xm:f>
            <xm:f>'Listados Datos'!$T$3</xm:f>
            <x14:dxf>
              <fill>
                <patternFill patternType="solid">
                  <bgColor rgb="FFC00000"/>
                </patternFill>
              </fill>
            </x14:dxf>
          </x14:cfRule>
          <x14:cfRule type="containsText" priority="6628" operator="containsText" id="{E6AB00E8-8C75-44A2-8424-E039B3E44013}">
            <xm:f>NOT(ISERROR(SEARCH('Listados Datos'!$T$4,AF416)))</xm:f>
            <xm:f>'Listados Datos'!$T$4</xm:f>
            <x14:dxf>
              <font>
                <b/>
                <i val="0"/>
                <color theme="0"/>
              </font>
              <fill>
                <patternFill>
                  <bgColor rgb="FFE26B0A"/>
                </patternFill>
              </fill>
            </x14:dxf>
          </x14:cfRule>
          <x14:cfRule type="containsText" priority="6629" operator="containsText" id="{457363D9-F8A0-469D-BBFD-3CF7DB05BA96}">
            <xm:f>NOT(ISERROR(SEARCH('Listados Datos'!$T$5,AF416)))</xm:f>
            <xm:f>'Listados Datos'!$T$5</xm:f>
            <x14:dxf>
              <font>
                <b/>
                <i val="0"/>
                <color auto="1"/>
              </font>
              <fill>
                <patternFill>
                  <bgColor rgb="FFFFFF00"/>
                </patternFill>
              </fill>
            </x14:dxf>
          </x14:cfRule>
          <x14:cfRule type="containsText" priority="6630" operator="containsText" id="{05344A30-5C6D-4980-86BC-E2C293EE4B7B}">
            <xm:f>NOT(ISERROR(SEARCH('Listados Datos'!$T$6,AF416)))</xm:f>
            <xm:f>'Listados Datos'!$T$6</xm:f>
            <x14:dxf>
              <font>
                <b/>
                <i val="0"/>
              </font>
              <fill>
                <patternFill>
                  <bgColor rgb="FF92D050"/>
                </patternFill>
              </fill>
            </x14:dxf>
          </x14:cfRule>
          <xm:sqref>AF416</xm:sqref>
        </x14:conditionalFormatting>
        <x14:conditionalFormatting xmlns:xm="http://schemas.microsoft.com/office/excel/2006/main">
          <x14:cfRule type="containsText" priority="6623" operator="containsText" id="{26A1F863-D33B-47A7-9A23-5C08487BA8C4}">
            <xm:f>NOT(ISERROR(SEARCH('Listados Datos'!$T$3,AB416)))</xm:f>
            <xm:f>'Listados Datos'!$T$3</xm:f>
            <x14:dxf>
              <fill>
                <patternFill patternType="solid">
                  <bgColor rgb="FFC00000"/>
                </patternFill>
              </fill>
            </x14:dxf>
          </x14:cfRule>
          <x14:cfRule type="containsText" priority="6624" operator="containsText" id="{EA3F296F-2144-461E-BC08-61AC65F4B705}">
            <xm:f>NOT(ISERROR(SEARCH('Listados Datos'!$T$4,AB416)))</xm:f>
            <xm:f>'Listados Datos'!$T$4</xm:f>
            <x14:dxf>
              <font>
                <b/>
                <i val="0"/>
                <color theme="0"/>
              </font>
              <fill>
                <patternFill>
                  <bgColor rgb="FFE26B0A"/>
                </patternFill>
              </fill>
            </x14:dxf>
          </x14:cfRule>
          <x14:cfRule type="containsText" priority="6625" operator="containsText" id="{A60E9ECA-CD2D-4C8D-9079-02BF5CC5FB87}">
            <xm:f>NOT(ISERROR(SEARCH('Listados Datos'!$T$5,AB416)))</xm:f>
            <xm:f>'Listados Datos'!$T$5</xm:f>
            <x14:dxf>
              <font>
                <b/>
                <i val="0"/>
                <color auto="1"/>
              </font>
              <fill>
                <patternFill>
                  <bgColor rgb="FFFFFF00"/>
                </patternFill>
              </fill>
            </x14:dxf>
          </x14:cfRule>
          <x14:cfRule type="containsText" priority="6626" operator="containsText" id="{007BF2B8-181C-4D62-9C23-AEC644018E24}">
            <xm:f>NOT(ISERROR(SEARCH('Listados Datos'!$T$6,AB416)))</xm:f>
            <xm:f>'Listados Datos'!$T$6</xm:f>
            <x14:dxf>
              <font>
                <b/>
                <i val="0"/>
              </font>
              <fill>
                <patternFill>
                  <bgColor rgb="FF92D050"/>
                </patternFill>
              </fill>
            </x14:dxf>
          </x14:cfRule>
          <xm:sqref>AB416</xm:sqref>
        </x14:conditionalFormatting>
        <x14:conditionalFormatting xmlns:xm="http://schemas.microsoft.com/office/excel/2006/main">
          <x14:cfRule type="containsText" priority="6613" operator="containsText" id="{2F957EEB-EDD6-448F-8B29-93F045125DEB}">
            <xm:f>NOT(ISERROR(SEARCH('Listados Datos'!$P$3,Z416)))</xm:f>
            <xm:f>'Listados Datos'!$P$3</xm:f>
            <x14:dxf>
              <fill>
                <patternFill>
                  <bgColor rgb="FF99CC00"/>
                </patternFill>
              </fill>
            </x14:dxf>
          </x14:cfRule>
          <x14:cfRule type="containsText" priority="6614" operator="containsText" id="{4BFCE108-2DAF-429F-A1B2-EE01278028F0}">
            <xm:f>NOT(ISERROR(SEARCH('Listados Datos'!$P$4,Z416)))</xm:f>
            <xm:f>'Listados Datos'!$P$4</xm:f>
            <x14:dxf>
              <fill>
                <patternFill>
                  <bgColor rgb="FF33CC33"/>
                </patternFill>
              </fill>
            </x14:dxf>
          </x14:cfRule>
          <x14:cfRule type="containsText" priority="6615" operator="containsText" id="{49270B59-D3FB-4857-8A0F-E232C4721EDF}">
            <xm:f>NOT(ISERROR(SEARCH('Listados Datos'!$P$5,Z416)))</xm:f>
            <xm:f>'Listados Datos'!$P$5</xm:f>
            <x14:dxf>
              <fill>
                <patternFill>
                  <bgColor rgb="FFFFFF00"/>
                </patternFill>
              </fill>
            </x14:dxf>
          </x14:cfRule>
          <x14:cfRule type="containsText" priority="6616" operator="containsText" id="{1690A35C-75CD-4810-94EC-585BEDF5C710}">
            <xm:f>NOT(ISERROR(SEARCH('Listados Datos'!$P$6,Z416)))</xm:f>
            <xm:f>'Listados Datos'!$P$6</xm:f>
            <x14:dxf>
              <fill>
                <patternFill>
                  <bgColor rgb="FFFFC000"/>
                </patternFill>
              </fill>
            </x14:dxf>
          </x14:cfRule>
          <x14:cfRule type="containsText" priority="6617" operator="containsText" id="{1B70779E-1BBB-4F72-B759-37FA3336AD64}">
            <xm:f>NOT(ISERROR(SEARCH('Listados Datos'!$P$7,Z416)))</xm:f>
            <xm:f>'Listados Datos'!$P$7</xm:f>
            <x14:dxf>
              <fill>
                <patternFill>
                  <bgColor rgb="FFFF0000"/>
                </patternFill>
              </fill>
            </x14:dxf>
          </x14:cfRule>
          <xm:sqref>Z416</xm:sqref>
        </x14:conditionalFormatting>
        <x14:conditionalFormatting xmlns:xm="http://schemas.microsoft.com/office/excel/2006/main">
          <x14:cfRule type="containsText" priority="6599" operator="containsText" id="{EBFD277F-C538-4FBE-B043-83052050BC2E}">
            <xm:f>NOT(ISERROR(SEARCH('Listados Datos'!$T$3,AT416)))</xm:f>
            <xm:f>'Listados Datos'!$T$3</xm:f>
            <x14:dxf>
              <fill>
                <patternFill patternType="solid">
                  <bgColor rgb="FFC00000"/>
                </patternFill>
              </fill>
            </x14:dxf>
          </x14:cfRule>
          <x14:cfRule type="containsText" priority="6600" operator="containsText" id="{E8D4B2AC-890D-4254-8AF7-A9CA59084C2A}">
            <xm:f>NOT(ISERROR(SEARCH('Listados Datos'!$T$4,AT416)))</xm:f>
            <xm:f>'Listados Datos'!$T$4</xm:f>
            <x14:dxf>
              <font>
                <b/>
                <i val="0"/>
                <color theme="0"/>
              </font>
              <fill>
                <patternFill>
                  <bgColor rgb="FFE26B0A"/>
                </patternFill>
              </fill>
            </x14:dxf>
          </x14:cfRule>
          <x14:cfRule type="containsText" priority="6601" operator="containsText" id="{7CA6832D-3FDE-42B8-9243-6C2BFD1B36E3}">
            <xm:f>NOT(ISERROR(SEARCH('Listados Datos'!$T$5,AT416)))</xm:f>
            <xm:f>'Listados Datos'!$T$5</xm:f>
            <x14:dxf>
              <font>
                <b/>
                <i val="0"/>
                <color auto="1"/>
              </font>
              <fill>
                <patternFill>
                  <bgColor rgb="FFFFFF00"/>
                </patternFill>
              </fill>
            </x14:dxf>
          </x14:cfRule>
          <x14:cfRule type="containsText" priority="6602" operator="containsText" id="{A4DCB0F0-27DC-44F1-89C2-0174EFF10CD8}">
            <xm:f>NOT(ISERROR(SEARCH('Listados Datos'!$T$6,AT416)))</xm:f>
            <xm:f>'Listados Datos'!$T$6</xm:f>
            <x14:dxf>
              <font>
                <b/>
                <i val="0"/>
              </font>
              <fill>
                <patternFill>
                  <bgColor rgb="FF92D050"/>
                </patternFill>
              </fill>
            </x14:dxf>
          </x14:cfRule>
          <xm:sqref>AT416</xm:sqref>
        </x14:conditionalFormatting>
        <x14:conditionalFormatting xmlns:xm="http://schemas.microsoft.com/office/excel/2006/main">
          <x14:cfRule type="containsText" priority="6439" operator="containsText" id="{5413E4BA-FE47-4E24-A919-E2D605A48BFF}">
            <xm:f>NOT(ISERROR(SEARCH('Listados Datos'!$P$3,AR427)))</xm:f>
            <xm:f>'Listados Datos'!$P$3</xm:f>
            <x14:dxf>
              <fill>
                <patternFill>
                  <bgColor rgb="FF99CC00"/>
                </patternFill>
              </fill>
            </x14:dxf>
          </x14:cfRule>
          <x14:cfRule type="containsText" priority="6440" operator="containsText" id="{96FD3E66-5458-474E-B0AE-30A5B03574FE}">
            <xm:f>NOT(ISERROR(SEARCH('Listados Datos'!$P$4,AR427)))</xm:f>
            <xm:f>'Listados Datos'!$P$4</xm:f>
            <x14:dxf>
              <fill>
                <patternFill>
                  <bgColor rgb="FF33CC33"/>
                </patternFill>
              </fill>
            </x14:dxf>
          </x14:cfRule>
          <x14:cfRule type="containsText" priority="6441" operator="containsText" id="{5D22E2B7-ACC6-4636-B93A-A784D65C682C}">
            <xm:f>NOT(ISERROR(SEARCH('Listados Datos'!$P$5,AR427)))</xm:f>
            <xm:f>'Listados Datos'!$P$5</xm:f>
            <x14:dxf>
              <fill>
                <patternFill>
                  <bgColor rgb="FFFFFF00"/>
                </patternFill>
              </fill>
            </x14:dxf>
          </x14:cfRule>
          <x14:cfRule type="containsText" priority="6442" operator="containsText" id="{511DE924-9009-4A4A-80B9-FFA765974A7B}">
            <xm:f>NOT(ISERROR(SEARCH('Listados Datos'!$P$6,AR427)))</xm:f>
            <xm:f>'Listados Datos'!$P$6</xm:f>
            <x14:dxf>
              <fill>
                <patternFill>
                  <bgColor rgb="FFFFC000"/>
                </patternFill>
              </fill>
            </x14:dxf>
          </x14:cfRule>
          <x14:cfRule type="containsText" priority="6443" operator="containsText" id="{6A9457ED-AC35-4711-BDDF-0E92A49A0897}">
            <xm:f>NOT(ISERROR(SEARCH('Listados Datos'!$P$7,AR427)))</xm:f>
            <xm:f>'Listados Datos'!$P$7</xm:f>
            <x14:dxf>
              <fill>
                <patternFill>
                  <bgColor rgb="FFFF0000"/>
                </patternFill>
              </fill>
            </x14:dxf>
          </x14:cfRule>
          <xm:sqref>AR427</xm:sqref>
        </x14:conditionalFormatting>
        <x14:conditionalFormatting xmlns:xm="http://schemas.microsoft.com/office/excel/2006/main">
          <x14:cfRule type="containsText" priority="6505" operator="containsText" id="{A591EF9B-7D43-46E6-BDBF-9408876AB068}">
            <xm:f>NOT(ISERROR(SEARCH('Listados Datos'!$T$3,AT429)))</xm:f>
            <xm:f>'Listados Datos'!$T$3</xm:f>
            <x14:dxf>
              <fill>
                <patternFill patternType="solid">
                  <bgColor rgb="FFC00000"/>
                </patternFill>
              </fill>
            </x14:dxf>
          </x14:cfRule>
          <x14:cfRule type="containsText" priority="6506" operator="containsText" id="{1B03A27F-C3FF-42F1-AD91-D975FE0FE608}">
            <xm:f>NOT(ISERROR(SEARCH('Listados Datos'!$T$4,AT429)))</xm:f>
            <xm:f>'Listados Datos'!$T$4</xm:f>
            <x14:dxf>
              <font>
                <b/>
                <i val="0"/>
                <color theme="0"/>
              </font>
              <fill>
                <patternFill>
                  <bgColor rgb="FFE26B0A"/>
                </patternFill>
              </fill>
            </x14:dxf>
          </x14:cfRule>
          <x14:cfRule type="containsText" priority="6507" operator="containsText" id="{A1EABAAC-B5D2-408F-96A7-DDD7EB904028}">
            <xm:f>NOT(ISERROR(SEARCH('Listados Datos'!$T$5,AT429)))</xm:f>
            <xm:f>'Listados Datos'!$T$5</xm:f>
            <x14:dxf>
              <font>
                <b/>
                <i val="0"/>
                <color auto="1"/>
              </font>
              <fill>
                <patternFill>
                  <bgColor rgb="FFFFFF00"/>
                </patternFill>
              </fill>
            </x14:dxf>
          </x14:cfRule>
          <x14:cfRule type="containsText" priority="6508" operator="containsText" id="{10F45F8E-9A66-4937-8344-ACABB2CBB0FF}">
            <xm:f>NOT(ISERROR(SEARCH('Listados Datos'!$T$6,AT429)))</xm:f>
            <xm:f>'Listados Datos'!$T$6</xm:f>
            <x14:dxf>
              <font>
                <b/>
                <i val="0"/>
              </font>
              <fill>
                <patternFill>
                  <bgColor rgb="FF92D050"/>
                </patternFill>
              </fill>
            </x14:dxf>
          </x14:cfRule>
          <xm:sqref>AT429</xm:sqref>
        </x14:conditionalFormatting>
        <x14:conditionalFormatting xmlns:xm="http://schemas.microsoft.com/office/excel/2006/main">
          <x14:cfRule type="containsText" priority="6495" operator="containsText" id="{A199DAF6-FC15-49C9-8997-30B2A3211379}">
            <xm:f>NOT(ISERROR(SEARCH('Listados Datos'!$P$3,AR429)))</xm:f>
            <xm:f>'Listados Datos'!$P$3</xm:f>
            <x14:dxf>
              <fill>
                <patternFill>
                  <bgColor rgb="FF99CC00"/>
                </patternFill>
              </fill>
            </x14:dxf>
          </x14:cfRule>
          <x14:cfRule type="containsText" priority="6496" operator="containsText" id="{B3F8CF4A-B9CD-42D1-9A9C-500D61756F37}">
            <xm:f>NOT(ISERROR(SEARCH('Listados Datos'!$P$4,AR429)))</xm:f>
            <xm:f>'Listados Datos'!$P$4</xm:f>
            <x14:dxf>
              <fill>
                <patternFill>
                  <bgColor rgb="FF33CC33"/>
                </patternFill>
              </fill>
            </x14:dxf>
          </x14:cfRule>
          <x14:cfRule type="containsText" priority="6497" operator="containsText" id="{CF92F699-65DA-4958-96C1-B38DB660EA8C}">
            <xm:f>NOT(ISERROR(SEARCH('Listados Datos'!$P$5,AR429)))</xm:f>
            <xm:f>'Listados Datos'!$P$5</xm:f>
            <x14:dxf>
              <fill>
                <patternFill>
                  <bgColor rgb="FFFFFF00"/>
                </patternFill>
              </fill>
            </x14:dxf>
          </x14:cfRule>
          <x14:cfRule type="containsText" priority="6498" operator="containsText" id="{6EF9796F-973D-4EBB-9346-C363EA377FBD}">
            <xm:f>NOT(ISERROR(SEARCH('Listados Datos'!$P$6,AR429)))</xm:f>
            <xm:f>'Listados Datos'!$P$6</xm:f>
            <x14:dxf>
              <fill>
                <patternFill>
                  <bgColor rgb="FFFFC000"/>
                </patternFill>
              </fill>
            </x14:dxf>
          </x14:cfRule>
          <x14:cfRule type="containsText" priority="6499" operator="containsText" id="{028405D8-B991-4FA5-8511-BD1869D97E07}">
            <xm:f>NOT(ISERROR(SEARCH('Listados Datos'!$P$7,AR429)))</xm:f>
            <xm:f>'Listados Datos'!$P$7</xm:f>
            <x14:dxf>
              <fill>
                <patternFill>
                  <bgColor rgb="FFFF0000"/>
                </patternFill>
              </fill>
            </x14:dxf>
          </x14:cfRule>
          <xm:sqref>AR429</xm:sqref>
        </x14:conditionalFormatting>
        <x14:conditionalFormatting xmlns:xm="http://schemas.microsoft.com/office/excel/2006/main">
          <x14:cfRule type="containsText" priority="6463" operator="containsText" id="{F7A1BBA0-6CE5-404A-8A89-939553EE60BE}">
            <xm:f>NOT(ISERROR(SEARCH('Listados Datos'!$T$3,AT426)))</xm:f>
            <xm:f>'Listados Datos'!$T$3</xm:f>
            <x14:dxf>
              <fill>
                <patternFill patternType="solid">
                  <bgColor rgb="FFC00000"/>
                </patternFill>
              </fill>
            </x14:dxf>
          </x14:cfRule>
          <x14:cfRule type="containsText" priority="6464" operator="containsText" id="{C444149B-B641-44FB-8D8C-57449BC25B02}">
            <xm:f>NOT(ISERROR(SEARCH('Listados Datos'!$T$4,AT426)))</xm:f>
            <xm:f>'Listados Datos'!$T$4</xm:f>
            <x14:dxf>
              <font>
                <b/>
                <i val="0"/>
                <color theme="0"/>
              </font>
              <fill>
                <patternFill>
                  <bgColor rgb="FFE26B0A"/>
                </patternFill>
              </fill>
            </x14:dxf>
          </x14:cfRule>
          <x14:cfRule type="containsText" priority="6465" operator="containsText" id="{38D16A83-9CB3-43AD-9728-52014829F954}">
            <xm:f>NOT(ISERROR(SEARCH('Listados Datos'!$T$5,AT426)))</xm:f>
            <xm:f>'Listados Datos'!$T$5</xm:f>
            <x14:dxf>
              <font>
                <b/>
                <i val="0"/>
                <color auto="1"/>
              </font>
              <fill>
                <patternFill>
                  <bgColor rgb="FFFFFF00"/>
                </patternFill>
              </fill>
            </x14:dxf>
          </x14:cfRule>
          <x14:cfRule type="containsText" priority="6466" operator="containsText" id="{3AC40E45-766E-4743-BB98-FC4D34D50C30}">
            <xm:f>NOT(ISERROR(SEARCH('Listados Datos'!$T$6,AT426)))</xm:f>
            <xm:f>'Listados Datos'!$T$6</xm:f>
            <x14:dxf>
              <font>
                <b/>
                <i val="0"/>
              </font>
              <fill>
                <patternFill>
                  <bgColor rgb="FF92D050"/>
                </patternFill>
              </fill>
            </x14:dxf>
          </x14:cfRule>
          <xm:sqref>AT426</xm:sqref>
        </x14:conditionalFormatting>
        <x14:conditionalFormatting xmlns:xm="http://schemas.microsoft.com/office/excel/2006/main">
          <x14:cfRule type="containsText" priority="6453" operator="containsText" id="{27FA14E9-E15F-498D-A376-9C9A6467643A}">
            <xm:f>NOT(ISERROR(SEARCH('Listados Datos'!$P$3,AR426)))</xm:f>
            <xm:f>'Listados Datos'!$P$3</xm:f>
            <x14:dxf>
              <fill>
                <patternFill>
                  <bgColor rgb="FF99CC00"/>
                </patternFill>
              </fill>
            </x14:dxf>
          </x14:cfRule>
          <x14:cfRule type="containsText" priority="6454" operator="containsText" id="{E49B1490-7FA0-4EDE-B2B2-E422630DF4FB}">
            <xm:f>NOT(ISERROR(SEARCH('Listados Datos'!$P$4,AR426)))</xm:f>
            <xm:f>'Listados Datos'!$P$4</xm:f>
            <x14:dxf>
              <fill>
                <patternFill>
                  <bgColor rgb="FF33CC33"/>
                </patternFill>
              </fill>
            </x14:dxf>
          </x14:cfRule>
          <x14:cfRule type="containsText" priority="6455" operator="containsText" id="{3EF637F9-8140-4B25-A2D8-D0B52C31A218}">
            <xm:f>NOT(ISERROR(SEARCH('Listados Datos'!$P$5,AR426)))</xm:f>
            <xm:f>'Listados Datos'!$P$5</xm:f>
            <x14:dxf>
              <fill>
                <patternFill>
                  <bgColor rgb="FFFFFF00"/>
                </patternFill>
              </fill>
            </x14:dxf>
          </x14:cfRule>
          <x14:cfRule type="containsText" priority="6456" operator="containsText" id="{384D4901-754B-4BF8-8EA8-C795FB722449}">
            <xm:f>NOT(ISERROR(SEARCH('Listados Datos'!$P$6,AR426)))</xm:f>
            <xm:f>'Listados Datos'!$P$6</xm:f>
            <x14:dxf>
              <fill>
                <patternFill>
                  <bgColor rgb="FFFFC000"/>
                </patternFill>
              </fill>
            </x14:dxf>
          </x14:cfRule>
          <x14:cfRule type="containsText" priority="6457" operator="containsText" id="{3CBD707E-9CDB-4EE5-A44B-E1B0099819AA}">
            <xm:f>NOT(ISERROR(SEARCH('Listados Datos'!$P$7,AR426)))</xm:f>
            <xm:f>'Listados Datos'!$P$7</xm:f>
            <x14:dxf>
              <fill>
                <patternFill>
                  <bgColor rgb="FFFF0000"/>
                </patternFill>
              </fill>
            </x14:dxf>
          </x14:cfRule>
          <xm:sqref>AR426</xm:sqref>
        </x14:conditionalFormatting>
        <x14:conditionalFormatting xmlns:xm="http://schemas.microsoft.com/office/excel/2006/main">
          <x14:cfRule type="containsText" priority="6571" operator="containsText" id="{FA7690AE-181F-42FF-96A5-D58239C3DE57}">
            <xm:f>NOT(ISERROR(SEARCH('Listados Datos'!$T$3,AF424)))</xm:f>
            <xm:f>'Listados Datos'!$T$3</xm:f>
            <x14:dxf>
              <fill>
                <patternFill patternType="solid">
                  <bgColor rgb="FFC00000"/>
                </patternFill>
              </fill>
            </x14:dxf>
          </x14:cfRule>
          <x14:cfRule type="containsText" priority="6572" operator="containsText" id="{90905309-6953-4199-9D5A-5AA26AE7F816}">
            <xm:f>NOT(ISERROR(SEARCH('Listados Datos'!$T$4,AF424)))</xm:f>
            <xm:f>'Listados Datos'!$T$4</xm:f>
            <x14:dxf>
              <font>
                <b/>
                <i val="0"/>
                <color theme="0"/>
              </font>
              <fill>
                <patternFill>
                  <bgColor rgb="FFE26B0A"/>
                </patternFill>
              </fill>
            </x14:dxf>
          </x14:cfRule>
          <x14:cfRule type="containsText" priority="6573" operator="containsText" id="{063223EE-D0A5-41B0-B377-6E9E9F42429F}">
            <xm:f>NOT(ISERROR(SEARCH('Listados Datos'!$T$5,AF424)))</xm:f>
            <xm:f>'Listados Datos'!$T$5</xm:f>
            <x14:dxf>
              <font>
                <b/>
                <i val="0"/>
                <color auto="1"/>
              </font>
              <fill>
                <patternFill>
                  <bgColor rgb="FFFFFF00"/>
                </patternFill>
              </fill>
            </x14:dxf>
          </x14:cfRule>
          <x14:cfRule type="containsText" priority="6574" operator="containsText" id="{85BD7416-AA9D-488E-ABA0-0C0AA17B3CE3}">
            <xm:f>NOT(ISERROR(SEARCH('Listados Datos'!$T$6,AF424)))</xm:f>
            <xm:f>'Listados Datos'!$T$6</xm:f>
            <x14:dxf>
              <font>
                <b/>
                <i val="0"/>
              </font>
              <fill>
                <patternFill>
                  <bgColor rgb="FF92D050"/>
                </patternFill>
              </fill>
            </x14:dxf>
          </x14:cfRule>
          <xm:sqref>AF424:AF425 AF429</xm:sqref>
        </x14:conditionalFormatting>
        <x14:conditionalFormatting xmlns:xm="http://schemas.microsoft.com/office/excel/2006/main">
          <x14:cfRule type="containsText" priority="6567" operator="containsText" id="{67AC2FAC-1836-4D62-A7AD-938A9EFDF18F}">
            <xm:f>NOT(ISERROR(SEARCH('Listados Datos'!$T$3,AB424)))</xm:f>
            <xm:f>'Listados Datos'!$T$3</xm:f>
            <x14:dxf>
              <fill>
                <patternFill patternType="solid">
                  <bgColor rgb="FFC00000"/>
                </patternFill>
              </fill>
            </x14:dxf>
          </x14:cfRule>
          <x14:cfRule type="containsText" priority="6568" operator="containsText" id="{A6DCA400-CAA1-4E28-9246-1F79EB2E5D70}">
            <xm:f>NOT(ISERROR(SEARCH('Listados Datos'!$T$4,AB424)))</xm:f>
            <xm:f>'Listados Datos'!$T$4</xm:f>
            <x14:dxf>
              <font>
                <b/>
                <i val="0"/>
                <color theme="0"/>
              </font>
              <fill>
                <patternFill>
                  <bgColor rgb="FFE26B0A"/>
                </patternFill>
              </fill>
            </x14:dxf>
          </x14:cfRule>
          <x14:cfRule type="containsText" priority="6569" operator="containsText" id="{772B72C1-5DDF-4ED9-B7AA-413D2C21AA01}">
            <xm:f>NOT(ISERROR(SEARCH('Listados Datos'!$T$5,AB424)))</xm:f>
            <xm:f>'Listados Datos'!$T$5</xm:f>
            <x14:dxf>
              <font>
                <b/>
                <i val="0"/>
                <color auto="1"/>
              </font>
              <fill>
                <patternFill>
                  <bgColor rgb="FFFFFF00"/>
                </patternFill>
              </fill>
            </x14:dxf>
          </x14:cfRule>
          <x14:cfRule type="containsText" priority="6570" operator="containsText" id="{EA5EC521-A4C7-496A-8AA9-D65FA609E8C7}">
            <xm:f>NOT(ISERROR(SEARCH('Listados Datos'!$T$6,AB424)))</xm:f>
            <xm:f>'Listados Datos'!$T$6</xm:f>
            <x14:dxf>
              <font>
                <b/>
                <i val="0"/>
              </font>
              <fill>
                <patternFill>
                  <bgColor rgb="FF92D050"/>
                </patternFill>
              </fill>
            </x14:dxf>
          </x14:cfRule>
          <xm:sqref>AB424:AB425</xm:sqref>
        </x14:conditionalFormatting>
        <x14:conditionalFormatting xmlns:xm="http://schemas.microsoft.com/office/excel/2006/main">
          <x14:cfRule type="containsText" priority="6557" operator="containsText" id="{26DA4F24-3CCD-47D1-8605-7479D0EBC96F}">
            <xm:f>NOT(ISERROR(SEARCH('Listados Datos'!$P$3,Z424)))</xm:f>
            <xm:f>'Listados Datos'!$P$3</xm:f>
            <x14:dxf>
              <fill>
                <patternFill>
                  <bgColor rgb="FF99CC00"/>
                </patternFill>
              </fill>
            </x14:dxf>
          </x14:cfRule>
          <x14:cfRule type="containsText" priority="6558" operator="containsText" id="{D3B9DD99-ADD2-4179-B341-E6A543431446}">
            <xm:f>NOT(ISERROR(SEARCH('Listados Datos'!$P$4,Z424)))</xm:f>
            <xm:f>'Listados Datos'!$P$4</xm:f>
            <x14:dxf>
              <fill>
                <patternFill>
                  <bgColor rgb="FF33CC33"/>
                </patternFill>
              </fill>
            </x14:dxf>
          </x14:cfRule>
          <x14:cfRule type="containsText" priority="6559" operator="containsText" id="{E72AD7C2-E2FB-44D4-8D23-FABA21F2281E}">
            <xm:f>NOT(ISERROR(SEARCH('Listados Datos'!$P$5,Z424)))</xm:f>
            <xm:f>'Listados Datos'!$P$5</xm:f>
            <x14:dxf>
              <fill>
                <patternFill>
                  <bgColor rgb="FFFFFF00"/>
                </patternFill>
              </fill>
            </x14:dxf>
          </x14:cfRule>
          <x14:cfRule type="containsText" priority="6560" operator="containsText" id="{852F037A-A1B0-46F2-81FD-00617D5AB505}">
            <xm:f>NOT(ISERROR(SEARCH('Listados Datos'!$P$6,Z424)))</xm:f>
            <xm:f>'Listados Datos'!$P$6</xm:f>
            <x14:dxf>
              <fill>
                <patternFill>
                  <bgColor rgb="FFFFC000"/>
                </patternFill>
              </fill>
            </x14:dxf>
          </x14:cfRule>
          <x14:cfRule type="containsText" priority="6561" operator="containsText" id="{5A990EAE-8629-4915-9031-089F062B5E25}">
            <xm:f>NOT(ISERROR(SEARCH('Listados Datos'!$P$7,Z424)))</xm:f>
            <xm:f>'Listados Datos'!$P$7</xm:f>
            <x14:dxf>
              <fill>
                <patternFill>
                  <bgColor rgb="FFFF0000"/>
                </patternFill>
              </fill>
            </x14:dxf>
          </x14:cfRule>
          <xm:sqref>Z424:Z425</xm:sqref>
        </x14:conditionalFormatting>
        <x14:conditionalFormatting xmlns:xm="http://schemas.microsoft.com/office/excel/2006/main">
          <x14:cfRule type="containsText" priority="6533" operator="containsText" id="{07B6C5C9-54AE-4A67-84F9-B3E5C3B470AE}">
            <xm:f>NOT(ISERROR(SEARCH('Listados Datos'!$T$3,AT424)))</xm:f>
            <xm:f>'Listados Datos'!$T$3</xm:f>
            <x14:dxf>
              <fill>
                <patternFill patternType="solid">
                  <bgColor rgb="FFC00000"/>
                </patternFill>
              </fill>
            </x14:dxf>
          </x14:cfRule>
          <x14:cfRule type="containsText" priority="6534" operator="containsText" id="{9BBBDFAA-C0F9-43DA-A06E-39E82E160083}">
            <xm:f>NOT(ISERROR(SEARCH('Listados Datos'!$T$4,AT424)))</xm:f>
            <xm:f>'Listados Datos'!$T$4</xm:f>
            <x14:dxf>
              <font>
                <b/>
                <i val="0"/>
                <color theme="0"/>
              </font>
              <fill>
                <patternFill>
                  <bgColor rgb="FFE26B0A"/>
                </patternFill>
              </fill>
            </x14:dxf>
          </x14:cfRule>
          <x14:cfRule type="containsText" priority="6535" operator="containsText" id="{9C119A78-3E9C-4ED0-A0E4-A5C90B5ECBEC}">
            <xm:f>NOT(ISERROR(SEARCH('Listados Datos'!$T$5,AT424)))</xm:f>
            <xm:f>'Listados Datos'!$T$5</xm:f>
            <x14:dxf>
              <font>
                <b/>
                <i val="0"/>
                <color auto="1"/>
              </font>
              <fill>
                <patternFill>
                  <bgColor rgb="FFFFFF00"/>
                </patternFill>
              </fill>
            </x14:dxf>
          </x14:cfRule>
          <x14:cfRule type="containsText" priority="6536" operator="containsText" id="{B40FA6BB-A89C-4EE8-876C-0788AA47BC28}">
            <xm:f>NOT(ISERROR(SEARCH('Listados Datos'!$T$6,AT424)))</xm:f>
            <xm:f>'Listados Datos'!$T$6</xm:f>
            <x14:dxf>
              <font>
                <b/>
                <i val="0"/>
              </font>
              <fill>
                <patternFill>
                  <bgColor rgb="FF92D050"/>
                </patternFill>
              </fill>
            </x14:dxf>
          </x14:cfRule>
          <xm:sqref>AT424</xm:sqref>
        </x14:conditionalFormatting>
        <x14:conditionalFormatting xmlns:xm="http://schemas.microsoft.com/office/excel/2006/main">
          <x14:cfRule type="containsText" priority="6523" operator="containsText" id="{4F42F2C3-37D6-432D-8ABC-1B069F2C620D}">
            <xm:f>NOT(ISERROR(SEARCH('Listados Datos'!$P$3,AR424)))</xm:f>
            <xm:f>'Listados Datos'!$P$3</xm:f>
            <x14:dxf>
              <fill>
                <patternFill>
                  <bgColor rgb="FF99CC00"/>
                </patternFill>
              </fill>
            </x14:dxf>
          </x14:cfRule>
          <x14:cfRule type="containsText" priority="6524" operator="containsText" id="{4047BA9C-8A65-46E3-9F44-923D6B5228E1}">
            <xm:f>NOT(ISERROR(SEARCH('Listados Datos'!$P$4,AR424)))</xm:f>
            <xm:f>'Listados Datos'!$P$4</xm:f>
            <x14:dxf>
              <fill>
                <patternFill>
                  <bgColor rgb="FF33CC33"/>
                </patternFill>
              </fill>
            </x14:dxf>
          </x14:cfRule>
          <x14:cfRule type="containsText" priority="6525" operator="containsText" id="{30945D55-080D-4B7D-A138-C15061100E57}">
            <xm:f>NOT(ISERROR(SEARCH('Listados Datos'!$P$5,AR424)))</xm:f>
            <xm:f>'Listados Datos'!$P$5</xm:f>
            <x14:dxf>
              <fill>
                <patternFill>
                  <bgColor rgb="FFFFFF00"/>
                </patternFill>
              </fill>
            </x14:dxf>
          </x14:cfRule>
          <x14:cfRule type="containsText" priority="6526" operator="containsText" id="{AB5E12E6-83BB-44F6-B2E5-F3B805C84A34}">
            <xm:f>NOT(ISERROR(SEARCH('Listados Datos'!$P$6,AR424)))</xm:f>
            <xm:f>'Listados Datos'!$P$6</xm:f>
            <x14:dxf>
              <fill>
                <patternFill>
                  <bgColor rgb="FFFFC000"/>
                </patternFill>
              </fill>
            </x14:dxf>
          </x14:cfRule>
          <x14:cfRule type="containsText" priority="6527" operator="containsText" id="{244D51AC-6182-4FEE-9C06-4784E2C9A84E}">
            <xm:f>NOT(ISERROR(SEARCH('Listados Datos'!$P$7,AR424)))</xm:f>
            <xm:f>'Listados Datos'!$P$7</xm:f>
            <x14:dxf>
              <fill>
                <patternFill>
                  <bgColor rgb="FFFF0000"/>
                </patternFill>
              </fill>
            </x14:dxf>
          </x14:cfRule>
          <xm:sqref>AR424</xm:sqref>
        </x14:conditionalFormatting>
        <x14:conditionalFormatting xmlns:xm="http://schemas.microsoft.com/office/excel/2006/main">
          <x14:cfRule type="containsText" priority="6519" operator="containsText" id="{F4C0B958-D89B-4FBD-A301-8687EA54920F}">
            <xm:f>NOT(ISERROR(SEARCH('Listados Datos'!$T$3,AT425)))</xm:f>
            <xm:f>'Listados Datos'!$T$3</xm:f>
            <x14:dxf>
              <fill>
                <patternFill patternType="solid">
                  <bgColor rgb="FFC00000"/>
                </patternFill>
              </fill>
            </x14:dxf>
          </x14:cfRule>
          <x14:cfRule type="containsText" priority="6520" operator="containsText" id="{21DF5ED6-A7D2-4C1F-995C-D63042BEB226}">
            <xm:f>NOT(ISERROR(SEARCH('Listados Datos'!$T$4,AT425)))</xm:f>
            <xm:f>'Listados Datos'!$T$4</xm:f>
            <x14:dxf>
              <font>
                <b/>
                <i val="0"/>
                <color theme="0"/>
              </font>
              <fill>
                <patternFill>
                  <bgColor rgb="FFE26B0A"/>
                </patternFill>
              </fill>
            </x14:dxf>
          </x14:cfRule>
          <x14:cfRule type="containsText" priority="6521" operator="containsText" id="{F52DD658-7BB8-47A4-B4CD-6AD6CF450349}">
            <xm:f>NOT(ISERROR(SEARCH('Listados Datos'!$T$5,AT425)))</xm:f>
            <xm:f>'Listados Datos'!$T$5</xm:f>
            <x14:dxf>
              <font>
                <b/>
                <i val="0"/>
                <color auto="1"/>
              </font>
              <fill>
                <patternFill>
                  <bgColor rgb="FFFFFF00"/>
                </patternFill>
              </fill>
            </x14:dxf>
          </x14:cfRule>
          <x14:cfRule type="containsText" priority="6522" operator="containsText" id="{C3B48E46-F60F-41EA-95E3-4589982698B3}">
            <xm:f>NOT(ISERROR(SEARCH('Listados Datos'!$T$6,AT425)))</xm:f>
            <xm:f>'Listados Datos'!$T$6</xm:f>
            <x14:dxf>
              <font>
                <b/>
                <i val="0"/>
              </font>
              <fill>
                <patternFill>
                  <bgColor rgb="FF92D050"/>
                </patternFill>
              </fill>
            </x14:dxf>
          </x14:cfRule>
          <xm:sqref>AT425</xm:sqref>
        </x14:conditionalFormatting>
        <x14:conditionalFormatting xmlns:xm="http://schemas.microsoft.com/office/excel/2006/main">
          <x14:cfRule type="containsText" priority="6509" operator="containsText" id="{5DCB0421-A6C9-497C-B343-768B3DF7682E}">
            <xm:f>NOT(ISERROR(SEARCH('Listados Datos'!$P$3,AR425)))</xm:f>
            <xm:f>'Listados Datos'!$P$3</xm:f>
            <x14:dxf>
              <fill>
                <patternFill>
                  <bgColor rgb="FF99CC00"/>
                </patternFill>
              </fill>
            </x14:dxf>
          </x14:cfRule>
          <x14:cfRule type="containsText" priority="6510" operator="containsText" id="{B3C83B4D-A747-4044-B7FC-AC2177A31B16}">
            <xm:f>NOT(ISERROR(SEARCH('Listados Datos'!$P$4,AR425)))</xm:f>
            <xm:f>'Listados Datos'!$P$4</xm:f>
            <x14:dxf>
              <fill>
                <patternFill>
                  <bgColor rgb="FF33CC33"/>
                </patternFill>
              </fill>
            </x14:dxf>
          </x14:cfRule>
          <x14:cfRule type="containsText" priority="6511" operator="containsText" id="{47E0BEB3-B3E6-454A-80B0-BBA235F93AFB}">
            <xm:f>NOT(ISERROR(SEARCH('Listados Datos'!$P$5,AR425)))</xm:f>
            <xm:f>'Listados Datos'!$P$5</xm:f>
            <x14:dxf>
              <fill>
                <patternFill>
                  <bgColor rgb="FFFFFF00"/>
                </patternFill>
              </fill>
            </x14:dxf>
          </x14:cfRule>
          <x14:cfRule type="containsText" priority="6512" operator="containsText" id="{3A0346ED-3BD0-4C49-9B27-3C1BDE2AAEBC}">
            <xm:f>NOT(ISERROR(SEARCH('Listados Datos'!$P$6,AR425)))</xm:f>
            <xm:f>'Listados Datos'!$P$6</xm:f>
            <x14:dxf>
              <fill>
                <patternFill>
                  <bgColor rgb="FFFFC000"/>
                </patternFill>
              </fill>
            </x14:dxf>
          </x14:cfRule>
          <x14:cfRule type="containsText" priority="6513" operator="containsText" id="{4EF10A3E-EE4E-4761-AA83-6777BEC66472}">
            <xm:f>NOT(ISERROR(SEARCH('Listados Datos'!$P$7,AR425)))</xm:f>
            <xm:f>'Listados Datos'!$P$7</xm:f>
            <x14:dxf>
              <fill>
                <patternFill>
                  <bgColor rgb="FFFF0000"/>
                </patternFill>
              </fill>
            </x14:dxf>
          </x14:cfRule>
          <xm:sqref>AR425</xm:sqref>
        </x14:conditionalFormatting>
        <x14:conditionalFormatting xmlns:xm="http://schemas.microsoft.com/office/excel/2006/main">
          <x14:cfRule type="containsText" priority="6491" operator="containsText" id="{61BA8258-56B5-45C7-8B03-EFB85F122F64}">
            <xm:f>NOT(ISERROR(SEARCH('Listados Datos'!$T$3,AF426)))</xm:f>
            <xm:f>'Listados Datos'!$T$3</xm:f>
            <x14:dxf>
              <fill>
                <patternFill patternType="solid">
                  <bgColor rgb="FFC00000"/>
                </patternFill>
              </fill>
            </x14:dxf>
          </x14:cfRule>
          <x14:cfRule type="containsText" priority="6492" operator="containsText" id="{85023E0E-D1EE-4595-897A-31B7B86A0BCF}">
            <xm:f>NOT(ISERROR(SEARCH('Listados Datos'!$T$4,AF426)))</xm:f>
            <xm:f>'Listados Datos'!$T$4</xm:f>
            <x14:dxf>
              <font>
                <b/>
                <i val="0"/>
                <color theme="0"/>
              </font>
              <fill>
                <patternFill>
                  <bgColor rgb="FFE26B0A"/>
                </patternFill>
              </fill>
            </x14:dxf>
          </x14:cfRule>
          <x14:cfRule type="containsText" priority="6493" operator="containsText" id="{C9927133-ED66-4482-93E6-A18522F44125}">
            <xm:f>NOT(ISERROR(SEARCH('Listados Datos'!$T$5,AF426)))</xm:f>
            <xm:f>'Listados Datos'!$T$5</xm:f>
            <x14:dxf>
              <font>
                <b/>
                <i val="0"/>
                <color auto="1"/>
              </font>
              <fill>
                <patternFill>
                  <bgColor rgb="FFFFFF00"/>
                </patternFill>
              </fill>
            </x14:dxf>
          </x14:cfRule>
          <x14:cfRule type="containsText" priority="6494" operator="containsText" id="{AE008176-0577-4C7A-ADB2-C9464CDFCAB7}">
            <xm:f>NOT(ISERROR(SEARCH('Listados Datos'!$T$6,AF426)))</xm:f>
            <xm:f>'Listados Datos'!$T$6</xm:f>
            <x14:dxf>
              <font>
                <b/>
                <i val="0"/>
              </font>
              <fill>
                <patternFill>
                  <bgColor rgb="FF92D050"/>
                </patternFill>
              </fill>
            </x14:dxf>
          </x14:cfRule>
          <xm:sqref>AF426:AF427</xm:sqref>
        </x14:conditionalFormatting>
        <x14:conditionalFormatting xmlns:xm="http://schemas.microsoft.com/office/excel/2006/main">
          <x14:cfRule type="containsText" priority="6487" operator="containsText" id="{EC545FF8-C36F-4D49-A497-DEAE36A86799}">
            <xm:f>NOT(ISERROR(SEARCH('Listados Datos'!$T$3,AB426)))</xm:f>
            <xm:f>'Listados Datos'!$T$3</xm:f>
            <x14:dxf>
              <fill>
                <patternFill patternType="solid">
                  <bgColor rgb="FFC00000"/>
                </patternFill>
              </fill>
            </x14:dxf>
          </x14:cfRule>
          <x14:cfRule type="containsText" priority="6488" operator="containsText" id="{28738D31-9F28-4BFE-8232-0509C72524F2}">
            <xm:f>NOT(ISERROR(SEARCH('Listados Datos'!$T$4,AB426)))</xm:f>
            <xm:f>'Listados Datos'!$T$4</xm:f>
            <x14:dxf>
              <font>
                <b/>
                <i val="0"/>
                <color theme="0"/>
              </font>
              <fill>
                <patternFill>
                  <bgColor rgb="FFE26B0A"/>
                </patternFill>
              </fill>
            </x14:dxf>
          </x14:cfRule>
          <x14:cfRule type="containsText" priority="6489" operator="containsText" id="{191C0EA7-4760-420A-B2D0-E5DAF5CB5637}">
            <xm:f>NOT(ISERROR(SEARCH('Listados Datos'!$T$5,AB426)))</xm:f>
            <xm:f>'Listados Datos'!$T$5</xm:f>
            <x14:dxf>
              <font>
                <b/>
                <i val="0"/>
                <color auto="1"/>
              </font>
              <fill>
                <patternFill>
                  <bgColor rgb="FFFFFF00"/>
                </patternFill>
              </fill>
            </x14:dxf>
          </x14:cfRule>
          <x14:cfRule type="containsText" priority="6490" operator="containsText" id="{41B296D5-0584-4502-A0BD-D8B4535724FD}">
            <xm:f>NOT(ISERROR(SEARCH('Listados Datos'!$T$6,AB426)))</xm:f>
            <xm:f>'Listados Datos'!$T$6</xm:f>
            <x14:dxf>
              <font>
                <b/>
                <i val="0"/>
              </font>
              <fill>
                <patternFill>
                  <bgColor rgb="FF92D050"/>
                </patternFill>
              </fill>
            </x14:dxf>
          </x14:cfRule>
          <xm:sqref>AB426:AB427</xm:sqref>
        </x14:conditionalFormatting>
        <x14:conditionalFormatting xmlns:xm="http://schemas.microsoft.com/office/excel/2006/main">
          <x14:cfRule type="containsText" priority="6477" operator="containsText" id="{513367F5-F8C6-4925-8B39-3721B09FDD3E}">
            <xm:f>NOT(ISERROR(SEARCH('Listados Datos'!$P$3,Z426)))</xm:f>
            <xm:f>'Listados Datos'!$P$3</xm:f>
            <x14:dxf>
              <fill>
                <patternFill>
                  <bgColor rgb="FF99CC00"/>
                </patternFill>
              </fill>
            </x14:dxf>
          </x14:cfRule>
          <x14:cfRule type="containsText" priority="6478" operator="containsText" id="{73641198-91D5-4251-9480-A979145E5B0B}">
            <xm:f>NOT(ISERROR(SEARCH('Listados Datos'!$P$4,Z426)))</xm:f>
            <xm:f>'Listados Datos'!$P$4</xm:f>
            <x14:dxf>
              <fill>
                <patternFill>
                  <bgColor rgb="FF33CC33"/>
                </patternFill>
              </fill>
            </x14:dxf>
          </x14:cfRule>
          <x14:cfRule type="containsText" priority="6479" operator="containsText" id="{B18AC57F-271B-41C4-A6C7-2888E350EA36}">
            <xm:f>NOT(ISERROR(SEARCH('Listados Datos'!$P$5,Z426)))</xm:f>
            <xm:f>'Listados Datos'!$P$5</xm:f>
            <x14:dxf>
              <fill>
                <patternFill>
                  <bgColor rgb="FFFFFF00"/>
                </patternFill>
              </fill>
            </x14:dxf>
          </x14:cfRule>
          <x14:cfRule type="containsText" priority="6480" operator="containsText" id="{0B4B29BF-1169-4868-A174-2F2314F10319}">
            <xm:f>NOT(ISERROR(SEARCH('Listados Datos'!$P$6,Z426)))</xm:f>
            <xm:f>'Listados Datos'!$P$6</xm:f>
            <x14:dxf>
              <fill>
                <patternFill>
                  <bgColor rgb="FFFFC000"/>
                </patternFill>
              </fill>
            </x14:dxf>
          </x14:cfRule>
          <x14:cfRule type="containsText" priority="6481" operator="containsText" id="{989F48B3-B820-4E02-849C-C39FD9304DCF}">
            <xm:f>NOT(ISERROR(SEARCH('Listados Datos'!$P$7,Z426)))</xm:f>
            <xm:f>'Listados Datos'!$P$7</xm:f>
            <x14:dxf>
              <fill>
                <patternFill>
                  <bgColor rgb="FFFF0000"/>
                </patternFill>
              </fill>
            </x14:dxf>
          </x14:cfRule>
          <xm:sqref>Z426:Z427</xm:sqref>
        </x14:conditionalFormatting>
        <x14:conditionalFormatting xmlns:xm="http://schemas.microsoft.com/office/excel/2006/main">
          <x14:cfRule type="containsText" priority="6449" operator="containsText" id="{E28F70C9-4B46-44AF-ABB3-75DE4105B921}">
            <xm:f>NOT(ISERROR(SEARCH('Listados Datos'!$T$3,AT427)))</xm:f>
            <xm:f>'Listados Datos'!$T$3</xm:f>
            <x14:dxf>
              <fill>
                <patternFill patternType="solid">
                  <bgColor rgb="FFC00000"/>
                </patternFill>
              </fill>
            </x14:dxf>
          </x14:cfRule>
          <x14:cfRule type="containsText" priority="6450" operator="containsText" id="{C7F0AF56-4643-445E-9A82-43B0FB44534C}">
            <xm:f>NOT(ISERROR(SEARCH('Listados Datos'!$T$4,AT427)))</xm:f>
            <xm:f>'Listados Datos'!$T$4</xm:f>
            <x14:dxf>
              <font>
                <b/>
                <i val="0"/>
                <color theme="0"/>
              </font>
              <fill>
                <patternFill>
                  <bgColor rgb="FFE26B0A"/>
                </patternFill>
              </fill>
            </x14:dxf>
          </x14:cfRule>
          <x14:cfRule type="containsText" priority="6451" operator="containsText" id="{1D8EC900-0168-4A52-8681-2F4CA816C5CD}">
            <xm:f>NOT(ISERROR(SEARCH('Listados Datos'!$T$5,AT427)))</xm:f>
            <xm:f>'Listados Datos'!$T$5</xm:f>
            <x14:dxf>
              <font>
                <b/>
                <i val="0"/>
                <color auto="1"/>
              </font>
              <fill>
                <patternFill>
                  <bgColor rgb="FFFFFF00"/>
                </patternFill>
              </fill>
            </x14:dxf>
          </x14:cfRule>
          <x14:cfRule type="containsText" priority="6452" operator="containsText" id="{61889B58-19A5-4FF9-8D62-AC988B5D00AC}">
            <xm:f>NOT(ISERROR(SEARCH('Listados Datos'!$T$6,AT427)))</xm:f>
            <xm:f>'Listados Datos'!$T$6</xm:f>
            <x14:dxf>
              <font>
                <b/>
                <i val="0"/>
              </font>
              <fill>
                <patternFill>
                  <bgColor rgb="FF92D050"/>
                </patternFill>
              </fill>
            </x14:dxf>
          </x14:cfRule>
          <xm:sqref>AT427</xm:sqref>
        </x14:conditionalFormatting>
        <x14:conditionalFormatting xmlns:xm="http://schemas.microsoft.com/office/excel/2006/main">
          <x14:cfRule type="containsText" priority="6397" operator="containsText" id="{3115283B-CDE6-4ABA-A8B4-C9D074AD0250}">
            <xm:f>NOT(ISERROR(SEARCH('Listados Datos'!$P$3,AR428)))</xm:f>
            <xm:f>'Listados Datos'!$P$3</xm:f>
            <x14:dxf>
              <fill>
                <patternFill>
                  <bgColor rgb="FF99CC00"/>
                </patternFill>
              </fill>
            </x14:dxf>
          </x14:cfRule>
          <x14:cfRule type="containsText" priority="6398" operator="containsText" id="{3E1906C3-CAE2-445F-928D-6EDC6FC6E3E1}">
            <xm:f>NOT(ISERROR(SEARCH('Listados Datos'!$P$4,AR428)))</xm:f>
            <xm:f>'Listados Datos'!$P$4</xm:f>
            <x14:dxf>
              <fill>
                <patternFill>
                  <bgColor rgb="FF33CC33"/>
                </patternFill>
              </fill>
            </x14:dxf>
          </x14:cfRule>
          <x14:cfRule type="containsText" priority="6399" operator="containsText" id="{E847C8BF-6B90-44C7-8387-1DF852F7D13D}">
            <xm:f>NOT(ISERROR(SEARCH('Listados Datos'!$P$5,AR428)))</xm:f>
            <xm:f>'Listados Datos'!$P$5</xm:f>
            <x14:dxf>
              <fill>
                <patternFill>
                  <bgColor rgb="FFFFFF00"/>
                </patternFill>
              </fill>
            </x14:dxf>
          </x14:cfRule>
          <x14:cfRule type="containsText" priority="6400" operator="containsText" id="{A8ED73AE-F453-44CF-BEBC-4FFEAF5734E4}">
            <xm:f>NOT(ISERROR(SEARCH('Listados Datos'!$P$6,AR428)))</xm:f>
            <xm:f>'Listados Datos'!$P$6</xm:f>
            <x14:dxf>
              <fill>
                <patternFill>
                  <bgColor rgb="FFFFC000"/>
                </patternFill>
              </fill>
            </x14:dxf>
          </x14:cfRule>
          <x14:cfRule type="containsText" priority="6401" operator="containsText" id="{57B77731-7F21-4F94-B9B1-2CA58D5BCD61}">
            <xm:f>NOT(ISERROR(SEARCH('Listados Datos'!$P$7,AR428)))</xm:f>
            <xm:f>'Listados Datos'!$P$7</xm:f>
            <x14:dxf>
              <fill>
                <patternFill>
                  <bgColor rgb="FFFF0000"/>
                </patternFill>
              </fill>
            </x14:dxf>
          </x14:cfRule>
          <xm:sqref>AR428</xm:sqref>
        </x14:conditionalFormatting>
        <x14:conditionalFormatting xmlns:xm="http://schemas.microsoft.com/office/excel/2006/main">
          <x14:cfRule type="containsText" priority="6435" operator="containsText" id="{729429B1-9817-4447-A42F-0479E293BC49}">
            <xm:f>NOT(ISERROR(SEARCH('Listados Datos'!$T$3,AF428)))</xm:f>
            <xm:f>'Listados Datos'!$T$3</xm:f>
            <x14:dxf>
              <fill>
                <patternFill patternType="solid">
                  <bgColor rgb="FFC00000"/>
                </patternFill>
              </fill>
            </x14:dxf>
          </x14:cfRule>
          <x14:cfRule type="containsText" priority="6436" operator="containsText" id="{1AF6FBFD-039E-49F9-94C5-8BF8AF0C2C18}">
            <xm:f>NOT(ISERROR(SEARCH('Listados Datos'!$T$4,AF428)))</xm:f>
            <xm:f>'Listados Datos'!$T$4</xm:f>
            <x14:dxf>
              <font>
                <b/>
                <i val="0"/>
                <color theme="0"/>
              </font>
              <fill>
                <patternFill>
                  <bgColor rgb="FFE26B0A"/>
                </patternFill>
              </fill>
            </x14:dxf>
          </x14:cfRule>
          <x14:cfRule type="containsText" priority="6437" operator="containsText" id="{019CF33F-ED4D-490B-9092-51549DFED08F}">
            <xm:f>NOT(ISERROR(SEARCH('Listados Datos'!$T$5,AF428)))</xm:f>
            <xm:f>'Listados Datos'!$T$5</xm:f>
            <x14:dxf>
              <font>
                <b/>
                <i val="0"/>
                <color auto="1"/>
              </font>
              <fill>
                <patternFill>
                  <bgColor rgb="FFFFFF00"/>
                </patternFill>
              </fill>
            </x14:dxf>
          </x14:cfRule>
          <x14:cfRule type="containsText" priority="6438" operator="containsText" id="{7BDF6066-A8AC-4EB3-AE8C-06B36183E5B9}">
            <xm:f>NOT(ISERROR(SEARCH('Listados Datos'!$T$6,AF428)))</xm:f>
            <xm:f>'Listados Datos'!$T$6</xm:f>
            <x14:dxf>
              <font>
                <b/>
                <i val="0"/>
              </font>
              <fill>
                <patternFill>
                  <bgColor rgb="FF92D050"/>
                </patternFill>
              </fill>
            </x14:dxf>
          </x14:cfRule>
          <xm:sqref>AF428</xm:sqref>
        </x14:conditionalFormatting>
        <x14:conditionalFormatting xmlns:xm="http://schemas.microsoft.com/office/excel/2006/main">
          <x14:cfRule type="containsText" priority="6431" operator="containsText" id="{2970274B-EFCA-4E8A-B917-F4DCB56D31DC}">
            <xm:f>NOT(ISERROR(SEARCH('Listados Datos'!$T$3,AB428)))</xm:f>
            <xm:f>'Listados Datos'!$T$3</xm:f>
            <x14:dxf>
              <fill>
                <patternFill patternType="solid">
                  <bgColor rgb="FFC00000"/>
                </patternFill>
              </fill>
            </x14:dxf>
          </x14:cfRule>
          <x14:cfRule type="containsText" priority="6432" operator="containsText" id="{904E6152-CBC3-4397-B7B2-378BCFF6979E}">
            <xm:f>NOT(ISERROR(SEARCH('Listados Datos'!$T$4,AB428)))</xm:f>
            <xm:f>'Listados Datos'!$T$4</xm:f>
            <x14:dxf>
              <font>
                <b/>
                <i val="0"/>
                <color theme="0"/>
              </font>
              <fill>
                <patternFill>
                  <bgColor rgb="FFE26B0A"/>
                </patternFill>
              </fill>
            </x14:dxf>
          </x14:cfRule>
          <x14:cfRule type="containsText" priority="6433" operator="containsText" id="{E8B31602-E94E-492D-AA2C-56F0DE13B465}">
            <xm:f>NOT(ISERROR(SEARCH('Listados Datos'!$T$5,AB428)))</xm:f>
            <xm:f>'Listados Datos'!$T$5</xm:f>
            <x14:dxf>
              <font>
                <b/>
                <i val="0"/>
                <color auto="1"/>
              </font>
              <fill>
                <patternFill>
                  <bgColor rgb="FFFFFF00"/>
                </patternFill>
              </fill>
            </x14:dxf>
          </x14:cfRule>
          <x14:cfRule type="containsText" priority="6434" operator="containsText" id="{CC9E1F5F-3DCE-44BF-A41C-B3AC0B42A119}">
            <xm:f>NOT(ISERROR(SEARCH('Listados Datos'!$T$6,AB428)))</xm:f>
            <xm:f>'Listados Datos'!$T$6</xm:f>
            <x14:dxf>
              <font>
                <b/>
                <i val="0"/>
              </font>
              <fill>
                <patternFill>
                  <bgColor rgb="FF92D050"/>
                </patternFill>
              </fill>
            </x14:dxf>
          </x14:cfRule>
          <xm:sqref>AB428</xm:sqref>
        </x14:conditionalFormatting>
        <x14:conditionalFormatting xmlns:xm="http://schemas.microsoft.com/office/excel/2006/main">
          <x14:cfRule type="containsText" priority="6421" operator="containsText" id="{DA29C4ED-1E55-4F7E-9F95-71FDB746B04C}">
            <xm:f>NOT(ISERROR(SEARCH('Listados Datos'!$P$3,Z428)))</xm:f>
            <xm:f>'Listados Datos'!$P$3</xm:f>
            <x14:dxf>
              <fill>
                <patternFill>
                  <bgColor rgb="FF99CC00"/>
                </patternFill>
              </fill>
            </x14:dxf>
          </x14:cfRule>
          <x14:cfRule type="containsText" priority="6422" operator="containsText" id="{81E1BFEB-25EF-4357-A07C-BC5D972B002D}">
            <xm:f>NOT(ISERROR(SEARCH('Listados Datos'!$P$4,Z428)))</xm:f>
            <xm:f>'Listados Datos'!$P$4</xm:f>
            <x14:dxf>
              <fill>
                <patternFill>
                  <bgColor rgb="FF33CC33"/>
                </patternFill>
              </fill>
            </x14:dxf>
          </x14:cfRule>
          <x14:cfRule type="containsText" priority="6423" operator="containsText" id="{59A3BD18-4BAA-4704-B895-F9E706DC8098}">
            <xm:f>NOT(ISERROR(SEARCH('Listados Datos'!$P$5,Z428)))</xm:f>
            <xm:f>'Listados Datos'!$P$5</xm:f>
            <x14:dxf>
              <fill>
                <patternFill>
                  <bgColor rgb="FFFFFF00"/>
                </patternFill>
              </fill>
            </x14:dxf>
          </x14:cfRule>
          <x14:cfRule type="containsText" priority="6424" operator="containsText" id="{124552FA-1DA6-4AFB-8878-A15D34FC5479}">
            <xm:f>NOT(ISERROR(SEARCH('Listados Datos'!$P$6,Z428)))</xm:f>
            <xm:f>'Listados Datos'!$P$6</xm:f>
            <x14:dxf>
              <fill>
                <patternFill>
                  <bgColor rgb="FFFFC000"/>
                </patternFill>
              </fill>
            </x14:dxf>
          </x14:cfRule>
          <x14:cfRule type="containsText" priority="6425" operator="containsText" id="{AAFB0A29-ACDF-4B4B-8DED-B17C028300E8}">
            <xm:f>NOT(ISERROR(SEARCH('Listados Datos'!$P$7,Z428)))</xm:f>
            <xm:f>'Listados Datos'!$P$7</xm:f>
            <x14:dxf>
              <fill>
                <patternFill>
                  <bgColor rgb="FFFF0000"/>
                </patternFill>
              </fill>
            </x14:dxf>
          </x14:cfRule>
          <xm:sqref>Z428</xm:sqref>
        </x14:conditionalFormatting>
        <x14:conditionalFormatting xmlns:xm="http://schemas.microsoft.com/office/excel/2006/main">
          <x14:cfRule type="containsText" priority="6407" operator="containsText" id="{3B2B4798-2157-4443-AA73-AEDF4BBA8F42}">
            <xm:f>NOT(ISERROR(SEARCH('Listados Datos'!$T$3,AT428)))</xm:f>
            <xm:f>'Listados Datos'!$T$3</xm:f>
            <x14:dxf>
              <fill>
                <patternFill patternType="solid">
                  <bgColor rgb="FFC00000"/>
                </patternFill>
              </fill>
            </x14:dxf>
          </x14:cfRule>
          <x14:cfRule type="containsText" priority="6408" operator="containsText" id="{226D8A26-C9F0-4F6D-8B8C-C5D09F6F83DD}">
            <xm:f>NOT(ISERROR(SEARCH('Listados Datos'!$T$4,AT428)))</xm:f>
            <xm:f>'Listados Datos'!$T$4</xm:f>
            <x14:dxf>
              <font>
                <b/>
                <i val="0"/>
                <color theme="0"/>
              </font>
              <fill>
                <patternFill>
                  <bgColor rgb="FFE26B0A"/>
                </patternFill>
              </fill>
            </x14:dxf>
          </x14:cfRule>
          <x14:cfRule type="containsText" priority="6409" operator="containsText" id="{7D94617C-71E9-4197-888D-CAC1D9B984FE}">
            <xm:f>NOT(ISERROR(SEARCH('Listados Datos'!$T$5,AT428)))</xm:f>
            <xm:f>'Listados Datos'!$T$5</xm:f>
            <x14:dxf>
              <font>
                <b/>
                <i val="0"/>
                <color auto="1"/>
              </font>
              <fill>
                <patternFill>
                  <bgColor rgb="FFFFFF00"/>
                </patternFill>
              </fill>
            </x14:dxf>
          </x14:cfRule>
          <x14:cfRule type="containsText" priority="6410" operator="containsText" id="{90DBE726-AAEF-4072-A03C-C825E9A85FB6}">
            <xm:f>NOT(ISERROR(SEARCH('Listados Datos'!$T$6,AT428)))</xm:f>
            <xm:f>'Listados Datos'!$T$6</xm:f>
            <x14:dxf>
              <font>
                <b/>
                <i val="0"/>
              </font>
              <fill>
                <patternFill>
                  <bgColor rgb="FF92D050"/>
                </patternFill>
              </fill>
            </x14:dxf>
          </x14:cfRule>
          <xm:sqref>AT428</xm:sqref>
        </x14:conditionalFormatting>
        <x14:conditionalFormatting xmlns:xm="http://schemas.microsoft.com/office/excel/2006/main">
          <x14:cfRule type="containsText" priority="6247" operator="containsText" id="{11C5E792-294A-43AA-90F5-097343AB7CB0}">
            <xm:f>NOT(ISERROR(SEARCH('Listados Datos'!$P$3,AR433)))</xm:f>
            <xm:f>'Listados Datos'!$P$3</xm:f>
            <x14:dxf>
              <fill>
                <patternFill>
                  <bgColor rgb="FF99CC00"/>
                </patternFill>
              </fill>
            </x14:dxf>
          </x14:cfRule>
          <x14:cfRule type="containsText" priority="6248" operator="containsText" id="{143FB2EF-D5AE-4797-AD18-18D200AE3D57}">
            <xm:f>NOT(ISERROR(SEARCH('Listados Datos'!$P$4,AR433)))</xm:f>
            <xm:f>'Listados Datos'!$P$4</xm:f>
            <x14:dxf>
              <fill>
                <patternFill>
                  <bgColor rgb="FF33CC33"/>
                </patternFill>
              </fill>
            </x14:dxf>
          </x14:cfRule>
          <x14:cfRule type="containsText" priority="6249" operator="containsText" id="{23B1C8F9-960F-48A1-9EA2-E07F8CAA845E}">
            <xm:f>NOT(ISERROR(SEARCH('Listados Datos'!$P$5,AR433)))</xm:f>
            <xm:f>'Listados Datos'!$P$5</xm:f>
            <x14:dxf>
              <fill>
                <patternFill>
                  <bgColor rgb="FFFFFF00"/>
                </patternFill>
              </fill>
            </x14:dxf>
          </x14:cfRule>
          <x14:cfRule type="containsText" priority="6250" operator="containsText" id="{5795C9E8-3353-4A11-A9BD-032E7D58BFB8}">
            <xm:f>NOT(ISERROR(SEARCH('Listados Datos'!$P$6,AR433)))</xm:f>
            <xm:f>'Listados Datos'!$P$6</xm:f>
            <x14:dxf>
              <fill>
                <patternFill>
                  <bgColor rgb="FFFFC000"/>
                </patternFill>
              </fill>
            </x14:dxf>
          </x14:cfRule>
          <x14:cfRule type="containsText" priority="6251" operator="containsText" id="{BFC59AA3-5232-4BF3-B997-7162C6BA47BD}">
            <xm:f>NOT(ISERROR(SEARCH('Listados Datos'!$P$7,AR433)))</xm:f>
            <xm:f>'Listados Datos'!$P$7</xm:f>
            <x14:dxf>
              <fill>
                <patternFill>
                  <bgColor rgb="FFFF0000"/>
                </patternFill>
              </fill>
            </x14:dxf>
          </x14:cfRule>
          <xm:sqref>AR433</xm:sqref>
        </x14:conditionalFormatting>
        <x14:conditionalFormatting xmlns:xm="http://schemas.microsoft.com/office/excel/2006/main">
          <x14:cfRule type="containsText" priority="6313" operator="containsText" id="{D79C1111-C0CD-4CB8-9AD2-F195D426F12D}">
            <xm:f>NOT(ISERROR(SEARCH('Listados Datos'!$T$3,AT435)))</xm:f>
            <xm:f>'Listados Datos'!$T$3</xm:f>
            <x14:dxf>
              <fill>
                <patternFill patternType="solid">
                  <bgColor rgb="FFC00000"/>
                </patternFill>
              </fill>
            </x14:dxf>
          </x14:cfRule>
          <x14:cfRule type="containsText" priority="6314" operator="containsText" id="{967A977A-758C-41F9-BC6C-25C260D15C26}">
            <xm:f>NOT(ISERROR(SEARCH('Listados Datos'!$T$4,AT435)))</xm:f>
            <xm:f>'Listados Datos'!$T$4</xm:f>
            <x14:dxf>
              <font>
                <b/>
                <i val="0"/>
                <color theme="0"/>
              </font>
              <fill>
                <patternFill>
                  <bgColor rgb="FFE26B0A"/>
                </patternFill>
              </fill>
            </x14:dxf>
          </x14:cfRule>
          <x14:cfRule type="containsText" priority="6315" operator="containsText" id="{95CD712D-9C93-40B6-83E3-4C00ADE8B409}">
            <xm:f>NOT(ISERROR(SEARCH('Listados Datos'!$T$5,AT435)))</xm:f>
            <xm:f>'Listados Datos'!$T$5</xm:f>
            <x14:dxf>
              <font>
                <b/>
                <i val="0"/>
                <color auto="1"/>
              </font>
              <fill>
                <patternFill>
                  <bgColor rgb="FFFFFF00"/>
                </patternFill>
              </fill>
            </x14:dxf>
          </x14:cfRule>
          <x14:cfRule type="containsText" priority="6316" operator="containsText" id="{D6241421-86A9-4831-991F-3403933A060F}">
            <xm:f>NOT(ISERROR(SEARCH('Listados Datos'!$T$6,AT435)))</xm:f>
            <xm:f>'Listados Datos'!$T$6</xm:f>
            <x14:dxf>
              <font>
                <b/>
                <i val="0"/>
              </font>
              <fill>
                <patternFill>
                  <bgColor rgb="FF92D050"/>
                </patternFill>
              </fill>
            </x14:dxf>
          </x14:cfRule>
          <xm:sqref>AT435</xm:sqref>
        </x14:conditionalFormatting>
        <x14:conditionalFormatting xmlns:xm="http://schemas.microsoft.com/office/excel/2006/main">
          <x14:cfRule type="containsText" priority="6303" operator="containsText" id="{162DB097-6C60-4AF1-9961-AD04C8936D81}">
            <xm:f>NOT(ISERROR(SEARCH('Listados Datos'!$P$3,AR435)))</xm:f>
            <xm:f>'Listados Datos'!$P$3</xm:f>
            <x14:dxf>
              <fill>
                <patternFill>
                  <bgColor rgb="FF99CC00"/>
                </patternFill>
              </fill>
            </x14:dxf>
          </x14:cfRule>
          <x14:cfRule type="containsText" priority="6304" operator="containsText" id="{D8B9CF10-7B3C-4090-8205-75C439B4238F}">
            <xm:f>NOT(ISERROR(SEARCH('Listados Datos'!$P$4,AR435)))</xm:f>
            <xm:f>'Listados Datos'!$P$4</xm:f>
            <x14:dxf>
              <fill>
                <patternFill>
                  <bgColor rgb="FF33CC33"/>
                </patternFill>
              </fill>
            </x14:dxf>
          </x14:cfRule>
          <x14:cfRule type="containsText" priority="6305" operator="containsText" id="{EFC86DC0-4929-4440-A064-0FBA93B45314}">
            <xm:f>NOT(ISERROR(SEARCH('Listados Datos'!$P$5,AR435)))</xm:f>
            <xm:f>'Listados Datos'!$P$5</xm:f>
            <x14:dxf>
              <fill>
                <patternFill>
                  <bgColor rgb="FFFFFF00"/>
                </patternFill>
              </fill>
            </x14:dxf>
          </x14:cfRule>
          <x14:cfRule type="containsText" priority="6306" operator="containsText" id="{1F0F626A-BB08-464A-BC0F-B1977A0E3F33}">
            <xm:f>NOT(ISERROR(SEARCH('Listados Datos'!$P$6,AR435)))</xm:f>
            <xm:f>'Listados Datos'!$P$6</xm:f>
            <x14:dxf>
              <fill>
                <patternFill>
                  <bgColor rgb="FFFFC000"/>
                </patternFill>
              </fill>
            </x14:dxf>
          </x14:cfRule>
          <x14:cfRule type="containsText" priority="6307" operator="containsText" id="{BB7034A2-A3E0-4966-AF4A-E7A9E30432D6}">
            <xm:f>NOT(ISERROR(SEARCH('Listados Datos'!$P$7,AR435)))</xm:f>
            <xm:f>'Listados Datos'!$P$7</xm:f>
            <x14:dxf>
              <fill>
                <patternFill>
                  <bgColor rgb="FFFF0000"/>
                </patternFill>
              </fill>
            </x14:dxf>
          </x14:cfRule>
          <xm:sqref>AR435</xm:sqref>
        </x14:conditionalFormatting>
        <x14:conditionalFormatting xmlns:xm="http://schemas.microsoft.com/office/excel/2006/main">
          <x14:cfRule type="containsText" priority="6271" operator="containsText" id="{66433A02-453D-4AF7-A9BA-C644868E613C}">
            <xm:f>NOT(ISERROR(SEARCH('Listados Datos'!$T$3,AT432)))</xm:f>
            <xm:f>'Listados Datos'!$T$3</xm:f>
            <x14:dxf>
              <fill>
                <patternFill patternType="solid">
                  <bgColor rgb="FFC00000"/>
                </patternFill>
              </fill>
            </x14:dxf>
          </x14:cfRule>
          <x14:cfRule type="containsText" priority="6272" operator="containsText" id="{6B8A9CB1-2EE0-4A5D-8F84-A75C345C9350}">
            <xm:f>NOT(ISERROR(SEARCH('Listados Datos'!$T$4,AT432)))</xm:f>
            <xm:f>'Listados Datos'!$T$4</xm:f>
            <x14:dxf>
              <font>
                <b/>
                <i val="0"/>
                <color theme="0"/>
              </font>
              <fill>
                <patternFill>
                  <bgColor rgb="FFE26B0A"/>
                </patternFill>
              </fill>
            </x14:dxf>
          </x14:cfRule>
          <x14:cfRule type="containsText" priority="6273" operator="containsText" id="{C9B10C9C-AD30-4EB6-9A4D-0B1EDDDEF635}">
            <xm:f>NOT(ISERROR(SEARCH('Listados Datos'!$T$5,AT432)))</xm:f>
            <xm:f>'Listados Datos'!$T$5</xm:f>
            <x14:dxf>
              <font>
                <b/>
                <i val="0"/>
                <color auto="1"/>
              </font>
              <fill>
                <patternFill>
                  <bgColor rgb="FFFFFF00"/>
                </patternFill>
              </fill>
            </x14:dxf>
          </x14:cfRule>
          <x14:cfRule type="containsText" priority="6274" operator="containsText" id="{54E9EA86-10D0-47A9-9CB3-0CC6DD5842DA}">
            <xm:f>NOT(ISERROR(SEARCH('Listados Datos'!$T$6,AT432)))</xm:f>
            <xm:f>'Listados Datos'!$T$6</xm:f>
            <x14:dxf>
              <font>
                <b/>
                <i val="0"/>
              </font>
              <fill>
                <patternFill>
                  <bgColor rgb="FF92D050"/>
                </patternFill>
              </fill>
            </x14:dxf>
          </x14:cfRule>
          <xm:sqref>AT432</xm:sqref>
        </x14:conditionalFormatting>
        <x14:conditionalFormatting xmlns:xm="http://schemas.microsoft.com/office/excel/2006/main">
          <x14:cfRule type="containsText" priority="6261" operator="containsText" id="{0BAA1D74-FBEB-4F02-B50D-C0060BB1A615}">
            <xm:f>NOT(ISERROR(SEARCH('Listados Datos'!$P$3,AR432)))</xm:f>
            <xm:f>'Listados Datos'!$P$3</xm:f>
            <x14:dxf>
              <fill>
                <patternFill>
                  <bgColor rgb="FF99CC00"/>
                </patternFill>
              </fill>
            </x14:dxf>
          </x14:cfRule>
          <x14:cfRule type="containsText" priority="6262" operator="containsText" id="{30DD279D-8D4C-4740-B886-0699C1EDA928}">
            <xm:f>NOT(ISERROR(SEARCH('Listados Datos'!$P$4,AR432)))</xm:f>
            <xm:f>'Listados Datos'!$P$4</xm:f>
            <x14:dxf>
              <fill>
                <patternFill>
                  <bgColor rgb="FF33CC33"/>
                </patternFill>
              </fill>
            </x14:dxf>
          </x14:cfRule>
          <x14:cfRule type="containsText" priority="6263" operator="containsText" id="{F3E85091-10A4-4863-B92E-E4003C41E13C}">
            <xm:f>NOT(ISERROR(SEARCH('Listados Datos'!$P$5,AR432)))</xm:f>
            <xm:f>'Listados Datos'!$P$5</xm:f>
            <x14:dxf>
              <fill>
                <patternFill>
                  <bgColor rgb="FFFFFF00"/>
                </patternFill>
              </fill>
            </x14:dxf>
          </x14:cfRule>
          <x14:cfRule type="containsText" priority="6264" operator="containsText" id="{EAB0A489-BD39-4BEB-B15E-DCA453369089}">
            <xm:f>NOT(ISERROR(SEARCH('Listados Datos'!$P$6,AR432)))</xm:f>
            <xm:f>'Listados Datos'!$P$6</xm:f>
            <x14:dxf>
              <fill>
                <patternFill>
                  <bgColor rgb="FFFFC000"/>
                </patternFill>
              </fill>
            </x14:dxf>
          </x14:cfRule>
          <x14:cfRule type="containsText" priority="6265" operator="containsText" id="{AFDDBDB0-840C-430D-A0D6-1D9F68156E06}">
            <xm:f>NOT(ISERROR(SEARCH('Listados Datos'!$P$7,AR432)))</xm:f>
            <xm:f>'Listados Datos'!$P$7</xm:f>
            <x14:dxf>
              <fill>
                <patternFill>
                  <bgColor rgb="FFFF0000"/>
                </patternFill>
              </fill>
            </x14:dxf>
          </x14:cfRule>
          <xm:sqref>AR432</xm:sqref>
        </x14:conditionalFormatting>
        <x14:conditionalFormatting xmlns:xm="http://schemas.microsoft.com/office/excel/2006/main">
          <x14:cfRule type="containsText" priority="6379" operator="containsText" id="{895598B0-0E2F-4897-82DF-7E8F6EBE9429}">
            <xm:f>NOT(ISERROR(SEARCH('Listados Datos'!$T$3,AF430)))</xm:f>
            <xm:f>'Listados Datos'!$T$3</xm:f>
            <x14:dxf>
              <fill>
                <patternFill patternType="solid">
                  <bgColor rgb="FFC00000"/>
                </patternFill>
              </fill>
            </x14:dxf>
          </x14:cfRule>
          <x14:cfRule type="containsText" priority="6380" operator="containsText" id="{D8B70D9A-1842-4FAF-BA71-0A69D11FA52B}">
            <xm:f>NOT(ISERROR(SEARCH('Listados Datos'!$T$4,AF430)))</xm:f>
            <xm:f>'Listados Datos'!$T$4</xm:f>
            <x14:dxf>
              <font>
                <b/>
                <i val="0"/>
                <color theme="0"/>
              </font>
              <fill>
                <patternFill>
                  <bgColor rgb="FFE26B0A"/>
                </patternFill>
              </fill>
            </x14:dxf>
          </x14:cfRule>
          <x14:cfRule type="containsText" priority="6381" operator="containsText" id="{AF16FF21-8CDF-4E26-8A76-50C0C7E61371}">
            <xm:f>NOT(ISERROR(SEARCH('Listados Datos'!$T$5,AF430)))</xm:f>
            <xm:f>'Listados Datos'!$T$5</xm:f>
            <x14:dxf>
              <font>
                <b/>
                <i val="0"/>
                <color auto="1"/>
              </font>
              <fill>
                <patternFill>
                  <bgColor rgb="FFFFFF00"/>
                </patternFill>
              </fill>
            </x14:dxf>
          </x14:cfRule>
          <x14:cfRule type="containsText" priority="6382" operator="containsText" id="{3DC06E5A-C269-4E6A-BFA7-2695E7DA00F0}">
            <xm:f>NOT(ISERROR(SEARCH('Listados Datos'!$T$6,AF430)))</xm:f>
            <xm:f>'Listados Datos'!$T$6</xm:f>
            <x14:dxf>
              <font>
                <b/>
                <i val="0"/>
              </font>
              <fill>
                <patternFill>
                  <bgColor rgb="FF92D050"/>
                </patternFill>
              </fill>
            </x14:dxf>
          </x14:cfRule>
          <xm:sqref>AF430:AF431 AF435</xm:sqref>
        </x14:conditionalFormatting>
        <x14:conditionalFormatting xmlns:xm="http://schemas.microsoft.com/office/excel/2006/main">
          <x14:cfRule type="containsText" priority="6375" operator="containsText" id="{7F8874C9-76BC-4FF7-B8A8-100B0E2172E4}">
            <xm:f>NOT(ISERROR(SEARCH('Listados Datos'!$T$3,AB430)))</xm:f>
            <xm:f>'Listados Datos'!$T$3</xm:f>
            <x14:dxf>
              <fill>
                <patternFill patternType="solid">
                  <bgColor rgb="FFC00000"/>
                </patternFill>
              </fill>
            </x14:dxf>
          </x14:cfRule>
          <x14:cfRule type="containsText" priority="6376" operator="containsText" id="{70FB74B3-B5B0-4F21-BF68-0C2C4172147C}">
            <xm:f>NOT(ISERROR(SEARCH('Listados Datos'!$T$4,AB430)))</xm:f>
            <xm:f>'Listados Datos'!$T$4</xm:f>
            <x14:dxf>
              <font>
                <b/>
                <i val="0"/>
                <color theme="0"/>
              </font>
              <fill>
                <patternFill>
                  <bgColor rgb="FFE26B0A"/>
                </patternFill>
              </fill>
            </x14:dxf>
          </x14:cfRule>
          <x14:cfRule type="containsText" priority="6377" operator="containsText" id="{3E991B9C-9341-440C-8ADD-0C51C0CE53D1}">
            <xm:f>NOT(ISERROR(SEARCH('Listados Datos'!$T$5,AB430)))</xm:f>
            <xm:f>'Listados Datos'!$T$5</xm:f>
            <x14:dxf>
              <font>
                <b/>
                <i val="0"/>
                <color auto="1"/>
              </font>
              <fill>
                <patternFill>
                  <bgColor rgb="FFFFFF00"/>
                </patternFill>
              </fill>
            </x14:dxf>
          </x14:cfRule>
          <x14:cfRule type="containsText" priority="6378" operator="containsText" id="{DF7C1A4F-6591-457C-A32F-DEC372C2E297}">
            <xm:f>NOT(ISERROR(SEARCH('Listados Datos'!$T$6,AB430)))</xm:f>
            <xm:f>'Listados Datos'!$T$6</xm:f>
            <x14:dxf>
              <font>
                <b/>
                <i val="0"/>
              </font>
              <fill>
                <patternFill>
                  <bgColor rgb="FF92D050"/>
                </patternFill>
              </fill>
            </x14:dxf>
          </x14:cfRule>
          <xm:sqref>AB430:AB431</xm:sqref>
        </x14:conditionalFormatting>
        <x14:conditionalFormatting xmlns:xm="http://schemas.microsoft.com/office/excel/2006/main">
          <x14:cfRule type="containsText" priority="6365" operator="containsText" id="{A31402A2-7B2A-4DA1-B0D5-B7146E9A70B3}">
            <xm:f>NOT(ISERROR(SEARCH('Listados Datos'!$P$3,Z430)))</xm:f>
            <xm:f>'Listados Datos'!$P$3</xm:f>
            <x14:dxf>
              <fill>
                <patternFill>
                  <bgColor rgb="FF99CC00"/>
                </patternFill>
              </fill>
            </x14:dxf>
          </x14:cfRule>
          <x14:cfRule type="containsText" priority="6366" operator="containsText" id="{236C44F2-0C3B-4F54-8B2E-F0AA1F1CA568}">
            <xm:f>NOT(ISERROR(SEARCH('Listados Datos'!$P$4,Z430)))</xm:f>
            <xm:f>'Listados Datos'!$P$4</xm:f>
            <x14:dxf>
              <fill>
                <patternFill>
                  <bgColor rgb="FF33CC33"/>
                </patternFill>
              </fill>
            </x14:dxf>
          </x14:cfRule>
          <x14:cfRule type="containsText" priority="6367" operator="containsText" id="{E5D0C855-BF63-4BB5-980C-3D2B936CCC98}">
            <xm:f>NOT(ISERROR(SEARCH('Listados Datos'!$P$5,Z430)))</xm:f>
            <xm:f>'Listados Datos'!$P$5</xm:f>
            <x14:dxf>
              <fill>
                <patternFill>
                  <bgColor rgb="FFFFFF00"/>
                </patternFill>
              </fill>
            </x14:dxf>
          </x14:cfRule>
          <x14:cfRule type="containsText" priority="6368" operator="containsText" id="{40A79C7C-41A9-45F5-A5C8-7C2B73881CA0}">
            <xm:f>NOT(ISERROR(SEARCH('Listados Datos'!$P$6,Z430)))</xm:f>
            <xm:f>'Listados Datos'!$P$6</xm:f>
            <x14:dxf>
              <fill>
                <patternFill>
                  <bgColor rgb="FFFFC000"/>
                </patternFill>
              </fill>
            </x14:dxf>
          </x14:cfRule>
          <x14:cfRule type="containsText" priority="6369" operator="containsText" id="{4C972FB2-3589-4017-8430-2506A15F1B74}">
            <xm:f>NOT(ISERROR(SEARCH('Listados Datos'!$P$7,Z430)))</xm:f>
            <xm:f>'Listados Datos'!$P$7</xm:f>
            <x14:dxf>
              <fill>
                <patternFill>
                  <bgColor rgb="FFFF0000"/>
                </patternFill>
              </fill>
            </x14:dxf>
          </x14:cfRule>
          <xm:sqref>Z430:Z431</xm:sqref>
        </x14:conditionalFormatting>
        <x14:conditionalFormatting xmlns:xm="http://schemas.microsoft.com/office/excel/2006/main">
          <x14:cfRule type="containsText" priority="6341" operator="containsText" id="{3468FC2B-2809-4C0A-8761-0C55E1602E02}">
            <xm:f>NOT(ISERROR(SEARCH('Listados Datos'!$T$3,AT430)))</xm:f>
            <xm:f>'Listados Datos'!$T$3</xm:f>
            <x14:dxf>
              <fill>
                <patternFill patternType="solid">
                  <bgColor rgb="FFC00000"/>
                </patternFill>
              </fill>
            </x14:dxf>
          </x14:cfRule>
          <x14:cfRule type="containsText" priority="6342" operator="containsText" id="{9EFAABBE-ECBE-4348-B8CF-E7D5060019A0}">
            <xm:f>NOT(ISERROR(SEARCH('Listados Datos'!$T$4,AT430)))</xm:f>
            <xm:f>'Listados Datos'!$T$4</xm:f>
            <x14:dxf>
              <font>
                <b/>
                <i val="0"/>
                <color theme="0"/>
              </font>
              <fill>
                <patternFill>
                  <bgColor rgb="FFE26B0A"/>
                </patternFill>
              </fill>
            </x14:dxf>
          </x14:cfRule>
          <x14:cfRule type="containsText" priority="6343" operator="containsText" id="{F5679650-FFC8-4403-B407-CF43143D5771}">
            <xm:f>NOT(ISERROR(SEARCH('Listados Datos'!$T$5,AT430)))</xm:f>
            <xm:f>'Listados Datos'!$T$5</xm:f>
            <x14:dxf>
              <font>
                <b/>
                <i val="0"/>
                <color auto="1"/>
              </font>
              <fill>
                <patternFill>
                  <bgColor rgb="FFFFFF00"/>
                </patternFill>
              </fill>
            </x14:dxf>
          </x14:cfRule>
          <x14:cfRule type="containsText" priority="6344" operator="containsText" id="{5859FD7E-CBD6-4259-A052-C798EDAC7CB5}">
            <xm:f>NOT(ISERROR(SEARCH('Listados Datos'!$T$6,AT430)))</xm:f>
            <xm:f>'Listados Datos'!$T$6</xm:f>
            <x14:dxf>
              <font>
                <b/>
                <i val="0"/>
              </font>
              <fill>
                <patternFill>
                  <bgColor rgb="FF92D050"/>
                </patternFill>
              </fill>
            </x14:dxf>
          </x14:cfRule>
          <xm:sqref>AT430</xm:sqref>
        </x14:conditionalFormatting>
        <x14:conditionalFormatting xmlns:xm="http://schemas.microsoft.com/office/excel/2006/main">
          <x14:cfRule type="containsText" priority="6331" operator="containsText" id="{6CA20AFD-E9EF-48FF-AC49-7533024FBC9F}">
            <xm:f>NOT(ISERROR(SEARCH('Listados Datos'!$P$3,AR430)))</xm:f>
            <xm:f>'Listados Datos'!$P$3</xm:f>
            <x14:dxf>
              <fill>
                <patternFill>
                  <bgColor rgb="FF99CC00"/>
                </patternFill>
              </fill>
            </x14:dxf>
          </x14:cfRule>
          <x14:cfRule type="containsText" priority="6332" operator="containsText" id="{8927AF20-FEA4-4AA6-8071-0D413F024CE6}">
            <xm:f>NOT(ISERROR(SEARCH('Listados Datos'!$P$4,AR430)))</xm:f>
            <xm:f>'Listados Datos'!$P$4</xm:f>
            <x14:dxf>
              <fill>
                <patternFill>
                  <bgColor rgb="FF33CC33"/>
                </patternFill>
              </fill>
            </x14:dxf>
          </x14:cfRule>
          <x14:cfRule type="containsText" priority="6333" operator="containsText" id="{7EE01157-E940-49B4-A0B4-2F6C1F36C575}">
            <xm:f>NOT(ISERROR(SEARCH('Listados Datos'!$P$5,AR430)))</xm:f>
            <xm:f>'Listados Datos'!$P$5</xm:f>
            <x14:dxf>
              <fill>
                <patternFill>
                  <bgColor rgb="FFFFFF00"/>
                </patternFill>
              </fill>
            </x14:dxf>
          </x14:cfRule>
          <x14:cfRule type="containsText" priority="6334" operator="containsText" id="{EF0FD712-EBDA-43EC-A524-BE51F8C84AC3}">
            <xm:f>NOT(ISERROR(SEARCH('Listados Datos'!$P$6,AR430)))</xm:f>
            <xm:f>'Listados Datos'!$P$6</xm:f>
            <x14:dxf>
              <fill>
                <patternFill>
                  <bgColor rgb="FFFFC000"/>
                </patternFill>
              </fill>
            </x14:dxf>
          </x14:cfRule>
          <x14:cfRule type="containsText" priority="6335" operator="containsText" id="{4D865041-91B4-4BB6-BD0C-1D684CA22EEF}">
            <xm:f>NOT(ISERROR(SEARCH('Listados Datos'!$P$7,AR430)))</xm:f>
            <xm:f>'Listados Datos'!$P$7</xm:f>
            <x14:dxf>
              <fill>
                <patternFill>
                  <bgColor rgb="FFFF0000"/>
                </patternFill>
              </fill>
            </x14:dxf>
          </x14:cfRule>
          <xm:sqref>AR430</xm:sqref>
        </x14:conditionalFormatting>
        <x14:conditionalFormatting xmlns:xm="http://schemas.microsoft.com/office/excel/2006/main">
          <x14:cfRule type="containsText" priority="6327" operator="containsText" id="{D191981E-E992-4BF7-8819-2B24F842CAEA}">
            <xm:f>NOT(ISERROR(SEARCH('Listados Datos'!$T$3,AT431)))</xm:f>
            <xm:f>'Listados Datos'!$T$3</xm:f>
            <x14:dxf>
              <fill>
                <patternFill patternType="solid">
                  <bgColor rgb="FFC00000"/>
                </patternFill>
              </fill>
            </x14:dxf>
          </x14:cfRule>
          <x14:cfRule type="containsText" priority="6328" operator="containsText" id="{D70DBAB0-A751-450D-AB01-5A3918E6E5FC}">
            <xm:f>NOT(ISERROR(SEARCH('Listados Datos'!$T$4,AT431)))</xm:f>
            <xm:f>'Listados Datos'!$T$4</xm:f>
            <x14:dxf>
              <font>
                <b/>
                <i val="0"/>
                <color theme="0"/>
              </font>
              <fill>
                <patternFill>
                  <bgColor rgb="FFE26B0A"/>
                </patternFill>
              </fill>
            </x14:dxf>
          </x14:cfRule>
          <x14:cfRule type="containsText" priority="6329" operator="containsText" id="{27B945B5-00A9-461E-BDB7-4718276F8799}">
            <xm:f>NOT(ISERROR(SEARCH('Listados Datos'!$T$5,AT431)))</xm:f>
            <xm:f>'Listados Datos'!$T$5</xm:f>
            <x14:dxf>
              <font>
                <b/>
                <i val="0"/>
                <color auto="1"/>
              </font>
              <fill>
                <patternFill>
                  <bgColor rgb="FFFFFF00"/>
                </patternFill>
              </fill>
            </x14:dxf>
          </x14:cfRule>
          <x14:cfRule type="containsText" priority="6330" operator="containsText" id="{6D1598ED-A522-4375-8B4F-D4BCC7259194}">
            <xm:f>NOT(ISERROR(SEARCH('Listados Datos'!$T$6,AT431)))</xm:f>
            <xm:f>'Listados Datos'!$T$6</xm:f>
            <x14:dxf>
              <font>
                <b/>
                <i val="0"/>
              </font>
              <fill>
                <patternFill>
                  <bgColor rgb="FF92D050"/>
                </patternFill>
              </fill>
            </x14:dxf>
          </x14:cfRule>
          <xm:sqref>AT431</xm:sqref>
        </x14:conditionalFormatting>
        <x14:conditionalFormatting xmlns:xm="http://schemas.microsoft.com/office/excel/2006/main">
          <x14:cfRule type="containsText" priority="6317" operator="containsText" id="{1520B3F0-BFBA-4D5F-9727-F88BE3196796}">
            <xm:f>NOT(ISERROR(SEARCH('Listados Datos'!$P$3,AR431)))</xm:f>
            <xm:f>'Listados Datos'!$P$3</xm:f>
            <x14:dxf>
              <fill>
                <patternFill>
                  <bgColor rgb="FF99CC00"/>
                </patternFill>
              </fill>
            </x14:dxf>
          </x14:cfRule>
          <x14:cfRule type="containsText" priority="6318" operator="containsText" id="{02026F7E-88D2-48CE-9ECA-BD8AB1EF277D}">
            <xm:f>NOT(ISERROR(SEARCH('Listados Datos'!$P$4,AR431)))</xm:f>
            <xm:f>'Listados Datos'!$P$4</xm:f>
            <x14:dxf>
              <fill>
                <patternFill>
                  <bgColor rgb="FF33CC33"/>
                </patternFill>
              </fill>
            </x14:dxf>
          </x14:cfRule>
          <x14:cfRule type="containsText" priority="6319" operator="containsText" id="{C901664F-BDB4-4532-8166-A6D8B6764D43}">
            <xm:f>NOT(ISERROR(SEARCH('Listados Datos'!$P$5,AR431)))</xm:f>
            <xm:f>'Listados Datos'!$P$5</xm:f>
            <x14:dxf>
              <fill>
                <patternFill>
                  <bgColor rgb="FFFFFF00"/>
                </patternFill>
              </fill>
            </x14:dxf>
          </x14:cfRule>
          <x14:cfRule type="containsText" priority="6320" operator="containsText" id="{694D52AE-F129-4EE3-BD12-42DD997B5BA6}">
            <xm:f>NOT(ISERROR(SEARCH('Listados Datos'!$P$6,AR431)))</xm:f>
            <xm:f>'Listados Datos'!$P$6</xm:f>
            <x14:dxf>
              <fill>
                <patternFill>
                  <bgColor rgb="FFFFC000"/>
                </patternFill>
              </fill>
            </x14:dxf>
          </x14:cfRule>
          <x14:cfRule type="containsText" priority="6321" operator="containsText" id="{845B7208-B6E2-45D5-AEED-9077C88218A1}">
            <xm:f>NOT(ISERROR(SEARCH('Listados Datos'!$P$7,AR431)))</xm:f>
            <xm:f>'Listados Datos'!$P$7</xm:f>
            <x14:dxf>
              <fill>
                <patternFill>
                  <bgColor rgb="FFFF0000"/>
                </patternFill>
              </fill>
            </x14:dxf>
          </x14:cfRule>
          <xm:sqref>AR431</xm:sqref>
        </x14:conditionalFormatting>
        <x14:conditionalFormatting xmlns:xm="http://schemas.microsoft.com/office/excel/2006/main">
          <x14:cfRule type="containsText" priority="6299" operator="containsText" id="{5BA1D450-84E7-474A-B4A0-23E400349834}">
            <xm:f>NOT(ISERROR(SEARCH('Listados Datos'!$T$3,AF432)))</xm:f>
            <xm:f>'Listados Datos'!$T$3</xm:f>
            <x14:dxf>
              <fill>
                <patternFill patternType="solid">
                  <bgColor rgb="FFC00000"/>
                </patternFill>
              </fill>
            </x14:dxf>
          </x14:cfRule>
          <x14:cfRule type="containsText" priority="6300" operator="containsText" id="{C06D3B22-6483-4886-9332-80C11113D339}">
            <xm:f>NOT(ISERROR(SEARCH('Listados Datos'!$T$4,AF432)))</xm:f>
            <xm:f>'Listados Datos'!$T$4</xm:f>
            <x14:dxf>
              <font>
                <b/>
                <i val="0"/>
                <color theme="0"/>
              </font>
              <fill>
                <patternFill>
                  <bgColor rgb="FFE26B0A"/>
                </patternFill>
              </fill>
            </x14:dxf>
          </x14:cfRule>
          <x14:cfRule type="containsText" priority="6301" operator="containsText" id="{36E6F431-3477-46E4-9E50-F3B84C3CD364}">
            <xm:f>NOT(ISERROR(SEARCH('Listados Datos'!$T$5,AF432)))</xm:f>
            <xm:f>'Listados Datos'!$T$5</xm:f>
            <x14:dxf>
              <font>
                <b/>
                <i val="0"/>
                <color auto="1"/>
              </font>
              <fill>
                <patternFill>
                  <bgColor rgb="FFFFFF00"/>
                </patternFill>
              </fill>
            </x14:dxf>
          </x14:cfRule>
          <x14:cfRule type="containsText" priority="6302" operator="containsText" id="{21930940-7771-4153-AF8C-CED12C73994B}">
            <xm:f>NOT(ISERROR(SEARCH('Listados Datos'!$T$6,AF432)))</xm:f>
            <xm:f>'Listados Datos'!$T$6</xm:f>
            <x14:dxf>
              <font>
                <b/>
                <i val="0"/>
              </font>
              <fill>
                <patternFill>
                  <bgColor rgb="FF92D050"/>
                </patternFill>
              </fill>
            </x14:dxf>
          </x14:cfRule>
          <xm:sqref>AF432:AF433</xm:sqref>
        </x14:conditionalFormatting>
        <x14:conditionalFormatting xmlns:xm="http://schemas.microsoft.com/office/excel/2006/main">
          <x14:cfRule type="containsText" priority="6295" operator="containsText" id="{AC246023-6955-46A4-8DD3-3C8459FCF65A}">
            <xm:f>NOT(ISERROR(SEARCH('Listados Datos'!$T$3,AB432)))</xm:f>
            <xm:f>'Listados Datos'!$T$3</xm:f>
            <x14:dxf>
              <fill>
                <patternFill patternType="solid">
                  <bgColor rgb="FFC00000"/>
                </patternFill>
              </fill>
            </x14:dxf>
          </x14:cfRule>
          <x14:cfRule type="containsText" priority="6296" operator="containsText" id="{668AF84E-F9E1-4617-9F3B-725740DCDB92}">
            <xm:f>NOT(ISERROR(SEARCH('Listados Datos'!$T$4,AB432)))</xm:f>
            <xm:f>'Listados Datos'!$T$4</xm:f>
            <x14:dxf>
              <font>
                <b/>
                <i val="0"/>
                <color theme="0"/>
              </font>
              <fill>
                <patternFill>
                  <bgColor rgb="FFE26B0A"/>
                </patternFill>
              </fill>
            </x14:dxf>
          </x14:cfRule>
          <x14:cfRule type="containsText" priority="6297" operator="containsText" id="{A1961C6D-E053-48CD-A344-DAE6F7E41DB1}">
            <xm:f>NOT(ISERROR(SEARCH('Listados Datos'!$T$5,AB432)))</xm:f>
            <xm:f>'Listados Datos'!$T$5</xm:f>
            <x14:dxf>
              <font>
                <b/>
                <i val="0"/>
                <color auto="1"/>
              </font>
              <fill>
                <patternFill>
                  <bgColor rgb="FFFFFF00"/>
                </patternFill>
              </fill>
            </x14:dxf>
          </x14:cfRule>
          <x14:cfRule type="containsText" priority="6298" operator="containsText" id="{AB6527F3-28D3-4648-BB4F-3561B868DDFF}">
            <xm:f>NOT(ISERROR(SEARCH('Listados Datos'!$T$6,AB432)))</xm:f>
            <xm:f>'Listados Datos'!$T$6</xm:f>
            <x14:dxf>
              <font>
                <b/>
                <i val="0"/>
              </font>
              <fill>
                <patternFill>
                  <bgColor rgb="FF92D050"/>
                </patternFill>
              </fill>
            </x14:dxf>
          </x14:cfRule>
          <xm:sqref>AB432:AB433</xm:sqref>
        </x14:conditionalFormatting>
        <x14:conditionalFormatting xmlns:xm="http://schemas.microsoft.com/office/excel/2006/main">
          <x14:cfRule type="containsText" priority="6285" operator="containsText" id="{4A6C9AEE-3896-4D16-8ECC-081E9FC171F1}">
            <xm:f>NOT(ISERROR(SEARCH('Listados Datos'!$P$3,Z432)))</xm:f>
            <xm:f>'Listados Datos'!$P$3</xm:f>
            <x14:dxf>
              <fill>
                <patternFill>
                  <bgColor rgb="FF99CC00"/>
                </patternFill>
              </fill>
            </x14:dxf>
          </x14:cfRule>
          <x14:cfRule type="containsText" priority="6286" operator="containsText" id="{C2847A61-9CED-4C24-AB39-A6BEC8A695AB}">
            <xm:f>NOT(ISERROR(SEARCH('Listados Datos'!$P$4,Z432)))</xm:f>
            <xm:f>'Listados Datos'!$P$4</xm:f>
            <x14:dxf>
              <fill>
                <patternFill>
                  <bgColor rgb="FF33CC33"/>
                </patternFill>
              </fill>
            </x14:dxf>
          </x14:cfRule>
          <x14:cfRule type="containsText" priority="6287" operator="containsText" id="{0AB36AF3-1F02-402D-B826-32E5FB8F91F7}">
            <xm:f>NOT(ISERROR(SEARCH('Listados Datos'!$P$5,Z432)))</xm:f>
            <xm:f>'Listados Datos'!$P$5</xm:f>
            <x14:dxf>
              <fill>
                <patternFill>
                  <bgColor rgb="FFFFFF00"/>
                </patternFill>
              </fill>
            </x14:dxf>
          </x14:cfRule>
          <x14:cfRule type="containsText" priority="6288" operator="containsText" id="{5B3120BF-34BB-4C89-9037-9DCDB51501BB}">
            <xm:f>NOT(ISERROR(SEARCH('Listados Datos'!$P$6,Z432)))</xm:f>
            <xm:f>'Listados Datos'!$P$6</xm:f>
            <x14:dxf>
              <fill>
                <patternFill>
                  <bgColor rgb="FFFFC000"/>
                </patternFill>
              </fill>
            </x14:dxf>
          </x14:cfRule>
          <x14:cfRule type="containsText" priority="6289" operator="containsText" id="{CA39CB3E-1629-4A53-A7DD-4381990617C0}">
            <xm:f>NOT(ISERROR(SEARCH('Listados Datos'!$P$7,Z432)))</xm:f>
            <xm:f>'Listados Datos'!$P$7</xm:f>
            <x14:dxf>
              <fill>
                <patternFill>
                  <bgColor rgb="FFFF0000"/>
                </patternFill>
              </fill>
            </x14:dxf>
          </x14:cfRule>
          <xm:sqref>Z432:Z433</xm:sqref>
        </x14:conditionalFormatting>
        <x14:conditionalFormatting xmlns:xm="http://schemas.microsoft.com/office/excel/2006/main">
          <x14:cfRule type="containsText" priority="6257" operator="containsText" id="{2F075581-D9F1-4F75-AB2D-75358E5A7378}">
            <xm:f>NOT(ISERROR(SEARCH('Listados Datos'!$T$3,AT433)))</xm:f>
            <xm:f>'Listados Datos'!$T$3</xm:f>
            <x14:dxf>
              <fill>
                <patternFill patternType="solid">
                  <bgColor rgb="FFC00000"/>
                </patternFill>
              </fill>
            </x14:dxf>
          </x14:cfRule>
          <x14:cfRule type="containsText" priority="6258" operator="containsText" id="{E3D73911-821A-4C2C-BAB5-6279B0AB8670}">
            <xm:f>NOT(ISERROR(SEARCH('Listados Datos'!$T$4,AT433)))</xm:f>
            <xm:f>'Listados Datos'!$T$4</xm:f>
            <x14:dxf>
              <font>
                <b/>
                <i val="0"/>
                <color theme="0"/>
              </font>
              <fill>
                <patternFill>
                  <bgColor rgb="FFE26B0A"/>
                </patternFill>
              </fill>
            </x14:dxf>
          </x14:cfRule>
          <x14:cfRule type="containsText" priority="6259" operator="containsText" id="{1FE1C19C-55F3-4205-989D-A3399581C4B7}">
            <xm:f>NOT(ISERROR(SEARCH('Listados Datos'!$T$5,AT433)))</xm:f>
            <xm:f>'Listados Datos'!$T$5</xm:f>
            <x14:dxf>
              <font>
                <b/>
                <i val="0"/>
                <color auto="1"/>
              </font>
              <fill>
                <patternFill>
                  <bgColor rgb="FFFFFF00"/>
                </patternFill>
              </fill>
            </x14:dxf>
          </x14:cfRule>
          <x14:cfRule type="containsText" priority="6260" operator="containsText" id="{155092F8-ED42-4F9B-85D3-8D39C688BFB3}">
            <xm:f>NOT(ISERROR(SEARCH('Listados Datos'!$T$6,AT433)))</xm:f>
            <xm:f>'Listados Datos'!$T$6</xm:f>
            <x14:dxf>
              <font>
                <b/>
                <i val="0"/>
              </font>
              <fill>
                <patternFill>
                  <bgColor rgb="FF92D050"/>
                </patternFill>
              </fill>
            </x14:dxf>
          </x14:cfRule>
          <xm:sqref>AT433</xm:sqref>
        </x14:conditionalFormatting>
        <x14:conditionalFormatting xmlns:xm="http://schemas.microsoft.com/office/excel/2006/main">
          <x14:cfRule type="containsText" priority="6205" operator="containsText" id="{E93D2302-8184-4CC8-A72E-F0E999BA9434}">
            <xm:f>NOT(ISERROR(SEARCH('Listados Datos'!$P$3,AR434)))</xm:f>
            <xm:f>'Listados Datos'!$P$3</xm:f>
            <x14:dxf>
              <fill>
                <patternFill>
                  <bgColor rgb="FF99CC00"/>
                </patternFill>
              </fill>
            </x14:dxf>
          </x14:cfRule>
          <x14:cfRule type="containsText" priority="6206" operator="containsText" id="{58BA574C-D518-4484-B6F9-BB8D8259BA20}">
            <xm:f>NOT(ISERROR(SEARCH('Listados Datos'!$P$4,AR434)))</xm:f>
            <xm:f>'Listados Datos'!$P$4</xm:f>
            <x14:dxf>
              <fill>
                <patternFill>
                  <bgColor rgb="FF33CC33"/>
                </patternFill>
              </fill>
            </x14:dxf>
          </x14:cfRule>
          <x14:cfRule type="containsText" priority="6207" operator="containsText" id="{17FE6421-45CA-4C13-886C-BD846391837E}">
            <xm:f>NOT(ISERROR(SEARCH('Listados Datos'!$P$5,AR434)))</xm:f>
            <xm:f>'Listados Datos'!$P$5</xm:f>
            <x14:dxf>
              <fill>
                <patternFill>
                  <bgColor rgb="FFFFFF00"/>
                </patternFill>
              </fill>
            </x14:dxf>
          </x14:cfRule>
          <x14:cfRule type="containsText" priority="6208" operator="containsText" id="{7A393320-8FA1-4917-8E53-1EA3B1EC01D7}">
            <xm:f>NOT(ISERROR(SEARCH('Listados Datos'!$P$6,AR434)))</xm:f>
            <xm:f>'Listados Datos'!$P$6</xm:f>
            <x14:dxf>
              <fill>
                <patternFill>
                  <bgColor rgb="FFFFC000"/>
                </patternFill>
              </fill>
            </x14:dxf>
          </x14:cfRule>
          <x14:cfRule type="containsText" priority="6209" operator="containsText" id="{43FA44AC-724A-40D8-A214-B704BB7C9424}">
            <xm:f>NOT(ISERROR(SEARCH('Listados Datos'!$P$7,AR434)))</xm:f>
            <xm:f>'Listados Datos'!$P$7</xm:f>
            <x14:dxf>
              <fill>
                <patternFill>
                  <bgColor rgb="FFFF0000"/>
                </patternFill>
              </fill>
            </x14:dxf>
          </x14:cfRule>
          <xm:sqref>AR434</xm:sqref>
        </x14:conditionalFormatting>
        <x14:conditionalFormatting xmlns:xm="http://schemas.microsoft.com/office/excel/2006/main">
          <x14:cfRule type="containsText" priority="6243" operator="containsText" id="{4FD93B8A-B547-4E7F-804D-1E058CC90322}">
            <xm:f>NOT(ISERROR(SEARCH('Listados Datos'!$T$3,AF434)))</xm:f>
            <xm:f>'Listados Datos'!$T$3</xm:f>
            <x14:dxf>
              <fill>
                <patternFill patternType="solid">
                  <bgColor rgb="FFC00000"/>
                </patternFill>
              </fill>
            </x14:dxf>
          </x14:cfRule>
          <x14:cfRule type="containsText" priority="6244" operator="containsText" id="{C2D85552-98B5-4F21-9BC3-D3AE753F8C22}">
            <xm:f>NOT(ISERROR(SEARCH('Listados Datos'!$T$4,AF434)))</xm:f>
            <xm:f>'Listados Datos'!$T$4</xm:f>
            <x14:dxf>
              <font>
                <b/>
                <i val="0"/>
                <color theme="0"/>
              </font>
              <fill>
                <patternFill>
                  <bgColor rgb="FFE26B0A"/>
                </patternFill>
              </fill>
            </x14:dxf>
          </x14:cfRule>
          <x14:cfRule type="containsText" priority="6245" operator="containsText" id="{5159F13E-E659-4163-9F7E-E4217F9E0279}">
            <xm:f>NOT(ISERROR(SEARCH('Listados Datos'!$T$5,AF434)))</xm:f>
            <xm:f>'Listados Datos'!$T$5</xm:f>
            <x14:dxf>
              <font>
                <b/>
                <i val="0"/>
                <color auto="1"/>
              </font>
              <fill>
                <patternFill>
                  <bgColor rgb="FFFFFF00"/>
                </patternFill>
              </fill>
            </x14:dxf>
          </x14:cfRule>
          <x14:cfRule type="containsText" priority="6246" operator="containsText" id="{37AB89AE-873D-45C9-A369-D5FCCC8AC9E1}">
            <xm:f>NOT(ISERROR(SEARCH('Listados Datos'!$T$6,AF434)))</xm:f>
            <xm:f>'Listados Datos'!$T$6</xm:f>
            <x14:dxf>
              <font>
                <b/>
                <i val="0"/>
              </font>
              <fill>
                <patternFill>
                  <bgColor rgb="FF92D050"/>
                </patternFill>
              </fill>
            </x14:dxf>
          </x14:cfRule>
          <xm:sqref>AF434</xm:sqref>
        </x14:conditionalFormatting>
        <x14:conditionalFormatting xmlns:xm="http://schemas.microsoft.com/office/excel/2006/main">
          <x14:cfRule type="containsText" priority="6239" operator="containsText" id="{E5C05A50-BDB0-4720-A90F-C041FC320338}">
            <xm:f>NOT(ISERROR(SEARCH('Listados Datos'!$T$3,AB434)))</xm:f>
            <xm:f>'Listados Datos'!$T$3</xm:f>
            <x14:dxf>
              <fill>
                <patternFill patternType="solid">
                  <bgColor rgb="FFC00000"/>
                </patternFill>
              </fill>
            </x14:dxf>
          </x14:cfRule>
          <x14:cfRule type="containsText" priority="6240" operator="containsText" id="{49A4071D-C388-4D55-AA6A-FA2E90E8135C}">
            <xm:f>NOT(ISERROR(SEARCH('Listados Datos'!$T$4,AB434)))</xm:f>
            <xm:f>'Listados Datos'!$T$4</xm:f>
            <x14:dxf>
              <font>
                <b/>
                <i val="0"/>
                <color theme="0"/>
              </font>
              <fill>
                <patternFill>
                  <bgColor rgb="FFE26B0A"/>
                </patternFill>
              </fill>
            </x14:dxf>
          </x14:cfRule>
          <x14:cfRule type="containsText" priority="6241" operator="containsText" id="{FB07D514-0D6C-493D-9144-359D0EBC61F4}">
            <xm:f>NOT(ISERROR(SEARCH('Listados Datos'!$T$5,AB434)))</xm:f>
            <xm:f>'Listados Datos'!$T$5</xm:f>
            <x14:dxf>
              <font>
                <b/>
                <i val="0"/>
                <color auto="1"/>
              </font>
              <fill>
                <patternFill>
                  <bgColor rgb="FFFFFF00"/>
                </patternFill>
              </fill>
            </x14:dxf>
          </x14:cfRule>
          <x14:cfRule type="containsText" priority="6242" operator="containsText" id="{8EE82614-9A14-4895-A0B8-EC8B7E1157E0}">
            <xm:f>NOT(ISERROR(SEARCH('Listados Datos'!$T$6,AB434)))</xm:f>
            <xm:f>'Listados Datos'!$T$6</xm:f>
            <x14:dxf>
              <font>
                <b/>
                <i val="0"/>
              </font>
              <fill>
                <patternFill>
                  <bgColor rgb="FF92D050"/>
                </patternFill>
              </fill>
            </x14:dxf>
          </x14:cfRule>
          <xm:sqref>AB434</xm:sqref>
        </x14:conditionalFormatting>
        <x14:conditionalFormatting xmlns:xm="http://schemas.microsoft.com/office/excel/2006/main">
          <x14:cfRule type="containsText" priority="6229" operator="containsText" id="{90BA2FA2-4585-47C2-876C-4D3EF9B75DD4}">
            <xm:f>NOT(ISERROR(SEARCH('Listados Datos'!$P$3,Z434)))</xm:f>
            <xm:f>'Listados Datos'!$P$3</xm:f>
            <x14:dxf>
              <fill>
                <patternFill>
                  <bgColor rgb="FF99CC00"/>
                </patternFill>
              </fill>
            </x14:dxf>
          </x14:cfRule>
          <x14:cfRule type="containsText" priority="6230" operator="containsText" id="{F27696A4-B1F9-43A3-BC53-12B229C16152}">
            <xm:f>NOT(ISERROR(SEARCH('Listados Datos'!$P$4,Z434)))</xm:f>
            <xm:f>'Listados Datos'!$P$4</xm:f>
            <x14:dxf>
              <fill>
                <patternFill>
                  <bgColor rgb="FF33CC33"/>
                </patternFill>
              </fill>
            </x14:dxf>
          </x14:cfRule>
          <x14:cfRule type="containsText" priority="6231" operator="containsText" id="{69A0D719-1EF1-4BE8-BF5B-6B7502E6A836}">
            <xm:f>NOT(ISERROR(SEARCH('Listados Datos'!$P$5,Z434)))</xm:f>
            <xm:f>'Listados Datos'!$P$5</xm:f>
            <x14:dxf>
              <fill>
                <patternFill>
                  <bgColor rgb="FFFFFF00"/>
                </patternFill>
              </fill>
            </x14:dxf>
          </x14:cfRule>
          <x14:cfRule type="containsText" priority="6232" operator="containsText" id="{6EEA2142-8B13-452B-8381-0545A63702BA}">
            <xm:f>NOT(ISERROR(SEARCH('Listados Datos'!$P$6,Z434)))</xm:f>
            <xm:f>'Listados Datos'!$P$6</xm:f>
            <x14:dxf>
              <fill>
                <patternFill>
                  <bgColor rgb="FFFFC000"/>
                </patternFill>
              </fill>
            </x14:dxf>
          </x14:cfRule>
          <x14:cfRule type="containsText" priority="6233" operator="containsText" id="{B3D417EF-B9F2-4347-82B1-A8CC6641B239}">
            <xm:f>NOT(ISERROR(SEARCH('Listados Datos'!$P$7,Z434)))</xm:f>
            <xm:f>'Listados Datos'!$P$7</xm:f>
            <x14:dxf>
              <fill>
                <patternFill>
                  <bgColor rgb="FFFF0000"/>
                </patternFill>
              </fill>
            </x14:dxf>
          </x14:cfRule>
          <xm:sqref>Z434</xm:sqref>
        </x14:conditionalFormatting>
        <x14:conditionalFormatting xmlns:xm="http://schemas.microsoft.com/office/excel/2006/main">
          <x14:cfRule type="containsText" priority="6215" operator="containsText" id="{7C081354-70F6-4C6E-B15F-B2FD9FF0A506}">
            <xm:f>NOT(ISERROR(SEARCH('Listados Datos'!$T$3,AT434)))</xm:f>
            <xm:f>'Listados Datos'!$T$3</xm:f>
            <x14:dxf>
              <fill>
                <patternFill patternType="solid">
                  <bgColor rgb="FFC00000"/>
                </patternFill>
              </fill>
            </x14:dxf>
          </x14:cfRule>
          <x14:cfRule type="containsText" priority="6216" operator="containsText" id="{069EFA37-96D3-4CD6-AB51-FD8732CBE9F6}">
            <xm:f>NOT(ISERROR(SEARCH('Listados Datos'!$T$4,AT434)))</xm:f>
            <xm:f>'Listados Datos'!$T$4</xm:f>
            <x14:dxf>
              <font>
                <b/>
                <i val="0"/>
                <color theme="0"/>
              </font>
              <fill>
                <patternFill>
                  <bgColor rgb="FFE26B0A"/>
                </patternFill>
              </fill>
            </x14:dxf>
          </x14:cfRule>
          <x14:cfRule type="containsText" priority="6217" operator="containsText" id="{E3E4B521-30FB-4551-B1FD-743E50295EA3}">
            <xm:f>NOT(ISERROR(SEARCH('Listados Datos'!$T$5,AT434)))</xm:f>
            <xm:f>'Listados Datos'!$T$5</xm:f>
            <x14:dxf>
              <font>
                <b/>
                <i val="0"/>
                <color auto="1"/>
              </font>
              <fill>
                <patternFill>
                  <bgColor rgb="FFFFFF00"/>
                </patternFill>
              </fill>
            </x14:dxf>
          </x14:cfRule>
          <x14:cfRule type="containsText" priority="6218" operator="containsText" id="{49D9917B-45F3-4A34-AC93-B077239AC8A9}">
            <xm:f>NOT(ISERROR(SEARCH('Listados Datos'!$T$6,AT434)))</xm:f>
            <xm:f>'Listados Datos'!$T$6</xm:f>
            <x14:dxf>
              <font>
                <b/>
                <i val="0"/>
              </font>
              <fill>
                <patternFill>
                  <bgColor rgb="FF92D050"/>
                </patternFill>
              </fill>
            </x14:dxf>
          </x14:cfRule>
          <xm:sqref>AT434</xm:sqref>
        </x14:conditionalFormatting>
        <x14:conditionalFormatting xmlns:xm="http://schemas.microsoft.com/office/excel/2006/main">
          <x14:cfRule type="containsText" priority="2463" operator="containsText" id="{1BAFE6D5-A6B6-466F-B70A-B38BAD32C420}">
            <xm:f>NOT(ISERROR(SEARCH('Listados Datos'!$D$3,B550)))</xm:f>
            <xm:f>'Listados Datos'!$D$3</xm:f>
            <x14:dxf>
              <font>
                <b/>
                <i val="0"/>
                <color theme="0"/>
              </font>
              <fill>
                <patternFill>
                  <bgColor rgb="FFC00000"/>
                </patternFill>
              </fill>
            </x14:dxf>
          </x14:cfRule>
          <x14:cfRule type="containsText" priority="2464" operator="containsText" id="{2F819842-179A-40CE-BFB7-CB1882BE3FC4}">
            <xm:f>NOT(ISERROR(SEARCH('Listados Datos'!$D$4,B550)))</xm:f>
            <xm:f>'Listados Datos'!$D$4</xm:f>
            <x14:dxf>
              <font>
                <b/>
                <i val="0"/>
                <color theme="0"/>
              </font>
              <fill>
                <patternFill>
                  <bgColor rgb="FFC00000"/>
                </patternFill>
              </fill>
            </x14:dxf>
          </x14:cfRule>
          <x14:cfRule type="containsText" priority="2465" operator="containsText" id="{961D4C44-6040-4734-BF9F-46794C783E32}">
            <xm:f>NOT(ISERROR(SEARCH('Listados Datos'!$D$5,B550)))</xm:f>
            <xm:f>'Listados Datos'!$D$5</xm:f>
            <x14:dxf>
              <font>
                <b/>
                <i val="0"/>
                <color theme="0"/>
              </font>
              <fill>
                <patternFill>
                  <bgColor rgb="FFC00000"/>
                </patternFill>
              </fill>
            </x14:dxf>
          </x14:cfRule>
          <x14:cfRule type="containsText" priority="2466" operator="containsText" id="{B47903EB-A651-46BE-A4BD-278B01015AFE}">
            <xm:f>NOT(ISERROR(SEARCH('Listados Datos'!$D$6,B550)))</xm:f>
            <xm:f>'Listados Datos'!$D$6</xm:f>
            <x14:dxf>
              <font>
                <b/>
                <i val="0"/>
                <color theme="0"/>
              </font>
              <fill>
                <patternFill>
                  <bgColor rgb="FFE3351F"/>
                </patternFill>
              </fill>
            </x14:dxf>
          </x14:cfRule>
          <x14:cfRule type="containsText" priority="2467" operator="containsText" id="{781B63DC-A5E9-4A51-A6CA-2927DADA3760}">
            <xm:f>NOT(ISERROR(SEARCH('Listados Datos'!$D$7,B550)))</xm:f>
            <xm:f>'Listados Datos'!$D$7</xm:f>
            <x14:dxf>
              <font>
                <b/>
                <i val="0"/>
                <color theme="0"/>
              </font>
              <fill>
                <patternFill>
                  <bgColor rgb="FFE3351F"/>
                </patternFill>
              </fill>
            </x14:dxf>
          </x14:cfRule>
          <x14:cfRule type="containsText" priority="2468" operator="containsText" id="{06650331-6307-499F-95FC-22E7DC6D2A12}">
            <xm:f>NOT(ISERROR(SEARCH('Listados Datos'!$D$8,B550)))</xm:f>
            <xm:f>'Listados Datos'!$D$8</xm:f>
            <x14:dxf>
              <font>
                <b/>
                <i val="0"/>
                <color theme="0"/>
              </font>
              <fill>
                <patternFill>
                  <bgColor rgb="FFE3351F"/>
                </patternFill>
              </fill>
            </x14:dxf>
          </x14:cfRule>
          <x14:cfRule type="containsText" priority="2469" operator="containsText" id="{96E2A67B-3E51-484B-A0F2-A6F86EE25ECB}">
            <xm:f>NOT(ISERROR(SEARCH('Listados Datos'!$D$9,B550)))</xm:f>
            <xm:f>'Listados Datos'!$D$9</xm:f>
            <x14:dxf>
              <font>
                <b/>
                <i val="0"/>
                <color theme="0"/>
              </font>
              <fill>
                <patternFill>
                  <bgColor rgb="FFFFC000"/>
                </patternFill>
              </fill>
            </x14:dxf>
          </x14:cfRule>
          <x14:cfRule type="containsText" priority="2470" operator="containsText" id="{DE49FF92-E2A6-4F62-BA48-5762649CD0DF}">
            <xm:f>NOT(ISERROR(SEARCH('Listados Datos'!$D$10,B550)))</xm:f>
            <xm:f>'Listados Datos'!$D$10</xm:f>
            <x14:dxf>
              <font>
                <b/>
                <i val="0"/>
                <color theme="0"/>
              </font>
              <fill>
                <patternFill>
                  <bgColor rgb="FFFFC000"/>
                </patternFill>
              </fill>
            </x14:dxf>
          </x14:cfRule>
          <x14:cfRule type="containsText" priority="2471" operator="containsText" id="{E2848997-0887-498A-8C68-A5B3A6F63DBC}">
            <xm:f>NOT(ISERROR(SEARCH('Listados Datos'!$D$11,B550)))</xm:f>
            <xm:f>'Listados Datos'!$D$11</xm:f>
            <x14:dxf>
              <font>
                <b/>
                <i val="0"/>
                <color theme="0"/>
              </font>
              <fill>
                <patternFill>
                  <bgColor rgb="FFFFC000"/>
                </patternFill>
              </fill>
            </x14:dxf>
          </x14:cfRule>
          <x14:cfRule type="containsText" priority="2472" operator="containsText" id="{A097FCAD-A405-4C89-9973-F35AD7F260E6}">
            <xm:f>NOT(ISERROR(SEARCH('Listados Datos'!$D$12,B550)))</xm:f>
            <xm:f>'Listados Datos'!$D$12</xm:f>
            <x14:dxf>
              <font>
                <b/>
                <i val="0"/>
                <color theme="0"/>
              </font>
              <fill>
                <patternFill>
                  <bgColor rgb="FFFFC000"/>
                </patternFill>
              </fill>
            </x14:dxf>
          </x14:cfRule>
          <x14:cfRule type="containsText" priority="2473" operator="containsText" id="{A90051CB-3B5D-4A6D-A3AC-541190EA0BDC}">
            <xm:f>NOT(ISERROR(SEARCH('Listados Datos'!$D$13,B550)))</xm:f>
            <xm:f>'Listados Datos'!$D$13</xm:f>
            <x14:dxf>
              <font>
                <b/>
                <i val="0"/>
                <color theme="0"/>
              </font>
              <fill>
                <patternFill>
                  <bgColor rgb="FFFFC000"/>
                </patternFill>
              </fill>
            </x14:dxf>
          </x14:cfRule>
          <x14:cfRule type="containsText" priority="2474" operator="containsText" id="{70FC1D5D-287F-4558-BD35-B1341D9CD5C6}">
            <xm:f>NOT(ISERROR(SEARCH('Listados Datos'!$D$14,B550)))</xm:f>
            <xm:f>'Listados Datos'!$D$14</xm:f>
            <x14:dxf>
              <font>
                <b/>
                <i val="0"/>
                <color theme="0"/>
              </font>
              <fill>
                <patternFill>
                  <bgColor rgb="FFFF0000"/>
                </patternFill>
              </fill>
            </x14:dxf>
          </x14:cfRule>
          <x14:cfRule type="containsText" priority="2475" operator="containsText" id="{C1FEF7F2-3DC2-4B61-A88E-C425845FC409}">
            <xm:f>NOT(ISERROR(SEARCH('Listados Datos'!$D$15,B550)))</xm:f>
            <xm:f>'Listados Datos'!$D$15</xm:f>
            <x14:dxf>
              <font>
                <b/>
                <i val="0"/>
                <color theme="0"/>
              </font>
              <fill>
                <patternFill>
                  <bgColor rgb="FFFF0000"/>
                </patternFill>
              </fill>
            </x14:dxf>
          </x14:cfRule>
          <x14:cfRule type="containsText" priority="2476" operator="containsText" id="{CAD0ED20-11B9-4E63-A092-7A2D7F06F021}">
            <xm:f>NOT(ISERROR(SEARCH('Listados Datos'!$D$16,B550)))</xm:f>
            <xm:f>'Listados Datos'!$D$16</xm:f>
            <x14:dxf>
              <font>
                <b/>
                <i val="0"/>
                <color theme="0"/>
              </font>
              <fill>
                <patternFill>
                  <bgColor rgb="FFFF0000"/>
                </patternFill>
              </fill>
            </x14:dxf>
          </x14:cfRule>
          <xm:sqref>B550:B551</xm:sqref>
        </x14:conditionalFormatting>
        <x14:conditionalFormatting xmlns:xm="http://schemas.microsoft.com/office/excel/2006/main">
          <x14:cfRule type="containsText" priority="5975" operator="containsText" id="{76222E4B-6C2D-4EBD-A7E6-195FD95FC158}">
            <xm:f>NOT(ISERROR(SEARCH('Listados Datos'!$P$3,AR447)))</xm:f>
            <xm:f>'Listados Datos'!$P$3</xm:f>
            <x14:dxf>
              <fill>
                <patternFill>
                  <bgColor rgb="FF99CC00"/>
                </patternFill>
              </fill>
            </x14:dxf>
          </x14:cfRule>
          <x14:cfRule type="containsText" priority="5976" operator="containsText" id="{C1B67C28-2109-41AB-8B66-894E48D2FF7F}">
            <xm:f>NOT(ISERROR(SEARCH('Listados Datos'!$P$4,AR447)))</xm:f>
            <xm:f>'Listados Datos'!$P$4</xm:f>
            <x14:dxf>
              <fill>
                <patternFill>
                  <bgColor rgb="FF33CC33"/>
                </patternFill>
              </fill>
            </x14:dxf>
          </x14:cfRule>
          <x14:cfRule type="containsText" priority="5977" operator="containsText" id="{03784E1E-6338-4AA3-809F-D6C22EC31850}">
            <xm:f>NOT(ISERROR(SEARCH('Listados Datos'!$P$5,AR447)))</xm:f>
            <xm:f>'Listados Datos'!$P$5</xm:f>
            <x14:dxf>
              <fill>
                <patternFill>
                  <bgColor rgb="FFFFFF00"/>
                </patternFill>
              </fill>
            </x14:dxf>
          </x14:cfRule>
          <x14:cfRule type="containsText" priority="5978" operator="containsText" id="{A999B0C2-1FB1-4E9A-9C1B-DAD24F13FD3E}">
            <xm:f>NOT(ISERROR(SEARCH('Listados Datos'!$P$6,AR447)))</xm:f>
            <xm:f>'Listados Datos'!$P$6</xm:f>
            <x14:dxf>
              <fill>
                <patternFill>
                  <bgColor rgb="FFFFC000"/>
                </patternFill>
              </fill>
            </x14:dxf>
          </x14:cfRule>
          <x14:cfRule type="containsText" priority="5979" operator="containsText" id="{B6C3AA03-59FB-4AD4-A366-FBA455577535}">
            <xm:f>NOT(ISERROR(SEARCH('Listados Datos'!$P$7,AR447)))</xm:f>
            <xm:f>'Listados Datos'!$P$7</xm:f>
            <x14:dxf>
              <fill>
                <patternFill>
                  <bgColor rgb="FFFF0000"/>
                </patternFill>
              </fill>
            </x14:dxf>
          </x14:cfRule>
          <xm:sqref>AR447</xm:sqref>
        </x14:conditionalFormatting>
        <x14:conditionalFormatting xmlns:xm="http://schemas.microsoft.com/office/excel/2006/main">
          <x14:cfRule type="containsText" priority="5985" operator="containsText" id="{27F590C0-BF31-4528-B491-354459C1AAA5}">
            <xm:f>NOT(ISERROR(SEARCH('Listados Datos'!$T$3,AT447)))</xm:f>
            <xm:f>'Listados Datos'!$T$3</xm:f>
            <x14:dxf>
              <fill>
                <patternFill patternType="solid">
                  <bgColor rgb="FFC00000"/>
                </patternFill>
              </fill>
            </x14:dxf>
          </x14:cfRule>
          <x14:cfRule type="containsText" priority="5986" operator="containsText" id="{14D00F69-048F-401A-B70E-10D2BABEF22E}">
            <xm:f>NOT(ISERROR(SEARCH('Listados Datos'!$T$4,AT447)))</xm:f>
            <xm:f>'Listados Datos'!$T$4</xm:f>
            <x14:dxf>
              <font>
                <b/>
                <i val="0"/>
                <color theme="0"/>
              </font>
              <fill>
                <patternFill>
                  <bgColor rgb="FFE26B0A"/>
                </patternFill>
              </fill>
            </x14:dxf>
          </x14:cfRule>
          <x14:cfRule type="containsText" priority="5987" operator="containsText" id="{2A0E72C8-D391-4497-86F8-E22FEFE6ABDA}">
            <xm:f>NOT(ISERROR(SEARCH('Listados Datos'!$T$5,AT447)))</xm:f>
            <xm:f>'Listados Datos'!$T$5</xm:f>
            <x14:dxf>
              <font>
                <b/>
                <i val="0"/>
                <color auto="1"/>
              </font>
              <fill>
                <patternFill>
                  <bgColor rgb="FFFFFF00"/>
                </patternFill>
              </fill>
            </x14:dxf>
          </x14:cfRule>
          <x14:cfRule type="containsText" priority="5988" operator="containsText" id="{1983E1D0-C7AB-4E9B-9DDD-19EFD636285E}">
            <xm:f>NOT(ISERROR(SEARCH('Listados Datos'!$T$6,AT447)))</xm:f>
            <xm:f>'Listados Datos'!$T$6</xm:f>
            <x14:dxf>
              <font>
                <b/>
                <i val="0"/>
              </font>
              <fill>
                <patternFill>
                  <bgColor rgb="FF92D050"/>
                </patternFill>
              </fill>
            </x14:dxf>
          </x14:cfRule>
          <xm:sqref>AT447</xm:sqref>
        </x14:conditionalFormatting>
        <x14:conditionalFormatting xmlns:xm="http://schemas.microsoft.com/office/excel/2006/main">
          <x14:cfRule type="containsText" priority="5943" operator="containsText" id="{C1A8DC58-102D-4156-B53F-C451234885FC}">
            <xm:f>NOT(ISERROR(SEARCH('Listados Datos'!$T$3,AT444)))</xm:f>
            <xm:f>'Listados Datos'!$T$3</xm:f>
            <x14:dxf>
              <fill>
                <patternFill patternType="solid">
                  <bgColor rgb="FFC00000"/>
                </patternFill>
              </fill>
            </x14:dxf>
          </x14:cfRule>
          <x14:cfRule type="containsText" priority="5944" operator="containsText" id="{05800B25-D39F-41BF-8497-2B4C46A762DB}">
            <xm:f>NOT(ISERROR(SEARCH('Listados Datos'!$T$4,AT444)))</xm:f>
            <xm:f>'Listados Datos'!$T$4</xm:f>
            <x14:dxf>
              <font>
                <b/>
                <i val="0"/>
                <color theme="0"/>
              </font>
              <fill>
                <patternFill>
                  <bgColor rgb="FFE26B0A"/>
                </patternFill>
              </fill>
            </x14:dxf>
          </x14:cfRule>
          <x14:cfRule type="containsText" priority="5945" operator="containsText" id="{E6BE8535-70E8-4859-9BDD-11611A50087C}">
            <xm:f>NOT(ISERROR(SEARCH('Listados Datos'!$T$5,AT444)))</xm:f>
            <xm:f>'Listados Datos'!$T$5</xm:f>
            <x14:dxf>
              <font>
                <b/>
                <i val="0"/>
                <color auto="1"/>
              </font>
              <fill>
                <patternFill>
                  <bgColor rgb="FFFFFF00"/>
                </patternFill>
              </fill>
            </x14:dxf>
          </x14:cfRule>
          <x14:cfRule type="containsText" priority="5946" operator="containsText" id="{1368144C-0B31-4816-949C-F1AE63800C84}">
            <xm:f>NOT(ISERROR(SEARCH('Listados Datos'!$T$6,AT444)))</xm:f>
            <xm:f>'Listados Datos'!$T$6</xm:f>
            <x14:dxf>
              <font>
                <b/>
                <i val="0"/>
              </font>
              <fill>
                <patternFill>
                  <bgColor rgb="FF92D050"/>
                </patternFill>
              </fill>
            </x14:dxf>
          </x14:cfRule>
          <xm:sqref>AT444</xm:sqref>
        </x14:conditionalFormatting>
        <x14:conditionalFormatting xmlns:xm="http://schemas.microsoft.com/office/excel/2006/main">
          <x14:cfRule type="containsText" priority="5933" operator="containsText" id="{61542C1B-77FD-4818-AA76-20C493774DC8}">
            <xm:f>NOT(ISERROR(SEARCH('Listados Datos'!$P$3,AR444)))</xm:f>
            <xm:f>'Listados Datos'!$P$3</xm:f>
            <x14:dxf>
              <fill>
                <patternFill>
                  <bgColor rgb="FF99CC00"/>
                </patternFill>
              </fill>
            </x14:dxf>
          </x14:cfRule>
          <x14:cfRule type="containsText" priority="5934" operator="containsText" id="{A511BD6C-D92D-495F-B221-C966BA6DEE85}">
            <xm:f>NOT(ISERROR(SEARCH('Listados Datos'!$P$4,AR444)))</xm:f>
            <xm:f>'Listados Datos'!$P$4</xm:f>
            <x14:dxf>
              <fill>
                <patternFill>
                  <bgColor rgb="FF33CC33"/>
                </patternFill>
              </fill>
            </x14:dxf>
          </x14:cfRule>
          <x14:cfRule type="containsText" priority="5935" operator="containsText" id="{A3447568-EA63-47E3-956A-268447DD3814}">
            <xm:f>NOT(ISERROR(SEARCH('Listados Datos'!$P$5,AR444)))</xm:f>
            <xm:f>'Listados Datos'!$P$5</xm:f>
            <x14:dxf>
              <fill>
                <patternFill>
                  <bgColor rgb="FFFFFF00"/>
                </patternFill>
              </fill>
            </x14:dxf>
          </x14:cfRule>
          <x14:cfRule type="containsText" priority="5936" operator="containsText" id="{8BC253CF-DAA5-4D43-8805-6A1BAE9B02F6}">
            <xm:f>NOT(ISERROR(SEARCH('Listados Datos'!$P$6,AR444)))</xm:f>
            <xm:f>'Listados Datos'!$P$6</xm:f>
            <x14:dxf>
              <fill>
                <patternFill>
                  <bgColor rgb="FFFFC000"/>
                </patternFill>
              </fill>
            </x14:dxf>
          </x14:cfRule>
          <x14:cfRule type="containsText" priority="5937" operator="containsText" id="{99D98A1C-591A-4894-9EEA-E5E6C1457184}">
            <xm:f>NOT(ISERROR(SEARCH('Listados Datos'!$P$7,AR444)))</xm:f>
            <xm:f>'Listados Datos'!$P$7</xm:f>
            <x14:dxf>
              <fill>
                <patternFill>
                  <bgColor rgb="FFFF0000"/>
                </patternFill>
              </fill>
            </x14:dxf>
          </x14:cfRule>
          <xm:sqref>AR444</xm:sqref>
        </x14:conditionalFormatting>
        <x14:conditionalFormatting xmlns:xm="http://schemas.microsoft.com/office/excel/2006/main">
          <x14:cfRule type="containsText" priority="6051" operator="containsText" id="{D85F2F9D-C166-4E91-92D8-D1D99E7AB9AA}">
            <xm:f>NOT(ISERROR(SEARCH('Listados Datos'!$T$3,AF442)))</xm:f>
            <xm:f>'Listados Datos'!$T$3</xm:f>
            <x14:dxf>
              <fill>
                <patternFill patternType="solid">
                  <bgColor rgb="FFC00000"/>
                </patternFill>
              </fill>
            </x14:dxf>
          </x14:cfRule>
          <x14:cfRule type="containsText" priority="6052" operator="containsText" id="{0D7DD3E2-0D5E-4F2E-8663-1935D3F39899}">
            <xm:f>NOT(ISERROR(SEARCH('Listados Datos'!$T$4,AF442)))</xm:f>
            <xm:f>'Listados Datos'!$T$4</xm:f>
            <x14:dxf>
              <font>
                <b/>
                <i val="0"/>
                <color theme="0"/>
              </font>
              <fill>
                <patternFill>
                  <bgColor rgb="FFE26B0A"/>
                </patternFill>
              </fill>
            </x14:dxf>
          </x14:cfRule>
          <x14:cfRule type="containsText" priority="6053" operator="containsText" id="{CC520132-6076-42D5-8F68-792FBEF19CC4}">
            <xm:f>NOT(ISERROR(SEARCH('Listados Datos'!$T$5,AF442)))</xm:f>
            <xm:f>'Listados Datos'!$T$5</xm:f>
            <x14:dxf>
              <font>
                <b/>
                <i val="0"/>
                <color auto="1"/>
              </font>
              <fill>
                <patternFill>
                  <bgColor rgb="FFFFFF00"/>
                </patternFill>
              </fill>
            </x14:dxf>
          </x14:cfRule>
          <x14:cfRule type="containsText" priority="6054" operator="containsText" id="{13948E3F-B7EA-467F-A779-B6EB85D747CE}">
            <xm:f>NOT(ISERROR(SEARCH('Listados Datos'!$T$6,AF442)))</xm:f>
            <xm:f>'Listados Datos'!$T$6</xm:f>
            <x14:dxf>
              <font>
                <b/>
                <i val="0"/>
              </font>
              <fill>
                <patternFill>
                  <bgColor rgb="FF92D050"/>
                </patternFill>
              </fill>
            </x14:dxf>
          </x14:cfRule>
          <xm:sqref>AF442:AF443 AF447</xm:sqref>
        </x14:conditionalFormatting>
        <x14:conditionalFormatting xmlns:xm="http://schemas.microsoft.com/office/excel/2006/main">
          <x14:cfRule type="containsText" priority="6047" operator="containsText" id="{9B5F4DD4-A24A-4218-A5C1-305069B3CEDD}">
            <xm:f>NOT(ISERROR(SEARCH('Listados Datos'!$T$3,AB442)))</xm:f>
            <xm:f>'Listados Datos'!$T$3</xm:f>
            <x14:dxf>
              <fill>
                <patternFill patternType="solid">
                  <bgColor rgb="FFC00000"/>
                </patternFill>
              </fill>
            </x14:dxf>
          </x14:cfRule>
          <x14:cfRule type="containsText" priority="6048" operator="containsText" id="{2F3D4C49-9258-4527-BA9E-B7D3A7B95FC5}">
            <xm:f>NOT(ISERROR(SEARCH('Listados Datos'!$T$4,AB442)))</xm:f>
            <xm:f>'Listados Datos'!$T$4</xm:f>
            <x14:dxf>
              <font>
                <b/>
                <i val="0"/>
                <color theme="0"/>
              </font>
              <fill>
                <patternFill>
                  <bgColor rgb="FFE26B0A"/>
                </patternFill>
              </fill>
            </x14:dxf>
          </x14:cfRule>
          <x14:cfRule type="containsText" priority="6049" operator="containsText" id="{E8EF36EC-E65A-4B08-AC65-4F480641ED9A}">
            <xm:f>NOT(ISERROR(SEARCH('Listados Datos'!$T$5,AB442)))</xm:f>
            <xm:f>'Listados Datos'!$T$5</xm:f>
            <x14:dxf>
              <font>
                <b/>
                <i val="0"/>
                <color auto="1"/>
              </font>
              <fill>
                <patternFill>
                  <bgColor rgb="FFFFFF00"/>
                </patternFill>
              </fill>
            </x14:dxf>
          </x14:cfRule>
          <x14:cfRule type="containsText" priority="6050" operator="containsText" id="{9E7785A6-93BA-4CFD-BC13-53D93F602C6C}">
            <xm:f>NOT(ISERROR(SEARCH('Listados Datos'!$T$6,AB442)))</xm:f>
            <xm:f>'Listados Datos'!$T$6</xm:f>
            <x14:dxf>
              <font>
                <b/>
                <i val="0"/>
              </font>
              <fill>
                <patternFill>
                  <bgColor rgb="FF92D050"/>
                </patternFill>
              </fill>
            </x14:dxf>
          </x14:cfRule>
          <xm:sqref>AB442:AB443</xm:sqref>
        </x14:conditionalFormatting>
        <x14:conditionalFormatting xmlns:xm="http://schemas.microsoft.com/office/excel/2006/main">
          <x14:cfRule type="containsText" priority="6037" operator="containsText" id="{FECD5D07-F7B7-4EA7-AD06-021B5EDCDDFF}">
            <xm:f>NOT(ISERROR(SEARCH('Listados Datos'!$P$3,Z442)))</xm:f>
            <xm:f>'Listados Datos'!$P$3</xm:f>
            <x14:dxf>
              <fill>
                <patternFill>
                  <bgColor rgb="FF99CC00"/>
                </patternFill>
              </fill>
            </x14:dxf>
          </x14:cfRule>
          <x14:cfRule type="containsText" priority="6038" operator="containsText" id="{AEE15786-4A1E-4B04-9309-ADECF07FFB99}">
            <xm:f>NOT(ISERROR(SEARCH('Listados Datos'!$P$4,Z442)))</xm:f>
            <xm:f>'Listados Datos'!$P$4</xm:f>
            <x14:dxf>
              <fill>
                <patternFill>
                  <bgColor rgb="FF33CC33"/>
                </patternFill>
              </fill>
            </x14:dxf>
          </x14:cfRule>
          <x14:cfRule type="containsText" priority="6039" operator="containsText" id="{192D1A48-5A53-46F4-8893-611AD814CC68}">
            <xm:f>NOT(ISERROR(SEARCH('Listados Datos'!$P$5,Z442)))</xm:f>
            <xm:f>'Listados Datos'!$P$5</xm:f>
            <x14:dxf>
              <fill>
                <patternFill>
                  <bgColor rgb="FFFFFF00"/>
                </patternFill>
              </fill>
            </x14:dxf>
          </x14:cfRule>
          <x14:cfRule type="containsText" priority="6040" operator="containsText" id="{B1783106-33F9-45E4-AEAB-F26B1E5BACD9}">
            <xm:f>NOT(ISERROR(SEARCH('Listados Datos'!$P$6,Z442)))</xm:f>
            <xm:f>'Listados Datos'!$P$6</xm:f>
            <x14:dxf>
              <fill>
                <patternFill>
                  <bgColor rgb="FFFFC000"/>
                </patternFill>
              </fill>
            </x14:dxf>
          </x14:cfRule>
          <x14:cfRule type="containsText" priority="6041" operator="containsText" id="{C1AC9678-AC23-46EB-9DDA-0B07F93A280C}">
            <xm:f>NOT(ISERROR(SEARCH('Listados Datos'!$P$7,Z442)))</xm:f>
            <xm:f>'Listados Datos'!$P$7</xm:f>
            <x14:dxf>
              <fill>
                <patternFill>
                  <bgColor rgb="FFFF0000"/>
                </patternFill>
              </fill>
            </x14:dxf>
          </x14:cfRule>
          <xm:sqref>Z442:Z443</xm:sqref>
        </x14:conditionalFormatting>
        <x14:conditionalFormatting xmlns:xm="http://schemas.microsoft.com/office/excel/2006/main">
          <x14:cfRule type="containsText" priority="6013" operator="containsText" id="{75015790-45E0-4B42-AD17-DFCA82625E8D}">
            <xm:f>NOT(ISERROR(SEARCH('Listados Datos'!$T$3,AT442)))</xm:f>
            <xm:f>'Listados Datos'!$T$3</xm:f>
            <x14:dxf>
              <fill>
                <patternFill patternType="solid">
                  <bgColor rgb="FFC00000"/>
                </patternFill>
              </fill>
            </x14:dxf>
          </x14:cfRule>
          <x14:cfRule type="containsText" priority="6014" operator="containsText" id="{B319CA40-A9FF-43CD-935B-164C92F01BD0}">
            <xm:f>NOT(ISERROR(SEARCH('Listados Datos'!$T$4,AT442)))</xm:f>
            <xm:f>'Listados Datos'!$T$4</xm:f>
            <x14:dxf>
              <font>
                <b/>
                <i val="0"/>
                <color theme="0"/>
              </font>
              <fill>
                <patternFill>
                  <bgColor rgb="FFE26B0A"/>
                </patternFill>
              </fill>
            </x14:dxf>
          </x14:cfRule>
          <x14:cfRule type="containsText" priority="6015" operator="containsText" id="{2C572EEE-E85A-417C-936E-DDEDEE72C877}">
            <xm:f>NOT(ISERROR(SEARCH('Listados Datos'!$T$5,AT442)))</xm:f>
            <xm:f>'Listados Datos'!$T$5</xm:f>
            <x14:dxf>
              <font>
                <b/>
                <i val="0"/>
                <color auto="1"/>
              </font>
              <fill>
                <patternFill>
                  <bgColor rgb="FFFFFF00"/>
                </patternFill>
              </fill>
            </x14:dxf>
          </x14:cfRule>
          <x14:cfRule type="containsText" priority="6016" operator="containsText" id="{E913B62A-1719-4375-91FA-5043695FDD90}">
            <xm:f>NOT(ISERROR(SEARCH('Listados Datos'!$T$6,AT442)))</xm:f>
            <xm:f>'Listados Datos'!$T$6</xm:f>
            <x14:dxf>
              <font>
                <b/>
                <i val="0"/>
              </font>
              <fill>
                <patternFill>
                  <bgColor rgb="FF92D050"/>
                </patternFill>
              </fill>
            </x14:dxf>
          </x14:cfRule>
          <xm:sqref>AT442</xm:sqref>
        </x14:conditionalFormatting>
        <x14:conditionalFormatting xmlns:xm="http://schemas.microsoft.com/office/excel/2006/main">
          <x14:cfRule type="containsText" priority="6003" operator="containsText" id="{D883EEC0-C1E0-4971-9B78-16CC00558572}">
            <xm:f>NOT(ISERROR(SEARCH('Listados Datos'!$P$3,AR442)))</xm:f>
            <xm:f>'Listados Datos'!$P$3</xm:f>
            <x14:dxf>
              <fill>
                <patternFill>
                  <bgColor rgb="FF99CC00"/>
                </patternFill>
              </fill>
            </x14:dxf>
          </x14:cfRule>
          <x14:cfRule type="containsText" priority="6004" operator="containsText" id="{B7CEC8EA-5660-4178-8A67-7B56925A5082}">
            <xm:f>NOT(ISERROR(SEARCH('Listados Datos'!$P$4,AR442)))</xm:f>
            <xm:f>'Listados Datos'!$P$4</xm:f>
            <x14:dxf>
              <fill>
                <patternFill>
                  <bgColor rgb="FF33CC33"/>
                </patternFill>
              </fill>
            </x14:dxf>
          </x14:cfRule>
          <x14:cfRule type="containsText" priority="6005" operator="containsText" id="{420BD4BB-207A-417D-BEC1-1CD2DEFDC813}">
            <xm:f>NOT(ISERROR(SEARCH('Listados Datos'!$P$5,AR442)))</xm:f>
            <xm:f>'Listados Datos'!$P$5</xm:f>
            <x14:dxf>
              <fill>
                <patternFill>
                  <bgColor rgb="FFFFFF00"/>
                </patternFill>
              </fill>
            </x14:dxf>
          </x14:cfRule>
          <x14:cfRule type="containsText" priority="6006" operator="containsText" id="{D2CD9A5C-8FBE-4D96-A877-73DBF16E09B6}">
            <xm:f>NOT(ISERROR(SEARCH('Listados Datos'!$P$6,AR442)))</xm:f>
            <xm:f>'Listados Datos'!$P$6</xm:f>
            <x14:dxf>
              <fill>
                <patternFill>
                  <bgColor rgb="FFFFC000"/>
                </patternFill>
              </fill>
            </x14:dxf>
          </x14:cfRule>
          <x14:cfRule type="containsText" priority="6007" operator="containsText" id="{5F67143B-B902-4022-B47A-373622F33FFD}">
            <xm:f>NOT(ISERROR(SEARCH('Listados Datos'!$P$7,AR442)))</xm:f>
            <xm:f>'Listados Datos'!$P$7</xm:f>
            <x14:dxf>
              <fill>
                <patternFill>
                  <bgColor rgb="FFFF0000"/>
                </patternFill>
              </fill>
            </x14:dxf>
          </x14:cfRule>
          <xm:sqref>AR442</xm:sqref>
        </x14:conditionalFormatting>
        <x14:conditionalFormatting xmlns:xm="http://schemas.microsoft.com/office/excel/2006/main">
          <x14:cfRule type="containsText" priority="5999" operator="containsText" id="{ACA3048D-892E-4070-A014-59C8F21A09B0}">
            <xm:f>NOT(ISERROR(SEARCH('Listados Datos'!$T$3,AT443)))</xm:f>
            <xm:f>'Listados Datos'!$T$3</xm:f>
            <x14:dxf>
              <fill>
                <patternFill patternType="solid">
                  <bgColor rgb="FFC00000"/>
                </patternFill>
              </fill>
            </x14:dxf>
          </x14:cfRule>
          <x14:cfRule type="containsText" priority="6000" operator="containsText" id="{77D5C3FC-7682-4626-BE65-377E25F7BCE5}">
            <xm:f>NOT(ISERROR(SEARCH('Listados Datos'!$T$4,AT443)))</xm:f>
            <xm:f>'Listados Datos'!$T$4</xm:f>
            <x14:dxf>
              <font>
                <b/>
                <i val="0"/>
                <color theme="0"/>
              </font>
              <fill>
                <patternFill>
                  <bgColor rgb="FFE26B0A"/>
                </patternFill>
              </fill>
            </x14:dxf>
          </x14:cfRule>
          <x14:cfRule type="containsText" priority="6001" operator="containsText" id="{B6D586BF-5A35-4F1C-B995-DDFD5CEB18F3}">
            <xm:f>NOT(ISERROR(SEARCH('Listados Datos'!$T$5,AT443)))</xm:f>
            <xm:f>'Listados Datos'!$T$5</xm:f>
            <x14:dxf>
              <font>
                <b/>
                <i val="0"/>
                <color auto="1"/>
              </font>
              <fill>
                <patternFill>
                  <bgColor rgb="FFFFFF00"/>
                </patternFill>
              </fill>
            </x14:dxf>
          </x14:cfRule>
          <x14:cfRule type="containsText" priority="6002" operator="containsText" id="{8C3593F3-A736-47BF-B279-A040ADD35BB8}">
            <xm:f>NOT(ISERROR(SEARCH('Listados Datos'!$T$6,AT443)))</xm:f>
            <xm:f>'Listados Datos'!$T$6</xm:f>
            <x14:dxf>
              <font>
                <b/>
                <i val="0"/>
              </font>
              <fill>
                <patternFill>
                  <bgColor rgb="FF92D050"/>
                </patternFill>
              </fill>
            </x14:dxf>
          </x14:cfRule>
          <xm:sqref>AT443</xm:sqref>
        </x14:conditionalFormatting>
        <x14:conditionalFormatting xmlns:xm="http://schemas.microsoft.com/office/excel/2006/main">
          <x14:cfRule type="containsText" priority="5989" operator="containsText" id="{98E3EC7F-E492-4D16-8C8B-E83470A17871}">
            <xm:f>NOT(ISERROR(SEARCH('Listados Datos'!$P$3,AR443)))</xm:f>
            <xm:f>'Listados Datos'!$P$3</xm:f>
            <x14:dxf>
              <fill>
                <patternFill>
                  <bgColor rgb="FF99CC00"/>
                </patternFill>
              </fill>
            </x14:dxf>
          </x14:cfRule>
          <x14:cfRule type="containsText" priority="5990" operator="containsText" id="{CC9AAF77-4BDD-40A4-B4C1-D243E9FDFDD5}">
            <xm:f>NOT(ISERROR(SEARCH('Listados Datos'!$P$4,AR443)))</xm:f>
            <xm:f>'Listados Datos'!$P$4</xm:f>
            <x14:dxf>
              <fill>
                <patternFill>
                  <bgColor rgb="FF33CC33"/>
                </patternFill>
              </fill>
            </x14:dxf>
          </x14:cfRule>
          <x14:cfRule type="containsText" priority="5991" operator="containsText" id="{562D7D0F-FF63-47A7-BC01-A4E7FBB46219}">
            <xm:f>NOT(ISERROR(SEARCH('Listados Datos'!$P$5,AR443)))</xm:f>
            <xm:f>'Listados Datos'!$P$5</xm:f>
            <x14:dxf>
              <fill>
                <patternFill>
                  <bgColor rgb="FFFFFF00"/>
                </patternFill>
              </fill>
            </x14:dxf>
          </x14:cfRule>
          <x14:cfRule type="containsText" priority="5992" operator="containsText" id="{51DF21C8-3954-449C-9652-B60C127401A5}">
            <xm:f>NOT(ISERROR(SEARCH('Listados Datos'!$P$6,AR443)))</xm:f>
            <xm:f>'Listados Datos'!$P$6</xm:f>
            <x14:dxf>
              <fill>
                <patternFill>
                  <bgColor rgb="FFFFC000"/>
                </patternFill>
              </fill>
            </x14:dxf>
          </x14:cfRule>
          <x14:cfRule type="containsText" priority="5993" operator="containsText" id="{C035729F-D678-4293-85D3-20A8B9ECE6B4}">
            <xm:f>NOT(ISERROR(SEARCH('Listados Datos'!$P$7,AR443)))</xm:f>
            <xm:f>'Listados Datos'!$P$7</xm:f>
            <x14:dxf>
              <fill>
                <patternFill>
                  <bgColor rgb="FFFF0000"/>
                </patternFill>
              </fill>
            </x14:dxf>
          </x14:cfRule>
          <xm:sqref>AR443</xm:sqref>
        </x14:conditionalFormatting>
        <x14:conditionalFormatting xmlns:xm="http://schemas.microsoft.com/office/excel/2006/main">
          <x14:cfRule type="containsText" priority="5849" operator="containsText" id="{E08F0A23-06C5-4600-B555-AF7AE8E8AA24}">
            <xm:f>NOT(ISERROR(SEARCH('Listados Datos'!$T$3,AT453)))</xm:f>
            <xm:f>'Listados Datos'!$T$3</xm:f>
            <x14:dxf>
              <fill>
                <patternFill patternType="solid">
                  <bgColor rgb="FFC00000"/>
                </patternFill>
              </fill>
            </x14:dxf>
          </x14:cfRule>
          <x14:cfRule type="containsText" priority="5850" operator="containsText" id="{CE66AD4C-C36C-4045-8109-D7E34930AFD9}">
            <xm:f>NOT(ISERROR(SEARCH('Listados Datos'!$T$4,AT453)))</xm:f>
            <xm:f>'Listados Datos'!$T$4</xm:f>
            <x14:dxf>
              <font>
                <b/>
                <i val="0"/>
                <color theme="0"/>
              </font>
              <fill>
                <patternFill>
                  <bgColor rgb="FFE26B0A"/>
                </patternFill>
              </fill>
            </x14:dxf>
          </x14:cfRule>
          <x14:cfRule type="containsText" priority="5851" operator="containsText" id="{D61A519A-C672-46A8-B33E-BE2A1EB8014A}">
            <xm:f>NOT(ISERROR(SEARCH('Listados Datos'!$T$5,AT453)))</xm:f>
            <xm:f>'Listados Datos'!$T$5</xm:f>
            <x14:dxf>
              <font>
                <b/>
                <i val="0"/>
                <color auto="1"/>
              </font>
              <fill>
                <patternFill>
                  <bgColor rgb="FFFFFF00"/>
                </patternFill>
              </fill>
            </x14:dxf>
          </x14:cfRule>
          <x14:cfRule type="containsText" priority="5852" operator="containsText" id="{AC1C24C4-8716-4EB9-8098-C96D7BF31476}">
            <xm:f>NOT(ISERROR(SEARCH('Listados Datos'!$T$6,AT453)))</xm:f>
            <xm:f>'Listados Datos'!$T$6</xm:f>
            <x14:dxf>
              <font>
                <b/>
                <i val="0"/>
              </font>
              <fill>
                <patternFill>
                  <bgColor rgb="FF92D050"/>
                </patternFill>
              </fill>
            </x14:dxf>
          </x14:cfRule>
          <xm:sqref>AT453</xm:sqref>
        </x14:conditionalFormatting>
        <x14:conditionalFormatting xmlns:xm="http://schemas.microsoft.com/office/excel/2006/main">
          <x14:cfRule type="containsText" priority="5839" operator="containsText" id="{13465F94-9F80-47F7-9B6D-1EE415E57338}">
            <xm:f>NOT(ISERROR(SEARCH('Listados Datos'!$P$3,AR453)))</xm:f>
            <xm:f>'Listados Datos'!$P$3</xm:f>
            <x14:dxf>
              <fill>
                <patternFill>
                  <bgColor rgb="FF99CC00"/>
                </patternFill>
              </fill>
            </x14:dxf>
          </x14:cfRule>
          <x14:cfRule type="containsText" priority="5840" operator="containsText" id="{637B0D07-7763-4E99-A2C3-C1E49F390561}">
            <xm:f>NOT(ISERROR(SEARCH('Listados Datos'!$P$4,AR453)))</xm:f>
            <xm:f>'Listados Datos'!$P$4</xm:f>
            <x14:dxf>
              <fill>
                <patternFill>
                  <bgColor rgb="FF33CC33"/>
                </patternFill>
              </fill>
            </x14:dxf>
          </x14:cfRule>
          <x14:cfRule type="containsText" priority="5841" operator="containsText" id="{1C633CDB-5D7A-412F-B455-EA87D5C784FF}">
            <xm:f>NOT(ISERROR(SEARCH('Listados Datos'!$P$5,AR453)))</xm:f>
            <xm:f>'Listados Datos'!$P$5</xm:f>
            <x14:dxf>
              <fill>
                <patternFill>
                  <bgColor rgb="FFFFFF00"/>
                </patternFill>
              </fill>
            </x14:dxf>
          </x14:cfRule>
          <x14:cfRule type="containsText" priority="5842" operator="containsText" id="{66789F37-A2C9-418D-ADDE-026374769A45}">
            <xm:f>NOT(ISERROR(SEARCH('Listados Datos'!$P$6,AR453)))</xm:f>
            <xm:f>'Listados Datos'!$P$6</xm:f>
            <x14:dxf>
              <fill>
                <patternFill>
                  <bgColor rgb="FFFFC000"/>
                </patternFill>
              </fill>
            </x14:dxf>
          </x14:cfRule>
          <x14:cfRule type="containsText" priority="5843" operator="containsText" id="{6534207C-921D-4712-AD28-D24B16BF97AD}">
            <xm:f>NOT(ISERROR(SEARCH('Listados Datos'!$P$7,AR453)))</xm:f>
            <xm:f>'Listados Datos'!$P$7</xm:f>
            <x14:dxf>
              <fill>
                <patternFill>
                  <bgColor rgb="FFFF0000"/>
                </patternFill>
              </fill>
            </x14:dxf>
          </x14:cfRule>
          <xm:sqref>AR453</xm:sqref>
        </x14:conditionalFormatting>
        <x14:conditionalFormatting xmlns:xm="http://schemas.microsoft.com/office/excel/2006/main">
          <x14:cfRule type="containsText" priority="5971" operator="containsText" id="{999495C3-9EB1-43E4-BA02-029E4AAEFF37}">
            <xm:f>NOT(ISERROR(SEARCH('Listados Datos'!$T$3,AF444)))</xm:f>
            <xm:f>'Listados Datos'!$T$3</xm:f>
            <x14:dxf>
              <fill>
                <patternFill patternType="solid">
                  <bgColor rgb="FFC00000"/>
                </patternFill>
              </fill>
            </x14:dxf>
          </x14:cfRule>
          <x14:cfRule type="containsText" priority="5972" operator="containsText" id="{B23AFBA1-5298-4E33-A8A0-EF4F090C03B2}">
            <xm:f>NOT(ISERROR(SEARCH('Listados Datos'!$T$4,AF444)))</xm:f>
            <xm:f>'Listados Datos'!$T$4</xm:f>
            <x14:dxf>
              <font>
                <b/>
                <i val="0"/>
                <color theme="0"/>
              </font>
              <fill>
                <patternFill>
                  <bgColor rgb="FFE26B0A"/>
                </patternFill>
              </fill>
            </x14:dxf>
          </x14:cfRule>
          <x14:cfRule type="containsText" priority="5973" operator="containsText" id="{B4D2F010-3E04-4426-9BDD-5E77893FAC1A}">
            <xm:f>NOT(ISERROR(SEARCH('Listados Datos'!$T$5,AF444)))</xm:f>
            <xm:f>'Listados Datos'!$T$5</xm:f>
            <x14:dxf>
              <font>
                <b/>
                <i val="0"/>
                <color auto="1"/>
              </font>
              <fill>
                <patternFill>
                  <bgColor rgb="FFFFFF00"/>
                </patternFill>
              </fill>
            </x14:dxf>
          </x14:cfRule>
          <x14:cfRule type="containsText" priority="5974" operator="containsText" id="{731198D8-0C3B-4D61-94EB-C1D5965B15E1}">
            <xm:f>NOT(ISERROR(SEARCH('Listados Datos'!$T$6,AF444)))</xm:f>
            <xm:f>'Listados Datos'!$T$6</xm:f>
            <x14:dxf>
              <font>
                <b/>
                <i val="0"/>
              </font>
              <fill>
                <patternFill>
                  <bgColor rgb="FF92D050"/>
                </patternFill>
              </fill>
            </x14:dxf>
          </x14:cfRule>
          <xm:sqref>AF444:AF445</xm:sqref>
        </x14:conditionalFormatting>
        <x14:conditionalFormatting xmlns:xm="http://schemas.microsoft.com/office/excel/2006/main">
          <x14:cfRule type="containsText" priority="5967" operator="containsText" id="{BDD406E3-47B0-496E-8A74-0ED5A81B72EC}">
            <xm:f>NOT(ISERROR(SEARCH('Listados Datos'!$T$3,AB444)))</xm:f>
            <xm:f>'Listados Datos'!$T$3</xm:f>
            <x14:dxf>
              <fill>
                <patternFill patternType="solid">
                  <bgColor rgb="FFC00000"/>
                </patternFill>
              </fill>
            </x14:dxf>
          </x14:cfRule>
          <x14:cfRule type="containsText" priority="5968" operator="containsText" id="{30C9ADB2-AB45-47A9-81FB-3B272DF89B0A}">
            <xm:f>NOT(ISERROR(SEARCH('Listados Datos'!$T$4,AB444)))</xm:f>
            <xm:f>'Listados Datos'!$T$4</xm:f>
            <x14:dxf>
              <font>
                <b/>
                <i val="0"/>
                <color theme="0"/>
              </font>
              <fill>
                <patternFill>
                  <bgColor rgb="FFE26B0A"/>
                </patternFill>
              </fill>
            </x14:dxf>
          </x14:cfRule>
          <x14:cfRule type="containsText" priority="5969" operator="containsText" id="{703EEC01-5A79-44D4-95D0-E4769D832FBD}">
            <xm:f>NOT(ISERROR(SEARCH('Listados Datos'!$T$5,AB444)))</xm:f>
            <xm:f>'Listados Datos'!$T$5</xm:f>
            <x14:dxf>
              <font>
                <b/>
                <i val="0"/>
                <color auto="1"/>
              </font>
              <fill>
                <patternFill>
                  <bgColor rgb="FFFFFF00"/>
                </patternFill>
              </fill>
            </x14:dxf>
          </x14:cfRule>
          <x14:cfRule type="containsText" priority="5970" operator="containsText" id="{D7CF29A0-26AA-4AF2-AC1E-B2F92FF82645}">
            <xm:f>NOT(ISERROR(SEARCH('Listados Datos'!$T$6,AB444)))</xm:f>
            <xm:f>'Listados Datos'!$T$6</xm:f>
            <x14:dxf>
              <font>
                <b/>
                <i val="0"/>
              </font>
              <fill>
                <patternFill>
                  <bgColor rgb="FF92D050"/>
                </patternFill>
              </fill>
            </x14:dxf>
          </x14:cfRule>
          <xm:sqref>AB444:AB445</xm:sqref>
        </x14:conditionalFormatting>
        <x14:conditionalFormatting xmlns:xm="http://schemas.microsoft.com/office/excel/2006/main">
          <x14:cfRule type="containsText" priority="5957" operator="containsText" id="{9AEE921C-9604-40B7-AAEB-E5803F69ACC8}">
            <xm:f>NOT(ISERROR(SEARCH('Listados Datos'!$P$3,Z444)))</xm:f>
            <xm:f>'Listados Datos'!$P$3</xm:f>
            <x14:dxf>
              <fill>
                <patternFill>
                  <bgColor rgb="FF99CC00"/>
                </patternFill>
              </fill>
            </x14:dxf>
          </x14:cfRule>
          <x14:cfRule type="containsText" priority="5958" operator="containsText" id="{CB675A75-8011-4F5F-9847-B0C92D160088}">
            <xm:f>NOT(ISERROR(SEARCH('Listados Datos'!$P$4,Z444)))</xm:f>
            <xm:f>'Listados Datos'!$P$4</xm:f>
            <x14:dxf>
              <fill>
                <patternFill>
                  <bgColor rgb="FF33CC33"/>
                </patternFill>
              </fill>
            </x14:dxf>
          </x14:cfRule>
          <x14:cfRule type="containsText" priority="5959" operator="containsText" id="{1958337C-C0A1-45FA-B2C2-7155BBD32481}">
            <xm:f>NOT(ISERROR(SEARCH('Listados Datos'!$P$5,Z444)))</xm:f>
            <xm:f>'Listados Datos'!$P$5</xm:f>
            <x14:dxf>
              <fill>
                <patternFill>
                  <bgColor rgb="FFFFFF00"/>
                </patternFill>
              </fill>
            </x14:dxf>
          </x14:cfRule>
          <x14:cfRule type="containsText" priority="5960" operator="containsText" id="{819CFE74-0427-4D21-8222-6F484BCE1886}">
            <xm:f>NOT(ISERROR(SEARCH('Listados Datos'!$P$6,Z444)))</xm:f>
            <xm:f>'Listados Datos'!$P$6</xm:f>
            <x14:dxf>
              <fill>
                <patternFill>
                  <bgColor rgb="FFFFC000"/>
                </patternFill>
              </fill>
            </x14:dxf>
          </x14:cfRule>
          <x14:cfRule type="containsText" priority="5961" operator="containsText" id="{D5DE3F22-CEC1-4F68-8112-2D2A7726053D}">
            <xm:f>NOT(ISERROR(SEARCH('Listados Datos'!$P$7,Z444)))</xm:f>
            <xm:f>'Listados Datos'!$P$7</xm:f>
            <x14:dxf>
              <fill>
                <patternFill>
                  <bgColor rgb="FFFF0000"/>
                </patternFill>
              </fill>
            </x14:dxf>
          </x14:cfRule>
          <xm:sqref>Z444:Z445</xm:sqref>
        </x14:conditionalFormatting>
        <x14:conditionalFormatting xmlns:xm="http://schemas.microsoft.com/office/excel/2006/main">
          <x14:cfRule type="containsText" priority="5807" operator="containsText" id="{4571AE86-6AD7-4856-8498-C2475B649AF1}">
            <xm:f>NOT(ISERROR(SEARCH('Listados Datos'!$T$3,AT450)))</xm:f>
            <xm:f>'Listados Datos'!$T$3</xm:f>
            <x14:dxf>
              <fill>
                <patternFill patternType="solid">
                  <bgColor rgb="FFC00000"/>
                </patternFill>
              </fill>
            </x14:dxf>
          </x14:cfRule>
          <x14:cfRule type="containsText" priority="5808" operator="containsText" id="{DE5B1080-A1CE-4E61-B65E-B493D4F6643E}">
            <xm:f>NOT(ISERROR(SEARCH('Listados Datos'!$T$4,AT450)))</xm:f>
            <xm:f>'Listados Datos'!$T$4</xm:f>
            <x14:dxf>
              <font>
                <b/>
                <i val="0"/>
                <color theme="0"/>
              </font>
              <fill>
                <patternFill>
                  <bgColor rgb="FFE26B0A"/>
                </patternFill>
              </fill>
            </x14:dxf>
          </x14:cfRule>
          <x14:cfRule type="containsText" priority="5809" operator="containsText" id="{EFF5B45B-DF86-4257-9A8D-044ACBA3DA8E}">
            <xm:f>NOT(ISERROR(SEARCH('Listados Datos'!$T$5,AT450)))</xm:f>
            <xm:f>'Listados Datos'!$T$5</xm:f>
            <x14:dxf>
              <font>
                <b/>
                <i val="0"/>
                <color auto="1"/>
              </font>
              <fill>
                <patternFill>
                  <bgColor rgb="FFFFFF00"/>
                </patternFill>
              </fill>
            </x14:dxf>
          </x14:cfRule>
          <x14:cfRule type="containsText" priority="5810" operator="containsText" id="{8C51EA23-0DC3-4826-B0F0-76514B898460}">
            <xm:f>NOT(ISERROR(SEARCH('Listados Datos'!$T$6,AT450)))</xm:f>
            <xm:f>'Listados Datos'!$T$6</xm:f>
            <x14:dxf>
              <font>
                <b/>
                <i val="0"/>
              </font>
              <fill>
                <patternFill>
                  <bgColor rgb="FF92D050"/>
                </patternFill>
              </fill>
            </x14:dxf>
          </x14:cfRule>
          <xm:sqref>AT450</xm:sqref>
        </x14:conditionalFormatting>
        <x14:conditionalFormatting xmlns:xm="http://schemas.microsoft.com/office/excel/2006/main">
          <x14:cfRule type="containsText" priority="5797" operator="containsText" id="{1FF08E6C-16D1-4632-9B8C-D6676E2BCDE8}">
            <xm:f>NOT(ISERROR(SEARCH('Listados Datos'!$P$3,AR450)))</xm:f>
            <xm:f>'Listados Datos'!$P$3</xm:f>
            <x14:dxf>
              <fill>
                <patternFill>
                  <bgColor rgb="FF99CC00"/>
                </patternFill>
              </fill>
            </x14:dxf>
          </x14:cfRule>
          <x14:cfRule type="containsText" priority="5798" operator="containsText" id="{A21F6C24-EF29-46D3-90F7-D085DF8A3DBE}">
            <xm:f>NOT(ISERROR(SEARCH('Listados Datos'!$P$4,AR450)))</xm:f>
            <xm:f>'Listados Datos'!$P$4</xm:f>
            <x14:dxf>
              <fill>
                <patternFill>
                  <bgColor rgb="FF33CC33"/>
                </patternFill>
              </fill>
            </x14:dxf>
          </x14:cfRule>
          <x14:cfRule type="containsText" priority="5799" operator="containsText" id="{F4C811E0-DF44-4462-942D-6BBFEF50EEE6}">
            <xm:f>NOT(ISERROR(SEARCH('Listados Datos'!$P$5,AR450)))</xm:f>
            <xm:f>'Listados Datos'!$P$5</xm:f>
            <x14:dxf>
              <fill>
                <patternFill>
                  <bgColor rgb="FFFFFF00"/>
                </patternFill>
              </fill>
            </x14:dxf>
          </x14:cfRule>
          <x14:cfRule type="containsText" priority="5800" operator="containsText" id="{EE70C9CE-FA67-405F-A3E1-13AF879C0B46}">
            <xm:f>NOT(ISERROR(SEARCH('Listados Datos'!$P$6,AR450)))</xm:f>
            <xm:f>'Listados Datos'!$P$6</xm:f>
            <x14:dxf>
              <fill>
                <patternFill>
                  <bgColor rgb="FFFFC000"/>
                </patternFill>
              </fill>
            </x14:dxf>
          </x14:cfRule>
          <x14:cfRule type="containsText" priority="5801" operator="containsText" id="{320D6F20-FC0C-41CB-9C68-FD54841964E5}">
            <xm:f>NOT(ISERROR(SEARCH('Listados Datos'!$P$7,AR450)))</xm:f>
            <xm:f>'Listados Datos'!$P$7</xm:f>
            <x14:dxf>
              <fill>
                <patternFill>
                  <bgColor rgb="FFFF0000"/>
                </patternFill>
              </fill>
            </x14:dxf>
          </x14:cfRule>
          <xm:sqref>AR450</xm:sqref>
        </x14:conditionalFormatting>
        <x14:conditionalFormatting xmlns:xm="http://schemas.microsoft.com/office/excel/2006/main">
          <x14:cfRule type="containsText" priority="5929" operator="containsText" id="{73CA2B99-83F3-4BD0-9139-34DCE44AE302}">
            <xm:f>NOT(ISERROR(SEARCH('Listados Datos'!$T$3,AT445)))</xm:f>
            <xm:f>'Listados Datos'!$T$3</xm:f>
            <x14:dxf>
              <fill>
                <patternFill patternType="solid">
                  <bgColor rgb="FFC00000"/>
                </patternFill>
              </fill>
            </x14:dxf>
          </x14:cfRule>
          <x14:cfRule type="containsText" priority="5930" operator="containsText" id="{A0C4CCC1-8675-4FDE-9286-0DAD769E6405}">
            <xm:f>NOT(ISERROR(SEARCH('Listados Datos'!$T$4,AT445)))</xm:f>
            <xm:f>'Listados Datos'!$T$4</xm:f>
            <x14:dxf>
              <font>
                <b/>
                <i val="0"/>
                <color theme="0"/>
              </font>
              <fill>
                <patternFill>
                  <bgColor rgb="FFE26B0A"/>
                </patternFill>
              </fill>
            </x14:dxf>
          </x14:cfRule>
          <x14:cfRule type="containsText" priority="5931" operator="containsText" id="{02EBDE9B-4C14-4622-A1EA-1F4371C065BE}">
            <xm:f>NOT(ISERROR(SEARCH('Listados Datos'!$T$5,AT445)))</xm:f>
            <xm:f>'Listados Datos'!$T$5</xm:f>
            <x14:dxf>
              <font>
                <b/>
                <i val="0"/>
                <color auto="1"/>
              </font>
              <fill>
                <patternFill>
                  <bgColor rgb="FFFFFF00"/>
                </patternFill>
              </fill>
            </x14:dxf>
          </x14:cfRule>
          <x14:cfRule type="containsText" priority="5932" operator="containsText" id="{274995AE-A92F-4247-AF33-900FC9CB7281}">
            <xm:f>NOT(ISERROR(SEARCH('Listados Datos'!$T$6,AT445)))</xm:f>
            <xm:f>'Listados Datos'!$T$6</xm:f>
            <x14:dxf>
              <font>
                <b/>
                <i val="0"/>
              </font>
              <fill>
                <patternFill>
                  <bgColor rgb="FF92D050"/>
                </patternFill>
              </fill>
            </x14:dxf>
          </x14:cfRule>
          <xm:sqref>AT445</xm:sqref>
        </x14:conditionalFormatting>
        <x14:conditionalFormatting xmlns:xm="http://schemas.microsoft.com/office/excel/2006/main">
          <x14:cfRule type="containsText" priority="5919" operator="containsText" id="{EC6AF31F-E87A-42E0-A4BD-FF79BEA96A4A}">
            <xm:f>NOT(ISERROR(SEARCH('Listados Datos'!$P$3,AR445)))</xm:f>
            <xm:f>'Listados Datos'!$P$3</xm:f>
            <x14:dxf>
              <fill>
                <patternFill>
                  <bgColor rgb="FF99CC00"/>
                </patternFill>
              </fill>
            </x14:dxf>
          </x14:cfRule>
          <x14:cfRule type="containsText" priority="5920" operator="containsText" id="{D0156B70-426B-4AD4-9A73-463DBFE634D5}">
            <xm:f>NOT(ISERROR(SEARCH('Listados Datos'!$P$4,AR445)))</xm:f>
            <xm:f>'Listados Datos'!$P$4</xm:f>
            <x14:dxf>
              <fill>
                <patternFill>
                  <bgColor rgb="FF33CC33"/>
                </patternFill>
              </fill>
            </x14:dxf>
          </x14:cfRule>
          <x14:cfRule type="containsText" priority="5921" operator="containsText" id="{2F747CD7-9AAD-4F7E-895D-1E7E8F2110D7}">
            <xm:f>NOT(ISERROR(SEARCH('Listados Datos'!$P$5,AR445)))</xm:f>
            <xm:f>'Listados Datos'!$P$5</xm:f>
            <x14:dxf>
              <fill>
                <patternFill>
                  <bgColor rgb="FFFFFF00"/>
                </patternFill>
              </fill>
            </x14:dxf>
          </x14:cfRule>
          <x14:cfRule type="containsText" priority="5922" operator="containsText" id="{89E88F57-CB3E-4309-AA4D-8975529584B4}">
            <xm:f>NOT(ISERROR(SEARCH('Listados Datos'!$P$6,AR445)))</xm:f>
            <xm:f>'Listados Datos'!$P$6</xm:f>
            <x14:dxf>
              <fill>
                <patternFill>
                  <bgColor rgb="FFFFC000"/>
                </patternFill>
              </fill>
            </x14:dxf>
          </x14:cfRule>
          <x14:cfRule type="containsText" priority="5923" operator="containsText" id="{D8225721-601E-496A-903C-D32CD4D2C53A}">
            <xm:f>NOT(ISERROR(SEARCH('Listados Datos'!$P$7,AR445)))</xm:f>
            <xm:f>'Listados Datos'!$P$7</xm:f>
            <x14:dxf>
              <fill>
                <patternFill>
                  <bgColor rgb="FFFF0000"/>
                </patternFill>
              </fill>
            </x14:dxf>
          </x14:cfRule>
          <xm:sqref>AR445</xm:sqref>
        </x14:conditionalFormatting>
        <x14:conditionalFormatting xmlns:xm="http://schemas.microsoft.com/office/excel/2006/main">
          <x14:cfRule type="containsText" priority="5915" operator="containsText" id="{F146BF96-2271-437D-A9B1-C46E5F5CCB63}">
            <xm:f>NOT(ISERROR(SEARCH('Listados Datos'!$T$3,AF448)))</xm:f>
            <xm:f>'Listados Datos'!$T$3</xm:f>
            <x14:dxf>
              <fill>
                <patternFill patternType="solid">
                  <bgColor rgb="FFC00000"/>
                </patternFill>
              </fill>
            </x14:dxf>
          </x14:cfRule>
          <x14:cfRule type="containsText" priority="5916" operator="containsText" id="{270008C8-1F95-43C3-8C58-7906F4180C4F}">
            <xm:f>NOT(ISERROR(SEARCH('Listados Datos'!$T$4,AF448)))</xm:f>
            <xm:f>'Listados Datos'!$T$4</xm:f>
            <x14:dxf>
              <font>
                <b/>
                <i val="0"/>
                <color theme="0"/>
              </font>
              <fill>
                <patternFill>
                  <bgColor rgb="FFE26B0A"/>
                </patternFill>
              </fill>
            </x14:dxf>
          </x14:cfRule>
          <x14:cfRule type="containsText" priority="5917" operator="containsText" id="{2853215E-1900-41EF-953C-8F77FAA721A8}">
            <xm:f>NOT(ISERROR(SEARCH('Listados Datos'!$T$5,AF448)))</xm:f>
            <xm:f>'Listados Datos'!$T$5</xm:f>
            <x14:dxf>
              <font>
                <b/>
                <i val="0"/>
                <color auto="1"/>
              </font>
              <fill>
                <patternFill>
                  <bgColor rgb="FFFFFF00"/>
                </patternFill>
              </fill>
            </x14:dxf>
          </x14:cfRule>
          <x14:cfRule type="containsText" priority="5918" operator="containsText" id="{F5834720-881C-4682-80CB-43561B9C5D40}">
            <xm:f>NOT(ISERROR(SEARCH('Listados Datos'!$T$6,AF448)))</xm:f>
            <xm:f>'Listados Datos'!$T$6</xm:f>
            <x14:dxf>
              <font>
                <b/>
                <i val="0"/>
              </font>
              <fill>
                <patternFill>
                  <bgColor rgb="FF92D050"/>
                </patternFill>
              </fill>
            </x14:dxf>
          </x14:cfRule>
          <xm:sqref>AF448:AF449 AF453</xm:sqref>
        </x14:conditionalFormatting>
        <x14:conditionalFormatting xmlns:xm="http://schemas.microsoft.com/office/excel/2006/main">
          <x14:cfRule type="containsText" priority="5911" operator="containsText" id="{B3421DBB-F77A-435C-90D3-AA07C539D9CF}">
            <xm:f>NOT(ISERROR(SEARCH('Listados Datos'!$T$3,AB448)))</xm:f>
            <xm:f>'Listados Datos'!$T$3</xm:f>
            <x14:dxf>
              <fill>
                <patternFill patternType="solid">
                  <bgColor rgb="FFC00000"/>
                </patternFill>
              </fill>
            </x14:dxf>
          </x14:cfRule>
          <x14:cfRule type="containsText" priority="5912" operator="containsText" id="{B3F280FC-ACF5-499B-8D7C-EF8E97AD1AF0}">
            <xm:f>NOT(ISERROR(SEARCH('Listados Datos'!$T$4,AB448)))</xm:f>
            <xm:f>'Listados Datos'!$T$4</xm:f>
            <x14:dxf>
              <font>
                <b/>
                <i val="0"/>
                <color theme="0"/>
              </font>
              <fill>
                <patternFill>
                  <bgColor rgb="FFE26B0A"/>
                </patternFill>
              </fill>
            </x14:dxf>
          </x14:cfRule>
          <x14:cfRule type="containsText" priority="5913" operator="containsText" id="{7D651F65-7D4C-4163-A481-C5F5F1631755}">
            <xm:f>NOT(ISERROR(SEARCH('Listados Datos'!$T$5,AB448)))</xm:f>
            <xm:f>'Listados Datos'!$T$5</xm:f>
            <x14:dxf>
              <font>
                <b/>
                <i val="0"/>
                <color auto="1"/>
              </font>
              <fill>
                <patternFill>
                  <bgColor rgb="FFFFFF00"/>
                </patternFill>
              </fill>
            </x14:dxf>
          </x14:cfRule>
          <x14:cfRule type="containsText" priority="5914" operator="containsText" id="{0BD9EEA0-EF67-4667-8F16-FC589244800A}">
            <xm:f>NOT(ISERROR(SEARCH('Listados Datos'!$T$6,AB448)))</xm:f>
            <xm:f>'Listados Datos'!$T$6</xm:f>
            <x14:dxf>
              <font>
                <b/>
                <i val="0"/>
              </font>
              <fill>
                <patternFill>
                  <bgColor rgb="FF92D050"/>
                </patternFill>
              </fill>
            </x14:dxf>
          </x14:cfRule>
          <xm:sqref>AB448:AB449</xm:sqref>
        </x14:conditionalFormatting>
        <x14:conditionalFormatting xmlns:xm="http://schemas.microsoft.com/office/excel/2006/main">
          <x14:cfRule type="containsText" priority="5901" operator="containsText" id="{6F2B5DBF-EBF1-41FD-9EA4-C404D028D0E9}">
            <xm:f>NOT(ISERROR(SEARCH('Listados Datos'!$P$3,Z448)))</xm:f>
            <xm:f>'Listados Datos'!$P$3</xm:f>
            <x14:dxf>
              <fill>
                <patternFill>
                  <bgColor rgb="FF99CC00"/>
                </patternFill>
              </fill>
            </x14:dxf>
          </x14:cfRule>
          <x14:cfRule type="containsText" priority="5902" operator="containsText" id="{E0662D30-CB17-4239-A1DD-BA06CE52E973}">
            <xm:f>NOT(ISERROR(SEARCH('Listados Datos'!$P$4,Z448)))</xm:f>
            <xm:f>'Listados Datos'!$P$4</xm:f>
            <x14:dxf>
              <fill>
                <patternFill>
                  <bgColor rgb="FF33CC33"/>
                </patternFill>
              </fill>
            </x14:dxf>
          </x14:cfRule>
          <x14:cfRule type="containsText" priority="5903" operator="containsText" id="{40DFC66E-FAF5-4431-86EA-361EB8B5C226}">
            <xm:f>NOT(ISERROR(SEARCH('Listados Datos'!$P$5,Z448)))</xm:f>
            <xm:f>'Listados Datos'!$P$5</xm:f>
            <x14:dxf>
              <fill>
                <patternFill>
                  <bgColor rgb="FFFFFF00"/>
                </patternFill>
              </fill>
            </x14:dxf>
          </x14:cfRule>
          <x14:cfRule type="containsText" priority="5904" operator="containsText" id="{8A08B23E-9955-4616-A293-77C3828A2A75}">
            <xm:f>NOT(ISERROR(SEARCH('Listados Datos'!$P$6,Z448)))</xm:f>
            <xm:f>'Listados Datos'!$P$6</xm:f>
            <x14:dxf>
              <fill>
                <patternFill>
                  <bgColor rgb="FFFFC000"/>
                </patternFill>
              </fill>
            </x14:dxf>
          </x14:cfRule>
          <x14:cfRule type="containsText" priority="5905" operator="containsText" id="{AA9F1EE1-4F63-4B0A-94D3-32EF614E5425}">
            <xm:f>NOT(ISERROR(SEARCH('Listados Datos'!$P$7,Z448)))</xm:f>
            <xm:f>'Listados Datos'!$P$7</xm:f>
            <x14:dxf>
              <fill>
                <patternFill>
                  <bgColor rgb="FFFF0000"/>
                </patternFill>
              </fill>
            </x14:dxf>
          </x14:cfRule>
          <xm:sqref>Z448:Z449</xm:sqref>
        </x14:conditionalFormatting>
        <x14:conditionalFormatting xmlns:xm="http://schemas.microsoft.com/office/excel/2006/main">
          <x14:cfRule type="containsText" priority="5877" operator="containsText" id="{6E2D1286-62BC-4367-96B8-A5215234F1C0}">
            <xm:f>NOT(ISERROR(SEARCH('Listados Datos'!$T$3,AT448)))</xm:f>
            <xm:f>'Listados Datos'!$T$3</xm:f>
            <x14:dxf>
              <fill>
                <patternFill patternType="solid">
                  <bgColor rgb="FFC00000"/>
                </patternFill>
              </fill>
            </x14:dxf>
          </x14:cfRule>
          <x14:cfRule type="containsText" priority="5878" operator="containsText" id="{9712C6FC-9C73-46F2-BDAE-B5A39E5F99CA}">
            <xm:f>NOT(ISERROR(SEARCH('Listados Datos'!$T$4,AT448)))</xm:f>
            <xm:f>'Listados Datos'!$T$4</xm:f>
            <x14:dxf>
              <font>
                <b/>
                <i val="0"/>
                <color theme="0"/>
              </font>
              <fill>
                <patternFill>
                  <bgColor rgb="FFE26B0A"/>
                </patternFill>
              </fill>
            </x14:dxf>
          </x14:cfRule>
          <x14:cfRule type="containsText" priority="5879" operator="containsText" id="{602B9897-0952-456D-85AD-CC22D39F215C}">
            <xm:f>NOT(ISERROR(SEARCH('Listados Datos'!$T$5,AT448)))</xm:f>
            <xm:f>'Listados Datos'!$T$5</xm:f>
            <x14:dxf>
              <font>
                <b/>
                <i val="0"/>
                <color auto="1"/>
              </font>
              <fill>
                <patternFill>
                  <bgColor rgb="FFFFFF00"/>
                </patternFill>
              </fill>
            </x14:dxf>
          </x14:cfRule>
          <x14:cfRule type="containsText" priority="5880" operator="containsText" id="{7DC776DA-8A53-4178-A162-03EA35FBDE41}">
            <xm:f>NOT(ISERROR(SEARCH('Listados Datos'!$T$6,AT448)))</xm:f>
            <xm:f>'Listados Datos'!$T$6</xm:f>
            <x14:dxf>
              <font>
                <b/>
                <i val="0"/>
              </font>
              <fill>
                <patternFill>
                  <bgColor rgb="FF92D050"/>
                </patternFill>
              </fill>
            </x14:dxf>
          </x14:cfRule>
          <xm:sqref>AT448</xm:sqref>
        </x14:conditionalFormatting>
        <x14:conditionalFormatting xmlns:xm="http://schemas.microsoft.com/office/excel/2006/main">
          <x14:cfRule type="containsText" priority="5867" operator="containsText" id="{B0B55CF7-B131-4BA1-8E6A-022825201FBA}">
            <xm:f>NOT(ISERROR(SEARCH('Listados Datos'!$P$3,AR448)))</xm:f>
            <xm:f>'Listados Datos'!$P$3</xm:f>
            <x14:dxf>
              <fill>
                <patternFill>
                  <bgColor rgb="FF99CC00"/>
                </patternFill>
              </fill>
            </x14:dxf>
          </x14:cfRule>
          <x14:cfRule type="containsText" priority="5868" operator="containsText" id="{EF59B2CE-36F3-409C-B644-0951E9D52E26}">
            <xm:f>NOT(ISERROR(SEARCH('Listados Datos'!$P$4,AR448)))</xm:f>
            <xm:f>'Listados Datos'!$P$4</xm:f>
            <x14:dxf>
              <fill>
                <patternFill>
                  <bgColor rgb="FF33CC33"/>
                </patternFill>
              </fill>
            </x14:dxf>
          </x14:cfRule>
          <x14:cfRule type="containsText" priority="5869" operator="containsText" id="{5CF54B18-2436-49CC-AAAA-281807370AF7}">
            <xm:f>NOT(ISERROR(SEARCH('Listados Datos'!$P$5,AR448)))</xm:f>
            <xm:f>'Listados Datos'!$P$5</xm:f>
            <x14:dxf>
              <fill>
                <patternFill>
                  <bgColor rgb="FFFFFF00"/>
                </patternFill>
              </fill>
            </x14:dxf>
          </x14:cfRule>
          <x14:cfRule type="containsText" priority="5870" operator="containsText" id="{E86A1D3F-E1D2-43E0-9ACA-2285A3F8FFA3}">
            <xm:f>NOT(ISERROR(SEARCH('Listados Datos'!$P$6,AR448)))</xm:f>
            <xm:f>'Listados Datos'!$P$6</xm:f>
            <x14:dxf>
              <fill>
                <patternFill>
                  <bgColor rgb="FFFFC000"/>
                </patternFill>
              </fill>
            </x14:dxf>
          </x14:cfRule>
          <x14:cfRule type="containsText" priority="5871" operator="containsText" id="{F5D6140B-255F-4EBA-BCC7-6CFAC53765C6}">
            <xm:f>NOT(ISERROR(SEARCH('Listados Datos'!$P$7,AR448)))</xm:f>
            <xm:f>'Listados Datos'!$P$7</xm:f>
            <x14:dxf>
              <fill>
                <patternFill>
                  <bgColor rgb="FFFF0000"/>
                </patternFill>
              </fill>
            </x14:dxf>
          </x14:cfRule>
          <xm:sqref>AR448</xm:sqref>
        </x14:conditionalFormatting>
        <x14:conditionalFormatting xmlns:xm="http://schemas.microsoft.com/office/excel/2006/main">
          <x14:cfRule type="containsText" priority="5863" operator="containsText" id="{238EF4A8-C45A-4B34-AED3-CA2E1D35A716}">
            <xm:f>NOT(ISERROR(SEARCH('Listados Datos'!$T$3,AT449)))</xm:f>
            <xm:f>'Listados Datos'!$T$3</xm:f>
            <x14:dxf>
              <fill>
                <patternFill patternType="solid">
                  <bgColor rgb="FFC00000"/>
                </patternFill>
              </fill>
            </x14:dxf>
          </x14:cfRule>
          <x14:cfRule type="containsText" priority="5864" operator="containsText" id="{9F2F64DC-2E9F-435C-9A9B-3BDA230835C0}">
            <xm:f>NOT(ISERROR(SEARCH('Listados Datos'!$T$4,AT449)))</xm:f>
            <xm:f>'Listados Datos'!$T$4</xm:f>
            <x14:dxf>
              <font>
                <b/>
                <i val="0"/>
                <color theme="0"/>
              </font>
              <fill>
                <patternFill>
                  <bgColor rgb="FFE26B0A"/>
                </patternFill>
              </fill>
            </x14:dxf>
          </x14:cfRule>
          <x14:cfRule type="containsText" priority="5865" operator="containsText" id="{503A33DE-41DA-4B80-8598-194010594E83}">
            <xm:f>NOT(ISERROR(SEARCH('Listados Datos'!$T$5,AT449)))</xm:f>
            <xm:f>'Listados Datos'!$T$5</xm:f>
            <x14:dxf>
              <font>
                <b/>
                <i val="0"/>
                <color auto="1"/>
              </font>
              <fill>
                <patternFill>
                  <bgColor rgb="FFFFFF00"/>
                </patternFill>
              </fill>
            </x14:dxf>
          </x14:cfRule>
          <x14:cfRule type="containsText" priority="5866" operator="containsText" id="{CAAC54C4-56F3-4BC7-8951-69BA6FB41816}">
            <xm:f>NOT(ISERROR(SEARCH('Listados Datos'!$T$6,AT449)))</xm:f>
            <xm:f>'Listados Datos'!$T$6</xm:f>
            <x14:dxf>
              <font>
                <b/>
                <i val="0"/>
              </font>
              <fill>
                <patternFill>
                  <bgColor rgb="FF92D050"/>
                </patternFill>
              </fill>
            </x14:dxf>
          </x14:cfRule>
          <xm:sqref>AT449</xm:sqref>
        </x14:conditionalFormatting>
        <x14:conditionalFormatting xmlns:xm="http://schemas.microsoft.com/office/excel/2006/main">
          <x14:cfRule type="containsText" priority="5853" operator="containsText" id="{374A3A5C-A13F-4B17-AE7B-5751A6D171EE}">
            <xm:f>NOT(ISERROR(SEARCH('Listados Datos'!$P$3,AR449)))</xm:f>
            <xm:f>'Listados Datos'!$P$3</xm:f>
            <x14:dxf>
              <fill>
                <patternFill>
                  <bgColor rgb="FF99CC00"/>
                </patternFill>
              </fill>
            </x14:dxf>
          </x14:cfRule>
          <x14:cfRule type="containsText" priority="5854" operator="containsText" id="{AA4CFC42-51E3-47C4-81F0-F22E89C46670}">
            <xm:f>NOT(ISERROR(SEARCH('Listados Datos'!$P$4,AR449)))</xm:f>
            <xm:f>'Listados Datos'!$P$4</xm:f>
            <x14:dxf>
              <fill>
                <patternFill>
                  <bgColor rgb="FF33CC33"/>
                </patternFill>
              </fill>
            </x14:dxf>
          </x14:cfRule>
          <x14:cfRule type="containsText" priority="5855" operator="containsText" id="{FAA250E0-3F35-40FE-AE3E-D2B63CFC6FA1}">
            <xm:f>NOT(ISERROR(SEARCH('Listados Datos'!$P$5,AR449)))</xm:f>
            <xm:f>'Listados Datos'!$P$5</xm:f>
            <x14:dxf>
              <fill>
                <patternFill>
                  <bgColor rgb="FFFFFF00"/>
                </patternFill>
              </fill>
            </x14:dxf>
          </x14:cfRule>
          <x14:cfRule type="containsText" priority="5856" operator="containsText" id="{49176F1B-7BAD-47EA-BBDC-707C87F60AC9}">
            <xm:f>NOT(ISERROR(SEARCH('Listados Datos'!$P$6,AR449)))</xm:f>
            <xm:f>'Listados Datos'!$P$6</xm:f>
            <x14:dxf>
              <fill>
                <patternFill>
                  <bgColor rgb="FFFFC000"/>
                </patternFill>
              </fill>
            </x14:dxf>
          </x14:cfRule>
          <x14:cfRule type="containsText" priority="5857" operator="containsText" id="{21B66C27-605A-475A-97D1-A500F9A1ECA6}">
            <xm:f>NOT(ISERROR(SEARCH('Listados Datos'!$P$7,AR449)))</xm:f>
            <xm:f>'Listados Datos'!$P$7</xm:f>
            <x14:dxf>
              <fill>
                <patternFill>
                  <bgColor rgb="FFFF0000"/>
                </patternFill>
              </fill>
            </x14:dxf>
          </x14:cfRule>
          <xm:sqref>AR449</xm:sqref>
        </x14:conditionalFormatting>
        <x14:conditionalFormatting xmlns:xm="http://schemas.microsoft.com/office/excel/2006/main">
          <x14:cfRule type="containsText" priority="5713" operator="containsText" id="{44BE946B-672A-48BA-A92C-67F01797F59D}">
            <xm:f>NOT(ISERROR(SEARCH('Listados Datos'!$T$3,AT459)))</xm:f>
            <xm:f>'Listados Datos'!$T$3</xm:f>
            <x14:dxf>
              <fill>
                <patternFill patternType="solid">
                  <bgColor rgb="FFC00000"/>
                </patternFill>
              </fill>
            </x14:dxf>
          </x14:cfRule>
          <x14:cfRule type="containsText" priority="5714" operator="containsText" id="{E3A542B0-9AF7-4987-9143-7121B1AF3F59}">
            <xm:f>NOT(ISERROR(SEARCH('Listados Datos'!$T$4,AT459)))</xm:f>
            <xm:f>'Listados Datos'!$T$4</xm:f>
            <x14:dxf>
              <font>
                <b/>
                <i val="0"/>
                <color theme="0"/>
              </font>
              <fill>
                <patternFill>
                  <bgColor rgb="FFE26B0A"/>
                </patternFill>
              </fill>
            </x14:dxf>
          </x14:cfRule>
          <x14:cfRule type="containsText" priority="5715" operator="containsText" id="{40066371-8E2F-4F77-A479-D226D5D98B14}">
            <xm:f>NOT(ISERROR(SEARCH('Listados Datos'!$T$5,AT459)))</xm:f>
            <xm:f>'Listados Datos'!$T$5</xm:f>
            <x14:dxf>
              <font>
                <b/>
                <i val="0"/>
                <color auto="1"/>
              </font>
              <fill>
                <patternFill>
                  <bgColor rgb="FFFFFF00"/>
                </patternFill>
              </fill>
            </x14:dxf>
          </x14:cfRule>
          <x14:cfRule type="containsText" priority="5716" operator="containsText" id="{3236DC70-B45E-4A3C-B258-DA805851F9B0}">
            <xm:f>NOT(ISERROR(SEARCH('Listados Datos'!$T$6,AT459)))</xm:f>
            <xm:f>'Listados Datos'!$T$6</xm:f>
            <x14:dxf>
              <font>
                <b/>
                <i val="0"/>
              </font>
              <fill>
                <patternFill>
                  <bgColor rgb="FF92D050"/>
                </patternFill>
              </fill>
            </x14:dxf>
          </x14:cfRule>
          <xm:sqref>AT459</xm:sqref>
        </x14:conditionalFormatting>
        <x14:conditionalFormatting xmlns:xm="http://schemas.microsoft.com/office/excel/2006/main">
          <x14:cfRule type="containsText" priority="5703" operator="containsText" id="{A9D8723D-712A-45B0-B63C-BA2D7D50F681}">
            <xm:f>NOT(ISERROR(SEARCH('Listados Datos'!$P$3,AR459)))</xm:f>
            <xm:f>'Listados Datos'!$P$3</xm:f>
            <x14:dxf>
              <fill>
                <patternFill>
                  <bgColor rgb="FF99CC00"/>
                </patternFill>
              </fill>
            </x14:dxf>
          </x14:cfRule>
          <x14:cfRule type="containsText" priority="5704" operator="containsText" id="{E7F4A2E5-60B0-4B44-9BFF-BC891A14B56D}">
            <xm:f>NOT(ISERROR(SEARCH('Listados Datos'!$P$4,AR459)))</xm:f>
            <xm:f>'Listados Datos'!$P$4</xm:f>
            <x14:dxf>
              <fill>
                <patternFill>
                  <bgColor rgb="FF33CC33"/>
                </patternFill>
              </fill>
            </x14:dxf>
          </x14:cfRule>
          <x14:cfRule type="containsText" priority="5705" operator="containsText" id="{C7FC0B1D-1B02-4136-A096-0CE0A975C1E6}">
            <xm:f>NOT(ISERROR(SEARCH('Listados Datos'!$P$5,AR459)))</xm:f>
            <xm:f>'Listados Datos'!$P$5</xm:f>
            <x14:dxf>
              <fill>
                <patternFill>
                  <bgColor rgb="FFFFFF00"/>
                </patternFill>
              </fill>
            </x14:dxf>
          </x14:cfRule>
          <x14:cfRule type="containsText" priority="5706" operator="containsText" id="{99CC10E1-324F-43B9-B9C2-BF2ABDCAC18B}">
            <xm:f>NOT(ISERROR(SEARCH('Listados Datos'!$P$6,AR459)))</xm:f>
            <xm:f>'Listados Datos'!$P$6</xm:f>
            <x14:dxf>
              <fill>
                <patternFill>
                  <bgColor rgb="FFFFC000"/>
                </patternFill>
              </fill>
            </x14:dxf>
          </x14:cfRule>
          <x14:cfRule type="containsText" priority="5707" operator="containsText" id="{057DACB7-4612-49C4-9AC1-2DBD1540F7A6}">
            <xm:f>NOT(ISERROR(SEARCH('Listados Datos'!$P$7,AR459)))</xm:f>
            <xm:f>'Listados Datos'!$P$7</xm:f>
            <x14:dxf>
              <fill>
                <patternFill>
                  <bgColor rgb="FFFF0000"/>
                </patternFill>
              </fill>
            </x14:dxf>
          </x14:cfRule>
          <xm:sqref>AR459</xm:sqref>
        </x14:conditionalFormatting>
        <x14:conditionalFormatting xmlns:xm="http://schemas.microsoft.com/office/excel/2006/main">
          <x14:cfRule type="containsText" priority="5835" operator="containsText" id="{121C6CCA-18F0-4BE7-8C63-54876EA8CF58}">
            <xm:f>NOT(ISERROR(SEARCH('Listados Datos'!$T$3,AF450)))</xm:f>
            <xm:f>'Listados Datos'!$T$3</xm:f>
            <x14:dxf>
              <fill>
                <patternFill patternType="solid">
                  <bgColor rgb="FFC00000"/>
                </patternFill>
              </fill>
            </x14:dxf>
          </x14:cfRule>
          <x14:cfRule type="containsText" priority="5836" operator="containsText" id="{BAE4102C-12D0-4B7E-B018-AD3AD02CFF75}">
            <xm:f>NOT(ISERROR(SEARCH('Listados Datos'!$T$4,AF450)))</xm:f>
            <xm:f>'Listados Datos'!$T$4</xm:f>
            <x14:dxf>
              <font>
                <b/>
                <i val="0"/>
                <color theme="0"/>
              </font>
              <fill>
                <patternFill>
                  <bgColor rgb="FFE26B0A"/>
                </patternFill>
              </fill>
            </x14:dxf>
          </x14:cfRule>
          <x14:cfRule type="containsText" priority="5837" operator="containsText" id="{3A584161-D90C-405B-B603-10DB2B8A6624}">
            <xm:f>NOT(ISERROR(SEARCH('Listados Datos'!$T$5,AF450)))</xm:f>
            <xm:f>'Listados Datos'!$T$5</xm:f>
            <x14:dxf>
              <font>
                <b/>
                <i val="0"/>
                <color auto="1"/>
              </font>
              <fill>
                <patternFill>
                  <bgColor rgb="FFFFFF00"/>
                </patternFill>
              </fill>
            </x14:dxf>
          </x14:cfRule>
          <x14:cfRule type="containsText" priority="5838" operator="containsText" id="{2B2C8F63-2A8D-466F-BF99-F1163AFD8A74}">
            <xm:f>NOT(ISERROR(SEARCH('Listados Datos'!$T$6,AF450)))</xm:f>
            <xm:f>'Listados Datos'!$T$6</xm:f>
            <x14:dxf>
              <font>
                <b/>
                <i val="0"/>
              </font>
              <fill>
                <patternFill>
                  <bgColor rgb="FF92D050"/>
                </patternFill>
              </fill>
            </x14:dxf>
          </x14:cfRule>
          <xm:sqref>AF450:AF451</xm:sqref>
        </x14:conditionalFormatting>
        <x14:conditionalFormatting xmlns:xm="http://schemas.microsoft.com/office/excel/2006/main">
          <x14:cfRule type="containsText" priority="5831" operator="containsText" id="{89B367EB-9C2C-4439-9B89-FBB0F6C8EA73}">
            <xm:f>NOT(ISERROR(SEARCH('Listados Datos'!$T$3,AB450)))</xm:f>
            <xm:f>'Listados Datos'!$T$3</xm:f>
            <x14:dxf>
              <fill>
                <patternFill patternType="solid">
                  <bgColor rgb="FFC00000"/>
                </patternFill>
              </fill>
            </x14:dxf>
          </x14:cfRule>
          <x14:cfRule type="containsText" priority="5832" operator="containsText" id="{240F4646-95F3-493F-BC28-987C1F3FEB9C}">
            <xm:f>NOT(ISERROR(SEARCH('Listados Datos'!$T$4,AB450)))</xm:f>
            <xm:f>'Listados Datos'!$T$4</xm:f>
            <x14:dxf>
              <font>
                <b/>
                <i val="0"/>
                <color theme="0"/>
              </font>
              <fill>
                <patternFill>
                  <bgColor rgb="FFE26B0A"/>
                </patternFill>
              </fill>
            </x14:dxf>
          </x14:cfRule>
          <x14:cfRule type="containsText" priority="5833" operator="containsText" id="{CD29EED3-E72A-48B9-8BA9-19B8F5E10CFF}">
            <xm:f>NOT(ISERROR(SEARCH('Listados Datos'!$T$5,AB450)))</xm:f>
            <xm:f>'Listados Datos'!$T$5</xm:f>
            <x14:dxf>
              <font>
                <b/>
                <i val="0"/>
                <color auto="1"/>
              </font>
              <fill>
                <patternFill>
                  <bgColor rgb="FFFFFF00"/>
                </patternFill>
              </fill>
            </x14:dxf>
          </x14:cfRule>
          <x14:cfRule type="containsText" priority="5834" operator="containsText" id="{CC093724-B4CD-43FD-A5BA-31C46B6B6C22}">
            <xm:f>NOT(ISERROR(SEARCH('Listados Datos'!$T$6,AB450)))</xm:f>
            <xm:f>'Listados Datos'!$T$6</xm:f>
            <x14:dxf>
              <font>
                <b/>
                <i val="0"/>
              </font>
              <fill>
                <patternFill>
                  <bgColor rgb="FF92D050"/>
                </patternFill>
              </fill>
            </x14:dxf>
          </x14:cfRule>
          <xm:sqref>AB450:AB451</xm:sqref>
        </x14:conditionalFormatting>
        <x14:conditionalFormatting xmlns:xm="http://schemas.microsoft.com/office/excel/2006/main">
          <x14:cfRule type="containsText" priority="5821" operator="containsText" id="{D6DB091E-2BC3-4FE9-99BE-BA43F5093C97}">
            <xm:f>NOT(ISERROR(SEARCH('Listados Datos'!$P$3,Z450)))</xm:f>
            <xm:f>'Listados Datos'!$P$3</xm:f>
            <x14:dxf>
              <fill>
                <patternFill>
                  <bgColor rgb="FF99CC00"/>
                </patternFill>
              </fill>
            </x14:dxf>
          </x14:cfRule>
          <x14:cfRule type="containsText" priority="5822" operator="containsText" id="{5359D27D-D498-44A7-9076-486AE8E0FDC8}">
            <xm:f>NOT(ISERROR(SEARCH('Listados Datos'!$P$4,Z450)))</xm:f>
            <xm:f>'Listados Datos'!$P$4</xm:f>
            <x14:dxf>
              <fill>
                <patternFill>
                  <bgColor rgb="FF33CC33"/>
                </patternFill>
              </fill>
            </x14:dxf>
          </x14:cfRule>
          <x14:cfRule type="containsText" priority="5823" operator="containsText" id="{E91030C3-62FE-46C6-A54C-8C3CB44487FF}">
            <xm:f>NOT(ISERROR(SEARCH('Listados Datos'!$P$5,Z450)))</xm:f>
            <xm:f>'Listados Datos'!$P$5</xm:f>
            <x14:dxf>
              <fill>
                <patternFill>
                  <bgColor rgb="FFFFFF00"/>
                </patternFill>
              </fill>
            </x14:dxf>
          </x14:cfRule>
          <x14:cfRule type="containsText" priority="5824" operator="containsText" id="{BAFB337B-7D8C-491D-B62D-50150CE5CCFA}">
            <xm:f>NOT(ISERROR(SEARCH('Listados Datos'!$P$6,Z450)))</xm:f>
            <xm:f>'Listados Datos'!$P$6</xm:f>
            <x14:dxf>
              <fill>
                <patternFill>
                  <bgColor rgb="FFFFC000"/>
                </patternFill>
              </fill>
            </x14:dxf>
          </x14:cfRule>
          <x14:cfRule type="containsText" priority="5825" operator="containsText" id="{1CC7872E-44F4-4630-91B2-6E0DB1BA5D66}">
            <xm:f>NOT(ISERROR(SEARCH('Listados Datos'!$P$7,Z450)))</xm:f>
            <xm:f>'Listados Datos'!$P$7</xm:f>
            <x14:dxf>
              <fill>
                <patternFill>
                  <bgColor rgb="FFFF0000"/>
                </patternFill>
              </fill>
            </x14:dxf>
          </x14:cfRule>
          <xm:sqref>Z450:Z451</xm:sqref>
        </x14:conditionalFormatting>
        <x14:conditionalFormatting xmlns:xm="http://schemas.microsoft.com/office/excel/2006/main">
          <x14:cfRule type="containsText" priority="5671" operator="containsText" id="{6BB8F2FF-5E11-478A-A7E3-714AB68054ED}">
            <xm:f>NOT(ISERROR(SEARCH('Listados Datos'!$T$3,AT456)))</xm:f>
            <xm:f>'Listados Datos'!$T$3</xm:f>
            <x14:dxf>
              <fill>
                <patternFill patternType="solid">
                  <bgColor rgb="FFC00000"/>
                </patternFill>
              </fill>
            </x14:dxf>
          </x14:cfRule>
          <x14:cfRule type="containsText" priority="5672" operator="containsText" id="{A7497FB2-9751-4D14-8191-79EF802FA9B7}">
            <xm:f>NOT(ISERROR(SEARCH('Listados Datos'!$T$4,AT456)))</xm:f>
            <xm:f>'Listados Datos'!$T$4</xm:f>
            <x14:dxf>
              <font>
                <b/>
                <i val="0"/>
                <color theme="0"/>
              </font>
              <fill>
                <patternFill>
                  <bgColor rgb="FFE26B0A"/>
                </patternFill>
              </fill>
            </x14:dxf>
          </x14:cfRule>
          <x14:cfRule type="containsText" priority="5673" operator="containsText" id="{525EA565-E674-40DC-85B5-CB221947A725}">
            <xm:f>NOT(ISERROR(SEARCH('Listados Datos'!$T$5,AT456)))</xm:f>
            <xm:f>'Listados Datos'!$T$5</xm:f>
            <x14:dxf>
              <font>
                <b/>
                <i val="0"/>
                <color auto="1"/>
              </font>
              <fill>
                <patternFill>
                  <bgColor rgb="FFFFFF00"/>
                </patternFill>
              </fill>
            </x14:dxf>
          </x14:cfRule>
          <x14:cfRule type="containsText" priority="5674" operator="containsText" id="{4411BEF5-3AC7-4343-97A8-7CED21701A6A}">
            <xm:f>NOT(ISERROR(SEARCH('Listados Datos'!$T$6,AT456)))</xm:f>
            <xm:f>'Listados Datos'!$T$6</xm:f>
            <x14:dxf>
              <font>
                <b/>
                <i val="0"/>
              </font>
              <fill>
                <patternFill>
                  <bgColor rgb="FF92D050"/>
                </patternFill>
              </fill>
            </x14:dxf>
          </x14:cfRule>
          <xm:sqref>AT456</xm:sqref>
        </x14:conditionalFormatting>
        <x14:conditionalFormatting xmlns:xm="http://schemas.microsoft.com/office/excel/2006/main">
          <x14:cfRule type="containsText" priority="5661" operator="containsText" id="{D5FF794F-B1A1-45E0-A467-FFED3CF476C4}">
            <xm:f>NOT(ISERROR(SEARCH('Listados Datos'!$P$3,AR456)))</xm:f>
            <xm:f>'Listados Datos'!$P$3</xm:f>
            <x14:dxf>
              <fill>
                <patternFill>
                  <bgColor rgb="FF99CC00"/>
                </patternFill>
              </fill>
            </x14:dxf>
          </x14:cfRule>
          <x14:cfRule type="containsText" priority="5662" operator="containsText" id="{52C05DE0-00E2-409C-B1BC-2F1548434583}">
            <xm:f>NOT(ISERROR(SEARCH('Listados Datos'!$P$4,AR456)))</xm:f>
            <xm:f>'Listados Datos'!$P$4</xm:f>
            <x14:dxf>
              <fill>
                <patternFill>
                  <bgColor rgb="FF33CC33"/>
                </patternFill>
              </fill>
            </x14:dxf>
          </x14:cfRule>
          <x14:cfRule type="containsText" priority="5663" operator="containsText" id="{6CB2E378-6375-457F-8B1C-5B50063EB559}">
            <xm:f>NOT(ISERROR(SEARCH('Listados Datos'!$P$5,AR456)))</xm:f>
            <xm:f>'Listados Datos'!$P$5</xm:f>
            <x14:dxf>
              <fill>
                <patternFill>
                  <bgColor rgb="FFFFFF00"/>
                </patternFill>
              </fill>
            </x14:dxf>
          </x14:cfRule>
          <x14:cfRule type="containsText" priority="5664" operator="containsText" id="{8A4BB0AF-BA53-4E05-938A-52C38854D1D8}">
            <xm:f>NOT(ISERROR(SEARCH('Listados Datos'!$P$6,AR456)))</xm:f>
            <xm:f>'Listados Datos'!$P$6</xm:f>
            <x14:dxf>
              <fill>
                <patternFill>
                  <bgColor rgb="FFFFC000"/>
                </patternFill>
              </fill>
            </x14:dxf>
          </x14:cfRule>
          <x14:cfRule type="containsText" priority="5665" operator="containsText" id="{6F65BAF1-03E9-4E4C-AAD9-52ED69CBDC66}">
            <xm:f>NOT(ISERROR(SEARCH('Listados Datos'!$P$7,AR456)))</xm:f>
            <xm:f>'Listados Datos'!$P$7</xm:f>
            <x14:dxf>
              <fill>
                <patternFill>
                  <bgColor rgb="FFFF0000"/>
                </patternFill>
              </fill>
            </x14:dxf>
          </x14:cfRule>
          <xm:sqref>AR456</xm:sqref>
        </x14:conditionalFormatting>
        <x14:conditionalFormatting xmlns:xm="http://schemas.microsoft.com/office/excel/2006/main">
          <x14:cfRule type="containsText" priority="5793" operator="containsText" id="{C50F7F1E-C2BF-477A-8103-3C83990FA871}">
            <xm:f>NOT(ISERROR(SEARCH('Listados Datos'!$T$3,AT451)))</xm:f>
            <xm:f>'Listados Datos'!$T$3</xm:f>
            <x14:dxf>
              <fill>
                <patternFill patternType="solid">
                  <bgColor rgb="FFC00000"/>
                </patternFill>
              </fill>
            </x14:dxf>
          </x14:cfRule>
          <x14:cfRule type="containsText" priority="5794" operator="containsText" id="{B307DC16-5E05-4E9A-A73A-A46D2EEEC8D8}">
            <xm:f>NOT(ISERROR(SEARCH('Listados Datos'!$T$4,AT451)))</xm:f>
            <xm:f>'Listados Datos'!$T$4</xm:f>
            <x14:dxf>
              <font>
                <b/>
                <i val="0"/>
                <color theme="0"/>
              </font>
              <fill>
                <patternFill>
                  <bgColor rgb="FFE26B0A"/>
                </patternFill>
              </fill>
            </x14:dxf>
          </x14:cfRule>
          <x14:cfRule type="containsText" priority="5795" operator="containsText" id="{B15B3875-A05B-4C21-B45F-903CF3A3838F}">
            <xm:f>NOT(ISERROR(SEARCH('Listados Datos'!$T$5,AT451)))</xm:f>
            <xm:f>'Listados Datos'!$T$5</xm:f>
            <x14:dxf>
              <font>
                <b/>
                <i val="0"/>
                <color auto="1"/>
              </font>
              <fill>
                <patternFill>
                  <bgColor rgb="FFFFFF00"/>
                </patternFill>
              </fill>
            </x14:dxf>
          </x14:cfRule>
          <x14:cfRule type="containsText" priority="5796" operator="containsText" id="{6E8BC7F1-B377-43EC-A76B-14426A51D7D2}">
            <xm:f>NOT(ISERROR(SEARCH('Listados Datos'!$T$6,AT451)))</xm:f>
            <xm:f>'Listados Datos'!$T$6</xm:f>
            <x14:dxf>
              <font>
                <b/>
                <i val="0"/>
              </font>
              <fill>
                <patternFill>
                  <bgColor rgb="FF92D050"/>
                </patternFill>
              </fill>
            </x14:dxf>
          </x14:cfRule>
          <xm:sqref>AT451</xm:sqref>
        </x14:conditionalFormatting>
        <x14:conditionalFormatting xmlns:xm="http://schemas.microsoft.com/office/excel/2006/main">
          <x14:cfRule type="containsText" priority="5783" operator="containsText" id="{B7720698-EDF8-476E-B31D-155DDD884782}">
            <xm:f>NOT(ISERROR(SEARCH('Listados Datos'!$P$3,AR451)))</xm:f>
            <xm:f>'Listados Datos'!$P$3</xm:f>
            <x14:dxf>
              <fill>
                <patternFill>
                  <bgColor rgb="FF99CC00"/>
                </patternFill>
              </fill>
            </x14:dxf>
          </x14:cfRule>
          <x14:cfRule type="containsText" priority="5784" operator="containsText" id="{F985CD5C-E2B2-409E-ADC7-AECBC07184B2}">
            <xm:f>NOT(ISERROR(SEARCH('Listados Datos'!$P$4,AR451)))</xm:f>
            <xm:f>'Listados Datos'!$P$4</xm:f>
            <x14:dxf>
              <fill>
                <patternFill>
                  <bgColor rgb="FF33CC33"/>
                </patternFill>
              </fill>
            </x14:dxf>
          </x14:cfRule>
          <x14:cfRule type="containsText" priority="5785" operator="containsText" id="{0E939A3C-A15F-4EC4-B521-E80C4B54ECDB}">
            <xm:f>NOT(ISERROR(SEARCH('Listados Datos'!$P$5,AR451)))</xm:f>
            <xm:f>'Listados Datos'!$P$5</xm:f>
            <x14:dxf>
              <fill>
                <patternFill>
                  <bgColor rgb="FFFFFF00"/>
                </patternFill>
              </fill>
            </x14:dxf>
          </x14:cfRule>
          <x14:cfRule type="containsText" priority="5786" operator="containsText" id="{DE48DD40-F492-49F6-8026-C9FF06BEDE43}">
            <xm:f>NOT(ISERROR(SEARCH('Listados Datos'!$P$6,AR451)))</xm:f>
            <xm:f>'Listados Datos'!$P$6</xm:f>
            <x14:dxf>
              <fill>
                <patternFill>
                  <bgColor rgb="FFFFC000"/>
                </patternFill>
              </fill>
            </x14:dxf>
          </x14:cfRule>
          <x14:cfRule type="containsText" priority="5787" operator="containsText" id="{50B91887-066D-45BB-93B3-8C55EFA564E5}">
            <xm:f>NOT(ISERROR(SEARCH('Listados Datos'!$P$7,AR451)))</xm:f>
            <xm:f>'Listados Datos'!$P$7</xm:f>
            <x14:dxf>
              <fill>
                <patternFill>
                  <bgColor rgb="FFFF0000"/>
                </patternFill>
              </fill>
            </x14:dxf>
          </x14:cfRule>
          <xm:sqref>AR451</xm:sqref>
        </x14:conditionalFormatting>
        <x14:conditionalFormatting xmlns:xm="http://schemas.microsoft.com/office/excel/2006/main">
          <x14:cfRule type="containsText" priority="5647" operator="containsText" id="{F545973E-433D-4662-B28E-A62ED65A3623}">
            <xm:f>NOT(ISERROR(SEARCH('Listados Datos'!$P$3,AR457)))</xm:f>
            <xm:f>'Listados Datos'!$P$3</xm:f>
            <x14:dxf>
              <fill>
                <patternFill>
                  <bgColor rgb="FF99CC00"/>
                </patternFill>
              </fill>
            </x14:dxf>
          </x14:cfRule>
          <x14:cfRule type="containsText" priority="5648" operator="containsText" id="{660BF4F0-C2D1-45A5-8572-8E450E20F30C}">
            <xm:f>NOT(ISERROR(SEARCH('Listados Datos'!$P$4,AR457)))</xm:f>
            <xm:f>'Listados Datos'!$P$4</xm:f>
            <x14:dxf>
              <fill>
                <patternFill>
                  <bgColor rgb="FF33CC33"/>
                </patternFill>
              </fill>
            </x14:dxf>
          </x14:cfRule>
          <x14:cfRule type="containsText" priority="5649" operator="containsText" id="{5516869C-A005-4836-858A-867C13AD822A}">
            <xm:f>NOT(ISERROR(SEARCH('Listados Datos'!$P$5,AR457)))</xm:f>
            <xm:f>'Listados Datos'!$P$5</xm:f>
            <x14:dxf>
              <fill>
                <patternFill>
                  <bgColor rgb="FFFFFF00"/>
                </patternFill>
              </fill>
            </x14:dxf>
          </x14:cfRule>
          <x14:cfRule type="containsText" priority="5650" operator="containsText" id="{04C53F97-CF50-4E25-B5FB-EABD829D6AA2}">
            <xm:f>NOT(ISERROR(SEARCH('Listados Datos'!$P$6,AR457)))</xm:f>
            <xm:f>'Listados Datos'!$P$6</xm:f>
            <x14:dxf>
              <fill>
                <patternFill>
                  <bgColor rgb="FFFFC000"/>
                </patternFill>
              </fill>
            </x14:dxf>
          </x14:cfRule>
          <x14:cfRule type="containsText" priority="5651" operator="containsText" id="{0A8455D5-1D7A-418F-98E6-0DAD62769703}">
            <xm:f>NOT(ISERROR(SEARCH('Listados Datos'!$P$7,AR457)))</xm:f>
            <xm:f>'Listados Datos'!$P$7</xm:f>
            <x14:dxf>
              <fill>
                <patternFill>
                  <bgColor rgb="FFFF0000"/>
                </patternFill>
              </fill>
            </x14:dxf>
          </x14:cfRule>
          <xm:sqref>AR457</xm:sqref>
        </x14:conditionalFormatting>
        <x14:conditionalFormatting xmlns:xm="http://schemas.microsoft.com/office/excel/2006/main">
          <x14:cfRule type="containsText" priority="5511" operator="containsText" id="{C41A560A-5D7F-4D7E-A9C1-BDC8FCB9FF86}">
            <xm:f>NOT(ISERROR(SEARCH('Listados Datos'!$P$3,AR469)))</xm:f>
            <xm:f>'Listados Datos'!$P$3</xm:f>
            <x14:dxf>
              <fill>
                <patternFill>
                  <bgColor rgb="FF99CC00"/>
                </patternFill>
              </fill>
            </x14:dxf>
          </x14:cfRule>
          <x14:cfRule type="containsText" priority="5512" operator="containsText" id="{8F4B2EA6-E619-4C3B-A38B-4A5707891CFC}">
            <xm:f>NOT(ISERROR(SEARCH('Listados Datos'!$P$4,AR469)))</xm:f>
            <xm:f>'Listados Datos'!$P$4</xm:f>
            <x14:dxf>
              <fill>
                <patternFill>
                  <bgColor rgb="FF33CC33"/>
                </patternFill>
              </fill>
            </x14:dxf>
          </x14:cfRule>
          <x14:cfRule type="containsText" priority="5513" operator="containsText" id="{B2C3969A-BC12-46FD-A644-CEE0AEC12BF8}">
            <xm:f>NOT(ISERROR(SEARCH('Listados Datos'!$P$5,AR469)))</xm:f>
            <xm:f>'Listados Datos'!$P$5</xm:f>
            <x14:dxf>
              <fill>
                <patternFill>
                  <bgColor rgb="FFFFFF00"/>
                </patternFill>
              </fill>
            </x14:dxf>
          </x14:cfRule>
          <x14:cfRule type="containsText" priority="5514" operator="containsText" id="{7C3A45E2-DACC-4908-913C-5E1F147D0439}">
            <xm:f>NOT(ISERROR(SEARCH('Listados Datos'!$P$6,AR469)))</xm:f>
            <xm:f>'Listados Datos'!$P$6</xm:f>
            <x14:dxf>
              <fill>
                <patternFill>
                  <bgColor rgb="FFFFC000"/>
                </patternFill>
              </fill>
            </x14:dxf>
          </x14:cfRule>
          <x14:cfRule type="containsText" priority="5515" operator="containsText" id="{D16A56CD-2A7A-49EC-91E7-BE6719C270A7}">
            <xm:f>NOT(ISERROR(SEARCH('Listados Datos'!$P$7,AR469)))</xm:f>
            <xm:f>'Listados Datos'!$P$7</xm:f>
            <x14:dxf>
              <fill>
                <patternFill>
                  <bgColor rgb="FFFF0000"/>
                </patternFill>
              </fill>
            </x14:dxf>
          </x14:cfRule>
          <xm:sqref>AR469</xm:sqref>
        </x14:conditionalFormatting>
        <x14:conditionalFormatting xmlns:xm="http://schemas.microsoft.com/office/excel/2006/main">
          <x14:cfRule type="containsText" priority="6187" operator="containsText" id="{CC385920-D24C-4A50-818B-D864F3D32621}">
            <xm:f>NOT(ISERROR(SEARCH('Listados Datos'!$T$3,AF436)))</xm:f>
            <xm:f>'Listados Datos'!$T$3</xm:f>
            <x14:dxf>
              <fill>
                <patternFill patternType="solid">
                  <bgColor rgb="FFC00000"/>
                </patternFill>
              </fill>
            </x14:dxf>
          </x14:cfRule>
          <x14:cfRule type="containsText" priority="6188" operator="containsText" id="{AF80CFC9-B19D-44F8-8904-3522DEB17C7E}">
            <xm:f>NOT(ISERROR(SEARCH('Listados Datos'!$T$4,AF436)))</xm:f>
            <xm:f>'Listados Datos'!$T$4</xm:f>
            <x14:dxf>
              <font>
                <b/>
                <i val="0"/>
                <color theme="0"/>
              </font>
              <fill>
                <patternFill>
                  <bgColor rgb="FFE26B0A"/>
                </patternFill>
              </fill>
            </x14:dxf>
          </x14:cfRule>
          <x14:cfRule type="containsText" priority="6189" operator="containsText" id="{238DFA64-6BA2-49A9-AAA5-30B38ECD89DB}">
            <xm:f>NOT(ISERROR(SEARCH('Listados Datos'!$T$5,AF436)))</xm:f>
            <xm:f>'Listados Datos'!$T$5</xm:f>
            <x14:dxf>
              <font>
                <b/>
                <i val="0"/>
                <color auto="1"/>
              </font>
              <fill>
                <patternFill>
                  <bgColor rgb="FFFFFF00"/>
                </patternFill>
              </fill>
            </x14:dxf>
          </x14:cfRule>
          <x14:cfRule type="containsText" priority="6190" operator="containsText" id="{979EE06B-10FC-4269-A489-5303B81E12E2}">
            <xm:f>NOT(ISERROR(SEARCH('Listados Datos'!$T$6,AF436)))</xm:f>
            <xm:f>'Listados Datos'!$T$6</xm:f>
            <x14:dxf>
              <font>
                <b/>
                <i val="0"/>
              </font>
              <fill>
                <patternFill>
                  <bgColor rgb="FF92D050"/>
                </patternFill>
              </fill>
            </x14:dxf>
          </x14:cfRule>
          <xm:sqref>AF436:AF437 AF441</xm:sqref>
        </x14:conditionalFormatting>
        <x14:conditionalFormatting xmlns:xm="http://schemas.microsoft.com/office/excel/2006/main">
          <x14:cfRule type="containsText" priority="6183" operator="containsText" id="{2F10EFF2-38FC-430B-84EF-C5A4DAE9D77A}">
            <xm:f>NOT(ISERROR(SEARCH('Listados Datos'!$T$3,AB436)))</xm:f>
            <xm:f>'Listados Datos'!$T$3</xm:f>
            <x14:dxf>
              <fill>
                <patternFill patternType="solid">
                  <bgColor rgb="FFC00000"/>
                </patternFill>
              </fill>
            </x14:dxf>
          </x14:cfRule>
          <x14:cfRule type="containsText" priority="6184" operator="containsText" id="{08862BC8-ECC7-4608-B15A-440FA037A771}">
            <xm:f>NOT(ISERROR(SEARCH('Listados Datos'!$T$4,AB436)))</xm:f>
            <xm:f>'Listados Datos'!$T$4</xm:f>
            <x14:dxf>
              <font>
                <b/>
                <i val="0"/>
                <color theme="0"/>
              </font>
              <fill>
                <patternFill>
                  <bgColor rgb="FFE26B0A"/>
                </patternFill>
              </fill>
            </x14:dxf>
          </x14:cfRule>
          <x14:cfRule type="containsText" priority="6185" operator="containsText" id="{90AA1C5F-FAE4-43AE-A2E7-C0F9B53303C2}">
            <xm:f>NOT(ISERROR(SEARCH('Listados Datos'!$T$5,AB436)))</xm:f>
            <xm:f>'Listados Datos'!$T$5</xm:f>
            <x14:dxf>
              <font>
                <b/>
                <i val="0"/>
                <color auto="1"/>
              </font>
              <fill>
                <patternFill>
                  <bgColor rgb="FFFFFF00"/>
                </patternFill>
              </fill>
            </x14:dxf>
          </x14:cfRule>
          <x14:cfRule type="containsText" priority="6186" operator="containsText" id="{414A1254-7E5C-4350-88D0-79088CC215AB}">
            <xm:f>NOT(ISERROR(SEARCH('Listados Datos'!$T$6,AB436)))</xm:f>
            <xm:f>'Listados Datos'!$T$6</xm:f>
            <x14:dxf>
              <font>
                <b/>
                <i val="0"/>
              </font>
              <fill>
                <patternFill>
                  <bgColor rgb="FF92D050"/>
                </patternFill>
              </fill>
            </x14:dxf>
          </x14:cfRule>
          <xm:sqref>AB436:AB437</xm:sqref>
        </x14:conditionalFormatting>
        <x14:conditionalFormatting xmlns:xm="http://schemas.microsoft.com/office/excel/2006/main">
          <x14:cfRule type="containsText" priority="6173" operator="containsText" id="{E5403EA9-DF8D-4409-8F69-29B1B5C86FBA}">
            <xm:f>NOT(ISERROR(SEARCH('Listados Datos'!$P$3,Z436)))</xm:f>
            <xm:f>'Listados Datos'!$P$3</xm:f>
            <x14:dxf>
              <fill>
                <patternFill>
                  <bgColor rgb="FF99CC00"/>
                </patternFill>
              </fill>
            </x14:dxf>
          </x14:cfRule>
          <x14:cfRule type="containsText" priority="6174" operator="containsText" id="{2062C9C1-530D-47F1-81A0-908FB7A347A4}">
            <xm:f>NOT(ISERROR(SEARCH('Listados Datos'!$P$4,Z436)))</xm:f>
            <xm:f>'Listados Datos'!$P$4</xm:f>
            <x14:dxf>
              <fill>
                <patternFill>
                  <bgColor rgb="FF33CC33"/>
                </patternFill>
              </fill>
            </x14:dxf>
          </x14:cfRule>
          <x14:cfRule type="containsText" priority="6175" operator="containsText" id="{E1EAD7CF-6A22-4A07-81A3-A671976CC092}">
            <xm:f>NOT(ISERROR(SEARCH('Listados Datos'!$P$5,Z436)))</xm:f>
            <xm:f>'Listados Datos'!$P$5</xm:f>
            <x14:dxf>
              <fill>
                <patternFill>
                  <bgColor rgb="FFFFFF00"/>
                </patternFill>
              </fill>
            </x14:dxf>
          </x14:cfRule>
          <x14:cfRule type="containsText" priority="6176" operator="containsText" id="{29DFFA98-5586-4824-81A1-5DF8EBD9C93A}">
            <xm:f>NOT(ISERROR(SEARCH('Listados Datos'!$P$6,Z436)))</xm:f>
            <xm:f>'Listados Datos'!$P$6</xm:f>
            <x14:dxf>
              <fill>
                <patternFill>
                  <bgColor rgb="FFFFC000"/>
                </patternFill>
              </fill>
            </x14:dxf>
          </x14:cfRule>
          <x14:cfRule type="containsText" priority="6177" operator="containsText" id="{E0B1945F-C2E4-4B76-9D6D-756CC6E6BE40}">
            <xm:f>NOT(ISERROR(SEARCH('Listados Datos'!$P$7,Z436)))</xm:f>
            <xm:f>'Listados Datos'!$P$7</xm:f>
            <x14:dxf>
              <fill>
                <patternFill>
                  <bgColor rgb="FFFF0000"/>
                </patternFill>
              </fill>
            </x14:dxf>
          </x14:cfRule>
          <xm:sqref>Z436:Z437</xm:sqref>
        </x14:conditionalFormatting>
        <x14:conditionalFormatting xmlns:xm="http://schemas.microsoft.com/office/excel/2006/main">
          <x14:cfRule type="containsText" priority="6149" operator="containsText" id="{D426784B-CBFB-44B6-AC19-9DB7685EEEA9}">
            <xm:f>NOT(ISERROR(SEARCH('Listados Datos'!$T$3,AT436)))</xm:f>
            <xm:f>'Listados Datos'!$T$3</xm:f>
            <x14:dxf>
              <fill>
                <patternFill patternType="solid">
                  <bgColor rgb="FFC00000"/>
                </patternFill>
              </fill>
            </x14:dxf>
          </x14:cfRule>
          <x14:cfRule type="containsText" priority="6150" operator="containsText" id="{DD178F71-B4EE-4C88-A310-3792445895ED}">
            <xm:f>NOT(ISERROR(SEARCH('Listados Datos'!$T$4,AT436)))</xm:f>
            <xm:f>'Listados Datos'!$T$4</xm:f>
            <x14:dxf>
              <font>
                <b/>
                <i val="0"/>
                <color theme="0"/>
              </font>
              <fill>
                <patternFill>
                  <bgColor rgb="FFE26B0A"/>
                </patternFill>
              </fill>
            </x14:dxf>
          </x14:cfRule>
          <x14:cfRule type="containsText" priority="6151" operator="containsText" id="{8058A4E6-A1A5-4209-80B2-C20C5B9DE276}">
            <xm:f>NOT(ISERROR(SEARCH('Listados Datos'!$T$5,AT436)))</xm:f>
            <xm:f>'Listados Datos'!$T$5</xm:f>
            <x14:dxf>
              <font>
                <b/>
                <i val="0"/>
                <color auto="1"/>
              </font>
              <fill>
                <patternFill>
                  <bgColor rgb="FFFFFF00"/>
                </patternFill>
              </fill>
            </x14:dxf>
          </x14:cfRule>
          <x14:cfRule type="containsText" priority="6152" operator="containsText" id="{DF31533B-D2C5-411E-843F-44113CE29E78}">
            <xm:f>NOT(ISERROR(SEARCH('Listados Datos'!$T$6,AT436)))</xm:f>
            <xm:f>'Listados Datos'!$T$6</xm:f>
            <x14:dxf>
              <font>
                <b/>
                <i val="0"/>
              </font>
              <fill>
                <patternFill>
                  <bgColor rgb="FF92D050"/>
                </patternFill>
              </fill>
            </x14:dxf>
          </x14:cfRule>
          <xm:sqref>AT436</xm:sqref>
        </x14:conditionalFormatting>
        <x14:conditionalFormatting xmlns:xm="http://schemas.microsoft.com/office/excel/2006/main">
          <x14:cfRule type="containsText" priority="6139" operator="containsText" id="{96A0C2A4-E1B9-40C8-BC9D-C37D4C665FA2}">
            <xm:f>NOT(ISERROR(SEARCH('Listados Datos'!$P$3,AR436)))</xm:f>
            <xm:f>'Listados Datos'!$P$3</xm:f>
            <x14:dxf>
              <fill>
                <patternFill>
                  <bgColor rgb="FF99CC00"/>
                </patternFill>
              </fill>
            </x14:dxf>
          </x14:cfRule>
          <x14:cfRule type="containsText" priority="6140" operator="containsText" id="{FAD6BBE3-D8B2-46C5-8F41-93BC8D771532}">
            <xm:f>NOT(ISERROR(SEARCH('Listados Datos'!$P$4,AR436)))</xm:f>
            <xm:f>'Listados Datos'!$P$4</xm:f>
            <x14:dxf>
              <fill>
                <patternFill>
                  <bgColor rgb="FF33CC33"/>
                </patternFill>
              </fill>
            </x14:dxf>
          </x14:cfRule>
          <x14:cfRule type="containsText" priority="6141" operator="containsText" id="{5097321F-6334-4D3F-B08F-1288369D8630}">
            <xm:f>NOT(ISERROR(SEARCH('Listados Datos'!$P$5,AR436)))</xm:f>
            <xm:f>'Listados Datos'!$P$5</xm:f>
            <x14:dxf>
              <fill>
                <patternFill>
                  <bgColor rgb="FFFFFF00"/>
                </patternFill>
              </fill>
            </x14:dxf>
          </x14:cfRule>
          <x14:cfRule type="containsText" priority="6142" operator="containsText" id="{DF787B36-9083-4F2A-9DF2-6F4EED10AAFB}">
            <xm:f>NOT(ISERROR(SEARCH('Listados Datos'!$P$6,AR436)))</xm:f>
            <xm:f>'Listados Datos'!$P$6</xm:f>
            <x14:dxf>
              <fill>
                <patternFill>
                  <bgColor rgb="FFFFC000"/>
                </patternFill>
              </fill>
            </x14:dxf>
          </x14:cfRule>
          <x14:cfRule type="containsText" priority="6143" operator="containsText" id="{492C8B2A-9B9A-4E93-AD83-FEA3BD0EE895}">
            <xm:f>NOT(ISERROR(SEARCH('Listados Datos'!$P$7,AR436)))</xm:f>
            <xm:f>'Listados Datos'!$P$7</xm:f>
            <x14:dxf>
              <fill>
                <patternFill>
                  <bgColor rgb="FFFF0000"/>
                </patternFill>
              </fill>
            </x14:dxf>
          </x14:cfRule>
          <xm:sqref>AR436</xm:sqref>
        </x14:conditionalFormatting>
        <x14:conditionalFormatting xmlns:xm="http://schemas.microsoft.com/office/excel/2006/main">
          <x14:cfRule type="containsText" priority="6135" operator="containsText" id="{9EBA317A-C1A6-4186-95DA-B99F1EEB1A56}">
            <xm:f>NOT(ISERROR(SEARCH('Listados Datos'!$T$3,AT437)))</xm:f>
            <xm:f>'Listados Datos'!$T$3</xm:f>
            <x14:dxf>
              <fill>
                <patternFill patternType="solid">
                  <bgColor rgb="FFC00000"/>
                </patternFill>
              </fill>
            </x14:dxf>
          </x14:cfRule>
          <x14:cfRule type="containsText" priority="6136" operator="containsText" id="{8FD8FF95-A0EF-4C13-9EAB-D341A43A8754}">
            <xm:f>NOT(ISERROR(SEARCH('Listados Datos'!$T$4,AT437)))</xm:f>
            <xm:f>'Listados Datos'!$T$4</xm:f>
            <x14:dxf>
              <font>
                <b/>
                <i val="0"/>
                <color theme="0"/>
              </font>
              <fill>
                <patternFill>
                  <bgColor rgb="FFE26B0A"/>
                </patternFill>
              </fill>
            </x14:dxf>
          </x14:cfRule>
          <x14:cfRule type="containsText" priority="6137" operator="containsText" id="{F3209923-2F46-49CA-9C10-0AF11421F7FE}">
            <xm:f>NOT(ISERROR(SEARCH('Listados Datos'!$T$5,AT437)))</xm:f>
            <xm:f>'Listados Datos'!$T$5</xm:f>
            <x14:dxf>
              <font>
                <b/>
                <i val="0"/>
                <color auto="1"/>
              </font>
              <fill>
                <patternFill>
                  <bgColor rgb="FFFFFF00"/>
                </patternFill>
              </fill>
            </x14:dxf>
          </x14:cfRule>
          <x14:cfRule type="containsText" priority="6138" operator="containsText" id="{78506DCC-AF7E-49E5-8C1F-7568A122B457}">
            <xm:f>NOT(ISERROR(SEARCH('Listados Datos'!$T$6,AT437)))</xm:f>
            <xm:f>'Listados Datos'!$T$6</xm:f>
            <x14:dxf>
              <font>
                <b/>
                <i val="0"/>
              </font>
              <fill>
                <patternFill>
                  <bgColor rgb="FF92D050"/>
                </patternFill>
              </fill>
            </x14:dxf>
          </x14:cfRule>
          <xm:sqref>AT437</xm:sqref>
        </x14:conditionalFormatting>
        <x14:conditionalFormatting xmlns:xm="http://schemas.microsoft.com/office/excel/2006/main">
          <x14:cfRule type="containsText" priority="6125" operator="containsText" id="{7F9934E7-3F06-4AE7-9D21-5375A5B072C5}">
            <xm:f>NOT(ISERROR(SEARCH('Listados Datos'!$P$3,AR437)))</xm:f>
            <xm:f>'Listados Datos'!$P$3</xm:f>
            <x14:dxf>
              <fill>
                <patternFill>
                  <bgColor rgb="FF99CC00"/>
                </patternFill>
              </fill>
            </x14:dxf>
          </x14:cfRule>
          <x14:cfRule type="containsText" priority="6126" operator="containsText" id="{F7DC96C7-DDD3-4702-A257-5E32CA97B048}">
            <xm:f>NOT(ISERROR(SEARCH('Listados Datos'!$P$4,AR437)))</xm:f>
            <xm:f>'Listados Datos'!$P$4</xm:f>
            <x14:dxf>
              <fill>
                <patternFill>
                  <bgColor rgb="FF33CC33"/>
                </patternFill>
              </fill>
            </x14:dxf>
          </x14:cfRule>
          <x14:cfRule type="containsText" priority="6127" operator="containsText" id="{8A9CBB29-D5B8-4312-B2C7-E3D91B11029A}">
            <xm:f>NOT(ISERROR(SEARCH('Listados Datos'!$P$5,AR437)))</xm:f>
            <xm:f>'Listados Datos'!$P$5</xm:f>
            <x14:dxf>
              <fill>
                <patternFill>
                  <bgColor rgb="FFFFFF00"/>
                </patternFill>
              </fill>
            </x14:dxf>
          </x14:cfRule>
          <x14:cfRule type="containsText" priority="6128" operator="containsText" id="{A579E88B-579C-45AB-8031-77BAFE5D5962}">
            <xm:f>NOT(ISERROR(SEARCH('Listados Datos'!$P$6,AR437)))</xm:f>
            <xm:f>'Listados Datos'!$P$6</xm:f>
            <x14:dxf>
              <fill>
                <patternFill>
                  <bgColor rgb="FFFFC000"/>
                </patternFill>
              </fill>
            </x14:dxf>
          </x14:cfRule>
          <x14:cfRule type="containsText" priority="6129" operator="containsText" id="{284BDFF7-7587-4C50-B873-33177D43737F}">
            <xm:f>NOT(ISERROR(SEARCH('Listados Datos'!$P$7,AR437)))</xm:f>
            <xm:f>'Listados Datos'!$P$7</xm:f>
            <x14:dxf>
              <fill>
                <patternFill>
                  <bgColor rgb="FFFF0000"/>
                </patternFill>
              </fill>
            </x14:dxf>
          </x14:cfRule>
          <xm:sqref>AR437</xm:sqref>
        </x14:conditionalFormatting>
        <x14:conditionalFormatting xmlns:xm="http://schemas.microsoft.com/office/excel/2006/main">
          <x14:cfRule type="containsText" priority="6121" operator="containsText" id="{17046B17-4307-4452-AFB5-B1579DB18A44}">
            <xm:f>NOT(ISERROR(SEARCH('Listados Datos'!$T$3,AT441)))</xm:f>
            <xm:f>'Listados Datos'!$T$3</xm:f>
            <x14:dxf>
              <fill>
                <patternFill patternType="solid">
                  <bgColor rgb="FFC00000"/>
                </patternFill>
              </fill>
            </x14:dxf>
          </x14:cfRule>
          <x14:cfRule type="containsText" priority="6122" operator="containsText" id="{417B3A82-0A41-4D00-96BB-256EC997C5DE}">
            <xm:f>NOT(ISERROR(SEARCH('Listados Datos'!$T$4,AT441)))</xm:f>
            <xm:f>'Listados Datos'!$T$4</xm:f>
            <x14:dxf>
              <font>
                <b/>
                <i val="0"/>
                <color theme="0"/>
              </font>
              <fill>
                <patternFill>
                  <bgColor rgb="FFE26B0A"/>
                </patternFill>
              </fill>
            </x14:dxf>
          </x14:cfRule>
          <x14:cfRule type="containsText" priority="6123" operator="containsText" id="{598DE5B9-4AC2-4792-8DFA-714A992F278B}">
            <xm:f>NOT(ISERROR(SEARCH('Listados Datos'!$T$5,AT441)))</xm:f>
            <xm:f>'Listados Datos'!$T$5</xm:f>
            <x14:dxf>
              <font>
                <b/>
                <i val="0"/>
                <color auto="1"/>
              </font>
              <fill>
                <patternFill>
                  <bgColor rgb="FFFFFF00"/>
                </patternFill>
              </fill>
            </x14:dxf>
          </x14:cfRule>
          <x14:cfRule type="containsText" priority="6124" operator="containsText" id="{0257C1C1-1D95-4D73-B475-14A59B698E4D}">
            <xm:f>NOT(ISERROR(SEARCH('Listados Datos'!$T$6,AT441)))</xm:f>
            <xm:f>'Listados Datos'!$T$6</xm:f>
            <x14:dxf>
              <font>
                <b/>
                <i val="0"/>
              </font>
              <fill>
                <patternFill>
                  <bgColor rgb="FF92D050"/>
                </patternFill>
              </fill>
            </x14:dxf>
          </x14:cfRule>
          <xm:sqref>AT441</xm:sqref>
        </x14:conditionalFormatting>
        <x14:conditionalFormatting xmlns:xm="http://schemas.microsoft.com/office/excel/2006/main">
          <x14:cfRule type="containsText" priority="6111" operator="containsText" id="{56B8D84D-18AD-441B-A7A4-879516D364F8}">
            <xm:f>NOT(ISERROR(SEARCH('Listados Datos'!$P$3,AR441)))</xm:f>
            <xm:f>'Listados Datos'!$P$3</xm:f>
            <x14:dxf>
              <fill>
                <patternFill>
                  <bgColor rgb="FF99CC00"/>
                </patternFill>
              </fill>
            </x14:dxf>
          </x14:cfRule>
          <x14:cfRule type="containsText" priority="6112" operator="containsText" id="{29E05B75-EFB4-4140-9F30-834A1CD5CD98}">
            <xm:f>NOT(ISERROR(SEARCH('Listados Datos'!$P$4,AR441)))</xm:f>
            <xm:f>'Listados Datos'!$P$4</xm:f>
            <x14:dxf>
              <fill>
                <patternFill>
                  <bgColor rgb="FF33CC33"/>
                </patternFill>
              </fill>
            </x14:dxf>
          </x14:cfRule>
          <x14:cfRule type="containsText" priority="6113" operator="containsText" id="{F36B79D8-2EE6-4630-955C-1346CE1BB56B}">
            <xm:f>NOT(ISERROR(SEARCH('Listados Datos'!$P$5,AR441)))</xm:f>
            <xm:f>'Listados Datos'!$P$5</xm:f>
            <x14:dxf>
              <fill>
                <patternFill>
                  <bgColor rgb="FFFFFF00"/>
                </patternFill>
              </fill>
            </x14:dxf>
          </x14:cfRule>
          <x14:cfRule type="containsText" priority="6114" operator="containsText" id="{5F62E5AB-A4A5-4A4F-A589-C336D2BF230E}">
            <xm:f>NOT(ISERROR(SEARCH('Listados Datos'!$P$6,AR441)))</xm:f>
            <xm:f>'Listados Datos'!$P$6</xm:f>
            <x14:dxf>
              <fill>
                <patternFill>
                  <bgColor rgb="FFFFC000"/>
                </patternFill>
              </fill>
            </x14:dxf>
          </x14:cfRule>
          <x14:cfRule type="containsText" priority="6115" operator="containsText" id="{962B7DD3-EA9B-4BF3-A379-3D36C2656CE2}">
            <xm:f>NOT(ISERROR(SEARCH('Listados Datos'!$P$7,AR441)))</xm:f>
            <xm:f>'Listados Datos'!$P$7</xm:f>
            <x14:dxf>
              <fill>
                <patternFill>
                  <bgColor rgb="FFFF0000"/>
                </patternFill>
              </fill>
            </x14:dxf>
          </x14:cfRule>
          <xm:sqref>AR441</xm:sqref>
        </x14:conditionalFormatting>
        <x14:conditionalFormatting xmlns:xm="http://schemas.microsoft.com/office/excel/2006/main">
          <x14:cfRule type="containsText" priority="6107" operator="containsText" id="{6D690970-9B36-406E-B91A-47E3B3E88D71}">
            <xm:f>NOT(ISERROR(SEARCH('Listados Datos'!$T$3,AF438)))</xm:f>
            <xm:f>'Listados Datos'!$T$3</xm:f>
            <x14:dxf>
              <fill>
                <patternFill patternType="solid">
                  <bgColor rgb="FFC00000"/>
                </patternFill>
              </fill>
            </x14:dxf>
          </x14:cfRule>
          <x14:cfRule type="containsText" priority="6108" operator="containsText" id="{7C415917-F025-4CB1-A48A-DF5434BB9D5C}">
            <xm:f>NOT(ISERROR(SEARCH('Listados Datos'!$T$4,AF438)))</xm:f>
            <xm:f>'Listados Datos'!$T$4</xm:f>
            <x14:dxf>
              <font>
                <b/>
                <i val="0"/>
                <color theme="0"/>
              </font>
              <fill>
                <patternFill>
                  <bgColor rgb="FFE26B0A"/>
                </patternFill>
              </fill>
            </x14:dxf>
          </x14:cfRule>
          <x14:cfRule type="containsText" priority="6109" operator="containsText" id="{6B5EF606-EA5E-4869-9BB4-EB84DDD44D55}">
            <xm:f>NOT(ISERROR(SEARCH('Listados Datos'!$T$5,AF438)))</xm:f>
            <xm:f>'Listados Datos'!$T$5</xm:f>
            <x14:dxf>
              <font>
                <b/>
                <i val="0"/>
                <color auto="1"/>
              </font>
              <fill>
                <patternFill>
                  <bgColor rgb="FFFFFF00"/>
                </patternFill>
              </fill>
            </x14:dxf>
          </x14:cfRule>
          <x14:cfRule type="containsText" priority="6110" operator="containsText" id="{5DBAB69B-DB9B-4D6F-B1B3-8AC5E5AFEF17}">
            <xm:f>NOT(ISERROR(SEARCH('Listados Datos'!$T$6,AF438)))</xm:f>
            <xm:f>'Listados Datos'!$T$6</xm:f>
            <x14:dxf>
              <font>
                <b/>
                <i val="0"/>
              </font>
              <fill>
                <patternFill>
                  <bgColor rgb="FF92D050"/>
                </patternFill>
              </fill>
            </x14:dxf>
          </x14:cfRule>
          <xm:sqref>AF438:AF439</xm:sqref>
        </x14:conditionalFormatting>
        <x14:conditionalFormatting xmlns:xm="http://schemas.microsoft.com/office/excel/2006/main">
          <x14:cfRule type="containsText" priority="6103" operator="containsText" id="{1AAD825B-7E15-45F2-A8A9-DB04CBEB2349}">
            <xm:f>NOT(ISERROR(SEARCH('Listados Datos'!$T$3,AB438)))</xm:f>
            <xm:f>'Listados Datos'!$T$3</xm:f>
            <x14:dxf>
              <fill>
                <patternFill patternType="solid">
                  <bgColor rgb="FFC00000"/>
                </patternFill>
              </fill>
            </x14:dxf>
          </x14:cfRule>
          <x14:cfRule type="containsText" priority="6104" operator="containsText" id="{092C7812-9AB5-4CE3-88FB-1F755DE2F3A3}">
            <xm:f>NOT(ISERROR(SEARCH('Listados Datos'!$T$4,AB438)))</xm:f>
            <xm:f>'Listados Datos'!$T$4</xm:f>
            <x14:dxf>
              <font>
                <b/>
                <i val="0"/>
                <color theme="0"/>
              </font>
              <fill>
                <patternFill>
                  <bgColor rgb="FFE26B0A"/>
                </patternFill>
              </fill>
            </x14:dxf>
          </x14:cfRule>
          <x14:cfRule type="containsText" priority="6105" operator="containsText" id="{1B19DEC5-8D3E-41E0-BA7E-3690B3FAAEE7}">
            <xm:f>NOT(ISERROR(SEARCH('Listados Datos'!$T$5,AB438)))</xm:f>
            <xm:f>'Listados Datos'!$T$5</xm:f>
            <x14:dxf>
              <font>
                <b/>
                <i val="0"/>
                <color auto="1"/>
              </font>
              <fill>
                <patternFill>
                  <bgColor rgb="FFFFFF00"/>
                </patternFill>
              </fill>
            </x14:dxf>
          </x14:cfRule>
          <x14:cfRule type="containsText" priority="6106" operator="containsText" id="{D46159BC-1E25-4267-93DF-369ED51E677E}">
            <xm:f>NOT(ISERROR(SEARCH('Listados Datos'!$T$6,AB438)))</xm:f>
            <xm:f>'Listados Datos'!$T$6</xm:f>
            <x14:dxf>
              <font>
                <b/>
                <i val="0"/>
              </font>
              <fill>
                <patternFill>
                  <bgColor rgb="FF92D050"/>
                </patternFill>
              </fill>
            </x14:dxf>
          </x14:cfRule>
          <xm:sqref>AB438:AB439</xm:sqref>
        </x14:conditionalFormatting>
        <x14:conditionalFormatting xmlns:xm="http://schemas.microsoft.com/office/excel/2006/main">
          <x14:cfRule type="containsText" priority="6093" operator="containsText" id="{D57794AC-AF6E-4973-B500-77ACD54FBC2A}">
            <xm:f>NOT(ISERROR(SEARCH('Listados Datos'!$P$3,Z438)))</xm:f>
            <xm:f>'Listados Datos'!$P$3</xm:f>
            <x14:dxf>
              <fill>
                <patternFill>
                  <bgColor rgb="FF99CC00"/>
                </patternFill>
              </fill>
            </x14:dxf>
          </x14:cfRule>
          <x14:cfRule type="containsText" priority="6094" operator="containsText" id="{8308F478-2227-4D14-A0F6-E7FF5D43AC3E}">
            <xm:f>NOT(ISERROR(SEARCH('Listados Datos'!$P$4,Z438)))</xm:f>
            <xm:f>'Listados Datos'!$P$4</xm:f>
            <x14:dxf>
              <fill>
                <patternFill>
                  <bgColor rgb="FF33CC33"/>
                </patternFill>
              </fill>
            </x14:dxf>
          </x14:cfRule>
          <x14:cfRule type="containsText" priority="6095" operator="containsText" id="{6135DA8C-5DAE-4055-AA53-AD8F9851D780}">
            <xm:f>NOT(ISERROR(SEARCH('Listados Datos'!$P$5,Z438)))</xm:f>
            <xm:f>'Listados Datos'!$P$5</xm:f>
            <x14:dxf>
              <fill>
                <patternFill>
                  <bgColor rgb="FFFFFF00"/>
                </patternFill>
              </fill>
            </x14:dxf>
          </x14:cfRule>
          <x14:cfRule type="containsText" priority="6096" operator="containsText" id="{6553B4D1-010A-4D88-9947-5FC3857F1989}">
            <xm:f>NOT(ISERROR(SEARCH('Listados Datos'!$P$6,Z438)))</xm:f>
            <xm:f>'Listados Datos'!$P$6</xm:f>
            <x14:dxf>
              <fill>
                <patternFill>
                  <bgColor rgb="FFFFC000"/>
                </patternFill>
              </fill>
            </x14:dxf>
          </x14:cfRule>
          <x14:cfRule type="containsText" priority="6097" operator="containsText" id="{38CB3FA1-3F93-4F7F-9C97-AF63D12371A8}">
            <xm:f>NOT(ISERROR(SEARCH('Listados Datos'!$P$7,Z438)))</xm:f>
            <xm:f>'Listados Datos'!$P$7</xm:f>
            <x14:dxf>
              <fill>
                <patternFill>
                  <bgColor rgb="FFFF0000"/>
                </patternFill>
              </fill>
            </x14:dxf>
          </x14:cfRule>
          <xm:sqref>Z438:Z439</xm:sqref>
        </x14:conditionalFormatting>
        <x14:conditionalFormatting xmlns:xm="http://schemas.microsoft.com/office/excel/2006/main">
          <x14:cfRule type="containsText" priority="6079" operator="containsText" id="{BD96FB50-29A7-4376-B302-98EC46C686C1}">
            <xm:f>NOT(ISERROR(SEARCH('Listados Datos'!$T$3,AT438)))</xm:f>
            <xm:f>'Listados Datos'!$T$3</xm:f>
            <x14:dxf>
              <fill>
                <patternFill patternType="solid">
                  <bgColor rgb="FFC00000"/>
                </patternFill>
              </fill>
            </x14:dxf>
          </x14:cfRule>
          <x14:cfRule type="containsText" priority="6080" operator="containsText" id="{35FF5898-0EDC-4FD4-A432-1F5016D70FE4}">
            <xm:f>NOT(ISERROR(SEARCH('Listados Datos'!$T$4,AT438)))</xm:f>
            <xm:f>'Listados Datos'!$T$4</xm:f>
            <x14:dxf>
              <font>
                <b/>
                <i val="0"/>
                <color theme="0"/>
              </font>
              <fill>
                <patternFill>
                  <bgColor rgb="FFE26B0A"/>
                </patternFill>
              </fill>
            </x14:dxf>
          </x14:cfRule>
          <x14:cfRule type="containsText" priority="6081" operator="containsText" id="{8AB0445C-7FDA-4AB4-92AC-9FB4632A221F}">
            <xm:f>NOT(ISERROR(SEARCH('Listados Datos'!$T$5,AT438)))</xm:f>
            <xm:f>'Listados Datos'!$T$5</xm:f>
            <x14:dxf>
              <font>
                <b/>
                <i val="0"/>
                <color auto="1"/>
              </font>
              <fill>
                <patternFill>
                  <bgColor rgb="FFFFFF00"/>
                </patternFill>
              </fill>
            </x14:dxf>
          </x14:cfRule>
          <x14:cfRule type="containsText" priority="6082" operator="containsText" id="{D23A2690-680A-4CD8-B9EE-12A559A7F0CF}">
            <xm:f>NOT(ISERROR(SEARCH('Listados Datos'!$T$6,AT438)))</xm:f>
            <xm:f>'Listados Datos'!$T$6</xm:f>
            <x14:dxf>
              <font>
                <b/>
                <i val="0"/>
              </font>
              <fill>
                <patternFill>
                  <bgColor rgb="FF92D050"/>
                </patternFill>
              </fill>
            </x14:dxf>
          </x14:cfRule>
          <xm:sqref>AT438</xm:sqref>
        </x14:conditionalFormatting>
        <x14:conditionalFormatting xmlns:xm="http://schemas.microsoft.com/office/excel/2006/main">
          <x14:cfRule type="containsText" priority="6069" operator="containsText" id="{E5DB2C31-8581-47C4-B27C-CC65F310A919}">
            <xm:f>NOT(ISERROR(SEARCH('Listados Datos'!$P$3,AR438)))</xm:f>
            <xm:f>'Listados Datos'!$P$3</xm:f>
            <x14:dxf>
              <fill>
                <patternFill>
                  <bgColor rgb="FF99CC00"/>
                </patternFill>
              </fill>
            </x14:dxf>
          </x14:cfRule>
          <x14:cfRule type="containsText" priority="6070" operator="containsText" id="{0C6B4661-BF8F-4D00-9AEF-015F5A23A31E}">
            <xm:f>NOT(ISERROR(SEARCH('Listados Datos'!$P$4,AR438)))</xm:f>
            <xm:f>'Listados Datos'!$P$4</xm:f>
            <x14:dxf>
              <fill>
                <patternFill>
                  <bgColor rgb="FF33CC33"/>
                </patternFill>
              </fill>
            </x14:dxf>
          </x14:cfRule>
          <x14:cfRule type="containsText" priority="6071" operator="containsText" id="{A069AEE5-28ED-40E7-954D-48C4718598FD}">
            <xm:f>NOT(ISERROR(SEARCH('Listados Datos'!$P$5,AR438)))</xm:f>
            <xm:f>'Listados Datos'!$P$5</xm:f>
            <x14:dxf>
              <fill>
                <patternFill>
                  <bgColor rgb="FFFFFF00"/>
                </patternFill>
              </fill>
            </x14:dxf>
          </x14:cfRule>
          <x14:cfRule type="containsText" priority="6072" operator="containsText" id="{8317FFA5-B012-48AD-93A9-E91EC11DF148}">
            <xm:f>NOT(ISERROR(SEARCH('Listados Datos'!$P$6,AR438)))</xm:f>
            <xm:f>'Listados Datos'!$P$6</xm:f>
            <x14:dxf>
              <fill>
                <patternFill>
                  <bgColor rgb="FFFFC000"/>
                </patternFill>
              </fill>
            </x14:dxf>
          </x14:cfRule>
          <x14:cfRule type="containsText" priority="6073" operator="containsText" id="{A6C48540-5143-4D8B-91C5-E1DB86F4D867}">
            <xm:f>NOT(ISERROR(SEARCH('Listados Datos'!$P$7,AR438)))</xm:f>
            <xm:f>'Listados Datos'!$P$7</xm:f>
            <x14:dxf>
              <fill>
                <patternFill>
                  <bgColor rgb="FFFF0000"/>
                </patternFill>
              </fill>
            </x14:dxf>
          </x14:cfRule>
          <xm:sqref>AR438</xm:sqref>
        </x14:conditionalFormatting>
        <x14:conditionalFormatting xmlns:xm="http://schemas.microsoft.com/office/excel/2006/main">
          <x14:cfRule type="containsText" priority="6065" operator="containsText" id="{6226DF2E-DF65-4BE6-9816-C3822D8905C6}">
            <xm:f>NOT(ISERROR(SEARCH('Listados Datos'!$T$3,AT439)))</xm:f>
            <xm:f>'Listados Datos'!$T$3</xm:f>
            <x14:dxf>
              <fill>
                <patternFill patternType="solid">
                  <bgColor rgb="FFC00000"/>
                </patternFill>
              </fill>
            </x14:dxf>
          </x14:cfRule>
          <x14:cfRule type="containsText" priority="6066" operator="containsText" id="{D448B600-43B0-4672-9693-AA13348B5118}">
            <xm:f>NOT(ISERROR(SEARCH('Listados Datos'!$T$4,AT439)))</xm:f>
            <xm:f>'Listados Datos'!$T$4</xm:f>
            <x14:dxf>
              <font>
                <b/>
                <i val="0"/>
                <color theme="0"/>
              </font>
              <fill>
                <patternFill>
                  <bgColor rgb="FFE26B0A"/>
                </patternFill>
              </fill>
            </x14:dxf>
          </x14:cfRule>
          <x14:cfRule type="containsText" priority="6067" operator="containsText" id="{29ECBA68-FD25-4B98-9CB6-F0FB40D384B0}">
            <xm:f>NOT(ISERROR(SEARCH('Listados Datos'!$T$5,AT439)))</xm:f>
            <xm:f>'Listados Datos'!$T$5</xm:f>
            <x14:dxf>
              <font>
                <b/>
                <i val="0"/>
                <color auto="1"/>
              </font>
              <fill>
                <patternFill>
                  <bgColor rgb="FFFFFF00"/>
                </patternFill>
              </fill>
            </x14:dxf>
          </x14:cfRule>
          <x14:cfRule type="containsText" priority="6068" operator="containsText" id="{2A600BE0-8E08-40D1-B013-E80B20E4776D}">
            <xm:f>NOT(ISERROR(SEARCH('Listados Datos'!$T$6,AT439)))</xm:f>
            <xm:f>'Listados Datos'!$T$6</xm:f>
            <x14:dxf>
              <font>
                <b/>
                <i val="0"/>
              </font>
              <fill>
                <patternFill>
                  <bgColor rgb="FF92D050"/>
                </patternFill>
              </fill>
            </x14:dxf>
          </x14:cfRule>
          <xm:sqref>AT439</xm:sqref>
        </x14:conditionalFormatting>
        <x14:conditionalFormatting xmlns:xm="http://schemas.microsoft.com/office/excel/2006/main">
          <x14:cfRule type="containsText" priority="6055" operator="containsText" id="{CA1B5AB2-1C32-4421-A998-B2E35D9DA8D7}">
            <xm:f>NOT(ISERROR(SEARCH('Listados Datos'!$P$3,AR439)))</xm:f>
            <xm:f>'Listados Datos'!$P$3</xm:f>
            <x14:dxf>
              <fill>
                <patternFill>
                  <bgColor rgb="FF99CC00"/>
                </patternFill>
              </fill>
            </x14:dxf>
          </x14:cfRule>
          <x14:cfRule type="containsText" priority="6056" operator="containsText" id="{6B017667-5B8C-4113-A631-8FD0DD34F56D}">
            <xm:f>NOT(ISERROR(SEARCH('Listados Datos'!$P$4,AR439)))</xm:f>
            <xm:f>'Listados Datos'!$P$4</xm:f>
            <x14:dxf>
              <fill>
                <patternFill>
                  <bgColor rgb="FF33CC33"/>
                </patternFill>
              </fill>
            </x14:dxf>
          </x14:cfRule>
          <x14:cfRule type="containsText" priority="6057" operator="containsText" id="{B7DDA010-9584-46C5-9A05-5E15D0EB5BAD}">
            <xm:f>NOT(ISERROR(SEARCH('Listados Datos'!$P$5,AR439)))</xm:f>
            <xm:f>'Listados Datos'!$P$5</xm:f>
            <x14:dxf>
              <fill>
                <patternFill>
                  <bgColor rgb="FFFFFF00"/>
                </patternFill>
              </fill>
            </x14:dxf>
          </x14:cfRule>
          <x14:cfRule type="containsText" priority="6058" operator="containsText" id="{2C1BA293-6BEE-4053-A92A-3C4C8291669C}">
            <xm:f>NOT(ISERROR(SEARCH('Listados Datos'!$P$6,AR439)))</xm:f>
            <xm:f>'Listados Datos'!$P$6</xm:f>
            <x14:dxf>
              <fill>
                <patternFill>
                  <bgColor rgb="FFFFC000"/>
                </patternFill>
              </fill>
            </x14:dxf>
          </x14:cfRule>
          <x14:cfRule type="containsText" priority="6059" operator="containsText" id="{F78B1E08-E8E6-426E-AD00-F7B4E0C5109A}">
            <xm:f>NOT(ISERROR(SEARCH('Listados Datos'!$P$7,AR439)))</xm:f>
            <xm:f>'Listados Datos'!$P$7</xm:f>
            <x14:dxf>
              <fill>
                <patternFill>
                  <bgColor rgb="FFFF0000"/>
                </patternFill>
              </fill>
            </x14:dxf>
          </x14:cfRule>
          <xm:sqref>AR439</xm:sqref>
        </x14:conditionalFormatting>
        <x14:conditionalFormatting xmlns:xm="http://schemas.microsoft.com/office/excel/2006/main">
          <x14:cfRule type="containsText" priority="5779" operator="containsText" id="{5D4B9CDF-E560-4FBB-94CD-C8468D0C3445}">
            <xm:f>NOT(ISERROR(SEARCH('Listados Datos'!$T$3,AF454)))</xm:f>
            <xm:f>'Listados Datos'!$T$3</xm:f>
            <x14:dxf>
              <fill>
                <patternFill patternType="solid">
                  <bgColor rgb="FFC00000"/>
                </patternFill>
              </fill>
            </x14:dxf>
          </x14:cfRule>
          <x14:cfRule type="containsText" priority="5780" operator="containsText" id="{625869A4-7A28-4B26-8EB1-2C9FFDE343F4}">
            <xm:f>NOT(ISERROR(SEARCH('Listados Datos'!$T$4,AF454)))</xm:f>
            <xm:f>'Listados Datos'!$T$4</xm:f>
            <x14:dxf>
              <font>
                <b/>
                <i val="0"/>
                <color theme="0"/>
              </font>
              <fill>
                <patternFill>
                  <bgColor rgb="FFE26B0A"/>
                </patternFill>
              </fill>
            </x14:dxf>
          </x14:cfRule>
          <x14:cfRule type="containsText" priority="5781" operator="containsText" id="{ED6CB6CB-A1AA-49CD-A73C-A428D215D885}">
            <xm:f>NOT(ISERROR(SEARCH('Listados Datos'!$T$5,AF454)))</xm:f>
            <xm:f>'Listados Datos'!$T$5</xm:f>
            <x14:dxf>
              <font>
                <b/>
                <i val="0"/>
                <color auto="1"/>
              </font>
              <fill>
                <patternFill>
                  <bgColor rgb="FFFFFF00"/>
                </patternFill>
              </fill>
            </x14:dxf>
          </x14:cfRule>
          <x14:cfRule type="containsText" priority="5782" operator="containsText" id="{CF5CE1B8-4DD5-437C-AAB5-32753B641A5D}">
            <xm:f>NOT(ISERROR(SEARCH('Listados Datos'!$T$6,AF454)))</xm:f>
            <xm:f>'Listados Datos'!$T$6</xm:f>
            <x14:dxf>
              <font>
                <b/>
                <i val="0"/>
              </font>
              <fill>
                <patternFill>
                  <bgColor rgb="FF92D050"/>
                </patternFill>
              </fill>
            </x14:dxf>
          </x14:cfRule>
          <xm:sqref>AF454:AF455 AF459</xm:sqref>
        </x14:conditionalFormatting>
        <x14:conditionalFormatting xmlns:xm="http://schemas.microsoft.com/office/excel/2006/main">
          <x14:cfRule type="containsText" priority="5775" operator="containsText" id="{7E77D28A-0E01-47B5-9ECF-0513BBC8331F}">
            <xm:f>NOT(ISERROR(SEARCH('Listados Datos'!$T$3,AB454)))</xm:f>
            <xm:f>'Listados Datos'!$T$3</xm:f>
            <x14:dxf>
              <fill>
                <patternFill patternType="solid">
                  <bgColor rgb="FFC00000"/>
                </patternFill>
              </fill>
            </x14:dxf>
          </x14:cfRule>
          <x14:cfRule type="containsText" priority="5776" operator="containsText" id="{5D732369-6433-4914-A6AD-EEE72AFABAF5}">
            <xm:f>NOT(ISERROR(SEARCH('Listados Datos'!$T$4,AB454)))</xm:f>
            <xm:f>'Listados Datos'!$T$4</xm:f>
            <x14:dxf>
              <font>
                <b/>
                <i val="0"/>
                <color theme="0"/>
              </font>
              <fill>
                <patternFill>
                  <bgColor rgb="FFE26B0A"/>
                </patternFill>
              </fill>
            </x14:dxf>
          </x14:cfRule>
          <x14:cfRule type="containsText" priority="5777" operator="containsText" id="{80666F94-6AEF-40AD-B2FF-D8D40C0E0F84}">
            <xm:f>NOT(ISERROR(SEARCH('Listados Datos'!$T$5,AB454)))</xm:f>
            <xm:f>'Listados Datos'!$T$5</xm:f>
            <x14:dxf>
              <font>
                <b/>
                <i val="0"/>
                <color auto="1"/>
              </font>
              <fill>
                <patternFill>
                  <bgColor rgb="FFFFFF00"/>
                </patternFill>
              </fill>
            </x14:dxf>
          </x14:cfRule>
          <x14:cfRule type="containsText" priority="5778" operator="containsText" id="{768BEEFC-67FF-4360-AA0B-8714ABC47B77}">
            <xm:f>NOT(ISERROR(SEARCH('Listados Datos'!$T$6,AB454)))</xm:f>
            <xm:f>'Listados Datos'!$T$6</xm:f>
            <x14:dxf>
              <font>
                <b/>
                <i val="0"/>
              </font>
              <fill>
                <patternFill>
                  <bgColor rgb="FF92D050"/>
                </patternFill>
              </fill>
            </x14:dxf>
          </x14:cfRule>
          <xm:sqref>AB454:AB455</xm:sqref>
        </x14:conditionalFormatting>
        <x14:conditionalFormatting xmlns:xm="http://schemas.microsoft.com/office/excel/2006/main">
          <x14:cfRule type="containsText" priority="5765" operator="containsText" id="{3367A809-A85A-4F2D-A919-E83F8C5E098C}">
            <xm:f>NOT(ISERROR(SEARCH('Listados Datos'!$P$3,Z454)))</xm:f>
            <xm:f>'Listados Datos'!$P$3</xm:f>
            <x14:dxf>
              <fill>
                <patternFill>
                  <bgColor rgb="FF99CC00"/>
                </patternFill>
              </fill>
            </x14:dxf>
          </x14:cfRule>
          <x14:cfRule type="containsText" priority="5766" operator="containsText" id="{D15B0482-C861-48A4-8A3E-641C736B6EB5}">
            <xm:f>NOT(ISERROR(SEARCH('Listados Datos'!$P$4,Z454)))</xm:f>
            <xm:f>'Listados Datos'!$P$4</xm:f>
            <x14:dxf>
              <fill>
                <patternFill>
                  <bgColor rgb="FF33CC33"/>
                </patternFill>
              </fill>
            </x14:dxf>
          </x14:cfRule>
          <x14:cfRule type="containsText" priority="5767" operator="containsText" id="{AD18244A-F8A8-4F78-82D7-0BB3D1937AFB}">
            <xm:f>NOT(ISERROR(SEARCH('Listados Datos'!$P$5,Z454)))</xm:f>
            <xm:f>'Listados Datos'!$P$5</xm:f>
            <x14:dxf>
              <fill>
                <patternFill>
                  <bgColor rgb="FFFFFF00"/>
                </patternFill>
              </fill>
            </x14:dxf>
          </x14:cfRule>
          <x14:cfRule type="containsText" priority="5768" operator="containsText" id="{5712EAA5-3048-479C-BABC-4A4AC89E69D9}">
            <xm:f>NOT(ISERROR(SEARCH('Listados Datos'!$P$6,Z454)))</xm:f>
            <xm:f>'Listados Datos'!$P$6</xm:f>
            <x14:dxf>
              <fill>
                <patternFill>
                  <bgColor rgb="FFFFC000"/>
                </patternFill>
              </fill>
            </x14:dxf>
          </x14:cfRule>
          <x14:cfRule type="containsText" priority="5769" operator="containsText" id="{CA59939D-262E-494B-B73B-D71153D92D9F}">
            <xm:f>NOT(ISERROR(SEARCH('Listados Datos'!$P$7,Z454)))</xm:f>
            <xm:f>'Listados Datos'!$P$7</xm:f>
            <x14:dxf>
              <fill>
                <patternFill>
                  <bgColor rgb="FFFF0000"/>
                </patternFill>
              </fill>
            </x14:dxf>
          </x14:cfRule>
          <xm:sqref>Z454:Z455</xm:sqref>
        </x14:conditionalFormatting>
        <x14:conditionalFormatting xmlns:xm="http://schemas.microsoft.com/office/excel/2006/main">
          <x14:cfRule type="containsText" priority="5741" operator="containsText" id="{511E2A17-48D9-4B50-AD45-8927B775098D}">
            <xm:f>NOT(ISERROR(SEARCH('Listados Datos'!$T$3,AT454)))</xm:f>
            <xm:f>'Listados Datos'!$T$3</xm:f>
            <x14:dxf>
              <fill>
                <patternFill patternType="solid">
                  <bgColor rgb="FFC00000"/>
                </patternFill>
              </fill>
            </x14:dxf>
          </x14:cfRule>
          <x14:cfRule type="containsText" priority="5742" operator="containsText" id="{5166D36F-1AC0-41A5-AAF0-CBDF857B1F0F}">
            <xm:f>NOT(ISERROR(SEARCH('Listados Datos'!$T$4,AT454)))</xm:f>
            <xm:f>'Listados Datos'!$T$4</xm:f>
            <x14:dxf>
              <font>
                <b/>
                <i val="0"/>
                <color theme="0"/>
              </font>
              <fill>
                <patternFill>
                  <bgColor rgb="FFE26B0A"/>
                </patternFill>
              </fill>
            </x14:dxf>
          </x14:cfRule>
          <x14:cfRule type="containsText" priority="5743" operator="containsText" id="{4C58CE93-9FCA-4471-B345-FF2F0BD1BA21}">
            <xm:f>NOT(ISERROR(SEARCH('Listados Datos'!$T$5,AT454)))</xm:f>
            <xm:f>'Listados Datos'!$T$5</xm:f>
            <x14:dxf>
              <font>
                <b/>
                <i val="0"/>
                <color auto="1"/>
              </font>
              <fill>
                <patternFill>
                  <bgColor rgb="FFFFFF00"/>
                </patternFill>
              </fill>
            </x14:dxf>
          </x14:cfRule>
          <x14:cfRule type="containsText" priority="5744" operator="containsText" id="{5C802357-0551-4957-A8E6-2B4DC3C39228}">
            <xm:f>NOT(ISERROR(SEARCH('Listados Datos'!$T$6,AT454)))</xm:f>
            <xm:f>'Listados Datos'!$T$6</xm:f>
            <x14:dxf>
              <font>
                <b/>
                <i val="0"/>
              </font>
              <fill>
                <patternFill>
                  <bgColor rgb="FF92D050"/>
                </patternFill>
              </fill>
            </x14:dxf>
          </x14:cfRule>
          <xm:sqref>AT454</xm:sqref>
        </x14:conditionalFormatting>
        <x14:conditionalFormatting xmlns:xm="http://schemas.microsoft.com/office/excel/2006/main">
          <x14:cfRule type="containsText" priority="5731" operator="containsText" id="{7B538382-9B6B-4106-B089-8ACD5949AD01}">
            <xm:f>NOT(ISERROR(SEARCH('Listados Datos'!$P$3,AR454)))</xm:f>
            <xm:f>'Listados Datos'!$P$3</xm:f>
            <x14:dxf>
              <fill>
                <patternFill>
                  <bgColor rgb="FF99CC00"/>
                </patternFill>
              </fill>
            </x14:dxf>
          </x14:cfRule>
          <x14:cfRule type="containsText" priority="5732" operator="containsText" id="{143EB4CD-426C-4855-B585-44A31FEF3C8A}">
            <xm:f>NOT(ISERROR(SEARCH('Listados Datos'!$P$4,AR454)))</xm:f>
            <xm:f>'Listados Datos'!$P$4</xm:f>
            <x14:dxf>
              <fill>
                <patternFill>
                  <bgColor rgb="FF33CC33"/>
                </patternFill>
              </fill>
            </x14:dxf>
          </x14:cfRule>
          <x14:cfRule type="containsText" priority="5733" operator="containsText" id="{71C4830D-2D1C-4344-9B33-F744E82EAD62}">
            <xm:f>NOT(ISERROR(SEARCH('Listados Datos'!$P$5,AR454)))</xm:f>
            <xm:f>'Listados Datos'!$P$5</xm:f>
            <x14:dxf>
              <fill>
                <patternFill>
                  <bgColor rgb="FFFFFF00"/>
                </patternFill>
              </fill>
            </x14:dxf>
          </x14:cfRule>
          <x14:cfRule type="containsText" priority="5734" operator="containsText" id="{0FBB2660-8515-44BF-BBE5-CA6A7AE9B91D}">
            <xm:f>NOT(ISERROR(SEARCH('Listados Datos'!$P$6,AR454)))</xm:f>
            <xm:f>'Listados Datos'!$P$6</xm:f>
            <x14:dxf>
              <fill>
                <patternFill>
                  <bgColor rgb="FFFFC000"/>
                </patternFill>
              </fill>
            </x14:dxf>
          </x14:cfRule>
          <x14:cfRule type="containsText" priority="5735" operator="containsText" id="{2D072FCC-F4AF-4EFF-B60C-202D4A3BD66D}">
            <xm:f>NOT(ISERROR(SEARCH('Listados Datos'!$P$7,AR454)))</xm:f>
            <xm:f>'Listados Datos'!$P$7</xm:f>
            <x14:dxf>
              <fill>
                <patternFill>
                  <bgColor rgb="FFFF0000"/>
                </patternFill>
              </fill>
            </x14:dxf>
          </x14:cfRule>
          <xm:sqref>AR454</xm:sqref>
        </x14:conditionalFormatting>
        <x14:conditionalFormatting xmlns:xm="http://schemas.microsoft.com/office/excel/2006/main">
          <x14:cfRule type="containsText" priority="5727" operator="containsText" id="{D3896B72-2734-419F-BF96-8B46470DBBA1}">
            <xm:f>NOT(ISERROR(SEARCH('Listados Datos'!$T$3,AT455)))</xm:f>
            <xm:f>'Listados Datos'!$T$3</xm:f>
            <x14:dxf>
              <fill>
                <patternFill patternType="solid">
                  <bgColor rgb="FFC00000"/>
                </patternFill>
              </fill>
            </x14:dxf>
          </x14:cfRule>
          <x14:cfRule type="containsText" priority="5728" operator="containsText" id="{1A4B6300-F328-480D-9CA9-B3665C5CAAB5}">
            <xm:f>NOT(ISERROR(SEARCH('Listados Datos'!$T$4,AT455)))</xm:f>
            <xm:f>'Listados Datos'!$T$4</xm:f>
            <x14:dxf>
              <font>
                <b/>
                <i val="0"/>
                <color theme="0"/>
              </font>
              <fill>
                <patternFill>
                  <bgColor rgb="FFE26B0A"/>
                </patternFill>
              </fill>
            </x14:dxf>
          </x14:cfRule>
          <x14:cfRule type="containsText" priority="5729" operator="containsText" id="{96E975A9-77C8-4D7B-AC7D-B035AF834B08}">
            <xm:f>NOT(ISERROR(SEARCH('Listados Datos'!$T$5,AT455)))</xm:f>
            <xm:f>'Listados Datos'!$T$5</xm:f>
            <x14:dxf>
              <font>
                <b/>
                <i val="0"/>
                <color auto="1"/>
              </font>
              <fill>
                <patternFill>
                  <bgColor rgb="FFFFFF00"/>
                </patternFill>
              </fill>
            </x14:dxf>
          </x14:cfRule>
          <x14:cfRule type="containsText" priority="5730" operator="containsText" id="{2C6E9B1F-75D0-467B-AC43-4E55FC982222}">
            <xm:f>NOT(ISERROR(SEARCH('Listados Datos'!$T$6,AT455)))</xm:f>
            <xm:f>'Listados Datos'!$T$6</xm:f>
            <x14:dxf>
              <font>
                <b/>
                <i val="0"/>
              </font>
              <fill>
                <patternFill>
                  <bgColor rgb="FF92D050"/>
                </patternFill>
              </fill>
            </x14:dxf>
          </x14:cfRule>
          <xm:sqref>AT455</xm:sqref>
        </x14:conditionalFormatting>
        <x14:conditionalFormatting xmlns:xm="http://schemas.microsoft.com/office/excel/2006/main">
          <x14:cfRule type="containsText" priority="5717" operator="containsText" id="{BE9F01BC-4C4F-4C64-B237-B8D6CE2981E9}">
            <xm:f>NOT(ISERROR(SEARCH('Listados Datos'!$P$3,AR455)))</xm:f>
            <xm:f>'Listados Datos'!$P$3</xm:f>
            <x14:dxf>
              <fill>
                <patternFill>
                  <bgColor rgb="FF99CC00"/>
                </patternFill>
              </fill>
            </x14:dxf>
          </x14:cfRule>
          <x14:cfRule type="containsText" priority="5718" operator="containsText" id="{A126E655-4569-4A0F-AB52-5529C9AE3EA6}">
            <xm:f>NOT(ISERROR(SEARCH('Listados Datos'!$P$4,AR455)))</xm:f>
            <xm:f>'Listados Datos'!$P$4</xm:f>
            <x14:dxf>
              <fill>
                <patternFill>
                  <bgColor rgb="FF33CC33"/>
                </patternFill>
              </fill>
            </x14:dxf>
          </x14:cfRule>
          <x14:cfRule type="containsText" priority="5719" operator="containsText" id="{FEF5F7AA-4CF4-405D-8CB6-A91C9128F84A}">
            <xm:f>NOT(ISERROR(SEARCH('Listados Datos'!$P$5,AR455)))</xm:f>
            <xm:f>'Listados Datos'!$P$5</xm:f>
            <x14:dxf>
              <fill>
                <patternFill>
                  <bgColor rgb="FFFFFF00"/>
                </patternFill>
              </fill>
            </x14:dxf>
          </x14:cfRule>
          <x14:cfRule type="containsText" priority="5720" operator="containsText" id="{AD277286-1BD9-4FBF-B5EB-F4DB1C38CADE}">
            <xm:f>NOT(ISERROR(SEARCH('Listados Datos'!$P$6,AR455)))</xm:f>
            <xm:f>'Listados Datos'!$P$6</xm:f>
            <x14:dxf>
              <fill>
                <patternFill>
                  <bgColor rgb="FFFFC000"/>
                </patternFill>
              </fill>
            </x14:dxf>
          </x14:cfRule>
          <x14:cfRule type="containsText" priority="5721" operator="containsText" id="{923BE9A2-C7AA-4EF1-A3CF-941CEEEFC34E}">
            <xm:f>NOT(ISERROR(SEARCH('Listados Datos'!$P$7,AR455)))</xm:f>
            <xm:f>'Listados Datos'!$P$7</xm:f>
            <x14:dxf>
              <fill>
                <patternFill>
                  <bgColor rgb="FFFF0000"/>
                </patternFill>
              </fill>
            </x14:dxf>
          </x14:cfRule>
          <xm:sqref>AR455</xm:sqref>
        </x14:conditionalFormatting>
        <x14:conditionalFormatting xmlns:xm="http://schemas.microsoft.com/office/excel/2006/main">
          <x14:cfRule type="containsText" priority="5699" operator="containsText" id="{0A332CC3-8E5A-4703-B9C6-B3FA0E9BC8B9}">
            <xm:f>NOT(ISERROR(SEARCH('Listados Datos'!$T$3,AF456)))</xm:f>
            <xm:f>'Listados Datos'!$T$3</xm:f>
            <x14:dxf>
              <fill>
                <patternFill patternType="solid">
                  <bgColor rgb="FFC00000"/>
                </patternFill>
              </fill>
            </x14:dxf>
          </x14:cfRule>
          <x14:cfRule type="containsText" priority="5700" operator="containsText" id="{E7B162B9-9259-43FA-9F5C-4A1C98831E50}">
            <xm:f>NOT(ISERROR(SEARCH('Listados Datos'!$T$4,AF456)))</xm:f>
            <xm:f>'Listados Datos'!$T$4</xm:f>
            <x14:dxf>
              <font>
                <b/>
                <i val="0"/>
                <color theme="0"/>
              </font>
              <fill>
                <patternFill>
                  <bgColor rgb="FFE26B0A"/>
                </patternFill>
              </fill>
            </x14:dxf>
          </x14:cfRule>
          <x14:cfRule type="containsText" priority="5701" operator="containsText" id="{576E6482-41D6-4760-A0BB-3F6186E26F83}">
            <xm:f>NOT(ISERROR(SEARCH('Listados Datos'!$T$5,AF456)))</xm:f>
            <xm:f>'Listados Datos'!$T$5</xm:f>
            <x14:dxf>
              <font>
                <b/>
                <i val="0"/>
                <color auto="1"/>
              </font>
              <fill>
                <patternFill>
                  <bgColor rgb="FFFFFF00"/>
                </patternFill>
              </fill>
            </x14:dxf>
          </x14:cfRule>
          <x14:cfRule type="containsText" priority="5702" operator="containsText" id="{3E4577BB-C3DA-4C63-B98A-85991A7F9AB9}">
            <xm:f>NOT(ISERROR(SEARCH('Listados Datos'!$T$6,AF456)))</xm:f>
            <xm:f>'Listados Datos'!$T$6</xm:f>
            <x14:dxf>
              <font>
                <b/>
                <i val="0"/>
              </font>
              <fill>
                <patternFill>
                  <bgColor rgb="FF92D050"/>
                </patternFill>
              </fill>
            </x14:dxf>
          </x14:cfRule>
          <xm:sqref>AF456:AF457</xm:sqref>
        </x14:conditionalFormatting>
        <x14:conditionalFormatting xmlns:xm="http://schemas.microsoft.com/office/excel/2006/main">
          <x14:cfRule type="containsText" priority="5695" operator="containsText" id="{BE9556DC-7AE1-4519-AF25-4444BB6097D5}">
            <xm:f>NOT(ISERROR(SEARCH('Listados Datos'!$T$3,AB456)))</xm:f>
            <xm:f>'Listados Datos'!$T$3</xm:f>
            <x14:dxf>
              <fill>
                <patternFill patternType="solid">
                  <bgColor rgb="FFC00000"/>
                </patternFill>
              </fill>
            </x14:dxf>
          </x14:cfRule>
          <x14:cfRule type="containsText" priority="5696" operator="containsText" id="{62754F2F-7362-4CC9-80A5-D57799A63B6C}">
            <xm:f>NOT(ISERROR(SEARCH('Listados Datos'!$T$4,AB456)))</xm:f>
            <xm:f>'Listados Datos'!$T$4</xm:f>
            <x14:dxf>
              <font>
                <b/>
                <i val="0"/>
                <color theme="0"/>
              </font>
              <fill>
                <patternFill>
                  <bgColor rgb="FFE26B0A"/>
                </patternFill>
              </fill>
            </x14:dxf>
          </x14:cfRule>
          <x14:cfRule type="containsText" priority="5697" operator="containsText" id="{E2007410-DA3B-4506-9DA8-6A090B03F6B1}">
            <xm:f>NOT(ISERROR(SEARCH('Listados Datos'!$T$5,AB456)))</xm:f>
            <xm:f>'Listados Datos'!$T$5</xm:f>
            <x14:dxf>
              <font>
                <b/>
                <i val="0"/>
                <color auto="1"/>
              </font>
              <fill>
                <patternFill>
                  <bgColor rgb="FFFFFF00"/>
                </patternFill>
              </fill>
            </x14:dxf>
          </x14:cfRule>
          <x14:cfRule type="containsText" priority="5698" operator="containsText" id="{02AF72CF-82FD-4516-B3D1-F84A11117744}">
            <xm:f>NOT(ISERROR(SEARCH('Listados Datos'!$T$6,AB456)))</xm:f>
            <xm:f>'Listados Datos'!$T$6</xm:f>
            <x14:dxf>
              <font>
                <b/>
                <i val="0"/>
              </font>
              <fill>
                <patternFill>
                  <bgColor rgb="FF92D050"/>
                </patternFill>
              </fill>
            </x14:dxf>
          </x14:cfRule>
          <xm:sqref>AB456:AB457</xm:sqref>
        </x14:conditionalFormatting>
        <x14:conditionalFormatting xmlns:xm="http://schemas.microsoft.com/office/excel/2006/main">
          <x14:cfRule type="containsText" priority="5685" operator="containsText" id="{E33BABB9-B06F-4024-A976-9EAA2F53DE70}">
            <xm:f>NOT(ISERROR(SEARCH('Listados Datos'!$P$3,Z456)))</xm:f>
            <xm:f>'Listados Datos'!$P$3</xm:f>
            <x14:dxf>
              <fill>
                <patternFill>
                  <bgColor rgb="FF99CC00"/>
                </patternFill>
              </fill>
            </x14:dxf>
          </x14:cfRule>
          <x14:cfRule type="containsText" priority="5686" operator="containsText" id="{71F3A3BE-3B4D-4362-A501-85D5A8643572}">
            <xm:f>NOT(ISERROR(SEARCH('Listados Datos'!$P$4,Z456)))</xm:f>
            <xm:f>'Listados Datos'!$P$4</xm:f>
            <x14:dxf>
              <fill>
                <patternFill>
                  <bgColor rgb="FF33CC33"/>
                </patternFill>
              </fill>
            </x14:dxf>
          </x14:cfRule>
          <x14:cfRule type="containsText" priority="5687" operator="containsText" id="{5D84895A-A33E-4D70-BA18-10351A3A629F}">
            <xm:f>NOT(ISERROR(SEARCH('Listados Datos'!$P$5,Z456)))</xm:f>
            <xm:f>'Listados Datos'!$P$5</xm:f>
            <x14:dxf>
              <fill>
                <patternFill>
                  <bgColor rgb="FFFFFF00"/>
                </patternFill>
              </fill>
            </x14:dxf>
          </x14:cfRule>
          <x14:cfRule type="containsText" priority="5688" operator="containsText" id="{045D1E41-8B03-4F4D-8EF7-666A0265C54A}">
            <xm:f>NOT(ISERROR(SEARCH('Listados Datos'!$P$6,Z456)))</xm:f>
            <xm:f>'Listados Datos'!$P$6</xm:f>
            <x14:dxf>
              <fill>
                <patternFill>
                  <bgColor rgb="FFFFC000"/>
                </patternFill>
              </fill>
            </x14:dxf>
          </x14:cfRule>
          <x14:cfRule type="containsText" priority="5689" operator="containsText" id="{149D9800-25FF-44CE-A25A-868ADE532EB7}">
            <xm:f>NOT(ISERROR(SEARCH('Listados Datos'!$P$7,Z456)))</xm:f>
            <xm:f>'Listados Datos'!$P$7</xm:f>
            <x14:dxf>
              <fill>
                <patternFill>
                  <bgColor rgb="FFFF0000"/>
                </patternFill>
              </fill>
            </x14:dxf>
          </x14:cfRule>
          <xm:sqref>Z456:Z457</xm:sqref>
        </x14:conditionalFormatting>
        <x14:conditionalFormatting xmlns:xm="http://schemas.microsoft.com/office/excel/2006/main">
          <x14:cfRule type="containsText" priority="5657" operator="containsText" id="{28DD48BC-2F04-4FBC-998F-29F6D6665534}">
            <xm:f>NOT(ISERROR(SEARCH('Listados Datos'!$T$3,AT457)))</xm:f>
            <xm:f>'Listados Datos'!$T$3</xm:f>
            <x14:dxf>
              <fill>
                <patternFill patternType="solid">
                  <bgColor rgb="FFC00000"/>
                </patternFill>
              </fill>
            </x14:dxf>
          </x14:cfRule>
          <x14:cfRule type="containsText" priority="5658" operator="containsText" id="{3178DCB5-EC42-42D0-8DC2-B24F5A512C8C}">
            <xm:f>NOT(ISERROR(SEARCH('Listados Datos'!$T$4,AT457)))</xm:f>
            <xm:f>'Listados Datos'!$T$4</xm:f>
            <x14:dxf>
              <font>
                <b/>
                <i val="0"/>
                <color theme="0"/>
              </font>
              <fill>
                <patternFill>
                  <bgColor rgb="FFE26B0A"/>
                </patternFill>
              </fill>
            </x14:dxf>
          </x14:cfRule>
          <x14:cfRule type="containsText" priority="5659" operator="containsText" id="{D5155A8B-B7C0-45B1-B9E3-3BB9576ABD6A}">
            <xm:f>NOT(ISERROR(SEARCH('Listados Datos'!$T$5,AT457)))</xm:f>
            <xm:f>'Listados Datos'!$T$5</xm:f>
            <x14:dxf>
              <font>
                <b/>
                <i val="0"/>
                <color auto="1"/>
              </font>
              <fill>
                <patternFill>
                  <bgColor rgb="FFFFFF00"/>
                </patternFill>
              </fill>
            </x14:dxf>
          </x14:cfRule>
          <x14:cfRule type="containsText" priority="5660" operator="containsText" id="{F9739D8C-47AB-459E-9334-D1C091F72975}">
            <xm:f>NOT(ISERROR(SEARCH('Listados Datos'!$T$6,AT457)))</xm:f>
            <xm:f>'Listados Datos'!$T$6</xm:f>
            <x14:dxf>
              <font>
                <b/>
                <i val="0"/>
              </font>
              <fill>
                <patternFill>
                  <bgColor rgb="FF92D050"/>
                </patternFill>
              </fill>
            </x14:dxf>
          </x14:cfRule>
          <xm:sqref>AT457</xm:sqref>
        </x14:conditionalFormatting>
        <x14:conditionalFormatting xmlns:xm="http://schemas.microsoft.com/office/excel/2006/main">
          <x14:cfRule type="containsText" priority="5577" operator="containsText" id="{37B8EA8D-9458-462C-B651-1B1EE6278744}">
            <xm:f>NOT(ISERROR(SEARCH('Listados Datos'!$T$3,AT471)))</xm:f>
            <xm:f>'Listados Datos'!$T$3</xm:f>
            <x14:dxf>
              <fill>
                <patternFill patternType="solid">
                  <bgColor rgb="FFC00000"/>
                </patternFill>
              </fill>
            </x14:dxf>
          </x14:cfRule>
          <x14:cfRule type="containsText" priority="5578" operator="containsText" id="{B016EA13-9A45-4C92-A860-2B250690BCC5}">
            <xm:f>NOT(ISERROR(SEARCH('Listados Datos'!$T$4,AT471)))</xm:f>
            <xm:f>'Listados Datos'!$T$4</xm:f>
            <x14:dxf>
              <font>
                <b/>
                <i val="0"/>
                <color theme="0"/>
              </font>
              <fill>
                <patternFill>
                  <bgColor rgb="FFE26B0A"/>
                </patternFill>
              </fill>
            </x14:dxf>
          </x14:cfRule>
          <x14:cfRule type="containsText" priority="5579" operator="containsText" id="{4EA24068-F559-4225-9FC0-69557515AE30}">
            <xm:f>NOT(ISERROR(SEARCH('Listados Datos'!$T$5,AT471)))</xm:f>
            <xm:f>'Listados Datos'!$T$5</xm:f>
            <x14:dxf>
              <font>
                <b/>
                <i val="0"/>
                <color auto="1"/>
              </font>
              <fill>
                <patternFill>
                  <bgColor rgb="FFFFFF00"/>
                </patternFill>
              </fill>
            </x14:dxf>
          </x14:cfRule>
          <x14:cfRule type="containsText" priority="5580" operator="containsText" id="{F3FADBC1-D013-496F-9EBE-8B2B0103E321}">
            <xm:f>NOT(ISERROR(SEARCH('Listados Datos'!$T$6,AT471)))</xm:f>
            <xm:f>'Listados Datos'!$T$6</xm:f>
            <x14:dxf>
              <font>
                <b/>
                <i val="0"/>
              </font>
              <fill>
                <patternFill>
                  <bgColor rgb="FF92D050"/>
                </patternFill>
              </fill>
            </x14:dxf>
          </x14:cfRule>
          <xm:sqref>AT471</xm:sqref>
        </x14:conditionalFormatting>
        <x14:conditionalFormatting xmlns:xm="http://schemas.microsoft.com/office/excel/2006/main">
          <x14:cfRule type="containsText" priority="5567" operator="containsText" id="{3AAAB672-CECF-4949-8C33-EA7438B51003}">
            <xm:f>NOT(ISERROR(SEARCH('Listados Datos'!$P$3,AR471)))</xm:f>
            <xm:f>'Listados Datos'!$P$3</xm:f>
            <x14:dxf>
              <fill>
                <patternFill>
                  <bgColor rgb="FF99CC00"/>
                </patternFill>
              </fill>
            </x14:dxf>
          </x14:cfRule>
          <x14:cfRule type="containsText" priority="5568" operator="containsText" id="{B62597D8-25C6-4101-968C-125CCC737AD8}">
            <xm:f>NOT(ISERROR(SEARCH('Listados Datos'!$P$4,AR471)))</xm:f>
            <xm:f>'Listados Datos'!$P$4</xm:f>
            <x14:dxf>
              <fill>
                <patternFill>
                  <bgColor rgb="FF33CC33"/>
                </patternFill>
              </fill>
            </x14:dxf>
          </x14:cfRule>
          <x14:cfRule type="containsText" priority="5569" operator="containsText" id="{8C5A6105-5214-47A5-9340-05A9791EF76D}">
            <xm:f>NOT(ISERROR(SEARCH('Listados Datos'!$P$5,AR471)))</xm:f>
            <xm:f>'Listados Datos'!$P$5</xm:f>
            <x14:dxf>
              <fill>
                <patternFill>
                  <bgColor rgb="FFFFFF00"/>
                </patternFill>
              </fill>
            </x14:dxf>
          </x14:cfRule>
          <x14:cfRule type="containsText" priority="5570" operator="containsText" id="{B75E9DD2-C493-4D5F-AB8B-C75CC0A7D8D4}">
            <xm:f>NOT(ISERROR(SEARCH('Listados Datos'!$P$6,AR471)))</xm:f>
            <xm:f>'Listados Datos'!$P$6</xm:f>
            <x14:dxf>
              <fill>
                <patternFill>
                  <bgColor rgb="FFFFC000"/>
                </patternFill>
              </fill>
            </x14:dxf>
          </x14:cfRule>
          <x14:cfRule type="containsText" priority="5571" operator="containsText" id="{91B2127C-358D-43EE-AEA0-85539BFA5896}">
            <xm:f>NOT(ISERROR(SEARCH('Listados Datos'!$P$7,AR471)))</xm:f>
            <xm:f>'Listados Datos'!$P$7</xm:f>
            <x14:dxf>
              <fill>
                <patternFill>
                  <bgColor rgb="FFFF0000"/>
                </patternFill>
              </fill>
            </x14:dxf>
          </x14:cfRule>
          <xm:sqref>AR471</xm:sqref>
        </x14:conditionalFormatting>
        <x14:conditionalFormatting xmlns:xm="http://schemas.microsoft.com/office/excel/2006/main">
          <x14:cfRule type="containsText" priority="5535" operator="containsText" id="{71126495-2EEC-4360-9DE0-34339CE7CD99}">
            <xm:f>NOT(ISERROR(SEARCH('Listados Datos'!$T$3,AT468)))</xm:f>
            <xm:f>'Listados Datos'!$T$3</xm:f>
            <x14:dxf>
              <fill>
                <patternFill patternType="solid">
                  <bgColor rgb="FFC00000"/>
                </patternFill>
              </fill>
            </x14:dxf>
          </x14:cfRule>
          <x14:cfRule type="containsText" priority="5536" operator="containsText" id="{D7E6F457-B638-474F-A65A-7A491D236F85}">
            <xm:f>NOT(ISERROR(SEARCH('Listados Datos'!$T$4,AT468)))</xm:f>
            <xm:f>'Listados Datos'!$T$4</xm:f>
            <x14:dxf>
              <font>
                <b/>
                <i val="0"/>
                <color theme="0"/>
              </font>
              <fill>
                <patternFill>
                  <bgColor rgb="FFE26B0A"/>
                </patternFill>
              </fill>
            </x14:dxf>
          </x14:cfRule>
          <x14:cfRule type="containsText" priority="5537" operator="containsText" id="{6BCDD916-5739-46F9-BE65-B04E0CD9AF9C}">
            <xm:f>NOT(ISERROR(SEARCH('Listados Datos'!$T$5,AT468)))</xm:f>
            <xm:f>'Listados Datos'!$T$5</xm:f>
            <x14:dxf>
              <font>
                <b/>
                <i val="0"/>
                <color auto="1"/>
              </font>
              <fill>
                <patternFill>
                  <bgColor rgb="FFFFFF00"/>
                </patternFill>
              </fill>
            </x14:dxf>
          </x14:cfRule>
          <x14:cfRule type="containsText" priority="5538" operator="containsText" id="{02BB4FB6-73A0-4AE3-97D9-E9ECB90E6C7E}">
            <xm:f>NOT(ISERROR(SEARCH('Listados Datos'!$T$6,AT468)))</xm:f>
            <xm:f>'Listados Datos'!$T$6</xm:f>
            <x14:dxf>
              <font>
                <b/>
                <i val="0"/>
              </font>
              <fill>
                <patternFill>
                  <bgColor rgb="FF92D050"/>
                </patternFill>
              </fill>
            </x14:dxf>
          </x14:cfRule>
          <xm:sqref>AT468</xm:sqref>
        </x14:conditionalFormatting>
        <x14:conditionalFormatting xmlns:xm="http://schemas.microsoft.com/office/excel/2006/main">
          <x14:cfRule type="containsText" priority="5525" operator="containsText" id="{F7F7F371-3AB0-426F-8F4F-4808C3CE7076}">
            <xm:f>NOT(ISERROR(SEARCH('Listados Datos'!$P$3,AR468)))</xm:f>
            <xm:f>'Listados Datos'!$P$3</xm:f>
            <x14:dxf>
              <fill>
                <patternFill>
                  <bgColor rgb="FF99CC00"/>
                </patternFill>
              </fill>
            </x14:dxf>
          </x14:cfRule>
          <x14:cfRule type="containsText" priority="5526" operator="containsText" id="{C33E0BBB-D0D0-41FF-BC27-B9113B8E6B2F}">
            <xm:f>NOT(ISERROR(SEARCH('Listados Datos'!$P$4,AR468)))</xm:f>
            <xm:f>'Listados Datos'!$P$4</xm:f>
            <x14:dxf>
              <fill>
                <patternFill>
                  <bgColor rgb="FF33CC33"/>
                </patternFill>
              </fill>
            </x14:dxf>
          </x14:cfRule>
          <x14:cfRule type="containsText" priority="5527" operator="containsText" id="{E5771D4F-5EAB-4359-A099-D63B95C8C3F9}">
            <xm:f>NOT(ISERROR(SEARCH('Listados Datos'!$P$5,AR468)))</xm:f>
            <xm:f>'Listados Datos'!$P$5</xm:f>
            <x14:dxf>
              <fill>
                <patternFill>
                  <bgColor rgb="FFFFFF00"/>
                </patternFill>
              </fill>
            </x14:dxf>
          </x14:cfRule>
          <x14:cfRule type="containsText" priority="5528" operator="containsText" id="{73DA0288-382F-4E87-9B02-B26AD804CE03}">
            <xm:f>NOT(ISERROR(SEARCH('Listados Datos'!$P$6,AR468)))</xm:f>
            <xm:f>'Listados Datos'!$P$6</xm:f>
            <x14:dxf>
              <fill>
                <patternFill>
                  <bgColor rgb="FFFFC000"/>
                </patternFill>
              </fill>
            </x14:dxf>
          </x14:cfRule>
          <x14:cfRule type="containsText" priority="5529" operator="containsText" id="{74E9B76D-C32C-46F6-8859-70D12FD2C528}">
            <xm:f>NOT(ISERROR(SEARCH('Listados Datos'!$P$7,AR468)))</xm:f>
            <xm:f>'Listados Datos'!$P$7</xm:f>
            <x14:dxf>
              <fill>
                <patternFill>
                  <bgColor rgb="FFFF0000"/>
                </patternFill>
              </fill>
            </x14:dxf>
          </x14:cfRule>
          <xm:sqref>AR468</xm:sqref>
        </x14:conditionalFormatting>
        <x14:conditionalFormatting xmlns:xm="http://schemas.microsoft.com/office/excel/2006/main">
          <x14:cfRule type="containsText" priority="5643" operator="containsText" id="{9D4F85E3-32FE-473D-BDA0-142A5FAB4B96}">
            <xm:f>NOT(ISERROR(SEARCH('Listados Datos'!$T$3,AF466)))</xm:f>
            <xm:f>'Listados Datos'!$T$3</xm:f>
            <x14:dxf>
              <fill>
                <patternFill patternType="solid">
                  <bgColor rgb="FFC00000"/>
                </patternFill>
              </fill>
            </x14:dxf>
          </x14:cfRule>
          <x14:cfRule type="containsText" priority="5644" operator="containsText" id="{5317B5DD-C127-4904-A73C-24C38163B586}">
            <xm:f>NOT(ISERROR(SEARCH('Listados Datos'!$T$4,AF466)))</xm:f>
            <xm:f>'Listados Datos'!$T$4</xm:f>
            <x14:dxf>
              <font>
                <b/>
                <i val="0"/>
                <color theme="0"/>
              </font>
              <fill>
                <patternFill>
                  <bgColor rgb="FFE26B0A"/>
                </patternFill>
              </fill>
            </x14:dxf>
          </x14:cfRule>
          <x14:cfRule type="containsText" priority="5645" operator="containsText" id="{1AE89161-6A53-455D-AD10-603399B8BFFC}">
            <xm:f>NOT(ISERROR(SEARCH('Listados Datos'!$T$5,AF466)))</xm:f>
            <xm:f>'Listados Datos'!$T$5</xm:f>
            <x14:dxf>
              <font>
                <b/>
                <i val="0"/>
                <color auto="1"/>
              </font>
              <fill>
                <patternFill>
                  <bgColor rgb="FFFFFF00"/>
                </patternFill>
              </fill>
            </x14:dxf>
          </x14:cfRule>
          <x14:cfRule type="containsText" priority="5646" operator="containsText" id="{0828AC49-65D5-4733-8B4C-C9DBAB6441A6}">
            <xm:f>NOT(ISERROR(SEARCH('Listados Datos'!$T$6,AF466)))</xm:f>
            <xm:f>'Listados Datos'!$T$6</xm:f>
            <x14:dxf>
              <font>
                <b/>
                <i val="0"/>
              </font>
              <fill>
                <patternFill>
                  <bgColor rgb="FF92D050"/>
                </patternFill>
              </fill>
            </x14:dxf>
          </x14:cfRule>
          <xm:sqref>AF466:AF467 AF471</xm:sqref>
        </x14:conditionalFormatting>
        <x14:conditionalFormatting xmlns:xm="http://schemas.microsoft.com/office/excel/2006/main">
          <x14:cfRule type="containsText" priority="5639" operator="containsText" id="{A31C7D50-A676-4565-9199-A67E6EE3AA9C}">
            <xm:f>NOT(ISERROR(SEARCH('Listados Datos'!$T$3,AB466)))</xm:f>
            <xm:f>'Listados Datos'!$T$3</xm:f>
            <x14:dxf>
              <fill>
                <patternFill patternType="solid">
                  <bgColor rgb="FFC00000"/>
                </patternFill>
              </fill>
            </x14:dxf>
          </x14:cfRule>
          <x14:cfRule type="containsText" priority="5640" operator="containsText" id="{F8531CC5-0F99-46CC-B2F8-54D18635DA29}">
            <xm:f>NOT(ISERROR(SEARCH('Listados Datos'!$T$4,AB466)))</xm:f>
            <xm:f>'Listados Datos'!$T$4</xm:f>
            <x14:dxf>
              <font>
                <b/>
                <i val="0"/>
                <color theme="0"/>
              </font>
              <fill>
                <patternFill>
                  <bgColor rgb="FFE26B0A"/>
                </patternFill>
              </fill>
            </x14:dxf>
          </x14:cfRule>
          <x14:cfRule type="containsText" priority="5641" operator="containsText" id="{3E9728CF-43CF-4232-AD52-6ABB8671A5CA}">
            <xm:f>NOT(ISERROR(SEARCH('Listados Datos'!$T$5,AB466)))</xm:f>
            <xm:f>'Listados Datos'!$T$5</xm:f>
            <x14:dxf>
              <font>
                <b/>
                <i val="0"/>
                <color auto="1"/>
              </font>
              <fill>
                <patternFill>
                  <bgColor rgb="FFFFFF00"/>
                </patternFill>
              </fill>
            </x14:dxf>
          </x14:cfRule>
          <x14:cfRule type="containsText" priority="5642" operator="containsText" id="{23211686-7BCC-417E-8780-56379E381B43}">
            <xm:f>NOT(ISERROR(SEARCH('Listados Datos'!$T$6,AB466)))</xm:f>
            <xm:f>'Listados Datos'!$T$6</xm:f>
            <x14:dxf>
              <font>
                <b/>
                <i val="0"/>
              </font>
              <fill>
                <patternFill>
                  <bgColor rgb="FF92D050"/>
                </patternFill>
              </fill>
            </x14:dxf>
          </x14:cfRule>
          <xm:sqref>AB466:AB467</xm:sqref>
        </x14:conditionalFormatting>
        <x14:conditionalFormatting xmlns:xm="http://schemas.microsoft.com/office/excel/2006/main">
          <x14:cfRule type="containsText" priority="5629" operator="containsText" id="{85359EFF-CF84-4125-BD98-63EEBFD29759}">
            <xm:f>NOT(ISERROR(SEARCH('Listados Datos'!$P$3,Z466)))</xm:f>
            <xm:f>'Listados Datos'!$P$3</xm:f>
            <x14:dxf>
              <fill>
                <patternFill>
                  <bgColor rgb="FF99CC00"/>
                </patternFill>
              </fill>
            </x14:dxf>
          </x14:cfRule>
          <x14:cfRule type="containsText" priority="5630" operator="containsText" id="{FDCFACA6-E565-4ED9-9697-86DBD409B84F}">
            <xm:f>NOT(ISERROR(SEARCH('Listados Datos'!$P$4,Z466)))</xm:f>
            <xm:f>'Listados Datos'!$P$4</xm:f>
            <x14:dxf>
              <fill>
                <patternFill>
                  <bgColor rgb="FF33CC33"/>
                </patternFill>
              </fill>
            </x14:dxf>
          </x14:cfRule>
          <x14:cfRule type="containsText" priority="5631" operator="containsText" id="{06EA9A91-84EA-4CD0-9F93-FD89439DC1CA}">
            <xm:f>NOT(ISERROR(SEARCH('Listados Datos'!$P$5,Z466)))</xm:f>
            <xm:f>'Listados Datos'!$P$5</xm:f>
            <x14:dxf>
              <fill>
                <patternFill>
                  <bgColor rgb="FFFFFF00"/>
                </patternFill>
              </fill>
            </x14:dxf>
          </x14:cfRule>
          <x14:cfRule type="containsText" priority="5632" operator="containsText" id="{A45CEA00-5864-46AA-99DA-5C9253F72931}">
            <xm:f>NOT(ISERROR(SEARCH('Listados Datos'!$P$6,Z466)))</xm:f>
            <xm:f>'Listados Datos'!$P$6</xm:f>
            <x14:dxf>
              <fill>
                <patternFill>
                  <bgColor rgb="FFFFC000"/>
                </patternFill>
              </fill>
            </x14:dxf>
          </x14:cfRule>
          <x14:cfRule type="containsText" priority="5633" operator="containsText" id="{6CC249F7-6052-4B50-BADC-E638877E434E}">
            <xm:f>NOT(ISERROR(SEARCH('Listados Datos'!$P$7,Z466)))</xm:f>
            <xm:f>'Listados Datos'!$P$7</xm:f>
            <x14:dxf>
              <fill>
                <patternFill>
                  <bgColor rgb="FFFF0000"/>
                </patternFill>
              </fill>
            </x14:dxf>
          </x14:cfRule>
          <xm:sqref>Z466:Z467</xm:sqref>
        </x14:conditionalFormatting>
        <x14:conditionalFormatting xmlns:xm="http://schemas.microsoft.com/office/excel/2006/main">
          <x14:cfRule type="containsText" priority="5605" operator="containsText" id="{3E68E47A-513D-460F-B7D2-766AD0CBF99E}">
            <xm:f>NOT(ISERROR(SEARCH('Listados Datos'!$T$3,AT466)))</xm:f>
            <xm:f>'Listados Datos'!$T$3</xm:f>
            <x14:dxf>
              <fill>
                <patternFill patternType="solid">
                  <bgColor rgb="FFC00000"/>
                </patternFill>
              </fill>
            </x14:dxf>
          </x14:cfRule>
          <x14:cfRule type="containsText" priority="5606" operator="containsText" id="{CBB64766-64EB-4224-BB2B-ED3D18A9D85D}">
            <xm:f>NOT(ISERROR(SEARCH('Listados Datos'!$T$4,AT466)))</xm:f>
            <xm:f>'Listados Datos'!$T$4</xm:f>
            <x14:dxf>
              <font>
                <b/>
                <i val="0"/>
                <color theme="0"/>
              </font>
              <fill>
                <patternFill>
                  <bgColor rgb="FFE26B0A"/>
                </patternFill>
              </fill>
            </x14:dxf>
          </x14:cfRule>
          <x14:cfRule type="containsText" priority="5607" operator="containsText" id="{89F277C0-E1A5-4DCB-B530-69FCAD4D7ED9}">
            <xm:f>NOT(ISERROR(SEARCH('Listados Datos'!$T$5,AT466)))</xm:f>
            <xm:f>'Listados Datos'!$T$5</xm:f>
            <x14:dxf>
              <font>
                <b/>
                <i val="0"/>
                <color auto="1"/>
              </font>
              <fill>
                <patternFill>
                  <bgColor rgb="FFFFFF00"/>
                </patternFill>
              </fill>
            </x14:dxf>
          </x14:cfRule>
          <x14:cfRule type="containsText" priority="5608" operator="containsText" id="{E688BE75-B875-4BC3-875B-53DD8311186E}">
            <xm:f>NOT(ISERROR(SEARCH('Listados Datos'!$T$6,AT466)))</xm:f>
            <xm:f>'Listados Datos'!$T$6</xm:f>
            <x14:dxf>
              <font>
                <b/>
                <i val="0"/>
              </font>
              <fill>
                <patternFill>
                  <bgColor rgb="FF92D050"/>
                </patternFill>
              </fill>
            </x14:dxf>
          </x14:cfRule>
          <xm:sqref>AT466</xm:sqref>
        </x14:conditionalFormatting>
        <x14:conditionalFormatting xmlns:xm="http://schemas.microsoft.com/office/excel/2006/main">
          <x14:cfRule type="containsText" priority="5595" operator="containsText" id="{E54A89E5-A7EA-4706-93DC-A272B09AF1D2}">
            <xm:f>NOT(ISERROR(SEARCH('Listados Datos'!$P$3,AR466)))</xm:f>
            <xm:f>'Listados Datos'!$P$3</xm:f>
            <x14:dxf>
              <fill>
                <patternFill>
                  <bgColor rgb="FF99CC00"/>
                </patternFill>
              </fill>
            </x14:dxf>
          </x14:cfRule>
          <x14:cfRule type="containsText" priority="5596" operator="containsText" id="{403573FE-DFDF-482B-8284-BF7FD5B7D881}">
            <xm:f>NOT(ISERROR(SEARCH('Listados Datos'!$P$4,AR466)))</xm:f>
            <xm:f>'Listados Datos'!$P$4</xm:f>
            <x14:dxf>
              <fill>
                <patternFill>
                  <bgColor rgb="FF33CC33"/>
                </patternFill>
              </fill>
            </x14:dxf>
          </x14:cfRule>
          <x14:cfRule type="containsText" priority="5597" operator="containsText" id="{5D1F59DE-C337-4111-A4D7-04224C5E8BF2}">
            <xm:f>NOT(ISERROR(SEARCH('Listados Datos'!$P$5,AR466)))</xm:f>
            <xm:f>'Listados Datos'!$P$5</xm:f>
            <x14:dxf>
              <fill>
                <patternFill>
                  <bgColor rgb="FFFFFF00"/>
                </patternFill>
              </fill>
            </x14:dxf>
          </x14:cfRule>
          <x14:cfRule type="containsText" priority="5598" operator="containsText" id="{40B3CCD8-C8BD-4A20-9265-CA1677EA0B36}">
            <xm:f>NOT(ISERROR(SEARCH('Listados Datos'!$P$6,AR466)))</xm:f>
            <xm:f>'Listados Datos'!$P$6</xm:f>
            <x14:dxf>
              <fill>
                <patternFill>
                  <bgColor rgb="FFFFC000"/>
                </patternFill>
              </fill>
            </x14:dxf>
          </x14:cfRule>
          <x14:cfRule type="containsText" priority="5599" operator="containsText" id="{A75BA59D-5F87-4E34-9179-E35650A08754}">
            <xm:f>NOT(ISERROR(SEARCH('Listados Datos'!$P$7,AR466)))</xm:f>
            <xm:f>'Listados Datos'!$P$7</xm:f>
            <x14:dxf>
              <fill>
                <patternFill>
                  <bgColor rgb="FFFF0000"/>
                </patternFill>
              </fill>
            </x14:dxf>
          </x14:cfRule>
          <xm:sqref>AR466</xm:sqref>
        </x14:conditionalFormatting>
        <x14:conditionalFormatting xmlns:xm="http://schemas.microsoft.com/office/excel/2006/main">
          <x14:cfRule type="containsText" priority="5591" operator="containsText" id="{D0EC2903-C5BC-4CE9-B812-AA065BB7DF1A}">
            <xm:f>NOT(ISERROR(SEARCH('Listados Datos'!$T$3,AT467)))</xm:f>
            <xm:f>'Listados Datos'!$T$3</xm:f>
            <x14:dxf>
              <fill>
                <patternFill patternType="solid">
                  <bgColor rgb="FFC00000"/>
                </patternFill>
              </fill>
            </x14:dxf>
          </x14:cfRule>
          <x14:cfRule type="containsText" priority="5592" operator="containsText" id="{734E8751-0E71-471D-9F56-01A1D98FC14B}">
            <xm:f>NOT(ISERROR(SEARCH('Listados Datos'!$T$4,AT467)))</xm:f>
            <xm:f>'Listados Datos'!$T$4</xm:f>
            <x14:dxf>
              <font>
                <b/>
                <i val="0"/>
                <color theme="0"/>
              </font>
              <fill>
                <patternFill>
                  <bgColor rgb="FFE26B0A"/>
                </patternFill>
              </fill>
            </x14:dxf>
          </x14:cfRule>
          <x14:cfRule type="containsText" priority="5593" operator="containsText" id="{70FDEF6B-99A7-40B3-86C1-C0BD919E52AD}">
            <xm:f>NOT(ISERROR(SEARCH('Listados Datos'!$T$5,AT467)))</xm:f>
            <xm:f>'Listados Datos'!$T$5</xm:f>
            <x14:dxf>
              <font>
                <b/>
                <i val="0"/>
                <color auto="1"/>
              </font>
              <fill>
                <patternFill>
                  <bgColor rgb="FFFFFF00"/>
                </patternFill>
              </fill>
            </x14:dxf>
          </x14:cfRule>
          <x14:cfRule type="containsText" priority="5594" operator="containsText" id="{CF20CA33-1E76-4380-BA2F-29EC41297388}">
            <xm:f>NOT(ISERROR(SEARCH('Listados Datos'!$T$6,AT467)))</xm:f>
            <xm:f>'Listados Datos'!$T$6</xm:f>
            <x14:dxf>
              <font>
                <b/>
                <i val="0"/>
              </font>
              <fill>
                <patternFill>
                  <bgColor rgb="FF92D050"/>
                </patternFill>
              </fill>
            </x14:dxf>
          </x14:cfRule>
          <xm:sqref>AT467</xm:sqref>
        </x14:conditionalFormatting>
        <x14:conditionalFormatting xmlns:xm="http://schemas.microsoft.com/office/excel/2006/main">
          <x14:cfRule type="containsText" priority="5581" operator="containsText" id="{0E0C778B-9616-45BA-98FA-47FC65E93B73}">
            <xm:f>NOT(ISERROR(SEARCH('Listados Datos'!$P$3,AR467)))</xm:f>
            <xm:f>'Listados Datos'!$P$3</xm:f>
            <x14:dxf>
              <fill>
                <patternFill>
                  <bgColor rgb="FF99CC00"/>
                </patternFill>
              </fill>
            </x14:dxf>
          </x14:cfRule>
          <x14:cfRule type="containsText" priority="5582" operator="containsText" id="{28BA169C-3601-4036-B591-EFC166B9EACB}">
            <xm:f>NOT(ISERROR(SEARCH('Listados Datos'!$P$4,AR467)))</xm:f>
            <xm:f>'Listados Datos'!$P$4</xm:f>
            <x14:dxf>
              <fill>
                <patternFill>
                  <bgColor rgb="FF33CC33"/>
                </patternFill>
              </fill>
            </x14:dxf>
          </x14:cfRule>
          <x14:cfRule type="containsText" priority="5583" operator="containsText" id="{55CA2AA6-9AB7-41F7-818A-CB512B0AE200}">
            <xm:f>NOT(ISERROR(SEARCH('Listados Datos'!$P$5,AR467)))</xm:f>
            <xm:f>'Listados Datos'!$P$5</xm:f>
            <x14:dxf>
              <fill>
                <patternFill>
                  <bgColor rgb="FFFFFF00"/>
                </patternFill>
              </fill>
            </x14:dxf>
          </x14:cfRule>
          <x14:cfRule type="containsText" priority="5584" operator="containsText" id="{87396175-1A06-4E10-9169-31A8CD281C36}">
            <xm:f>NOT(ISERROR(SEARCH('Listados Datos'!$P$6,AR467)))</xm:f>
            <xm:f>'Listados Datos'!$P$6</xm:f>
            <x14:dxf>
              <fill>
                <patternFill>
                  <bgColor rgb="FFFFC000"/>
                </patternFill>
              </fill>
            </x14:dxf>
          </x14:cfRule>
          <x14:cfRule type="containsText" priority="5585" operator="containsText" id="{A97AF2DE-07E0-4E17-97E1-98E3A8BED5E1}">
            <xm:f>NOT(ISERROR(SEARCH('Listados Datos'!$P$7,AR467)))</xm:f>
            <xm:f>'Listados Datos'!$P$7</xm:f>
            <x14:dxf>
              <fill>
                <patternFill>
                  <bgColor rgb="FFFF0000"/>
                </patternFill>
              </fill>
            </x14:dxf>
          </x14:cfRule>
          <xm:sqref>AR467</xm:sqref>
        </x14:conditionalFormatting>
        <x14:conditionalFormatting xmlns:xm="http://schemas.microsoft.com/office/excel/2006/main">
          <x14:cfRule type="containsText" priority="5563" operator="containsText" id="{0A4BEB07-E94B-4143-AA04-0CC34FC55BAB}">
            <xm:f>NOT(ISERROR(SEARCH('Listados Datos'!$T$3,AF468)))</xm:f>
            <xm:f>'Listados Datos'!$T$3</xm:f>
            <x14:dxf>
              <fill>
                <patternFill patternType="solid">
                  <bgColor rgb="FFC00000"/>
                </patternFill>
              </fill>
            </x14:dxf>
          </x14:cfRule>
          <x14:cfRule type="containsText" priority="5564" operator="containsText" id="{BC806629-418B-4A27-9BBC-55F5F069DD55}">
            <xm:f>NOT(ISERROR(SEARCH('Listados Datos'!$T$4,AF468)))</xm:f>
            <xm:f>'Listados Datos'!$T$4</xm:f>
            <x14:dxf>
              <font>
                <b/>
                <i val="0"/>
                <color theme="0"/>
              </font>
              <fill>
                <patternFill>
                  <bgColor rgb="FFE26B0A"/>
                </patternFill>
              </fill>
            </x14:dxf>
          </x14:cfRule>
          <x14:cfRule type="containsText" priority="5565" operator="containsText" id="{DAE7D711-BA2B-4CD0-8794-C288F3DE46E5}">
            <xm:f>NOT(ISERROR(SEARCH('Listados Datos'!$T$5,AF468)))</xm:f>
            <xm:f>'Listados Datos'!$T$5</xm:f>
            <x14:dxf>
              <font>
                <b/>
                <i val="0"/>
                <color auto="1"/>
              </font>
              <fill>
                <patternFill>
                  <bgColor rgb="FFFFFF00"/>
                </patternFill>
              </fill>
            </x14:dxf>
          </x14:cfRule>
          <x14:cfRule type="containsText" priority="5566" operator="containsText" id="{250C7701-6531-4E4D-A928-30565FD0BC38}">
            <xm:f>NOT(ISERROR(SEARCH('Listados Datos'!$T$6,AF468)))</xm:f>
            <xm:f>'Listados Datos'!$T$6</xm:f>
            <x14:dxf>
              <font>
                <b/>
                <i val="0"/>
              </font>
              <fill>
                <patternFill>
                  <bgColor rgb="FF92D050"/>
                </patternFill>
              </fill>
            </x14:dxf>
          </x14:cfRule>
          <xm:sqref>AF468:AF469</xm:sqref>
        </x14:conditionalFormatting>
        <x14:conditionalFormatting xmlns:xm="http://schemas.microsoft.com/office/excel/2006/main">
          <x14:cfRule type="containsText" priority="5559" operator="containsText" id="{68C2C731-8290-4D95-902C-4220B22C091F}">
            <xm:f>NOT(ISERROR(SEARCH('Listados Datos'!$T$3,AB468)))</xm:f>
            <xm:f>'Listados Datos'!$T$3</xm:f>
            <x14:dxf>
              <fill>
                <patternFill patternType="solid">
                  <bgColor rgb="FFC00000"/>
                </patternFill>
              </fill>
            </x14:dxf>
          </x14:cfRule>
          <x14:cfRule type="containsText" priority="5560" operator="containsText" id="{690BF422-424E-4E61-A15E-86246444D994}">
            <xm:f>NOT(ISERROR(SEARCH('Listados Datos'!$T$4,AB468)))</xm:f>
            <xm:f>'Listados Datos'!$T$4</xm:f>
            <x14:dxf>
              <font>
                <b/>
                <i val="0"/>
                <color theme="0"/>
              </font>
              <fill>
                <patternFill>
                  <bgColor rgb="FFE26B0A"/>
                </patternFill>
              </fill>
            </x14:dxf>
          </x14:cfRule>
          <x14:cfRule type="containsText" priority="5561" operator="containsText" id="{FDC7C93D-1871-4E30-B1DA-FECB727BA142}">
            <xm:f>NOT(ISERROR(SEARCH('Listados Datos'!$T$5,AB468)))</xm:f>
            <xm:f>'Listados Datos'!$T$5</xm:f>
            <x14:dxf>
              <font>
                <b/>
                <i val="0"/>
                <color auto="1"/>
              </font>
              <fill>
                <patternFill>
                  <bgColor rgb="FFFFFF00"/>
                </patternFill>
              </fill>
            </x14:dxf>
          </x14:cfRule>
          <x14:cfRule type="containsText" priority="5562" operator="containsText" id="{46F6622B-9FC2-4D94-9EE5-64B8FF6C4C8D}">
            <xm:f>NOT(ISERROR(SEARCH('Listados Datos'!$T$6,AB468)))</xm:f>
            <xm:f>'Listados Datos'!$T$6</xm:f>
            <x14:dxf>
              <font>
                <b/>
                <i val="0"/>
              </font>
              <fill>
                <patternFill>
                  <bgColor rgb="FF92D050"/>
                </patternFill>
              </fill>
            </x14:dxf>
          </x14:cfRule>
          <xm:sqref>AB468:AB469</xm:sqref>
        </x14:conditionalFormatting>
        <x14:conditionalFormatting xmlns:xm="http://schemas.microsoft.com/office/excel/2006/main">
          <x14:cfRule type="containsText" priority="5549" operator="containsText" id="{D1D022AD-760F-4987-A37D-0B8B34E3DB63}">
            <xm:f>NOT(ISERROR(SEARCH('Listados Datos'!$P$3,Z468)))</xm:f>
            <xm:f>'Listados Datos'!$P$3</xm:f>
            <x14:dxf>
              <fill>
                <patternFill>
                  <bgColor rgb="FF99CC00"/>
                </patternFill>
              </fill>
            </x14:dxf>
          </x14:cfRule>
          <x14:cfRule type="containsText" priority="5550" operator="containsText" id="{84375CB1-DF4F-4E46-BA49-75F5A43C1C14}">
            <xm:f>NOT(ISERROR(SEARCH('Listados Datos'!$P$4,Z468)))</xm:f>
            <xm:f>'Listados Datos'!$P$4</xm:f>
            <x14:dxf>
              <fill>
                <patternFill>
                  <bgColor rgb="FF33CC33"/>
                </patternFill>
              </fill>
            </x14:dxf>
          </x14:cfRule>
          <x14:cfRule type="containsText" priority="5551" operator="containsText" id="{90416177-C57A-4C29-9466-2E759EB85D92}">
            <xm:f>NOT(ISERROR(SEARCH('Listados Datos'!$P$5,Z468)))</xm:f>
            <xm:f>'Listados Datos'!$P$5</xm:f>
            <x14:dxf>
              <fill>
                <patternFill>
                  <bgColor rgb="FFFFFF00"/>
                </patternFill>
              </fill>
            </x14:dxf>
          </x14:cfRule>
          <x14:cfRule type="containsText" priority="5552" operator="containsText" id="{5983F986-C0C8-4A34-BD40-38BCFE51B100}">
            <xm:f>NOT(ISERROR(SEARCH('Listados Datos'!$P$6,Z468)))</xm:f>
            <xm:f>'Listados Datos'!$P$6</xm:f>
            <x14:dxf>
              <fill>
                <patternFill>
                  <bgColor rgb="FFFFC000"/>
                </patternFill>
              </fill>
            </x14:dxf>
          </x14:cfRule>
          <x14:cfRule type="containsText" priority="5553" operator="containsText" id="{98C4F9CF-5ECC-4873-A3C2-AA1F83C86084}">
            <xm:f>NOT(ISERROR(SEARCH('Listados Datos'!$P$7,Z468)))</xm:f>
            <xm:f>'Listados Datos'!$P$7</xm:f>
            <x14:dxf>
              <fill>
                <patternFill>
                  <bgColor rgb="FFFF0000"/>
                </patternFill>
              </fill>
            </x14:dxf>
          </x14:cfRule>
          <xm:sqref>Z468:Z469</xm:sqref>
        </x14:conditionalFormatting>
        <x14:conditionalFormatting xmlns:xm="http://schemas.microsoft.com/office/excel/2006/main">
          <x14:cfRule type="containsText" priority="5521" operator="containsText" id="{89D141FC-B736-4D6A-AAB6-243AFC4A587F}">
            <xm:f>NOT(ISERROR(SEARCH('Listados Datos'!$T$3,AT469)))</xm:f>
            <xm:f>'Listados Datos'!$T$3</xm:f>
            <x14:dxf>
              <fill>
                <patternFill patternType="solid">
                  <bgColor rgb="FFC00000"/>
                </patternFill>
              </fill>
            </x14:dxf>
          </x14:cfRule>
          <x14:cfRule type="containsText" priority="5522" operator="containsText" id="{5A30FA66-DA19-4723-AE94-EE89D074B6A2}">
            <xm:f>NOT(ISERROR(SEARCH('Listados Datos'!$T$4,AT469)))</xm:f>
            <xm:f>'Listados Datos'!$T$4</xm:f>
            <x14:dxf>
              <font>
                <b/>
                <i val="0"/>
                <color theme="0"/>
              </font>
              <fill>
                <patternFill>
                  <bgColor rgb="FFE26B0A"/>
                </patternFill>
              </fill>
            </x14:dxf>
          </x14:cfRule>
          <x14:cfRule type="containsText" priority="5523" operator="containsText" id="{0810768C-7A57-4C57-B166-7BB075B55CAA}">
            <xm:f>NOT(ISERROR(SEARCH('Listados Datos'!$T$5,AT469)))</xm:f>
            <xm:f>'Listados Datos'!$T$5</xm:f>
            <x14:dxf>
              <font>
                <b/>
                <i val="0"/>
                <color auto="1"/>
              </font>
              <fill>
                <patternFill>
                  <bgColor rgb="FFFFFF00"/>
                </patternFill>
              </fill>
            </x14:dxf>
          </x14:cfRule>
          <x14:cfRule type="containsText" priority="5524" operator="containsText" id="{C2C79BDC-FA50-4A69-BE41-6CE5D8743256}">
            <xm:f>NOT(ISERROR(SEARCH('Listados Datos'!$T$6,AT469)))</xm:f>
            <xm:f>'Listados Datos'!$T$6</xm:f>
            <x14:dxf>
              <font>
                <b/>
                <i val="0"/>
              </font>
              <fill>
                <patternFill>
                  <bgColor rgb="FF92D050"/>
                </patternFill>
              </fill>
            </x14:dxf>
          </x14:cfRule>
          <xm:sqref>AT469</xm:sqref>
        </x14:conditionalFormatting>
        <x14:conditionalFormatting xmlns:xm="http://schemas.microsoft.com/office/excel/2006/main">
          <x14:cfRule type="containsText" priority="5441" operator="containsText" id="{C9FA74B6-D932-46A8-991C-B3BF3F12EC0E}">
            <xm:f>NOT(ISERROR(SEARCH('Listados Datos'!$T$3,AT465)))</xm:f>
            <xm:f>'Listados Datos'!$T$3</xm:f>
            <x14:dxf>
              <fill>
                <patternFill patternType="solid">
                  <bgColor rgb="FFC00000"/>
                </patternFill>
              </fill>
            </x14:dxf>
          </x14:cfRule>
          <x14:cfRule type="containsText" priority="5442" operator="containsText" id="{CC530272-A87C-481C-AF09-4A2463EA73F9}">
            <xm:f>NOT(ISERROR(SEARCH('Listados Datos'!$T$4,AT465)))</xm:f>
            <xm:f>'Listados Datos'!$T$4</xm:f>
            <x14:dxf>
              <font>
                <b/>
                <i val="0"/>
                <color theme="0"/>
              </font>
              <fill>
                <patternFill>
                  <bgColor rgb="FFE26B0A"/>
                </patternFill>
              </fill>
            </x14:dxf>
          </x14:cfRule>
          <x14:cfRule type="containsText" priority="5443" operator="containsText" id="{391B3A2A-0AF1-4CED-B531-8E1CF973C5D9}">
            <xm:f>NOT(ISERROR(SEARCH('Listados Datos'!$T$5,AT465)))</xm:f>
            <xm:f>'Listados Datos'!$T$5</xm:f>
            <x14:dxf>
              <font>
                <b/>
                <i val="0"/>
                <color auto="1"/>
              </font>
              <fill>
                <patternFill>
                  <bgColor rgb="FFFFFF00"/>
                </patternFill>
              </fill>
            </x14:dxf>
          </x14:cfRule>
          <x14:cfRule type="containsText" priority="5444" operator="containsText" id="{0398DEEC-F60F-4671-A577-240E5321BE48}">
            <xm:f>NOT(ISERROR(SEARCH('Listados Datos'!$T$6,AT465)))</xm:f>
            <xm:f>'Listados Datos'!$T$6</xm:f>
            <x14:dxf>
              <font>
                <b/>
                <i val="0"/>
              </font>
              <fill>
                <patternFill>
                  <bgColor rgb="FF92D050"/>
                </patternFill>
              </fill>
            </x14:dxf>
          </x14:cfRule>
          <xm:sqref>AT465</xm:sqref>
        </x14:conditionalFormatting>
        <x14:conditionalFormatting xmlns:xm="http://schemas.microsoft.com/office/excel/2006/main">
          <x14:cfRule type="containsText" priority="5431" operator="containsText" id="{486C7F24-8E95-4A70-B593-7275162EBD6D}">
            <xm:f>NOT(ISERROR(SEARCH('Listados Datos'!$P$3,AR465)))</xm:f>
            <xm:f>'Listados Datos'!$P$3</xm:f>
            <x14:dxf>
              <fill>
                <patternFill>
                  <bgColor rgb="FF99CC00"/>
                </patternFill>
              </fill>
            </x14:dxf>
          </x14:cfRule>
          <x14:cfRule type="containsText" priority="5432" operator="containsText" id="{3361E40D-FB33-48DD-9A98-73DAF7929427}">
            <xm:f>NOT(ISERROR(SEARCH('Listados Datos'!$P$4,AR465)))</xm:f>
            <xm:f>'Listados Datos'!$P$4</xm:f>
            <x14:dxf>
              <fill>
                <patternFill>
                  <bgColor rgb="FF33CC33"/>
                </patternFill>
              </fill>
            </x14:dxf>
          </x14:cfRule>
          <x14:cfRule type="containsText" priority="5433" operator="containsText" id="{58CEB54E-2EAF-4DAA-B52E-0D8E195744D8}">
            <xm:f>NOT(ISERROR(SEARCH('Listados Datos'!$P$5,AR465)))</xm:f>
            <xm:f>'Listados Datos'!$P$5</xm:f>
            <x14:dxf>
              <fill>
                <patternFill>
                  <bgColor rgb="FFFFFF00"/>
                </patternFill>
              </fill>
            </x14:dxf>
          </x14:cfRule>
          <x14:cfRule type="containsText" priority="5434" operator="containsText" id="{11BCB231-298C-42CE-89B4-C6B2901257E0}">
            <xm:f>NOT(ISERROR(SEARCH('Listados Datos'!$P$6,AR465)))</xm:f>
            <xm:f>'Listados Datos'!$P$6</xm:f>
            <x14:dxf>
              <fill>
                <patternFill>
                  <bgColor rgb="FFFFC000"/>
                </patternFill>
              </fill>
            </x14:dxf>
          </x14:cfRule>
          <x14:cfRule type="containsText" priority="5435" operator="containsText" id="{20951650-D628-4578-9FE6-4D3ACAA4F8A9}">
            <xm:f>NOT(ISERROR(SEARCH('Listados Datos'!$P$7,AR465)))</xm:f>
            <xm:f>'Listados Datos'!$P$7</xm:f>
            <x14:dxf>
              <fill>
                <patternFill>
                  <bgColor rgb="FFFF0000"/>
                </patternFill>
              </fill>
            </x14:dxf>
          </x14:cfRule>
          <xm:sqref>AR465</xm:sqref>
        </x14:conditionalFormatting>
        <x14:conditionalFormatting xmlns:xm="http://schemas.microsoft.com/office/excel/2006/main">
          <x14:cfRule type="containsText" priority="5399" operator="containsText" id="{D715E086-CEE9-4D92-8370-76EDA9448043}">
            <xm:f>NOT(ISERROR(SEARCH('Listados Datos'!$T$3,AT462)))</xm:f>
            <xm:f>'Listados Datos'!$T$3</xm:f>
            <x14:dxf>
              <fill>
                <patternFill patternType="solid">
                  <bgColor rgb="FFC00000"/>
                </patternFill>
              </fill>
            </x14:dxf>
          </x14:cfRule>
          <x14:cfRule type="containsText" priority="5400" operator="containsText" id="{6003E555-34A5-4B20-AD68-CCAB610FF252}">
            <xm:f>NOT(ISERROR(SEARCH('Listados Datos'!$T$4,AT462)))</xm:f>
            <xm:f>'Listados Datos'!$T$4</xm:f>
            <x14:dxf>
              <font>
                <b/>
                <i val="0"/>
                <color theme="0"/>
              </font>
              <fill>
                <patternFill>
                  <bgColor rgb="FFE26B0A"/>
                </patternFill>
              </fill>
            </x14:dxf>
          </x14:cfRule>
          <x14:cfRule type="containsText" priority="5401" operator="containsText" id="{00F33964-060A-4B47-84A3-F7D627A1784B}">
            <xm:f>NOT(ISERROR(SEARCH('Listados Datos'!$T$5,AT462)))</xm:f>
            <xm:f>'Listados Datos'!$T$5</xm:f>
            <x14:dxf>
              <font>
                <b/>
                <i val="0"/>
                <color auto="1"/>
              </font>
              <fill>
                <patternFill>
                  <bgColor rgb="FFFFFF00"/>
                </patternFill>
              </fill>
            </x14:dxf>
          </x14:cfRule>
          <x14:cfRule type="containsText" priority="5402" operator="containsText" id="{8F071BF8-3764-4590-B650-561DBAFD510F}">
            <xm:f>NOT(ISERROR(SEARCH('Listados Datos'!$T$6,AT462)))</xm:f>
            <xm:f>'Listados Datos'!$T$6</xm:f>
            <x14:dxf>
              <font>
                <b/>
                <i val="0"/>
              </font>
              <fill>
                <patternFill>
                  <bgColor rgb="FF92D050"/>
                </patternFill>
              </fill>
            </x14:dxf>
          </x14:cfRule>
          <xm:sqref>AT462</xm:sqref>
        </x14:conditionalFormatting>
        <x14:conditionalFormatting xmlns:xm="http://schemas.microsoft.com/office/excel/2006/main">
          <x14:cfRule type="containsText" priority="5389" operator="containsText" id="{3703AD54-DC1F-4B04-937F-5FBA6DB0CB62}">
            <xm:f>NOT(ISERROR(SEARCH('Listados Datos'!$P$3,AR462)))</xm:f>
            <xm:f>'Listados Datos'!$P$3</xm:f>
            <x14:dxf>
              <fill>
                <patternFill>
                  <bgColor rgb="FF99CC00"/>
                </patternFill>
              </fill>
            </x14:dxf>
          </x14:cfRule>
          <x14:cfRule type="containsText" priority="5390" operator="containsText" id="{5CE71AA7-0811-453E-B29B-52D01EEE0147}">
            <xm:f>NOT(ISERROR(SEARCH('Listados Datos'!$P$4,AR462)))</xm:f>
            <xm:f>'Listados Datos'!$P$4</xm:f>
            <x14:dxf>
              <fill>
                <patternFill>
                  <bgColor rgb="FF33CC33"/>
                </patternFill>
              </fill>
            </x14:dxf>
          </x14:cfRule>
          <x14:cfRule type="containsText" priority="5391" operator="containsText" id="{D7E2B25D-C038-4033-B38C-A203D471B3BE}">
            <xm:f>NOT(ISERROR(SEARCH('Listados Datos'!$P$5,AR462)))</xm:f>
            <xm:f>'Listados Datos'!$P$5</xm:f>
            <x14:dxf>
              <fill>
                <patternFill>
                  <bgColor rgb="FFFFFF00"/>
                </patternFill>
              </fill>
            </x14:dxf>
          </x14:cfRule>
          <x14:cfRule type="containsText" priority="5392" operator="containsText" id="{0B6027D3-0689-4A6A-9EFA-91FD82D8E28E}">
            <xm:f>NOT(ISERROR(SEARCH('Listados Datos'!$P$6,AR462)))</xm:f>
            <xm:f>'Listados Datos'!$P$6</xm:f>
            <x14:dxf>
              <fill>
                <patternFill>
                  <bgColor rgb="FFFFC000"/>
                </patternFill>
              </fill>
            </x14:dxf>
          </x14:cfRule>
          <x14:cfRule type="containsText" priority="5393" operator="containsText" id="{C9FBCC59-5F2C-4991-B7A8-765AF13FC3C7}">
            <xm:f>NOT(ISERROR(SEARCH('Listados Datos'!$P$7,AR462)))</xm:f>
            <xm:f>'Listados Datos'!$P$7</xm:f>
            <x14:dxf>
              <fill>
                <patternFill>
                  <bgColor rgb="FFFF0000"/>
                </patternFill>
              </fill>
            </x14:dxf>
          </x14:cfRule>
          <xm:sqref>AR462</xm:sqref>
        </x14:conditionalFormatting>
        <x14:conditionalFormatting xmlns:xm="http://schemas.microsoft.com/office/excel/2006/main">
          <x14:cfRule type="containsText" priority="5375" operator="containsText" id="{97986DB7-B135-461F-8338-3CF3EF33097D}">
            <xm:f>NOT(ISERROR(SEARCH('Listados Datos'!$P$3,AR463)))</xm:f>
            <xm:f>'Listados Datos'!$P$3</xm:f>
            <x14:dxf>
              <fill>
                <patternFill>
                  <bgColor rgb="FF99CC00"/>
                </patternFill>
              </fill>
            </x14:dxf>
          </x14:cfRule>
          <x14:cfRule type="containsText" priority="5376" operator="containsText" id="{8FDCE66A-AAB3-4A53-8A1E-D6778755854C}">
            <xm:f>NOT(ISERROR(SEARCH('Listados Datos'!$P$4,AR463)))</xm:f>
            <xm:f>'Listados Datos'!$P$4</xm:f>
            <x14:dxf>
              <fill>
                <patternFill>
                  <bgColor rgb="FF33CC33"/>
                </patternFill>
              </fill>
            </x14:dxf>
          </x14:cfRule>
          <x14:cfRule type="containsText" priority="5377" operator="containsText" id="{4F63C82B-9975-4A4F-AFA1-E2FE7932E60D}">
            <xm:f>NOT(ISERROR(SEARCH('Listados Datos'!$P$5,AR463)))</xm:f>
            <xm:f>'Listados Datos'!$P$5</xm:f>
            <x14:dxf>
              <fill>
                <patternFill>
                  <bgColor rgb="FFFFFF00"/>
                </patternFill>
              </fill>
            </x14:dxf>
          </x14:cfRule>
          <x14:cfRule type="containsText" priority="5378" operator="containsText" id="{F14ACF7F-2EC8-4240-84E4-1EB0BD001D1A}">
            <xm:f>NOT(ISERROR(SEARCH('Listados Datos'!$P$6,AR463)))</xm:f>
            <xm:f>'Listados Datos'!$P$6</xm:f>
            <x14:dxf>
              <fill>
                <patternFill>
                  <bgColor rgb="FFFFC000"/>
                </patternFill>
              </fill>
            </x14:dxf>
          </x14:cfRule>
          <x14:cfRule type="containsText" priority="5379" operator="containsText" id="{AEB2B64A-9ED6-4913-9273-EB9EAF7FE1F7}">
            <xm:f>NOT(ISERROR(SEARCH('Listados Datos'!$P$7,AR463)))</xm:f>
            <xm:f>'Listados Datos'!$P$7</xm:f>
            <x14:dxf>
              <fill>
                <patternFill>
                  <bgColor rgb="FFFF0000"/>
                </patternFill>
              </fill>
            </x14:dxf>
          </x14:cfRule>
          <xm:sqref>AR463</xm:sqref>
        </x14:conditionalFormatting>
        <x14:conditionalFormatting xmlns:xm="http://schemas.microsoft.com/office/excel/2006/main">
          <x14:cfRule type="containsText" priority="5507" operator="containsText" id="{C251A8D4-7130-46C6-8496-509DD505D6A4}">
            <xm:f>NOT(ISERROR(SEARCH('Listados Datos'!$T$3,AF460)))</xm:f>
            <xm:f>'Listados Datos'!$T$3</xm:f>
            <x14:dxf>
              <fill>
                <patternFill patternType="solid">
                  <bgColor rgb="FFC00000"/>
                </patternFill>
              </fill>
            </x14:dxf>
          </x14:cfRule>
          <x14:cfRule type="containsText" priority="5508" operator="containsText" id="{86D4F671-F476-4D87-B139-B1390ABE7818}">
            <xm:f>NOT(ISERROR(SEARCH('Listados Datos'!$T$4,AF460)))</xm:f>
            <xm:f>'Listados Datos'!$T$4</xm:f>
            <x14:dxf>
              <font>
                <b/>
                <i val="0"/>
                <color theme="0"/>
              </font>
              <fill>
                <patternFill>
                  <bgColor rgb="FFE26B0A"/>
                </patternFill>
              </fill>
            </x14:dxf>
          </x14:cfRule>
          <x14:cfRule type="containsText" priority="5509" operator="containsText" id="{40C06111-D77F-46B6-863C-757CA658C7EB}">
            <xm:f>NOT(ISERROR(SEARCH('Listados Datos'!$T$5,AF460)))</xm:f>
            <xm:f>'Listados Datos'!$T$5</xm:f>
            <x14:dxf>
              <font>
                <b/>
                <i val="0"/>
                <color auto="1"/>
              </font>
              <fill>
                <patternFill>
                  <bgColor rgb="FFFFFF00"/>
                </patternFill>
              </fill>
            </x14:dxf>
          </x14:cfRule>
          <x14:cfRule type="containsText" priority="5510" operator="containsText" id="{EF97DFF1-6752-4946-9FB6-05D99B5C3689}">
            <xm:f>NOT(ISERROR(SEARCH('Listados Datos'!$T$6,AF460)))</xm:f>
            <xm:f>'Listados Datos'!$T$6</xm:f>
            <x14:dxf>
              <font>
                <b/>
                <i val="0"/>
              </font>
              <fill>
                <patternFill>
                  <bgColor rgb="FF92D050"/>
                </patternFill>
              </fill>
            </x14:dxf>
          </x14:cfRule>
          <xm:sqref>AF460:AF461 AF465</xm:sqref>
        </x14:conditionalFormatting>
        <x14:conditionalFormatting xmlns:xm="http://schemas.microsoft.com/office/excel/2006/main">
          <x14:cfRule type="containsText" priority="5503" operator="containsText" id="{2B0BA407-AE89-464A-A7C0-69AD6D68268F}">
            <xm:f>NOT(ISERROR(SEARCH('Listados Datos'!$T$3,AB460)))</xm:f>
            <xm:f>'Listados Datos'!$T$3</xm:f>
            <x14:dxf>
              <fill>
                <patternFill patternType="solid">
                  <bgColor rgb="FFC00000"/>
                </patternFill>
              </fill>
            </x14:dxf>
          </x14:cfRule>
          <x14:cfRule type="containsText" priority="5504" operator="containsText" id="{2BC82F86-28F7-4F1E-9E4B-08B121AEDA2B}">
            <xm:f>NOT(ISERROR(SEARCH('Listados Datos'!$T$4,AB460)))</xm:f>
            <xm:f>'Listados Datos'!$T$4</xm:f>
            <x14:dxf>
              <font>
                <b/>
                <i val="0"/>
                <color theme="0"/>
              </font>
              <fill>
                <patternFill>
                  <bgColor rgb="FFE26B0A"/>
                </patternFill>
              </fill>
            </x14:dxf>
          </x14:cfRule>
          <x14:cfRule type="containsText" priority="5505" operator="containsText" id="{005122DE-EF89-455B-9FE6-8D574D5F3255}">
            <xm:f>NOT(ISERROR(SEARCH('Listados Datos'!$T$5,AB460)))</xm:f>
            <xm:f>'Listados Datos'!$T$5</xm:f>
            <x14:dxf>
              <font>
                <b/>
                <i val="0"/>
                <color auto="1"/>
              </font>
              <fill>
                <patternFill>
                  <bgColor rgb="FFFFFF00"/>
                </patternFill>
              </fill>
            </x14:dxf>
          </x14:cfRule>
          <x14:cfRule type="containsText" priority="5506" operator="containsText" id="{0F400BEE-1F7F-4053-8F8E-05573DBAF97B}">
            <xm:f>NOT(ISERROR(SEARCH('Listados Datos'!$T$6,AB460)))</xm:f>
            <xm:f>'Listados Datos'!$T$6</xm:f>
            <x14:dxf>
              <font>
                <b/>
                <i val="0"/>
              </font>
              <fill>
                <patternFill>
                  <bgColor rgb="FF92D050"/>
                </patternFill>
              </fill>
            </x14:dxf>
          </x14:cfRule>
          <xm:sqref>AB460:AB461</xm:sqref>
        </x14:conditionalFormatting>
        <x14:conditionalFormatting xmlns:xm="http://schemas.microsoft.com/office/excel/2006/main">
          <x14:cfRule type="containsText" priority="5493" operator="containsText" id="{86F8166F-F450-4B6E-8A15-321FA465EA0F}">
            <xm:f>NOT(ISERROR(SEARCH('Listados Datos'!$P$3,Z460)))</xm:f>
            <xm:f>'Listados Datos'!$P$3</xm:f>
            <x14:dxf>
              <fill>
                <patternFill>
                  <bgColor rgb="FF99CC00"/>
                </patternFill>
              </fill>
            </x14:dxf>
          </x14:cfRule>
          <x14:cfRule type="containsText" priority="5494" operator="containsText" id="{43D30906-1844-42A2-83FA-EECD9C0AB0FC}">
            <xm:f>NOT(ISERROR(SEARCH('Listados Datos'!$P$4,Z460)))</xm:f>
            <xm:f>'Listados Datos'!$P$4</xm:f>
            <x14:dxf>
              <fill>
                <patternFill>
                  <bgColor rgb="FF33CC33"/>
                </patternFill>
              </fill>
            </x14:dxf>
          </x14:cfRule>
          <x14:cfRule type="containsText" priority="5495" operator="containsText" id="{683DBB7F-6756-49C1-9D50-9303271CCD61}">
            <xm:f>NOT(ISERROR(SEARCH('Listados Datos'!$P$5,Z460)))</xm:f>
            <xm:f>'Listados Datos'!$P$5</xm:f>
            <x14:dxf>
              <fill>
                <patternFill>
                  <bgColor rgb="FFFFFF00"/>
                </patternFill>
              </fill>
            </x14:dxf>
          </x14:cfRule>
          <x14:cfRule type="containsText" priority="5496" operator="containsText" id="{3891968E-5BE9-4F6D-BDAB-6A0D75A38A52}">
            <xm:f>NOT(ISERROR(SEARCH('Listados Datos'!$P$6,Z460)))</xm:f>
            <xm:f>'Listados Datos'!$P$6</xm:f>
            <x14:dxf>
              <fill>
                <patternFill>
                  <bgColor rgb="FFFFC000"/>
                </patternFill>
              </fill>
            </x14:dxf>
          </x14:cfRule>
          <x14:cfRule type="containsText" priority="5497" operator="containsText" id="{46BC6268-7564-4D24-86F2-2E33A127E8A1}">
            <xm:f>NOT(ISERROR(SEARCH('Listados Datos'!$P$7,Z460)))</xm:f>
            <xm:f>'Listados Datos'!$P$7</xm:f>
            <x14:dxf>
              <fill>
                <patternFill>
                  <bgColor rgb="FFFF0000"/>
                </patternFill>
              </fill>
            </x14:dxf>
          </x14:cfRule>
          <xm:sqref>Z460:Z461</xm:sqref>
        </x14:conditionalFormatting>
        <x14:conditionalFormatting xmlns:xm="http://schemas.microsoft.com/office/excel/2006/main">
          <x14:cfRule type="containsText" priority="5469" operator="containsText" id="{F16E7E85-8FEA-424B-8B11-96A43FF629CE}">
            <xm:f>NOT(ISERROR(SEARCH('Listados Datos'!$T$3,AT460)))</xm:f>
            <xm:f>'Listados Datos'!$T$3</xm:f>
            <x14:dxf>
              <fill>
                <patternFill patternType="solid">
                  <bgColor rgb="FFC00000"/>
                </patternFill>
              </fill>
            </x14:dxf>
          </x14:cfRule>
          <x14:cfRule type="containsText" priority="5470" operator="containsText" id="{5E8F2FFB-2E00-47AB-BF4B-821371DFD5E9}">
            <xm:f>NOT(ISERROR(SEARCH('Listados Datos'!$T$4,AT460)))</xm:f>
            <xm:f>'Listados Datos'!$T$4</xm:f>
            <x14:dxf>
              <font>
                <b/>
                <i val="0"/>
                <color theme="0"/>
              </font>
              <fill>
                <patternFill>
                  <bgColor rgb="FFE26B0A"/>
                </patternFill>
              </fill>
            </x14:dxf>
          </x14:cfRule>
          <x14:cfRule type="containsText" priority="5471" operator="containsText" id="{7F63DC69-CA6A-4778-B586-307C30B8C424}">
            <xm:f>NOT(ISERROR(SEARCH('Listados Datos'!$T$5,AT460)))</xm:f>
            <xm:f>'Listados Datos'!$T$5</xm:f>
            <x14:dxf>
              <font>
                <b/>
                <i val="0"/>
                <color auto="1"/>
              </font>
              <fill>
                <patternFill>
                  <bgColor rgb="FFFFFF00"/>
                </patternFill>
              </fill>
            </x14:dxf>
          </x14:cfRule>
          <x14:cfRule type="containsText" priority="5472" operator="containsText" id="{29F816CD-8205-49D5-A3A5-9887CEB80FDB}">
            <xm:f>NOT(ISERROR(SEARCH('Listados Datos'!$T$6,AT460)))</xm:f>
            <xm:f>'Listados Datos'!$T$6</xm:f>
            <x14:dxf>
              <font>
                <b/>
                <i val="0"/>
              </font>
              <fill>
                <patternFill>
                  <bgColor rgb="FF92D050"/>
                </patternFill>
              </fill>
            </x14:dxf>
          </x14:cfRule>
          <xm:sqref>AT460</xm:sqref>
        </x14:conditionalFormatting>
        <x14:conditionalFormatting xmlns:xm="http://schemas.microsoft.com/office/excel/2006/main">
          <x14:cfRule type="containsText" priority="5459" operator="containsText" id="{AFDDBC90-BF93-4C26-8F3F-8C35D800CE59}">
            <xm:f>NOT(ISERROR(SEARCH('Listados Datos'!$P$3,AR460)))</xm:f>
            <xm:f>'Listados Datos'!$P$3</xm:f>
            <x14:dxf>
              <fill>
                <patternFill>
                  <bgColor rgb="FF99CC00"/>
                </patternFill>
              </fill>
            </x14:dxf>
          </x14:cfRule>
          <x14:cfRule type="containsText" priority="5460" operator="containsText" id="{3038346D-75B0-42C3-926F-EE8E81273741}">
            <xm:f>NOT(ISERROR(SEARCH('Listados Datos'!$P$4,AR460)))</xm:f>
            <xm:f>'Listados Datos'!$P$4</xm:f>
            <x14:dxf>
              <fill>
                <patternFill>
                  <bgColor rgb="FF33CC33"/>
                </patternFill>
              </fill>
            </x14:dxf>
          </x14:cfRule>
          <x14:cfRule type="containsText" priority="5461" operator="containsText" id="{292EB568-B09E-4306-A4C6-3E9AD6C3D485}">
            <xm:f>NOT(ISERROR(SEARCH('Listados Datos'!$P$5,AR460)))</xm:f>
            <xm:f>'Listados Datos'!$P$5</xm:f>
            <x14:dxf>
              <fill>
                <patternFill>
                  <bgColor rgb="FFFFFF00"/>
                </patternFill>
              </fill>
            </x14:dxf>
          </x14:cfRule>
          <x14:cfRule type="containsText" priority="5462" operator="containsText" id="{314E1457-E8B4-4045-B71C-D9B1F9FAB8ED}">
            <xm:f>NOT(ISERROR(SEARCH('Listados Datos'!$P$6,AR460)))</xm:f>
            <xm:f>'Listados Datos'!$P$6</xm:f>
            <x14:dxf>
              <fill>
                <patternFill>
                  <bgColor rgb="FFFFC000"/>
                </patternFill>
              </fill>
            </x14:dxf>
          </x14:cfRule>
          <x14:cfRule type="containsText" priority="5463" operator="containsText" id="{28A65BBB-8E7F-49A1-9660-A3B9FD72D44D}">
            <xm:f>NOT(ISERROR(SEARCH('Listados Datos'!$P$7,AR460)))</xm:f>
            <xm:f>'Listados Datos'!$P$7</xm:f>
            <x14:dxf>
              <fill>
                <patternFill>
                  <bgColor rgb="FFFF0000"/>
                </patternFill>
              </fill>
            </x14:dxf>
          </x14:cfRule>
          <xm:sqref>AR460</xm:sqref>
        </x14:conditionalFormatting>
        <x14:conditionalFormatting xmlns:xm="http://schemas.microsoft.com/office/excel/2006/main">
          <x14:cfRule type="containsText" priority="5455" operator="containsText" id="{401BC216-98B3-4E74-9863-C4D21942BC13}">
            <xm:f>NOT(ISERROR(SEARCH('Listados Datos'!$T$3,AT461)))</xm:f>
            <xm:f>'Listados Datos'!$T$3</xm:f>
            <x14:dxf>
              <fill>
                <patternFill patternType="solid">
                  <bgColor rgb="FFC00000"/>
                </patternFill>
              </fill>
            </x14:dxf>
          </x14:cfRule>
          <x14:cfRule type="containsText" priority="5456" operator="containsText" id="{CAA922CB-86FC-43BF-A19B-8B1CB85E4C49}">
            <xm:f>NOT(ISERROR(SEARCH('Listados Datos'!$T$4,AT461)))</xm:f>
            <xm:f>'Listados Datos'!$T$4</xm:f>
            <x14:dxf>
              <font>
                <b/>
                <i val="0"/>
                <color theme="0"/>
              </font>
              <fill>
                <patternFill>
                  <bgColor rgb="FFE26B0A"/>
                </patternFill>
              </fill>
            </x14:dxf>
          </x14:cfRule>
          <x14:cfRule type="containsText" priority="5457" operator="containsText" id="{4E5377DA-AA24-435D-951D-F67C4253D6AD}">
            <xm:f>NOT(ISERROR(SEARCH('Listados Datos'!$T$5,AT461)))</xm:f>
            <xm:f>'Listados Datos'!$T$5</xm:f>
            <x14:dxf>
              <font>
                <b/>
                <i val="0"/>
                <color auto="1"/>
              </font>
              <fill>
                <patternFill>
                  <bgColor rgb="FFFFFF00"/>
                </patternFill>
              </fill>
            </x14:dxf>
          </x14:cfRule>
          <x14:cfRule type="containsText" priority="5458" operator="containsText" id="{2FC3768C-31A6-48A5-BE6C-601E2466FCB2}">
            <xm:f>NOT(ISERROR(SEARCH('Listados Datos'!$T$6,AT461)))</xm:f>
            <xm:f>'Listados Datos'!$T$6</xm:f>
            <x14:dxf>
              <font>
                <b/>
                <i val="0"/>
              </font>
              <fill>
                <patternFill>
                  <bgColor rgb="FF92D050"/>
                </patternFill>
              </fill>
            </x14:dxf>
          </x14:cfRule>
          <xm:sqref>AT461</xm:sqref>
        </x14:conditionalFormatting>
        <x14:conditionalFormatting xmlns:xm="http://schemas.microsoft.com/office/excel/2006/main">
          <x14:cfRule type="containsText" priority="5445" operator="containsText" id="{39FD6861-84D8-4AA9-8E42-ED6E9B0FAD95}">
            <xm:f>NOT(ISERROR(SEARCH('Listados Datos'!$P$3,AR461)))</xm:f>
            <xm:f>'Listados Datos'!$P$3</xm:f>
            <x14:dxf>
              <fill>
                <patternFill>
                  <bgColor rgb="FF99CC00"/>
                </patternFill>
              </fill>
            </x14:dxf>
          </x14:cfRule>
          <x14:cfRule type="containsText" priority="5446" operator="containsText" id="{1C42944E-BBF2-4444-AD8A-DF0CC27ACB71}">
            <xm:f>NOT(ISERROR(SEARCH('Listados Datos'!$P$4,AR461)))</xm:f>
            <xm:f>'Listados Datos'!$P$4</xm:f>
            <x14:dxf>
              <fill>
                <patternFill>
                  <bgColor rgb="FF33CC33"/>
                </patternFill>
              </fill>
            </x14:dxf>
          </x14:cfRule>
          <x14:cfRule type="containsText" priority="5447" operator="containsText" id="{2E9B5C07-E92B-4E54-9059-C83884E53142}">
            <xm:f>NOT(ISERROR(SEARCH('Listados Datos'!$P$5,AR461)))</xm:f>
            <xm:f>'Listados Datos'!$P$5</xm:f>
            <x14:dxf>
              <fill>
                <patternFill>
                  <bgColor rgb="FFFFFF00"/>
                </patternFill>
              </fill>
            </x14:dxf>
          </x14:cfRule>
          <x14:cfRule type="containsText" priority="5448" operator="containsText" id="{0A035F99-0308-463A-B29A-37E0BFAA1F85}">
            <xm:f>NOT(ISERROR(SEARCH('Listados Datos'!$P$6,AR461)))</xm:f>
            <xm:f>'Listados Datos'!$P$6</xm:f>
            <x14:dxf>
              <fill>
                <patternFill>
                  <bgColor rgb="FFFFC000"/>
                </patternFill>
              </fill>
            </x14:dxf>
          </x14:cfRule>
          <x14:cfRule type="containsText" priority="5449" operator="containsText" id="{3AE694C3-DF0C-4B80-AE01-AC89A2E24F3F}">
            <xm:f>NOT(ISERROR(SEARCH('Listados Datos'!$P$7,AR461)))</xm:f>
            <xm:f>'Listados Datos'!$P$7</xm:f>
            <x14:dxf>
              <fill>
                <patternFill>
                  <bgColor rgb="FFFF0000"/>
                </patternFill>
              </fill>
            </x14:dxf>
          </x14:cfRule>
          <xm:sqref>AR461</xm:sqref>
        </x14:conditionalFormatting>
        <x14:conditionalFormatting xmlns:xm="http://schemas.microsoft.com/office/excel/2006/main">
          <x14:cfRule type="containsText" priority="5427" operator="containsText" id="{6A295AA2-C603-4313-A00D-C493E4920E54}">
            <xm:f>NOT(ISERROR(SEARCH('Listados Datos'!$T$3,AF462)))</xm:f>
            <xm:f>'Listados Datos'!$T$3</xm:f>
            <x14:dxf>
              <fill>
                <patternFill patternType="solid">
                  <bgColor rgb="FFC00000"/>
                </patternFill>
              </fill>
            </x14:dxf>
          </x14:cfRule>
          <x14:cfRule type="containsText" priority="5428" operator="containsText" id="{6585B3F3-2138-4C20-A14C-323C52004EAE}">
            <xm:f>NOT(ISERROR(SEARCH('Listados Datos'!$T$4,AF462)))</xm:f>
            <xm:f>'Listados Datos'!$T$4</xm:f>
            <x14:dxf>
              <font>
                <b/>
                <i val="0"/>
                <color theme="0"/>
              </font>
              <fill>
                <patternFill>
                  <bgColor rgb="FFE26B0A"/>
                </patternFill>
              </fill>
            </x14:dxf>
          </x14:cfRule>
          <x14:cfRule type="containsText" priority="5429" operator="containsText" id="{A7BB2C1B-EF91-4CE5-B71F-0B0B06969398}">
            <xm:f>NOT(ISERROR(SEARCH('Listados Datos'!$T$5,AF462)))</xm:f>
            <xm:f>'Listados Datos'!$T$5</xm:f>
            <x14:dxf>
              <font>
                <b/>
                <i val="0"/>
                <color auto="1"/>
              </font>
              <fill>
                <patternFill>
                  <bgColor rgb="FFFFFF00"/>
                </patternFill>
              </fill>
            </x14:dxf>
          </x14:cfRule>
          <x14:cfRule type="containsText" priority="5430" operator="containsText" id="{927908D5-EE7A-4570-8F63-152068B3B1B6}">
            <xm:f>NOT(ISERROR(SEARCH('Listados Datos'!$T$6,AF462)))</xm:f>
            <xm:f>'Listados Datos'!$T$6</xm:f>
            <x14:dxf>
              <font>
                <b/>
                <i val="0"/>
              </font>
              <fill>
                <patternFill>
                  <bgColor rgb="FF92D050"/>
                </patternFill>
              </fill>
            </x14:dxf>
          </x14:cfRule>
          <xm:sqref>AF462:AF463</xm:sqref>
        </x14:conditionalFormatting>
        <x14:conditionalFormatting xmlns:xm="http://schemas.microsoft.com/office/excel/2006/main">
          <x14:cfRule type="containsText" priority="5423" operator="containsText" id="{5F35B734-D268-4B1F-A10E-F09E99329438}">
            <xm:f>NOT(ISERROR(SEARCH('Listados Datos'!$T$3,AB462)))</xm:f>
            <xm:f>'Listados Datos'!$T$3</xm:f>
            <x14:dxf>
              <fill>
                <patternFill patternType="solid">
                  <bgColor rgb="FFC00000"/>
                </patternFill>
              </fill>
            </x14:dxf>
          </x14:cfRule>
          <x14:cfRule type="containsText" priority="5424" operator="containsText" id="{B7634AB0-B7B8-4424-B7B0-0515453DA837}">
            <xm:f>NOT(ISERROR(SEARCH('Listados Datos'!$T$4,AB462)))</xm:f>
            <xm:f>'Listados Datos'!$T$4</xm:f>
            <x14:dxf>
              <font>
                <b/>
                <i val="0"/>
                <color theme="0"/>
              </font>
              <fill>
                <patternFill>
                  <bgColor rgb="FFE26B0A"/>
                </patternFill>
              </fill>
            </x14:dxf>
          </x14:cfRule>
          <x14:cfRule type="containsText" priority="5425" operator="containsText" id="{F15DE2DB-3371-4F4B-A3AF-D0B436679700}">
            <xm:f>NOT(ISERROR(SEARCH('Listados Datos'!$T$5,AB462)))</xm:f>
            <xm:f>'Listados Datos'!$T$5</xm:f>
            <x14:dxf>
              <font>
                <b/>
                <i val="0"/>
                <color auto="1"/>
              </font>
              <fill>
                <patternFill>
                  <bgColor rgb="FFFFFF00"/>
                </patternFill>
              </fill>
            </x14:dxf>
          </x14:cfRule>
          <x14:cfRule type="containsText" priority="5426" operator="containsText" id="{E79A8B44-1481-437F-8E8E-C914D33F758B}">
            <xm:f>NOT(ISERROR(SEARCH('Listados Datos'!$T$6,AB462)))</xm:f>
            <xm:f>'Listados Datos'!$T$6</xm:f>
            <x14:dxf>
              <font>
                <b/>
                <i val="0"/>
              </font>
              <fill>
                <patternFill>
                  <bgColor rgb="FF92D050"/>
                </patternFill>
              </fill>
            </x14:dxf>
          </x14:cfRule>
          <xm:sqref>AB462:AB463</xm:sqref>
        </x14:conditionalFormatting>
        <x14:conditionalFormatting xmlns:xm="http://schemas.microsoft.com/office/excel/2006/main">
          <x14:cfRule type="containsText" priority="5413" operator="containsText" id="{6F188A8C-BF3B-4529-BDC0-A72E7B84DE8A}">
            <xm:f>NOT(ISERROR(SEARCH('Listados Datos'!$P$3,Z462)))</xm:f>
            <xm:f>'Listados Datos'!$P$3</xm:f>
            <x14:dxf>
              <fill>
                <patternFill>
                  <bgColor rgb="FF99CC00"/>
                </patternFill>
              </fill>
            </x14:dxf>
          </x14:cfRule>
          <x14:cfRule type="containsText" priority="5414" operator="containsText" id="{133864C2-66C2-4CF2-9314-9CB1DB844CAC}">
            <xm:f>NOT(ISERROR(SEARCH('Listados Datos'!$P$4,Z462)))</xm:f>
            <xm:f>'Listados Datos'!$P$4</xm:f>
            <x14:dxf>
              <fill>
                <patternFill>
                  <bgColor rgb="FF33CC33"/>
                </patternFill>
              </fill>
            </x14:dxf>
          </x14:cfRule>
          <x14:cfRule type="containsText" priority="5415" operator="containsText" id="{8B4AFB2B-FF37-4542-A741-D8C7ABEB33EA}">
            <xm:f>NOT(ISERROR(SEARCH('Listados Datos'!$P$5,Z462)))</xm:f>
            <xm:f>'Listados Datos'!$P$5</xm:f>
            <x14:dxf>
              <fill>
                <patternFill>
                  <bgColor rgb="FFFFFF00"/>
                </patternFill>
              </fill>
            </x14:dxf>
          </x14:cfRule>
          <x14:cfRule type="containsText" priority="5416" operator="containsText" id="{3EBD3205-9B7C-4E4A-8362-EB889FD2DE2F}">
            <xm:f>NOT(ISERROR(SEARCH('Listados Datos'!$P$6,Z462)))</xm:f>
            <xm:f>'Listados Datos'!$P$6</xm:f>
            <x14:dxf>
              <fill>
                <patternFill>
                  <bgColor rgb="FFFFC000"/>
                </patternFill>
              </fill>
            </x14:dxf>
          </x14:cfRule>
          <x14:cfRule type="containsText" priority="5417" operator="containsText" id="{04340179-315F-4A64-A282-BFB619B8CC12}">
            <xm:f>NOT(ISERROR(SEARCH('Listados Datos'!$P$7,Z462)))</xm:f>
            <xm:f>'Listados Datos'!$P$7</xm:f>
            <x14:dxf>
              <fill>
                <patternFill>
                  <bgColor rgb="FFFF0000"/>
                </patternFill>
              </fill>
            </x14:dxf>
          </x14:cfRule>
          <xm:sqref>Z462:Z463</xm:sqref>
        </x14:conditionalFormatting>
        <x14:conditionalFormatting xmlns:xm="http://schemas.microsoft.com/office/excel/2006/main">
          <x14:cfRule type="containsText" priority="5385" operator="containsText" id="{10B30B4F-7EE4-44C2-AFA9-3BE1C4E5BFAA}">
            <xm:f>NOT(ISERROR(SEARCH('Listados Datos'!$T$3,AT463)))</xm:f>
            <xm:f>'Listados Datos'!$T$3</xm:f>
            <x14:dxf>
              <fill>
                <patternFill patternType="solid">
                  <bgColor rgb="FFC00000"/>
                </patternFill>
              </fill>
            </x14:dxf>
          </x14:cfRule>
          <x14:cfRule type="containsText" priority="5386" operator="containsText" id="{CE9175D8-8155-4AF7-9898-663845FF3F62}">
            <xm:f>NOT(ISERROR(SEARCH('Listados Datos'!$T$4,AT463)))</xm:f>
            <xm:f>'Listados Datos'!$T$4</xm:f>
            <x14:dxf>
              <font>
                <b/>
                <i val="0"/>
                <color theme="0"/>
              </font>
              <fill>
                <patternFill>
                  <bgColor rgb="FFE26B0A"/>
                </patternFill>
              </fill>
            </x14:dxf>
          </x14:cfRule>
          <x14:cfRule type="containsText" priority="5387" operator="containsText" id="{FBC88A0A-A152-461D-9399-AB46090A6FD4}">
            <xm:f>NOT(ISERROR(SEARCH('Listados Datos'!$T$5,AT463)))</xm:f>
            <xm:f>'Listados Datos'!$T$5</xm:f>
            <x14:dxf>
              <font>
                <b/>
                <i val="0"/>
                <color auto="1"/>
              </font>
              <fill>
                <patternFill>
                  <bgColor rgb="FFFFFF00"/>
                </patternFill>
              </fill>
            </x14:dxf>
          </x14:cfRule>
          <x14:cfRule type="containsText" priority="5388" operator="containsText" id="{B3E1AB76-E3E9-429A-ADD3-F3C8B84F2D23}">
            <xm:f>NOT(ISERROR(SEARCH('Listados Datos'!$T$6,AT463)))</xm:f>
            <xm:f>'Listados Datos'!$T$6</xm:f>
            <x14:dxf>
              <font>
                <b/>
                <i val="0"/>
              </font>
              <fill>
                <patternFill>
                  <bgColor rgb="FF92D050"/>
                </patternFill>
              </fill>
            </x14:dxf>
          </x14:cfRule>
          <xm:sqref>AT463</xm:sqref>
        </x14:conditionalFormatting>
        <x14:conditionalFormatting xmlns:xm="http://schemas.microsoft.com/office/excel/2006/main">
          <x14:cfRule type="containsText" priority="5123" operator="containsText" id="{586F5A77-83F8-4EC1-9FB2-AE2B83FC1AD8}">
            <xm:f>NOT(ISERROR(SEARCH('Listados Datos'!$P$3,AR470)))</xm:f>
            <xm:f>'Listados Datos'!$P$3</xm:f>
            <x14:dxf>
              <fill>
                <patternFill>
                  <bgColor rgb="FF99CC00"/>
                </patternFill>
              </fill>
            </x14:dxf>
          </x14:cfRule>
          <x14:cfRule type="containsText" priority="5124" operator="containsText" id="{F295D13C-1790-490F-8468-7125A4F8BCBF}">
            <xm:f>NOT(ISERROR(SEARCH('Listados Datos'!$P$4,AR470)))</xm:f>
            <xm:f>'Listados Datos'!$P$4</xm:f>
            <x14:dxf>
              <fill>
                <patternFill>
                  <bgColor rgb="FF33CC33"/>
                </patternFill>
              </fill>
            </x14:dxf>
          </x14:cfRule>
          <x14:cfRule type="containsText" priority="5125" operator="containsText" id="{8ABAC197-BD2C-43C9-A3BD-12E8B6170D73}">
            <xm:f>NOT(ISERROR(SEARCH('Listados Datos'!$P$5,AR470)))</xm:f>
            <xm:f>'Listados Datos'!$P$5</xm:f>
            <x14:dxf>
              <fill>
                <patternFill>
                  <bgColor rgb="FFFFFF00"/>
                </patternFill>
              </fill>
            </x14:dxf>
          </x14:cfRule>
          <x14:cfRule type="containsText" priority="5126" operator="containsText" id="{5F76821A-FF1A-4F8B-B3EE-020551565B3D}">
            <xm:f>NOT(ISERROR(SEARCH('Listados Datos'!$P$6,AR470)))</xm:f>
            <xm:f>'Listados Datos'!$P$6</xm:f>
            <x14:dxf>
              <fill>
                <patternFill>
                  <bgColor rgb="FFFFC000"/>
                </patternFill>
              </fill>
            </x14:dxf>
          </x14:cfRule>
          <x14:cfRule type="containsText" priority="5127" operator="containsText" id="{5EA1C5F6-ECF8-4CA0-BD08-9965BD3B303F}">
            <xm:f>NOT(ISERROR(SEARCH('Listados Datos'!$P$7,AR470)))</xm:f>
            <xm:f>'Listados Datos'!$P$7</xm:f>
            <x14:dxf>
              <fill>
                <patternFill>
                  <bgColor rgb="FFFF0000"/>
                </patternFill>
              </fill>
            </x14:dxf>
          </x14:cfRule>
          <xm:sqref>AR470</xm:sqref>
        </x14:conditionalFormatting>
        <x14:conditionalFormatting xmlns:xm="http://schemas.microsoft.com/office/excel/2006/main">
          <x14:cfRule type="containsText" priority="5371" operator="containsText" id="{BBD7C3DD-78E4-466F-887F-4F7C931E1142}">
            <xm:f>NOT(ISERROR(SEARCH('Listados Datos'!$T$3,AF440)))</xm:f>
            <xm:f>'Listados Datos'!$T$3</xm:f>
            <x14:dxf>
              <fill>
                <patternFill patternType="solid">
                  <bgColor rgb="FFC00000"/>
                </patternFill>
              </fill>
            </x14:dxf>
          </x14:cfRule>
          <x14:cfRule type="containsText" priority="5372" operator="containsText" id="{2ED6301A-827A-4186-8FFD-AA5CAA4BA7F3}">
            <xm:f>NOT(ISERROR(SEARCH('Listados Datos'!$T$4,AF440)))</xm:f>
            <xm:f>'Listados Datos'!$T$4</xm:f>
            <x14:dxf>
              <font>
                <b/>
                <i val="0"/>
                <color theme="0"/>
              </font>
              <fill>
                <patternFill>
                  <bgColor rgb="FFE26B0A"/>
                </patternFill>
              </fill>
            </x14:dxf>
          </x14:cfRule>
          <x14:cfRule type="containsText" priority="5373" operator="containsText" id="{164175B3-9D32-467F-97CF-0529EDF86AF0}">
            <xm:f>NOT(ISERROR(SEARCH('Listados Datos'!$T$5,AF440)))</xm:f>
            <xm:f>'Listados Datos'!$T$5</xm:f>
            <x14:dxf>
              <font>
                <b/>
                <i val="0"/>
                <color auto="1"/>
              </font>
              <fill>
                <patternFill>
                  <bgColor rgb="FFFFFF00"/>
                </patternFill>
              </fill>
            </x14:dxf>
          </x14:cfRule>
          <x14:cfRule type="containsText" priority="5374" operator="containsText" id="{E5697654-39A2-47F8-B465-1057D0BD6F67}">
            <xm:f>NOT(ISERROR(SEARCH('Listados Datos'!$T$6,AF440)))</xm:f>
            <xm:f>'Listados Datos'!$T$6</xm:f>
            <x14:dxf>
              <font>
                <b/>
                <i val="0"/>
              </font>
              <fill>
                <patternFill>
                  <bgColor rgb="FF92D050"/>
                </patternFill>
              </fill>
            </x14:dxf>
          </x14:cfRule>
          <xm:sqref>AF440</xm:sqref>
        </x14:conditionalFormatting>
        <x14:conditionalFormatting xmlns:xm="http://schemas.microsoft.com/office/excel/2006/main">
          <x14:cfRule type="containsText" priority="5367" operator="containsText" id="{72138152-7866-42DB-9566-762C395CD6DE}">
            <xm:f>NOT(ISERROR(SEARCH('Listados Datos'!$T$3,AB440)))</xm:f>
            <xm:f>'Listados Datos'!$T$3</xm:f>
            <x14:dxf>
              <fill>
                <patternFill patternType="solid">
                  <bgColor rgb="FFC00000"/>
                </patternFill>
              </fill>
            </x14:dxf>
          </x14:cfRule>
          <x14:cfRule type="containsText" priority="5368" operator="containsText" id="{D85FA171-7228-4DC5-A00E-197AD106DC55}">
            <xm:f>NOT(ISERROR(SEARCH('Listados Datos'!$T$4,AB440)))</xm:f>
            <xm:f>'Listados Datos'!$T$4</xm:f>
            <x14:dxf>
              <font>
                <b/>
                <i val="0"/>
                <color theme="0"/>
              </font>
              <fill>
                <patternFill>
                  <bgColor rgb="FFE26B0A"/>
                </patternFill>
              </fill>
            </x14:dxf>
          </x14:cfRule>
          <x14:cfRule type="containsText" priority="5369" operator="containsText" id="{ACB380EC-3BDF-42F6-AE53-6FC656F57CC0}">
            <xm:f>NOT(ISERROR(SEARCH('Listados Datos'!$T$5,AB440)))</xm:f>
            <xm:f>'Listados Datos'!$T$5</xm:f>
            <x14:dxf>
              <font>
                <b/>
                <i val="0"/>
                <color auto="1"/>
              </font>
              <fill>
                <patternFill>
                  <bgColor rgb="FFFFFF00"/>
                </patternFill>
              </fill>
            </x14:dxf>
          </x14:cfRule>
          <x14:cfRule type="containsText" priority="5370" operator="containsText" id="{7888D073-3539-41E1-9009-DECEE5C3D42A}">
            <xm:f>NOT(ISERROR(SEARCH('Listados Datos'!$T$6,AB440)))</xm:f>
            <xm:f>'Listados Datos'!$T$6</xm:f>
            <x14:dxf>
              <font>
                <b/>
                <i val="0"/>
              </font>
              <fill>
                <patternFill>
                  <bgColor rgb="FF92D050"/>
                </patternFill>
              </fill>
            </x14:dxf>
          </x14:cfRule>
          <xm:sqref>AB440</xm:sqref>
        </x14:conditionalFormatting>
        <x14:conditionalFormatting xmlns:xm="http://schemas.microsoft.com/office/excel/2006/main">
          <x14:cfRule type="containsText" priority="5357" operator="containsText" id="{E2E84967-98E0-449D-A251-F0DFB70BE70D}">
            <xm:f>NOT(ISERROR(SEARCH('Listados Datos'!$P$3,Z440)))</xm:f>
            <xm:f>'Listados Datos'!$P$3</xm:f>
            <x14:dxf>
              <fill>
                <patternFill>
                  <bgColor rgb="FF99CC00"/>
                </patternFill>
              </fill>
            </x14:dxf>
          </x14:cfRule>
          <x14:cfRule type="containsText" priority="5358" operator="containsText" id="{03D8A587-9EA6-4184-AEE8-C121907CCAC3}">
            <xm:f>NOT(ISERROR(SEARCH('Listados Datos'!$P$4,Z440)))</xm:f>
            <xm:f>'Listados Datos'!$P$4</xm:f>
            <x14:dxf>
              <fill>
                <patternFill>
                  <bgColor rgb="FF33CC33"/>
                </patternFill>
              </fill>
            </x14:dxf>
          </x14:cfRule>
          <x14:cfRule type="containsText" priority="5359" operator="containsText" id="{4D7A1531-4B07-4892-BC51-EAEC0670075A}">
            <xm:f>NOT(ISERROR(SEARCH('Listados Datos'!$P$5,Z440)))</xm:f>
            <xm:f>'Listados Datos'!$P$5</xm:f>
            <x14:dxf>
              <fill>
                <patternFill>
                  <bgColor rgb="FFFFFF00"/>
                </patternFill>
              </fill>
            </x14:dxf>
          </x14:cfRule>
          <x14:cfRule type="containsText" priority="5360" operator="containsText" id="{32FD8754-A261-4D71-A5A9-E4347B5980B1}">
            <xm:f>NOT(ISERROR(SEARCH('Listados Datos'!$P$6,Z440)))</xm:f>
            <xm:f>'Listados Datos'!$P$6</xm:f>
            <x14:dxf>
              <fill>
                <patternFill>
                  <bgColor rgb="FFFFC000"/>
                </patternFill>
              </fill>
            </x14:dxf>
          </x14:cfRule>
          <x14:cfRule type="containsText" priority="5361" operator="containsText" id="{69B1D071-20EC-408F-93AE-2B536790B314}">
            <xm:f>NOT(ISERROR(SEARCH('Listados Datos'!$P$7,Z440)))</xm:f>
            <xm:f>'Listados Datos'!$P$7</xm:f>
            <x14:dxf>
              <fill>
                <patternFill>
                  <bgColor rgb="FFFF0000"/>
                </patternFill>
              </fill>
            </x14:dxf>
          </x14:cfRule>
          <xm:sqref>Z440</xm:sqref>
        </x14:conditionalFormatting>
        <x14:conditionalFormatting xmlns:xm="http://schemas.microsoft.com/office/excel/2006/main">
          <x14:cfRule type="containsText" priority="5343" operator="containsText" id="{28F3D087-6C50-4586-A993-E4BE75025972}">
            <xm:f>NOT(ISERROR(SEARCH('Listados Datos'!$T$3,AT440)))</xm:f>
            <xm:f>'Listados Datos'!$T$3</xm:f>
            <x14:dxf>
              <fill>
                <patternFill patternType="solid">
                  <bgColor rgb="FFC00000"/>
                </patternFill>
              </fill>
            </x14:dxf>
          </x14:cfRule>
          <x14:cfRule type="containsText" priority="5344" operator="containsText" id="{2F9DCAB1-6595-40F4-A4D5-D49BE1B59860}">
            <xm:f>NOT(ISERROR(SEARCH('Listados Datos'!$T$4,AT440)))</xm:f>
            <xm:f>'Listados Datos'!$T$4</xm:f>
            <x14:dxf>
              <font>
                <b/>
                <i val="0"/>
                <color theme="0"/>
              </font>
              <fill>
                <patternFill>
                  <bgColor rgb="FFE26B0A"/>
                </patternFill>
              </fill>
            </x14:dxf>
          </x14:cfRule>
          <x14:cfRule type="containsText" priority="5345" operator="containsText" id="{73F58014-ABE9-4C7C-9F40-7C1B09AA2A88}">
            <xm:f>NOT(ISERROR(SEARCH('Listados Datos'!$T$5,AT440)))</xm:f>
            <xm:f>'Listados Datos'!$T$5</xm:f>
            <x14:dxf>
              <font>
                <b/>
                <i val="0"/>
                <color auto="1"/>
              </font>
              <fill>
                <patternFill>
                  <bgColor rgb="FFFFFF00"/>
                </patternFill>
              </fill>
            </x14:dxf>
          </x14:cfRule>
          <x14:cfRule type="containsText" priority="5346" operator="containsText" id="{E1E792E3-8F86-4935-A2EF-1BD6F389DEE7}">
            <xm:f>NOT(ISERROR(SEARCH('Listados Datos'!$T$6,AT440)))</xm:f>
            <xm:f>'Listados Datos'!$T$6</xm:f>
            <x14:dxf>
              <font>
                <b/>
                <i val="0"/>
              </font>
              <fill>
                <patternFill>
                  <bgColor rgb="FF92D050"/>
                </patternFill>
              </fill>
            </x14:dxf>
          </x14:cfRule>
          <xm:sqref>AT440</xm:sqref>
        </x14:conditionalFormatting>
        <x14:conditionalFormatting xmlns:xm="http://schemas.microsoft.com/office/excel/2006/main">
          <x14:cfRule type="containsText" priority="5333" operator="containsText" id="{62A3489F-472E-4EB1-B131-28E6253AED21}">
            <xm:f>NOT(ISERROR(SEARCH('Listados Datos'!$P$3,AR440)))</xm:f>
            <xm:f>'Listados Datos'!$P$3</xm:f>
            <x14:dxf>
              <fill>
                <patternFill>
                  <bgColor rgb="FF99CC00"/>
                </patternFill>
              </fill>
            </x14:dxf>
          </x14:cfRule>
          <x14:cfRule type="containsText" priority="5334" operator="containsText" id="{AFA6CF1F-89C0-415B-8650-7C99E3D75C3A}">
            <xm:f>NOT(ISERROR(SEARCH('Listados Datos'!$P$4,AR440)))</xm:f>
            <xm:f>'Listados Datos'!$P$4</xm:f>
            <x14:dxf>
              <fill>
                <patternFill>
                  <bgColor rgb="FF33CC33"/>
                </patternFill>
              </fill>
            </x14:dxf>
          </x14:cfRule>
          <x14:cfRule type="containsText" priority="5335" operator="containsText" id="{AD6120AF-2E6E-4522-B397-09FF0CF297A9}">
            <xm:f>NOT(ISERROR(SEARCH('Listados Datos'!$P$5,AR440)))</xm:f>
            <xm:f>'Listados Datos'!$P$5</xm:f>
            <x14:dxf>
              <fill>
                <patternFill>
                  <bgColor rgb="FFFFFF00"/>
                </patternFill>
              </fill>
            </x14:dxf>
          </x14:cfRule>
          <x14:cfRule type="containsText" priority="5336" operator="containsText" id="{A92A1FD6-D6CF-4179-840A-ACD7B6DA5F4D}">
            <xm:f>NOT(ISERROR(SEARCH('Listados Datos'!$P$6,AR440)))</xm:f>
            <xm:f>'Listados Datos'!$P$6</xm:f>
            <x14:dxf>
              <fill>
                <patternFill>
                  <bgColor rgb="FFFFC000"/>
                </patternFill>
              </fill>
            </x14:dxf>
          </x14:cfRule>
          <x14:cfRule type="containsText" priority="5337" operator="containsText" id="{5443DED5-353A-4C92-B5CE-97A894D5AC52}">
            <xm:f>NOT(ISERROR(SEARCH('Listados Datos'!$P$7,AR440)))</xm:f>
            <xm:f>'Listados Datos'!$P$7</xm:f>
            <x14:dxf>
              <fill>
                <patternFill>
                  <bgColor rgb="FFFF0000"/>
                </patternFill>
              </fill>
            </x14:dxf>
          </x14:cfRule>
          <xm:sqref>AR440</xm:sqref>
        </x14:conditionalFormatting>
        <x14:conditionalFormatting xmlns:xm="http://schemas.microsoft.com/office/excel/2006/main">
          <x14:cfRule type="containsText" priority="5329" operator="containsText" id="{A411EBE5-7D15-43FF-AAEE-B82A5E39DAA9}">
            <xm:f>NOT(ISERROR(SEARCH('Listados Datos'!$T$3,AF446)))</xm:f>
            <xm:f>'Listados Datos'!$T$3</xm:f>
            <x14:dxf>
              <fill>
                <patternFill patternType="solid">
                  <bgColor rgb="FFC00000"/>
                </patternFill>
              </fill>
            </x14:dxf>
          </x14:cfRule>
          <x14:cfRule type="containsText" priority="5330" operator="containsText" id="{2BBD464E-E890-459B-A559-D40A2E059A9C}">
            <xm:f>NOT(ISERROR(SEARCH('Listados Datos'!$T$4,AF446)))</xm:f>
            <xm:f>'Listados Datos'!$T$4</xm:f>
            <x14:dxf>
              <font>
                <b/>
                <i val="0"/>
                <color theme="0"/>
              </font>
              <fill>
                <patternFill>
                  <bgColor rgb="FFE26B0A"/>
                </patternFill>
              </fill>
            </x14:dxf>
          </x14:cfRule>
          <x14:cfRule type="containsText" priority="5331" operator="containsText" id="{85E4BFB1-1B0C-446C-B4D2-2081F7473485}">
            <xm:f>NOT(ISERROR(SEARCH('Listados Datos'!$T$5,AF446)))</xm:f>
            <xm:f>'Listados Datos'!$T$5</xm:f>
            <x14:dxf>
              <font>
                <b/>
                <i val="0"/>
                <color auto="1"/>
              </font>
              <fill>
                <patternFill>
                  <bgColor rgb="FFFFFF00"/>
                </patternFill>
              </fill>
            </x14:dxf>
          </x14:cfRule>
          <x14:cfRule type="containsText" priority="5332" operator="containsText" id="{B1BAD9A0-AEBF-4E84-82BD-E7940816C399}">
            <xm:f>NOT(ISERROR(SEARCH('Listados Datos'!$T$6,AF446)))</xm:f>
            <xm:f>'Listados Datos'!$T$6</xm:f>
            <x14:dxf>
              <font>
                <b/>
                <i val="0"/>
              </font>
              <fill>
                <patternFill>
                  <bgColor rgb="FF92D050"/>
                </patternFill>
              </fill>
            </x14:dxf>
          </x14:cfRule>
          <xm:sqref>AF446</xm:sqref>
        </x14:conditionalFormatting>
        <x14:conditionalFormatting xmlns:xm="http://schemas.microsoft.com/office/excel/2006/main">
          <x14:cfRule type="containsText" priority="5325" operator="containsText" id="{A89EE2CF-36A2-491F-B4AD-A3A0F6F33564}">
            <xm:f>NOT(ISERROR(SEARCH('Listados Datos'!$T$3,AB446)))</xm:f>
            <xm:f>'Listados Datos'!$T$3</xm:f>
            <x14:dxf>
              <fill>
                <patternFill patternType="solid">
                  <bgColor rgb="FFC00000"/>
                </patternFill>
              </fill>
            </x14:dxf>
          </x14:cfRule>
          <x14:cfRule type="containsText" priority="5326" operator="containsText" id="{3F6612F4-08D0-4894-AB38-E32A450B136B}">
            <xm:f>NOT(ISERROR(SEARCH('Listados Datos'!$T$4,AB446)))</xm:f>
            <xm:f>'Listados Datos'!$T$4</xm:f>
            <x14:dxf>
              <font>
                <b/>
                <i val="0"/>
                <color theme="0"/>
              </font>
              <fill>
                <patternFill>
                  <bgColor rgb="FFE26B0A"/>
                </patternFill>
              </fill>
            </x14:dxf>
          </x14:cfRule>
          <x14:cfRule type="containsText" priority="5327" operator="containsText" id="{0611FD25-5840-4871-8DA9-86510CA18FFD}">
            <xm:f>NOT(ISERROR(SEARCH('Listados Datos'!$T$5,AB446)))</xm:f>
            <xm:f>'Listados Datos'!$T$5</xm:f>
            <x14:dxf>
              <font>
                <b/>
                <i val="0"/>
                <color auto="1"/>
              </font>
              <fill>
                <patternFill>
                  <bgColor rgb="FFFFFF00"/>
                </patternFill>
              </fill>
            </x14:dxf>
          </x14:cfRule>
          <x14:cfRule type="containsText" priority="5328" operator="containsText" id="{7DADEB8D-F2BE-46EC-B41B-ECC33250124E}">
            <xm:f>NOT(ISERROR(SEARCH('Listados Datos'!$T$6,AB446)))</xm:f>
            <xm:f>'Listados Datos'!$T$6</xm:f>
            <x14:dxf>
              <font>
                <b/>
                <i val="0"/>
              </font>
              <fill>
                <patternFill>
                  <bgColor rgb="FF92D050"/>
                </patternFill>
              </fill>
            </x14:dxf>
          </x14:cfRule>
          <xm:sqref>AB446</xm:sqref>
        </x14:conditionalFormatting>
        <x14:conditionalFormatting xmlns:xm="http://schemas.microsoft.com/office/excel/2006/main">
          <x14:cfRule type="containsText" priority="5315" operator="containsText" id="{DBE1BD8F-77F7-4B01-A603-CA677BF36356}">
            <xm:f>NOT(ISERROR(SEARCH('Listados Datos'!$P$3,Z446)))</xm:f>
            <xm:f>'Listados Datos'!$P$3</xm:f>
            <x14:dxf>
              <fill>
                <patternFill>
                  <bgColor rgb="FF99CC00"/>
                </patternFill>
              </fill>
            </x14:dxf>
          </x14:cfRule>
          <x14:cfRule type="containsText" priority="5316" operator="containsText" id="{0E53EE86-BE8B-4036-B6E9-6774CAF9D7D5}">
            <xm:f>NOT(ISERROR(SEARCH('Listados Datos'!$P$4,Z446)))</xm:f>
            <xm:f>'Listados Datos'!$P$4</xm:f>
            <x14:dxf>
              <fill>
                <patternFill>
                  <bgColor rgb="FF33CC33"/>
                </patternFill>
              </fill>
            </x14:dxf>
          </x14:cfRule>
          <x14:cfRule type="containsText" priority="5317" operator="containsText" id="{12538511-1B83-48AC-8B85-2AC3F1736907}">
            <xm:f>NOT(ISERROR(SEARCH('Listados Datos'!$P$5,Z446)))</xm:f>
            <xm:f>'Listados Datos'!$P$5</xm:f>
            <x14:dxf>
              <fill>
                <patternFill>
                  <bgColor rgb="FFFFFF00"/>
                </patternFill>
              </fill>
            </x14:dxf>
          </x14:cfRule>
          <x14:cfRule type="containsText" priority="5318" operator="containsText" id="{9C801D2F-526D-48B4-A843-D88CC26E6771}">
            <xm:f>NOT(ISERROR(SEARCH('Listados Datos'!$P$6,Z446)))</xm:f>
            <xm:f>'Listados Datos'!$P$6</xm:f>
            <x14:dxf>
              <fill>
                <patternFill>
                  <bgColor rgb="FFFFC000"/>
                </patternFill>
              </fill>
            </x14:dxf>
          </x14:cfRule>
          <x14:cfRule type="containsText" priority="5319" operator="containsText" id="{A28FDC05-6041-407E-B9D1-045736669624}">
            <xm:f>NOT(ISERROR(SEARCH('Listados Datos'!$P$7,Z446)))</xm:f>
            <xm:f>'Listados Datos'!$P$7</xm:f>
            <x14:dxf>
              <fill>
                <patternFill>
                  <bgColor rgb="FFFF0000"/>
                </patternFill>
              </fill>
            </x14:dxf>
          </x14:cfRule>
          <xm:sqref>Z446</xm:sqref>
        </x14:conditionalFormatting>
        <x14:conditionalFormatting xmlns:xm="http://schemas.microsoft.com/office/excel/2006/main">
          <x14:cfRule type="containsText" priority="5301" operator="containsText" id="{12D833FC-A112-4C2B-A47E-FCF52C2A86E3}">
            <xm:f>NOT(ISERROR(SEARCH('Listados Datos'!$T$3,AT446)))</xm:f>
            <xm:f>'Listados Datos'!$T$3</xm:f>
            <x14:dxf>
              <fill>
                <patternFill patternType="solid">
                  <bgColor rgb="FFC00000"/>
                </patternFill>
              </fill>
            </x14:dxf>
          </x14:cfRule>
          <x14:cfRule type="containsText" priority="5302" operator="containsText" id="{56E9F514-9156-499F-BB31-2533518F60CD}">
            <xm:f>NOT(ISERROR(SEARCH('Listados Datos'!$T$4,AT446)))</xm:f>
            <xm:f>'Listados Datos'!$T$4</xm:f>
            <x14:dxf>
              <font>
                <b/>
                <i val="0"/>
                <color theme="0"/>
              </font>
              <fill>
                <patternFill>
                  <bgColor rgb="FFE26B0A"/>
                </patternFill>
              </fill>
            </x14:dxf>
          </x14:cfRule>
          <x14:cfRule type="containsText" priority="5303" operator="containsText" id="{8BA816B7-E686-481A-989A-FBEC3E174BD2}">
            <xm:f>NOT(ISERROR(SEARCH('Listados Datos'!$T$5,AT446)))</xm:f>
            <xm:f>'Listados Datos'!$T$5</xm:f>
            <x14:dxf>
              <font>
                <b/>
                <i val="0"/>
                <color auto="1"/>
              </font>
              <fill>
                <patternFill>
                  <bgColor rgb="FFFFFF00"/>
                </patternFill>
              </fill>
            </x14:dxf>
          </x14:cfRule>
          <x14:cfRule type="containsText" priority="5304" operator="containsText" id="{3F15D8E9-6677-47AD-BA35-2CF66AE86FF4}">
            <xm:f>NOT(ISERROR(SEARCH('Listados Datos'!$T$6,AT446)))</xm:f>
            <xm:f>'Listados Datos'!$T$6</xm:f>
            <x14:dxf>
              <font>
                <b/>
                <i val="0"/>
              </font>
              <fill>
                <patternFill>
                  <bgColor rgb="FF92D050"/>
                </patternFill>
              </fill>
            </x14:dxf>
          </x14:cfRule>
          <xm:sqref>AT446</xm:sqref>
        </x14:conditionalFormatting>
        <x14:conditionalFormatting xmlns:xm="http://schemas.microsoft.com/office/excel/2006/main">
          <x14:cfRule type="containsText" priority="5291" operator="containsText" id="{4CE8AD09-4DCB-4A43-8233-EEA4683A2A3B}">
            <xm:f>NOT(ISERROR(SEARCH('Listados Datos'!$P$3,AR446)))</xm:f>
            <xm:f>'Listados Datos'!$P$3</xm:f>
            <x14:dxf>
              <fill>
                <patternFill>
                  <bgColor rgb="FF99CC00"/>
                </patternFill>
              </fill>
            </x14:dxf>
          </x14:cfRule>
          <x14:cfRule type="containsText" priority="5292" operator="containsText" id="{B761C438-183E-4D1A-8B9F-D7A7E07A0BB7}">
            <xm:f>NOT(ISERROR(SEARCH('Listados Datos'!$P$4,AR446)))</xm:f>
            <xm:f>'Listados Datos'!$P$4</xm:f>
            <x14:dxf>
              <fill>
                <patternFill>
                  <bgColor rgb="FF33CC33"/>
                </patternFill>
              </fill>
            </x14:dxf>
          </x14:cfRule>
          <x14:cfRule type="containsText" priority="5293" operator="containsText" id="{C0C36234-F254-48AB-935A-2A28A8E5AAFE}">
            <xm:f>NOT(ISERROR(SEARCH('Listados Datos'!$P$5,AR446)))</xm:f>
            <xm:f>'Listados Datos'!$P$5</xm:f>
            <x14:dxf>
              <fill>
                <patternFill>
                  <bgColor rgb="FFFFFF00"/>
                </patternFill>
              </fill>
            </x14:dxf>
          </x14:cfRule>
          <x14:cfRule type="containsText" priority="5294" operator="containsText" id="{3C46EE8B-2AF3-477C-8DE0-83E3F48D8C12}">
            <xm:f>NOT(ISERROR(SEARCH('Listados Datos'!$P$6,AR446)))</xm:f>
            <xm:f>'Listados Datos'!$P$6</xm:f>
            <x14:dxf>
              <fill>
                <patternFill>
                  <bgColor rgb="FFFFC000"/>
                </patternFill>
              </fill>
            </x14:dxf>
          </x14:cfRule>
          <x14:cfRule type="containsText" priority="5295" operator="containsText" id="{C30EA77B-0B7D-4A9D-AAAC-4D9E4716DC14}">
            <xm:f>NOT(ISERROR(SEARCH('Listados Datos'!$P$7,AR446)))</xm:f>
            <xm:f>'Listados Datos'!$P$7</xm:f>
            <x14:dxf>
              <fill>
                <patternFill>
                  <bgColor rgb="FFFF0000"/>
                </patternFill>
              </fill>
            </x14:dxf>
          </x14:cfRule>
          <xm:sqref>AR446</xm:sqref>
        </x14:conditionalFormatting>
        <x14:conditionalFormatting xmlns:xm="http://schemas.microsoft.com/office/excel/2006/main">
          <x14:cfRule type="containsText" priority="5287" operator="containsText" id="{D9356788-DD4E-42A3-888A-6CC70BB2B7DE}">
            <xm:f>NOT(ISERROR(SEARCH('Listados Datos'!$T$3,AF452)))</xm:f>
            <xm:f>'Listados Datos'!$T$3</xm:f>
            <x14:dxf>
              <fill>
                <patternFill patternType="solid">
                  <bgColor rgb="FFC00000"/>
                </patternFill>
              </fill>
            </x14:dxf>
          </x14:cfRule>
          <x14:cfRule type="containsText" priority="5288" operator="containsText" id="{FD52207E-6C91-42F1-8B84-376C86C763D1}">
            <xm:f>NOT(ISERROR(SEARCH('Listados Datos'!$T$4,AF452)))</xm:f>
            <xm:f>'Listados Datos'!$T$4</xm:f>
            <x14:dxf>
              <font>
                <b/>
                <i val="0"/>
                <color theme="0"/>
              </font>
              <fill>
                <patternFill>
                  <bgColor rgb="FFE26B0A"/>
                </patternFill>
              </fill>
            </x14:dxf>
          </x14:cfRule>
          <x14:cfRule type="containsText" priority="5289" operator="containsText" id="{BF945AEE-0725-45EC-A42C-44DB3DD7EA65}">
            <xm:f>NOT(ISERROR(SEARCH('Listados Datos'!$T$5,AF452)))</xm:f>
            <xm:f>'Listados Datos'!$T$5</xm:f>
            <x14:dxf>
              <font>
                <b/>
                <i val="0"/>
                <color auto="1"/>
              </font>
              <fill>
                <patternFill>
                  <bgColor rgb="FFFFFF00"/>
                </patternFill>
              </fill>
            </x14:dxf>
          </x14:cfRule>
          <x14:cfRule type="containsText" priority="5290" operator="containsText" id="{857F3B3C-E1DA-43DA-A5DF-FD9EF0871C9A}">
            <xm:f>NOT(ISERROR(SEARCH('Listados Datos'!$T$6,AF452)))</xm:f>
            <xm:f>'Listados Datos'!$T$6</xm:f>
            <x14:dxf>
              <font>
                <b/>
                <i val="0"/>
              </font>
              <fill>
                <patternFill>
                  <bgColor rgb="FF92D050"/>
                </patternFill>
              </fill>
            </x14:dxf>
          </x14:cfRule>
          <xm:sqref>AF452</xm:sqref>
        </x14:conditionalFormatting>
        <x14:conditionalFormatting xmlns:xm="http://schemas.microsoft.com/office/excel/2006/main">
          <x14:cfRule type="containsText" priority="5283" operator="containsText" id="{6A34FD3D-A5D1-47C4-B9FC-476B2AA8662C}">
            <xm:f>NOT(ISERROR(SEARCH('Listados Datos'!$T$3,AB452)))</xm:f>
            <xm:f>'Listados Datos'!$T$3</xm:f>
            <x14:dxf>
              <fill>
                <patternFill patternType="solid">
                  <bgColor rgb="FFC00000"/>
                </patternFill>
              </fill>
            </x14:dxf>
          </x14:cfRule>
          <x14:cfRule type="containsText" priority="5284" operator="containsText" id="{7304CD4D-EDB6-45F1-B6F1-01F80978ACE5}">
            <xm:f>NOT(ISERROR(SEARCH('Listados Datos'!$T$4,AB452)))</xm:f>
            <xm:f>'Listados Datos'!$T$4</xm:f>
            <x14:dxf>
              <font>
                <b/>
                <i val="0"/>
                <color theme="0"/>
              </font>
              <fill>
                <patternFill>
                  <bgColor rgb="FFE26B0A"/>
                </patternFill>
              </fill>
            </x14:dxf>
          </x14:cfRule>
          <x14:cfRule type="containsText" priority="5285" operator="containsText" id="{95407012-6133-444E-8B44-D5EE89FAA908}">
            <xm:f>NOT(ISERROR(SEARCH('Listados Datos'!$T$5,AB452)))</xm:f>
            <xm:f>'Listados Datos'!$T$5</xm:f>
            <x14:dxf>
              <font>
                <b/>
                <i val="0"/>
                <color auto="1"/>
              </font>
              <fill>
                <patternFill>
                  <bgColor rgb="FFFFFF00"/>
                </patternFill>
              </fill>
            </x14:dxf>
          </x14:cfRule>
          <x14:cfRule type="containsText" priority="5286" operator="containsText" id="{F6FF5D19-EF45-451D-91E0-A6E62090DEFE}">
            <xm:f>NOT(ISERROR(SEARCH('Listados Datos'!$T$6,AB452)))</xm:f>
            <xm:f>'Listados Datos'!$T$6</xm:f>
            <x14:dxf>
              <font>
                <b/>
                <i val="0"/>
              </font>
              <fill>
                <patternFill>
                  <bgColor rgb="FF92D050"/>
                </patternFill>
              </fill>
            </x14:dxf>
          </x14:cfRule>
          <xm:sqref>AB452</xm:sqref>
        </x14:conditionalFormatting>
        <x14:conditionalFormatting xmlns:xm="http://schemas.microsoft.com/office/excel/2006/main">
          <x14:cfRule type="containsText" priority="5273" operator="containsText" id="{3BBFDB78-C944-480B-AF07-0876A00510DF}">
            <xm:f>NOT(ISERROR(SEARCH('Listados Datos'!$P$3,Z452)))</xm:f>
            <xm:f>'Listados Datos'!$P$3</xm:f>
            <x14:dxf>
              <fill>
                <patternFill>
                  <bgColor rgb="FF99CC00"/>
                </patternFill>
              </fill>
            </x14:dxf>
          </x14:cfRule>
          <x14:cfRule type="containsText" priority="5274" operator="containsText" id="{D3C5688A-B161-4A1D-B35B-0389B8C98D7A}">
            <xm:f>NOT(ISERROR(SEARCH('Listados Datos'!$P$4,Z452)))</xm:f>
            <xm:f>'Listados Datos'!$P$4</xm:f>
            <x14:dxf>
              <fill>
                <patternFill>
                  <bgColor rgb="FF33CC33"/>
                </patternFill>
              </fill>
            </x14:dxf>
          </x14:cfRule>
          <x14:cfRule type="containsText" priority="5275" operator="containsText" id="{24CFA5C3-1AE3-48F1-9951-9CF67F364BF8}">
            <xm:f>NOT(ISERROR(SEARCH('Listados Datos'!$P$5,Z452)))</xm:f>
            <xm:f>'Listados Datos'!$P$5</xm:f>
            <x14:dxf>
              <fill>
                <patternFill>
                  <bgColor rgb="FFFFFF00"/>
                </patternFill>
              </fill>
            </x14:dxf>
          </x14:cfRule>
          <x14:cfRule type="containsText" priority="5276" operator="containsText" id="{2893F026-E8C4-4A72-AB82-BA903D390620}">
            <xm:f>NOT(ISERROR(SEARCH('Listados Datos'!$P$6,Z452)))</xm:f>
            <xm:f>'Listados Datos'!$P$6</xm:f>
            <x14:dxf>
              <fill>
                <patternFill>
                  <bgColor rgb="FFFFC000"/>
                </patternFill>
              </fill>
            </x14:dxf>
          </x14:cfRule>
          <x14:cfRule type="containsText" priority="5277" operator="containsText" id="{7B845ECB-A5D7-49CC-A295-F5110851F051}">
            <xm:f>NOT(ISERROR(SEARCH('Listados Datos'!$P$7,Z452)))</xm:f>
            <xm:f>'Listados Datos'!$P$7</xm:f>
            <x14:dxf>
              <fill>
                <patternFill>
                  <bgColor rgb="FFFF0000"/>
                </patternFill>
              </fill>
            </x14:dxf>
          </x14:cfRule>
          <xm:sqref>Z452</xm:sqref>
        </x14:conditionalFormatting>
        <x14:conditionalFormatting xmlns:xm="http://schemas.microsoft.com/office/excel/2006/main">
          <x14:cfRule type="containsText" priority="5259" operator="containsText" id="{6E49B203-B49B-4C0D-927F-09F75443B16C}">
            <xm:f>NOT(ISERROR(SEARCH('Listados Datos'!$T$3,AT452)))</xm:f>
            <xm:f>'Listados Datos'!$T$3</xm:f>
            <x14:dxf>
              <fill>
                <patternFill patternType="solid">
                  <bgColor rgb="FFC00000"/>
                </patternFill>
              </fill>
            </x14:dxf>
          </x14:cfRule>
          <x14:cfRule type="containsText" priority="5260" operator="containsText" id="{330AFBEE-E288-4127-A44C-1E8241D6B73D}">
            <xm:f>NOT(ISERROR(SEARCH('Listados Datos'!$T$4,AT452)))</xm:f>
            <xm:f>'Listados Datos'!$T$4</xm:f>
            <x14:dxf>
              <font>
                <b/>
                <i val="0"/>
                <color theme="0"/>
              </font>
              <fill>
                <patternFill>
                  <bgColor rgb="FFE26B0A"/>
                </patternFill>
              </fill>
            </x14:dxf>
          </x14:cfRule>
          <x14:cfRule type="containsText" priority="5261" operator="containsText" id="{4566B992-B1A5-4B52-B345-4987DDECBE0F}">
            <xm:f>NOT(ISERROR(SEARCH('Listados Datos'!$T$5,AT452)))</xm:f>
            <xm:f>'Listados Datos'!$T$5</xm:f>
            <x14:dxf>
              <font>
                <b/>
                <i val="0"/>
                <color auto="1"/>
              </font>
              <fill>
                <patternFill>
                  <bgColor rgb="FFFFFF00"/>
                </patternFill>
              </fill>
            </x14:dxf>
          </x14:cfRule>
          <x14:cfRule type="containsText" priority="5262" operator="containsText" id="{51167D4A-E8CD-427D-B9AF-7611291F000E}">
            <xm:f>NOT(ISERROR(SEARCH('Listados Datos'!$T$6,AT452)))</xm:f>
            <xm:f>'Listados Datos'!$T$6</xm:f>
            <x14:dxf>
              <font>
                <b/>
                <i val="0"/>
              </font>
              <fill>
                <patternFill>
                  <bgColor rgb="FF92D050"/>
                </patternFill>
              </fill>
            </x14:dxf>
          </x14:cfRule>
          <xm:sqref>AT452</xm:sqref>
        </x14:conditionalFormatting>
        <x14:conditionalFormatting xmlns:xm="http://schemas.microsoft.com/office/excel/2006/main">
          <x14:cfRule type="containsText" priority="5249" operator="containsText" id="{A3EA9C06-C5D0-42EF-A234-0D18C7F9CF47}">
            <xm:f>NOT(ISERROR(SEARCH('Listados Datos'!$P$3,AR452)))</xm:f>
            <xm:f>'Listados Datos'!$P$3</xm:f>
            <x14:dxf>
              <fill>
                <patternFill>
                  <bgColor rgb="FF99CC00"/>
                </patternFill>
              </fill>
            </x14:dxf>
          </x14:cfRule>
          <x14:cfRule type="containsText" priority="5250" operator="containsText" id="{DFA195D8-A6D7-4AB3-9B4E-F51E62F31EDC}">
            <xm:f>NOT(ISERROR(SEARCH('Listados Datos'!$P$4,AR452)))</xm:f>
            <xm:f>'Listados Datos'!$P$4</xm:f>
            <x14:dxf>
              <fill>
                <patternFill>
                  <bgColor rgb="FF33CC33"/>
                </patternFill>
              </fill>
            </x14:dxf>
          </x14:cfRule>
          <x14:cfRule type="containsText" priority="5251" operator="containsText" id="{A9CD4CDF-AE09-43C7-825C-202AF621936F}">
            <xm:f>NOT(ISERROR(SEARCH('Listados Datos'!$P$5,AR452)))</xm:f>
            <xm:f>'Listados Datos'!$P$5</xm:f>
            <x14:dxf>
              <fill>
                <patternFill>
                  <bgColor rgb="FFFFFF00"/>
                </patternFill>
              </fill>
            </x14:dxf>
          </x14:cfRule>
          <x14:cfRule type="containsText" priority="5252" operator="containsText" id="{59BE6B65-8970-47A0-B38B-F25D94C59B21}">
            <xm:f>NOT(ISERROR(SEARCH('Listados Datos'!$P$6,AR452)))</xm:f>
            <xm:f>'Listados Datos'!$P$6</xm:f>
            <x14:dxf>
              <fill>
                <patternFill>
                  <bgColor rgb="FFFFC000"/>
                </patternFill>
              </fill>
            </x14:dxf>
          </x14:cfRule>
          <x14:cfRule type="containsText" priority="5253" operator="containsText" id="{C8392A86-4793-4C38-970C-F3BC236D7665}">
            <xm:f>NOT(ISERROR(SEARCH('Listados Datos'!$P$7,AR452)))</xm:f>
            <xm:f>'Listados Datos'!$P$7</xm:f>
            <x14:dxf>
              <fill>
                <patternFill>
                  <bgColor rgb="FFFF0000"/>
                </patternFill>
              </fill>
            </x14:dxf>
          </x14:cfRule>
          <xm:sqref>AR452</xm:sqref>
        </x14:conditionalFormatting>
        <x14:conditionalFormatting xmlns:xm="http://schemas.microsoft.com/office/excel/2006/main">
          <x14:cfRule type="containsText" priority="5207" operator="containsText" id="{8DB16E6A-AEB2-464C-BBC2-6BDF1EA2ED3C}">
            <xm:f>NOT(ISERROR(SEARCH('Listados Datos'!$P$3,AR458)))</xm:f>
            <xm:f>'Listados Datos'!$P$3</xm:f>
            <x14:dxf>
              <fill>
                <patternFill>
                  <bgColor rgb="FF99CC00"/>
                </patternFill>
              </fill>
            </x14:dxf>
          </x14:cfRule>
          <x14:cfRule type="containsText" priority="5208" operator="containsText" id="{8EAE8A38-F305-41A4-AD50-D136A0648984}">
            <xm:f>NOT(ISERROR(SEARCH('Listados Datos'!$P$4,AR458)))</xm:f>
            <xm:f>'Listados Datos'!$P$4</xm:f>
            <x14:dxf>
              <fill>
                <patternFill>
                  <bgColor rgb="FF33CC33"/>
                </patternFill>
              </fill>
            </x14:dxf>
          </x14:cfRule>
          <x14:cfRule type="containsText" priority="5209" operator="containsText" id="{D9C25A11-0995-431A-BB4A-844BA5F920E1}">
            <xm:f>NOT(ISERROR(SEARCH('Listados Datos'!$P$5,AR458)))</xm:f>
            <xm:f>'Listados Datos'!$P$5</xm:f>
            <x14:dxf>
              <fill>
                <patternFill>
                  <bgColor rgb="FFFFFF00"/>
                </patternFill>
              </fill>
            </x14:dxf>
          </x14:cfRule>
          <x14:cfRule type="containsText" priority="5210" operator="containsText" id="{14039AB3-D115-4CAC-BA04-4DCA111418B7}">
            <xm:f>NOT(ISERROR(SEARCH('Listados Datos'!$P$6,AR458)))</xm:f>
            <xm:f>'Listados Datos'!$P$6</xm:f>
            <x14:dxf>
              <fill>
                <patternFill>
                  <bgColor rgb="FFFFC000"/>
                </patternFill>
              </fill>
            </x14:dxf>
          </x14:cfRule>
          <x14:cfRule type="containsText" priority="5211" operator="containsText" id="{28852C8D-52BD-4A91-B162-1B3E9BB87756}">
            <xm:f>NOT(ISERROR(SEARCH('Listados Datos'!$P$7,AR458)))</xm:f>
            <xm:f>'Listados Datos'!$P$7</xm:f>
            <x14:dxf>
              <fill>
                <patternFill>
                  <bgColor rgb="FFFF0000"/>
                </patternFill>
              </fill>
            </x14:dxf>
          </x14:cfRule>
          <xm:sqref>AR458</xm:sqref>
        </x14:conditionalFormatting>
        <x14:conditionalFormatting xmlns:xm="http://schemas.microsoft.com/office/excel/2006/main">
          <x14:cfRule type="containsText" priority="5245" operator="containsText" id="{94E6ED84-8A88-4E76-931C-4A19BAE803E9}">
            <xm:f>NOT(ISERROR(SEARCH('Listados Datos'!$T$3,AF458)))</xm:f>
            <xm:f>'Listados Datos'!$T$3</xm:f>
            <x14:dxf>
              <fill>
                <patternFill patternType="solid">
                  <bgColor rgb="FFC00000"/>
                </patternFill>
              </fill>
            </x14:dxf>
          </x14:cfRule>
          <x14:cfRule type="containsText" priority="5246" operator="containsText" id="{3461EA05-7D3E-4A8B-8090-06CCEC242679}">
            <xm:f>NOT(ISERROR(SEARCH('Listados Datos'!$T$4,AF458)))</xm:f>
            <xm:f>'Listados Datos'!$T$4</xm:f>
            <x14:dxf>
              <font>
                <b/>
                <i val="0"/>
                <color theme="0"/>
              </font>
              <fill>
                <patternFill>
                  <bgColor rgb="FFE26B0A"/>
                </patternFill>
              </fill>
            </x14:dxf>
          </x14:cfRule>
          <x14:cfRule type="containsText" priority="5247" operator="containsText" id="{4D69F06F-E08E-480F-BF92-705C8277897B}">
            <xm:f>NOT(ISERROR(SEARCH('Listados Datos'!$T$5,AF458)))</xm:f>
            <xm:f>'Listados Datos'!$T$5</xm:f>
            <x14:dxf>
              <font>
                <b/>
                <i val="0"/>
                <color auto="1"/>
              </font>
              <fill>
                <patternFill>
                  <bgColor rgb="FFFFFF00"/>
                </patternFill>
              </fill>
            </x14:dxf>
          </x14:cfRule>
          <x14:cfRule type="containsText" priority="5248" operator="containsText" id="{4A0241D5-F421-4BFF-BF7D-8DE568162930}">
            <xm:f>NOT(ISERROR(SEARCH('Listados Datos'!$T$6,AF458)))</xm:f>
            <xm:f>'Listados Datos'!$T$6</xm:f>
            <x14:dxf>
              <font>
                <b/>
                <i val="0"/>
              </font>
              <fill>
                <patternFill>
                  <bgColor rgb="FF92D050"/>
                </patternFill>
              </fill>
            </x14:dxf>
          </x14:cfRule>
          <xm:sqref>AF458</xm:sqref>
        </x14:conditionalFormatting>
        <x14:conditionalFormatting xmlns:xm="http://schemas.microsoft.com/office/excel/2006/main">
          <x14:cfRule type="containsText" priority="5241" operator="containsText" id="{D16DF4F5-E87F-4F28-979D-869E253430B7}">
            <xm:f>NOT(ISERROR(SEARCH('Listados Datos'!$T$3,AB458)))</xm:f>
            <xm:f>'Listados Datos'!$T$3</xm:f>
            <x14:dxf>
              <fill>
                <patternFill patternType="solid">
                  <bgColor rgb="FFC00000"/>
                </patternFill>
              </fill>
            </x14:dxf>
          </x14:cfRule>
          <x14:cfRule type="containsText" priority="5242" operator="containsText" id="{A71CF6F6-B9E4-47AF-9389-FB3CAAD113FC}">
            <xm:f>NOT(ISERROR(SEARCH('Listados Datos'!$T$4,AB458)))</xm:f>
            <xm:f>'Listados Datos'!$T$4</xm:f>
            <x14:dxf>
              <font>
                <b/>
                <i val="0"/>
                <color theme="0"/>
              </font>
              <fill>
                <patternFill>
                  <bgColor rgb="FFE26B0A"/>
                </patternFill>
              </fill>
            </x14:dxf>
          </x14:cfRule>
          <x14:cfRule type="containsText" priority="5243" operator="containsText" id="{DBA08D6D-3E37-49C3-BA47-C8DFCFE69639}">
            <xm:f>NOT(ISERROR(SEARCH('Listados Datos'!$T$5,AB458)))</xm:f>
            <xm:f>'Listados Datos'!$T$5</xm:f>
            <x14:dxf>
              <font>
                <b/>
                <i val="0"/>
                <color auto="1"/>
              </font>
              <fill>
                <patternFill>
                  <bgColor rgb="FFFFFF00"/>
                </patternFill>
              </fill>
            </x14:dxf>
          </x14:cfRule>
          <x14:cfRule type="containsText" priority="5244" operator="containsText" id="{B300C2F3-7C77-4719-BCC8-75204461BE61}">
            <xm:f>NOT(ISERROR(SEARCH('Listados Datos'!$T$6,AB458)))</xm:f>
            <xm:f>'Listados Datos'!$T$6</xm:f>
            <x14:dxf>
              <font>
                <b/>
                <i val="0"/>
              </font>
              <fill>
                <patternFill>
                  <bgColor rgb="FF92D050"/>
                </patternFill>
              </fill>
            </x14:dxf>
          </x14:cfRule>
          <xm:sqref>AB458</xm:sqref>
        </x14:conditionalFormatting>
        <x14:conditionalFormatting xmlns:xm="http://schemas.microsoft.com/office/excel/2006/main">
          <x14:cfRule type="containsText" priority="5231" operator="containsText" id="{C756F1F1-7E23-4DA5-9350-CECDEE44AF48}">
            <xm:f>NOT(ISERROR(SEARCH('Listados Datos'!$P$3,Z458)))</xm:f>
            <xm:f>'Listados Datos'!$P$3</xm:f>
            <x14:dxf>
              <fill>
                <patternFill>
                  <bgColor rgb="FF99CC00"/>
                </patternFill>
              </fill>
            </x14:dxf>
          </x14:cfRule>
          <x14:cfRule type="containsText" priority="5232" operator="containsText" id="{E0A3274F-3FBE-4EF5-9E21-B101FB364BE6}">
            <xm:f>NOT(ISERROR(SEARCH('Listados Datos'!$P$4,Z458)))</xm:f>
            <xm:f>'Listados Datos'!$P$4</xm:f>
            <x14:dxf>
              <fill>
                <patternFill>
                  <bgColor rgb="FF33CC33"/>
                </patternFill>
              </fill>
            </x14:dxf>
          </x14:cfRule>
          <x14:cfRule type="containsText" priority="5233" operator="containsText" id="{3F3B7D25-D364-4162-B634-8ADC038C6BFD}">
            <xm:f>NOT(ISERROR(SEARCH('Listados Datos'!$P$5,Z458)))</xm:f>
            <xm:f>'Listados Datos'!$P$5</xm:f>
            <x14:dxf>
              <fill>
                <patternFill>
                  <bgColor rgb="FFFFFF00"/>
                </patternFill>
              </fill>
            </x14:dxf>
          </x14:cfRule>
          <x14:cfRule type="containsText" priority="5234" operator="containsText" id="{1A4D36FD-7758-4125-B09B-91625E19D19B}">
            <xm:f>NOT(ISERROR(SEARCH('Listados Datos'!$P$6,Z458)))</xm:f>
            <xm:f>'Listados Datos'!$P$6</xm:f>
            <x14:dxf>
              <fill>
                <patternFill>
                  <bgColor rgb="FFFFC000"/>
                </patternFill>
              </fill>
            </x14:dxf>
          </x14:cfRule>
          <x14:cfRule type="containsText" priority="5235" operator="containsText" id="{A6EA8AE1-5DD2-4B41-8296-CA6B45482EFC}">
            <xm:f>NOT(ISERROR(SEARCH('Listados Datos'!$P$7,Z458)))</xm:f>
            <xm:f>'Listados Datos'!$P$7</xm:f>
            <x14:dxf>
              <fill>
                <patternFill>
                  <bgColor rgb="FFFF0000"/>
                </patternFill>
              </fill>
            </x14:dxf>
          </x14:cfRule>
          <xm:sqref>Z458</xm:sqref>
        </x14:conditionalFormatting>
        <x14:conditionalFormatting xmlns:xm="http://schemas.microsoft.com/office/excel/2006/main">
          <x14:cfRule type="containsText" priority="5217" operator="containsText" id="{421D080C-15AD-49C3-AE94-04DEA9A9B032}">
            <xm:f>NOT(ISERROR(SEARCH('Listados Datos'!$T$3,AT458)))</xm:f>
            <xm:f>'Listados Datos'!$T$3</xm:f>
            <x14:dxf>
              <fill>
                <patternFill patternType="solid">
                  <bgColor rgb="FFC00000"/>
                </patternFill>
              </fill>
            </x14:dxf>
          </x14:cfRule>
          <x14:cfRule type="containsText" priority="5218" operator="containsText" id="{AEE735CB-3B53-4502-BC41-2B36706EA87C}">
            <xm:f>NOT(ISERROR(SEARCH('Listados Datos'!$T$4,AT458)))</xm:f>
            <xm:f>'Listados Datos'!$T$4</xm:f>
            <x14:dxf>
              <font>
                <b/>
                <i val="0"/>
                <color theme="0"/>
              </font>
              <fill>
                <patternFill>
                  <bgColor rgb="FFE26B0A"/>
                </patternFill>
              </fill>
            </x14:dxf>
          </x14:cfRule>
          <x14:cfRule type="containsText" priority="5219" operator="containsText" id="{5F341938-475E-43DD-B2BF-AE9635EE118B}">
            <xm:f>NOT(ISERROR(SEARCH('Listados Datos'!$T$5,AT458)))</xm:f>
            <xm:f>'Listados Datos'!$T$5</xm:f>
            <x14:dxf>
              <font>
                <b/>
                <i val="0"/>
                <color auto="1"/>
              </font>
              <fill>
                <patternFill>
                  <bgColor rgb="FFFFFF00"/>
                </patternFill>
              </fill>
            </x14:dxf>
          </x14:cfRule>
          <x14:cfRule type="containsText" priority="5220" operator="containsText" id="{704B7D1C-8F7D-442D-B961-8B12DBF284AF}">
            <xm:f>NOT(ISERROR(SEARCH('Listados Datos'!$T$6,AT458)))</xm:f>
            <xm:f>'Listados Datos'!$T$6</xm:f>
            <x14:dxf>
              <font>
                <b/>
                <i val="0"/>
              </font>
              <fill>
                <patternFill>
                  <bgColor rgb="FF92D050"/>
                </patternFill>
              </fill>
            </x14:dxf>
          </x14:cfRule>
          <xm:sqref>AT458</xm:sqref>
        </x14:conditionalFormatting>
        <x14:conditionalFormatting xmlns:xm="http://schemas.microsoft.com/office/excel/2006/main">
          <x14:cfRule type="containsText" priority="5165" operator="containsText" id="{346B0674-E73F-48E3-BF66-A15C8261394F}">
            <xm:f>NOT(ISERROR(SEARCH('Listados Datos'!$P$3,AR464)))</xm:f>
            <xm:f>'Listados Datos'!$P$3</xm:f>
            <x14:dxf>
              <fill>
                <patternFill>
                  <bgColor rgb="FF99CC00"/>
                </patternFill>
              </fill>
            </x14:dxf>
          </x14:cfRule>
          <x14:cfRule type="containsText" priority="5166" operator="containsText" id="{1FC44201-33B6-47E0-99C0-AC958A48F672}">
            <xm:f>NOT(ISERROR(SEARCH('Listados Datos'!$P$4,AR464)))</xm:f>
            <xm:f>'Listados Datos'!$P$4</xm:f>
            <x14:dxf>
              <fill>
                <patternFill>
                  <bgColor rgb="FF33CC33"/>
                </patternFill>
              </fill>
            </x14:dxf>
          </x14:cfRule>
          <x14:cfRule type="containsText" priority="5167" operator="containsText" id="{2B6B66E3-5339-4DAF-86D7-D8C5D92BB250}">
            <xm:f>NOT(ISERROR(SEARCH('Listados Datos'!$P$5,AR464)))</xm:f>
            <xm:f>'Listados Datos'!$P$5</xm:f>
            <x14:dxf>
              <fill>
                <patternFill>
                  <bgColor rgb="FFFFFF00"/>
                </patternFill>
              </fill>
            </x14:dxf>
          </x14:cfRule>
          <x14:cfRule type="containsText" priority="5168" operator="containsText" id="{6FF93C7D-EEA6-4A8B-A496-388ECFD93592}">
            <xm:f>NOT(ISERROR(SEARCH('Listados Datos'!$P$6,AR464)))</xm:f>
            <xm:f>'Listados Datos'!$P$6</xm:f>
            <x14:dxf>
              <fill>
                <patternFill>
                  <bgColor rgb="FFFFC000"/>
                </patternFill>
              </fill>
            </x14:dxf>
          </x14:cfRule>
          <x14:cfRule type="containsText" priority="5169" operator="containsText" id="{07F17E7E-7977-419C-A47C-A17BCB15A150}">
            <xm:f>NOT(ISERROR(SEARCH('Listados Datos'!$P$7,AR464)))</xm:f>
            <xm:f>'Listados Datos'!$P$7</xm:f>
            <x14:dxf>
              <fill>
                <patternFill>
                  <bgColor rgb="FFFF0000"/>
                </patternFill>
              </fill>
            </x14:dxf>
          </x14:cfRule>
          <xm:sqref>AR464</xm:sqref>
        </x14:conditionalFormatting>
        <x14:conditionalFormatting xmlns:xm="http://schemas.microsoft.com/office/excel/2006/main">
          <x14:cfRule type="containsText" priority="5203" operator="containsText" id="{F1164F71-1460-4979-BDA2-681F4AB2151D}">
            <xm:f>NOT(ISERROR(SEARCH('Listados Datos'!$T$3,AF464)))</xm:f>
            <xm:f>'Listados Datos'!$T$3</xm:f>
            <x14:dxf>
              <fill>
                <patternFill patternType="solid">
                  <bgColor rgb="FFC00000"/>
                </patternFill>
              </fill>
            </x14:dxf>
          </x14:cfRule>
          <x14:cfRule type="containsText" priority="5204" operator="containsText" id="{7A8E401F-A27F-4DFB-942F-7A16A6673622}">
            <xm:f>NOT(ISERROR(SEARCH('Listados Datos'!$T$4,AF464)))</xm:f>
            <xm:f>'Listados Datos'!$T$4</xm:f>
            <x14:dxf>
              <font>
                <b/>
                <i val="0"/>
                <color theme="0"/>
              </font>
              <fill>
                <patternFill>
                  <bgColor rgb="FFE26B0A"/>
                </patternFill>
              </fill>
            </x14:dxf>
          </x14:cfRule>
          <x14:cfRule type="containsText" priority="5205" operator="containsText" id="{1EA44A7E-F751-4514-8C35-EB7101C4B4FC}">
            <xm:f>NOT(ISERROR(SEARCH('Listados Datos'!$T$5,AF464)))</xm:f>
            <xm:f>'Listados Datos'!$T$5</xm:f>
            <x14:dxf>
              <font>
                <b/>
                <i val="0"/>
                <color auto="1"/>
              </font>
              <fill>
                <patternFill>
                  <bgColor rgb="FFFFFF00"/>
                </patternFill>
              </fill>
            </x14:dxf>
          </x14:cfRule>
          <x14:cfRule type="containsText" priority="5206" operator="containsText" id="{15FF8E7F-2F80-4DD4-A1EE-3B4D95F5EBED}">
            <xm:f>NOT(ISERROR(SEARCH('Listados Datos'!$T$6,AF464)))</xm:f>
            <xm:f>'Listados Datos'!$T$6</xm:f>
            <x14:dxf>
              <font>
                <b/>
                <i val="0"/>
              </font>
              <fill>
                <patternFill>
                  <bgColor rgb="FF92D050"/>
                </patternFill>
              </fill>
            </x14:dxf>
          </x14:cfRule>
          <xm:sqref>AF464</xm:sqref>
        </x14:conditionalFormatting>
        <x14:conditionalFormatting xmlns:xm="http://schemas.microsoft.com/office/excel/2006/main">
          <x14:cfRule type="containsText" priority="5199" operator="containsText" id="{C158E0BB-C881-45BB-BB34-F644CDA5EB0E}">
            <xm:f>NOT(ISERROR(SEARCH('Listados Datos'!$T$3,AB464)))</xm:f>
            <xm:f>'Listados Datos'!$T$3</xm:f>
            <x14:dxf>
              <fill>
                <patternFill patternType="solid">
                  <bgColor rgb="FFC00000"/>
                </patternFill>
              </fill>
            </x14:dxf>
          </x14:cfRule>
          <x14:cfRule type="containsText" priority="5200" operator="containsText" id="{B0EC00B8-D08A-4AD1-A6B1-2EFB7B6D82B6}">
            <xm:f>NOT(ISERROR(SEARCH('Listados Datos'!$T$4,AB464)))</xm:f>
            <xm:f>'Listados Datos'!$T$4</xm:f>
            <x14:dxf>
              <font>
                <b/>
                <i val="0"/>
                <color theme="0"/>
              </font>
              <fill>
                <patternFill>
                  <bgColor rgb="FFE26B0A"/>
                </patternFill>
              </fill>
            </x14:dxf>
          </x14:cfRule>
          <x14:cfRule type="containsText" priority="5201" operator="containsText" id="{36713C81-1967-4591-B670-94384E9382A5}">
            <xm:f>NOT(ISERROR(SEARCH('Listados Datos'!$T$5,AB464)))</xm:f>
            <xm:f>'Listados Datos'!$T$5</xm:f>
            <x14:dxf>
              <font>
                <b/>
                <i val="0"/>
                <color auto="1"/>
              </font>
              <fill>
                <patternFill>
                  <bgColor rgb="FFFFFF00"/>
                </patternFill>
              </fill>
            </x14:dxf>
          </x14:cfRule>
          <x14:cfRule type="containsText" priority="5202" operator="containsText" id="{05B8930C-4A16-4A37-821A-CCC05B9286EB}">
            <xm:f>NOT(ISERROR(SEARCH('Listados Datos'!$T$6,AB464)))</xm:f>
            <xm:f>'Listados Datos'!$T$6</xm:f>
            <x14:dxf>
              <font>
                <b/>
                <i val="0"/>
              </font>
              <fill>
                <patternFill>
                  <bgColor rgb="FF92D050"/>
                </patternFill>
              </fill>
            </x14:dxf>
          </x14:cfRule>
          <xm:sqref>AB464</xm:sqref>
        </x14:conditionalFormatting>
        <x14:conditionalFormatting xmlns:xm="http://schemas.microsoft.com/office/excel/2006/main">
          <x14:cfRule type="containsText" priority="5189" operator="containsText" id="{CEFD6D84-AB56-44DC-823F-5E9824A4A19C}">
            <xm:f>NOT(ISERROR(SEARCH('Listados Datos'!$P$3,Z464)))</xm:f>
            <xm:f>'Listados Datos'!$P$3</xm:f>
            <x14:dxf>
              <fill>
                <patternFill>
                  <bgColor rgb="FF99CC00"/>
                </patternFill>
              </fill>
            </x14:dxf>
          </x14:cfRule>
          <x14:cfRule type="containsText" priority="5190" operator="containsText" id="{109A5652-436F-4FD2-B394-56E6C8481BC7}">
            <xm:f>NOT(ISERROR(SEARCH('Listados Datos'!$P$4,Z464)))</xm:f>
            <xm:f>'Listados Datos'!$P$4</xm:f>
            <x14:dxf>
              <fill>
                <patternFill>
                  <bgColor rgb="FF33CC33"/>
                </patternFill>
              </fill>
            </x14:dxf>
          </x14:cfRule>
          <x14:cfRule type="containsText" priority="5191" operator="containsText" id="{8E7B9978-DCB3-47A3-BDF8-710DD3E97057}">
            <xm:f>NOT(ISERROR(SEARCH('Listados Datos'!$P$5,Z464)))</xm:f>
            <xm:f>'Listados Datos'!$P$5</xm:f>
            <x14:dxf>
              <fill>
                <patternFill>
                  <bgColor rgb="FFFFFF00"/>
                </patternFill>
              </fill>
            </x14:dxf>
          </x14:cfRule>
          <x14:cfRule type="containsText" priority="5192" operator="containsText" id="{21255A9E-13E7-45FE-8EDE-07EA8DEC1A50}">
            <xm:f>NOT(ISERROR(SEARCH('Listados Datos'!$P$6,Z464)))</xm:f>
            <xm:f>'Listados Datos'!$P$6</xm:f>
            <x14:dxf>
              <fill>
                <patternFill>
                  <bgColor rgb="FFFFC000"/>
                </patternFill>
              </fill>
            </x14:dxf>
          </x14:cfRule>
          <x14:cfRule type="containsText" priority="5193" operator="containsText" id="{9AACCDF8-75D5-4474-8481-8CF5A0DAC255}">
            <xm:f>NOT(ISERROR(SEARCH('Listados Datos'!$P$7,Z464)))</xm:f>
            <xm:f>'Listados Datos'!$P$7</xm:f>
            <x14:dxf>
              <fill>
                <patternFill>
                  <bgColor rgb="FFFF0000"/>
                </patternFill>
              </fill>
            </x14:dxf>
          </x14:cfRule>
          <xm:sqref>Z464</xm:sqref>
        </x14:conditionalFormatting>
        <x14:conditionalFormatting xmlns:xm="http://schemas.microsoft.com/office/excel/2006/main">
          <x14:cfRule type="containsText" priority="5175" operator="containsText" id="{1DC6A70F-7074-4307-B173-DCFC2A2D67A8}">
            <xm:f>NOT(ISERROR(SEARCH('Listados Datos'!$T$3,AT464)))</xm:f>
            <xm:f>'Listados Datos'!$T$3</xm:f>
            <x14:dxf>
              <fill>
                <patternFill patternType="solid">
                  <bgColor rgb="FFC00000"/>
                </patternFill>
              </fill>
            </x14:dxf>
          </x14:cfRule>
          <x14:cfRule type="containsText" priority="5176" operator="containsText" id="{39B738DA-F237-435C-A041-8B178BA61FAA}">
            <xm:f>NOT(ISERROR(SEARCH('Listados Datos'!$T$4,AT464)))</xm:f>
            <xm:f>'Listados Datos'!$T$4</xm:f>
            <x14:dxf>
              <font>
                <b/>
                <i val="0"/>
                <color theme="0"/>
              </font>
              <fill>
                <patternFill>
                  <bgColor rgb="FFE26B0A"/>
                </patternFill>
              </fill>
            </x14:dxf>
          </x14:cfRule>
          <x14:cfRule type="containsText" priority="5177" operator="containsText" id="{3F394D90-79EF-47AB-A2CC-736CC8BE4B32}">
            <xm:f>NOT(ISERROR(SEARCH('Listados Datos'!$T$5,AT464)))</xm:f>
            <xm:f>'Listados Datos'!$T$5</xm:f>
            <x14:dxf>
              <font>
                <b/>
                <i val="0"/>
                <color auto="1"/>
              </font>
              <fill>
                <patternFill>
                  <bgColor rgb="FFFFFF00"/>
                </patternFill>
              </fill>
            </x14:dxf>
          </x14:cfRule>
          <x14:cfRule type="containsText" priority="5178" operator="containsText" id="{CEDA6AE8-0B7A-4292-AAB6-F325CBB2CFE3}">
            <xm:f>NOT(ISERROR(SEARCH('Listados Datos'!$T$6,AT464)))</xm:f>
            <xm:f>'Listados Datos'!$T$6</xm:f>
            <x14:dxf>
              <font>
                <b/>
                <i val="0"/>
              </font>
              <fill>
                <patternFill>
                  <bgColor rgb="FF92D050"/>
                </patternFill>
              </fill>
            </x14:dxf>
          </x14:cfRule>
          <xm:sqref>AT464</xm:sqref>
        </x14:conditionalFormatting>
        <x14:conditionalFormatting xmlns:xm="http://schemas.microsoft.com/office/excel/2006/main">
          <x14:cfRule type="containsText" priority="5161" operator="containsText" id="{27CD16A3-677F-41B4-9CD8-876F77B23A82}">
            <xm:f>NOT(ISERROR(SEARCH('Listados Datos'!$T$3,AF470)))</xm:f>
            <xm:f>'Listados Datos'!$T$3</xm:f>
            <x14:dxf>
              <fill>
                <patternFill patternType="solid">
                  <bgColor rgb="FFC00000"/>
                </patternFill>
              </fill>
            </x14:dxf>
          </x14:cfRule>
          <x14:cfRule type="containsText" priority="5162" operator="containsText" id="{6B60BFE7-333C-4C78-AC87-462070E0A19F}">
            <xm:f>NOT(ISERROR(SEARCH('Listados Datos'!$T$4,AF470)))</xm:f>
            <xm:f>'Listados Datos'!$T$4</xm:f>
            <x14:dxf>
              <font>
                <b/>
                <i val="0"/>
                <color theme="0"/>
              </font>
              <fill>
                <patternFill>
                  <bgColor rgb="FFE26B0A"/>
                </patternFill>
              </fill>
            </x14:dxf>
          </x14:cfRule>
          <x14:cfRule type="containsText" priority="5163" operator="containsText" id="{439B38B4-1A01-402E-B5B7-2CC20561FD03}">
            <xm:f>NOT(ISERROR(SEARCH('Listados Datos'!$T$5,AF470)))</xm:f>
            <xm:f>'Listados Datos'!$T$5</xm:f>
            <x14:dxf>
              <font>
                <b/>
                <i val="0"/>
                <color auto="1"/>
              </font>
              <fill>
                <patternFill>
                  <bgColor rgb="FFFFFF00"/>
                </patternFill>
              </fill>
            </x14:dxf>
          </x14:cfRule>
          <x14:cfRule type="containsText" priority="5164" operator="containsText" id="{2180E993-FDF7-499F-95BB-24103561DF7D}">
            <xm:f>NOT(ISERROR(SEARCH('Listados Datos'!$T$6,AF470)))</xm:f>
            <xm:f>'Listados Datos'!$T$6</xm:f>
            <x14:dxf>
              <font>
                <b/>
                <i val="0"/>
              </font>
              <fill>
                <patternFill>
                  <bgColor rgb="FF92D050"/>
                </patternFill>
              </fill>
            </x14:dxf>
          </x14:cfRule>
          <xm:sqref>AF470</xm:sqref>
        </x14:conditionalFormatting>
        <x14:conditionalFormatting xmlns:xm="http://schemas.microsoft.com/office/excel/2006/main">
          <x14:cfRule type="containsText" priority="5157" operator="containsText" id="{6EE5B624-9E1F-4FFF-AE96-E1E30905E058}">
            <xm:f>NOT(ISERROR(SEARCH('Listados Datos'!$T$3,AB470)))</xm:f>
            <xm:f>'Listados Datos'!$T$3</xm:f>
            <x14:dxf>
              <fill>
                <patternFill patternType="solid">
                  <bgColor rgb="FFC00000"/>
                </patternFill>
              </fill>
            </x14:dxf>
          </x14:cfRule>
          <x14:cfRule type="containsText" priority="5158" operator="containsText" id="{E1959BB7-71CF-4FB4-835E-3B451ACAB30B}">
            <xm:f>NOT(ISERROR(SEARCH('Listados Datos'!$T$4,AB470)))</xm:f>
            <xm:f>'Listados Datos'!$T$4</xm:f>
            <x14:dxf>
              <font>
                <b/>
                <i val="0"/>
                <color theme="0"/>
              </font>
              <fill>
                <patternFill>
                  <bgColor rgb="FFE26B0A"/>
                </patternFill>
              </fill>
            </x14:dxf>
          </x14:cfRule>
          <x14:cfRule type="containsText" priority="5159" operator="containsText" id="{5079260F-FFF8-4E37-BB06-1E36ACDCDC73}">
            <xm:f>NOT(ISERROR(SEARCH('Listados Datos'!$T$5,AB470)))</xm:f>
            <xm:f>'Listados Datos'!$T$5</xm:f>
            <x14:dxf>
              <font>
                <b/>
                <i val="0"/>
                <color auto="1"/>
              </font>
              <fill>
                <patternFill>
                  <bgColor rgb="FFFFFF00"/>
                </patternFill>
              </fill>
            </x14:dxf>
          </x14:cfRule>
          <x14:cfRule type="containsText" priority="5160" operator="containsText" id="{939B5732-6DC1-4336-A7AE-C8CA2AACDCAF}">
            <xm:f>NOT(ISERROR(SEARCH('Listados Datos'!$T$6,AB470)))</xm:f>
            <xm:f>'Listados Datos'!$T$6</xm:f>
            <x14:dxf>
              <font>
                <b/>
                <i val="0"/>
              </font>
              <fill>
                <patternFill>
                  <bgColor rgb="FF92D050"/>
                </patternFill>
              </fill>
            </x14:dxf>
          </x14:cfRule>
          <xm:sqref>AB470</xm:sqref>
        </x14:conditionalFormatting>
        <x14:conditionalFormatting xmlns:xm="http://schemas.microsoft.com/office/excel/2006/main">
          <x14:cfRule type="containsText" priority="5147" operator="containsText" id="{65419C2C-A68A-4084-97C2-9B8447AFD977}">
            <xm:f>NOT(ISERROR(SEARCH('Listados Datos'!$P$3,Z470)))</xm:f>
            <xm:f>'Listados Datos'!$P$3</xm:f>
            <x14:dxf>
              <fill>
                <patternFill>
                  <bgColor rgb="FF99CC00"/>
                </patternFill>
              </fill>
            </x14:dxf>
          </x14:cfRule>
          <x14:cfRule type="containsText" priority="5148" operator="containsText" id="{EC106A80-53F2-4752-BCEB-AD8BC9F376F6}">
            <xm:f>NOT(ISERROR(SEARCH('Listados Datos'!$P$4,Z470)))</xm:f>
            <xm:f>'Listados Datos'!$P$4</xm:f>
            <x14:dxf>
              <fill>
                <patternFill>
                  <bgColor rgb="FF33CC33"/>
                </patternFill>
              </fill>
            </x14:dxf>
          </x14:cfRule>
          <x14:cfRule type="containsText" priority="5149" operator="containsText" id="{F0A02FDF-5002-449D-83A4-DF6D5EF27272}">
            <xm:f>NOT(ISERROR(SEARCH('Listados Datos'!$P$5,Z470)))</xm:f>
            <xm:f>'Listados Datos'!$P$5</xm:f>
            <x14:dxf>
              <fill>
                <patternFill>
                  <bgColor rgb="FFFFFF00"/>
                </patternFill>
              </fill>
            </x14:dxf>
          </x14:cfRule>
          <x14:cfRule type="containsText" priority="5150" operator="containsText" id="{DE0C10C6-8167-48A8-B20B-538D12EFBC37}">
            <xm:f>NOT(ISERROR(SEARCH('Listados Datos'!$P$6,Z470)))</xm:f>
            <xm:f>'Listados Datos'!$P$6</xm:f>
            <x14:dxf>
              <fill>
                <patternFill>
                  <bgColor rgb="FFFFC000"/>
                </patternFill>
              </fill>
            </x14:dxf>
          </x14:cfRule>
          <x14:cfRule type="containsText" priority="5151" operator="containsText" id="{4E6F8015-54DF-42E9-AB16-899A6758B1CE}">
            <xm:f>NOT(ISERROR(SEARCH('Listados Datos'!$P$7,Z470)))</xm:f>
            <xm:f>'Listados Datos'!$P$7</xm:f>
            <x14:dxf>
              <fill>
                <patternFill>
                  <bgColor rgb="FFFF0000"/>
                </patternFill>
              </fill>
            </x14:dxf>
          </x14:cfRule>
          <xm:sqref>Z470</xm:sqref>
        </x14:conditionalFormatting>
        <x14:conditionalFormatting xmlns:xm="http://schemas.microsoft.com/office/excel/2006/main">
          <x14:cfRule type="containsText" priority="5133" operator="containsText" id="{CA00EFBF-E7CF-453F-B177-A4C8077DD5EF}">
            <xm:f>NOT(ISERROR(SEARCH('Listados Datos'!$T$3,AT470)))</xm:f>
            <xm:f>'Listados Datos'!$T$3</xm:f>
            <x14:dxf>
              <fill>
                <patternFill patternType="solid">
                  <bgColor rgb="FFC00000"/>
                </patternFill>
              </fill>
            </x14:dxf>
          </x14:cfRule>
          <x14:cfRule type="containsText" priority="5134" operator="containsText" id="{9559723B-6960-4CEC-ADB2-D43F9EA290DB}">
            <xm:f>NOT(ISERROR(SEARCH('Listados Datos'!$T$4,AT470)))</xm:f>
            <xm:f>'Listados Datos'!$T$4</xm:f>
            <x14:dxf>
              <font>
                <b/>
                <i val="0"/>
                <color theme="0"/>
              </font>
              <fill>
                <patternFill>
                  <bgColor rgb="FFE26B0A"/>
                </patternFill>
              </fill>
            </x14:dxf>
          </x14:cfRule>
          <x14:cfRule type="containsText" priority="5135" operator="containsText" id="{3C1E1AC6-932D-4EB9-8223-5A3B6035DA33}">
            <xm:f>NOT(ISERROR(SEARCH('Listados Datos'!$T$5,AT470)))</xm:f>
            <xm:f>'Listados Datos'!$T$5</xm:f>
            <x14:dxf>
              <font>
                <b/>
                <i val="0"/>
                <color auto="1"/>
              </font>
              <fill>
                <patternFill>
                  <bgColor rgb="FFFFFF00"/>
                </patternFill>
              </fill>
            </x14:dxf>
          </x14:cfRule>
          <x14:cfRule type="containsText" priority="5136" operator="containsText" id="{4C8F6A4A-ED49-45A1-8D74-A291A4306393}">
            <xm:f>NOT(ISERROR(SEARCH('Listados Datos'!$T$6,AT470)))</xm:f>
            <xm:f>'Listados Datos'!$T$6</xm:f>
            <x14:dxf>
              <font>
                <b/>
                <i val="0"/>
              </font>
              <fill>
                <patternFill>
                  <bgColor rgb="FF92D050"/>
                </patternFill>
              </fill>
            </x14:dxf>
          </x14:cfRule>
          <xm:sqref>AT470</xm:sqref>
        </x14:conditionalFormatting>
        <x14:conditionalFormatting xmlns:xm="http://schemas.microsoft.com/office/excel/2006/main">
          <x14:cfRule type="containsText" priority="4959" operator="containsText" id="{140682DB-307E-45D6-9EC1-AB6F2BC2BDF2}">
            <xm:f>NOT(ISERROR(SEARCH('Listados Datos'!$P$3,AR481)))</xm:f>
            <xm:f>'Listados Datos'!$P$3</xm:f>
            <x14:dxf>
              <fill>
                <patternFill>
                  <bgColor rgb="FF99CC00"/>
                </patternFill>
              </fill>
            </x14:dxf>
          </x14:cfRule>
          <x14:cfRule type="containsText" priority="4960" operator="containsText" id="{91CCA220-DBC8-4A35-811B-55E4074768C6}">
            <xm:f>NOT(ISERROR(SEARCH('Listados Datos'!$P$4,AR481)))</xm:f>
            <xm:f>'Listados Datos'!$P$4</xm:f>
            <x14:dxf>
              <fill>
                <patternFill>
                  <bgColor rgb="FF33CC33"/>
                </patternFill>
              </fill>
            </x14:dxf>
          </x14:cfRule>
          <x14:cfRule type="containsText" priority="4961" operator="containsText" id="{A13D75D8-FEB0-4455-9093-867A15819C51}">
            <xm:f>NOT(ISERROR(SEARCH('Listados Datos'!$P$5,AR481)))</xm:f>
            <xm:f>'Listados Datos'!$P$5</xm:f>
            <x14:dxf>
              <fill>
                <patternFill>
                  <bgColor rgb="FFFFFF00"/>
                </patternFill>
              </fill>
            </x14:dxf>
          </x14:cfRule>
          <x14:cfRule type="containsText" priority="4962" operator="containsText" id="{0B6AAE05-7A83-4BF5-9D7E-3695C70D4406}">
            <xm:f>NOT(ISERROR(SEARCH('Listados Datos'!$P$6,AR481)))</xm:f>
            <xm:f>'Listados Datos'!$P$6</xm:f>
            <x14:dxf>
              <fill>
                <patternFill>
                  <bgColor rgb="FFFFC000"/>
                </patternFill>
              </fill>
            </x14:dxf>
          </x14:cfRule>
          <x14:cfRule type="containsText" priority="4963" operator="containsText" id="{DF58650E-1452-40F1-88DF-374B2F158625}">
            <xm:f>NOT(ISERROR(SEARCH('Listados Datos'!$P$7,AR481)))</xm:f>
            <xm:f>'Listados Datos'!$P$7</xm:f>
            <x14:dxf>
              <fill>
                <patternFill>
                  <bgColor rgb="FFFF0000"/>
                </patternFill>
              </fill>
            </x14:dxf>
          </x14:cfRule>
          <xm:sqref>AR481</xm:sqref>
        </x14:conditionalFormatting>
        <x14:conditionalFormatting xmlns:xm="http://schemas.microsoft.com/office/excel/2006/main">
          <x14:cfRule type="containsText" priority="5025" operator="containsText" id="{4B0F8311-46D0-4112-98C1-2969F4D7DCF2}">
            <xm:f>NOT(ISERROR(SEARCH('Listados Datos'!$T$3,AT483)))</xm:f>
            <xm:f>'Listados Datos'!$T$3</xm:f>
            <x14:dxf>
              <fill>
                <patternFill patternType="solid">
                  <bgColor rgb="FFC00000"/>
                </patternFill>
              </fill>
            </x14:dxf>
          </x14:cfRule>
          <x14:cfRule type="containsText" priority="5026" operator="containsText" id="{CE47E740-BE05-4C6F-A093-B418D157E968}">
            <xm:f>NOT(ISERROR(SEARCH('Listados Datos'!$T$4,AT483)))</xm:f>
            <xm:f>'Listados Datos'!$T$4</xm:f>
            <x14:dxf>
              <font>
                <b/>
                <i val="0"/>
                <color theme="0"/>
              </font>
              <fill>
                <patternFill>
                  <bgColor rgb="FFE26B0A"/>
                </patternFill>
              </fill>
            </x14:dxf>
          </x14:cfRule>
          <x14:cfRule type="containsText" priority="5027" operator="containsText" id="{A6CE9844-7788-4DD0-81FE-D43A26294762}">
            <xm:f>NOT(ISERROR(SEARCH('Listados Datos'!$T$5,AT483)))</xm:f>
            <xm:f>'Listados Datos'!$T$5</xm:f>
            <x14:dxf>
              <font>
                <b/>
                <i val="0"/>
                <color auto="1"/>
              </font>
              <fill>
                <patternFill>
                  <bgColor rgb="FFFFFF00"/>
                </patternFill>
              </fill>
            </x14:dxf>
          </x14:cfRule>
          <x14:cfRule type="containsText" priority="5028" operator="containsText" id="{4C0854BE-E922-4499-B0EE-F4B28B2B5628}">
            <xm:f>NOT(ISERROR(SEARCH('Listados Datos'!$T$6,AT483)))</xm:f>
            <xm:f>'Listados Datos'!$T$6</xm:f>
            <x14:dxf>
              <font>
                <b/>
                <i val="0"/>
              </font>
              <fill>
                <patternFill>
                  <bgColor rgb="FF92D050"/>
                </patternFill>
              </fill>
            </x14:dxf>
          </x14:cfRule>
          <xm:sqref>AT483</xm:sqref>
        </x14:conditionalFormatting>
        <x14:conditionalFormatting xmlns:xm="http://schemas.microsoft.com/office/excel/2006/main">
          <x14:cfRule type="containsText" priority="5015" operator="containsText" id="{430453EA-15EE-49B8-ACF8-CB0BAE8B56E4}">
            <xm:f>NOT(ISERROR(SEARCH('Listados Datos'!$P$3,AR483)))</xm:f>
            <xm:f>'Listados Datos'!$P$3</xm:f>
            <x14:dxf>
              <fill>
                <patternFill>
                  <bgColor rgb="FF99CC00"/>
                </patternFill>
              </fill>
            </x14:dxf>
          </x14:cfRule>
          <x14:cfRule type="containsText" priority="5016" operator="containsText" id="{D33843F4-15C7-49F5-93BD-A09B8BE44AA6}">
            <xm:f>NOT(ISERROR(SEARCH('Listados Datos'!$P$4,AR483)))</xm:f>
            <xm:f>'Listados Datos'!$P$4</xm:f>
            <x14:dxf>
              <fill>
                <patternFill>
                  <bgColor rgb="FF33CC33"/>
                </patternFill>
              </fill>
            </x14:dxf>
          </x14:cfRule>
          <x14:cfRule type="containsText" priority="5017" operator="containsText" id="{718B403B-A506-404B-A2DF-98597595093A}">
            <xm:f>NOT(ISERROR(SEARCH('Listados Datos'!$P$5,AR483)))</xm:f>
            <xm:f>'Listados Datos'!$P$5</xm:f>
            <x14:dxf>
              <fill>
                <patternFill>
                  <bgColor rgb="FFFFFF00"/>
                </patternFill>
              </fill>
            </x14:dxf>
          </x14:cfRule>
          <x14:cfRule type="containsText" priority="5018" operator="containsText" id="{5C18109E-ED22-4BC2-B5F6-D97FB754F6A8}">
            <xm:f>NOT(ISERROR(SEARCH('Listados Datos'!$P$6,AR483)))</xm:f>
            <xm:f>'Listados Datos'!$P$6</xm:f>
            <x14:dxf>
              <fill>
                <patternFill>
                  <bgColor rgb="FFFFC000"/>
                </patternFill>
              </fill>
            </x14:dxf>
          </x14:cfRule>
          <x14:cfRule type="containsText" priority="5019" operator="containsText" id="{F9C26ECD-EAC0-4FFF-B2AB-29862C30BD9E}">
            <xm:f>NOT(ISERROR(SEARCH('Listados Datos'!$P$7,AR483)))</xm:f>
            <xm:f>'Listados Datos'!$P$7</xm:f>
            <x14:dxf>
              <fill>
                <patternFill>
                  <bgColor rgb="FFFF0000"/>
                </patternFill>
              </fill>
            </x14:dxf>
          </x14:cfRule>
          <xm:sqref>AR483</xm:sqref>
        </x14:conditionalFormatting>
        <x14:conditionalFormatting xmlns:xm="http://schemas.microsoft.com/office/excel/2006/main">
          <x14:cfRule type="containsText" priority="4983" operator="containsText" id="{EEB224DB-1E85-43D1-8E72-FDC390437C78}">
            <xm:f>NOT(ISERROR(SEARCH('Listados Datos'!$T$3,AT480)))</xm:f>
            <xm:f>'Listados Datos'!$T$3</xm:f>
            <x14:dxf>
              <fill>
                <patternFill patternType="solid">
                  <bgColor rgb="FFC00000"/>
                </patternFill>
              </fill>
            </x14:dxf>
          </x14:cfRule>
          <x14:cfRule type="containsText" priority="4984" operator="containsText" id="{AAA473C2-7AE0-4DEA-8612-F8A03DB38E47}">
            <xm:f>NOT(ISERROR(SEARCH('Listados Datos'!$T$4,AT480)))</xm:f>
            <xm:f>'Listados Datos'!$T$4</xm:f>
            <x14:dxf>
              <font>
                <b/>
                <i val="0"/>
                <color theme="0"/>
              </font>
              <fill>
                <patternFill>
                  <bgColor rgb="FFE26B0A"/>
                </patternFill>
              </fill>
            </x14:dxf>
          </x14:cfRule>
          <x14:cfRule type="containsText" priority="4985" operator="containsText" id="{2EDF3C11-E1E0-4A50-A2F9-906CA48B537B}">
            <xm:f>NOT(ISERROR(SEARCH('Listados Datos'!$T$5,AT480)))</xm:f>
            <xm:f>'Listados Datos'!$T$5</xm:f>
            <x14:dxf>
              <font>
                <b/>
                <i val="0"/>
                <color auto="1"/>
              </font>
              <fill>
                <patternFill>
                  <bgColor rgb="FFFFFF00"/>
                </patternFill>
              </fill>
            </x14:dxf>
          </x14:cfRule>
          <x14:cfRule type="containsText" priority="4986" operator="containsText" id="{33241B46-99B7-484C-9BA5-5EB0580C6903}">
            <xm:f>NOT(ISERROR(SEARCH('Listados Datos'!$T$6,AT480)))</xm:f>
            <xm:f>'Listados Datos'!$T$6</xm:f>
            <x14:dxf>
              <font>
                <b/>
                <i val="0"/>
              </font>
              <fill>
                <patternFill>
                  <bgColor rgb="FF92D050"/>
                </patternFill>
              </fill>
            </x14:dxf>
          </x14:cfRule>
          <xm:sqref>AT480</xm:sqref>
        </x14:conditionalFormatting>
        <x14:conditionalFormatting xmlns:xm="http://schemas.microsoft.com/office/excel/2006/main">
          <x14:cfRule type="containsText" priority="4973" operator="containsText" id="{F472FBAE-E77C-48E5-B368-349E0DC02458}">
            <xm:f>NOT(ISERROR(SEARCH('Listados Datos'!$P$3,AR480)))</xm:f>
            <xm:f>'Listados Datos'!$P$3</xm:f>
            <x14:dxf>
              <fill>
                <patternFill>
                  <bgColor rgb="FF99CC00"/>
                </patternFill>
              </fill>
            </x14:dxf>
          </x14:cfRule>
          <x14:cfRule type="containsText" priority="4974" operator="containsText" id="{0732D86A-BE56-474D-8665-8DFD04D0DE56}">
            <xm:f>NOT(ISERROR(SEARCH('Listados Datos'!$P$4,AR480)))</xm:f>
            <xm:f>'Listados Datos'!$P$4</xm:f>
            <x14:dxf>
              <fill>
                <patternFill>
                  <bgColor rgb="FF33CC33"/>
                </patternFill>
              </fill>
            </x14:dxf>
          </x14:cfRule>
          <x14:cfRule type="containsText" priority="4975" operator="containsText" id="{AF51DB7C-BF9E-4E79-87F3-E1330D8B318F}">
            <xm:f>NOT(ISERROR(SEARCH('Listados Datos'!$P$5,AR480)))</xm:f>
            <xm:f>'Listados Datos'!$P$5</xm:f>
            <x14:dxf>
              <fill>
                <patternFill>
                  <bgColor rgb="FFFFFF00"/>
                </patternFill>
              </fill>
            </x14:dxf>
          </x14:cfRule>
          <x14:cfRule type="containsText" priority="4976" operator="containsText" id="{2E56ABF8-084C-45F7-A141-B24113429F5E}">
            <xm:f>NOT(ISERROR(SEARCH('Listados Datos'!$P$6,AR480)))</xm:f>
            <xm:f>'Listados Datos'!$P$6</xm:f>
            <x14:dxf>
              <fill>
                <patternFill>
                  <bgColor rgb="FFFFC000"/>
                </patternFill>
              </fill>
            </x14:dxf>
          </x14:cfRule>
          <x14:cfRule type="containsText" priority="4977" operator="containsText" id="{003FC2B8-8EFD-4635-886C-304FCB6D0E8F}">
            <xm:f>NOT(ISERROR(SEARCH('Listados Datos'!$P$7,AR480)))</xm:f>
            <xm:f>'Listados Datos'!$P$7</xm:f>
            <x14:dxf>
              <fill>
                <patternFill>
                  <bgColor rgb="FFFF0000"/>
                </patternFill>
              </fill>
            </x14:dxf>
          </x14:cfRule>
          <xm:sqref>AR480</xm:sqref>
        </x14:conditionalFormatting>
        <x14:conditionalFormatting xmlns:xm="http://schemas.microsoft.com/office/excel/2006/main">
          <x14:cfRule type="containsText" priority="5091" operator="containsText" id="{88224026-D207-457B-92B9-663C6D6D346E}">
            <xm:f>NOT(ISERROR(SEARCH('Listados Datos'!$T$3,AF478)))</xm:f>
            <xm:f>'Listados Datos'!$T$3</xm:f>
            <x14:dxf>
              <fill>
                <patternFill patternType="solid">
                  <bgColor rgb="FFC00000"/>
                </patternFill>
              </fill>
            </x14:dxf>
          </x14:cfRule>
          <x14:cfRule type="containsText" priority="5092" operator="containsText" id="{1EF67CFC-B1E2-4881-AC55-D44071B5F6CC}">
            <xm:f>NOT(ISERROR(SEARCH('Listados Datos'!$T$4,AF478)))</xm:f>
            <xm:f>'Listados Datos'!$T$4</xm:f>
            <x14:dxf>
              <font>
                <b/>
                <i val="0"/>
                <color theme="0"/>
              </font>
              <fill>
                <patternFill>
                  <bgColor rgb="FFE26B0A"/>
                </patternFill>
              </fill>
            </x14:dxf>
          </x14:cfRule>
          <x14:cfRule type="containsText" priority="5093" operator="containsText" id="{B4B37DF9-BF85-4AEB-9A6B-51F14BCE17C7}">
            <xm:f>NOT(ISERROR(SEARCH('Listados Datos'!$T$5,AF478)))</xm:f>
            <xm:f>'Listados Datos'!$T$5</xm:f>
            <x14:dxf>
              <font>
                <b/>
                <i val="0"/>
                <color auto="1"/>
              </font>
              <fill>
                <patternFill>
                  <bgColor rgb="FFFFFF00"/>
                </patternFill>
              </fill>
            </x14:dxf>
          </x14:cfRule>
          <x14:cfRule type="containsText" priority="5094" operator="containsText" id="{EB0E8CCE-2BDC-4ABB-BADB-760B88658C50}">
            <xm:f>NOT(ISERROR(SEARCH('Listados Datos'!$T$6,AF478)))</xm:f>
            <xm:f>'Listados Datos'!$T$6</xm:f>
            <x14:dxf>
              <font>
                <b/>
                <i val="0"/>
              </font>
              <fill>
                <patternFill>
                  <bgColor rgb="FF92D050"/>
                </patternFill>
              </fill>
            </x14:dxf>
          </x14:cfRule>
          <xm:sqref>AF478:AF479 AF483</xm:sqref>
        </x14:conditionalFormatting>
        <x14:conditionalFormatting xmlns:xm="http://schemas.microsoft.com/office/excel/2006/main">
          <x14:cfRule type="containsText" priority="5087" operator="containsText" id="{C4B10290-5448-47A0-9DE2-37B00B35DB32}">
            <xm:f>NOT(ISERROR(SEARCH('Listados Datos'!$T$3,AB478)))</xm:f>
            <xm:f>'Listados Datos'!$T$3</xm:f>
            <x14:dxf>
              <fill>
                <patternFill patternType="solid">
                  <bgColor rgb="FFC00000"/>
                </patternFill>
              </fill>
            </x14:dxf>
          </x14:cfRule>
          <x14:cfRule type="containsText" priority="5088" operator="containsText" id="{A7A7A2AF-D683-48C5-9CE5-9CBC2E2BAE27}">
            <xm:f>NOT(ISERROR(SEARCH('Listados Datos'!$T$4,AB478)))</xm:f>
            <xm:f>'Listados Datos'!$T$4</xm:f>
            <x14:dxf>
              <font>
                <b/>
                <i val="0"/>
                <color theme="0"/>
              </font>
              <fill>
                <patternFill>
                  <bgColor rgb="FFE26B0A"/>
                </patternFill>
              </fill>
            </x14:dxf>
          </x14:cfRule>
          <x14:cfRule type="containsText" priority="5089" operator="containsText" id="{AEC3B800-D851-4C82-A9AE-72E945EA3654}">
            <xm:f>NOT(ISERROR(SEARCH('Listados Datos'!$T$5,AB478)))</xm:f>
            <xm:f>'Listados Datos'!$T$5</xm:f>
            <x14:dxf>
              <font>
                <b/>
                <i val="0"/>
                <color auto="1"/>
              </font>
              <fill>
                <patternFill>
                  <bgColor rgb="FFFFFF00"/>
                </patternFill>
              </fill>
            </x14:dxf>
          </x14:cfRule>
          <x14:cfRule type="containsText" priority="5090" operator="containsText" id="{3B7CF3D1-F1E5-48A7-863A-B21E185E0B5A}">
            <xm:f>NOT(ISERROR(SEARCH('Listados Datos'!$T$6,AB478)))</xm:f>
            <xm:f>'Listados Datos'!$T$6</xm:f>
            <x14:dxf>
              <font>
                <b/>
                <i val="0"/>
              </font>
              <fill>
                <patternFill>
                  <bgColor rgb="FF92D050"/>
                </patternFill>
              </fill>
            </x14:dxf>
          </x14:cfRule>
          <xm:sqref>AB478:AB479</xm:sqref>
        </x14:conditionalFormatting>
        <x14:conditionalFormatting xmlns:xm="http://schemas.microsoft.com/office/excel/2006/main">
          <x14:cfRule type="containsText" priority="5077" operator="containsText" id="{FF59896F-DE49-4CF9-B1BD-5C243F273731}">
            <xm:f>NOT(ISERROR(SEARCH('Listados Datos'!$P$3,Z478)))</xm:f>
            <xm:f>'Listados Datos'!$P$3</xm:f>
            <x14:dxf>
              <fill>
                <patternFill>
                  <bgColor rgb="FF99CC00"/>
                </patternFill>
              </fill>
            </x14:dxf>
          </x14:cfRule>
          <x14:cfRule type="containsText" priority="5078" operator="containsText" id="{B36EE54F-B4C0-482E-A51F-0ED68DE08D8A}">
            <xm:f>NOT(ISERROR(SEARCH('Listados Datos'!$P$4,Z478)))</xm:f>
            <xm:f>'Listados Datos'!$P$4</xm:f>
            <x14:dxf>
              <fill>
                <patternFill>
                  <bgColor rgb="FF33CC33"/>
                </patternFill>
              </fill>
            </x14:dxf>
          </x14:cfRule>
          <x14:cfRule type="containsText" priority="5079" operator="containsText" id="{EE7C571C-DD9F-4FEB-B123-431B08CEEAC5}">
            <xm:f>NOT(ISERROR(SEARCH('Listados Datos'!$P$5,Z478)))</xm:f>
            <xm:f>'Listados Datos'!$P$5</xm:f>
            <x14:dxf>
              <fill>
                <patternFill>
                  <bgColor rgb="FFFFFF00"/>
                </patternFill>
              </fill>
            </x14:dxf>
          </x14:cfRule>
          <x14:cfRule type="containsText" priority="5080" operator="containsText" id="{AFD6D342-CACF-4AAE-9B33-AA6DFB854588}">
            <xm:f>NOT(ISERROR(SEARCH('Listados Datos'!$P$6,Z478)))</xm:f>
            <xm:f>'Listados Datos'!$P$6</xm:f>
            <x14:dxf>
              <fill>
                <patternFill>
                  <bgColor rgb="FFFFC000"/>
                </patternFill>
              </fill>
            </x14:dxf>
          </x14:cfRule>
          <x14:cfRule type="containsText" priority="5081" operator="containsText" id="{B7C3618C-92E1-4DC6-92AF-ADC95325EE05}">
            <xm:f>NOT(ISERROR(SEARCH('Listados Datos'!$P$7,Z478)))</xm:f>
            <xm:f>'Listados Datos'!$P$7</xm:f>
            <x14:dxf>
              <fill>
                <patternFill>
                  <bgColor rgb="FFFF0000"/>
                </patternFill>
              </fill>
            </x14:dxf>
          </x14:cfRule>
          <xm:sqref>Z478:Z479</xm:sqref>
        </x14:conditionalFormatting>
        <x14:conditionalFormatting xmlns:xm="http://schemas.microsoft.com/office/excel/2006/main">
          <x14:cfRule type="containsText" priority="5053" operator="containsText" id="{8E2252C2-47A6-4366-99AB-DAF94D7EAFD3}">
            <xm:f>NOT(ISERROR(SEARCH('Listados Datos'!$T$3,AT478)))</xm:f>
            <xm:f>'Listados Datos'!$T$3</xm:f>
            <x14:dxf>
              <fill>
                <patternFill patternType="solid">
                  <bgColor rgb="FFC00000"/>
                </patternFill>
              </fill>
            </x14:dxf>
          </x14:cfRule>
          <x14:cfRule type="containsText" priority="5054" operator="containsText" id="{E618503D-78D7-4BA2-A4E3-A137D871CA61}">
            <xm:f>NOT(ISERROR(SEARCH('Listados Datos'!$T$4,AT478)))</xm:f>
            <xm:f>'Listados Datos'!$T$4</xm:f>
            <x14:dxf>
              <font>
                <b/>
                <i val="0"/>
                <color theme="0"/>
              </font>
              <fill>
                <patternFill>
                  <bgColor rgb="FFE26B0A"/>
                </patternFill>
              </fill>
            </x14:dxf>
          </x14:cfRule>
          <x14:cfRule type="containsText" priority="5055" operator="containsText" id="{42799176-7238-41DF-AF3E-B407367C6E74}">
            <xm:f>NOT(ISERROR(SEARCH('Listados Datos'!$T$5,AT478)))</xm:f>
            <xm:f>'Listados Datos'!$T$5</xm:f>
            <x14:dxf>
              <font>
                <b/>
                <i val="0"/>
                <color auto="1"/>
              </font>
              <fill>
                <patternFill>
                  <bgColor rgb="FFFFFF00"/>
                </patternFill>
              </fill>
            </x14:dxf>
          </x14:cfRule>
          <x14:cfRule type="containsText" priority="5056" operator="containsText" id="{AF809C48-4B4C-48C3-81A0-88843C3D9495}">
            <xm:f>NOT(ISERROR(SEARCH('Listados Datos'!$T$6,AT478)))</xm:f>
            <xm:f>'Listados Datos'!$T$6</xm:f>
            <x14:dxf>
              <font>
                <b/>
                <i val="0"/>
              </font>
              <fill>
                <patternFill>
                  <bgColor rgb="FF92D050"/>
                </patternFill>
              </fill>
            </x14:dxf>
          </x14:cfRule>
          <xm:sqref>AT478</xm:sqref>
        </x14:conditionalFormatting>
        <x14:conditionalFormatting xmlns:xm="http://schemas.microsoft.com/office/excel/2006/main">
          <x14:cfRule type="containsText" priority="5043" operator="containsText" id="{B7B9DEB5-92FD-44B9-8E61-0C6F825CEB29}">
            <xm:f>NOT(ISERROR(SEARCH('Listados Datos'!$P$3,AR478)))</xm:f>
            <xm:f>'Listados Datos'!$P$3</xm:f>
            <x14:dxf>
              <fill>
                <patternFill>
                  <bgColor rgb="FF99CC00"/>
                </patternFill>
              </fill>
            </x14:dxf>
          </x14:cfRule>
          <x14:cfRule type="containsText" priority="5044" operator="containsText" id="{00A887B6-D102-4052-9A04-CF1BB7A5D269}">
            <xm:f>NOT(ISERROR(SEARCH('Listados Datos'!$P$4,AR478)))</xm:f>
            <xm:f>'Listados Datos'!$P$4</xm:f>
            <x14:dxf>
              <fill>
                <patternFill>
                  <bgColor rgb="FF33CC33"/>
                </patternFill>
              </fill>
            </x14:dxf>
          </x14:cfRule>
          <x14:cfRule type="containsText" priority="5045" operator="containsText" id="{6DB55A0C-F883-49C5-A8B6-1A5D635822E2}">
            <xm:f>NOT(ISERROR(SEARCH('Listados Datos'!$P$5,AR478)))</xm:f>
            <xm:f>'Listados Datos'!$P$5</xm:f>
            <x14:dxf>
              <fill>
                <patternFill>
                  <bgColor rgb="FFFFFF00"/>
                </patternFill>
              </fill>
            </x14:dxf>
          </x14:cfRule>
          <x14:cfRule type="containsText" priority="5046" operator="containsText" id="{48295012-AC61-4D4A-8709-601D63A39239}">
            <xm:f>NOT(ISERROR(SEARCH('Listados Datos'!$P$6,AR478)))</xm:f>
            <xm:f>'Listados Datos'!$P$6</xm:f>
            <x14:dxf>
              <fill>
                <patternFill>
                  <bgColor rgb="FFFFC000"/>
                </patternFill>
              </fill>
            </x14:dxf>
          </x14:cfRule>
          <x14:cfRule type="containsText" priority="5047" operator="containsText" id="{67814E21-0859-4A10-B4A5-41E013DDC33F}">
            <xm:f>NOT(ISERROR(SEARCH('Listados Datos'!$P$7,AR478)))</xm:f>
            <xm:f>'Listados Datos'!$P$7</xm:f>
            <x14:dxf>
              <fill>
                <patternFill>
                  <bgColor rgb="FFFF0000"/>
                </patternFill>
              </fill>
            </x14:dxf>
          </x14:cfRule>
          <xm:sqref>AR478</xm:sqref>
        </x14:conditionalFormatting>
        <x14:conditionalFormatting xmlns:xm="http://schemas.microsoft.com/office/excel/2006/main">
          <x14:cfRule type="containsText" priority="5039" operator="containsText" id="{5D54B980-AC46-412F-9992-BA767BD359B1}">
            <xm:f>NOT(ISERROR(SEARCH('Listados Datos'!$T$3,AT479)))</xm:f>
            <xm:f>'Listados Datos'!$T$3</xm:f>
            <x14:dxf>
              <fill>
                <patternFill patternType="solid">
                  <bgColor rgb="FFC00000"/>
                </patternFill>
              </fill>
            </x14:dxf>
          </x14:cfRule>
          <x14:cfRule type="containsText" priority="5040" operator="containsText" id="{8781F9EB-286F-45B3-86DA-1F6CE4CBF422}">
            <xm:f>NOT(ISERROR(SEARCH('Listados Datos'!$T$4,AT479)))</xm:f>
            <xm:f>'Listados Datos'!$T$4</xm:f>
            <x14:dxf>
              <font>
                <b/>
                <i val="0"/>
                <color theme="0"/>
              </font>
              <fill>
                <patternFill>
                  <bgColor rgb="FFE26B0A"/>
                </patternFill>
              </fill>
            </x14:dxf>
          </x14:cfRule>
          <x14:cfRule type="containsText" priority="5041" operator="containsText" id="{DB40E12F-7288-4A1E-ADA4-504D47F14AE5}">
            <xm:f>NOT(ISERROR(SEARCH('Listados Datos'!$T$5,AT479)))</xm:f>
            <xm:f>'Listados Datos'!$T$5</xm:f>
            <x14:dxf>
              <font>
                <b/>
                <i val="0"/>
                <color auto="1"/>
              </font>
              <fill>
                <patternFill>
                  <bgColor rgb="FFFFFF00"/>
                </patternFill>
              </fill>
            </x14:dxf>
          </x14:cfRule>
          <x14:cfRule type="containsText" priority="5042" operator="containsText" id="{4007C3A4-6EDD-41FF-8AE5-8F848EACF882}">
            <xm:f>NOT(ISERROR(SEARCH('Listados Datos'!$T$6,AT479)))</xm:f>
            <xm:f>'Listados Datos'!$T$6</xm:f>
            <x14:dxf>
              <font>
                <b/>
                <i val="0"/>
              </font>
              <fill>
                <patternFill>
                  <bgColor rgb="FF92D050"/>
                </patternFill>
              </fill>
            </x14:dxf>
          </x14:cfRule>
          <xm:sqref>AT479</xm:sqref>
        </x14:conditionalFormatting>
        <x14:conditionalFormatting xmlns:xm="http://schemas.microsoft.com/office/excel/2006/main">
          <x14:cfRule type="containsText" priority="5029" operator="containsText" id="{CF8A1EF0-141B-463A-B36A-21E754DD5A65}">
            <xm:f>NOT(ISERROR(SEARCH('Listados Datos'!$P$3,AR479)))</xm:f>
            <xm:f>'Listados Datos'!$P$3</xm:f>
            <x14:dxf>
              <fill>
                <patternFill>
                  <bgColor rgb="FF99CC00"/>
                </patternFill>
              </fill>
            </x14:dxf>
          </x14:cfRule>
          <x14:cfRule type="containsText" priority="5030" operator="containsText" id="{F7F2FE29-490B-4B60-8232-98F885C28957}">
            <xm:f>NOT(ISERROR(SEARCH('Listados Datos'!$P$4,AR479)))</xm:f>
            <xm:f>'Listados Datos'!$P$4</xm:f>
            <x14:dxf>
              <fill>
                <patternFill>
                  <bgColor rgb="FF33CC33"/>
                </patternFill>
              </fill>
            </x14:dxf>
          </x14:cfRule>
          <x14:cfRule type="containsText" priority="5031" operator="containsText" id="{DC8224F1-7CB0-44EE-AF28-FF9BDFE26759}">
            <xm:f>NOT(ISERROR(SEARCH('Listados Datos'!$P$5,AR479)))</xm:f>
            <xm:f>'Listados Datos'!$P$5</xm:f>
            <x14:dxf>
              <fill>
                <patternFill>
                  <bgColor rgb="FFFFFF00"/>
                </patternFill>
              </fill>
            </x14:dxf>
          </x14:cfRule>
          <x14:cfRule type="containsText" priority="5032" operator="containsText" id="{96E00C34-5FC5-4524-B65D-1ADEAEDCAC60}">
            <xm:f>NOT(ISERROR(SEARCH('Listados Datos'!$P$6,AR479)))</xm:f>
            <xm:f>'Listados Datos'!$P$6</xm:f>
            <x14:dxf>
              <fill>
                <patternFill>
                  <bgColor rgb="FFFFC000"/>
                </patternFill>
              </fill>
            </x14:dxf>
          </x14:cfRule>
          <x14:cfRule type="containsText" priority="5033" operator="containsText" id="{3598A6C5-EF5F-4C86-BCEF-3D117046C88E}">
            <xm:f>NOT(ISERROR(SEARCH('Listados Datos'!$P$7,AR479)))</xm:f>
            <xm:f>'Listados Datos'!$P$7</xm:f>
            <x14:dxf>
              <fill>
                <patternFill>
                  <bgColor rgb="FFFF0000"/>
                </patternFill>
              </fill>
            </x14:dxf>
          </x14:cfRule>
          <xm:sqref>AR479</xm:sqref>
        </x14:conditionalFormatting>
        <x14:conditionalFormatting xmlns:xm="http://schemas.microsoft.com/office/excel/2006/main">
          <x14:cfRule type="containsText" priority="5011" operator="containsText" id="{69F2938A-510F-4B7C-8A82-D1C1083A6F59}">
            <xm:f>NOT(ISERROR(SEARCH('Listados Datos'!$T$3,AF480)))</xm:f>
            <xm:f>'Listados Datos'!$T$3</xm:f>
            <x14:dxf>
              <fill>
                <patternFill patternType="solid">
                  <bgColor rgb="FFC00000"/>
                </patternFill>
              </fill>
            </x14:dxf>
          </x14:cfRule>
          <x14:cfRule type="containsText" priority="5012" operator="containsText" id="{F9065D58-6162-4A46-8168-DE73A5B80D14}">
            <xm:f>NOT(ISERROR(SEARCH('Listados Datos'!$T$4,AF480)))</xm:f>
            <xm:f>'Listados Datos'!$T$4</xm:f>
            <x14:dxf>
              <font>
                <b/>
                <i val="0"/>
                <color theme="0"/>
              </font>
              <fill>
                <patternFill>
                  <bgColor rgb="FFE26B0A"/>
                </patternFill>
              </fill>
            </x14:dxf>
          </x14:cfRule>
          <x14:cfRule type="containsText" priority="5013" operator="containsText" id="{3FDD8B51-0DD3-4D08-9AFF-C127C771E7A9}">
            <xm:f>NOT(ISERROR(SEARCH('Listados Datos'!$T$5,AF480)))</xm:f>
            <xm:f>'Listados Datos'!$T$5</xm:f>
            <x14:dxf>
              <font>
                <b/>
                <i val="0"/>
                <color auto="1"/>
              </font>
              <fill>
                <patternFill>
                  <bgColor rgb="FFFFFF00"/>
                </patternFill>
              </fill>
            </x14:dxf>
          </x14:cfRule>
          <x14:cfRule type="containsText" priority="5014" operator="containsText" id="{B37FA617-78BB-4AD2-BD5C-845EE070E032}">
            <xm:f>NOT(ISERROR(SEARCH('Listados Datos'!$T$6,AF480)))</xm:f>
            <xm:f>'Listados Datos'!$T$6</xm:f>
            <x14:dxf>
              <font>
                <b/>
                <i val="0"/>
              </font>
              <fill>
                <patternFill>
                  <bgColor rgb="FF92D050"/>
                </patternFill>
              </fill>
            </x14:dxf>
          </x14:cfRule>
          <xm:sqref>AF480:AF481</xm:sqref>
        </x14:conditionalFormatting>
        <x14:conditionalFormatting xmlns:xm="http://schemas.microsoft.com/office/excel/2006/main">
          <x14:cfRule type="containsText" priority="5007" operator="containsText" id="{AED0B403-5C7D-409D-AF8D-2B88DF3DE4C3}">
            <xm:f>NOT(ISERROR(SEARCH('Listados Datos'!$T$3,AB480)))</xm:f>
            <xm:f>'Listados Datos'!$T$3</xm:f>
            <x14:dxf>
              <fill>
                <patternFill patternType="solid">
                  <bgColor rgb="FFC00000"/>
                </patternFill>
              </fill>
            </x14:dxf>
          </x14:cfRule>
          <x14:cfRule type="containsText" priority="5008" operator="containsText" id="{4066EBDB-FDAC-4854-8908-AF74B2CEEDAC}">
            <xm:f>NOT(ISERROR(SEARCH('Listados Datos'!$T$4,AB480)))</xm:f>
            <xm:f>'Listados Datos'!$T$4</xm:f>
            <x14:dxf>
              <font>
                <b/>
                <i val="0"/>
                <color theme="0"/>
              </font>
              <fill>
                <patternFill>
                  <bgColor rgb="FFE26B0A"/>
                </patternFill>
              </fill>
            </x14:dxf>
          </x14:cfRule>
          <x14:cfRule type="containsText" priority="5009" operator="containsText" id="{ED8051C3-7495-4DB2-B1E6-56E60ED77712}">
            <xm:f>NOT(ISERROR(SEARCH('Listados Datos'!$T$5,AB480)))</xm:f>
            <xm:f>'Listados Datos'!$T$5</xm:f>
            <x14:dxf>
              <font>
                <b/>
                <i val="0"/>
                <color auto="1"/>
              </font>
              <fill>
                <patternFill>
                  <bgColor rgb="FFFFFF00"/>
                </patternFill>
              </fill>
            </x14:dxf>
          </x14:cfRule>
          <x14:cfRule type="containsText" priority="5010" operator="containsText" id="{483A49AE-2AE9-41EC-BB58-415DBCEF7477}">
            <xm:f>NOT(ISERROR(SEARCH('Listados Datos'!$T$6,AB480)))</xm:f>
            <xm:f>'Listados Datos'!$T$6</xm:f>
            <x14:dxf>
              <font>
                <b/>
                <i val="0"/>
              </font>
              <fill>
                <patternFill>
                  <bgColor rgb="FF92D050"/>
                </patternFill>
              </fill>
            </x14:dxf>
          </x14:cfRule>
          <xm:sqref>AB480:AB481</xm:sqref>
        </x14:conditionalFormatting>
        <x14:conditionalFormatting xmlns:xm="http://schemas.microsoft.com/office/excel/2006/main">
          <x14:cfRule type="containsText" priority="4997" operator="containsText" id="{2C02259C-6BD3-4109-86CA-A042C2A236B4}">
            <xm:f>NOT(ISERROR(SEARCH('Listados Datos'!$P$3,Z480)))</xm:f>
            <xm:f>'Listados Datos'!$P$3</xm:f>
            <x14:dxf>
              <fill>
                <patternFill>
                  <bgColor rgb="FF99CC00"/>
                </patternFill>
              </fill>
            </x14:dxf>
          </x14:cfRule>
          <x14:cfRule type="containsText" priority="4998" operator="containsText" id="{9EA29069-876D-44B5-9BE6-540990085745}">
            <xm:f>NOT(ISERROR(SEARCH('Listados Datos'!$P$4,Z480)))</xm:f>
            <xm:f>'Listados Datos'!$P$4</xm:f>
            <x14:dxf>
              <fill>
                <patternFill>
                  <bgColor rgb="FF33CC33"/>
                </patternFill>
              </fill>
            </x14:dxf>
          </x14:cfRule>
          <x14:cfRule type="containsText" priority="4999" operator="containsText" id="{C5EDC75E-9381-4263-84C7-5CD6B74C386F}">
            <xm:f>NOT(ISERROR(SEARCH('Listados Datos'!$P$5,Z480)))</xm:f>
            <xm:f>'Listados Datos'!$P$5</xm:f>
            <x14:dxf>
              <fill>
                <patternFill>
                  <bgColor rgb="FFFFFF00"/>
                </patternFill>
              </fill>
            </x14:dxf>
          </x14:cfRule>
          <x14:cfRule type="containsText" priority="5000" operator="containsText" id="{10A18BB0-BC7E-40D2-B7A4-8B7F29F0334B}">
            <xm:f>NOT(ISERROR(SEARCH('Listados Datos'!$P$6,Z480)))</xm:f>
            <xm:f>'Listados Datos'!$P$6</xm:f>
            <x14:dxf>
              <fill>
                <patternFill>
                  <bgColor rgb="FFFFC000"/>
                </patternFill>
              </fill>
            </x14:dxf>
          </x14:cfRule>
          <x14:cfRule type="containsText" priority="5001" operator="containsText" id="{96D14F47-7A3B-42A1-81F9-59C012687390}">
            <xm:f>NOT(ISERROR(SEARCH('Listados Datos'!$P$7,Z480)))</xm:f>
            <xm:f>'Listados Datos'!$P$7</xm:f>
            <x14:dxf>
              <fill>
                <patternFill>
                  <bgColor rgb="FFFF0000"/>
                </patternFill>
              </fill>
            </x14:dxf>
          </x14:cfRule>
          <xm:sqref>Z480:Z481</xm:sqref>
        </x14:conditionalFormatting>
        <x14:conditionalFormatting xmlns:xm="http://schemas.microsoft.com/office/excel/2006/main">
          <x14:cfRule type="containsText" priority="4969" operator="containsText" id="{45AF2794-62D4-4662-9318-9425D25C6A54}">
            <xm:f>NOT(ISERROR(SEARCH('Listados Datos'!$T$3,AT481)))</xm:f>
            <xm:f>'Listados Datos'!$T$3</xm:f>
            <x14:dxf>
              <fill>
                <patternFill patternType="solid">
                  <bgColor rgb="FFC00000"/>
                </patternFill>
              </fill>
            </x14:dxf>
          </x14:cfRule>
          <x14:cfRule type="containsText" priority="4970" operator="containsText" id="{C86C96FB-AAEB-4F05-9309-4D2B904B3516}">
            <xm:f>NOT(ISERROR(SEARCH('Listados Datos'!$T$4,AT481)))</xm:f>
            <xm:f>'Listados Datos'!$T$4</xm:f>
            <x14:dxf>
              <font>
                <b/>
                <i val="0"/>
                <color theme="0"/>
              </font>
              <fill>
                <patternFill>
                  <bgColor rgb="FFE26B0A"/>
                </patternFill>
              </fill>
            </x14:dxf>
          </x14:cfRule>
          <x14:cfRule type="containsText" priority="4971" operator="containsText" id="{41818DA7-3C41-4427-A827-CDEF47BDB877}">
            <xm:f>NOT(ISERROR(SEARCH('Listados Datos'!$T$5,AT481)))</xm:f>
            <xm:f>'Listados Datos'!$T$5</xm:f>
            <x14:dxf>
              <font>
                <b/>
                <i val="0"/>
                <color auto="1"/>
              </font>
              <fill>
                <patternFill>
                  <bgColor rgb="FFFFFF00"/>
                </patternFill>
              </fill>
            </x14:dxf>
          </x14:cfRule>
          <x14:cfRule type="containsText" priority="4972" operator="containsText" id="{721D09B8-0D10-42FF-8DF4-404EA299F4C0}">
            <xm:f>NOT(ISERROR(SEARCH('Listados Datos'!$T$6,AT481)))</xm:f>
            <xm:f>'Listados Datos'!$T$6</xm:f>
            <x14:dxf>
              <font>
                <b/>
                <i val="0"/>
              </font>
              <fill>
                <patternFill>
                  <bgColor rgb="FF92D050"/>
                </patternFill>
              </fill>
            </x14:dxf>
          </x14:cfRule>
          <xm:sqref>AT481</xm:sqref>
        </x14:conditionalFormatting>
        <x14:conditionalFormatting xmlns:xm="http://schemas.microsoft.com/office/excel/2006/main">
          <x14:cfRule type="containsText" priority="4917" operator="containsText" id="{D349FD20-6770-4599-AE23-29953C705A7A}">
            <xm:f>NOT(ISERROR(SEARCH('Listados Datos'!$P$3,AR482)))</xm:f>
            <xm:f>'Listados Datos'!$P$3</xm:f>
            <x14:dxf>
              <fill>
                <patternFill>
                  <bgColor rgb="FF99CC00"/>
                </patternFill>
              </fill>
            </x14:dxf>
          </x14:cfRule>
          <x14:cfRule type="containsText" priority="4918" operator="containsText" id="{4D850C20-CE95-4425-8F66-90AE3EBF3A61}">
            <xm:f>NOT(ISERROR(SEARCH('Listados Datos'!$P$4,AR482)))</xm:f>
            <xm:f>'Listados Datos'!$P$4</xm:f>
            <x14:dxf>
              <fill>
                <patternFill>
                  <bgColor rgb="FF33CC33"/>
                </patternFill>
              </fill>
            </x14:dxf>
          </x14:cfRule>
          <x14:cfRule type="containsText" priority="4919" operator="containsText" id="{1B2769E6-26F0-47F9-A04E-78546CFBA7FA}">
            <xm:f>NOT(ISERROR(SEARCH('Listados Datos'!$P$5,AR482)))</xm:f>
            <xm:f>'Listados Datos'!$P$5</xm:f>
            <x14:dxf>
              <fill>
                <patternFill>
                  <bgColor rgb="FFFFFF00"/>
                </patternFill>
              </fill>
            </x14:dxf>
          </x14:cfRule>
          <x14:cfRule type="containsText" priority="4920" operator="containsText" id="{BEE2CABB-0F6A-44A4-89A0-CB02F182ECC4}">
            <xm:f>NOT(ISERROR(SEARCH('Listados Datos'!$P$6,AR482)))</xm:f>
            <xm:f>'Listados Datos'!$P$6</xm:f>
            <x14:dxf>
              <fill>
                <patternFill>
                  <bgColor rgb="FFFFC000"/>
                </patternFill>
              </fill>
            </x14:dxf>
          </x14:cfRule>
          <x14:cfRule type="containsText" priority="4921" operator="containsText" id="{52A7ED35-D57D-4CD7-9134-8A47ED6EB63B}">
            <xm:f>NOT(ISERROR(SEARCH('Listados Datos'!$P$7,AR482)))</xm:f>
            <xm:f>'Listados Datos'!$P$7</xm:f>
            <x14:dxf>
              <fill>
                <patternFill>
                  <bgColor rgb="FFFF0000"/>
                </patternFill>
              </fill>
            </x14:dxf>
          </x14:cfRule>
          <xm:sqref>AR482</xm:sqref>
        </x14:conditionalFormatting>
        <x14:conditionalFormatting xmlns:xm="http://schemas.microsoft.com/office/excel/2006/main">
          <x14:cfRule type="containsText" priority="4955" operator="containsText" id="{1C4AB5ED-B21F-41A7-B93A-AF64462AFD80}">
            <xm:f>NOT(ISERROR(SEARCH('Listados Datos'!$T$3,AF482)))</xm:f>
            <xm:f>'Listados Datos'!$T$3</xm:f>
            <x14:dxf>
              <fill>
                <patternFill patternType="solid">
                  <bgColor rgb="FFC00000"/>
                </patternFill>
              </fill>
            </x14:dxf>
          </x14:cfRule>
          <x14:cfRule type="containsText" priority="4956" operator="containsText" id="{855E0A10-1553-4571-BBB2-8E44C38AC9A3}">
            <xm:f>NOT(ISERROR(SEARCH('Listados Datos'!$T$4,AF482)))</xm:f>
            <xm:f>'Listados Datos'!$T$4</xm:f>
            <x14:dxf>
              <font>
                <b/>
                <i val="0"/>
                <color theme="0"/>
              </font>
              <fill>
                <patternFill>
                  <bgColor rgb="FFE26B0A"/>
                </patternFill>
              </fill>
            </x14:dxf>
          </x14:cfRule>
          <x14:cfRule type="containsText" priority="4957" operator="containsText" id="{1A3B458B-6A99-4A78-B25A-1A4C3E7CCB5B}">
            <xm:f>NOT(ISERROR(SEARCH('Listados Datos'!$T$5,AF482)))</xm:f>
            <xm:f>'Listados Datos'!$T$5</xm:f>
            <x14:dxf>
              <font>
                <b/>
                <i val="0"/>
                <color auto="1"/>
              </font>
              <fill>
                <patternFill>
                  <bgColor rgb="FFFFFF00"/>
                </patternFill>
              </fill>
            </x14:dxf>
          </x14:cfRule>
          <x14:cfRule type="containsText" priority="4958" operator="containsText" id="{AB2E2D57-0CB5-4E6C-BA3E-EC3510F03016}">
            <xm:f>NOT(ISERROR(SEARCH('Listados Datos'!$T$6,AF482)))</xm:f>
            <xm:f>'Listados Datos'!$T$6</xm:f>
            <x14:dxf>
              <font>
                <b/>
                <i val="0"/>
              </font>
              <fill>
                <patternFill>
                  <bgColor rgb="FF92D050"/>
                </patternFill>
              </fill>
            </x14:dxf>
          </x14:cfRule>
          <xm:sqref>AF482</xm:sqref>
        </x14:conditionalFormatting>
        <x14:conditionalFormatting xmlns:xm="http://schemas.microsoft.com/office/excel/2006/main">
          <x14:cfRule type="containsText" priority="4951" operator="containsText" id="{EBA0FC85-375C-43FD-93DC-E3C1BDAA9F2C}">
            <xm:f>NOT(ISERROR(SEARCH('Listados Datos'!$T$3,AB482)))</xm:f>
            <xm:f>'Listados Datos'!$T$3</xm:f>
            <x14:dxf>
              <fill>
                <patternFill patternType="solid">
                  <bgColor rgb="FFC00000"/>
                </patternFill>
              </fill>
            </x14:dxf>
          </x14:cfRule>
          <x14:cfRule type="containsText" priority="4952" operator="containsText" id="{EF439483-8BBB-4DCA-8EDC-513688BE7D36}">
            <xm:f>NOT(ISERROR(SEARCH('Listados Datos'!$T$4,AB482)))</xm:f>
            <xm:f>'Listados Datos'!$T$4</xm:f>
            <x14:dxf>
              <font>
                <b/>
                <i val="0"/>
                <color theme="0"/>
              </font>
              <fill>
                <patternFill>
                  <bgColor rgb="FFE26B0A"/>
                </patternFill>
              </fill>
            </x14:dxf>
          </x14:cfRule>
          <x14:cfRule type="containsText" priority="4953" operator="containsText" id="{75A4607F-5D6B-4FCF-9A33-20E7A2466C2F}">
            <xm:f>NOT(ISERROR(SEARCH('Listados Datos'!$T$5,AB482)))</xm:f>
            <xm:f>'Listados Datos'!$T$5</xm:f>
            <x14:dxf>
              <font>
                <b/>
                <i val="0"/>
                <color auto="1"/>
              </font>
              <fill>
                <patternFill>
                  <bgColor rgb="FFFFFF00"/>
                </patternFill>
              </fill>
            </x14:dxf>
          </x14:cfRule>
          <x14:cfRule type="containsText" priority="4954" operator="containsText" id="{50B09ECD-3DC6-468B-B24E-40E72AA640D3}">
            <xm:f>NOT(ISERROR(SEARCH('Listados Datos'!$T$6,AB482)))</xm:f>
            <xm:f>'Listados Datos'!$T$6</xm:f>
            <x14:dxf>
              <font>
                <b/>
                <i val="0"/>
              </font>
              <fill>
                <patternFill>
                  <bgColor rgb="FF92D050"/>
                </patternFill>
              </fill>
            </x14:dxf>
          </x14:cfRule>
          <xm:sqref>AB482</xm:sqref>
        </x14:conditionalFormatting>
        <x14:conditionalFormatting xmlns:xm="http://schemas.microsoft.com/office/excel/2006/main">
          <x14:cfRule type="containsText" priority="4941" operator="containsText" id="{FB9D7E9E-0639-47ED-8F03-E618E17DED00}">
            <xm:f>NOT(ISERROR(SEARCH('Listados Datos'!$P$3,Z482)))</xm:f>
            <xm:f>'Listados Datos'!$P$3</xm:f>
            <x14:dxf>
              <fill>
                <patternFill>
                  <bgColor rgb="FF99CC00"/>
                </patternFill>
              </fill>
            </x14:dxf>
          </x14:cfRule>
          <x14:cfRule type="containsText" priority="4942" operator="containsText" id="{6546CF33-B506-4118-A43E-6E86DA26373C}">
            <xm:f>NOT(ISERROR(SEARCH('Listados Datos'!$P$4,Z482)))</xm:f>
            <xm:f>'Listados Datos'!$P$4</xm:f>
            <x14:dxf>
              <fill>
                <patternFill>
                  <bgColor rgb="FF33CC33"/>
                </patternFill>
              </fill>
            </x14:dxf>
          </x14:cfRule>
          <x14:cfRule type="containsText" priority="4943" operator="containsText" id="{D9D73405-042C-4026-AD24-F727AE1EABB1}">
            <xm:f>NOT(ISERROR(SEARCH('Listados Datos'!$P$5,Z482)))</xm:f>
            <xm:f>'Listados Datos'!$P$5</xm:f>
            <x14:dxf>
              <fill>
                <patternFill>
                  <bgColor rgb="FFFFFF00"/>
                </patternFill>
              </fill>
            </x14:dxf>
          </x14:cfRule>
          <x14:cfRule type="containsText" priority="4944" operator="containsText" id="{B93B0F4B-7EAD-4D9F-AB8E-FAB27B95BD62}">
            <xm:f>NOT(ISERROR(SEARCH('Listados Datos'!$P$6,Z482)))</xm:f>
            <xm:f>'Listados Datos'!$P$6</xm:f>
            <x14:dxf>
              <fill>
                <patternFill>
                  <bgColor rgb="FFFFC000"/>
                </patternFill>
              </fill>
            </x14:dxf>
          </x14:cfRule>
          <x14:cfRule type="containsText" priority="4945" operator="containsText" id="{6575A109-2CA7-4868-A5F5-8C2D9CF62A43}">
            <xm:f>NOT(ISERROR(SEARCH('Listados Datos'!$P$7,Z482)))</xm:f>
            <xm:f>'Listados Datos'!$P$7</xm:f>
            <x14:dxf>
              <fill>
                <patternFill>
                  <bgColor rgb="FFFF0000"/>
                </patternFill>
              </fill>
            </x14:dxf>
          </x14:cfRule>
          <xm:sqref>Z482</xm:sqref>
        </x14:conditionalFormatting>
        <x14:conditionalFormatting xmlns:xm="http://schemas.microsoft.com/office/excel/2006/main">
          <x14:cfRule type="containsText" priority="4927" operator="containsText" id="{0F8B047F-0192-44E1-8E36-DDCDFB452251}">
            <xm:f>NOT(ISERROR(SEARCH('Listados Datos'!$T$3,AT482)))</xm:f>
            <xm:f>'Listados Datos'!$T$3</xm:f>
            <x14:dxf>
              <fill>
                <patternFill patternType="solid">
                  <bgColor rgb="FFC00000"/>
                </patternFill>
              </fill>
            </x14:dxf>
          </x14:cfRule>
          <x14:cfRule type="containsText" priority="4928" operator="containsText" id="{54B0E7A0-8263-4A27-B971-8E38A6D0939B}">
            <xm:f>NOT(ISERROR(SEARCH('Listados Datos'!$T$4,AT482)))</xm:f>
            <xm:f>'Listados Datos'!$T$4</xm:f>
            <x14:dxf>
              <font>
                <b/>
                <i val="0"/>
                <color theme="0"/>
              </font>
              <fill>
                <patternFill>
                  <bgColor rgb="FFE26B0A"/>
                </patternFill>
              </fill>
            </x14:dxf>
          </x14:cfRule>
          <x14:cfRule type="containsText" priority="4929" operator="containsText" id="{0DF26DBE-0712-47E7-9CBF-3B58202D2A69}">
            <xm:f>NOT(ISERROR(SEARCH('Listados Datos'!$T$5,AT482)))</xm:f>
            <xm:f>'Listados Datos'!$T$5</xm:f>
            <x14:dxf>
              <font>
                <b/>
                <i val="0"/>
                <color auto="1"/>
              </font>
              <fill>
                <patternFill>
                  <bgColor rgb="FFFFFF00"/>
                </patternFill>
              </fill>
            </x14:dxf>
          </x14:cfRule>
          <x14:cfRule type="containsText" priority="4930" operator="containsText" id="{FFF0F7B8-2BC1-418D-8FEF-1D6D076F9915}">
            <xm:f>NOT(ISERROR(SEARCH('Listados Datos'!$T$6,AT482)))</xm:f>
            <xm:f>'Listados Datos'!$T$6</xm:f>
            <x14:dxf>
              <font>
                <b/>
                <i val="0"/>
              </font>
              <fill>
                <patternFill>
                  <bgColor rgb="FF92D050"/>
                </patternFill>
              </fill>
            </x14:dxf>
          </x14:cfRule>
          <xm:sqref>AT482</xm:sqref>
        </x14:conditionalFormatting>
        <x14:conditionalFormatting xmlns:xm="http://schemas.microsoft.com/office/excel/2006/main">
          <x14:cfRule type="containsText" priority="4767" operator="containsText" id="{92CDC603-82F1-40DB-844D-7380B2E873A7}">
            <xm:f>NOT(ISERROR(SEARCH('Listados Datos'!$P$3,AR475)))</xm:f>
            <xm:f>'Listados Datos'!$P$3</xm:f>
            <x14:dxf>
              <fill>
                <patternFill>
                  <bgColor rgb="FF99CC00"/>
                </patternFill>
              </fill>
            </x14:dxf>
          </x14:cfRule>
          <x14:cfRule type="containsText" priority="4768" operator="containsText" id="{52F92562-EB49-45DF-9D7D-D92B1E81DA5A}">
            <xm:f>NOT(ISERROR(SEARCH('Listados Datos'!$P$4,AR475)))</xm:f>
            <xm:f>'Listados Datos'!$P$4</xm:f>
            <x14:dxf>
              <fill>
                <patternFill>
                  <bgColor rgb="FF33CC33"/>
                </patternFill>
              </fill>
            </x14:dxf>
          </x14:cfRule>
          <x14:cfRule type="containsText" priority="4769" operator="containsText" id="{05ECCD11-F118-43D5-986A-92CEA5120655}">
            <xm:f>NOT(ISERROR(SEARCH('Listados Datos'!$P$5,AR475)))</xm:f>
            <xm:f>'Listados Datos'!$P$5</xm:f>
            <x14:dxf>
              <fill>
                <patternFill>
                  <bgColor rgb="FFFFFF00"/>
                </patternFill>
              </fill>
            </x14:dxf>
          </x14:cfRule>
          <x14:cfRule type="containsText" priority="4770" operator="containsText" id="{F3D6BCA2-D147-4ECF-9431-A1F0A0E03977}">
            <xm:f>NOT(ISERROR(SEARCH('Listados Datos'!$P$6,AR475)))</xm:f>
            <xm:f>'Listados Datos'!$P$6</xm:f>
            <x14:dxf>
              <fill>
                <patternFill>
                  <bgColor rgb="FFFFC000"/>
                </patternFill>
              </fill>
            </x14:dxf>
          </x14:cfRule>
          <x14:cfRule type="containsText" priority="4771" operator="containsText" id="{CE795063-90F3-4B2E-8BB5-8610D4A7058F}">
            <xm:f>NOT(ISERROR(SEARCH('Listados Datos'!$P$7,AR475)))</xm:f>
            <xm:f>'Listados Datos'!$P$7</xm:f>
            <x14:dxf>
              <fill>
                <patternFill>
                  <bgColor rgb="FFFF0000"/>
                </patternFill>
              </fill>
            </x14:dxf>
          </x14:cfRule>
          <xm:sqref>AR475</xm:sqref>
        </x14:conditionalFormatting>
        <x14:conditionalFormatting xmlns:xm="http://schemas.microsoft.com/office/excel/2006/main">
          <x14:cfRule type="containsText" priority="4833" operator="containsText" id="{21418F49-F7D6-43D7-AD00-0C0757DA031B}">
            <xm:f>NOT(ISERROR(SEARCH('Listados Datos'!$T$3,AT477)))</xm:f>
            <xm:f>'Listados Datos'!$T$3</xm:f>
            <x14:dxf>
              <fill>
                <patternFill patternType="solid">
                  <bgColor rgb="FFC00000"/>
                </patternFill>
              </fill>
            </x14:dxf>
          </x14:cfRule>
          <x14:cfRule type="containsText" priority="4834" operator="containsText" id="{485C83C3-A297-41D2-ADC6-16732B6152D5}">
            <xm:f>NOT(ISERROR(SEARCH('Listados Datos'!$T$4,AT477)))</xm:f>
            <xm:f>'Listados Datos'!$T$4</xm:f>
            <x14:dxf>
              <font>
                <b/>
                <i val="0"/>
                <color theme="0"/>
              </font>
              <fill>
                <patternFill>
                  <bgColor rgb="FFE26B0A"/>
                </patternFill>
              </fill>
            </x14:dxf>
          </x14:cfRule>
          <x14:cfRule type="containsText" priority="4835" operator="containsText" id="{5A1B4581-1802-42D4-BFB6-59C44295C18C}">
            <xm:f>NOT(ISERROR(SEARCH('Listados Datos'!$T$5,AT477)))</xm:f>
            <xm:f>'Listados Datos'!$T$5</xm:f>
            <x14:dxf>
              <font>
                <b/>
                <i val="0"/>
                <color auto="1"/>
              </font>
              <fill>
                <patternFill>
                  <bgColor rgb="FFFFFF00"/>
                </patternFill>
              </fill>
            </x14:dxf>
          </x14:cfRule>
          <x14:cfRule type="containsText" priority="4836" operator="containsText" id="{4954A9E4-B807-4827-AE3C-9FB7AABEC602}">
            <xm:f>NOT(ISERROR(SEARCH('Listados Datos'!$T$6,AT477)))</xm:f>
            <xm:f>'Listados Datos'!$T$6</xm:f>
            <x14:dxf>
              <font>
                <b/>
                <i val="0"/>
              </font>
              <fill>
                <patternFill>
                  <bgColor rgb="FF92D050"/>
                </patternFill>
              </fill>
            </x14:dxf>
          </x14:cfRule>
          <xm:sqref>AT477</xm:sqref>
        </x14:conditionalFormatting>
        <x14:conditionalFormatting xmlns:xm="http://schemas.microsoft.com/office/excel/2006/main">
          <x14:cfRule type="containsText" priority="4823" operator="containsText" id="{DF29AD65-0C71-41CB-9D36-BCB94C691E2F}">
            <xm:f>NOT(ISERROR(SEARCH('Listados Datos'!$P$3,AR477)))</xm:f>
            <xm:f>'Listados Datos'!$P$3</xm:f>
            <x14:dxf>
              <fill>
                <patternFill>
                  <bgColor rgb="FF99CC00"/>
                </patternFill>
              </fill>
            </x14:dxf>
          </x14:cfRule>
          <x14:cfRule type="containsText" priority="4824" operator="containsText" id="{C7AAB0D9-5AF3-4AD9-8F35-8B9A6E2F0E57}">
            <xm:f>NOT(ISERROR(SEARCH('Listados Datos'!$P$4,AR477)))</xm:f>
            <xm:f>'Listados Datos'!$P$4</xm:f>
            <x14:dxf>
              <fill>
                <patternFill>
                  <bgColor rgb="FF33CC33"/>
                </patternFill>
              </fill>
            </x14:dxf>
          </x14:cfRule>
          <x14:cfRule type="containsText" priority="4825" operator="containsText" id="{881A7E97-A96D-45AA-B752-60DE3E2F1145}">
            <xm:f>NOT(ISERROR(SEARCH('Listados Datos'!$P$5,AR477)))</xm:f>
            <xm:f>'Listados Datos'!$P$5</xm:f>
            <x14:dxf>
              <fill>
                <patternFill>
                  <bgColor rgb="FFFFFF00"/>
                </patternFill>
              </fill>
            </x14:dxf>
          </x14:cfRule>
          <x14:cfRule type="containsText" priority="4826" operator="containsText" id="{44602921-AA4D-46B4-BAF2-4363028DC9C7}">
            <xm:f>NOT(ISERROR(SEARCH('Listados Datos'!$P$6,AR477)))</xm:f>
            <xm:f>'Listados Datos'!$P$6</xm:f>
            <x14:dxf>
              <fill>
                <patternFill>
                  <bgColor rgb="FFFFC000"/>
                </patternFill>
              </fill>
            </x14:dxf>
          </x14:cfRule>
          <x14:cfRule type="containsText" priority="4827" operator="containsText" id="{6F99D192-AC00-44C2-AFDC-060B9E2FA7BF}">
            <xm:f>NOT(ISERROR(SEARCH('Listados Datos'!$P$7,AR477)))</xm:f>
            <xm:f>'Listados Datos'!$P$7</xm:f>
            <x14:dxf>
              <fill>
                <patternFill>
                  <bgColor rgb="FFFF0000"/>
                </patternFill>
              </fill>
            </x14:dxf>
          </x14:cfRule>
          <xm:sqref>AR477</xm:sqref>
        </x14:conditionalFormatting>
        <x14:conditionalFormatting xmlns:xm="http://schemas.microsoft.com/office/excel/2006/main">
          <x14:cfRule type="containsText" priority="4791" operator="containsText" id="{06AF1B3E-0AAF-4B16-BB23-3534DC4053DF}">
            <xm:f>NOT(ISERROR(SEARCH('Listados Datos'!$T$3,AT474)))</xm:f>
            <xm:f>'Listados Datos'!$T$3</xm:f>
            <x14:dxf>
              <fill>
                <patternFill patternType="solid">
                  <bgColor rgb="FFC00000"/>
                </patternFill>
              </fill>
            </x14:dxf>
          </x14:cfRule>
          <x14:cfRule type="containsText" priority="4792" operator="containsText" id="{54E04A6D-4ED8-46F3-ACBA-00FFC25BBC24}">
            <xm:f>NOT(ISERROR(SEARCH('Listados Datos'!$T$4,AT474)))</xm:f>
            <xm:f>'Listados Datos'!$T$4</xm:f>
            <x14:dxf>
              <font>
                <b/>
                <i val="0"/>
                <color theme="0"/>
              </font>
              <fill>
                <patternFill>
                  <bgColor rgb="FFE26B0A"/>
                </patternFill>
              </fill>
            </x14:dxf>
          </x14:cfRule>
          <x14:cfRule type="containsText" priority="4793" operator="containsText" id="{D65BF106-334E-4368-8DBA-B3B18D775E72}">
            <xm:f>NOT(ISERROR(SEARCH('Listados Datos'!$T$5,AT474)))</xm:f>
            <xm:f>'Listados Datos'!$T$5</xm:f>
            <x14:dxf>
              <font>
                <b/>
                <i val="0"/>
                <color auto="1"/>
              </font>
              <fill>
                <patternFill>
                  <bgColor rgb="FFFFFF00"/>
                </patternFill>
              </fill>
            </x14:dxf>
          </x14:cfRule>
          <x14:cfRule type="containsText" priority="4794" operator="containsText" id="{F1404688-0CD7-4AC9-9641-D7A87C51A91E}">
            <xm:f>NOT(ISERROR(SEARCH('Listados Datos'!$T$6,AT474)))</xm:f>
            <xm:f>'Listados Datos'!$T$6</xm:f>
            <x14:dxf>
              <font>
                <b/>
                <i val="0"/>
              </font>
              <fill>
                <patternFill>
                  <bgColor rgb="FF92D050"/>
                </patternFill>
              </fill>
            </x14:dxf>
          </x14:cfRule>
          <xm:sqref>AT474</xm:sqref>
        </x14:conditionalFormatting>
        <x14:conditionalFormatting xmlns:xm="http://schemas.microsoft.com/office/excel/2006/main">
          <x14:cfRule type="containsText" priority="4781" operator="containsText" id="{0716AD39-4DCC-480D-82A2-24E5D56BA7D4}">
            <xm:f>NOT(ISERROR(SEARCH('Listados Datos'!$P$3,AR474)))</xm:f>
            <xm:f>'Listados Datos'!$P$3</xm:f>
            <x14:dxf>
              <fill>
                <patternFill>
                  <bgColor rgb="FF99CC00"/>
                </patternFill>
              </fill>
            </x14:dxf>
          </x14:cfRule>
          <x14:cfRule type="containsText" priority="4782" operator="containsText" id="{14637460-064D-4781-A93F-01991C0160D1}">
            <xm:f>NOT(ISERROR(SEARCH('Listados Datos'!$P$4,AR474)))</xm:f>
            <xm:f>'Listados Datos'!$P$4</xm:f>
            <x14:dxf>
              <fill>
                <patternFill>
                  <bgColor rgb="FF33CC33"/>
                </patternFill>
              </fill>
            </x14:dxf>
          </x14:cfRule>
          <x14:cfRule type="containsText" priority="4783" operator="containsText" id="{945600D4-A9CE-46D8-B5CA-9BBFB5491197}">
            <xm:f>NOT(ISERROR(SEARCH('Listados Datos'!$P$5,AR474)))</xm:f>
            <xm:f>'Listados Datos'!$P$5</xm:f>
            <x14:dxf>
              <fill>
                <patternFill>
                  <bgColor rgb="FFFFFF00"/>
                </patternFill>
              </fill>
            </x14:dxf>
          </x14:cfRule>
          <x14:cfRule type="containsText" priority="4784" operator="containsText" id="{77BD2DD5-FC89-40F9-AF72-96C52E68FA7E}">
            <xm:f>NOT(ISERROR(SEARCH('Listados Datos'!$P$6,AR474)))</xm:f>
            <xm:f>'Listados Datos'!$P$6</xm:f>
            <x14:dxf>
              <fill>
                <patternFill>
                  <bgColor rgb="FFFFC000"/>
                </patternFill>
              </fill>
            </x14:dxf>
          </x14:cfRule>
          <x14:cfRule type="containsText" priority="4785" operator="containsText" id="{7AB8936F-1563-4107-A04E-D24AF3EFF11B}">
            <xm:f>NOT(ISERROR(SEARCH('Listados Datos'!$P$7,AR474)))</xm:f>
            <xm:f>'Listados Datos'!$P$7</xm:f>
            <x14:dxf>
              <fill>
                <patternFill>
                  <bgColor rgb="FFFF0000"/>
                </patternFill>
              </fill>
            </x14:dxf>
          </x14:cfRule>
          <xm:sqref>AR474</xm:sqref>
        </x14:conditionalFormatting>
        <x14:conditionalFormatting xmlns:xm="http://schemas.microsoft.com/office/excel/2006/main">
          <x14:cfRule type="containsText" priority="4899" operator="containsText" id="{61DA14EB-09CD-46D5-A3F2-35F67135B149}">
            <xm:f>NOT(ISERROR(SEARCH('Listados Datos'!$T$3,AF472)))</xm:f>
            <xm:f>'Listados Datos'!$T$3</xm:f>
            <x14:dxf>
              <fill>
                <patternFill patternType="solid">
                  <bgColor rgb="FFC00000"/>
                </patternFill>
              </fill>
            </x14:dxf>
          </x14:cfRule>
          <x14:cfRule type="containsText" priority="4900" operator="containsText" id="{F6FDE564-2432-4AF1-8286-D9821BB53FD5}">
            <xm:f>NOT(ISERROR(SEARCH('Listados Datos'!$T$4,AF472)))</xm:f>
            <xm:f>'Listados Datos'!$T$4</xm:f>
            <x14:dxf>
              <font>
                <b/>
                <i val="0"/>
                <color theme="0"/>
              </font>
              <fill>
                <patternFill>
                  <bgColor rgb="FFE26B0A"/>
                </patternFill>
              </fill>
            </x14:dxf>
          </x14:cfRule>
          <x14:cfRule type="containsText" priority="4901" operator="containsText" id="{AD875F34-D9AF-4AEF-8F5D-49A8AE9FBDC9}">
            <xm:f>NOT(ISERROR(SEARCH('Listados Datos'!$T$5,AF472)))</xm:f>
            <xm:f>'Listados Datos'!$T$5</xm:f>
            <x14:dxf>
              <font>
                <b/>
                <i val="0"/>
                <color auto="1"/>
              </font>
              <fill>
                <patternFill>
                  <bgColor rgb="FFFFFF00"/>
                </patternFill>
              </fill>
            </x14:dxf>
          </x14:cfRule>
          <x14:cfRule type="containsText" priority="4902" operator="containsText" id="{2A170830-38D7-418B-9A66-9F6DBF1AE78B}">
            <xm:f>NOT(ISERROR(SEARCH('Listados Datos'!$T$6,AF472)))</xm:f>
            <xm:f>'Listados Datos'!$T$6</xm:f>
            <x14:dxf>
              <font>
                <b/>
                <i val="0"/>
              </font>
              <fill>
                <patternFill>
                  <bgColor rgb="FF92D050"/>
                </patternFill>
              </fill>
            </x14:dxf>
          </x14:cfRule>
          <xm:sqref>AF472:AF473 AF477</xm:sqref>
        </x14:conditionalFormatting>
        <x14:conditionalFormatting xmlns:xm="http://schemas.microsoft.com/office/excel/2006/main">
          <x14:cfRule type="containsText" priority="4895" operator="containsText" id="{6697580A-B222-4AEF-B419-C7B27D6CF361}">
            <xm:f>NOT(ISERROR(SEARCH('Listados Datos'!$T$3,AB472)))</xm:f>
            <xm:f>'Listados Datos'!$T$3</xm:f>
            <x14:dxf>
              <fill>
                <patternFill patternType="solid">
                  <bgColor rgb="FFC00000"/>
                </patternFill>
              </fill>
            </x14:dxf>
          </x14:cfRule>
          <x14:cfRule type="containsText" priority="4896" operator="containsText" id="{AC60975A-9AC5-4264-A18C-22BAB5098EBA}">
            <xm:f>NOT(ISERROR(SEARCH('Listados Datos'!$T$4,AB472)))</xm:f>
            <xm:f>'Listados Datos'!$T$4</xm:f>
            <x14:dxf>
              <font>
                <b/>
                <i val="0"/>
                <color theme="0"/>
              </font>
              <fill>
                <patternFill>
                  <bgColor rgb="FFE26B0A"/>
                </patternFill>
              </fill>
            </x14:dxf>
          </x14:cfRule>
          <x14:cfRule type="containsText" priority="4897" operator="containsText" id="{FCBD3226-094B-43B2-927B-DC83E16009FF}">
            <xm:f>NOT(ISERROR(SEARCH('Listados Datos'!$T$5,AB472)))</xm:f>
            <xm:f>'Listados Datos'!$T$5</xm:f>
            <x14:dxf>
              <font>
                <b/>
                <i val="0"/>
                <color auto="1"/>
              </font>
              <fill>
                <patternFill>
                  <bgColor rgb="FFFFFF00"/>
                </patternFill>
              </fill>
            </x14:dxf>
          </x14:cfRule>
          <x14:cfRule type="containsText" priority="4898" operator="containsText" id="{AA0C8A2B-F32D-4E13-8759-F1229D999236}">
            <xm:f>NOT(ISERROR(SEARCH('Listados Datos'!$T$6,AB472)))</xm:f>
            <xm:f>'Listados Datos'!$T$6</xm:f>
            <x14:dxf>
              <font>
                <b/>
                <i val="0"/>
              </font>
              <fill>
                <patternFill>
                  <bgColor rgb="FF92D050"/>
                </patternFill>
              </fill>
            </x14:dxf>
          </x14:cfRule>
          <xm:sqref>AB472:AB473</xm:sqref>
        </x14:conditionalFormatting>
        <x14:conditionalFormatting xmlns:xm="http://schemas.microsoft.com/office/excel/2006/main">
          <x14:cfRule type="containsText" priority="4885" operator="containsText" id="{4F9FA49F-1671-47CB-AD25-3217879925B6}">
            <xm:f>NOT(ISERROR(SEARCH('Listados Datos'!$P$3,Z472)))</xm:f>
            <xm:f>'Listados Datos'!$P$3</xm:f>
            <x14:dxf>
              <fill>
                <patternFill>
                  <bgColor rgb="FF99CC00"/>
                </patternFill>
              </fill>
            </x14:dxf>
          </x14:cfRule>
          <x14:cfRule type="containsText" priority="4886" operator="containsText" id="{3EE8FC72-0713-4B14-901B-CF2262167D5D}">
            <xm:f>NOT(ISERROR(SEARCH('Listados Datos'!$P$4,Z472)))</xm:f>
            <xm:f>'Listados Datos'!$P$4</xm:f>
            <x14:dxf>
              <fill>
                <patternFill>
                  <bgColor rgb="FF33CC33"/>
                </patternFill>
              </fill>
            </x14:dxf>
          </x14:cfRule>
          <x14:cfRule type="containsText" priority="4887" operator="containsText" id="{9F11CDEF-438F-468A-BB3B-F8980B385C58}">
            <xm:f>NOT(ISERROR(SEARCH('Listados Datos'!$P$5,Z472)))</xm:f>
            <xm:f>'Listados Datos'!$P$5</xm:f>
            <x14:dxf>
              <fill>
                <patternFill>
                  <bgColor rgb="FFFFFF00"/>
                </patternFill>
              </fill>
            </x14:dxf>
          </x14:cfRule>
          <x14:cfRule type="containsText" priority="4888" operator="containsText" id="{C22DD45A-C135-4CBE-A54F-D9A8D9997AA0}">
            <xm:f>NOT(ISERROR(SEARCH('Listados Datos'!$P$6,Z472)))</xm:f>
            <xm:f>'Listados Datos'!$P$6</xm:f>
            <x14:dxf>
              <fill>
                <patternFill>
                  <bgColor rgb="FFFFC000"/>
                </patternFill>
              </fill>
            </x14:dxf>
          </x14:cfRule>
          <x14:cfRule type="containsText" priority="4889" operator="containsText" id="{93784AF4-190D-40C6-9EEA-7801ED38AB95}">
            <xm:f>NOT(ISERROR(SEARCH('Listados Datos'!$P$7,Z472)))</xm:f>
            <xm:f>'Listados Datos'!$P$7</xm:f>
            <x14:dxf>
              <fill>
                <patternFill>
                  <bgColor rgb="FFFF0000"/>
                </patternFill>
              </fill>
            </x14:dxf>
          </x14:cfRule>
          <xm:sqref>Z472:Z473</xm:sqref>
        </x14:conditionalFormatting>
        <x14:conditionalFormatting xmlns:xm="http://schemas.microsoft.com/office/excel/2006/main">
          <x14:cfRule type="containsText" priority="4861" operator="containsText" id="{CF38EB8F-3553-43C8-9034-AB40E217A47B}">
            <xm:f>NOT(ISERROR(SEARCH('Listados Datos'!$T$3,AT472)))</xm:f>
            <xm:f>'Listados Datos'!$T$3</xm:f>
            <x14:dxf>
              <fill>
                <patternFill patternType="solid">
                  <bgColor rgb="FFC00000"/>
                </patternFill>
              </fill>
            </x14:dxf>
          </x14:cfRule>
          <x14:cfRule type="containsText" priority="4862" operator="containsText" id="{E9023AB6-E745-4D90-9379-201F2710E54C}">
            <xm:f>NOT(ISERROR(SEARCH('Listados Datos'!$T$4,AT472)))</xm:f>
            <xm:f>'Listados Datos'!$T$4</xm:f>
            <x14:dxf>
              <font>
                <b/>
                <i val="0"/>
                <color theme="0"/>
              </font>
              <fill>
                <patternFill>
                  <bgColor rgb="FFE26B0A"/>
                </patternFill>
              </fill>
            </x14:dxf>
          </x14:cfRule>
          <x14:cfRule type="containsText" priority="4863" operator="containsText" id="{4C43BE59-7D5B-4818-A71E-DAB6B583AEE0}">
            <xm:f>NOT(ISERROR(SEARCH('Listados Datos'!$T$5,AT472)))</xm:f>
            <xm:f>'Listados Datos'!$T$5</xm:f>
            <x14:dxf>
              <font>
                <b/>
                <i val="0"/>
                <color auto="1"/>
              </font>
              <fill>
                <patternFill>
                  <bgColor rgb="FFFFFF00"/>
                </patternFill>
              </fill>
            </x14:dxf>
          </x14:cfRule>
          <x14:cfRule type="containsText" priority="4864" operator="containsText" id="{0994DD6E-7B01-4E84-AFC9-EAD13436040D}">
            <xm:f>NOT(ISERROR(SEARCH('Listados Datos'!$T$6,AT472)))</xm:f>
            <xm:f>'Listados Datos'!$T$6</xm:f>
            <x14:dxf>
              <font>
                <b/>
                <i val="0"/>
              </font>
              <fill>
                <patternFill>
                  <bgColor rgb="FF92D050"/>
                </patternFill>
              </fill>
            </x14:dxf>
          </x14:cfRule>
          <xm:sqref>AT472</xm:sqref>
        </x14:conditionalFormatting>
        <x14:conditionalFormatting xmlns:xm="http://schemas.microsoft.com/office/excel/2006/main">
          <x14:cfRule type="containsText" priority="4851" operator="containsText" id="{482640B5-F215-4D02-B129-76A9701BD3E7}">
            <xm:f>NOT(ISERROR(SEARCH('Listados Datos'!$P$3,AR472)))</xm:f>
            <xm:f>'Listados Datos'!$P$3</xm:f>
            <x14:dxf>
              <fill>
                <patternFill>
                  <bgColor rgb="FF99CC00"/>
                </patternFill>
              </fill>
            </x14:dxf>
          </x14:cfRule>
          <x14:cfRule type="containsText" priority="4852" operator="containsText" id="{0CCF9630-21B3-46FE-8AB3-3C068BDBC27F}">
            <xm:f>NOT(ISERROR(SEARCH('Listados Datos'!$P$4,AR472)))</xm:f>
            <xm:f>'Listados Datos'!$P$4</xm:f>
            <x14:dxf>
              <fill>
                <patternFill>
                  <bgColor rgb="FF33CC33"/>
                </patternFill>
              </fill>
            </x14:dxf>
          </x14:cfRule>
          <x14:cfRule type="containsText" priority="4853" operator="containsText" id="{57C876C8-0917-4EB2-8776-26E11ADB84A9}">
            <xm:f>NOT(ISERROR(SEARCH('Listados Datos'!$P$5,AR472)))</xm:f>
            <xm:f>'Listados Datos'!$P$5</xm:f>
            <x14:dxf>
              <fill>
                <patternFill>
                  <bgColor rgb="FFFFFF00"/>
                </patternFill>
              </fill>
            </x14:dxf>
          </x14:cfRule>
          <x14:cfRule type="containsText" priority="4854" operator="containsText" id="{59A7D626-522D-4AD6-B051-6F6F8F7C9BEB}">
            <xm:f>NOT(ISERROR(SEARCH('Listados Datos'!$P$6,AR472)))</xm:f>
            <xm:f>'Listados Datos'!$P$6</xm:f>
            <x14:dxf>
              <fill>
                <patternFill>
                  <bgColor rgb="FFFFC000"/>
                </patternFill>
              </fill>
            </x14:dxf>
          </x14:cfRule>
          <x14:cfRule type="containsText" priority="4855" operator="containsText" id="{7246F045-1B1B-47D2-B0EC-DAF7A75855F0}">
            <xm:f>NOT(ISERROR(SEARCH('Listados Datos'!$P$7,AR472)))</xm:f>
            <xm:f>'Listados Datos'!$P$7</xm:f>
            <x14:dxf>
              <fill>
                <patternFill>
                  <bgColor rgb="FFFF0000"/>
                </patternFill>
              </fill>
            </x14:dxf>
          </x14:cfRule>
          <xm:sqref>AR472</xm:sqref>
        </x14:conditionalFormatting>
        <x14:conditionalFormatting xmlns:xm="http://schemas.microsoft.com/office/excel/2006/main">
          <x14:cfRule type="containsText" priority="4847" operator="containsText" id="{39C8CBB4-B526-42DF-BACC-AE31439D2608}">
            <xm:f>NOT(ISERROR(SEARCH('Listados Datos'!$T$3,AT473)))</xm:f>
            <xm:f>'Listados Datos'!$T$3</xm:f>
            <x14:dxf>
              <fill>
                <patternFill patternType="solid">
                  <bgColor rgb="FFC00000"/>
                </patternFill>
              </fill>
            </x14:dxf>
          </x14:cfRule>
          <x14:cfRule type="containsText" priority="4848" operator="containsText" id="{0CF2CFF5-09C5-4F85-A8E4-21E675E0DFFD}">
            <xm:f>NOT(ISERROR(SEARCH('Listados Datos'!$T$4,AT473)))</xm:f>
            <xm:f>'Listados Datos'!$T$4</xm:f>
            <x14:dxf>
              <font>
                <b/>
                <i val="0"/>
                <color theme="0"/>
              </font>
              <fill>
                <patternFill>
                  <bgColor rgb="FFE26B0A"/>
                </patternFill>
              </fill>
            </x14:dxf>
          </x14:cfRule>
          <x14:cfRule type="containsText" priority="4849" operator="containsText" id="{4FA96385-39EA-439F-95D5-1890091A5B3A}">
            <xm:f>NOT(ISERROR(SEARCH('Listados Datos'!$T$5,AT473)))</xm:f>
            <xm:f>'Listados Datos'!$T$5</xm:f>
            <x14:dxf>
              <font>
                <b/>
                <i val="0"/>
                <color auto="1"/>
              </font>
              <fill>
                <patternFill>
                  <bgColor rgb="FFFFFF00"/>
                </patternFill>
              </fill>
            </x14:dxf>
          </x14:cfRule>
          <x14:cfRule type="containsText" priority="4850" operator="containsText" id="{047377AE-4774-4F69-A741-A9C35EF0AF05}">
            <xm:f>NOT(ISERROR(SEARCH('Listados Datos'!$T$6,AT473)))</xm:f>
            <xm:f>'Listados Datos'!$T$6</xm:f>
            <x14:dxf>
              <font>
                <b/>
                <i val="0"/>
              </font>
              <fill>
                <patternFill>
                  <bgColor rgb="FF92D050"/>
                </patternFill>
              </fill>
            </x14:dxf>
          </x14:cfRule>
          <xm:sqref>AT473</xm:sqref>
        </x14:conditionalFormatting>
        <x14:conditionalFormatting xmlns:xm="http://schemas.microsoft.com/office/excel/2006/main">
          <x14:cfRule type="containsText" priority="4837" operator="containsText" id="{590BF235-4B72-4FE0-A08F-4EE14D01FBDE}">
            <xm:f>NOT(ISERROR(SEARCH('Listados Datos'!$P$3,AR473)))</xm:f>
            <xm:f>'Listados Datos'!$P$3</xm:f>
            <x14:dxf>
              <fill>
                <patternFill>
                  <bgColor rgb="FF99CC00"/>
                </patternFill>
              </fill>
            </x14:dxf>
          </x14:cfRule>
          <x14:cfRule type="containsText" priority="4838" operator="containsText" id="{CFD61F45-EF7B-4382-9593-BE39B287510D}">
            <xm:f>NOT(ISERROR(SEARCH('Listados Datos'!$P$4,AR473)))</xm:f>
            <xm:f>'Listados Datos'!$P$4</xm:f>
            <x14:dxf>
              <fill>
                <patternFill>
                  <bgColor rgb="FF33CC33"/>
                </patternFill>
              </fill>
            </x14:dxf>
          </x14:cfRule>
          <x14:cfRule type="containsText" priority="4839" operator="containsText" id="{58468168-004C-41B6-AE8D-08E2E363DBFF}">
            <xm:f>NOT(ISERROR(SEARCH('Listados Datos'!$P$5,AR473)))</xm:f>
            <xm:f>'Listados Datos'!$P$5</xm:f>
            <x14:dxf>
              <fill>
                <patternFill>
                  <bgColor rgb="FFFFFF00"/>
                </patternFill>
              </fill>
            </x14:dxf>
          </x14:cfRule>
          <x14:cfRule type="containsText" priority="4840" operator="containsText" id="{BACA8CD6-3AA1-4D3F-9521-7C15D8352062}">
            <xm:f>NOT(ISERROR(SEARCH('Listados Datos'!$P$6,AR473)))</xm:f>
            <xm:f>'Listados Datos'!$P$6</xm:f>
            <x14:dxf>
              <fill>
                <patternFill>
                  <bgColor rgb="FFFFC000"/>
                </patternFill>
              </fill>
            </x14:dxf>
          </x14:cfRule>
          <x14:cfRule type="containsText" priority="4841" operator="containsText" id="{82E9AEDE-36E1-4DFD-ADC8-86B01282E91E}">
            <xm:f>NOT(ISERROR(SEARCH('Listados Datos'!$P$7,AR473)))</xm:f>
            <xm:f>'Listados Datos'!$P$7</xm:f>
            <x14:dxf>
              <fill>
                <patternFill>
                  <bgColor rgb="FFFF0000"/>
                </patternFill>
              </fill>
            </x14:dxf>
          </x14:cfRule>
          <xm:sqref>AR473</xm:sqref>
        </x14:conditionalFormatting>
        <x14:conditionalFormatting xmlns:xm="http://schemas.microsoft.com/office/excel/2006/main">
          <x14:cfRule type="containsText" priority="4819" operator="containsText" id="{14FCD5ED-B14F-4A00-94CB-BBDCF5A2810A}">
            <xm:f>NOT(ISERROR(SEARCH('Listados Datos'!$T$3,AF474)))</xm:f>
            <xm:f>'Listados Datos'!$T$3</xm:f>
            <x14:dxf>
              <fill>
                <patternFill patternType="solid">
                  <bgColor rgb="FFC00000"/>
                </patternFill>
              </fill>
            </x14:dxf>
          </x14:cfRule>
          <x14:cfRule type="containsText" priority="4820" operator="containsText" id="{85BBDE54-E410-4652-9DCD-75B5F0428D87}">
            <xm:f>NOT(ISERROR(SEARCH('Listados Datos'!$T$4,AF474)))</xm:f>
            <xm:f>'Listados Datos'!$T$4</xm:f>
            <x14:dxf>
              <font>
                <b/>
                <i val="0"/>
                <color theme="0"/>
              </font>
              <fill>
                <patternFill>
                  <bgColor rgb="FFE26B0A"/>
                </patternFill>
              </fill>
            </x14:dxf>
          </x14:cfRule>
          <x14:cfRule type="containsText" priority="4821" operator="containsText" id="{F7650CB3-42BD-4764-BC37-2C04DDE49C91}">
            <xm:f>NOT(ISERROR(SEARCH('Listados Datos'!$T$5,AF474)))</xm:f>
            <xm:f>'Listados Datos'!$T$5</xm:f>
            <x14:dxf>
              <font>
                <b/>
                <i val="0"/>
                <color auto="1"/>
              </font>
              <fill>
                <patternFill>
                  <bgColor rgb="FFFFFF00"/>
                </patternFill>
              </fill>
            </x14:dxf>
          </x14:cfRule>
          <x14:cfRule type="containsText" priority="4822" operator="containsText" id="{35221292-9371-4520-BF9D-00CA609C9F37}">
            <xm:f>NOT(ISERROR(SEARCH('Listados Datos'!$T$6,AF474)))</xm:f>
            <xm:f>'Listados Datos'!$T$6</xm:f>
            <x14:dxf>
              <font>
                <b/>
                <i val="0"/>
              </font>
              <fill>
                <patternFill>
                  <bgColor rgb="FF92D050"/>
                </patternFill>
              </fill>
            </x14:dxf>
          </x14:cfRule>
          <xm:sqref>AF474:AF475</xm:sqref>
        </x14:conditionalFormatting>
        <x14:conditionalFormatting xmlns:xm="http://schemas.microsoft.com/office/excel/2006/main">
          <x14:cfRule type="containsText" priority="4815" operator="containsText" id="{64C8BB61-3BF2-41FC-9836-001A1BF93204}">
            <xm:f>NOT(ISERROR(SEARCH('Listados Datos'!$T$3,AB474)))</xm:f>
            <xm:f>'Listados Datos'!$T$3</xm:f>
            <x14:dxf>
              <fill>
                <patternFill patternType="solid">
                  <bgColor rgb="FFC00000"/>
                </patternFill>
              </fill>
            </x14:dxf>
          </x14:cfRule>
          <x14:cfRule type="containsText" priority="4816" operator="containsText" id="{DECB4436-07FA-4B7A-B7A8-7A91AEE0076D}">
            <xm:f>NOT(ISERROR(SEARCH('Listados Datos'!$T$4,AB474)))</xm:f>
            <xm:f>'Listados Datos'!$T$4</xm:f>
            <x14:dxf>
              <font>
                <b/>
                <i val="0"/>
                <color theme="0"/>
              </font>
              <fill>
                <patternFill>
                  <bgColor rgb="FFE26B0A"/>
                </patternFill>
              </fill>
            </x14:dxf>
          </x14:cfRule>
          <x14:cfRule type="containsText" priority="4817" operator="containsText" id="{FBB924A2-0F07-49B2-9751-87ED647FADD2}">
            <xm:f>NOT(ISERROR(SEARCH('Listados Datos'!$T$5,AB474)))</xm:f>
            <xm:f>'Listados Datos'!$T$5</xm:f>
            <x14:dxf>
              <font>
                <b/>
                <i val="0"/>
                <color auto="1"/>
              </font>
              <fill>
                <patternFill>
                  <bgColor rgb="FFFFFF00"/>
                </patternFill>
              </fill>
            </x14:dxf>
          </x14:cfRule>
          <x14:cfRule type="containsText" priority="4818" operator="containsText" id="{05A26BAF-AADE-47BD-ADE3-84FC5DB88712}">
            <xm:f>NOT(ISERROR(SEARCH('Listados Datos'!$T$6,AB474)))</xm:f>
            <xm:f>'Listados Datos'!$T$6</xm:f>
            <x14:dxf>
              <font>
                <b/>
                <i val="0"/>
              </font>
              <fill>
                <patternFill>
                  <bgColor rgb="FF92D050"/>
                </patternFill>
              </fill>
            </x14:dxf>
          </x14:cfRule>
          <xm:sqref>AB474:AB475</xm:sqref>
        </x14:conditionalFormatting>
        <x14:conditionalFormatting xmlns:xm="http://schemas.microsoft.com/office/excel/2006/main">
          <x14:cfRule type="containsText" priority="4805" operator="containsText" id="{1D003B2F-CD74-400E-8B32-6EF35E36D208}">
            <xm:f>NOT(ISERROR(SEARCH('Listados Datos'!$P$3,Z474)))</xm:f>
            <xm:f>'Listados Datos'!$P$3</xm:f>
            <x14:dxf>
              <fill>
                <patternFill>
                  <bgColor rgb="FF99CC00"/>
                </patternFill>
              </fill>
            </x14:dxf>
          </x14:cfRule>
          <x14:cfRule type="containsText" priority="4806" operator="containsText" id="{AABAC9B6-B1CA-45A6-B6BB-4D8C3EE1E151}">
            <xm:f>NOT(ISERROR(SEARCH('Listados Datos'!$P$4,Z474)))</xm:f>
            <xm:f>'Listados Datos'!$P$4</xm:f>
            <x14:dxf>
              <fill>
                <patternFill>
                  <bgColor rgb="FF33CC33"/>
                </patternFill>
              </fill>
            </x14:dxf>
          </x14:cfRule>
          <x14:cfRule type="containsText" priority="4807" operator="containsText" id="{A2989460-6181-4020-B5E0-CD18781A493E}">
            <xm:f>NOT(ISERROR(SEARCH('Listados Datos'!$P$5,Z474)))</xm:f>
            <xm:f>'Listados Datos'!$P$5</xm:f>
            <x14:dxf>
              <fill>
                <patternFill>
                  <bgColor rgb="FFFFFF00"/>
                </patternFill>
              </fill>
            </x14:dxf>
          </x14:cfRule>
          <x14:cfRule type="containsText" priority="4808" operator="containsText" id="{E633233F-FB55-47A1-A5E0-28C639246507}">
            <xm:f>NOT(ISERROR(SEARCH('Listados Datos'!$P$6,Z474)))</xm:f>
            <xm:f>'Listados Datos'!$P$6</xm:f>
            <x14:dxf>
              <fill>
                <patternFill>
                  <bgColor rgb="FFFFC000"/>
                </patternFill>
              </fill>
            </x14:dxf>
          </x14:cfRule>
          <x14:cfRule type="containsText" priority="4809" operator="containsText" id="{7190FBC1-D186-4C02-8471-F95CB2219DF7}">
            <xm:f>NOT(ISERROR(SEARCH('Listados Datos'!$P$7,Z474)))</xm:f>
            <xm:f>'Listados Datos'!$P$7</xm:f>
            <x14:dxf>
              <fill>
                <patternFill>
                  <bgColor rgb="FFFF0000"/>
                </patternFill>
              </fill>
            </x14:dxf>
          </x14:cfRule>
          <xm:sqref>Z474:Z475</xm:sqref>
        </x14:conditionalFormatting>
        <x14:conditionalFormatting xmlns:xm="http://schemas.microsoft.com/office/excel/2006/main">
          <x14:cfRule type="containsText" priority="4777" operator="containsText" id="{E0A73370-B82B-4708-B959-2E3AFC6D541F}">
            <xm:f>NOT(ISERROR(SEARCH('Listados Datos'!$T$3,AT475)))</xm:f>
            <xm:f>'Listados Datos'!$T$3</xm:f>
            <x14:dxf>
              <fill>
                <patternFill patternType="solid">
                  <bgColor rgb="FFC00000"/>
                </patternFill>
              </fill>
            </x14:dxf>
          </x14:cfRule>
          <x14:cfRule type="containsText" priority="4778" operator="containsText" id="{19FDFE01-E80D-4B24-AF1D-26D738B39CC0}">
            <xm:f>NOT(ISERROR(SEARCH('Listados Datos'!$T$4,AT475)))</xm:f>
            <xm:f>'Listados Datos'!$T$4</xm:f>
            <x14:dxf>
              <font>
                <b/>
                <i val="0"/>
                <color theme="0"/>
              </font>
              <fill>
                <patternFill>
                  <bgColor rgb="FFE26B0A"/>
                </patternFill>
              </fill>
            </x14:dxf>
          </x14:cfRule>
          <x14:cfRule type="containsText" priority="4779" operator="containsText" id="{729C61BD-08EE-4413-A805-9C3322080BD9}">
            <xm:f>NOT(ISERROR(SEARCH('Listados Datos'!$T$5,AT475)))</xm:f>
            <xm:f>'Listados Datos'!$T$5</xm:f>
            <x14:dxf>
              <font>
                <b/>
                <i val="0"/>
                <color auto="1"/>
              </font>
              <fill>
                <patternFill>
                  <bgColor rgb="FFFFFF00"/>
                </patternFill>
              </fill>
            </x14:dxf>
          </x14:cfRule>
          <x14:cfRule type="containsText" priority="4780" operator="containsText" id="{0547A870-8B98-4042-BF7C-BAED127222E1}">
            <xm:f>NOT(ISERROR(SEARCH('Listados Datos'!$T$6,AT475)))</xm:f>
            <xm:f>'Listados Datos'!$T$6</xm:f>
            <x14:dxf>
              <font>
                <b/>
                <i val="0"/>
              </font>
              <fill>
                <patternFill>
                  <bgColor rgb="FF92D050"/>
                </patternFill>
              </fill>
            </x14:dxf>
          </x14:cfRule>
          <xm:sqref>AT475</xm:sqref>
        </x14:conditionalFormatting>
        <x14:conditionalFormatting xmlns:xm="http://schemas.microsoft.com/office/excel/2006/main">
          <x14:cfRule type="containsText" priority="4725" operator="containsText" id="{9A68D4B3-4B8D-4DA5-8590-112661E6D109}">
            <xm:f>NOT(ISERROR(SEARCH('Listados Datos'!$P$3,AR476)))</xm:f>
            <xm:f>'Listados Datos'!$P$3</xm:f>
            <x14:dxf>
              <fill>
                <patternFill>
                  <bgColor rgb="FF99CC00"/>
                </patternFill>
              </fill>
            </x14:dxf>
          </x14:cfRule>
          <x14:cfRule type="containsText" priority="4726" operator="containsText" id="{48154125-5888-49EC-B505-87282F0F4738}">
            <xm:f>NOT(ISERROR(SEARCH('Listados Datos'!$P$4,AR476)))</xm:f>
            <xm:f>'Listados Datos'!$P$4</xm:f>
            <x14:dxf>
              <fill>
                <patternFill>
                  <bgColor rgb="FF33CC33"/>
                </patternFill>
              </fill>
            </x14:dxf>
          </x14:cfRule>
          <x14:cfRule type="containsText" priority="4727" operator="containsText" id="{13F4A829-C669-440A-80E5-0B96C1BED08B}">
            <xm:f>NOT(ISERROR(SEARCH('Listados Datos'!$P$5,AR476)))</xm:f>
            <xm:f>'Listados Datos'!$P$5</xm:f>
            <x14:dxf>
              <fill>
                <patternFill>
                  <bgColor rgb="FFFFFF00"/>
                </patternFill>
              </fill>
            </x14:dxf>
          </x14:cfRule>
          <x14:cfRule type="containsText" priority="4728" operator="containsText" id="{625E376B-1CD6-4B0F-911C-99A670B20E7D}">
            <xm:f>NOT(ISERROR(SEARCH('Listados Datos'!$P$6,AR476)))</xm:f>
            <xm:f>'Listados Datos'!$P$6</xm:f>
            <x14:dxf>
              <fill>
                <patternFill>
                  <bgColor rgb="FFFFC000"/>
                </patternFill>
              </fill>
            </x14:dxf>
          </x14:cfRule>
          <x14:cfRule type="containsText" priority="4729" operator="containsText" id="{F4A61416-6237-4756-B1F3-1795044FBA7A}">
            <xm:f>NOT(ISERROR(SEARCH('Listados Datos'!$P$7,AR476)))</xm:f>
            <xm:f>'Listados Datos'!$P$7</xm:f>
            <x14:dxf>
              <fill>
                <patternFill>
                  <bgColor rgb="FFFF0000"/>
                </patternFill>
              </fill>
            </x14:dxf>
          </x14:cfRule>
          <xm:sqref>AR476</xm:sqref>
        </x14:conditionalFormatting>
        <x14:conditionalFormatting xmlns:xm="http://schemas.microsoft.com/office/excel/2006/main">
          <x14:cfRule type="containsText" priority="4763" operator="containsText" id="{FB92C890-4E1C-4540-B8C8-B82FAFA76AAB}">
            <xm:f>NOT(ISERROR(SEARCH('Listados Datos'!$T$3,AF476)))</xm:f>
            <xm:f>'Listados Datos'!$T$3</xm:f>
            <x14:dxf>
              <fill>
                <patternFill patternType="solid">
                  <bgColor rgb="FFC00000"/>
                </patternFill>
              </fill>
            </x14:dxf>
          </x14:cfRule>
          <x14:cfRule type="containsText" priority="4764" operator="containsText" id="{0F63A0FF-84D8-4395-A827-EAD023FB8B0D}">
            <xm:f>NOT(ISERROR(SEARCH('Listados Datos'!$T$4,AF476)))</xm:f>
            <xm:f>'Listados Datos'!$T$4</xm:f>
            <x14:dxf>
              <font>
                <b/>
                <i val="0"/>
                <color theme="0"/>
              </font>
              <fill>
                <patternFill>
                  <bgColor rgb="FFE26B0A"/>
                </patternFill>
              </fill>
            </x14:dxf>
          </x14:cfRule>
          <x14:cfRule type="containsText" priority="4765" operator="containsText" id="{F6B9821C-70A2-4B71-8571-3F4806481D5F}">
            <xm:f>NOT(ISERROR(SEARCH('Listados Datos'!$T$5,AF476)))</xm:f>
            <xm:f>'Listados Datos'!$T$5</xm:f>
            <x14:dxf>
              <font>
                <b/>
                <i val="0"/>
                <color auto="1"/>
              </font>
              <fill>
                <patternFill>
                  <bgColor rgb="FFFFFF00"/>
                </patternFill>
              </fill>
            </x14:dxf>
          </x14:cfRule>
          <x14:cfRule type="containsText" priority="4766" operator="containsText" id="{B506E45C-625F-4974-BE3D-A972A078F168}">
            <xm:f>NOT(ISERROR(SEARCH('Listados Datos'!$T$6,AF476)))</xm:f>
            <xm:f>'Listados Datos'!$T$6</xm:f>
            <x14:dxf>
              <font>
                <b/>
                <i val="0"/>
              </font>
              <fill>
                <patternFill>
                  <bgColor rgb="FF92D050"/>
                </patternFill>
              </fill>
            </x14:dxf>
          </x14:cfRule>
          <xm:sqref>AF476</xm:sqref>
        </x14:conditionalFormatting>
        <x14:conditionalFormatting xmlns:xm="http://schemas.microsoft.com/office/excel/2006/main">
          <x14:cfRule type="containsText" priority="4759" operator="containsText" id="{80801248-E87F-4165-883F-C19A17C2EEFF}">
            <xm:f>NOT(ISERROR(SEARCH('Listados Datos'!$T$3,AB476)))</xm:f>
            <xm:f>'Listados Datos'!$T$3</xm:f>
            <x14:dxf>
              <fill>
                <patternFill patternType="solid">
                  <bgColor rgb="FFC00000"/>
                </patternFill>
              </fill>
            </x14:dxf>
          </x14:cfRule>
          <x14:cfRule type="containsText" priority="4760" operator="containsText" id="{64240CAA-880C-4CDB-9EC9-A54EFDC2AECA}">
            <xm:f>NOT(ISERROR(SEARCH('Listados Datos'!$T$4,AB476)))</xm:f>
            <xm:f>'Listados Datos'!$T$4</xm:f>
            <x14:dxf>
              <font>
                <b/>
                <i val="0"/>
                <color theme="0"/>
              </font>
              <fill>
                <patternFill>
                  <bgColor rgb="FFE26B0A"/>
                </patternFill>
              </fill>
            </x14:dxf>
          </x14:cfRule>
          <x14:cfRule type="containsText" priority="4761" operator="containsText" id="{A5E17BCD-6E81-4D0F-AD42-7207767F7FBB}">
            <xm:f>NOT(ISERROR(SEARCH('Listados Datos'!$T$5,AB476)))</xm:f>
            <xm:f>'Listados Datos'!$T$5</xm:f>
            <x14:dxf>
              <font>
                <b/>
                <i val="0"/>
                <color auto="1"/>
              </font>
              <fill>
                <patternFill>
                  <bgColor rgb="FFFFFF00"/>
                </patternFill>
              </fill>
            </x14:dxf>
          </x14:cfRule>
          <x14:cfRule type="containsText" priority="4762" operator="containsText" id="{99F190E4-CE21-4055-AA30-7FC60FBDA045}">
            <xm:f>NOT(ISERROR(SEARCH('Listados Datos'!$T$6,AB476)))</xm:f>
            <xm:f>'Listados Datos'!$T$6</xm:f>
            <x14:dxf>
              <font>
                <b/>
                <i val="0"/>
              </font>
              <fill>
                <patternFill>
                  <bgColor rgb="FF92D050"/>
                </patternFill>
              </fill>
            </x14:dxf>
          </x14:cfRule>
          <xm:sqref>AB476</xm:sqref>
        </x14:conditionalFormatting>
        <x14:conditionalFormatting xmlns:xm="http://schemas.microsoft.com/office/excel/2006/main">
          <x14:cfRule type="containsText" priority="4749" operator="containsText" id="{A7D682DD-8A33-426D-B2D5-7E2B3492C247}">
            <xm:f>NOT(ISERROR(SEARCH('Listados Datos'!$P$3,Z476)))</xm:f>
            <xm:f>'Listados Datos'!$P$3</xm:f>
            <x14:dxf>
              <fill>
                <patternFill>
                  <bgColor rgb="FF99CC00"/>
                </patternFill>
              </fill>
            </x14:dxf>
          </x14:cfRule>
          <x14:cfRule type="containsText" priority="4750" operator="containsText" id="{92A0980E-52D9-4F7E-B9B1-5F50721EBBDF}">
            <xm:f>NOT(ISERROR(SEARCH('Listados Datos'!$P$4,Z476)))</xm:f>
            <xm:f>'Listados Datos'!$P$4</xm:f>
            <x14:dxf>
              <fill>
                <patternFill>
                  <bgColor rgb="FF33CC33"/>
                </patternFill>
              </fill>
            </x14:dxf>
          </x14:cfRule>
          <x14:cfRule type="containsText" priority="4751" operator="containsText" id="{BEA42F42-769C-45CA-8011-81E7DA258612}">
            <xm:f>NOT(ISERROR(SEARCH('Listados Datos'!$P$5,Z476)))</xm:f>
            <xm:f>'Listados Datos'!$P$5</xm:f>
            <x14:dxf>
              <fill>
                <patternFill>
                  <bgColor rgb="FFFFFF00"/>
                </patternFill>
              </fill>
            </x14:dxf>
          </x14:cfRule>
          <x14:cfRule type="containsText" priority="4752" operator="containsText" id="{D85078C4-9656-4BCF-A35A-9A214760F1FF}">
            <xm:f>NOT(ISERROR(SEARCH('Listados Datos'!$P$6,Z476)))</xm:f>
            <xm:f>'Listados Datos'!$P$6</xm:f>
            <x14:dxf>
              <fill>
                <patternFill>
                  <bgColor rgb="FFFFC000"/>
                </patternFill>
              </fill>
            </x14:dxf>
          </x14:cfRule>
          <x14:cfRule type="containsText" priority="4753" operator="containsText" id="{5D8113FF-D9E9-4605-B32C-47BB06590BA2}">
            <xm:f>NOT(ISERROR(SEARCH('Listados Datos'!$P$7,Z476)))</xm:f>
            <xm:f>'Listados Datos'!$P$7</xm:f>
            <x14:dxf>
              <fill>
                <patternFill>
                  <bgColor rgb="FFFF0000"/>
                </patternFill>
              </fill>
            </x14:dxf>
          </x14:cfRule>
          <xm:sqref>Z476</xm:sqref>
        </x14:conditionalFormatting>
        <x14:conditionalFormatting xmlns:xm="http://schemas.microsoft.com/office/excel/2006/main">
          <x14:cfRule type="containsText" priority="4735" operator="containsText" id="{F3AECF90-5A0F-4614-93A0-5AAA7AC6B3C1}">
            <xm:f>NOT(ISERROR(SEARCH('Listados Datos'!$T$3,AT476)))</xm:f>
            <xm:f>'Listados Datos'!$T$3</xm:f>
            <x14:dxf>
              <fill>
                <patternFill patternType="solid">
                  <bgColor rgb="FFC00000"/>
                </patternFill>
              </fill>
            </x14:dxf>
          </x14:cfRule>
          <x14:cfRule type="containsText" priority="4736" operator="containsText" id="{84B3FFDE-8973-456E-992F-106B005A3544}">
            <xm:f>NOT(ISERROR(SEARCH('Listados Datos'!$T$4,AT476)))</xm:f>
            <xm:f>'Listados Datos'!$T$4</xm:f>
            <x14:dxf>
              <font>
                <b/>
                <i val="0"/>
                <color theme="0"/>
              </font>
              <fill>
                <patternFill>
                  <bgColor rgb="FFE26B0A"/>
                </patternFill>
              </fill>
            </x14:dxf>
          </x14:cfRule>
          <x14:cfRule type="containsText" priority="4737" operator="containsText" id="{19511CF8-3E94-4DA8-9DC5-8EB311BD37F0}">
            <xm:f>NOT(ISERROR(SEARCH('Listados Datos'!$T$5,AT476)))</xm:f>
            <xm:f>'Listados Datos'!$T$5</xm:f>
            <x14:dxf>
              <font>
                <b/>
                <i val="0"/>
                <color auto="1"/>
              </font>
              <fill>
                <patternFill>
                  <bgColor rgb="FFFFFF00"/>
                </patternFill>
              </fill>
            </x14:dxf>
          </x14:cfRule>
          <x14:cfRule type="containsText" priority="4738" operator="containsText" id="{AE343B7A-3768-408E-9191-000319C2CF4C}">
            <xm:f>NOT(ISERROR(SEARCH('Listados Datos'!$T$6,AT476)))</xm:f>
            <xm:f>'Listados Datos'!$T$6</xm:f>
            <x14:dxf>
              <font>
                <b/>
                <i val="0"/>
              </font>
              <fill>
                <patternFill>
                  <bgColor rgb="FF92D050"/>
                </patternFill>
              </fill>
            </x14:dxf>
          </x14:cfRule>
          <xm:sqref>AT476</xm:sqref>
        </x14:conditionalFormatting>
        <x14:conditionalFormatting xmlns:xm="http://schemas.microsoft.com/office/excel/2006/main">
          <x14:cfRule type="containsText" priority="4575" operator="containsText" id="{E77A83BA-97B7-4AF7-8136-66C75FAFA049}">
            <xm:f>NOT(ISERROR(SEARCH('Listados Datos'!$P$3,AR487)))</xm:f>
            <xm:f>'Listados Datos'!$P$3</xm:f>
            <x14:dxf>
              <fill>
                <patternFill>
                  <bgColor rgb="FF99CC00"/>
                </patternFill>
              </fill>
            </x14:dxf>
          </x14:cfRule>
          <x14:cfRule type="containsText" priority="4576" operator="containsText" id="{BE088DCD-5CF9-4C40-8405-51D97851F5E8}">
            <xm:f>NOT(ISERROR(SEARCH('Listados Datos'!$P$4,AR487)))</xm:f>
            <xm:f>'Listados Datos'!$P$4</xm:f>
            <x14:dxf>
              <fill>
                <patternFill>
                  <bgColor rgb="FF33CC33"/>
                </patternFill>
              </fill>
            </x14:dxf>
          </x14:cfRule>
          <x14:cfRule type="containsText" priority="4577" operator="containsText" id="{D7F47B38-C1BF-400F-A435-1AF5FDF4F5EA}">
            <xm:f>NOT(ISERROR(SEARCH('Listados Datos'!$P$5,AR487)))</xm:f>
            <xm:f>'Listados Datos'!$P$5</xm:f>
            <x14:dxf>
              <fill>
                <patternFill>
                  <bgColor rgb="FFFFFF00"/>
                </patternFill>
              </fill>
            </x14:dxf>
          </x14:cfRule>
          <x14:cfRule type="containsText" priority="4578" operator="containsText" id="{3F62CA0E-7FC4-4AD1-B7F0-B21629C7598C}">
            <xm:f>NOT(ISERROR(SEARCH('Listados Datos'!$P$6,AR487)))</xm:f>
            <xm:f>'Listados Datos'!$P$6</xm:f>
            <x14:dxf>
              <fill>
                <patternFill>
                  <bgColor rgb="FFFFC000"/>
                </patternFill>
              </fill>
            </x14:dxf>
          </x14:cfRule>
          <x14:cfRule type="containsText" priority="4579" operator="containsText" id="{F9288F33-D42F-4E72-B3CB-39B38B14F4F9}">
            <xm:f>NOT(ISERROR(SEARCH('Listados Datos'!$P$7,AR487)))</xm:f>
            <xm:f>'Listados Datos'!$P$7</xm:f>
            <x14:dxf>
              <fill>
                <patternFill>
                  <bgColor rgb="FFFF0000"/>
                </patternFill>
              </fill>
            </x14:dxf>
          </x14:cfRule>
          <xm:sqref>AR487</xm:sqref>
        </x14:conditionalFormatting>
        <x14:conditionalFormatting xmlns:xm="http://schemas.microsoft.com/office/excel/2006/main">
          <x14:cfRule type="containsText" priority="4641" operator="containsText" id="{9E35CE91-FB4A-4A66-BA3D-55A0E0DE0C4A}">
            <xm:f>NOT(ISERROR(SEARCH('Listados Datos'!$T$3,AT489)))</xm:f>
            <xm:f>'Listados Datos'!$T$3</xm:f>
            <x14:dxf>
              <fill>
                <patternFill patternType="solid">
                  <bgColor rgb="FFC00000"/>
                </patternFill>
              </fill>
            </x14:dxf>
          </x14:cfRule>
          <x14:cfRule type="containsText" priority="4642" operator="containsText" id="{D27FE13F-5419-4820-B473-FC6A77350AC9}">
            <xm:f>NOT(ISERROR(SEARCH('Listados Datos'!$T$4,AT489)))</xm:f>
            <xm:f>'Listados Datos'!$T$4</xm:f>
            <x14:dxf>
              <font>
                <b/>
                <i val="0"/>
                <color theme="0"/>
              </font>
              <fill>
                <patternFill>
                  <bgColor rgb="FFE26B0A"/>
                </patternFill>
              </fill>
            </x14:dxf>
          </x14:cfRule>
          <x14:cfRule type="containsText" priority="4643" operator="containsText" id="{59F463A5-A83B-4199-9159-39B69C1B8ECC}">
            <xm:f>NOT(ISERROR(SEARCH('Listados Datos'!$T$5,AT489)))</xm:f>
            <xm:f>'Listados Datos'!$T$5</xm:f>
            <x14:dxf>
              <font>
                <b/>
                <i val="0"/>
                <color auto="1"/>
              </font>
              <fill>
                <patternFill>
                  <bgColor rgb="FFFFFF00"/>
                </patternFill>
              </fill>
            </x14:dxf>
          </x14:cfRule>
          <x14:cfRule type="containsText" priority="4644" operator="containsText" id="{02E76D1F-9CCE-4A7A-9019-353930AF318F}">
            <xm:f>NOT(ISERROR(SEARCH('Listados Datos'!$T$6,AT489)))</xm:f>
            <xm:f>'Listados Datos'!$T$6</xm:f>
            <x14:dxf>
              <font>
                <b/>
                <i val="0"/>
              </font>
              <fill>
                <patternFill>
                  <bgColor rgb="FF92D050"/>
                </patternFill>
              </fill>
            </x14:dxf>
          </x14:cfRule>
          <xm:sqref>AT489</xm:sqref>
        </x14:conditionalFormatting>
        <x14:conditionalFormatting xmlns:xm="http://schemas.microsoft.com/office/excel/2006/main">
          <x14:cfRule type="containsText" priority="4631" operator="containsText" id="{5784B958-BE64-4552-9AE2-D86A7DE612F6}">
            <xm:f>NOT(ISERROR(SEARCH('Listados Datos'!$P$3,AR489)))</xm:f>
            <xm:f>'Listados Datos'!$P$3</xm:f>
            <x14:dxf>
              <fill>
                <patternFill>
                  <bgColor rgb="FF99CC00"/>
                </patternFill>
              </fill>
            </x14:dxf>
          </x14:cfRule>
          <x14:cfRule type="containsText" priority="4632" operator="containsText" id="{36FEE2C6-8B74-423D-BA5C-6EDCE9D87820}">
            <xm:f>NOT(ISERROR(SEARCH('Listados Datos'!$P$4,AR489)))</xm:f>
            <xm:f>'Listados Datos'!$P$4</xm:f>
            <x14:dxf>
              <fill>
                <patternFill>
                  <bgColor rgb="FF33CC33"/>
                </patternFill>
              </fill>
            </x14:dxf>
          </x14:cfRule>
          <x14:cfRule type="containsText" priority="4633" operator="containsText" id="{FD479275-7A8F-4D12-977C-40369D92B001}">
            <xm:f>NOT(ISERROR(SEARCH('Listados Datos'!$P$5,AR489)))</xm:f>
            <xm:f>'Listados Datos'!$P$5</xm:f>
            <x14:dxf>
              <fill>
                <patternFill>
                  <bgColor rgb="FFFFFF00"/>
                </patternFill>
              </fill>
            </x14:dxf>
          </x14:cfRule>
          <x14:cfRule type="containsText" priority="4634" operator="containsText" id="{4D7C6955-3B7A-4FAB-AE2F-4E426AD8CC81}">
            <xm:f>NOT(ISERROR(SEARCH('Listados Datos'!$P$6,AR489)))</xm:f>
            <xm:f>'Listados Datos'!$P$6</xm:f>
            <x14:dxf>
              <fill>
                <patternFill>
                  <bgColor rgb="FFFFC000"/>
                </patternFill>
              </fill>
            </x14:dxf>
          </x14:cfRule>
          <x14:cfRule type="containsText" priority="4635" operator="containsText" id="{FE6D0898-7973-47BA-A079-386AD9052C1B}">
            <xm:f>NOT(ISERROR(SEARCH('Listados Datos'!$P$7,AR489)))</xm:f>
            <xm:f>'Listados Datos'!$P$7</xm:f>
            <x14:dxf>
              <fill>
                <patternFill>
                  <bgColor rgb="FFFF0000"/>
                </patternFill>
              </fill>
            </x14:dxf>
          </x14:cfRule>
          <xm:sqref>AR489</xm:sqref>
        </x14:conditionalFormatting>
        <x14:conditionalFormatting xmlns:xm="http://schemas.microsoft.com/office/excel/2006/main">
          <x14:cfRule type="containsText" priority="4599" operator="containsText" id="{D64F28F9-CCEC-4F0D-9C04-9EB6E0B653D1}">
            <xm:f>NOT(ISERROR(SEARCH('Listados Datos'!$T$3,AT486)))</xm:f>
            <xm:f>'Listados Datos'!$T$3</xm:f>
            <x14:dxf>
              <fill>
                <patternFill patternType="solid">
                  <bgColor rgb="FFC00000"/>
                </patternFill>
              </fill>
            </x14:dxf>
          </x14:cfRule>
          <x14:cfRule type="containsText" priority="4600" operator="containsText" id="{FD6FEBDA-2D57-4DDB-BD3C-978C31D434F4}">
            <xm:f>NOT(ISERROR(SEARCH('Listados Datos'!$T$4,AT486)))</xm:f>
            <xm:f>'Listados Datos'!$T$4</xm:f>
            <x14:dxf>
              <font>
                <b/>
                <i val="0"/>
                <color theme="0"/>
              </font>
              <fill>
                <patternFill>
                  <bgColor rgb="FFE26B0A"/>
                </patternFill>
              </fill>
            </x14:dxf>
          </x14:cfRule>
          <x14:cfRule type="containsText" priority="4601" operator="containsText" id="{A796A654-6ACD-4F3B-BD7B-E124392754CF}">
            <xm:f>NOT(ISERROR(SEARCH('Listados Datos'!$T$5,AT486)))</xm:f>
            <xm:f>'Listados Datos'!$T$5</xm:f>
            <x14:dxf>
              <font>
                <b/>
                <i val="0"/>
                <color auto="1"/>
              </font>
              <fill>
                <patternFill>
                  <bgColor rgb="FFFFFF00"/>
                </patternFill>
              </fill>
            </x14:dxf>
          </x14:cfRule>
          <x14:cfRule type="containsText" priority="4602" operator="containsText" id="{E050387D-6641-4DB8-AD22-AFB4D7DD93A3}">
            <xm:f>NOT(ISERROR(SEARCH('Listados Datos'!$T$6,AT486)))</xm:f>
            <xm:f>'Listados Datos'!$T$6</xm:f>
            <x14:dxf>
              <font>
                <b/>
                <i val="0"/>
              </font>
              <fill>
                <patternFill>
                  <bgColor rgb="FF92D050"/>
                </patternFill>
              </fill>
            </x14:dxf>
          </x14:cfRule>
          <xm:sqref>AT486</xm:sqref>
        </x14:conditionalFormatting>
        <x14:conditionalFormatting xmlns:xm="http://schemas.microsoft.com/office/excel/2006/main">
          <x14:cfRule type="containsText" priority="4589" operator="containsText" id="{0D7D2438-CBA9-40E1-BE49-7E4BD4D7D258}">
            <xm:f>NOT(ISERROR(SEARCH('Listados Datos'!$P$3,AR486)))</xm:f>
            <xm:f>'Listados Datos'!$P$3</xm:f>
            <x14:dxf>
              <fill>
                <patternFill>
                  <bgColor rgb="FF99CC00"/>
                </patternFill>
              </fill>
            </x14:dxf>
          </x14:cfRule>
          <x14:cfRule type="containsText" priority="4590" operator="containsText" id="{4BF70AB0-AE3A-4737-AB82-D9975BE5656F}">
            <xm:f>NOT(ISERROR(SEARCH('Listados Datos'!$P$4,AR486)))</xm:f>
            <xm:f>'Listados Datos'!$P$4</xm:f>
            <x14:dxf>
              <fill>
                <patternFill>
                  <bgColor rgb="FF33CC33"/>
                </patternFill>
              </fill>
            </x14:dxf>
          </x14:cfRule>
          <x14:cfRule type="containsText" priority="4591" operator="containsText" id="{D38D5293-EC3B-449A-8E8D-AFD9C142B9D8}">
            <xm:f>NOT(ISERROR(SEARCH('Listados Datos'!$P$5,AR486)))</xm:f>
            <xm:f>'Listados Datos'!$P$5</xm:f>
            <x14:dxf>
              <fill>
                <patternFill>
                  <bgColor rgb="FFFFFF00"/>
                </patternFill>
              </fill>
            </x14:dxf>
          </x14:cfRule>
          <x14:cfRule type="containsText" priority="4592" operator="containsText" id="{95E97175-BAF8-4C3A-A10C-7C47532E8DB9}">
            <xm:f>NOT(ISERROR(SEARCH('Listados Datos'!$P$6,AR486)))</xm:f>
            <xm:f>'Listados Datos'!$P$6</xm:f>
            <x14:dxf>
              <fill>
                <patternFill>
                  <bgColor rgb="FFFFC000"/>
                </patternFill>
              </fill>
            </x14:dxf>
          </x14:cfRule>
          <x14:cfRule type="containsText" priority="4593" operator="containsText" id="{03DD5968-858C-41B9-9CAD-15F5A07BB7BC}">
            <xm:f>NOT(ISERROR(SEARCH('Listados Datos'!$P$7,AR486)))</xm:f>
            <xm:f>'Listados Datos'!$P$7</xm:f>
            <x14:dxf>
              <fill>
                <patternFill>
                  <bgColor rgb="FFFF0000"/>
                </patternFill>
              </fill>
            </x14:dxf>
          </x14:cfRule>
          <xm:sqref>AR486</xm:sqref>
        </x14:conditionalFormatting>
        <x14:conditionalFormatting xmlns:xm="http://schemas.microsoft.com/office/excel/2006/main">
          <x14:cfRule type="containsText" priority="4707" operator="containsText" id="{4B210568-10E1-42BF-96A9-D4DA779163D2}">
            <xm:f>NOT(ISERROR(SEARCH('Listados Datos'!$T$3,AF484)))</xm:f>
            <xm:f>'Listados Datos'!$T$3</xm:f>
            <x14:dxf>
              <fill>
                <patternFill patternType="solid">
                  <bgColor rgb="FFC00000"/>
                </patternFill>
              </fill>
            </x14:dxf>
          </x14:cfRule>
          <x14:cfRule type="containsText" priority="4708" operator="containsText" id="{F9382C67-C02A-4181-B493-CB8DEC31DEC1}">
            <xm:f>NOT(ISERROR(SEARCH('Listados Datos'!$T$4,AF484)))</xm:f>
            <xm:f>'Listados Datos'!$T$4</xm:f>
            <x14:dxf>
              <font>
                <b/>
                <i val="0"/>
                <color theme="0"/>
              </font>
              <fill>
                <patternFill>
                  <bgColor rgb="FFE26B0A"/>
                </patternFill>
              </fill>
            </x14:dxf>
          </x14:cfRule>
          <x14:cfRule type="containsText" priority="4709" operator="containsText" id="{7FC01819-F21C-474B-B713-38A3DED782BA}">
            <xm:f>NOT(ISERROR(SEARCH('Listados Datos'!$T$5,AF484)))</xm:f>
            <xm:f>'Listados Datos'!$T$5</xm:f>
            <x14:dxf>
              <font>
                <b/>
                <i val="0"/>
                <color auto="1"/>
              </font>
              <fill>
                <patternFill>
                  <bgColor rgb="FFFFFF00"/>
                </patternFill>
              </fill>
            </x14:dxf>
          </x14:cfRule>
          <x14:cfRule type="containsText" priority="4710" operator="containsText" id="{C4ED173B-CB67-4B3B-96F0-64FA6CA1C43F}">
            <xm:f>NOT(ISERROR(SEARCH('Listados Datos'!$T$6,AF484)))</xm:f>
            <xm:f>'Listados Datos'!$T$6</xm:f>
            <x14:dxf>
              <font>
                <b/>
                <i val="0"/>
              </font>
              <fill>
                <patternFill>
                  <bgColor rgb="FF92D050"/>
                </patternFill>
              </fill>
            </x14:dxf>
          </x14:cfRule>
          <xm:sqref>AF484:AF485 AF489</xm:sqref>
        </x14:conditionalFormatting>
        <x14:conditionalFormatting xmlns:xm="http://schemas.microsoft.com/office/excel/2006/main">
          <x14:cfRule type="containsText" priority="4703" operator="containsText" id="{2AB32840-4570-4C9F-B2FC-0B3E3E1151B2}">
            <xm:f>NOT(ISERROR(SEARCH('Listados Datos'!$T$3,AB484)))</xm:f>
            <xm:f>'Listados Datos'!$T$3</xm:f>
            <x14:dxf>
              <fill>
                <patternFill patternType="solid">
                  <bgColor rgb="FFC00000"/>
                </patternFill>
              </fill>
            </x14:dxf>
          </x14:cfRule>
          <x14:cfRule type="containsText" priority="4704" operator="containsText" id="{63B61148-2A07-4595-9AE8-182126947A10}">
            <xm:f>NOT(ISERROR(SEARCH('Listados Datos'!$T$4,AB484)))</xm:f>
            <xm:f>'Listados Datos'!$T$4</xm:f>
            <x14:dxf>
              <font>
                <b/>
                <i val="0"/>
                <color theme="0"/>
              </font>
              <fill>
                <patternFill>
                  <bgColor rgb="FFE26B0A"/>
                </patternFill>
              </fill>
            </x14:dxf>
          </x14:cfRule>
          <x14:cfRule type="containsText" priority="4705" operator="containsText" id="{3ABEB728-5F6D-4562-8543-F5A2B7A5A4E3}">
            <xm:f>NOT(ISERROR(SEARCH('Listados Datos'!$T$5,AB484)))</xm:f>
            <xm:f>'Listados Datos'!$T$5</xm:f>
            <x14:dxf>
              <font>
                <b/>
                <i val="0"/>
                <color auto="1"/>
              </font>
              <fill>
                <patternFill>
                  <bgColor rgb="FFFFFF00"/>
                </patternFill>
              </fill>
            </x14:dxf>
          </x14:cfRule>
          <x14:cfRule type="containsText" priority="4706" operator="containsText" id="{1BDC0C09-BE6B-4695-A4FB-8D2C419EA5D1}">
            <xm:f>NOT(ISERROR(SEARCH('Listados Datos'!$T$6,AB484)))</xm:f>
            <xm:f>'Listados Datos'!$T$6</xm:f>
            <x14:dxf>
              <font>
                <b/>
                <i val="0"/>
              </font>
              <fill>
                <patternFill>
                  <bgColor rgb="FF92D050"/>
                </patternFill>
              </fill>
            </x14:dxf>
          </x14:cfRule>
          <xm:sqref>AB484:AB485</xm:sqref>
        </x14:conditionalFormatting>
        <x14:conditionalFormatting xmlns:xm="http://schemas.microsoft.com/office/excel/2006/main">
          <x14:cfRule type="containsText" priority="4693" operator="containsText" id="{2B5CDA7F-5E79-494C-9C27-54AD6D368602}">
            <xm:f>NOT(ISERROR(SEARCH('Listados Datos'!$P$3,Z484)))</xm:f>
            <xm:f>'Listados Datos'!$P$3</xm:f>
            <x14:dxf>
              <fill>
                <patternFill>
                  <bgColor rgb="FF99CC00"/>
                </patternFill>
              </fill>
            </x14:dxf>
          </x14:cfRule>
          <x14:cfRule type="containsText" priority="4694" operator="containsText" id="{240AFF91-1355-4C71-BF53-FC94D4A87F2B}">
            <xm:f>NOT(ISERROR(SEARCH('Listados Datos'!$P$4,Z484)))</xm:f>
            <xm:f>'Listados Datos'!$P$4</xm:f>
            <x14:dxf>
              <fill>
                <patternFill>
                  <bgColor rgb="FF33CC33"/>
                </patternFill>
              </fill>
            </x14:dxf>
          </x14:cfRule>
          <x14:cfRule type="containsText" priority="4695" operator="containsText" id="{A24398AA-1B9F-4BC0-9195-44A1A388895C}">
            <xm:f>NOT(ISERROR(SEARCH('Listados Datos'!$P$5,Z484)))</xm:f>
            <xm:f>'Listados Datos'!$P$5</xm:f>
            <x14:dxf>
              <fill>
                <patternFill>
                  <bgColor rgb="FFFFFF00"/>
                </patternFill>
              </fill>
            </x14:dxf>
          </x14:cfRule>
          <x14:cfRule type="containsText" priority="4696" operator="containsText" id="{6CCD2B94-C0C0-4A4E-80F6-CD6623C92542}">
            <xm:f>NOT(ISERROR(SEARCH('Listados Datos'!$P$6,Z484)))</xm:f>
            <xm:f>'Listados Datos'!$P$6</xm:f>
            <x14:dxf>
              <fill>
                <patternFill>
                  <bgColor rgb="FFFFC000"/>
                </patternFill>
              </fill>
            </x14:dxf>
          </x14:cfRule>
          <x14:cfRule type="containsText" priority="4697" operator="containsText" id="{D4477BBA-8DF4-4171-817B-E91932608335}">
            <xm:f>NOT(ISERROR(SEARCH('Listados Datos'!$P$7,Z484)))</xm:f>
            <xm:f>'Listados Datos'!$P$7</xm:f>
            <x14:dxf>
              <fill>
                <patternFill>
                  <bgColor rgb="FFFF0000"/>
                </patternFill>
              </fill>
            </x14:dxf>
          </x14:cfRule>
          <xm:sqref>Z484:Z485</xm:sqref>
        </x14:conditionalFormatting>
        <x14:conditionalFormatting xmlns:xm="http://schemas.microsoft.com/office/excel/2006/main">
          <x14:cfRule type="containsText" priority="4669" operator="containsText" id="{7E373D17-9F82-4C7F-8AB0-474CD835BAAB}">
            <xm:f>NOT(ISERROR(SEARCH('Listados Datos'!$T$3,AT484)))</xm:f>
            <xm:f>'Listados Datos'!$T$3</xm:f>
            <x14:dxf>
              <fill>
                <patternFill patternType="solid">
                  <bgColor rgb="FFC00000"/>
                </patternFill>
              </fill>
            </x14:dxf>
          </x14:cfRule>
          <x14:cfRule type="containsText" priority="4670" operator="containsText" id="{D04A72D7-8813-4F20-A60A-8C9F04DBD7D5}">
            <xm:f>NOT(ISERROR(SEARCH('Listados Datos'!$T$4,AT484)))</xm:f>
            <xm:f>'Listados Datos'!$T$4</xm:f>
            <x14:dxf>
              <font>
                <b/>
                <i val="0"/>
                <color theme="0"/>
              </font>
              <fill>
                <patternFill>
                  <bgColor rgb="FFE26B0A"/>
                </patternFill>
              </fill>
            </x14:dxf>
          </x14:cfRule>
          <x14:cfRule type="containsText" priority="4671" operator="containsText" id="{6C2E9035-9A04-41A0-BCDA-0F58FB635B43}">
            <xm:f>NOT(ISERROR(SEARCH('Listados Datos'!$T$5,AT484)))</xm:f>
            <xm:f>'Listados Datos'!$T$5</xm:f>
            <x14:dxf>
              <font>
                <b/>
                <i val="0"/>
                <color auto="1"/>
              </font>
              <fill>
                <patternFill>
                  <bgColor rgb="FFFFFF00"/>
                </patternFill>
              </fill>
            </x14:dxf>
          </x14:cfRule>
          <x14:cfRule type="containsText" priority="4672" operator="containsText" id="{DBEA7E07-40E1-4AF5-BBFC-72A212436B64}">
            <xm:f>NOT(ISERROR(SEARCH('Listados Datos'!$T$6,AT484)))</xm:f>
            <xm:f>'Listados Datos'!$T$6</xm:f>
            <x14:dxf>
              <font>
                <b/>
                <i val="0"/>
              </font>
              <fill>
                <patternFill>
                  <bgColor rgb="FF92D050"/>
                </patternFill>
              </fill>
            </x14:dxf>
          </x14:cfRule>
          <xm:sqref>AT484</xm:sqref>
        </x14:conditionalFormatting>
        <x14:conditionalFormatting xmlns:xm="http://schemas.microsoft.com/office/excel/2006/main">
          <x14:cfRule type="containsText" priority="4659" operator="containsText" id="{A7233559-1939-4A91-BFED-DFCACE4D0EEA}">
            <xm:f>NOT(ISERROR(SEARCH('Listados Datos'!$P$3,AR484)))</xm:f>
            <xm:f>'Listados Datos'!$P$3</xm:f>
            <x14:dxf>
              <fill>
                <patternFill>
                  <bgColor rgb="FF99CC00"/>
                </patternFill>
              </fill>
            </x14:dxf>
          </x14:cfRule>
          <x14:cfRule type="containsText" priority="4660" operator="containsText" id="{0CF7A2FD-BB17-4DBD-8126-F46CA830CE15}">
            <xm:f>NOT(ISERROR(SEARCH('Listados Datos'!$P$4,AR484)))</xm:f>
            <xm:f>'Listados Datos'!$P$4</xm:f>
            <x14:dxf>
              <fill>
                <patternFill>
                  <bgColor rgb="FF33CC33"/>
                </patternFill>
              </fill>
            </x14:dxf>
          </x14:cfRule>
          <x14:cfRule type="containsText" priority="4661" operator="containsText" id="{70A9293C-287B-43E3-B6C9-AAFB88F457F5}">
            <xm:f>NOT(ISERROR(SEARCH('Listados Datos'!$P$5,AR484)))</xm:f>
            <xm:f>'Listados Datos'!$P$5</xm:f>
            <x14:dxf>
              <fill>
                <patternFill>
                  <bgColor rgb="FFFFFF00"/>
                </patternFill>
              </fill>
            </x14:dxf>
          </x14:cfRule>
          <x14:cfRule type="containsText" priority="4662" operator="containsText" id="{AF10AE20-A8F0-4538-8336-8650F59B07E6}">
            <xm:f>NOT(ISERROR(SEARCH('Listados Datos'!$P$6,AR484)))</xm:f>
            <xm:f>'Listados Datos'!$P$6</xm:f>
            <x14:dxf>
              <fill>
                <patternFill>
                  <bgColor rgb="FFFFC000"/>
                </patternFill>
              </fill>
            </x14:dxf>
          </x14:cfRule>
          <x14:cfRule type="containsText" priority="4663" operator="containsText" id="{9FEC24CC-315D-472A-BEA2-61C68507E131}">
            <xm:f>NOT(ISERROR(SEARCH('Listados Datos'!$P$7,AR484)))</xm:f>
            <xm:f>'Listados Datos'!$P$7</xm:f>
            <x14:dxf>
              <fill>
                <patternFill>
                  <bgColor rgb="FFFF0000"/>
                </patternFill>
              </fill>
            </x14:dxf>
          </x14:cfRule>
          <xm:sqref>AR484</xm:sqref>
        </x14:conditionalFormatting>
        <x14:conditionalFormatting xmlns:xm="http://schemas.microsoft.com/office/excel/2006/main">
          <x14:cfRule type="containsText" priority="4655" operator="containsText" id="{AAAD1ABA-E7B7-45ED-AB0E-74C3253BBC86}">
            <xm:f>NOT(ISERROR(SEARCH('Listados Datos'!$T$3,AT485)))</xm:f>
            <xm:f>'Listados Datos'!$T$3</xm:f>
            <x14:dxf>
              <fill>
                <patternFill patternType="solid">
                  <bgColor rgb="FFC00000"/>
                </patternFill>
              </fill>
            </x14:dxf>
          </x14:cfRule>
          <x14:cfRule type="containsText" priority="4656" operator="containsText" id="{A34CC023-B0A1-47D7-A283-4D25C0482621}">
            <xm:f>NOT(ISERROR(SEARCH('Listados Datos'!$T$4,AT485)))</xm:f>
            <xm:f>'Listados Datos'!$T$4</xm:f>
            <x14:dxf>
              <font>
                <b/>
                <i val="0"/>
                <color theme="0"/>
              </font>
              <fill>
                <patternFill>
                  <bgColor rgb="FFE26B0A"/>
                </patternFill>
              </fill>
            </x14:dxf>
          </x14:cfRule>
          <x14:cfRule type="containsText" priority="4657" operator="containsText" id="{E6D16199-A6A6-4061-9602-8C3D0F7BA5EB}">
            <xm:f>NOT(ISERROR(SEARCH('Listados Datos'!$T$5,AT485)))</xm:f>
            <xm:f>'Listados Datos'!$T$5</xm:f>
            <x14:dxf>
              <font>
                <b/>
                <i val="0"/>
                <color auto="1"/>
              </font>
              <fill>
                <patternFill>
                  <bgColor rgb="FFFFFF00"/>
                </patternFill>
              </fill>
            </x14:dxf>
          </x14:cfRule>
          <x14:cfRule type="containsText" priority="4658" operator="containsText" id="{16431427-E0E8-46BF-93EA-1046DA35C8D5}">
            <xm:f>NOT(ISERROR(SEARCH('Listados Datos'!$T$6,AT485)))</xm:f>
            <xm:f>'Listados Datos'!$T$6</xm:f>
            <x14:dxf>
              <font>
                <b/>
                <i val="0"/>
              </font>
              <fill>
                <patternFill>
                  <bgColor rgb="FF92D050"/>
                </patternFill>
              </fill>
            </x14:dxf>
          </x14:cfRule>
          <xm:sqref>AT485</xm:sqref>
        </x14:conditionalFormatting>
        <x14:conditionalFormatting xmlns:xm="http://schemas.microsoft.com/office/excel/2006/main">
          <x14:cfRule type="containsText" priority="4645" operator="containsText" id="{870D17FB-C097-4A49-97A0-F63701E5C3D8}">
            <xm:f>NOT(ISERROR(SEARCH('Listados Datos'!$P$3,AR485)))</xm:f>
            <xm:f>'Listados Datos'!$P$3</xm:f>
            <x14:dxf>
              <fill>
                <patternFill>
                  <bgColor rgb="FF99CC00"/>
                </patternFill>
              </fill>
            </x14:dxf>
          </x14:cfRule>
          <x14:cfRule type="containsText" priority="4646" operator="containsText" id="{2891CF38-B8B4-40FF-A459-51B0D2E3F6E9}">
            <xm:f>NOT(ISERROR(SEARCH('Listados Datos'!$P$4,AR485)))</xm:f>
            <xm:f>'Listados Datos'!$P$4</xm:f>
            <x14:dxf>
              <fill>
                <patternFill>
                  <bgColor rgb="FF33CC33"/>
                </patternFill>
              </fill>
            </x14:dxf>
          </x14:cfRule>
          <x14:cfRule type="containsText" priority="4647" operator="containsText" id="{A8F6E121-BEB9-4856-AFD4-870CC6E217C2}">
            <xm:f>NOT(ISERROR(SEARCH('Listados Datos'!$P$5,AR485)))</xm:f>
            <xm:f>'Listados Datos'!$P$5</xm:f>
            <x14:dxf>
              <fill>
                <patternFill>
                  <bgColor rgb="FFFFFF00"/>
                </patternFill>
              </fill>
            </x14:dxf>
          </x14:cfRule>
          <x14:cfRule type="containsText" priority="4648" operator="containsText" id="{1D17CB04-B357-4967-858F-6E84C3BA6E51}">
            <xm:f>NOT(ISERROR(SEARCH('Listados Datos'!$P$6,AR485)))</xm:f>
            <xm:f>'Listados Datos'!$P$6</xm:f>
            <x14:dxf>
              <fill>
                <patternFill>
                  <bgColor rgb="FFFFC000"/>
                </patternFill>
              </fill>
            </x14:dxf>
          </x14:cfRule>
          <x14:cfRule type="containsText" priority="4649" operator="containsText" id="{E5F1ADC8-F998-4C34-857E-E06B125DC50F}">
            <xm:f>NOT(ISERROR(SEARCH('Listados Datos'!$P$7,AR485)))</xm:f>
            <xm:f>'Listados Datos'!$P$7</xm:f>
            <x14:dxf>
              <fill>
                <patternFill>
                  <bgColor rgb="FFFF0000"/>
                </patternFill>
              </fill>
            </x14:dxf>
          </x14:cfRule>
          <xm:sqref>AR485</xm:sqref>
        </x14:conditionalFormatting>
        <x14:conditionalFormatting xmlns:xm="http://schemas.microsoft.com/office/excel/2006/main">
          <x14:cfRule type="containsText" priority="4627" operator="containsText" id="{B5BE555C-C80A-4D07-9CC3-662BAEB85420}">
            <xm:f>NOT(ISERROR(SEARCH('Listados Datos'!$T$3,AF486)))</xm:f>
            <xm:f>'Listados Datos'!$T$3</xm:f>
            <x14:dxf>
              <fill>
                <patternFill patternType="solid">
                  <bgColor rgb="FFC00000"/>
                </patternFill>
              </fill>
            </x14:dxf>
          </x14:cfRule>
          <x14:cfRule type="containsText" priority="4628" operator="containsText" id="{11D3DFA1-6037-4AEE-84CE-B433AF03B8EA}">
            <xm:f>NOT(ISERROR(SEARCH('Listados Datos'!$T$4,AF486)))</xm:f>
            <xm:f>'Listados Datos'!$T$4</xm:f>
            <x14:dxf>
              <font>
                <b/>
                <i val="0"/>
                <color theme="0"/>
              </font>
              <fill>
                <patternFill>
                  <bgColor rgb="FFE26B0A"/>
                </patternFill>
              </fill>
            </x14:dxf>
          </x14:cfRule>
          <x14:cfRule type="containsText" priority="4629" operator="containsText" id="{EEBF62F0-27A7-40AE-9909-9CE39FE423EB}">
            <xm:f>NOT(ISERROR(SEARCH('Listados Datos'!$T$5,AF486)))</xm:f>
            <xm:f>'Listados Datos'!$T$5</xm:f>
            <x14:dxf>
              <font>
                <b/>
                <i val="0"/>
                <color auto="1"/>
              </font>
              <fill>
                <patternFill>
                  <bgColor rgb="FFFFFF00"/>
                </patternFill>
              </fill>
            </x14:dxf>
          </x14:cfRule>
          <x14:cfRule type="containsText" priority="4630" operator="containsText" id="{2F50D221-E395-40C9-A965-2ED3B8FE4C39}">
            <xm:f>NOT(ISERROR(SEARCH('Listados Datos'!$T$6,AF486)))</xm:f>
            <xm:f>'Listados Datos'!$T$6</xm:f>
            <x14:dxf>
              <font>
                <b/>
                <i val="0"/>
              </font>
              <fill>
                <patternFill>
                  <bgColor rgb="FF92D050"/>
                </patternFill>
              </fill>
            </x14:dxf>
          </x14:cfRule>
          <xm:sqref>AF486:AF487</xm:sqref>
        </x14:conditionalFormatting>
        <x14:conditionalFormatting xmlns:xm="http://schemas.microsoft.com/office/excel/2006/main">
          <x14:cfRule type="containsText" priority="4623" operator="containsText" id="{0A2DA195-B616-41D5-9D01-B6EFCC023738}">
            <xm:f>NOT(ISERROR(SEARCH('Listados Datos'!$T$3,AB486)))</xm:f>
            <xm:f>'Listados Datos'!$T$3</xm:f>
            <x14:dxf>
              <fill>
                <patternFill patternType="solid">
                  <bgColor rgb="FFC00000"/>
                </patternFill>
              </fill>
            </x14:dxf>
          </x14:cfRule>
          <x14:cfRule type="containsText" priority="4624" operator="containsText" id="{9A536E90-771E-45D0-84A5-DAA532AC3025}">
            <xm:f>NOT(ISERROR(SEARCH('Listados Datos'!$T$4,AB486)))</xm:f>
            <xm:f>'Listados Datos'!$T$4</xm:f>
            <x14:dxf>
              <font>
                <b/>
                <i val="0"/>
                <color theme="0"/>
              </font>
              <fill>
                <patternFill>
                  <bgColor rgb="FFE26B0A"/>
                </patternFill>
              </fill>
            </x14:dxf>
          </x14:cfRule>
          <x14:cfRule type="containsText" priority="4625" operator="containsText" id="{C0FD5246-504F-4688-A221-7822735B12CD}">
            <xm:f>NOT(ISERROR(SEARCH('Listados Datos'!$T$5,AB486)))</xm:f>
            <xm:f>'Listados Datos'!$T$5</xm:f>
            <x14:dxf>
              <font>
                <b/>
                <i val="0"/>
                <color auto="1"/>
              </font>
              <fill>
                <patternFill>
                  <bgColor rgb="FFFFFF00"/>
                </patternFill>
              </fill>
            </x14:dxf>
          </x14:cfRule>
          <x14:cfRule type="containsText" priority="4626" operator="containsText" id="{43016123-CD33-4EE2-8312-BA759A61DAB9}">
            <xm:f>NOT(ISERROR(SEARCH('Listados Datos'!$T$6,AB486)))</xm:f>
            <xm:f>'Listados Datos'!$T$6</xm:f>
            <x14:dxf>
              <font>
                <b/>
                <i val="0"/>
              </font>
              <fill>
                <patternFill>
                  <bgColor rgb="FF92D050"/>
                </patternFill>
              </fill>
            </x14:dxf>
          </x14:cfRule>
          <xm:sqref>AB486:AB487</xm:sqref>
        </x14:conditionalFormatting>
        <x14:conditionalFormatting xmlns:xm="http://schemas.microsoft.com/office/excel/2006/main">
          <x14:cfRule type="containsText" priority="4613" operator="containsText" id="{6EBEFA90-A90B-4EFC-B907-D5ACAD23D53A}">
            <xm:f>NOT(ISERROR(SEARCH('Listados Datos'!$P$3,Z486)))</xm:f>
            <xm:f>'Listados Datos'!$P$3</xm:f>
            <x14:dxf>
              <fill>
                <patternFill>
                  <bgColor rgb="FF99CC00"/>
                </patternFill>
              </fill>
            </x14:dxf>
          </x14:cfRule>
          <x14:cfRule type="containsText" priority="4614" operator="containsText" id="{9FDBB6BA-4E9C-4A51-933E-72F84D5D2D75}">
            <xm:f>NOT(ISERROR(SEARCH('Listados Datos'!$P$4,Z486)))</xm:f>
            <xm:f>'Listados Datos'!$P$4</xm:f>
            <x14:dxf>
              <fill>
                <patternFill>
                  <bgColor rgb="FF33CC33"/>
                </patternFill>
              </fill>
            </x14:dxf>
          </x14:cfRule>
          <x14:cfRule type="containsText" priority="4615" operator="containsText" id="{EEE15B10-0E13-43AD-8D04-0667169F8D26}">
            <xm:f>NOT(ISERROR(SEARCH('Listados Datos'!$P$5,Z486)))</xm:f>
            <xm:f>'Listados Datos'!$P$5</xm:f>
            <x14:dxf>
              <fill>
                <patternFill>
                  <bgColor rgb="FFFFFF00"/>
                </patternFill>
              </fill>
            </x14:dxf>
          </x14:cfRule>
          <x14:cfRule type="containsText" priority="4616" operator="containsText" id="{ABED9C6A-A354-4859-9631-F441771642C9}">
            <xm:f>NOT(ISERROR(SEARCH('Listados Datos'!$P$6,Z486)))</xm:f>
            <xm:f>'Listados Datos'!$P$6</xm:f>
            <x14:dxf>
              <fill>
                <patternFill>
                  <bgColor rgb="FFFFC000"/>
                </patternFill>
              </fill>
            </x14:dxf>
          </x14:cfRule>
          <x14:cfRule type="containsText" priority="4617" operator="containsText" id="{3087EAE0-3858-42A3-9CBA-01FAF1F3A57A}">
            <xm:f>NOT(ISERROR(SEARCH('Listados Datos'!$P$7,Z486)))</xm:f>
            <xm:f>'Listados Datos'!$P$7</xm:f>
            <x14:dxf>
              <fill>
                <patternFill>
                  <bgColor rgb="FFFF0000"/>
                </patternFill>
              </fill>
            </x14:dxf>
          </x14:cfRule>
          <xm:sqref>Z486:Z487</xm:sqref>
        </x14:conditionalFormatting>
        <x14:conditionalFormatting xmlns:xm="http://schemas.microsoft.com/office/excel/2006/main">
          <x14:cfRule type="containsText" priority="4585" operator="containsText" id="{E125F592-5541-4CA9-9F02-CA0547EE9D64}">
            <xm:f>NOT(ISERROR(SEARCH('Listados Datos'!$T$3,AT487)))</xm:f>
            <xm:f>'Listados Datos'!$T$3</xm:f>
            <x14:dxf>
              <fill>
                <patternFill patternType="solid">
                  <bgColor rgb="FFC00000"/>
                </patternFill>
              </fill>
            </x14:dxf>
          </x14:cfRule>
          <x14:cfRule type="containsText" priority="4586" operator="containsText" id="{80FA944D-486E-4536-ABD5-697872C4BF6A}">
            <xm:f>NOT(ISERROR(SEARCH('Listados Datos'!$T$4,AT487)))</xm:f>
            <xm:f>'Listados Datos'!$T$4</xm:f>
            <x14:dxf>
              <font>
                <b/>
                <i val="0"/>
                <color theme="0"/>
              </font>
              <fill>
                <patternFill>
                  <bgColor rgb="FFE26B0A"/>
                </patternFill>
              </fill>
            </x14:dxf>
          </x14:cfRule>
          <x14:cfRule type="containsText" priority="4587" operator="containsText" id="{EFE0E636-93C3-4C5E-A7DD-065F03E43564}">
            <xm:f>NOT(ISERROR(SEARCH('Listados Datos'!$T$5,AT487)))</xm:f>
            <xm:f>'Listados Datos'!$T$5</xm:f>
            <x14:dxf>
              <font>
                <b/>
                <i val="0"/>
                <color auto="1"/>
              </font>
              <fill>
                <patternFill>
                  <bgColor rgb="FFFFFF00"/>
                </patternFill>
              </fill>
            </x14:dxf>
          </x14:cfRule>
          <x14:cfRule type="containsText" priority="4588" operator="containsText" id="{B8DEFF54-7E7A-4240-AC83-05E3317C0D3D}">
            <xm:f>NOT(ISERROR(SEARCH('Listados Datos'!$T$6,AT487)))</xm:f>
            <xm:f>'Listados Datos'!$T$6</xm:f>
            <x14:dxf>
              <font>
                <b/>
                <i val="0"/>
              </font>
              <fill>
                <patternFill>
                  <bgColor rgb="FF92D050"/>
                </patternFill>
              </fill>
            </x14:dxf>
          </x14:cfRule>
          <xm:sqref>AT487</xm:sqref>
        </x14:conditionalFormatting>
        <x14:conditionalFormatting xmlns:xm="http://schemas.microsoft.com/office/excel/2006/main">
          <x14:cfRule type="containsText" priority="4533" operator="containsText" id="{ACD62565-BF8A-46DC-B8B4-F0D6BBF08603}">
            <xm:f>NOT(ISERROR(SEARCH('Listados Datos'!$P$3,AR488)))</xm:f>
            <xm:f>'Listados Datos'!$P$3</xm:f>
            <x14:dxf>
              <fill>
                <patternFill>
                  <bgColor rgb="FF99CC00"/>
                </patternFill>
              </fill>
            </x14:dxf>
          </x14:cfRule>
          <x14:cfRule type="containsText" priority="4534" operator="containsText" id="{90A21DC3-5BED-4B91-B5F5-CDFD003E1B43}">
            <xm:f>NOT(ISERROR(SEARCH('Listados Datos'!$P$4,AR488)))</xm:f>
            <xm:f>'Listados Datos'!$P$4</xm:f>
            <x14:dxf>
              <fill>
                <patternFill>
                  <bgColor rgb="FF33CC33"/>
                </patternFill>
              </fill>
            </x14:dxf>
          </x14:cfRule>
          <x14:cfRule type="containsText" priority="4535" operator="containsText" id="{486EB692-9799-4043-BB4D-DF90E9F2B485}">
            <xm:f>NOT(ISERROR(SEARCH('Listados Datos'!$P$5,AR488)))</xm:f>
            <xm:f>'Listados Datos'!$P$5</xm:f>
            <x14:dxf>
              <fill>
                <patternFill>
                  <bgColor rgb="FFFFFF00"/>
                </patternFill>
              </fill>
            </x14:dxf>
          </x14:cfRule>
          <x14:cfRule type="containsText" priority="4536" operator="containsText" id="{C3313AFA-49E8-48CB-B049-3417CC64C8AA}">
            <xm:f>NOT(ISERROR(SEARCH('Listados Datos'!$P$6,AR488)))</xm:f>
            <xm:f>'Listados Datos'!$P$6</xm:f>
            <x14:dxf>
              <fill>
                <patternFill>
                  <bgColor rgb="FFFFC000"/>
                </patternFill>
              </fill>
            </x14:dxf>
          </x14:cfRule>
          <x14:cfRule type="containsText" priority="4537" operator="containsText" id="{E88E927A-18FC-4340-84B5-338881150290}">
            <xm:f>NOT(ISERROR(SEARCH('Listados Datos'!$P$7,AR488)))</xm:f>
            <xm:f>'Listados Datos'!$P$7</xm:f>
            <x14:dxf>
              <fill>
                <patternFill>
                  <bgColor rgb="FFFF0000"/>
                </patternFill>
              </fill>
            </x14:dxf>
          </x14:cfRule>
          <xm:sqref>AR488</xm:sqref>
        </x14:conditionalFormatting>
        <x14:conditionalFormatting xmlns:xm="http://schemas.microsoft.com/office/excel/2006/main">
          <x14:cfRule type="containsText" priority="4571" operator="containsText" id="{76B7B06E-BCCB-4F39-8AAF-14FF5513D85D}">
            <xm:f>NOT(ISERROR(SEARCH('Listados Datos'!$T$3,AF488)))</xm:f>
            <xm:f>'Listados Datos'!$T$3</xm:f>
            <x14:dxf>
              <fill>
                <patternFill patternType="solid">
                  <bgColor rgb="FFC00000"/>
                </patternFill>
              </fill>
            </x14:dxf>
          </x14:cfRule>
          <x14:cfRule type="containsText" priority="4572" operator="containsText" id="{330281DA-F294-4D79-8ECE-03DA545BA356}">
            <xm:f>NOT(ISERROR(SEARCH('Listados Datos'!$T$4,AF488)))</xm:f>
            <xm:f>'Listados Datos'!$T$4</xm:f>
            <x14:dxf>
              <font>
                <b/>
                <i val="0"/>
                <color theme="0"/>
              </font>
              <fill>
                <patternFill>
                  <bgColor rgb="FFE26B0A"/>
                </patternFill>
              </fill>
            </x14:dxf>
          </x14:cfRule>
          <x14:cfRule type="containsText" priority="4573" operator="containsText" id="{82641149-0D16-45F4-8F1E-B88E9468F8AE}">
            <xm:f>NOT(ISERROR(SEARCH('Listados Datos'!$T$5,AF488)))</xm:f>
            <xm:f>'Listados Datos'!$T$5</xm:f>
            <x14:dxf>
              <font>
                <b/>
                <i val="0"/>
                <color auto="1"/>
              </font>
              <fill>
                <patternFill>
                  <bgColor rgb="FFFFFF00"/>
                </patternFill>
              </fill>
            </x14:dxf>
          </x14:cfRule>
          <x14:cfRule type="containsText" priority="4574" operator="containsText" id="{7CEBDDB9-D45A-4665-BFF7-F1754BE2595A}">
            <xm:f>NOT(ISERROR(SEARCH('Listados Datos'!$T$6,AF488)))</xm:f>
            <xm:f>'Listados Datos'!$T$6</xm:f>
            <x14:dxf>
              <font>
                <b/>
                <i val="0"/>
              </font>
              <fill>
                <patternFill>
                  <bgColor rgb="FF92D050"/>
                </patternFill>
              </fill>
            </x14:dxf>
          </x14:cfRule>
          <xm:sqref>AF488</xm:sqref>
        </x14:conditionalFormatting>
        <x14:conditionalFormatting xmlns:xm="http://schemas.microsoft.com/office/excel/2006/main">
          <x14:cfRule type="containsText" priority="4567" operator="containsText" id="{B8B55AB5-7324-4BBC-902E-6776BE6ACDC4}">
            <xm:f>NOT(ISERROR(SEARCH('Listados Datos'!$T$3,AB488)))</xm:f>
            <xm:f>'Listados Datos'!$T$3</xm:f>
            <x14:dxf>
              <fill>
                <patternFill patternType="solid">
                  <bgColor rgb="FFC00000"/>
                </patternFill>
              </fill>
            </x14:dxf>
          </x14:cfRule>
          <x14:cfRule type="containsText" priority="4568" operator="containsText" id="{CB26AFC3-CCD3-416F-8E4F-619EDF8B64ED}">
            <xm:f>NOT(ISERROR(SEARCH('Listados Datos'!$T$4,AB488)))</xm:f>
            <xm:f>'Listados Datos'!$T$4</xm:f>
            <x14:dxf>
              <font>
                <b/>
                <i val="0"/>
                <color theme="0"/>
              </font>
              <fill>
                <patternFill>
                  <bgColor rgb="FFE26B0A"/>
                </patternFill>
              </fill>
            </x14:dxf>
          </x14:cfRule>
          <x14:cfRule type="containsText" priority="4569" operator="containsText" id="{F6A4310C-CB1F-40F8-86C7-9AD5C6F8CA5F}">
            <xm:f>NOT(ISERROR(SEARCH('Listados Datos'!$T$5,AB488)))</xm:f>
            <xm:f>'Listados Datos'!$T$5</xm:f>
            <x14:dxf>
              <font>
                <b/>
                <i val="0"/>
                <color auto="1"/>
              </font>
              <fill>
                <patternFill>
                  <bgColor rgb="FFFFFF00"/>
                </patternFill>
              </fill>
            </x14:dxf>
          </x14:cfRule>
          <x14:cfRule type="containsText" priority="4570" operator="containsText" id="{D145172B-8432-47C6-9707-17AE780EACA7}">
            <xm:f>NOT(ISERROR(SEARCH('Listados Datos'!$T$6,AB488)))</xm:f>
            <xm:f>'Listados Datos'!$T$6</xm:f>
            <x14:dxf>
              <font>
                <b/>
                <i val="0"/>
              </font>
              <fill>
                <patternFill>
                  <bgColor rgb="FF92D050"/>
                </patternFill>
              </fill>
            </x14:dxf>
          </x14:cfRule>
          <xm:sqref>AB488</xm:sqref>
        </x14:conditionalFormatting>
        <x14:conditionalFormatting xmlns:xm="http://schemas.microsoft.com/office/excel/2006/main">
          <x14:cfRule type="containsText" priority="4557" operator="containsText" id="{30ED4CF5-B6E6-4BE8-B48D-F1A3BFDD004F}">
            <xm:f>NOT(ISERROR(SEARCH('Listados Datos'!$P$3,Z488)))</xm:f>
            <xm:f>'Listados Datos'!$P$3</xm:f>
            <x14:dxf>
              <fill>
                <patternFill>
                  <bgColor rgb="FF99CC00"/>
                </patternFill>
              </fill>
            </x14:dxf>
          </x14:cfRule>
          <x14:cfRule type="containsText" priority="4558" operator="containsText" id="{751FF712-6202-4A3A-8675-61B810757ECE}">
            <xm:f>NOT(ISERROR(SEARCH('Listados Datos'!$P$4,Z488)))</xm:f>
            <xm:f>'Listados Datos'!$P$4</xm:f>
            <x14:dxf>
              <fill>
                <patternFill>
                  <bgColor rgb="FF33CC33"/>
                </patternFill>
              </fill>
            </x14:dxf>
          </x14:cfRule>
          <x14:cfRule type="containsText" priority="4559" operator="containsText" id="{57E44BE7-3D5A-44A8-9D6F-35591D54E812}">
            <xm:f>NOT(ISERROR(SEARCH('Listados Datos'!$P$5,Z488)))</xm:f>
            <xm:f>'Listados Datos'!$P$5</xm:f>
            <x14:dxf>
              <fill>
                <patternFill>
                  <bgColor rgb="FFFFFF00"/>
                </patternFill>
              </fill>
            </x14:dxf>
          </x14:cfRule>
          <x14:cfRule type="containsText" priority="4560" operator="containsText" id="{1F7DC273-F465-4DB9-B390-EC30BAB9BA7B}">
            <xm:f>NOT(ISERROR(SEARCH('Listados Datos'!$P$6,Z488)))</xm:f>
            <xm:f>'Listados Datos'!$P$6</xm:f>
            <x14:dxf>
              <fill>
                <patternFill>
                  <bgColor rgb="FFFFC000"/>
                </patternFill>
              </fill>
            </x14:dxf>
          </x14:cfRule>
          <x14:cfRule type="containsText" priority="4561" operator="containsText" id="{0D9D351E-F33D-43F0-AD06-63246E9DBC86}">
            <xm:f>NOT(ISERROR(SEARCH('Listados Datos'!$P$7,Z488)))</xm:f>
            <xm:f>'Listados Datos'!$P$7</xm:f>
            <x14:dxf>
              <fill>
                <patternFill>
                  <bgColor rgb="FFFF0000"/>
                </patternFill>
              </fill>
            </x14:dxf>
          </x14:cfRule>
          <xm:sqref>Z488</xm:sqref>
        </x14:conditionalFormatting>
        <x14:conditionalFormatting xmlns:xm="http://schemas.microsoft.com/office/excel/2006/main">
          <x14:cfRule type="containsText" priority="4543" operator="containsText" id="{A13AD6CA-7E08-43A0-B5DC-7DA7A522B0D6}">
            <xm:f>NOT(ISERROR(SEARCH('Listados Datos'!$T$3,AT488)))</xm:f>
            <xm:f>'Listados Datos'!$T$3</xm:f>
            <x14:dxf>
              <fill>
                <patternFill patternType="solid">
                  <bgColor rgb="FFC00000"/>
                </patternFill>
              </fill>
            </x14:dxf>
          </x14:cfRule>
          <x14:cfRule type="containsText" priority="4544" operator="containsText" id="{6F274ADE-812F-41D2-A4ED-226AD0C950CD}">
            <xm:f>NOT(ISERROR(SEARCH('Listados Datos'!$T$4,AT488)))</xm:f>
            <xm:f>'Listados Datos'!$T$4</xm:f>
            <x14:dxf>
              <font>
                <b/>
                <i val="0"/>
                <color theme="0"/>
              </font>
              <fill>
                <patternFill>
                  <bgColor rgb="FFE26B0A"/>
                </patternFill>
              </fill>
            </x14:dxf>
          </x14:cfRule>
          <x14:cfRule type="containsText" priority="4545" operator="containsText" id="{FA0C11EF-1861-4A70-8E8C-AE7B5F12E52C}">
            <xm:f>NOT(ISERROR(SEARCH('Listados Datos'!$T$5,AT488)))</xm:f>
            <xm:f>'Listados Datos'!$T$5</xm:f>
            <x14:dxf>
              <font>
                <b/>
                <i val="0"/>
                <color auto="1"/>
              </font>
              <fill>
                <patternFill>
                  <bgColor rgb="FFFFFF00"/>
                </patternFill>
              </fill>
            </x14:dxf>
          </x14:cfRule>
          <x14:cfRule type="containsText" priority="4546" operator="containsText" id="{3238DFBA-A85F-4756-BCED-11D458541347}">
            <xm:f>NOT(ISERROR(SEARCH('Listados Datos'!$T$6,AT488)))</xm:f>
            <xm:f>'Listados Datos'!$T$6</xm:f>
            <x14:dxf>
              <font>
                <b/>
                <i val="0"/>
              </font>
              <fill>
                <patternFill>
                  <bgColor rgb="FF92D050"/>
                </patternFill>
              </fill>
            </x14:dxf>
          </x14:cfRule>
          <xm:sqref>AT488</xm:sqref>
        </x14:conditionalFormatting>
        <x14:conditionalFormatting xmlns:xm="http://schemas.microsoft.com/office/excel/2006/main">
          <x14:cfRule type="containsText" priority="4383" operator="containsText" id="{D13701D8-C333-446C-AC80-3D5140F1E9BA}">
            <xm:f>NOT(ISERROR(SEARCH('Listados Datos'!$P$3,AR493)))</xm:f>
            <xm:f>'Listados Datos'!$P$3</xm:f>
            <x14:dxf>
              <fill>
                <patternFill>
                  <bgColor rgb="FF99CC00"/>
                </patternFill>
              </fill>
            </x14:dxf>
          </x14:cfRule>
          <x14:cfRule type="containsText" priority="4384" operator="containsText" id="{922146B3-ACBC-4A42-B508-AFF6E05D6083}">
            <xm:f>NOT(ISERROR(SEARCH('Listados Datos'!$P$4,AR493)))</xm:f>
            <xm:f>'Listados Datos'!$P$4</xm:f>
            <x14:dxf>
              <fill>
                <patternFill>
                  <bgColor rgb="FF33CC33"/>
                </patternFill>
              </fill>
            </x14:dxf>
          </x14:cfRule>
          <x14:cfRule type="containsText" priority="4385" operator="containsText" id="{C2F08632-F243-40AF-8935-CF19931993A0}">
            <xm:f>NOT(ISERROR(SEARCH('Listados Datos'!$P$5,AR493)))</xm:f>
            <xm:f>'Listados Datos'!$P$5</xm:f>
            <x14:dxf>
              <fill>
                <patternFill>
                  <bgColor rgb="FFFFFF00"/>
                </patternFill>
              </fill>
            </x14:dxf>
          </x14:cfRule>
          <x14:cfRule type="containsText" priority="4386" operator="containsText" id="{5FB2EAC0-3353-4949-A55E-D8FC812D15E1}">
            <xm:f>NOT(ISERROR(SEARCH('Listados Datos'!$P$6,AR493)))</xm:f>
            <xm:f>'Listados Datos'!$P$6</xm:f>
            <x14:dxf>
              <fill>
                <patternFill>
                  <bgColor rgb="FFFFC000"/>
                </patternFill>
              </fill>
            </x14:dxf>
          </x14:cfRule>
          <x14:cfRule type="containsText" priority="4387" operator="containsText" id="{EA91CCDA-BE81-44B4-8A8A-4B15EA947C7C}">
            <xm:f>NOT(ISERROR(SEARCH('Listados Datos'!$P$7,AR493)))</xm:f>
            <xm:f>'Listados Datos'!$P$7</xm:f>
            <x14:dxf>
              <fill>
                <patternFill>
                  <bgColor rgb="FFFF0000"/>
                </patternFill>
              </fill>
            </x14:dxf>
          </x14:cfRule>
          <xm:sqref>AR493</xm:sqref>
        </x14:conditionalFormatting>
        <x14:conditionalFormatting xmlns:xm="http://schemas.microsoft.com/office/excel/2006/main">
          <x14:cfRule type="containsText" priority="4449" operator="containsText" id="{A5B3A9B1-DB72-43F2-9980-A98E8C5E5573}">
            <xm:f>NOT(ISERROR(SEARCH('Listados Datos'!$T$3,AT495)))</xm:f>
            <xm:f>'Listados Datos'!$T$3</xm:f>
            <x14:dxf>
              <fill>
                <patternFill patternType="solid">
                  <bgColor rgb="FFC00000"/>
                </patternFill>
              </fill>
            </x14:dxf>
          </x14:cfRule>
          <x14:cfRule type="containsText" priority="4450" operator="containsText" id="{0DC42F73-F6C0-4DB8-B340-77F1687548C8}">
            <xm:f>NOT(ISERROR(SEARCH('Listados Datos'!$T$4,AT495)))</xm:f>
            <xm:f>'Listados Datos'!$T$4</xm:f>
            <x14:dxf>
              <font>
                <b/>
                <i val="0"/>
                <color theme="0"/>
              </font>
              <fill>
                <patternFill>
                  <bgColor rgb="FFE26B0A"/>
                </patternFill>
              </fill>
            </x14:dxf>
          </x14:cfRule>
          <x14:cfRule type="containsText" priority="4451" operator="containsText" id="{A60D3479-A032-418C-8AA7-23AD4536206C}">
            <xm:f>NOT(ISERROR(SEARCH('Listados Datos'!$T$5,AT495)))</xm:f>
            <xm:f>'Listados Datos'!$T$5</xm:f>
            <x14:dxf>
              <font>
                <b/>
                <i val="0"/>
                <color auto="1"/>
              </font>
              <fill>
                <patternFill>
                  <bgColor rgb="FFFFFF00"/>
                </patternFill>
              </fill>
            </x14:dxf>
          </x14:cfRule>
          <x14:cfRule type="containsText" priority="4452" operator="containsText" id="{ECE5F86F-8E64-49B2-B726-D6DA65AA93ED}">
            <xm:f>NOT(ISERROR(SEARCH('Listados Datos'!$T$6,AT495)))</xm:f>
            <xm:f>'Listados Datos'!$T$6</xm:f>
            <x14:dxf>
              <font>
                <b/>
                <i val="0"/>
              </font>
              <fill>
                <patternFill>
                  <bgColor rgb="FF92D050"/>
                </patternFill>
              </fill>
            </x14:dxf>
          </x14:cfRule>
          <xm:sqref>AT495</xm:sqref>
        </x14:conditionalFormatting>
        <x14:conditionalFormatting xmlns:xm="http://schemas.microsoft.com/office/excel/2006/main">
          <x14:cfRule type="containsText" priority="4439" operator="containsText" id="{4A83D568-EA36-4715-B538-8970E8FD3943}">
            <xm:f>NOT(ISERROR(SEARCH('Listados Datos'!$P$3,AR495)))</xm:f>
            <xm:f>'Listados Datos'!$P$3</xm:f>
            <x14:dxf>
              <fill>
                <patternFill>
                  <bgColor rgb="FF99CC00"/>
                </patternFill>
              </fill>
            </x14:dxf>
          </x14:cfRule>
          <x14:cfRule type="containsText" priority="4440" operator="containsText" id="{5B554E8D-9FA8-4BCE-9876-876D119A8FD3}">
            <xm:f>NOT(ISERROR(SEARCH('Listados Datos'!$P$4,AR495)))</xm:f>
            <xm:f>'Listados Datos'!$P$4</xm:f>
            <x14:dxf>
              <fill>
                <patternFill>
                  <bgColor rgb="FF33CC33"/>
                </patternFill>
              </fill>
            </x14:dxf>
          </x14:cfRule>
          <x14:cfRule type="containsText" priority="4441" operator="containsText" id="{B02A10FA-7B8E-42E3-A0D3-EC0F048F5CFE}">
            <xm:f>NOT(ISERROR(SEARCH('Listados Datos'!$P$5,AR495)))</xm:f>
            <xm:f>'Listados Datos'!$P$5</xm:f>
            <x14:dxf>
              <fill>
                <patternFill>
                  <bgColor rgb="FFFFFF00"/>
                </patternFill>
              </fill>
            </x14:dxf>
          </x14:cfRule>
          <x14:cfRule type="containsText" priority="4442" operator="containsText" id="{260218DC-14DA-4384-B5E7-62E1CCE33EAF}">
            <xm:f>NOT(ISERROR(SEARCH('Listados Datos'!$P$6,AR495)))</xm:f>
            <xm:f>'Listados Datos'!$P$6</xm:f>
            <x14:dxf>
              <fill>
                <patternFill>
                  <bgColor rgb="FFFFC000"/>
                </patternFill>
              </fill>
            </x14:dxf>
          </x14:cfRule>
          <x14:cfRule type="containsText" priority="4443" operator="containsText" id="{E385D086-7BC8-496F-8CDD-66181CE7891F}">
            <xm:f>NOT(ISERROR(SEARCH('Listados Datos'!$P$7,AR495)))</xm:f>
            <xm:f>'Listados Datos'!$P$7</xm:f>
            <x14:dxf>
              <fill>
                <patternFill>
                  <bgColor rgb="FFFF0000"/>
                </patternFill>
              </fill>
            </x14:dxf>
          </x14:cfRule>
          <xm:sqref>AR495</xm:sqref>
        </x14:conditionalFormatting>
        <x14:conditionalFormatting xmlns:xm="http://schemas.microsoft.com/office/excel/2006/main">
          <x14:cfRule type="containsText" priority="4407" operator="containsText" id="{CFF4725E-0E5C-4FAC-8349-83A022369F4C}">
            <xm:f>NOT(ISERROR(SEARCH('Listados Datos'!$T$3,AT492)))</xm:f>
            <xm:f>'Listados Datos'!$T$3</xm:f>
            <x14:dxf>
              <fill>
                <patternFill patternType="solid">
                  <bgColor rgb="FFC00000"/>
                </patternFill>
              </fill>
            </x14:dxf>
          </x14:cfRule>
          <x14:cfRule type="containsText" priority="4408" operator="containsText" id="{4000E827-2E22-49A8-AA67-4D0C6FBB5830}">
            <xm:f>NOT(ISERROR(SEARCH('Listados Datos'!$T$4,AT492)))</xm:f>
            <xm:f>'Listados Datos'!$T$4</xm:f>
            <x14:dxf>
              <font>
                <b/>
                <i val="0"/>
                <color theme="0"/>
              </font>
              <fill>
                <patternFill>
                  <bgColor rgb="FFE26B0A"/>
                </patternFill>
              </fill>
            </x14:dxf>
          </x14:cfRule>
          <x14:cfRule type="containsText" priority="4409" operator="containsText" id="{1032DAED-CBF8-4614-ABCC-B5440AFA3C20}">
            <xm:f>NOT(ISERROR(SEARCH('Listados Datos'!$T$5,AT492)))</xm:f>
            <xm:f>'Listados Datos'!$T$5</xm:f>
            <x14:dxf>
              <font>
                <b/>
                <i val="0"/>
                <color auto="1"/>
              </font>
              <fill>
                <patternFill>
                  <bgColor rgb="FFFFFF00"/>
                </patternFill>
              </fill>
            </x14:dxf>
          </x14:cfRule>
          <x14:cfRule type="containsText" priority="4410" operator="containsText" id="{070CB88E-F386-4429-B630-1B91B15997E5}">
            <xm:f>NOT(ISERROR(SEARCH('Listados Datos'!$T$6,AT492)))</xm:f>
            <xm:f>'Listados Datos'!$T$6</xm:f>
            <x14:dxf>
              <font>
                <b/>
                <i val="0"/>
              </font>
              <fill>
                <patternFill>
                  <bgColor rgb="FF92D050"/>
                </patternFill>
              </fill>
            </x14:dxf>
          </x14:cfRule>
          <xm:sqref>AT492</xm:sqref>
        </x14:conditionalFormatting>
        <x14:conditionalFormatting xmlns:xm="http://schemas.microsoft.com/office/excel/2006/main">
          <x14:cfRule type="containsText" priority="4397" operator="containsText" id="{727404A7-646D-45DD-AD07-4130FA47BB4E}">
            <xm:f>NOT(ISERROR(SEARCH('Listados Datos'!$P$3,AR492)))</xm:f>
            <xm:f>'Listados Datos'!$P$3</xm:f>
            <x14:dxf>
              <fill>
                <patternFill>
                  <bgColor rgb="FF99CC00"/>
                </patternFill>
              </fill>
            </x14:dxf>
          </x14:cfRule>
          <x14:cfRule type="containsText" priority="4398" operator="containsText" id="{67221CD0-02BD-4CBA-9D84-D4C50F5FF978}">
            <xm:f>NOT(ISERROR(SEARCH('Listados Datos'!$P$4,AR492)))</xm:f>
            <xm:f>'Listados Datos'!$P$4</xm:f>
            <x14:dxf>
              <fill>
                <patternFill>
                  <bgColor rgb="FF33CC33"/>
                </patternFill>
              </fill>
            </x14:dxf>
          </x14:cfRule>
          <x14:cfRule type="containsText" priority="4399" operator="containsText" id="{4E7B1271-1305-48AE-8C4F-27E9CAE3F21F}">
            <xm:f>NOT(ISERROR(SEARCH('Listados Datos'!$P$5,AR492)))</xm:f>
            <xm:f>'Listados Datos'!$P$5</xm:f>
            <x14:dxf>
              <fill>
                <patternFill>
                  <bgColor rgb="FFFFFF00"/>
                </patternFill>
              </fill>
            </x14:dxf>
          </x14:cfRule>
          <x14:cfRule type="containsText" priority="4400" operator="containsText" id="{D6382360-C3B7-45E0-805F-4179C93D0E71}">
            <xm:f>NOT(ISERROR(SEARCH('Listados Datos'!$P$6,AR492)))</xm:f>
            <xm:f>'Listados Datos'!$P$6</xm:f>
            <x14:dxf>
              <fill>
                <patternFill>
                  <bgColor rgb="FFFFC000"/>
                </patternFill>
              </fill>
            </x14:dxf>
          </x14:cfRule>
          <x14:cfRule type="containsText" priority="4401" operator="containsText" id="{22E6E2D0-5F25-4241-9316-4E9465778B89}">
            <xm:f>NOT(ISERROR(SEARCH('Listados Datos'!$P$7,AR492)))</xm:f>
            <xm:f>'Listados Datos'!$P$7</xm:f>
            <x14:dxf>
              <fill>
                <patternFill>
                  <bgColor rgb="FFFF0000"/>
                </patternFill>
              </fill>
            </x14:dxf>
          </x14:cfRule>
          <xm:sqref>AR492</xm:sqref>
        </x14:conditionalFormatting>
        <x14:conditionalFormatting xmlns:xm="http://schemas.microsoft.com/office/excel/2006/main">
          <x14:cfRule type="containsText" priority="4515" operator="containsText" id="{546EB110-57BD-4729-9E74-8707F295FE56}">
            <xm:f>NOT(ISERROR(SEARCH('Listados Datos'!$T$3,AF490)))</xm:f>
            <xm:f>'Listados Datos'!$T$3</xm:f>
            <x14:dxf>
              <fill>
                <patternFill patternType="solid">
                  <bgColor rgb="FFC00000"/>
                </patternFill>
              </fill>
            </x14:dxf>
          </x14:cfRule>
          <x14:cfRule type="containsText" priority="4516" operator="containsText" id="{EF419DD9-58C7-4B4F-8169-C8ECEB3CA6D1}">
            <xm:f>NOT(ISERROR(SEARCH('Listados Datos'!$T$4,AF490)))</xm:f>
            <xm:f>'Listados Datos'!$T$4</xm:f>
            <x14:dxf>
              <font>
                <b/>
                <i val="0"/>
                <color theme="0"/>
              </font>
              <fill>
                <patternFill>
                  <bgColor rgb="FFE26B0A"/>
                </patternFill>
              </fill>
            </x14:dxf>
          </x14:cfRule>
          <x14:cfRule type="containsText" priority="4517" operator="containsText" id="{4AD81839-9DC6-47A8-B32C-CD00FCAF8D1B}">
            <xm:f>NOT(ISERROR(SEARCH('Listados Datos'!$T$5,AF490)))</xm:f>
            <xm:f>'Listados Datos'!$T$5</xm:f>
            <x14:dxf>
              <font>
                <b/>
                <i val="0"/>
                <color auto="1"/>
              </font>
              <fill>
                <patternFill>
                  <bgColor rgb="FFFFFF00"/>
                </patternFill>
              </fill>
            </x14:dxf>
          </x14:cfRule>
          <x14:cfRule type="containsText" priority="4518" operator="containsText" id="{3857AA98-1EAF-4C21-9896-84770FDE33B3}">
            <xm:f>NOT(ISERROR(SEARCH('Listados Datos'!$T$6,AF490)))</xm:f>
            <xm:f>'Listados Datos'!$T$6</xm:f>
            <x14:dxf>
              <font>
                <b/>
                <i val="0"/>
              </font>
              <fill>
                <patternFill>
                  <bgColor rgb="FF92D050"/>
                </patternFill>
              </fill>
            </x14:dxf>
          </x14:cfRule>
          <xm:sqref>AF490:AF491 AF495</xm:sqref>
        </x14:conditionalFormatting>
        <x14:conditionalFormatting xmlns:xm="http://schemas.microsoft.com/office/excel/2006/main">
          <x14:cfRule type="containsText" priority="4511" operator="containsText" id="{F7486701-11BA-499C-90D6-4432EDAF1A28}">
            <xm:f>NOT(ISERROR(SEARCH('Listados Datos'!$T$3,AB490)))</xm:f>
            <xm:f>'Listados Datos'!$T$3</xm:f>
            <x14:dxf>
              <fill>
                <patternFill patternType="solid">
                  <bgColor rgb="FFC00000"/>
                </patternFill>
              </fill>
            </x14:dxf>
          </x14:cfRule>
          <x14:cfRule type="containsText" priority="4512" operator="containsText" id="{692DF571-4A5D-44E6-8158-E63277507916}">
            <xm:f>NOT(ISERROR(SEARCH('Listados Datos'!$T$4,AB490)))</xm:f>
            <xm:f>'Listados Datos'!$T$4</xm:f>
            <x14:dxf>
              <font>
                <b/>
                <i val="0"/>
                <color theme="0"/>
              </font>
              <fill>
                <patternFill>
                  <bgColor rgb="FFE26B0A"/>
                </patternFill>
              </fill>
            </x14:dxf>
          </x14:cfRule>
          <x14:cfRule type="containsText" priority="4513" operator="containsText" id="{99F7960F-6028-420C-8F9E-D12FEEB7D4F4}">
            <xm:f>NOT(ISERROR(SEARCH('Listados Datos'!$T$5,AB490)))</xm:f>
            <xm:f>'Listados Datos'!$T$5</xm:f>
            <x14:dxf>
              <font>
                <b/>
                <i val="0"/>
                <color auto="1"/>
              </font>
              <fill>
                <patternFill>
                  <bgColor rgb="FFFFFF00"/>
                </patternFill>
              </fill>
            </x14:dxf>
          </x14:cfRule>
          <x14:cfRule type="containsText" priority="4514" operator="containsText" id="{04D02C97-B3BF-4804-A907-712CC5084BA5}">
            <xm:f>NOT(ISERROR(SEARCH('Listados Datos'!$T$6,AB490)))</xm:f>
            <xm:f>'Listados Datos'!$T$6</xm:f>
            <x14:dxf>
              <font>
                <b/>
                <i val="0"/>
              </font>
              <fill>
                <patternFill>
                  <bgColor rgb="FF92D050"/>
                </patternFill>
              </fill>
            </x14:dxf>
          </x14:cfRule>
          <xm:sqref>AB490:AB491</xm:sqref>
        </x14:conditionalFormatting>
        <x14:conditionalFormatting xmlns:xm="http://schemas.microsoft.com/office/excel/2006/main">
          <x14:cfRule type="containsText" priority="4501" operator="containsText" id="{07ADA72F-4070-4367-A104-450804A4918E}">
            <xm:f>NOT(ISERROR(SEARCH('Listados Datos'!$P$3,Z490)))</xm:f>
            <xm:f>'Listados Datos'!$P$3</xm:f>
            <x14:dxf>
              <fill>
                <patternFill>
                  <bgColor rgb="FF99CC00"/>
                </patternFill>
              </fill>
            </x14:dxf>
          </x14:cfRule>
          <x14:cfRule type="containsText" priority="4502" operator="containsText" id="{AB4BE2E1-2BD2-4E95-B8EE-9B656672C88A}">
            <xm:f>NOT(ISERROR(SEARCH('Listados Datos'!$P$4,Z490)))</xm:f>
            <xm:f>'Listados Datos'!$P$4</xm:f>
            <x14:dxf>
              <fill>
                <patternFill>
                  <bgColor rgb="FF33CC33"/>
                </patternFill>
              </fill>
            </x14:dxf>
          </x14:cfRule>
          <x14:cfRule type="containsText" priority="4503" operator="containsText" id="{3795C792-7352-499F-97FF-4FF72D4A03B9}">
            <xm:f>NOT(ISERROR(SEARCH('Listados Datos'!$P$5,Z490)))</xm:f>
            <xm:f>'Listados Datos'!$P$5</xm:f>
            <x14:dxf>
              <fill>
                <patternFill>
                  <bgColor rgb="FFFFFF00"/>
                </patternFill>
              </fill>
            </x14:dxf>
          </x14:cfRule>
          <x14:cfRule type="containsText" priority="4504" operator="containsText" id="{56F7021A-2843-4194-B1E9-7105863C7058}">
            <xm:f>NOT(ISERROR(SEARCH('Listados Datos'!$P$6,Z490)))</xm:f>
            <xm:f>'Listados Datos'!$P$6</xm:f>
            <x14:dxf>
              <fill>
                <patternFill>
                  <bgColor rgb="FFFFC000"/>
                </patternFill>
              </fill>
            </x14:dxf>
          </x14:cfRule>
          <x14:cfRule type="containsText" priority="4505" operator="containsText" id="{D1B5CAE4-D08A-40EE-81C4-2EB1327D0EC2}">
            <xm:f>NOT(ISERROR(SEARCH('Listados Datos'!$P$7,Z490)))</xm:f>
            <xm:f>'Listados Datos'!$P$7</xm:f>
            <x14:dxf>
              <fill>
                <patternFill>
                  <bgColor rgb="FFFF0000"/>
                </patternFill>
              </fill>
            </x14:dxf>
          </x14:cfRule>
          <xm:sqref>Z490:Z491</xm:sqref>
        </x14:conditionalFormatting>
        <x14:conditionalFormatting xmlns:xm="http://schemas.microsoft.com/office/excel/2006/main">
          <x14:cfRule type="containsText" priority="4477" operator="containsText" id="{D46278B2-AE25-4AD7-B202-4084524D2BAA}">
            <xm:f>NOT(ISERROR(SEARCH('Listados Datos'!$T$3,AT490)))</xm:f>
            <xm:f>'Listados Datos'!$T$3</xm:f>
            <x14:dxf>
              <fill>
                <patternFill patternType="solid">
                  <bgColor rgb="FFC00000"/>
                </patternFill>
              </fill>
            </x14:dxf>
          </x14:cfRule>
          <x14:cfRule type="containsText" priority="4478" operator="containsText" id="{B54166BB-9505-409C-A512-38D57AAB7BD1}">
            <xm:f>NOT(ISERROR(SEARCH('Listados Datos'!$T$4,AT490)))</xm:f>
            <xm:f>'Listados Datos'!$T$4</xm:f>
            <x14:dxf>
              <font>
                <b/>
                <i val="0"/>
                <color theme="0"/>
              </font>
              <fill>
                <patternFill>
                  <bgColor rgb="FFE26B0A"/>
                </patternFill>
              </fill>
            </x14:dxf>
          </x14:cfRule>
          <x14:cfRule type="containsText" priority="4479" operator="containsText" id="{0D6F7409-0F50-4C6F-8F5C-107040E84D0A}">
            <xm:f>NOT(ISERROR(SEARCH('Listados Datos'!$T$5,AT490)))</xm:f>
            <xm:f>'Listados Datos'!$T$5</xm:f>
            <x14:dxf>
              <font>
                <b/>
                <i val="0"/>
                <color auto="1"/>
              </font>
              <fill>
                <patternFill>
                  <bgColor rgb="FFFFFF00"/>
                </patternFill>
              </fill>
            </x14:dxf>
          </x14:cfRule>
          <x14:cfRule type="containsText" priority="4480" operator="containsText" id="{95ADBC94-C692-4DBC-852C-37D3928F1D4A}">
            <xm:f>NOT(ISERROR(SEARCH('Listados Datos'!$T$6,AT490)))</xm:f>
            <xm:f>'Listados Datos'!$T$6</xm:f>
            <x14:dxf>
              <font>
                <b/>
                <i val="0"/>
              </font>
              <fill>
                <patternFill>
                  <bgColor rgb="FF92D050"/>
                </patternFill>
              </fill>
            </x14:dxf>
          </x14:cfRule>
          <xm:sqref>AT490</xm:sqref>
        </x14:conditionalFormatting>
        <x14:conditionalFormatting xmlns:xm="http://schemas.microsoft.com/office/excel/2006/main">
          <x14:cfRule type="containsText" priority="4467" operator="containsText" id="{8F20F012-0605-4314-955B-9C5CF85A86D8}">
            <xm:f>NOT(ISERROR(SEARCH('Listados Datos'!$P$3,AR490)))</xm:f>
            <xm:f>'Listados Datos'!$P$3</xm:f>
            <x14:dxf>
              <fill>
                <patternFill>
                  <bgColor rgb="FF99CC00"/>
                </patternFill>
              </fill>
            </x14:dxf>
          </x14:cfRule>
          <x14:cfRule type="containsText" priority="4468" operator="containsText" id="{C9336336-2836-4A45-ADA6-99288F4FCBA8}">
            <xm:f>NOT(ISERROR(SEARCH('Listados Datos'!$P$4,AR490)))</xm:f>
            <xm:f>'Listados Datos'!$P$4</xm:f>
            <x14:dxf>
              <fill>
                <patternFill>
                  <bgColor rgb="FF33CC33"/>
                </patternFill>
              </fill>
            </x14:dxf>
          </x14:cfRule>
          <x14:cfRule type="containsText" priority="4469" operator="containsText" id="{51DEF6FC-8EE5-4221-893A-6D46F75D9FE9}">
            <xm:f>NOT(ISERROR(SEARCH('Listados Datos'!$P$5,AR490)))</xm:f>
            <xm:f>'Listados Datos'!$P$5</xm:f>
            <x14:dxf>
              <fill>
                <patternFill>
                  <bgColor rgb="FFFFFF00"/>
                </patternFill>
              </fill>
            </x14:dxf>
          </x14:cfRule>
          <x14:cfRule type="containsText" priority="4470" operator="containsText" id="{28570654-E737-4A02-BCBE-1741EA80155D}">
            <xm:f>NOT(ISERROR(SEARCH('Listados Datos'!$P$6,AR490)))</xm:f>
            <xm:f>'Listados Datos'!$P$6</xm:f>
            <x14:dxf>
              <fill>
                <patternFill>
                  <bgColor rgb="FFFFC000"/>
                </patternFill>
              </fill>
            </x14:dxf>
          </x14:cfRule>
          <x14:cfRule type="containsText" priority="4471" operator="containsText" id="{9C97CB89-B761-44DB-8040-55F62A9DBC08}">
            <xm:f>NOT(ISERROR(SEARCH('Listados Datos'!$P$7,AR490)))</xm:f>
            <xm:f>'Listados Datos'!$P$7</xm:f>
            <x14:dxf>
              <fill>
                <patternFill>
                  <bgColor rgb="FFFF0000"/>
                </patternFill>
              </fill>
            </x14:dxf>
          </x14:cfRule>
          <xm:sqref>AR490</xm:sqref>
        </x14:conditionalFormatting>
        <x14:conditionalFormatting xmlns:xm="http://schemas.microsoft.com/office/excel/2006/main">
          <x14:cfRule type="containsText" priority="4463" operator="containsText" id="{9D391DC4-9B73-4A94-A5F1-6700B6EE8326}">
            <xm:f>NOT(ISERROR(SEARCH('Listados Datos'!$T$3,AT491)))</xm:f>
            <xm:f>'Listados Datos'!$T$3</xm:f>
            <x14:dxf>
              <fill>
                <patternFill patternType="solid">
                  <bgColor rgb="FFC00000"/>
                </patternFill>
              </fill>
            </x14:dxf>
          </x14:cfRule>
          <x14:cfRule type="containsText" priority="4464" operator="containsText" id="{F743DA0C-140D-4680-A32E-BBEEF4C220CB}">
            <xm:f>NOT(ISERROR(SEARCH('Listados Datos'!$T$4,AT491)))</xm:f>
            <xm:f>'Listados Datos'!$T$4</xm:f>
            <x14:dxf>
              <font>
                <b/>
                <i val="0"/>
                <color theme="0"/>
              </font>
              <fill>
                <patternFill>
                  <bgColor rgb="FFE26B0A"/>
                </patternFill>
              </fill>
            </x14:dxf>
          </x14:cfRule>
          <x14:cfRule type="containsText" priority="4465" operator="containsText" id="{65C8E58F-3D4D-4B31-9847-CE3E723F0644}">
            <xm:f>NOT(ISERROR(SEARCH('Listados Datos'!$T$5,AT491)))</xm:f>
            <xm:f>'Listados Datos'!$T$5</xm:f>
            <x14:dxf>
              <font>
                <b/>
                <i val="0"/>
                <color auto="1"/>
              </font>
              <fill>
                <patternFill>
                  <bgColor rgb="FFFFFF00"/>
                </patternFill>
              </fill>
            </x14:dxf>
          </x14:cfRule>
          <x14:cfRule type="containsText" priority="4466" operator="containsText" id="{B336D29E-2AE7-4EDE-8DF7-454D70D362DB}">
            <xm:f>NOT(ISERROR(SEARCH('Listados Datos'!$T$6,AT491)))</xm:f>
            <xm:f>'Listados Datos'!$T$6</xm:f>
            <x14:dxf>
              <font>
                <b/>
                <i val="0"/>
              </font>
              <fill>
                <patternFill>
                  <bgColor rgb="FF92D050"/>
                </patternFill>
              </fill>
            </x14:dxf>
          </x14:cfRule>
          <xm:sqref>AT491</xm:sqref>
        </x14:conditionalFormatting>
        <x14:conditionalFormatting xmlns:xm="http://schemas.microsoft.com/office/excel/2006/main">
          <x14:cfRule type="containsText" priority="4453" operator="containsText" id="{E409420F-C725-4C0E-A18F-0E64CFCBF6A7}">
            <xm:f>NOT(ISERROR(SEARCH('Listados Datos'!$P$3,AR491)))</xm:f>
            <xm:f>'Listados Datos'!$P$3</xm:f>
            <x14:dxf>
              <fill>
                <patternFill>
                  <bgColor rgb="FF99CC00"/>
                </patternFill>
              </fill>
            </x14:dxf>
          </x14:cfRule>
          <x14:cfRule type="containsText" priority="4454" operator="containsText" id="{2FA024F4-955D-43FD-AF6C-FF4F2BA91FB5}">
            <xm:f>NOT(ISERROR(SEARCH('Listados Datos'!$P$4,AR491)))</xm:f>
            <xm:f>'Listados Datos'!$P$4</xm:f>
            <x14:dxf>
              <fill>
                <patternFill>
                  <bgColor rgb="FF33CC33"/>
                </patternFill>
              </fill>
            </x14:dxf>
          </x14:cfRule>
          <x14:cfRule type="containsText" priority="4455" operator="containsText" id="{33401D0B-CA44-4E8A-A444-96F477BC8B9E}">
            <xm:f>NOT(ISERROR(SEARCH('Listados Datos'!$P$5,AR491)))</xm:f>
            <xm:f>'Listados Datos'!$P$5</xm:f>
            <x14:dxf>
              <fill>
                <patternFill>
                  <bgColor rgb="FFFFFF00"/>
                </patternFill>
              </fill>
            </x14:dxf>
          </x14:cfRule>
          <x14:cfRule type="containsText" priority="4456" operator="containsText" id="{5CC0BB8F-D953-490B-B9F0-A9DEABC8C3D7}">
            <xm:f>NOT(ISERROR(SEARCH('Listados Datos'!$P$6,AR491)))</xm:f>
            <xm:f>'Listados Datos'!$P$6</xm:f>
            <x14:dxf>
              <fill>
                <patternFill>
                  <bgColor rgb="FFFFC000"/>
                </patternFill>
              </fill>
            </x14:dxf>
          </x14:cfRule>
          <x14:cfRule type="containsText" priority="4457" operator="containsText" id="{637BF739-4886-45AA-AD33-5719F4E8246B}">
            <xm:f>NOT(ISERROR(SEARCH('Listados Datos'!$P$7,AR491)))</xm:f>
            <xm:f>'Listados Datos'!$P$7</xm:f>
            <x14:dxf>
              <fill>
                <patternFill>
                  <bgColor rgb="FFFF0000"/>
                </patternFill>
              </fill>
            </x14:dxf>
          </x14:cfRule>
          <xm:sqref>AR491</xm:sqref>
        </x14:conditionalFormatting>
        <x14:conditionalFormatting xmlns:xm="http://schemas.microsoft.com/office/excel/2006/main">
          <x14:cfRule type="containsText" priority="4435" operator="containsText" id="{344F1C1C-AB97-496B-9E1B-F13C91908853}">
            <xm:f>NOT(ISERROR(SEARCH('Listados Datos'!$T$3,AF492)))</xm:f>
            <xm:f>'Listados Datos'!$T$3</xm:f>
            <x14:dxf>
              <fill>
                <patternFill patternType="solid">
                  <bgColor rgb="FFC00000"/>
                </patternFill>
              </fill>
            </x14:dxf>
          </x14:cfRule>
          <x14:cfRule type="containsText" priority="4436" operator="containsText" id="{CCF47F36-C0DB-42BF-9C01-7E1DE6FEF038}">
            <xm:f>NOT(ISERROR(SEARCH('Listados Datos'!$T$4,AF492)))</xm:f>
            <xm:f>'Listados Datos'!$T$4</xm:f>
            <x14:dxf>
              <font>
                <b/>
                <i val="0"/>
                <color theme="0"/>
              </font>
              <fill>
                <patternFill>
                  <bgColor rgb="FFE26B0A"/>
                </patternFill>
              </fill>
            </x14:dxf>
          </x14:cfRule>
          <x14:cfRule type="containsText" priority="4437" operator="containsText" id="{1CE97E56-9752-4C45-86D0-F41E675FB854}">
            <xm:f>NOT(ISERROR(SEARCH('Listados Datos'!$T$5,AF492)))</xm:f>
            <xm:f>'Listados Datos'!$T$5</xm:f>
            <x14:dxf>
              <font>
                <b/>
                <i val="0"/>
                <color auto="1"/>
              </font>
              <fill>
                <patternFill>
                  <bgColor rgb="FFFFFF00"/>
                </patternFill>
              </fill>
            </x14:dxf>
          </x14:cfRule>
          <x14:cfRule type="containsText" priority="4438" operator="containsText" id="{C55EB110-BA25-4F0B-BA85-4291D33C6D78}">
            <xm:f>NOT(ISERROR(SEARCH('Listados Datos'!$T$6,AF492)))</xm:f>
            <xm:f>'Listados Datos'!$T$6</xm:f>
            <x14:dxf>
              <font>
                <b/>
                <i val="0"/>
              </font>
              <fill>
                <patternFill>
                  <bgColor rgb="FF92D050"/>
                </patternFill>
              </fill>
            </x14:dxf>
          </x14:cfRule>
          <xm:sqref>AF492:AF493</xm:sqref>
        </x14:conditionalFormatting>
        <x14:conditionalFormatting xmlns:xm="http://schemas.microsoft.com/office/excel/2006/main">
          <x14:cfRule type="containsText" priority="4431" operator="containsText" id="{7BACD713-2E59-4FF9-9978-5EBA3682B777}">
            <xm:f>NOT(ISERROR(SEARCH('Listados Datos'!$T$3,AB492)))</xm:f>
            <xm:f>'Listados Datos'!$T$3</xm:f>
            <x14:dxf>
              <fill>
                <patternFill patternType="solid">
                  <bgColor rgb="FFC00000"/>
                </patternFill>
              </fill>
            </x14:dxf>
          </x14:cfRule>
          <x14:cfRule type="containsText" priority="4432" operator="containsText" id="{9881C776-3560-41E0-8F26-DEB3587E334F}">
            <xm:f>NOT(ISERROR(SEARCH('Listados Datos'!$T$4,AB492)))</xm:f>
            <xm:f>'Listados Datos'!$T$4</xm:f>
            <x14:dxf>
              <font>
                <b/>
                <i val="0"/>
                <color theme="0"/>
              </font>
              <fill>
                <patternFill>
                  <bgColor rgb="FFE26B0A"/>
                </patternFill>
              </fill>
            </x14:dxf>
          </x14:cfRule>
          <x14:cfRule type="containsText" priority="4433" operator="containsText" id="{9FDE5BF4-5A6F-4061-AC6A-55E366014B7F}">
            <xm:f>NOT(ISERROR(SEARCH('Listados Datos'!$T$5,AB492)))</xm:f>
            <xm:f>'Listados Datos'!$T$5</xm:f>
            <x14:dxf>
              <font>
                <b/>
                <i val="0"/>
                <color auto="1"/>
              </font>
              <fill>
                <patternFill>
                  <bgColor rgb="FFFFFF00"/>
                </patternFill>
              </fill>
            </x14:dxf>
          </x14:cfRule>
          <x14:cfRule type="containsText" priority="4434" operator="containsText" id="{5A4AD902-AFB3-4A19-B912-4F1D183B6C08}">
            <xm:f>NOT(ISERROR(SEARCH('Listados Datos'!$T$6,AB492)))</xm:f>
            <xm:f>'Listados Datos'!$T$6</xm:f>
            <x14:dxf>
              <font>
                <b/>
                <i val="0"/>
              </font>
              <fill>
                <patternFill>
                  <bgColor rgb="FF92D050"/>
                </patternFill>
              </fill>
            </x14:dxf>
          </x14:cfRule>
          <xm:sqref>AB492:AB493</xm:sqref>
        </x14:conditionalFormatting>
        <x14:conditionalFormatting xmlns:xm="http://schemas.microsoft.com/office/excel/2006/main">
          <x14:cfRule type="containsText" priority="4421" operator="containsText" id="{EA595BE2-D8EE-4B52-9BA2-BFFF66FED5C8}">
            <xm:f>NOT(ISERROR(SEARCH('Listados Datos'!$P$3,Z492)))</xm:f>
            <xm:f>'Listados Datos'!$P$3</xm:f>
            <x14:dxf>
              <fill>
                <patternFill>
                  <bgColor rgb="FF99CC00"/>
                </patternFill>
              </fill>
            </x14:dxf>
          </x14:cfRule>
          <x14:cfRule type="containsText" priority="4422" operator="containsText" id="{1ABA86DF-E227-4E40-9244-01D5BC4FE336}">
            <xm:f>NOT(ISERROR(SEARCH('Listados Datos'!$P$4,Z492)))</xm:f>
            <xm:f>'Listados Datos'!$P$4</xm:f>
            <x14:dxf>
              <fill>
                <patternFill>
                  <bgColor rgb="FF33CC33"/>
                </patternFill>
              </fill>
            </x14:dxf>
          </x14:cfRule>
          <x14:cfRule type="containsText" priority="4423" operator="containsText" id="{DF478A5D-EBE0-462C-9384-684D1BF92CD1}">
            <xm:f>NOT(ISERROR(SEARCH('Listados Datos'!$P$5,Z492)))</xm:f>
            <xm:f>'Listados Datos'!$P$5</xm:f>
            <x14:dxf>
              <fill>
                <patternFill>
                  <bgColor rgb="FFFFFF00"/>
                </patternFill>
              </fill>
            </x14:dxf>
          </x14:cfRule>
          <x14:cfRule type="containsText" priority="4424" operator="containsText" id="{B4C5B17C-1199-4788-9B29-9BD85F73F9C0}">
            <xm:f>NOT(ISERROR(SEARCH('Listados Datos'!$P$6,Z492)))</xm:f>
            <xm:f>'Listados Datos'!$P$6</xm:f>
            <x14:dxf>
              <fill>
                <patternFill>
                  <bgColor rgb="FFFFC000"/>
                </patternFill>
              </fill>
            </x14:dxf>
          </x14:cfRule>
          <x14:cfRule type="containsText" priority="4425" operator="containsText" id="{1B12CCE2-E904-490B-8C6A-369B702F7298}">
            <xm:f>NOT(ISERROR(SEARCH('Listados Datos'!$P$7,Z492)))</xm:f>
            <xm:f>'Listados Datos'!$P$7</xm:f>
            <x14:dxf>
              <fill>
                <patternFill>
                  <bgColor rgb="FFFF0000"/>
                </patternFill>
              </fill>
            </x14:dxf>
          </x14:cfRule>
          <xm:sqref>Z492:Z493</xm:sqref>
        </x14:conditionalFormatting>
        <x14:conditionalFormatting xmlns:xm="http://schemas.microsoft.com/office/excel/2006/main">
          <x14:cfRule type="containsText" priority="4393" operator="containsText" id="{9C3DA08A-63CE-4755-8B16-87DCF122D04A}">
            <xm:f>NOT(ISERROR(SEARCH('Listados Datos'!$T$3,AT493)))</xm:f>
            <xm:f>'Listados Datos'!$T$3</xm:f>
            <x14:dxf>
              <fill>
                <patternFill patternType="solid">
                  <bgColor rgb="FFC00000"/>
                </patternFill>
              </fill>
            </x14:dxf>
          </x14:cfRule>
          <x14:cfRule type="containsText" priority="4394" operator="containsText" id="{02BF2EA0-32F5-4AAD-B5A1-26A1D44F0EFC}">
            <xm:f>NOT(ISERROR(SEARCH('Listados Datos'!$T$4,AT493)))</xm:f>
            <xm:f>'Listados Datos'!$T$4</xm:f>
            <x14:dxf>
              <font>
                <b/>
                <i val="0"/>
                <color theme="0"/>
              </font>
              <fill>
                <patternFill>
                  <bgColor rgb="FFE26B0A"/>
                </patternFill>
              </fill>
            </x14:dxf>
          </x14:cfRule>
          <x14:cfRule type="containsText" priority="4395" operator="containsText" id="{8161ED38-987F-4138-B827-8063121D04CA}">
            <xm:f>NOT(ISERROR(SEARCH('Listados Datos'!$T$5,AT493)))</xm:f>
            <xm:f>'Listados Datos'!$T$5</xm:f>
            <x14:dxf>
              <font>
                <b/>
                <i val="0"/>
                <color auto="1"/>
              </font>
              <fill>
                <patternFill>
                  <bgColor rgb="FFFFFF00"/>
                </patternFill>
              </fill>
            </x14:dxf>
          </x14:cfRule>
          <x14:cfRule type="containsText" priority="4396" operator="containsText" id="{638AC734-AE6F-4404-B419-018112DDA534}">
            <xm:f>NOT(ISERROR(SEARCH('Listados Datos'!$T$6,AT493)))</xm:f>
            <xm:f>'Listados Datos'!$T$6</xm:f>
            <x14:dxf>
              <font>
                <b/>
                <i val="0"/>
              </font>
              <fill>
                <patternFill>
                  <bgColor rgb="FF92D050"/>
                </patternFill>
              </fill>
            </x14:dxf>
          </x14:cfRule>
          <xm:sqref>AT493</xm:sqref>
        </x14:conditionalFormatting>
        <x14:conditionalFormatting xmlns:xm="http://schemas.microsoft.com/office/excel/2006/main">
          <x14:cfRule type="containsText" priority="4341" operator="containsText" id="{008BA144-EB3C-417E-B9E8-0890525020E9}">
            <xm:f>NOT(ISERROR(SEARCH('Listados Datos'!$P$3,AR494)))</xm:f>
            <xm:f>'Listados Datos'!$P$3</xm:f>
            <x14:dxf>
              <fill>
                <patternFill>
                  <bgColor rgb="FF99CC00"/>
                </patternFill>
              </fill>
            </x14:dxf>
          </x14:cfRule>
          <x14:cfRule type="containsText" priority="4342" operator="containsText" id="{F9BD7CB7-4767-4097-A0DB-B68707EDF328}">
            <xm:f>NOT(ISERROR(SEARCH('Listados Datos'!$P$4,AR494)))</xm:f>
            <xm:f>'Listados Datos'!$P$4</xm:f>
            <x14:dxf>
              <fill>
                <patternFill>
                  <bgColor rgb="FF33CC33"/>
                </patternFill>
              </fill>
            </x14:dxf>
          </x14:cfRule>
          <x14:cfRule type="containsText" priority="4343" operator="containsText" id="{2B4AC133-6CB1-45A0-AE0F-F97BE234DDC6}">
            <xm:f>NOT(ISERROR(SEARCH('Listados Datos'!$P$5,AR494)))</xm:f>
            <xm:f>'Listados Datos'!$P$5</xm:f>
            <x14:dxf>
              <fill>
                <patternFill>
                  <bgColor rgb="FFFFFF00"/>
                </patternFill>
              </fill>
            </x14:dxf>
          </x14:cfRule>
          <x14:cfRule type="containsText" priority="4344" operator="containsText" id="{52AA1ABB-16F1-4CA1-9FE2-3F1152242B51}">
            <xm:f>NOT(ISERROR(SEARCH('Listados Datos'!$P$6,AR494)))</xm:f>
            <xm:f>'Listados Datos'!$P$6</xm:f>
            <x14:dxf>
              <fill>
                <patternFill>
                  <bgColor rgb="FFFFC000"/>
                </patternFill>
              </fill>
            </x14:dxf>
          </x14:cfRule>
          <x14:cfRule type="containsText" priority="4345" operator="containsText" id="{BDD14CC5-069E-42CE-95CD-0B22423E9A08}">
            <xm:f>NOT(ISERROR(SEARCH('Listados Datos'!$P$7,AR494)))</xm:f>
            <xm:f>'Listados Datos'!$P$7</xm:f>
            <x14:dxf>
              <fill>
                <patternFill>
                  <bgColor rgb="FFFF0000"/>
                </patternFill>
              </fill>
            </x14:dxf>
          </x14:cfRule>
          <xm:sqref>AR494</xm:sqref>
        </x14:conditionalFormatting>
        <x14:conditionalFormatting xmlns:xm="http://schemas.microsoft.com/office/excel/2006/main">
          <x14:cfRule type="containsText" priority="4379" operator="containsText" id="{21F8FBFD-CC26-40DD-A8F1-AD6A41D4D4ED}">
            <xm:f>NOT(ISERROR(SEARCH('Listados Datos'!$T$3,AF494)))</xm:f>
            <xm:f>'Listados Datos'!$T$3</xm:f>
            <x14:dxf>
              <fill>
                <patternFill patternType="solid">
                  <bgColor rgb="FFC00000"/>
                </patternFill>
              </fill>
            </x14:dxf>
          </x14:cfRule>
          <x14:cfRule type="containsText" priority="4380" operator="containsText" id="{9DDEDF0F-7D4F-4A62-B761-7F8E942209A7}">
            <xm:f>NOT(ISERROR(SEARCH('Listados Datos'!$T$4,AF494)))</xm:f>
            <xm:f>'Listados Datos'!$T$4</xm:f>
            <x14:dxf>
              <font>
                <b/>
                <i val="0"/>
                <color theme="0"/>
              </font>
              <fill>
                <patternFill>
                  <bgColor rgb="FFE26B0A"/>
                </patternFill>
              </fill>
            </x14:dxf>
          </x14:cfRule>
          <x14:cfRule type="containsText" priority="4381" operator="containsText" id="{16E44FEC-C1C5-4EB7-93B2-B36D1F90BF6F}">
            <xm:f>NOT(ISERROR(SEARCH('Listados Datos'!$T$5,AF494)))</xm:f>
            <xm:f>'Listados Datos'!$T$5</xm:f>
            <x14:dxf>
              <font>
                <b/>
                <i val="0"/>
                <color auto="1"/>
              </font>
              <fill>
                <patternFill>
                  <bgColor rgb="FFFFFF00"/>
                </patternFill>
              </fill>
            </x14:dxf>
          </x14:cfRule>
          <x14:cfRule type="containsText" priority="4382" operator="containsText" id="{24A8CA3E-1E19-491F-90C6-32C4B62E7F74}">
            <xm:f>NOT(ISERROR(SEARCH('Listados Datos'!$T$6,AF494)))</xm:f>
            <xm:f>'Listados Datos'!$T$6</xm:f>
            <x14:dxf>
              <font>
                <b/>
                <i val="0"/>
              </font>
              <fill>
                <patternFill>
                  <bgColor rgb="FF92D050"/>
                </patternFill>
              </fill>
            </x14:dxf>
          </x14:cfRule>
          <xm:sqref>AF494</xm:sqref>
        </x14:conditionalFormatting>
        <x14:conditionalFormatting xmlns:xm="http://schemas.microsoft.com/office/excel/2006/main">
          <x14:cfRule type="containsText" priority="4375" operator="containsText" id="{C5F5D3FF-E8D2-4D98-85D6-3FAB6C309BEF}">
            <xm:f>NOT(ISERROR(SEARCH('Listados Datos'!$T$3,AB494)))</xm:f>
            <xm:f>'Listados Datos'!$T$3</xm:f>
            <x14:dxf>
              <fill>
                <patternFill patternType="solid">
                  <bgColor rgb="FFC00000"/>
                </patternFill>
              </fill>
            </x14:dxf>
          </x14:cfRule>
          <x14:cfRule type="containsText" priority="4376" operator="containsText" id="{3C0901F3-9B1E-44A0-8A20-E40AD55FC4DE}">
            <xm:f>NOT(ISERROR(SEARCH('Listados Datos'!$T$4,AB494)))</xm:f>
            <xm:f>'Listados Datos'!$T$4</xm:f>
            <x14:dxf>
              <font>
                <b/>
                <i val="0"/>
                <color theme="0"/>
              </font>
              <fill>
                <patternFill>
                  <bgColor rgb="FFE26B0A"/>
                </patternFill>
              </fill>
            </x14:dxf>
          </x14:cfRule>
          <x14:cfRule type="containsText" priority="4377" operator="containsText" id="{F511BCD2-41B9-4013-A5C4-FC1622D271D0}">
            <xm:f>NOT(ISERROR(SEARCH('Listados Datos'!$T$5,AB494)))</xm:f>
            <xm:f>'Listados Datos'!$T$5</xm:f>
            <x14:dxf>
              <font>
                <b/>
                <i val="0"/>
                <color auto="1"/>
              </font>
              <fill>
                <patternFill>
                  <bgColor rgb="FFFFFF00"/>
                </patternFill>
              </fill>
            </x14:dxf>
          </x14:cfRule>
          <x14:cfRule type="containsText" priority="4378" operator="containsText" id="{404CC614-CCC8-468F-B699-548AEBE1A7DF}">
            <xm:f>NOT(ISERROR(SEARCH('Listados Datos'!$T$6,AB494)))</xm:f>
            <xm:f>'Listados Datos'!$T$6</xm:f>
            <x14:dxf>
              <font>
                <b/>
                <i val="0"/>
              </font>
              <fill>
                <patternFill>
                  <bgColor rgb="FF92D050"/>
                </patternFill>
              </fill>
            </x14:dxf>
          </x14:cfRule>
          <xm:sqref>AB494</xm:sqref>
        </x14:conditionalFormatting>
        <x14:conditionalFormatting xmlns:xm="http://schemas.microsoft.com/office/excel/2006/main">
          <x14:cfRule type="containsText" priority="4365" operator="containsText" id="{77E737C0-27BB-4206-AF0A-048E52BFCB9C}">
            <xm:f>NOT(ISERROR(SEARCH('Listados Datos'!$P$3,Z494)))</xm:f>
            <xm:f>'Listados Datos'!$P$3</xm:f>
            <x14:dxf>
              <fill>
                <patternFill>
                  <bgColor rgb="FF99CC00"/>
                </patternFill>
              </fill>
            </x14:dxf>
          </x14:cfRule>
          <x14:cfRule type="containsText" priority="4366" operator="containsText" id="{6A25779A-F09D-4B51-BC7C-6AF1B62E0F68}">
            <xm:f>NOT(ISERROR(SEARCH('Listados Datos'!$P$4,Z494)))</xm:f>
            <xm:f>'Listados Datos'!$P$4</xm:f>
            <x14:dxf>
              <fill>
                <patternFill>
                  <bgColor rgb="FF33CC33"/>
                </patternFill>
              </fill>
            </x14:dxf>
          </x14:cfRule>
          <x14:cfRule type="containsText" priority="4367" operator="containsText" id="{FC00DCEF-BC9D-4A9A-9018-4680BED7DAE2}">
            <xm:f>NOT(ISERROR(SEARCH('Listados Datos'!$P$5,Z494)))</xm:f>
            <xm:f>'Listados Datos'!$P$5</xm:f>
            <x14:dxf>
              <fill>
                <patternFill>
                  <bgColor rgb="FFFFFF00"/>
                </patternFill>
              </fill>
            </x14:dxf>
          </x14:cfRule>
          <x14:cfRule type="containsText" priority="4368" operator="containsText" id="{98F57E89-BBD1-4C19-9DC0-5AC4A7890F17}">
            <xm:f>NOT(ISERROR(SEARCH('Listados Datos'!$P$6,Z494)))</xm:f>
            <xm:f>'Listados Datos'!$P$6</xm:f>
            <x14:dxf>
              <fill>
                <patternFill>
                  <bgColor rgb="FFFFC000"/>
                </patternFill>
              </fill>
            </x14:dxf>
          </x14:cfRule>
          <x14:cfRule type="containsText" priority="4369" operator="containsText" id="{98D778E0-BBA8-4FB9-8EE7-AFF9CE743ACC}">
            <xm:f>NOT(ISERROR(SEARCH('Listados Datos'!$P$7,Z494)))</xm:f>
            <xm:f>'Listados Datos'!$P$7</xm:f>
            <x14:dxf>
              <fill>
                <patternFill>
                  <bgColor rgb="FFFF0000"/>
                </patternFill>
              </fill>
            </x14:dxf>
          </x14:cfRule>
          <xm:sqref>Z494</xm:sqref>
        </x14:conditionalFormatting>
        <x14:conditionalFormatting xmlns:xm="http://schemas.microsoft.com/office/excel/2006/main">
          <x14:cfRule type="containsText" priority="4351" operator="containsText" id="{9F8ED1C0-66F6-4C06-B711-8999AED6E081}">
            <xm:f>NOT(ISERROR(SEARCH('Listados Datos'!$T$3,AT494)))</xm:f>
            <xm:f>'Listados Datos'!$T$3</xm:f>
            <x14:dxf>
              <fill>
                <patternFill patternType="solid">
                  <bgColor rgb="FFC00000"/>
                </patternFill>
              </fill>
            </x14:dxf>
          </x14:cfRule>
          <x14:cfRule type="containsText" priority="4352" operator="containsText" id="{C240E929-948E-44BD-B81D-5F9CF93CCD78}">
            <xm:f>NOT(ISERROR(SEARCH('Listados Datos'!$T$4,AT494)))</xm:f>
            <xm:f>'Listados Datos'!$T$4</xm:f>
            <x14:dxf>
              <font>
                <b/>
                <i val="0"/>
                <color theme="0"/>
              </font>
              <fill>
                <patternFill>
                  <bgColor rgb="FFE26B0A"/>
                </patternFill>
              </fill>
            </x14:dxf>
          </x14:cfRule>
          <x14:cfRule type="containsText" priority="4353" operator="containsText" id="{17EA2FAB-CE4B-4361-86B8-4DD821DEFCB0}">
            <xm:f>NOT(ISERROR(SEARCH('Listados Datos'!$T$5,AT494)))</xm:f>
            <xm:f>'Listados Datos'!$T$5</xm:f>
            <x14:dxf>
              <font>
                <b/>
                <i val="0"/>
                <color auto="1"/>
              </font>
              <fill>
                <patternFill>
                  <bgColor rgb="FFFFFF00"/>
                </patternFill>
              </fill>
            </x14:dxf>
          </x14:cfRule>
          <x14:cfRule type="containsText" priority="4354" operator="containsText" id="{23F7A003-65A4-4E47-A417-3877DD12087D}">
            <xm:f>NOT(ISERROR(SEARCH('Listados Datos'!$T$6,AT494)))</xm:f>
            <xm:f>'Listados Datos'!$T$6</xm:f>
            <x14:dxf>
              <font>
                <b/>
                <i val="0"/>
              </font>
              <fill>
                <patternFill>
                  <bgColor rgb="FF92D050"/>
                </patternFill>
              </fill>
            </x14:dxf>
          </x14:cfRule>
          <xm:sqref>AT494</xm:sqref>
        </x14:conditionalFormatting>
        <x14:conditionalFormatting xmlns:xm="http://schemas.microsoft.com/office/excel/2006/main">
          <x14:cfRule type="containsText" priority="4111" operator="containsText" id="{21B8E79D-7781-4A47-AC09-EFD3A5CDA5C2}">
            <xm:f>NOT(ISERROR(SEARCH('Listados Datos'!$P$3,AR507)))</xm:f>
            <xm:f>'Listados Datos'!$P$3</xm:f>
            <x14:dxf>
              <fill>
                <patternFill>
                  <bgColor rgb="FF99CC00"/>
                </patternFill>
              </fill>
            </x14:dxf>
          </x14:cfRule>
          <x14:cfRule type="containsText" priority="4112" operator="containsText" id="{123F414A-C5BF-459F-BE32-70EEEBE23B88}">
            <xm:f>NOT(ISERROR(SEARCH('Listados Datos'!$P$4,AR507)))</xm:f>
            <xm:f>'Listados Datos'!$P$4</xm:f>
            <x14:dxf>
              <fill>
                <patternFill>
                  <bgColor rgb="FF33CC33"/>
                </patternFill>
              </fill>
            </x14:dxf>
          </x14:cfRule>
          <x14:cfRule type="containsText" priority="4113" operator="containsText" id="{909C6438-895A-40F4-9113-7842676C1B75}">
            <xm:f>NOT(ISERROR(SEARCH('Listados Datos'!$P$5,AR507)))</xm:f>
            <xm:f>'Listados Datos'!$P$5</xm:f>
            <x14:dxf>
              <fill>
                <patternFill>
                  <bgColor rgb="FFFFFF00"/>
                </patternFill>
              </fill>
            </x14:dxf>
          </x14:cfRule>
          <x14:cfRule type="containsText" priority="4114" operator="containsText" id="{AB684BFB-3BBD-46AE-9FAF-6384CA319452}">
            <xm:f>NOT(ISERROR(SEARCH('Listados Datos'!$P$6,AR507)))</xm:f>
            <xm:f>'Listados Datos'!$P$6</xm:f>
            <x14:dxf>
              <fill>
                <patternFill>
                  <bgColor rgb="FFFFC000"/>
                </patternFill>
              </fill>
            </x14:dxf>
          </x14:cfRule>
          <x14:cfRule type="containsText" priority="4115" operator="containsText" id="{6C65770E-4C3B-4638-9864-C828DD2ACD56}">
            <xm:f>NOT(ISERROR(SEARCH('Listados Datos'!$P$7,AR507)))</xm:f>
            <xm:f>'Listados Datos'!$P$7</xm:f>
            <x14:dxf>
              <fill>
                <patternFill>
                  <bgColor rgb="FFFF0000"/>
                </patternFill>
              </fill>
            </x14:dxf>
          </x14:cfRule>
          <xm:sqref>AR507</xm:sqref>
        </x14:conditionalFormatting>
        <x14:conditionalFormatting xmlns:xm="http://schemas.microsoft.com/office/excel/2006/main">
          <x14:cfRule type="containsText" priority="4121" operator="containsText" id="{E9B0B28F-E66F-40FB-BBED-BE1D7B487DCC}">
            <xm:f>NOT(ISERROR(SEARCH('Listados Datos'!$T$3,AT507)))</xm:f>
            <xm:f>'Listados Datos'!$T$3</xm:f>
            <x14:dxf>
              <fill>
                <patternFill patternType="solid">
                  <bgColor rgb="FFC00000"/>
                </patternFill>
              </fill>
            </x14:dxf>
          </x14:cfRule>
          <x14:cfRule type="containsText" priority="4122" operator="containsText" id="{242F0E3E-A081-49FF-90A3-04712C1502DA}">
            <xm:f>NOT(ISERROR(SEARCH('Listados Datos'!$T$4,AT507)))</xm:f>
            <xm:f>'Listados Datos'!$T$4</xm:f>
            <x14:dxf>
              <font>
                <b/>
                <i val="0"/>
                <color theme="0"/>
              </font>
              <fill>
                <patternFill>
                  <bgColor rgb="FFE26B0A"/>
                </patternFill>
              </fill>
            </x14:dxf>
          </x14:cfRule>
          <x14:cfRule type="containsText" priority="4123" operator="containsText" id="{AC16F3A5-1EB4-42A4-88E8-4F56D1CE2E73}">
            <xm:f>NOT(ISERROR(SEARCH('Listados Datos'!$T$5,AT507)))</xm:f>
            <xm:f>'Listados Datos'!$T$5</xm:f>
            <x14:dxf>
              <font>
                <b/>
                <i val="0"/>
                <color auto="1"/>
              </font>
              <fill>
                <patternFill>
                  <bgColor rgb="FFFFFF00"/>
                </patternFill>
              </fill>
            </x14:dxf>
          </x14:cfRule>
          <x14:cfRule type="containsText" priority="4124" operator="containsText" id="{88010EC2-39E9-420B-909C-461382120170}">
            <xm:f>NOT(ISERROR(SEARCH('Listados Datos'!$T$6,AT507)))</xm:f>
            <xm:f>'Listados Datos'!$T$6</xm:f>
            <x14:dxf>
              <font>
                <b/>
                <i val="0"/>
              </font>
              <fill>
                <patternFill>
                  <bgColor rgb="FF92D050"/>
                </patternFill>
              </fill>
            </x14:dxf>
          </x14:cfRule>
          <xm:sqref>AT507</xm:sqref>
        </x14:conditionalFormatting>
        <x14:conditionalFormatting xmlns:xm="http://schemas.microsoft.com/office/excel/2006/main">
          <x14:cfRule type="containsText" priority="4079" operator="containsText" id="{85069120-58CB-4E48-89BF-8C7AE8451DE6}">
            <xm:f>NOT(ISERROR(SEARCH('Listados Datos'!$T$3,AT504)))</xm:f>
            <xm:f>'Listados Datos'!$T$3</xm:f>
            <x14:dxf>
              <fill>
                <patternFill patternType="solid">
                  <bgColor rgb="FFC00000"/>
                </patternFill>
              </fill>
            </x14:dxf>
          </x14:cfRule>
          <x14:cfRule type="containsText" priority="4080" operator="containsText" id="{9BE8C74F-0CB2-49C0-AF3A-D7420AF9DE87}">
            <xm:f>NOT(ISERROR(SEARCH('Listados Datos'!$T$4,AT504)))</xm:f>
            <xm:f>'Listados Datos'!$T$4</xm:f>
            <x14:dxf>
              <font>
                <b/>
                <i val="0"/>
                <color theme="0"/>
              </font>
              <fill>
                <patternFill>
                  <bgColor rgb="FFE26B0A"/>
                </patternFill>
              </fill>
            </x14:dxf>
          </x14:cfRule>
          <x14:cfRule type="containsText" priority="4081" operator="containsText" id="{7BFACA42-C4DC-41D7-8E2D-39AD542E5A0F}">
            <xm:f>NOT(ISERROR(SEARCH('Listados Datos'!$T$5,AT504)))</xm:f>
            <xm:f>'Listados Datos'!$T$5</xm:f>
            <x14:dxf>
              <font>
                <b/>
                <i val="0"/>
                <color auto="1"/>
              </font>
              <fill>
                <patternFill>
                  <bgColor rgb="FFFFFF00"/>
                </patternFill>
              </fill>
            </x14:dxf>
          </x14:cfRule>
          <x14:cfRule type="containsText" priority="4082" operator="containsText" id="{1B4E4A4E-6293-4CA5-A353-99168316F31F}">
            <xm:f>NOT(ISERROR(SEARCH('Listados Datos'!$T$6,AT504)))</xm:f>
            <xm:f>'Listados Datos'!$T$6</xm:f>
            <x14:dxf>
              <font>
                <b/>
                <i val="0"/>
              </font>
              <fill>
                <patternFill>
                  <bgColor rgb="FF92D050"/>
                </patternFill>
              </fill>
            </x14:dxf>
          </x14:cfRule>
          <xm:sqref>AT504</xm:sqref>
        </x14:conditionalFormatting>
        <x14:conditionalFormatting xmlns:xm="http://schemas.microsoft.com/office/excel/2006/main">
          <x14:cfRule type="containsText" priority="4069" operator="containsText" id="{00CB9E9D-05F0-4963-83C3-E9DBA4BEC769}">
            <xm:f>NOT(ISERROR(SEARCH('Listados Datos'!$P$3,AR504)))</xm:f>
            <xm:f>'Listados Datos'!$P$3</xm:f>
            <x14:dxf>
              <fill>
                <patternFill>
                  <bgColor rgb="FF99CC00"/>
                </patternFill>
              </fill>
            </x14:dxf>
          </x14:cfRule>
          <x14:cfRule type="containsText" priority="4070" operator="containsText" id="{01C7F6FA-CE3A-4CC3-8D94-D3C64FBE5B7E}">
            <xm:f>NOT(ISERROR(SEARCH('Listados Datos'!$P$4,AR504)))</xm:f>
            <xm:f>'Listados Datos'!$P$4</xm:f>
            <x14:dxf>
              <fill>
                <patternFill>
                  <bgColor rgb="FF33CC33"/>
                </patternFill>
              </fill>
            </x14:dxf>
          </x14:cfRule>
          <x14:cfRule type="containsText" priority="4071" operator="containsText" id="{CA9A06B3-6A54-41CB-BA42-087190558E95}">
            <xm:f>NOT(ISERROR(SEARCH('Listados Datos'!$P$5,AR504)))</xm:f>
            <xm:f>'Listados Datos'!$P$5</xm:f>
            <x14:dxf>
              <fill>
                <patternFill>
                  <bgColor rgb="FFFFFF00"/>
                </patternFill>
              </fill>
            </x14:dxf>
          </x14:cfRule>
          <x14:cfRule type="containsText" priority="4072" operator="containsText" id="{C17E7A8F-DABD-48EE-B0BF-398F1CD56564}">
            <xm:f>NOT(ISERROR(SEARCH('Listados Datos'!$P$6,AR504)))</xm:f>
            <xm:f>'Listados Datos'!$P$6</xm:f>
            <x14:dxf>
              <fill>
                <patternFill>
                  <bgColor rgb="FFFFC000"/>
                </patternFill>
              </fill>
            </x14:dxf>
          </x14:cfRule>
          <x14:cfRule type="containsText" priority="4073" operator="containsText" id="{E048E39C-D63B-4CBF-9892-3681CF79E2E4}">
            <xm:f>NOT(ISERROR(SEARCH('Listados Datos'!$P$7,AR504)))</xm:f>
            <xm:f>'Listados Datos'!$P$7</xm:f>
            <x14:dxf>
              <fill>
                <patternFill>
                  <bgColor rgb="FFFF0000"/>
                </patternFill>
              </fill>
            </x14:dxf>
          </x14:cfRule>
          <xm:sqref>AR504</xm:sqref>
        </x14:conditionalFormatting>
        <x14:conditionalFormatting xmlns:xm="http://schemas.microsoft.com/office/excel/2006/main">
          <x14:cfRule type="containsText" priority="4187" operator="containsText" id="{C33D20E0-6BBE-4492-B717-B1960F6304F4}">
            <xm:f>NOT(ISERROR(SEARCH('Listados Datos'!$T$3,AF502)))</xm:f>
            <xm:f>'Listados Datos'!$T$3</xm:f>
            <x14:dxf>
              <fill>
                <patternFill patternType="solid">
                  <bgColor rgb="FFC00000"/>
                </patternFill>
              </fill>
            </x14:dxf>
          </x14:cfRule>
          <x14:cfRule type="containsText" priority="4188" operator="containsText" id="{0F1F20E0-8DCF-4DB3-8BFB-6B509504771D}">
            <xm:f>NOT(ISERROR(SEARCH('Listados Datos'!$T$4,AF502)))</xm:f>
            <xm:f>'Listados Datos'!$T$4</xm:f>
            <x14:dxf>
              <font>
                <b/>
                <i val="0"/>
                <color theme="0"/>
              </font>
              <fill>
                <patternFill>
                  <bgColor rgb="FFE26B0A"/>
                </patternFill>
              </fill>
            </x14:dxf>
          </x14:cfRule>
          <x14:cfRule type="containsText" priority="4189" operator="containsText" id="{06D1485C-7683-4B27-86C5-51D5CCA250ED}">
            <xm:f>NOT(ISERROR(SEARCH('Listados Datos'!$T$5,AF502)))</xm:f>
            <xm:f>'Listados Datos'!$T$5</xm:f>
            <x14:dxf>
              <font>
                <b/>
                <i val="0"/>
                <color auto="1"/>
              </font>
              <fill>
                <patternFill>
                  <bgColor rgb="FFFFFF00"/>
                </patternFill>
              </fill>
            </x14:dxf>
          </x14:cfRule>
          <x14:cfRule type="containsText" priority="4190" operator="containsText" id="{ACB46922-ED1A-41F9-9C61-E3A2D8BA981A}">
            <xm:f>NOT(ISERROR(SEARCH('Listados Datos'!$T$6,AF502)))</xm:f>
            <xm:f>'Listados Datos'!$T$6</xm:f>
            <x14:dxf>
              <font>
                <b/>
                <i val="0"/>
              </font>
              <fill>
                <patternFill>
                  <bgColor rgb="FF92D050"/>
                </patternFill>
              </fill>
            </x14:dxf>
          </x14:cfRule>
          <xm:sqref>AF502:AF503 AF507</xm:sqref>
        </x14:conditionalFormatting>
        <x14:conditionalFormatting xmlns:xm="http://schemas.microsoft.com/office/excel/2006/main">
          <x14:cfRule type="containsText" priority="4183" operator="containsText" id="{5B84CB9F-256F-4EBD-A077-CF9511F0EAD7}">
            <xm:f>NOT(ISERROR(SEARCH('Listados Datos'!$T$3,AB502)))</xm:f>
            <xm:f>'Listados Datos'!$T$3</xm:f>
            <x14:dxf>
              <fill>
                <patternFill patternType="solid">
                  <bgColor rgb="FFC00000"/>
                </patternFill>
              </fill>
            </x14:dxf>
          </x14:cfRule>
          <x14:cfRule type="containsText" priority="4184" operator="containsText" id="{5FE735EF-1949-4C13-AB40-353C8D0E164F}">
            <xm:f>NOT(ISERROR(SEARCH('Listados Datos'!$T$4,AB502)))</xm:f>
            <xm:f>'Listados Datos'!$T$4</xm:f>
            <x14:dxf>
              <font>
                <b/>
                <i val="0"/>
                <color theme="0"/>
              </font>
              <fill>
                <patternFill>
                  <bgColor rgb="FFE26B0A"/>
                </patternFill>
              </fill>
            </x14:dxf>
          </x14:cfRule>
          <x14:cfRule type="containsText" priority="4185" operator="containsText" id="{B7AA6BAF-97A3-4DBD-B377-6C77B93AE6C5}">
            <xm:f>NOT(ISERROR(SEARCH('Listados Datos'!$T$5,AB502)))</xm:f>
            <xm:f>'Listados Datos'!$T$5</xm:f>
            <x14:dxf>
              <font>
                <b/>
                <i val="0"/>
                <color auto="1"/>
              </font>
              <fill>
                <patternFill>
                  <bgColor rgb="FFFFFF00"/>
                </patternFill>
              </fill>
            </x14:dxf>
          </x14:cfRule>
          <x14:cfRule type="containsText" priority="4186" operator="containsText" id="{2279AE12-3510-4064-AD49-95515FDAF48B}">
            <xm:f>NOT(ISERROR(SEARCH('Listados Datos'!$T$6,AB502)))</xm:f>
            <xm:f>'Listados Datos'!$T$6</xm:f>
            <x14:dxf>
              <font>
                <b/>
                <i val="0"/>
              </font>
              <fill>
                <patternFill>
                  <bgColor rgb="FF92D050"/>
                </patternFill>
              </fill>
            </x14:dxf>
          </x14:cfRule>
          <xm:sqref>AB502:AB503</xm:sqref>
        </x14:conditionalFormatting>
        <x14:conditionalFormatting xmlns:xm="http://schemas.microsoft.com/office/excel/2006/main">
          <x14:cfRule type="containsText" priority="4173" operator="containsText" id="{E0DBDC46-C5CA-4BB4-865F-9B6081CF3B17}">
            <xm:f>NOT(ISERROR(SEARCH('Listados Datos'!$P$3,Z502)))</xm:f>
            <xm:f>'Listados Datos'!$P$3</xm:f>
            <x14:dxf>
              <fill>
                <patternFill>
                  <bgColor rgb="FF99CC00"/>
                </patternFill>
              </fill>
            </x14:dxf>
          </x14:cfRule>
          <x14:cfRule type="containsText" priority="4174" operator="containsText" id="{D425023F-FDBA-4A80-9620-8D12D45727E6}">
            <xm:f>NOT(ISERROR(SEARCH('Listados Datos'!$P$4,Z502)))</xm:f>
            <xm:f>'Listados Datos'!$P$4</xm:f>
            <x14:dxf>
              <fill>
                <patternFill>
                  <bgColor rgb="FF33CC33"/>
                </patternFill>
              </fill>
            </x14:dxf>
          </x14:cfRule>
          <x14:cfRule type="containsText" priority="4175" operator="containsText" id="{8481223D-22D0-43F1-AD00-299AAFE8128B}">
            <xm:f>NOT(ISERROR(SEARCH('Listados Datos'!$P$5,Z502)))</xm:f>
            <xm:f>'Listados Datos'!$P$5</xm:f>
            <x14:dxf>
              <fill>
                <patternFill>
                  <bgColor rgb="FFFFFF00"/>
                </patternFill>
              </fill>
            </x14:dxf>
          </x14:cfRule>
          <x14:cfRule type="containsText" priority="4176" operator="containsText" id="{6FF47238-4D4E-4797-85FB-9B3557E937AD}">
            <xm:f>NOT(ISERROR(SEARCH('Listados Datos'!$P$6,Z502)))</xm:f>
            <xm:f>'Listados Datos'!$P$6</xm:f>
            <x14:dxf>
              <fill>
                <patternFill>
                  <bgColor rgb="FFFFC000"/>
                </patternFill>
              </fill>
            </x14:dxf>
          </x14:cfRule>
          <x14:cfRule type="containsText" priority="4177" operator="containsText" id="{954C4936-5192-4AB2-BB9B-1DE03D40B0A1}">
            <xm:f>NOT(ISERROR(SEARCH('Listados Datos'!$P$7,Z502)))</xm:f>
            <xm:f>'Listados Datos'!$P$7</xm:f>
            <x14:dxf>
              <fill>
                <patternFill>
                  <bgColor rgb="FFFF0000"/>
                </patternFill>
              </fill>
            </x14:dxf>
          </x14:cfRule>
          <xm:sqref>Z502:Z503</xm:sqref>
        </x14:conditionalFormatting>
        <x14:conditionalFormatting xmlns:xm="http://schemas.microsoft.com/office/excel/2006/main">
          <x14:cfRule type="containsText" priority="4149" operator="containsText" id="{4037AE2C-5787-4177-A4CD-F41FDE122676}">
            <xm:f>NOT(ISERROR(SEARCH('Listados Datos'!$T$3,AT502)))</xm:f>
            <xm:f>'Listados Datos'!$T$3</xm:f>
            <x14:dxf>
              <fill>
                <patternFill patternType="solid">
                  <bgColor rgb="FFC00000"/>
                </patternFill>
              </fill>
            </x14:dxf>
          </x14:cfRule>
          <x14:cfRule type="containsText" priority="4150" operator="containsText" id="{C3631F09-1FA1-4481-A671-FA26817506A1}">
            <xm:f>NOT(ISERROR(SEARCH('Listados Datos'!$T$4,AT502)))</xm:f>
            <xm:f>'Listados Datos'!$T$4</xm:f>
            <x14:dxf>
              <font>
                <b/>
                <i val="0"/>
                <color theme="0"/>
              </font>
              <fill>
                <patternFill>
                  <bgColor rgb="FFE26B0A"/>
                </patternFill>
              </fill>
            </x14:dxf>
          </x14:cfRule>
          <x14:cfRule type="containsText" priority="4151" operator="containsText" id="{C0323653-5761-4C8B-8259-AE70BE724D7B}">
            <xm:f>NOT(ISERROR(SEARCH('Listados Datos'!$T$5,AT502)))</xm:f>
            <xm:f>'Listados Datos'!$T$5</xm:f>
            <x14:dxf>
              <font>
                <b/>
                <i val="0"/>
                <color auto="1"/>
              </font>
              <fill>
                <patternFill>
                  <bgColor rgb="FFFFFF00"/>
                </patternFill>
              </fill>
            </x14:dxf>
          </x14:cfRule>
          <x14:cfRule type="containsText" priority="4152" operator="containsText" id="{437B0FA4-D3D0-48BF-A919-8D653A98C7FD}">
            <xm:f>NOT(ISERROR(SEARCH('Listados Datos'!$T$6,AT502)))</xm:f>
            <xm:f>'Listados Datos'!$T$6</xm:f>
            <x14:dxf>
              <font>
                <b/>
                <i val="0"/>
              </font>
              <fill>
                <patternFill>
                  <bgColor rgb="FF92D050"/>
                </patternFill>
              </fill>
            </x14:dxf>
          </x14:cfRule>
          <xm:sqref>AT502</xm:sqref>
        </x14:conditionalFormatting>
        <x14:conditionalFormatting xmlns:xm="http://schemas.microsoft.com/office/excel/2006/main">
          <x14:cfRule type="containsText" priority="4139" operator="containsText" id="{57CC2A7E-D0BB-4984-85BD-470BADA8C7E2}">
            <xm:f>NOT(ISERROR(SEARCH('Listados Datos'!$P$3,AR502)))</xm:f>
            <xm:f>'Listados Datos'!$P$3</xm:f>
            <x14:dxf>
              <fill>
                <patternFill>
                  <bgColor rgb="FF99CC00"/>
                </patternFill>
              </fill>
            </x14:dxf>
          </x14:cfRule>
          <x14:cfRule type="containsText" priority="4140" operator="containsText" id="{621174B6-8682-4242-891F-EB611F4F05A3}">
            <xm:f>NOT(ISERROR(SEARCH('Listados Datos'!$P$4,AR502)))</xm:f>
            <xm:f>'Listados Datos'!$P$4</xm:f>
            <x14:dxf>
              <fill>
                <patternFill>
                  <bgColor rgb="FF33CC33"/>
                </patternFill>
              </fill>
            </x14:dxf>
          </x14:cfRule>
          <x14:cfRule type="containsText" priority="4141" operator="containsText" id="{34EA50BE-274F-46CC-B808-29959A5641D4}">
            <xm:f>NOT(ISERROR(SEARCH('Listados Datos'!$P$5,AR502)))</xm:f>
            <xm:f>'Listados Datos'!$P$5</xm:f>
            <x14:dxf>
              <fill>
                <patternFill>
                  <bgColor rgb="FFFFFF00"/>
                </patternFill>
              </fill>
            </x14:dxf>
          </x14:cfRule>
          <x14:cfRule type="containsText" priority="4142" operator="containsText" id="{2CD0CAEE-C148-44C0-A4A9-4362F75DE752}">
            <xm:f>NOT(ISERROR(SEARCH('Listados Datos'!$P$6,AR502)))</xm:f>
            <xm:f>'Listados Datos'!$P$6</xm:f>
            <x14:dxf>
              <fill>
                <patternFill>
                  <bgColor rgb="FFFFC000"/>
                </patternFill>
              </fill>
            </x14:dxf>
          </x14:cfRule>
          <x14:cfRule type="containsText" priority="4143" operator="containsText" id="{9F280812-DB57-4690-A22A-EDE3736B9C52}">
            <xm:f>NOT(ISERROR(SEARCH('Listados Datos'!$P$7,AR502)))</xm:f>
            <xm:f>'Listados Datos'!$P$7</xm:f>
            <x14:dxf>
              <fill>
                <patternFill>
                  <bgColor rgb="FFFF0000"/>
                </patternFill>
              </fill>
            </x14:dxf>
          </x14:cfRule>
          <xm:sqref>AR502</xm:sqref>
        </x14:conditionalFormatting>
        <x14:conditionalFormatting xmlns:xm="http://schemas.microsoft.com/office/excel/2006/main">
          <x14:cfRule type="containsText" priority="4135" operator="containsText" id="{C6F76827-2B7F-4879-8461-03716E6BB87B}">
            <xm:f>NOT(ISERROR(SEARCH('Listados Datos'!$T$3,AT503)))</xm:f>
            <xm:f>'Listados Datos'!$T$3</xm:f>
            <x14:dxf>
              <fill>
                <patternFill patternType="solid">
                  <bgColor rgb="FFC00000"/>
                </patternFill>
              </fill>
            </x14:dxf>
          </x14:cfRule>
          <x14:cfRule type="containsText" priority="4136" operator="containsText" id="{3A1517B1-86F2-4529-988B-170F802F93F7}">
            <xm:f>NOT(ISERROR(SEARCH('Listados Datos'!$T$4,AT503)))</xm:f>
            <xm:f>'Listados Datos'!$T$4</xm:f>
            <x14:dxf>
              <font>
                <b/>
                <i val="0"/>
                <color theme="0"/>
              </font>
              <fill>
                <patternFill>
                  <bgColor rgb="FFE26B0A"/>
                </patternFill>
              </fill>
            </x14:dxf>
          </x14:cfRule>
          <x14:cfRule type="containsText" priority="4137" operator="containsText" id="{C7AC6DFA-3F33-4A9C-8DFF-4F80321C1679}">
            <xm:f>NOT(ISERROR(SEARCH('Listados Datos'!$T$5,AT503)))</xm:f>
            <xm:f>'Listados Datos'!$T$5</xm:f>
            <x14:dxf>
              <font>
                <b/>
                <i val="0"/>
                <color auto="1"/>
              </font>
              <fill>
                <patternFill>
                  <bgColor rgb="FFFFFF00"/>
                </patternFill>
              </fill>
            </x14:dxf>
          </x14:cfRule>
          <x14:cfRule type="containsText" priority="4138" operator="containsText" id="{4F38EB48-D6FC-4B67-A0C8-CC972F9F0E02}">
            <xm:f>NOT(ISERROR(SEARCH('Listados Datos'!$T$6,AT503)))</xm:f>
            <xm:f>'Listados Datos'!$T$6</xm:f>
            <x14:dxf>
              <font>
                <b/>
                <i val="0"/>
              </font>
              <fill>
                <patternFill>
                  <bgColor rgb="FF92D050"/>
                </patternFill>
              </fill>
            </x14:dxf>
          </x14:cfRule>
          <xm:sqref>AT503</xm:sqref>
        </x14:conditionalFormatting>
        <x14:conditionalFormatting xmlns:xm="http://schemas.microsoft.com/office/excel/2006/main">
          <x14:cfRule type="containsText" priority="4125" operator="containsText" id="{53FE7736-6C70-4769-A112-01CA5DACDB94}">
            <xm:f>NOT(ISERROR(SEARCH('Listados Datos'!$P$3,AR503)))</xm:f>
            <xm:f>'Listados Datos'!$P$3</xm:f>
            <x14:dxf>
              <fill>
                <patternFill>
                  <bgColor rgb="FF99CC00"/>
                </patternFill>
              </fill>
            </x14:dxf>
          </x14:cfRule>
          <x14:cfRule type="containsText" priority="4126" operator="containsText" id="{32609008-F1CC-4804-9E17-67466C343CE8}">
            <xm:f>NOT(ISERROR(SEARCH('Listados Datos'!$P$4,AR503)))</xm:f>
            <xm:f>'Listados Datos'!$P$4</xm:f>
            <x14:dxf>
              <fill>
                <patternFill>
                  <bgColor rgb="FF33CC33"/>
                </patternFill>
              </fill>
            </x14:dxf>
          </x14:cfRule>
          <x14:cfRule type="containsText" priority="4127" operator="containsText" id="{A1327F82-EBE9-4FE1-8D5C-E5AC9AE4FA51}">
            <xm:f>NOT(ISERROR(SEARCH('Listados Datos'!$P$5,AR503)))</xm:f>
            <xm:f>'Listados Datos'!$P$5</xm:f>
            <x14:dxf>
              <fill>
                <patternFill>
                  <bgColor rgb="FFFFFF00"/>
                </patternFill>
              </fill>
            </x14:dxf>
          </x14:cfRule>
          <x14:cfRule type="containsText" priority="4128" operator="containsText" id="{4537B2E9-E8E1-4E46-9487-8B796475A18B}">
            <xm:f>NOT(ISERROR(SEARCH('Listados Datos'!$P$6,AR503)))</xm:f>
            <xm:f>'Listados Datos'!$P$6</xm:f>
            <x14:dxf>
              <fill>
                <patternFill>
                  <bgColor rgb="FFFFC000"/>
                </patternFill>
              </fill>
            </x14:dxf>
          </x14:cfRule>
          <x14:cfRule type="containsText" priority="4129" operator="containsText" id="{E1CC3117-C8C3-4259-9359-EFDE29EDB323}">
            <xm:f>NOT(ISERROR(SEARCH('Listados Datos'!$P$7,AR503)))</xm:f>
            <xm:f>'Listados Datos'!$P$7</xm:f>
            <x14:dxf>
              <fill>
                <patternFill>
                  <bgColor rgb="FFFF0000"/>
                </patternFill>
              </fill>
            </x14:dxf>
          </x14:cfRule>
          <xm:sqref>AR503</xm:sqref>
        </x14:conditionalFormatting>
        <x14:conditionalFormatting xmlns:xm="http://schemas.microsoft.com/office/excel/2006/main">
          <x14:cfRule type="containsText" priority="3985" operator="containsText" id="{1A3BFA00-44B8-4A16-9449-37C98BB5EAE2}">
            <xm:f>NOT(ISERROR(SEARCH('Listados Datos'!$T$3,AT513)))</xm:f>
            <xm:f>'Listados Datos'!$T$3</xm:f>
            <x14:dxf>
              <fill>
                <patternFill patternType="solid">
                  <bgColor rgb="FFC00000"/>
                </patternFill>
              </fill>
            </x14:dxf>
          </x14:cfRule>
          <x14:cfRule type="containsText" priority="3986" operator="containsText" id="{E78D4EEA-17A2-4B86-AAF9-45DC1787DDB5}">
            <xm:f>NOT(ISERROR(SEARCH('Listados Datos'!$T$4,AT513)))</xm:f>
            <xm:f>'Listados Datos'!$T$4</xm:f>
            <x14:dxf>
              <font>
                <b/>
                <i val="0"/>
                <color theme="0"/>
              </font>
              <fill>
                <patternFill>
                  <bgColor rgb="FFE26B0A"/>
                </patternFill>
              </fill>
            </x14:dxf>
          </x14:cfRule>
          <x14:cfRule type="containsText" priority="3987" operator="containsText" id="{8F6FD65B-CF0D-4003-8A7E-C352E0FAB17B}">
            <xm:f>NOT(ISERROR(SEARCH('Listados Datos'!$T$5,AT513)))</xm:f>
            <xm:f>'Listados Datos'!$T$5</xm:f>
            <x14:dxf>
              <font>
                <b/>
                <i val="0"/>
                <color auto="1"/>
              </font>
              <fill>
                <patternFill>
                  <bgColor rgb="FFFFFF00"/>
                </patternFill>
              </fill>
            </x14:dxf>
          </x14:cfRule>
          <x14:cfRule type="containsText" priority="3988" operator="containsText" id="{51038F0F-51F0-47C1-9B07-A37B9287F1CF}">
            <xm:f>NOT(ISERROR(SEARCH('Listados Datos'!$T$6,AT513)))</xm:f>
            <xm:f>'Listados Datos'!$T$6</xm:f>
            <x14:dxf>
              <font>
                <b/>
                <i val="0"/>
              </font>
              <fill>
                <patternFill>
                  <bgColor rgb="FF92D050"/>
                </patternFill>
              </fill>
            </x14:dxf>
          </x14:cfRule>
          <xm:sqref>AT513</xm:sqref>
        </x14:conditionalFormatting>
        <x14:conditionalFormatting xmlns:xm="http://schemas.microsoft.com/office/excel/2006/main">
          <x14:cfRule type="containsText" priority="3975" operator="containsText" id="{3613DFA0-3E7D-4555-89D4-1176FA1CB3FE}">
            <xm:f>NOT(ISERROR(SEARCH('Listados Datos'!$P$3,AR513)))</xm:f>
            <xm:f>'Listados Datos'!$P$3</xm:f>
            <x14:dxf>
              <fill>
                <patternFill>
                  <bgColor rgb="FF99CC00"/>
                </patternFill>
              </fill>
            </x14:dxf>
          </x14:cfRule>
          <x14:cfRule type="containsText" priority="3976" operator="containsText" id="{FCBE087D-ECC4-4ABF-A1AC-FA7D5469B88E}">
            <xm:f>NOT(ISERROR(SEARCH('Listados Datos'!$P$4,AR513)))</xm:f>
            <xm:f>'Listados Datos'!$P$4</xm:f>
            <x14:dxf>
              <fill>
                <patternFill>
                  <bgColor rgb="FF33CC33"/>
                </patternFill>
              </fill>
            </x14:dxf>
          </x14:cfRule>
          <x14:cfRule type="containsText" priority="3977" operator="containsText" id="{985D8CF7-F7EF-4576-A040-4202B1420961}">
            <xm:f>NOT(ISERROR(SEARCH('Listados Datos'!$P$5,AR513)))</xm:f>
            <xm:f>'Listados Datos'!$P$5</xm:f>
            <x14:dxf>
              <fill>
                <patternFill>
                  <bgColor rgb="FFFFFF00"/>
                </patternFill>
              </fill>
            </x14:dxf>
          </x14:cfRule>
          <x14:cfRule type="containsText" priority="3978" operator="containsText" id="{6C3D532E-FC6A-4E7E-9DD2-5ED97ECBA594}">
            <xm:f>NOT(ISERROR(SEARCH('Listados Datos'!$P$6,AR513)))</xm:f>
            <xm:f>'Listados Datos'!$P$6</xm:f>
            <x14:dxf>
              <fill>
                <patternFill>
                  <bgColor rgb="FFFFC000"/>
                </patternFill>
              </fill>
            </x14:dxf>
          </x14:cfRule>
          <x14:cfRule type="containsText" priority="3979" operator="containsText" id="{87C8671D-F851-43EA-8684-22FE9AEEB65A}">
            <xm:f>NOT(ISERROR(SEARCH('Listados Datos'!$P$7,AR513)))</xm:f>
            <xm:f>'Listados Datos'!$P$7</xm:f>
            <x14:dxf>
              <fill>
                <patternFill>
                  <bgColor rgb="FFFF0000"/>
                </patternFill>
              </fill>
            </x14:dxf>
          </x14:cfRule>
          <xm:sqref>AR513</xm:sqref>
        </x14:conditionalFormatting>
        <x14:conditionalFormatting xmlns:xm="http://schemas.microsoft.com/office/excel/2006/main">
          <x14:cfRule type="containsText" priority="4107" operator="containsText" id="{8EE2A2FE-4930-46B5-868B-5022C7AE08AB}">
            <xm:f>NOT(ISERROR(SEARCH('Listados Datos'!$T$3,AF504)))</xm:f>
            <xm:f>'Listados Datos'!$T$3</xm:f>
            <x14:dxf>
              <fill>
                <patternFill patternType="solid">
                  <bgColor rgb="FFC00000"/>
                </patternFill>
              </fill>
            </x14:dxf>
          </x14:cfRule>
          <x14:cfRule type="containsText" priority="4108" operator="containsText" id="{2EC0F134-6592-4396-968E-409FC1528E5E}">
            <xm:f>NOT(ISERROR(SEARCH('Listados Datos'!$T$4,AF504)))</xm:f>
            <xm:f>'Listados Datos'!$T$4</xm:f>
            <x14:dxf>
              <font>
                <b/>
                <i val="0"/>
                <color theme="0"/>
              </font>
              <fill>
                <patternFill>
                  <bgColor rgb="FFE26B0A"/>
                </patternFill>
              </fill>
            </x14:dxf>
          </x14:cfRule>
          <x14:cfRule type="containsText" priority="4109" operator="containsText" id="{245AC425-F575-434E-86F3-0823867875B4}">
            <xm:f>NOT(ISERROR(SEARCH('Listados Datos'!$T$5,AF504)))</xm:f>
            <xm:f>'Listados Datos'!$T$5</xm:f>
            <x14:dxf>
              <font>
                <b/>
                <i val="0"/>
                <color auto="1"/>
              </font>
              <fill>
                <patternFill>
                  <bgColor rgb="FFFFFF00"/>
                </patternFill>
              </fill>
            </x14:dxf>
          </x14:cfRule>
          <x14:cfRule type="containsText" priority="4110" operator="containsText" id="{932664E4-8FAE-4240-8AD8-EE1DCFBE2173}">
            <xm:f>NOT(ISERROR(SEARCH('Listados Datos'!$T$6,AF504)))</xm:f>
            <xm:f>'Listados Datos'!$T$6</xm:f>
            <x14:dxf>
              <font>
                <b/>
                <i val="0"/>
              </font>
              <fill>
                <patternFill>
                  <bgColor rgb="FF92D050"/>
                </patternFill>
              </fill>
            </x14:dxf>
          </x14:cfRule>
          <xm:sqref>AF504:AF505</xm:sqref>
        </x14:conditionalFormatting>
        <x14:conditionalFormatting xmlns:xm="http://schemas.microsoft.com/office/excel/2006/main">
          <x14:cfRule type="containsText" priority="4103" operator="containsText" id="{D4574F05-542C-4F20-9ECC-3AAAC1BA829C}">
            <xm:f>NOT(ISERROR(SEARCH('Listados Datos'!$T$3,AB504)))</xm:f>
            <xm:f>'Listados Datos'!$T$3</xm:f>
            <x14:dxf>
              <fill>
                <patternFill patternType="solid">
                  <bgColor rgb="FFC00000"/>
                </patternFill>
              </fill>
            </x14:dxf>
          </x14:cfRule>
          <x14:cfRule type="containsText" priority="4104" operator="containsText" id="{A14769A6-4FB5-4FA9-B0AC-B70ABEACCFD0}">
            <xm:f>NOT(ISERROR(SEARCH('Listados Datos'!$T$4,AB504)))</xm:f>
            <xm:f>'Listados Datos'!$T$4</xm:f>
            <x14:dxf>
              <font>
                <b/>
                <i val="0"/>
                <color theme="0"/>
              </font>
              <fill>
                <patternFill>
                  <bgColor rgb="FFE26B0A"/>
                </patternFill>
              </fill>
            </x14:dxf>
          </x14:cfRule>
          <x14:cfRule type="containsText" priority="4105" operator="containsText" id="{AA67DA8E-8480-4070-BB4C-D5ED502032E1}">
            <xm:f>NOT(ISERROR(SEARCH('Listados Datos'!$T$5,AB504)))</xm:f>
            <xm:f>'Listados Datos'!$T$5</xm:f>
            <x14:dxf>
              <font>
                <b/>
                <i val="0"/>
                <color auto="1"/>
              </font>
              <fill>
                <patternFill>
                  <bgColor rgb="FFFFFF00"/>
                </patternFill>
              </fill>
            </x14:dxf>
          </x14:cfRule>
          <x14:cfRule type="containsText" priority="4106" operator="containsText" id="{A686E075-5F91-4D9E-8623-B0C681CC2AC6}">
            <xm:f>NOT(ISERROR(SEARCH('Listados Datos'!$T$6,AB504)))</xm:f>
            <xm:f>'Listados Datos'!$T$6</xm:f>
            <x14:dxf>
              <font>
                <b/>
                <i val="0"/>
              </font>
              <fill>
                <patternFill>
                  <bgColor rgb="FF92D050"/>
                </patternFill>
              </fill>
            </x14:dxf>
          </x14:cfRule>
          <xm:sqref>AB504:AB505</xm:sqref>
        </x14:conditionalFormatting>
        <x14:conditionalFormatting xmlns:xm="http://schemas.microsoft.com/office/excel/2006/main">
          <x14:cfRule type="containsText" priority="4093" operator="containsText" id="{0F2142C0-5B6D-41A3-A399-C65138EFDB4D}">
            <xm:f>NOT(ISERROR(SEARCH('Listados Datos'!$P$3,Z504)))</xm:f>
            <xm:f>'Listados Datos'!$P$3</xm:f>
            <x14:dxf>
              <fill>
                <patternFill>
                  <bgColor rgb="FF99CC00"/>
                </patternFill>
              </fill>
            </x14:dxf>
          </x14:cfRule>
          <x14:cfRule type="containsText" priority="4094" operator="containsText" id="{C2DE73B2-516F-4B69-9914-5E5974A128CA}">
            <xm:f>NOT(ISERROR(SEARCH('Listados Datos'!$P$4,Z504)))</xm:f>
            <xm:f>'Listados Datos'!$P$4</xm:f>
            <x14:dxf>
              <fill>
                <patternFill>
                  <bgColor rgb="FF33CC33"/>
                </patternFill>
              </fill>
            </x14:dxf>
          </x14:cfRule>
          <x14:cfRule type="containsText" priority="4095" operator="containsText" id="{DD0CA8E7-9C89-43B4-B28E-70C3DA82E7BE}">
            <xm:f>NOT(ISERROR(SEARCH('Listados Datos'!$P$5,Z504)))</xm:f>
            <xm:f>'Listados Datos'!$P$5</xm:f>
            <x14:dxf>
              <fill>
                <patternFill>
                  <bgColor rgb="FFFFFF00"/>
                </patternFill>
              </fill>
            </x14:dxf>
          </x14:cfRule>
          <x14:cfRule type="containsText" priority="4096" operator="containsText" id="{02DACA3F-7735-49D4-A82F-DFB75184E90A}">
            <xm:f>NOT(ISERROR(SEARCH('Listados Datos'!$P$6,Z504)))</xm:f>
            <xm:f>'Listados Datos'!$P$6</xm:f>
            <x14:dxf>
              <fill>
                <patternFill>
                  <bgColor rgb="FFFFC000"/>
                </patternFill>
              </fill>
            </x14:dxf>
          </x14:cfRule>
          <x14:cfRule type="containsText" priority="4097" operator="containsText" id="{9B958FEF-8439-45AF-9970-222BF7D5BC04}">
            <xm:f>NOT(ISERROR(SEARCH('Listados Datos'!$P$7,Z504)))</xm:f>
            <xm:f>'Listados Datos'!$P$7</xm:f>
            <x14:dxf>
              <fill>
                <patternFill>
                  <bgColor rgb="FFFF0000"/>
                </patternFill>
              </fill>
            </x14:dxf>
          </x14:cfRule>
          <xm:sqref>Z504:Z505</xm:sqref>
        </x14:conditionalFormatting>
        <x14:conditionalFormatting xmlns:xm="http://schemas.microsoft.com/office/excel/2006/main">
          <x14:cfRule type="containsText" priority="3943" operator="containsText" id="{CD2CEC71-77BF-48DB-ADA6-F70CB7B0D867}">
            <xm:f>NOT(ISERROR(SEARCH('Listados Datos'!$T$3,AT510)))</xm:f>
            <xm:f>'Listados Datos'!$T$3</xm:f>
            <x14:dxf>
              <fill>
                <patternFill patternType="solid">
                  <bgColor rgb="FFC00000"/>
                </patternFill>
              </fill>
            </x14:dxf>
          </x14:cfRule>
          <x14:cfRule type="containsText" priority="3944" operator="containsText" id="{DA23CA16-9ECF-493E-9D66-709A10AB71E3}">
            <xm:f>NOT(ISERROR(SEARCH('Listados Datos'!$T$4,AT510)))</xm:f>
            <xm:f>'Listados Datos'!$T$4</xm:f>
            <x14:dxf>
              <font>
                <b/>
                <i val="0"/>
                <color theme="0"/>
              </font>
              <fill>
                <patternFill>
                  <bgColor rgb="FFE26B0A"/>
                </patternFill>
              </fill>
            </x14:dxf>
          </x14:cfRule>
          <x14:cfRule type="containsText" priority="3945" operator="containsText" id="{7F46E3A4-9C52-43E1-8B80-5D2C56155266}">
            <xm:f>NOT(ISERROR(SEARCH('Listados Datos'!$T$5,AT510)))</xm:f>
            <xm:f>'Listados Datos'!$T$5</xm:f>
            <x14:dxf>
              <font>
                <b/>
                <i val="0"/>
                <color auto="1"/>
              </font>
              <fill>
                <patternFill>
                  <bgColor rgb="FFFFFF00"/>
                </patternFill>
              </fill>
            </x14:dxf>
          </x14:cfRule>
          <x14:cfRule type="containsText" priority="3946" operator="containsText" id="{A2C20B57-5B09-49F4-B55D-6850F43B4E62}">
            <xm:f>NOT(ISERROR(SEARCH('Listados Datos'!$T$6,AT510)))</xm:f>
            <xm:f>'Listados Datos'!$T$6</xm:f>
            <x14:dxf>
              <font>
                <b/>
                <i val="0"/>
              </font>
              <fill>
                <patternFill>
                  <bgColor rgb="FF92D050"/>
                </patternFill>
              </fill>
            </x14:dxf>
          </x14:cfRule>
          <xm:sqref>AT510</xm:sqref>
        </x14:conditionalFormatting>
        <x14:conditionalFormatting xmlns:xm="http://schemas.microsoft.com/office/excel/2006/main">
          <x14:cfRule type="containsText" priority="3933" operator="containsText" id="{95599CA2-F120-4647-9E69-3C00C40CBF23}">
            <xm:f>NOT(ISERROR(SEARCH('Listados Datos'!$P$3,AR510)))</xm:f>
            <xm:f>'Listados Datos'!$P$3</xm:f>
            <x14:dxf>
              <fill>
                <patternFill>
                  <bgColor rgb="FF99CC00"/>
                </patternFill>
              </fill>
            </x14:dxf>
          </x14:cfRule>
          <x14:cfRule type="containsText" priority="3934" operator="containsText" id="{2B457DC2-AC76-41F4-8B08-FAA08D2F5CB2}">
            <xm:f>NOT(ISERROR(SEARCH('Listados Datos'!$P$4,AR510)))</xm:f>
            <xm:f>'Listados Datos'!$P$4</xm:f>
            <x14:dxf>
              <fill>
                <patternFill>
                  <bgColor rgb="FF33CC33"/>
                </patternFill>
              </fill>
            </x14:dxf>
          </x14:cfRule>
          <x14:cfRule type="containsText" priority="3935" operator="containsText" id="{C4463998-EDE6-4375-BA67-2F2A85027FBB}">
            <xm:f>NOT(ISERROR(SEARCH('Listados Datos'!$P$5,AR510)))</xm:f>
            <xm:f>'Listados Datos'!$P$5</xm:f>
            <x14:dxf>
              <fill>
                <patternFill>
                  <bgColor rgb="FFFFFF00"/>
                </patternFill>
              </fill>
            </x14:dxf>
          </x14:cfRule>
          <x14:cfRule type="containsText" priority="3936" operator="containsText" id="{CC5CAA6E-951A-43AB-B25C-D831A3A1056B}">
            <xm:f>NOT(ISERROR(SEARCH('Listados Datos'!$P$6,AR510)))</xm:f>
            <xm:f>'Listados Datos'!$P$6</xm:f>
            <x14:dxf>
              <fill>
                <patternFill>
                  <bgColor rgb="FFFFC000"/>
                </patternFill>
              </fill>
            </x14:dxf>
          </x14:cfRule>
          <x14:cfRule type="containsText" priority="3937" operator="containsText" id="{280DD7E2-89D1-4CA8-82B4-229B950F29B0}">
            <xm:f>NOT(ISERROR(SEARCH('Listados Datos'!$P$7,AR510)))</xm:f>
            <xm:f>'Listados Datos'!$P$7</xm:f>
            <x14:dxf>
              <fill>
                <patternFill>
                  <bgColor rgb="FFFF0000"/>
                </patternFill>
              </fill>
            </x14:dxf>
          </x14:cfRule>
          <xm:sqref>AR510</xm:sqref>
        </x14:conditionalFormatting>
        <x14:conditionalFormatting xmlns:xm="http://schemas.microsoft.com/office/excel/2006/main">
          <x14:cfRule type="containsText" priority="4065" operator="containsText" id="{7B1B83C6-E7B6-452E-90E4-0CF0BD538025}">
            <xm:f>NOT(ISERROR(SEARCH('Listados Datos'!$T$3,AT505)))</xm:f>
            <xm:f>'Listados Datos'!$T$3</xm:f>
            <x14:dxf>
              <fill>
                <patternFill patternType="solid">
                  <bgColor rgb="FFC00000"/>
                </patternFill>
              </fill>
            </x14:dxf>
          </x14:cfRule>
          <x14:cfRule type="containsText" priority="4066" operator="containsText" id="{260D7064-743D-4411-86AB-F22A59176AD8}">
            <xm:f>NOT(ISERROR(SEARCH('Listados Datos'!$T$4,AT505)))</xm:f>
            <xm:f>'Listados Datos'!$T$4</xm:f>
            <x14:dxf>
              <font>
                <b/>
                <i val="0"/>
                <color theme="0"/>
              </font>
              <fill>
                <patternFill>
                  <bgColor rgb="FFE26B0A"/>
                </patternFill>
              </fill>
            </x14:dxf>
          </x14:cfRule>
          <x14:cfRule type="containsText" priority="4067" operator="containsText" id="{D122798F-2EB2-41DD-8849-C488113F0A4C}">
            <xm:f>NOT(ISERROR(SEARCH('Listados Datos'!$T$5,AT505)))</xm:f>
            <xm:f>'Listados Datos'!$T$5</xm:f>
            <x14:dxf>
              <font>
                <b/>
                <i val="0"/>
                <color auto="1"/>
              </font>
              <fill>
                <patternFill>
                  <bgColor rgb="FFFFFF00"/>
                </patternFill>
              </fill>
            </x14:dxf>
          </x14:cfRule>
          <x14:cfRule type="containsText" priority="4068" operator="containsText" id="{4FE0E2F6-176C-42C5-9F9A-743F62585AF8}">
            <xm:f>NOT(ISERROR(SEARCH('Listados Datos'!$T$6,AT505)))</xm:f>
            <xm:f>'Listados Datos'!$T$6</xm:f>
            <x14:dxf>
              <font>
                <b/>
                <i val="0"/>
              </font>
              <fill>
                <patternFill>
                  <bgColor rgb="FF92D050"/>
                </patternFill>
              </fill>
            </x14:dxf>
          </x14:cfRule>
          <xm:sqref>AT505</xm:sqref>
        </x14:conditionalFormatting>
        <x14:conditionalFormatting xmlns:xm="http://schemas.microsoft.com/office/excel/2006/main">
          <x14:cfRule type="containsText" priority="4055" operator="containsText" id="{34375B71-C46C-4CEF-A3E5-00E5706A2949}">
            <xm:f>NOT(ISERROR(SEARCH('Listados Datos'!$P$3,AR505)))</xm:f>
            <xm:f>'Listados Datos'!$P$3</xm:f>
            <x14:dxf>
              <fill>
                <patternFill>
                  <bgColor rgb="FF99CC00"/>
                </patternFill>
              </fill>
            </x14:dxf>
          </x14:cfRule>
          <x14:cfRule type="containsText" priority="4056" operator="containsText" id="{E6BD9072-B0F6-4A86-8741-97404D812237}">
            <xm:f>NOT(ISERROR(SEARCH('Listados Datos'!$P$4,AR505)))</xm:f>
            <xm:f>'Listados Datos'!$P$4</xm:f>
            <x14:dxf>
              <fill>
                <patternFill>
                  <bgColor rgb="FF33CC33"/>
                </patternFill>
              </fill>
            </x14:dxf>
          </x14:cfRule>
          <x14:cfRule type="containsText" priority="4057" operator="containsText" id="{1703C12A-2EBF-4134-9A34-CB224FF70553}">
            <xm:f>NOT(ISERROR(SEARCH('Listados Datos'!$P$5,AR505)))</xm:f>
            <xm:f>'Listados Datos'!$P$5</xm:f>
            <x14:dxf>
              <fill>
                <patternFill>
                  <bgColor rgb="FFFFFF00"/>
                </patternFill>
              </fill>
            </x14:dxf>
          </x14:cfRule>
          <x14:cfRule type="containsText" priority="4058" operator="containsText" id="{6F82C4F3-0513-43C1-8243-454A169F8213}">
            <xm:f>NOT(ISERROR(SEARCH('Listados Datos'!$P$6,AR505)))</xm:f>
            <xm:f>'Listados Datos'!$P$6</xm:f>
            <x14:dxf>
              <fill>
                <patternFill>
                  <bgColor rgb="FFFFC000"/>
                </patternFill>
              </fill>
            </x14:dxf>
          </x14:cfRule>
          <x14:cfRule type="containsText" priority="4059" operator="containsText" id="{2C7E944F-FE09-47BE-964D-B50E4C234D8B}">
            <xm:f>NOT(ISERROR(SEARCH('Listados Datos'!$P$7,AR505)))</xm:f>
            <xm:f>'Listados Datos'!$P$7</xm:f>
            <x14:dxf>
              <fill>
                <patternFill>
                  <bgColor rgb="FFFF0000"/>
                </patternFill>
              </fill>
            </x14:dxf>
          </x14:cfRule>
          <xm:sqref>AR505</xm:sqref>
        </x14:conditionalFormatting>
        <x14:conditionalFormatting xmlns:xm="http://schemas.microsoft.com/office/excel/2006/main">
          <x14:cfRule type="containsText" priority="4051" operator="containsText" id="{4A196EAC-BCFD-4D17-8222-B4567D6E7648}">
            <xm:f>NOT(ISERROR(SEARCH('Listados Datos'!$T$3,AF508)))</xm:f>
            <xm:f>'Listados Datos'!$T$3</xm:f>
            <x14:dxf>
              <fill>
                <patternFill patternType="solid">
                  <bgColor rgb="FFC00000"/>
                </patternFill>
              </fill>
            </x14:dxf>
          </x14:cfRule>
          <x14:cfRule type="containsText" priority="4052" operator="containsText" id="{CF73BB0A-4AC3-4E5B-AE26-2E3BD8B7671D}">
            <xm:f>NOT(ISERROR(SEARCH('Listados Datos'!$T$4,AF508)))</xm:f>
            <xm:f>'Listados Datos'!$T$4</xm:f>
            <x14:dxf>
              <font>
                <b/>
                <i val="0"/>
                <color theme="0"/>
              </font>
              <fill>
                <patternFill>
                  <bgColor rgb="FFE26B0A"/>
                </patternFill>
              </fill>
            </x14:dxf>
          </x14:cfRule>
          <x14:cfRule type="containsText" priority="4053" operator="containsText" id="{431BB535-A459-4C13-B72D-0F412454F5B0}">
            <xm:f>NOT(ISERROR(SEARCH('Listados Datos'!$T$5,AF508)))</xm:f>
            <xm:f>'Listados Datos'!$T$5</xm:f>
            <x14:dxf>
              <font>
                <b/>
                <i val="0"/>
                <color auto="1"/>
              </font>
              <fill>
                <patternFill>
                  <bgColor rgb="FFFFFF00"/>
                </patternFill>
              </fill>
            </x14:dxf>
          </x14:cfRule>
          <x14:cfRule type="containsText" priority="4054" operator="containsText" id="{BE85DB23-E68A-4619-8658-D98F19756C89}">
            <xm:f>NOT(ISERROR(SEARCH('Listados Datos'!$T$6,AF508)))</xm:f>
            <xm:f>'Listados Datos'!$T$6</xm:f>
            <x14:dxf>
              <font>
                <b/>
                <i val="0"/>
              </font>
              <fill>
                <patternFill>
                  <bgColor rgb="FF92D050"/>
                </patternFill>
              </fill>
            </x14:dxf>
          </x14:cfRule>
          <xm:sqref>AF508:AF509 AF513</xm:sqref>
        </x14:conditionalFormatting>
        <x14:conditionalFormatting xmlns:xm="http://schemas.microsoft.com/office/excel/2006/main">
          <x14:cfRule type="containsText" priority="4047" operator="containsText" id="{CAA53B78-9833-4215-AD5A-EC6FE3B77E81}">
            <xm:f>NOT(ISERROR(SEARCH('Listados Datos'!$T$3,AB508)))</xm:f>
            <xm:f>'Listados Datos'!$T$3</xm:f>
            <x14:dxf>
              <fill>
                <patternFill patternType="solid">
                  <bgColor rgb="FFC00000"/>
                </patternFill>
              </fill>
            </x14:dxf>
          </x14:cfRule>
          <x14:cfRule type="containsText" priority="4048" operator="containsText" id="{8350C56F-EBA6-4913-8C9C-4F43F4D93746}">
            <xm:f>NOT(ISERROR(SEARCH('Listados Datos'!$T$4,AB508)))</xm:f>
            <xm:f>'Listados Datos'!$T$4</xm:f>
            <x14:dxf>
              <font>
                <b/>
                <i val="0"/>
                <color theme="0"/>
              </font>
              <fill>
                <patternFill>
                  <bgColor rgb="FFE26B0A"/>
                </patternFill>
              </fill>
            </x14:dxf>
          </x14:cfRule>
          <x14:cfRule type="containsText" priority="4049" operator="containsText" id="{FD8022EB-A05F-41A6-AC8B-55D2E75F473C}">
            <xm:f>NOT(ISERROR(SEARCH('Listados Datos'!$T$5,AB508)))</xm:f>
            <xm:f>'Listados Datos'!$T$5</xm:f>
            <x14:dxf>
              <font>
                <b/>
                <i val="0"/>
                <color auto="1"/>
              </font>
              <fill>
                <patternFill>
                  <bgColor rgb="FFFFFF00"/>
                </patternFill>
              </fill>
            </x14:dxf>
          </x14:cfRule>
          <x14:cfRule type="containsText" priority="4050" operator="containsText" id="{F82A7503-79D0-4E65-B57E-AC3D07B62996}">
            <xm:f>NOT(ISERROR(SEARCH('Listados Datos'!$T$6,AB508)))</xm:f>
            <xm:f>'Listados Datos'!$T$6</xm:f>
            <x14:dxf>
              <font>
                <b/>
                <i val="0"/>
              </font>
              <fill>
                <patternFill>
                  <bgColor rgb="FF92D050"/>
                </patternFill>
              </fill>
            </x14:dxf>
          </x14:cfRule>
          <xm:sqref>AB508:AB509</xm:sqref>
        </x14:conditionalFormatting>
        <x14:conditionalFormatting xmlns:xm="http://schemas.microsoft.com/office/excel/2006/main">
          <x14:cfRule type="containsText" priority="4037" operator="containsText" id="{4E845C0D-388C-4427-B759-6C5640824F93}">
            <xm:f>NOT(ISERROR(SEARCH('Listados Datos'!$P$3,Z508)))</xm:f>
            <xm:f>'Listados Datos'!$P$3</xm:f>
            <x14:dxf>
              <fill>
                <patternFill>
                  <bgColor rgb="FF99CC00"/>
                </patternFill>
              </fill>
            </x14:dxf>
          </x14:cfRule>
          <x14:cfRule type="containsText" priority="4038" operator="containsText" id="{ACB78FF3-35E2-4C0D-A591-BB90463577BB}">
            <xm:f>NOT(ISERROR(SEARCH('Listados Datos'!$P$4,Z508)))</xm:f>
            <xm:f>'Listados Datos'!$P$4</xm:f>
            <x14:dxf>
              <fill>
                <patternFill>
                  <bgColor rgb="FF33CC33"/>
                </patternFill>
              </fill>
            </x14:dxf>
          </x14:cfRule>
          <x14:cfRule type="containsText" priority="4039" operator="containsText" id="{F9B5F98C-4E7E-4C4D-98AA-9E2D931EB1F6}">
            <xm:f>NOT(ISERROR(SEARCH('Listados Datos'!$P$5,Z508)))</xm:f>
            <xm:f>'Listados Datos'!$P$5</xm:f>
            <x14:dxf>
              <fill>
                <patternFill>
                  <bgColor rgb="FFFFFF00"/>
                </patternFill>
              </fill>
            </x14:dxf>
          </x14:cfRule>
          <x14:cfRule type="containsText" priority="4040" operator="containsText" id="{5743EFA2-6DAA-4D9E-9F02-3E30F45807EE}">
            <xm:f>NOT(ISERROR(SEARCH('Listados Datos'!$P$6,Z508)))</xm:f>
            <xm:f>'Listados Datos'!$P$6</xm:f>
            <x14:dxf>
              <fill>
                <patternFill>
                  <bgColor rgb="FFFFC000"/>
                </patternFill>
              </fill>
            </x14:dxf>
          </x14:cfRule>
          <x14:cfRule type="containsText" priority="4041" operator="containsText" id="{2A2EE3F0-EE1E-401B-AA4E-D8639C908321}">
            <xm:f>NOT(ISERROR(SEARCH('Listados Datos'!$P$7,Z508)))</xm:f>
            <xm:f>'Listados Datos'!$P$7</xm:f>
            <x14:dxf>
              <fill>
                <patternFill>
                  <bgColor rgb="FFFF0000"/>
                </patternFill>
              </fill>
            </x14:dxf>
          </x14:cfRule>
          <xm:sqref>Z508:Z509</xm:sqref>
        </x14:conditionalFormatting>
        <x14:conditionalFormatting xmlns:xm="http://schemas.microsoft.com/office/excel/2006/main">
          <x14:cfRule type="containsText" priority="4013" operator="containsText" id="{B3BCE883-AE45-40DF-A663-672C0BBEB72E}">
            <xm:f>NOT(ISERROR(SEARCH('Listados Datos'!$T$3,AT508)))</xm:f>
            <xm:f>'Listados Datos'!$T$3</xm:f>
            <x14:dxf>
              <fill>
                <patternFill patternType="solid">
                  <bgColor rgb="FFC00000"/>
                </patternFill>
              </fill>
            </x14:dxf>
          </x14:cfRule>
          <x14:cfRule type="containsText" priority="4014" operator="containsText" id="{A9936ECC-20B8-4C44-9765-AAF41EE0A429}">
            <xm:f>NOT(ISERROR(SEARCH('Listados Datos'!$T$4,AT508)))</xm:f>
            <xm:f>'Listados Datos'!$T$4</xm:f>
            <x14:dxf>
              <font>
                <b/>
                <i val="0"/>
                <color theme="0"/>
              </font>
              <fill>
                <patternFill>
                  <bgColor rgb="FFE26B0A"/>
                </patternFill>
              </fill>
            </x14:dxf>
          </x14:cfRule>
          <x14:cfRule type="containsText" priority="4015" operator="containsText" id="{620ADD0D-E4B0-4FCE-BEFF-8ED74A56E328}">
            <xm:f>NOT(ISERROR(SEARCH('Listados Datos'!$T$5,AT508)))</xm:f>
            <xm:f>'Listados Datos'!$T$5</xm:f>
            <x14:dxf>
              <font>
                <b/>
                <i val="0"/>
                <color auto="1"/>
              </font>
              <fill>
                <patternFill>
                  <bgColor rgb="FFFFFF00"/>
                </patternFill>
              </fill>
            </x14:dxf>
          </x14:cfRule>
          <x14:cfRule type="containsText" priority="4016" operator="containsText" id="{58561F28-A9EB-4149-BAE6-8C7D1B26CEAB}">
            <xm:f>NOT(ISERROR(SEARCH('Listados Datos'!$T$6,AT508)))</xm:f>
            <xm:f>'Listados Datos'!$T$6</xm:f>
            <x14:dxf>
              <font>
                <b/>
                <i val="0"/>
              </font>
              <fill>
                <patternFill>
                  <bgColor rgb="FF92D050"/>
                </patternFill>
              </fill>
            </x14:dxf>
          </x14:cfRule>
          <xm:sqref>AT508</xm:sqref>
        </x14:conditionalFormatting>
        <x14:conditionalFormatting xmlns:xm="http://schemas.microsoft.com/office/excel/2006/main">
          <x14:cfRule type="containsText" priority="4003" operator="containsText" id="{C548405F-AF08-4838-9496-0492CDDFFBBD}">
            <xm:f>NOT(ISERROR(SEARCH('Listados Datos'!$P$3,AR508)))</xm:f>
            <xm:f>'Listados Datos'!$P$3</xm:f>
            <x14:dxf>
              <fill>
                <patternFill>
                  <bgColor rgb="FF99CC00"/>
                </patternFill>
              </fill>
            </x14:dxf>
          </x14:cfRule>
          <x14:cfRule type="containsText" priority="4004" operator="containsText" id="{BC4A1309-178D-4B07-B436-5F9077B7DF88}">
            <xm:f>NOT(ISERROR(SEARCH('Listados Datos'!$P$4,AR508)))</xm:f>
            <xm:f>'Listados Datos'!$P$4</xm:f>
            <x14:dxf>
              <fill>
                <patternFill>
                  <bgColor rgb="FF33CC33"/>
                </patternFill>
              </fill>
            </x14:dxf>
          </x14:cfRule>
          <x14:cfRule type="containsText" priority="4005" operator="containsText" id="{DA02C46E-B465-4DC9-99CD-30AFAC612413}">
            <xm:f>NOT(ISERROR(SEARCH('Listados Datos'!$P$5,AR508)))</xm:f>
            <xm:f>'Listados Datos'!$P$5</xm:f>
            <x14:dxf>
              <fill>
                <patternFill>
                  <bgColor rgb="FFFFFF00"/>
                </patternFill>
              </fill>
            </x14:dxf>
          </x14:cfRule>
          <x14:cfRule type="containsText" priority="4006" operator="containsText" id="{C51AC698-61B6-44AD-AD13-959D43A40546}">
            <xm:f>NOT(ISERROR(SEARCH('Listados Datos'!$P$6,AR508)))</xm:f>
            <xm:f>'Listados Datos'!$P$6</xm:f>
            <x14:dxf>
              <fill>
                <patternFill>
                  <bgColor rgb="FFFFC000"/>
                </patternFill>
              </fill>
            </x14:dxf>
          </x14:cfRule>
          <x14:cfRule type="containsText" priority="4007" operator="containsText" id="{FC59D2CA-9C38-4ABE-B312-AC257B070110}">
            <xm:f>NOT(ISERROR(SEARCH('Listados Datos'!$P$7,AR508)))</xm:f>
            <xm:f>'Listados Datos'!$P$7</xm:f>
            <x14:dxf>
              <fill>
                <patternFill>
                  <bgColor rgb="FFFF0000"/>
                </patternFill>
              </fill>
            </x14:dxf>
          </x14:cfRule>
          <xm:sqref>AR508</xm:sqref>
        </x14:conditionalFormatting>
        <x14:conditionalFormatting xmlns:xm="http://schemas.microsoft.com/office/excel/2006/main">
          <x14:cfRule type="containsText" priority="3999" operator="containsText" id="{2529B8B7-6B2D-4F3A-B3C9-74A212DFB434}">
            <xm:f>NOT(ISERROR(SEARCH('Listados Datos'!$T$3,AT509)))</xm:f>
            <xm:f>'Listados Datos'!$T$3</xm:f>
            <x14:dxf>
              <fill>
                <patternFill patternType="solid">
                  <bgColor rgb="FFC00000"/>
                </patternFill>
              </fill>
            </x14:dxf>
          </x14:cfRule>
          <x14:cfRule type="containsText" priority="4000" operator="containsText" id="{57C508A1-F716-446A-8326-AE652DBB4363}">
            <xm:f>NOT(ISERROR(SEARCH('Listados Datos'!$T$4,AT509)))</xm:f>
            <xm:f>'Listados Datos'!$T$4</xm:f>
            <x14:dxf>
              <font>
                <b/>
                <i val="0"/>
                <color theme="0"/>
              </font>
              <fill>
                <patternFill>
                  <bgColor rgb="FFE26B0A"/>
                </patternFill>
              </fill>
            </x14:dxf>
          </x14:cfRule>
          <x14:cfRule type="containsText" priority="4001" operator="containsText" id="{85AA2D56-C679-45F5-A03D-BD0C9B307D2A}">
            <xm:f>NOT(ISERROR(SEARCH('Listados Datos'!$T$5,AT509)))</xm:f>
            <xm:f>'Listados Datos'!$T$5</xm:f>
            <x14:dxf>
              <font>
                <b/>
                <i val="0"/>
                <color auto="1"/>
              </font>
              <fill>
                <patternFill>
                  <bgColor rgb="FFFFFF00"/>
                </patternFill>
              </fill>
            </x14:dxf>
          </x14:cfRule>
          <x14:cfRule type="containsText" priority="4002" operator="containsText" id="{C8B4182A-E0E0-4590-B721-6E534D054A68}">
            <xm:f>NOT(ISERROR(SEARCH('Listados Datos'!$T$6,AT509)))</xm:f>
            <xm:f>'Listados Datos'!$T$6</xm:f>
            <x14:dxf>
              <font>
                <b/>
                <i val="0"/>
              </font>
              <fill>
                <patternFill>
                  <bgColor rgb="FF92D050"/>
                </patternFill>
              </fill>
            </x14:dxf>
          </x14:cfRule>
          <xm:sqref>AT509</xm:sqref>
        </x14:conditionalFormatting>
        <x14:conditionalFormatting xmlns:xm="http://schemas.microsoft.com/office/excel/2006/main">
          <x14:cfRule type="containsText" priority="3989" operator="containsText" id="{3063BECD-F678-42C0-B945-689C167FE060}">
            <xm:f>NOT(ISERROR(SEARCH('Listados Datos'!$P$3,AR509)))</xm:f>
            <xm:f>'Listados Datos'!$P$3</xm:f>
            <x14:dxf>
              <fill>
                <patternFill>
                  <bgColor rgb="FF99CC00"/>
                </patternFill>
              </fill>
            </x14:dxf>
          </x14:cfRule>
          <x14:cfRule type="containsText" priority="3990" operator="containsText" id="{11CD9714-BE3C-4A9B-8EA5-8B4BAB33CBC9}">
            <xm:f>NOT(ISERROR(SEARCH('Listados Datos'!$P$4,AR509)))</xm:f>
            <xm:f>'Listados Datos'!$P$4</xm:f>
            <x14:dxf>
              <fill>
                <patternFill>
                  <bgColor rgb="FF33CC33"/>
                </patternFill>
              </fill>
            </x14:dxf>
          </x14:cfRule>
          <x14:cfRule type="containsText" priority="3991" operator="containsText" id="{D4EAA0C2-6907-4A3B-85B2-E79792D4BC17}">
            <xm:f>NOT(ISERROR(SEARCH('Listados Datos'!$P$5,AR509)))</xm:f>
            <xm:f>'Listados Datos'!$P$5</xm:f>
            <x14:dxf>
              <fill>
                <patternFill>
                  <bgColor rgb="FFFFFF00"/>
                </patternFill>
              </fill>
            </x14:dxf>
          </x14:cfRule>
          <x14:cfRule type="containsText" priority="3992" operator="containsText" id="{01963334-33F8-41C4-999E-DAB440C94161}">
            <xm:f>NOT(ISERROR(SEARCH('Listados Datos'!$P$6,AR509)))</xm:f>
            <xm:f>'Listados Datos'!$P$6</xm:f>
            <x14:dxf>
              <fill>
                <patternFill>
                  <bgColor rgb="FFFFC000"/>
                </patternFill>
              </fill>
            </x14:dxf>
          </x14:cfRule>
          <x14:cfRule type="containsText" priority="3993" operator="containsText" id="{4762B490-57ED-4E81-920B-DAF09A8FC1C9}">
            <xm:f>NOT(ISERROR(SEARCH('Listados Datos'!$P$7,AR509)))</xm:f>
            <xm:f>'Listados Datos'!$P$7</xm:f>
            <x14:dxf>
              <fill>
                <patternFill>
                  <bgColor rgb="FFFF0000"/>
                </patternFill>
              </fill>
            </x14:dxf>
          </x14:cfRule>
          <xm:sqref>AR509</xm:sqref>
        </x14:conditionalFormatting>
        <x14:conditionalFormatting xmlns:xm="http://schemas.microsoft.com/office/excel/2006/main">
          <x14:cfRule type="containsText" priority="3849" operator="containsText" id="{0E083495-EA9C-450F-9BD5-629A116D7F77}">
            <xm:f>NOT(ISERROR(SEARCH('Listados Datos'!$T$3,AT519)))</xm:f>
            <xm:f>'Listados Datos'!$T$3</xm:f>
            <x14:dxf>
              <fill>
                <patternFill patternType="solid">
                  <bgColor rgb="FFC00000"/>
                </patternFill>
              </fill>
            </x14:dxf>
          </x14:cfRule>
          <x14:cfRule type="containsText" priority="3850" operator="containsText" id="{BE90B6DD-9B1A-4FF4-AC67-A7FDD149E1F3}">
            <xm:f>NOT(ISERROR(SEARCH('Listados Datos'!$T$4,AT519)))</xm:f>
            <xm:f>'Listados Datos'!$T$4</xm:f>
            <x14:dxf>
              <font>
                <b/>
                <i val="0"/>
                <color theme="0"/>
              </font>
              <fill>
                <patternFill>
                  <bgColor rgb="FFE26B0A"/>
                </patternFill>
              </fill>
            </x14:dxf>
          </x14:cfRule>
          <x14:cfRule type="containsText" priority="3851" operator="containsText" id="{AEB998AB-42C7-4ECA-A787-967144551376}">
            <xm:f>NOT(ISERROR(SEARCH('Listados Datos'!$T$5,AT519)))</xm:f>
            <xm:f>'Listados Datos'!$T$5</xm:f>
            <x14:dxf>
              <font>
                <b/>
                <i val="0"/>
                <color auto="1"/>
              </font>
              <fill>
                <patternFill>
                  <bgColor rgb="FFFFFF00"/>
                </patternFill>
              </fill>
            </x14:dxf>
          </x14:cfRule>
          <x14:cfRule type="containsText" priority="3852" operator="containsText" id="{B8B90995-C253-4F48-A8FD-B4C52FC1AEEF}">
            <xm:f>NOT(ISERROR(SEARCH('Listados Datos'!$T$6,AT519)))</xm:f>
            <xm:f>'Listados Datos'!$T$6</xm:f>
            <x14:dxf>
              <font>
                <b/>
                <i val="0"/>
              </font>
              <fill>
                <patternFill>
                  <bgColor rgb="FF92D050"/>
                </patternFill>
              </fill>
            </x14:dxf>
          </x14:cfRule>
          <xm:sqref>AT519</xm:sqref>
        </x14:conditionalFormatting>
        <x14:conditionalFormatting xmlns:xm="http://schemas.microsoft.com/office/excel/2006/main">
          <x14:cfRule type="containsText" priority="3839" operator="containsText" id="{FFB32A94-9B33-4665-88A0-52E554839D87}">
            <xm:f>NOT(ISERROR(SEARCH('Listados Datos'!$P$3,AR519)))</xm:f>
            <xm:f>'Listados Datos'!$P$3</xm:f>
            <x14:dxf>
              <fill>
                <patternFill>
                  <bgColor rgb="FF99CC00"/>
                </patternFill>
              </fill>
            </x14:dxf>
          </x14:cfRule>
          <x14:cfRule type="containsText" priority="3840" operator="containsText" id="{06086228-444B-4131-8B41-F263DAB4AA72}">
            <xm:f>NOT(ISERROR(SEARCH('Listados Datos'!$P$4,AR519)))</xm:f>
            <xm:f>'Listados Datos'!$P$4</xm:f>
            <x14:dxf>
              <fill>
                <patternFill>
                  <bgColor rgb="FF33CC33"/>
                </patternFill>
              </fill>
            </x14:dxf>
          </x14:cfRule>
          <x14:cfRule type="containsText" priority="3841" operator="containsText" id="{4ACDC2E0-B0B2-4273-934B-7230DE94DDDA}">
            <xm:f>NOT(ISERROR(SEARCH('Listados Datos'!$P$5,AR519)))</xm:f>
            <xm:f>'Listados Datos'!$P$5</xm:f>
            <x14:dxf>
              <fill>
                <patternFill>
                  <bgColor rgb="FFFFFF00"/>
                </patternFill>
              </fill>
            </x14:dxf>
          </x14:cfRule>
          <x14:cfRule type="containsText" priority="3842" operator="containsText" id="{75DED58D-2D18-42AC-AEA9-95016DE76F3A}">
            <xm:f>NOT(ISERROR(SEARCH('Listados Datos'!$P$6,AR519)))</xm:f>
            <xm:f>'Listados Datos'!$P$6</xm:f>
            <x14:dxf>
              <fill>
                <patternFill>
                  <bgColor rgb="FFFFC000"/>
                </patternFill>
              </fill>
            </x14:dxf>
          </x14:cfRule>
          <x14:cfRule type="containsText" priority="3843" operator="containsText" id="{D304E9DD-19FD-4E64-823B-7A324288B526}">
            <xm:f>NOT(ISERROR(SEARCH('Listados Datos'!$P$7,AR519)))</xm:f>
            <xm:f>'Listados Datos'!$P$7</xm:f>
            <x14:dxf>
              <fill>
                <patternFill>
                  <bgColor rgb="FFFF0000"/>
                </patternFill>
              </fill>
            </x14:dxf>
          </x14:cfRule>
          <xm:sqref>AR519</xm:sqref>
        </x14:conditionalFormatting>
        <x14:conditionalFormatting xmlns:xm="http://schemas.microsoft.com/office/excel/2006/main">
          <x14:cfRule type="containsText" priority="3971" operator="containsText" id="{62D24F29-9D7E-4515-BF48-A424EF39A5F1}">
            <xm:f>NOT(ISERROR(SEARCH('Listados Datos'!$T$3,AF510)))</xm:f>
            <xm:f>'Listados Datos'!$T$3</xm:f>
            <x14:dxf>
              <fill>
                <patternFill patternType="solid">
                  <bgColor rgb="FFC00000"/>
                </patternFill>
              </fill>
            </x14:dxf>
          </x14:cfRule>
          <x14:cfRule type="containsText" priority="3972" operator="containsText" id="{62623FD5-AE11-4C7C-8D53-B9223808B4F8}">
            <xm:f>NOT(ISERROR(SEARCH('Listados Datos'!$T$4,AF510)))</xm:f>
            <xm:f>'Listados Datos'!$T$4</xm:f>
            <x14:dxf>
              <font>
                <b/>
                <i val="0"/>
                <color theme="0"/>
              </font>
              <fill>
                <patternFill>
                  <bgColor rgb="FFE26B0A"/>
                </patternFill>
              </fill>
            </x14:dxf>
          </x14:cfRule>
          <x14:cfRule type="containsText" priority="3973" operator="containsText" id="{E45754D6-A089-4B1C-A8E5-BE4065000F6E}">
            <xm:f>NOT(ISERROR(SEARCH('Listados Datos'!$T$5,AF510)))</xm:f>
            <xm:f>'Listados Datos'!$T$5</xm:f>
            <x14:dxf>
              <font>
                <b/>
                <i val="0"/>
                <color auto="1"/>
              </font>
              <fill>
                <patternFill>
                  <bgColor rgb="FFFFFF00"/>
                </patternFill>
              </fill>
            </x14:dxf>
          </x14:cfRule>
          <x14:cfRule type="containsText" priority="3974" operator="containsText" id="{2145692A-2E44-4931-8310-FD76608A02FC}">
            <xm:f>NOT(ISERROR(SEARCH('Listados Datos'!$T$6,AF510)))</xm:f>
            <xm:f>'Listados Datos'!$T$6</xm:f>
            <x14:dxf>
              <font>
                <b/>
                <i val="0"/>
              </font>
              <fill>
                <patternFill>
                  <bgColor rgb="FF92D050"/>
                </patternFill>
              </fill>
            </x14:dxf>
          </x14:cfRule>
          <xm:sqref>AF510:AF511</xm:sqref>
        </x14:conditionalFormatting>
        <x14:conditionalFormatting xmlns:xm="http://schemas.microsoft.com/office/excel/2006/main">
          <x14:cfRule type="containsText" priority="3967" operator="containsText" id="{EEE4880B-9B05-42FB-8694-BBEEA4F94CF8}">
            <xm:f>NOT(ISERROR(SEARCH('Listados Datos'!$T$3,AB510)))</xm:f>
            <xm:f>'Listados Datos'!$T$3</xm:f>
            <x14:dxf>
              <fill>
                <patternFill patternType="solid">
                  <bgColor rgb="FFC00000"/>
                </patternFill>
              </fill>
            </x14:dxf>
          </x14:cfRule>
          <x14:cfRule type="containsText" priority="3968" operator="containsText" id="{EBD639C0-6BB9-4112-B892-7B8EBE3CAA52}">
            <xm:f>NOT(ISERROR(SEARCH('Listados Datos'!$T$4,AB510)))</xm:f>
            <xm:f>'Listados Datos'!$T$4</xm:f>
            <x14:dxf>
              <font>
                <b/>
                <i val="0"/>
                <color theme="0"/>
              </font>
              <fill>
                <patternFill>
                  <bgColor rgb="FFE26B0A"/>
                </patternFill>
              </fill>
            </x14:dxf>
          </x14:cfRule>
          <x14:cfRule type="containsText" priority="3969" operator="containsText" id="{36EE7610-D123-4937-A758-BA7299A38C29}">
            <xm:f>NOT(ISERROR(SEARCH('Listados Datos'!$T$5,AB510)))</xm:f>
            <xm:f>'Listados Datos'!$T$5</xm:f>
            <x14:dxf>
              <font>
                <b/>
                <i val="0"/>
                <color auto="1"/>
              </font>
              <fill>
                <patternFill>
                  <bgColor rgb="FFFFFF00"/>
                </patternFill>
              </fill>
            </x14:dxf>
          </x14:cfRule>
          <x14:cfRule type="containsText" priority="3970" operator="containsText" id="{5CA4A0BB-CB40-4CCF-8073-146CEC3EED47}">
            <xm:f>NOT(ISERROR(SEARCH('Listados Datos'!$T$6,AB510)))</xm:f>
            <xm:f>'Listados Datos'!$T$6</xm:f>
            <x14:dxf>
              <font>
                <b/>
                <i val="0"/>
              </font>
              <fill>
                <patternFill>
                  <bgColor rgb="FF92D050"/>
                </patternFill>
              </fill>
            </x14:dxf>
          </x14:cfRule>
          <xm:sqref>AB510:AB511</xm:sqref>
        </x14:conditionalFormatting>
        <x14:conditionalFormatting xmlns:xm="http://schemas.microsoft.com/office/excel/2006/main">
          <x14:cfRule type="containsText" priority="3957" operator="containsText" id="{62D9870A-C50A-4E79-9534-0C3989D9D632}">
            <xm:f>NOT(ISERROR(SEARCH('Listados Datos'!$P$3,Z510)))</xm:f>
            <xm:f>'Listados Datos'!$P$3</xm:f>
            <x14:dxf>
              <fill>
                <patternFill>
                  <bgColor rgb="FF99CC00"/>
                </patternFill>
              </fill>
            </x14:dxf>
          </x14:cfRule>
          <x14:cfRule type="containsText" priority="3958" operator="containsText" id="{E0015105-B91C-4A33-B55D-7C35DE155436}">
            <xm:f>NOT(ISERROR(SEARCH('Listados Datos'!$P$4,Z510)))</xm:f>
            <xm:f>'Listados Datos'!$P$4</xm:f>
            <x14:dxf>
              <fill>
                <patternFill>
                  <bgColor rgb="FF33CC33"/>
                </patternFill>
              </fill>
            </x14:dxf>
          </x14:cfRule>
          <x14:cfRule type="containsText" priority="3959" operator="containsText" id="{9CA9B41A-08E7-46CC-9622-A3B90770FFD5}">
            <xm:f>NOT(ISERROR(SEARCH('Listados Datos'!$P$5,Z510)))</xm:f>
            <xm:f>'Listados Datos'!$P$5</xm:f>
            <x14:dxf>
              <fill>
                <patternFill>
                  <bgColor rgb="FFFFFF00"/>
                </patternFill>
              </fill>
            </x14:dxf>
          </x14:cfRule>
          <x14:cfRule type="containsText" priority="3960" operator="containsText" id="{E43E3E2D-F0CD-43EB-AB78-50350D900B8F}">
            <xm:f>NOT(ISERROR(SEARCH('Listados Datos'!$P$6,Z510)))</xm:f>
            <xm:f>'Listados Datos'!$P$6</xm:f>
            <x14:dxf>
              <fill>
                <patternFill>
                  <bgColor rgb="FFFFC000"/>
                </patternFill>
              </fill>
            </x14:dxf>
          </x14:cfRule>
          <x14:cfRule type="containsText" priority="3961" operator="containsText" id="{13596BFE-23BA-461E-BECE-E12EC49F4AE9}">
            <xm:f>NOT(ISERROR(SEARCH('Listados Datos'!$P$7,Z510)))</xm:f>
            <xm:f>'Listados Datos'!$P$7</xm:f>
            <x14:dxf>
              <fill>
                <patternFill>
                  <bgColor rgb="FFFF0000"/>
                </patternFill>
              </fill>
            </x14:dxf>
          </x14:cfRule>
          <xm:sqref>Z510:Z511</xm:sqref>
        </x14:conditionalFormatting>
        <x14:conditionalFormatting xmlns:xm="http://schemas.microsoft.com/office/excel/2006/main">
          <x14:cfRule type="containsText" priority="3807" operator="containsText" id="{E21C7F4C-F559-4BF4-B1D2-5046EA7BAA8A}">
            <xm:f>NOT(ISERROR(SEARCH('Listados Datos'!$T$3,AT516)))</xm:f>
            <xm:f>'Listados Datos'!$T$3</xm:f>
            <x14:dxf>
              <fill>
                <patternFill patternType="solid">
                  <bgColor rgb="FFC00000"/>
                </patternFill>
              </fill>
            </x14:dxf>
          </x14:cfRule>
          <x14:cfRule type="containsText" priority="3808" operator="containsText" id="{DB2A8123-EEE4-4C13-8010-818FFFF6741E}">
            <xm:f>NOT(ISERROR(SEARCH('Listados Datos'!$T$4,AT516)))</xm:f>
            <xm:f>'Listados Datos'!$T$4</xm:f>
            <x14:dxf>
              <font>
                <b/>
                <i val="0"/>
                <color theme="0"/>
              </font>
              <fill>
                <patternFill>
                  <bgColor rgb="FFE26B0A"/>
                </patternFill>
              </fill>
            </x14:dxf>
          </x14:cfRule>
          <x14:cfRule type="containsText" priority="3809" operator="containsText" id="{FBEEBFE4-1F65-475D-ABDC-3FCC01DE9E8E}">
            <xm:f>NOT(ISERROR(SEARCH('Listados Datos'!$T$5,AT516)))</xm:f>
            <xm:f>'Listados Datos'!$T$5</xm:f>
            <x14:dxf>
              <font>
                <b/>
                <i val="0"/>
                <color auto="1"/>
              </font>
              <fill>
                <patternFill>
                  <bgColor rgb="FFFFFF00"/>
                </patternFill>
              </fill>
            </x14:dxf>
          </x14:cfRule>
          <x14:cfRule type="containsText" priority="3810" operator="containsText" id="{137D7422-CA2F-42F4-8A62-835C8FCFC184}">
            <xm:f>NOT(ISERROR(SEARCH('Listados Datos'!$T$6,AT516)))</xm:f>
            <xm:f>'Listados Datos'!$T$6</xm:f>
            <x14:dxf>
              <font>
                <b/>
                <i val="0"/>
              </font>
              <fill>
                <patternFill>
                  <bgColor rgb="FF92D050"/>
                </patternFill>
              </fill>
            </x14:dxf>
          </x14:cfRule>
          <xm:sqref>AT516</xm:sqref>
        </x14:conditionalFormatting>
        <x14:conditionalFormatting xmlns:xm="http://schemas.microsoft.com/office/excel/2006/main">
          <x14:cfRule type="containsText" priority="3797" operator="containsText" id="{E158476D-E35C-4E6D-B979-5BA04C3BC1FA}">
            <xm:f>NOT(ISERROR(SEARCH('Listados Datos'!$P$3,AR516)))</xm:f>
            <xm:f>'Listados Datos'!$P$3</xm:f>
            <x14:dxf>
              <fill>
                <patternFill>
                  <bgColor rgb="FF99CC00"/>
                </patternFill>
              </fill>
            </x14:dxf>
          </x14:cfRule>
          <x14:cfRule type="containsText" priority="3798" operator="containsText" id="{03DDFB87-9050-4F38-804A-7CEB1FF5BC36}">
            <xm:f>NOT(ISERROR(SEARCH('Listados Datos'!$P$4,AR516)))</xm:f>
            <xm:f>'Listados Datos'!$P$4</xm:f>
            <x14:dxf>
              <fill>
                <patternFill>
                  <bgColor rgb="FF33CC33"/>
                </patternFill>
              </fill>
            </x14:dxf>
          </x14:cfRule>
          <x14:cfRule type="containsText" priority="3799" operator="containsText" id="{1E8BF897-AE29-4939-A1D0-3197262B71B7}">
            <xm:f>NOT(ISERROR(SEARCH('Listados Datos'!$P$5,AR516)))</xm:f>
            <xm:f>'Listados Datos'!$P$5</xm:f>
            <x14:dxf>
              <fill>
                <patternFill>
                  <bgColor rgb="FFFFFF00"/>
                </patternFill>
              </fill>
            </x14:dxf>
          </x14:cfRule>
          <x14:cfRule type="containsText" priority="3800" operator="containsText" id="{146AB2D5-3768-4942-AC15-DCFA9F5FF2C0}">
            <xm:f>NOT(ISERROR(SEARCH('Listados Datos'!$P$6,AR516)))</xm:f>
            <xm:f>'Listados Datos'!$P$6</xm:f>
            <x14:dxf>
              <fill>
                <patternFill>
                  <bgColor rgb="FFFFC000"/>
                </patternFill>
              </fill>
            </x14:dxf>
          </x14:cfRule>
          <x14:cfRule type="containsText" priority="3801" operator="containsText" id="{DB9EA06F-D57C-484D-BDD8-4028F835FA8A}">
            <xm:f>NOT(ISERROR(SEARCH('Listados Datos'!$P$7,AR516)))</xm:f>
            <xm:f>'Listados Datos'!$P$7</xm:f>
            <x14:dxf>
              <fill>
                <patternFill>
                  <bgColor rgb="FFFF0000"/>
                </patternFill>
              </fill>
            </x14:dxf>
          </x14:cfRule>
          <xm:sqref>AR516</xm:sqref>
        </x14:conditionalFormatting>
        <x14:conditionalFormatting xmlns:xm="http://schemas.microsoft.com/office/excel/2006/main">
          <x14:cfRule type="containsText" priority="3929" operator="containsText" id="{330A7D37-07C0-49BC-9204-8F805CACC2D0}">
            <xm:f>NOT(ISERROR(SEARCH('Listados Datos'!$T$3,AT511)))</xm:f>
            <xm:f>'Listados Datos'!$T$3</xm:f>
            <x14:dxf>
              <fill>
                <patternFill patternType="solid">
                  <bgColor rgb="FFC00000"/>
                </patternFill>
              </fill>
            </x14:dxf>
          </x14:cfRule>
          <x14:cfRule type="containsText" priority="3930" operator="containsText" id="{6ED1E94E-985A-443E-8770-D1DD447213A6}">
            <xm:f>NOT(ISERROR(SEARCH('Listados Datos'!$T$4,AT511)))</xm:f>
            <xm:f>'Listados Datos'!$T$4</xm:f>
            <x14:dxf>
              <font>
                <b/>
                <i val="0"/>
                <color theme="0"/>
              </font>
              <fill>
                <patternFill>
                  <bgColor rgb="FFE26B0A"/>
                </patternFill>
              </fill>
            </x14:dxf>
          </x14:cfRule>
          <x14:cfRule type="containsText" priority="3931" operator="containsText" id="{421CE7D6-FBC7-4396-B1AF-2CE1E3CFDE97}">
            <xm:f>NOT(ISERROR(SEARCH('Listados Datos'!$T$5,AT511)))</xm:f>
            <xm:f>'Listados Datos'!$T$5</xm:f>
            <x14:dxf>
              <font>
                <b/>
                <i val="0"/>
                <color auto="1"/>
              </font>
              <fill>
                <patternFill>
                  <bgColor rgb="FFFFFF00"/>
                </patternFill>
              </fill>
            </x14:dxf>
          </x14:cfRule>
          <x14:cfRule type="containsText" priority="3932" operator="containsText" id="{C9D85246-04BA-4D41-818F-144ACBFC0DC5}">
            <xm:f>NOT(ISERROR(SEARCH('Listados Datos'!$T$6,AT511)))</xm:f>
            <xm:f>'Listados Datos'!$T$6</xm:f>
            <x14:dxf>
              <font>
                <b/>
                <i val="0"/>
              </font>
              <fill>
                <patternFill>
                  <bgColor rgb="FF92D050"/>
                </patternFill>
              </fill>
            </x14:dxf>
          </x14:cfRule>
          <xm:sqref>AT511</xm:sqref>
        </x14:conditionalFormatting>
        <x14:conditionalFormatting xmlns:xm="http://schemas.microsoft.com/office/excel/2006/main">
          <x14:cfRule type="containsText" priority="3919" operator="containsText" id="{FA19A238-DDDA-43F8-8865-5AF7CC951E4A}">
            <xm:f>NOT(ISERROR(SEARCH('Listados Datos'!$P$3,AR511)))</xm:f>
            <xm:f>'Listados Datos'!$P$3</xm:f>
            <x14:dxf>
              <fill>
                <patternFill>
                  <bgColor rgb="FF99CC00"/>
                </patternFill>
              </fill>
            </x14:dxf>
          </x14:cfRule>
          <x14:cfRule type="containsText" priority="3920" operator="containsText" id="{267BD0F7-B7F6-483B-AF99-25921C00AFDD}">
            <xm:f>NOT(ISERROR(SEARCH('Listados Datos'!$P$4,AR511)))</xm:f>
            <xm:f>'Listados Datos'!$P$4</xm:f>
            <x14:dxf>
              <fill>
                <patternFill>
                  <bgColor rgb="FF33CC33"/>
                </patternFill>
              </fill>
            </x14:dxf>
          </x14:cfRule>
          <x14:cfRule type="containsText" priority="3921" operator="containsText" id="{D7BA29AF-AB23-45CE-A687-E657E386B4E6}">
            <xm:f>NOT(ISERROR(SEARCH('Listados Datos'!$P$5,AR511)))</xm:f>
            <xm:f>'Listados Datos'!$P$5</xm:f>
            <x14:dxf>
              <fill>
                <patternFill>
                  <bgColor rgb="FFFFFF00"/>
                </patternFill>
              </fill>
            </x14:dxf>
          </x14:cfRule>
          <x14:cfRule type="containsText" priority="3922" operator="containsText" id="{E086635B-DDB3-48A7-88A2-86A10FB1322E}">
            <xm:f>NOT(ISERROR(SEARCH('Listados Datos'!$P$6,AR511)))</xm:f>
            <xm:f>'Listados Datos'!$P$6</xm:f>
            <x14:dxf>
              <fill>
                <patternFill>
                  <bgColor rgb="FFFFC000"/>
                </patternFill>
              </fill>
            </x14:dxf>
          </x14:cfRule>
          <x14:cfRule type="containsText" priority="3923" operator="containsText" id="{51F4FD22-8D04-480C-9E2A-D8B7F869683C}">
            <xm:f>NOT(ISERROR(SEARCH('Listados Datos'!$P$7,AR511)))</xm:f>
            <xm:f>'Listados Datos'!$P$7</xm:f>
            <x14:dxf>
              <fill>
                <patternFill>
                  <bgColor rgb="FFFF0000"/>
                </patternFill>
              </fill>
            </x14:dxf>
          </x14:cfRule>
          <xm:sqref>AR511</xm:sqref>
        </x14:conditionalFormatting>
        <x14:conditionalFormatting xmlns:xm="http://schemas.microsoft.com/office/excel/2006/main">
          <x14:cfRule type="containsText" priority="3783" operator="containsText" id="{113F44A3-E69D-4EA5-8037-46400D39E906}">
            <xm:f>NOT(ISERROR(SEARCH('Listados Datos'!$P$3,AR517)))</xm:f>
            <xm:f>'Listados Datos'!$P$3</xm:f>
            <x14:dxf>
              <fill>
                <patternFill>
                  <bgColor rgb="FF99CC00"/>
                </patternFill>
              </fill>
            </x14:dxf>
          </x14:cfRule>
          <x14:cfRule type="containsText" priority="3784" operator="containsText" id="{7BF8BFF9-90EB-468F-9964-E8CE64F30322}">
            <xm:f>NOT(ISERROR(SEARCH('Listados Datos'!$P$4,AR517)))</xm:f>
            <xm:f>'Listados Datos'!$P$4</xm:f>
            <x14:dxf>
              <fill>
                <patternFill>
                  <bgColor rgb="FF33CC33"/>
                </patternFill>
              </fill>
            </x14:dxf>
          </x14:cfRule>
          <x14:cfRule type="containsText" priority="3785" operator="containsText" id="{A763B6FA-7C65-4CB6-AEA1-8EA5CE1565C6}">
            <xm:f>NOT(ISERROR(SEARCH('Listados Datos'!$P$5,AR517)))</xm:f>
            <xm:f>'Listados Datos'!$P$5</xm:f>
            <x14:dxf>
              <fill>
                <patternFill>
                  <bgColor rgb="FFFFFF00"/>
                </patternFill>
              </fill>
            </x14:dxf>
          </x14:cfRule>
          <x14:cfRule type="containsText" priority="3786" operator="containsText" id="{F983E559-575D-41B9-B319-4FA78E016AA9}">
            <xm:f>NOT(ISERROR(SEARCH('Listados Datos'!$P$6,AR517)))</xm:f>
            <xm:f>'Listados Datos'!$P$6</xm:f>
            <x14:dxf>
              <fill>
                <patternFill>
                  <bgColor rgb="FFFFC000"/>
                </patternFill>
              </fill>
            </x14:dxf>
          </x14:cfRule>
          <x14:cfRule type="containsText" priority="3787" operator="containsText" id="{671EAE40-AD9C-4987-A07E-CA436259941D}">
            <xm:f>NOT(ISERROR(SEARCH('Listados Datos'!$P$7,AR517)))</xm:f>
            <xm:f>'Listados Datos'!$P$7</xm:f>
            <x14:dxf>
              <fill>
                <patternFill>
                  <bgColor rgb="FFFF0000"/>
                </patternFill>
              </fill>
            </x14:dxf>
          </x14:cfRule>
          <xm:sqref>AR517</xm:sqref>
        </x14:conditionalFormatting>
        <x14:conditionalFormatting xmlns:xm="http://schemas.microsoft.com/office/excel/2006/main">
          <x14:cfRule type="containsText" priority="3647" operator="containsText" id="{9307B531-D7E7-472B-8559-85A331D77714}">
            <xm:f>NOT(ISERROR(SEARCH('Listados Datos'!$P$3,AR529)))</xm:f>
            <xm:f>'Listados Datos'!$P$3</xm:f>
            <x14:dxf>
              <fill>
                <patternFill>
                  <bgColor rgb="FF99CC00"/>
                </patternFill>
              </fill>
            </x14:dxf>
          </x14:cfRule>
          <x14:cfRule type="containsText" priority="3648" operator="containsText" id="{1B3CAF01-3AE1-4CC6-B239-B341D46F4722}">
            <xm:f>NOT(ISERROR(SEARCH('Listados Datos'!$P$4,AR529)))</xm:f>
            <xm:f>'Listados Datos'!$P$4</xm:f>
            <x14:dxf>
              <fill>
                <patternFill>
                  <bgColor rgb="FF33CC33"/>
                </patternFill>
              </fill>
            </x14:dxf>
          </x14:cfRule>
          <x14:cfRule type="containsText" priority="3649" operator="containsText" id="{8B160B4E-C52D-4B0A-9B70-E68501EF49A0}">
            <xm:f>NOT(ISERROR(SEARCH('Listados Datos'!$P$5,AR529)))</xm:f>
            <xm:f>'Listados Datos'!$P$5</xm:f>
            <x14:dxf>
              <fill>
                <patternFill>
                  <bgColor rgb="FFFFFF00"/>
                </patternFill>
              </fill>
            </x14:dxf>
          </x14:cfRule>
          <x14:cfRule type="containsText" priority="3650" operator="containsText" id="{08DB0D72-85E4-4BF6-8623-608413B78AFF}">
            <xm:f>NOT(ISERROR(SEARCH('Listados Datos'!$P$6,AR529)))</xm:f>
            <xm:f>'Listados Datos'!$P$6</xm:f>
            <x14:dxf>
              <fill>
                <patternFill>
                  <bgColor rgb="FFFFC000"/>
                </patternFill>
              </fill>
            </x14:dxf>
          </x14:cfRule>
          <x14:cfRule type="containsText" priority="3651" operator="containsText" id="{B1757DDD-C51F-47D8-B020-02FE79AA41BA}">
            <xm:f>NOT(ISERROR(SEARCH('Listados Datos'!$P$7,AR529)))</xm:f>
            <xm:f>'Listados Datos'!$P$7</xm:f>
            <x14:dxf>
              <fill>
                <patternFill>
                  <bgColor rgb="FFFF0000"/>
                </patternFill>
              </fill>
            </x14:dxf>
          </x14:cfRule>
          <xm:sqref>AR529</xm:sqref>
        </x14:conditionalFormatting>
        <x14:conditionalFormatting xmlns:xm="http://schemas.microsoft.com/office/excel/2006/main">
          <x14:cfRule type="containsText" priority="4323" operator="containsText" id="{1FDEDF01-F390-4827-B5EF-40F46C4B4E74}">
            <xm:f>NOT(ISERROR(SEARCH('Listados Datos'!$T$3,AF496)))</xm:f>
            <xm:f>'Listados Datos'!$T$3</xm:f>
            <x14:dxf>
              <fill>
                <patternFill patternType="solid">
                  <bgColor rgb="FFC00000"/>
                </patternFill>
              </fill>
            </x14:dxf>
          </x14:cfRule>
          <x14:cfRule type="containsText" priority="4324" operator="containsText" id="{881719EE-1153-4C7A-8C1E-15A9EAABE196}">
            <xm:f>NOT(ISERROR(SEARCH('Listados Datos'!$T$4,AF496)))</xm:f>
            <xm:f>'Listados Datos'!$T$4</xm:f>
            <x14:dxf>
              <font>
                <b/>
                <i val="0"/>
                <color theme="0"/>
              </font>
              <fill>
                <patternFill>
                  <bgColor rgb="FFE26B0A"/>
                </patternFill>
              </fill>
            </x14:dxf>
          </x14:cfRule>
          <x14:cfRule type="containsText" priority="4325" operator="containsText" id="{7E6571CD-D660-41FE-AD06-23193C81FF09}">
            <xm:f>NOT(ISERROR(SEARCH('Listados Datos'!$T$5,AF496)))</xm:f>
            <xm:f>'Listados Datos'!$T$5</xm:f>
            <x14:dxf>
              <font>
                <b/>
                <i val="0"/>
                <color auto="1"/>
              </font>
              <fill>
                <patternFill>
                  <bgColor rgb="FFFFFF00"/>
                </patternFill>
              </fill>
            </x14:dxf>
          </x14:cfRule>
          <x14:cfRule type="containsText" priority="4326" operator="containsText" id="{FF44B38A-BAF7-4BFF-ADB2-248AFCFB1A5F}">
            <xm:f>NOT(ISERROR(SEARCH('Listados Datos'!$T$6,AF496)))</xm:f>
            <xm:f>'Listados Datos'!$T$6</xm:f>
            <x14:dxf>
              <font>
                <b/>
                <i val="0"/>
              </font>
              <fill>
                <patternFill>
                  <bgColor rgb="FF92D050"/>
                </patternFill>
              </fill>
            </x14:dxf>
          </x14:cfRule>
          <xm:sqref>AF496:AF497 AF501</xm:sqref>
        </x14:conditionalFormatting>
        <x14:conditionalFormatting xmlns:xm="http://schemas.microsoft.com/office/excel/2006/main">
          <x14:cfRule type="containsText" priority="4319" operator="containsText" id="{1805C878-B18A-4E1E-BD79-C0EE4E2EBFA0}">
            <xm:f>NOT(ISERROR(SEARCH('Listados Datos'!$T$3,AB496)))</xm:f>
            <xm:f>'Listados Datos'!$T$3</xm:f>
            <x14:dxf>
              <fill>
                <patternFill patternType="solid">
                  <bgColor rgb="FFC00000"/>
                </patternFill>
              </fill>
            </x14:dxf>
          </x14:cfRule>
          <x14:cfRule type="containsText" priority="4320" operator="containsText" id="{0361F453-0490-4C67-A3D3-A6A93DF58678}">
            <xm:f>NOT(ISERROR(SEARCH('Listados Datos'!$T$4,AB496)))</xm:f>
            <xm:f>'Listados Datos'!$T$4</xm:f>
            <x14:dxf>
              <font>
                <b/>
                <i val="0"/>
                <color theme="0"/>
              </font>
              <fill>
                <patternFill>
                  <bgColor rgb="FFE26B0A"/>
                </patternFill>
              </fill>
            </x14:dxf>
          </x14:cfRule>
          <x14:cfRule type="containsText" priority="4321" operator="containsText" id="{AE19BC6D-70B9-4C3B-B756-26D4B249D03A}">
            <xm:f>NOT(ISERROR(SEARCH('Listados Datos'!$T$5,AB496)))</xm:f>
            <xm:f>'Listados Datos'!$T$5</xm:f>
            <x14:dxf>
              <font>
                <b/>
                <i val="0"/>
                <color auto="1"/>
              </font>
              <fill>
                <patternFill>
                  <bgColor rgb="FFFFFF00"/>
                </patternFill>
              </fill>
            </x14:dxf>
          </x14:cfRule>
          <x14:cfRule type="containsText" priority="4322" operator="containsText" id="{72D70F65-5223-4157-A30C-D1A30DBA0531}">
            <xm:f>NOT(ISERROR(SEARCH('Listados Datos'!$T$6,AB496)))</xm:f>
            <xm:f>'Listados Datos'!$T$6</xm:f>
            <x14:dxf>
              <font>
                <b/>
                <i val="0"/>
              </font>
              <fill>
                <patternFill>
                  <bgColor rgb="FF92D050"/>
                </patternFill>
              </fill>
            </x14:dxf>
          </x14:cfRule>
          <xm:sqref>AB496:AB497</xm:sqref>
        </x14:conditionalFormatting>
        <x14:conditionalFormatting xmlns:xm="http://schemas.microsoft.com/office/excel/2006/main">
          <x14:cfRule type="containsText" priority="4309" operator="containsText" id="{B541DE43-538F-4042-B88E-8F9B02A06CCC}">
            <xm:f>NOT(ISERROR(SEARCH('Listados Datos'!$P$3,Z496)))</xm:f>
            <xm:f>'Listados Datos'!$P$3</xm:f>
            <x14:dxf>
              <fill>
                <patternFill>
                  <bgColor rgb="FF99CC00"/>
                </patternFill>
              </fill>
            </x14:dxf>
          </x14:cfRule>
          <x14:cfRule type="containsText" priority="4310" operator="containsText" id="{BA488778-18AD-4D71-8857-EB411A361D45}">
            <xm:f>NOT(ISERROR(SEARCH('Listados Datos'!$P$4,Z496)))</xm:f>
            <xm:f>'Listados Datos'!$P$4</xm:f>
            <x14:dxf>
              <fill>
                <patternFill>
                  <bgColor rgb="FF33CC33"/>
                </patternFill>
              </fill>
            </x14:dxf>
          </x14:cfRule>
          <x14:cfRule type="containsText" priority="4311" operator="containsText" id="{8DD0C869-B953-4E8D-A6E2-1BD0E8295BF6}">
            <xm:f>NOT(ISERROR(SEARCH('Listados Datos'!$P$5,Z496)))</xm:f>
            <xm:f>'Listados Datos'!$P$5</xm:f>
            <x14:dxf>
              <fill>
                <patternFill>
                  <bgColor rgb="FFFFFF00"/>
                </patternFill>
              </fill>
            </x14:dxf>
          </x14:cfRule>
          <x14:cfRule type="containsText" priority="4312" operator="containsText" id="{F66CE52C-81C8-4939-90BA-DCA5DDE526C8}">
            <xm:f>NOT(ISERROR(SEARCH('Listados Datos'!$P$6,Z496)))</xm:f>
            <xm:f>'Listados Datos'!$P$6</xm:f>
            <x14:dxf>
              <fill>
                <patternFill>
                  <bgColor rgb="FFFFC000"/>
                </patternFill>
              </fill>
            </x14:dxf>
          </x14:cfRule>
          <x14:cfRule type="containsText" priority="4313" operator="containsText" id="{F9C33CD2-337B-4A2B-9678-5B65E80116BB}">
            <xm:f>NOT(ISERROR(SEARCH('Listados Datos'!$P$7,Z496)))</xm:f>
            <xm:f>'Listados Datos'!$P$7</xm:f>
            <x14:dxf>
              <fill>
                <patternFill>
                  <bgColor rgb="FFFF0000"/>
                </patternFill>
              </fill>
            </x14:dxf>
          </x14:cfRule>
          <xm:sqref>Z496:Z497</xm:sqref>
        </x14:conditionalFormatting>
        <x14:conditionalFormatting xmlns:xm="http://schemas.microsoft.com/office/excel/2006/main">
          <x14:cfRule type="containsText" priority="4285" operator="containsText" id="{885ECE11-8558-43EC-B4F6-590AD7B67002}">
            <xm:f>NOT(ISERROR(SEARCH('Listados Datos'!$T$3,AT496)))</xm:f>
            <xm:f>'Listados Datos'!$T$3</xm:f>
            <x14:dxf>
              <fill>
                <patternFill patternType="solid">
                  <bgColor rgb="FFC00000"/>
                </patternFill>
              </fill>
            </x14:dxf>
          </x14:cfRule>
          <x14:cfRule type="containsText" priority="4286" operator="containsText" id="{B0D15F3A-F3B0-4B70-AEB7-69EC9CDF1B1A}">
            <xm:f>NOT(ISERROR(SEARCH('Listados Datos'!$T$4,AT496)))</xm:f>
            <xm:f>'Listados Datos'!$T$4</xm:f>
            <x14:dxf>
              <font>
                <b/>
                <i val="0"/>
                <color theme="0"/>
              </font>
              <fill>
                <patternFill>
                  <bgColor rgb="FFE26B0A"/>
                </patternFill>
              </fill>
            </x14:dxf>
          </x14:cfRule>
          <x14:cfRule type="containsText" priority="4287" operator="containsText" id="{9E94E30D-75B4-4529-9E17-B961D7E08875}">
            <xm:f>NOT(ISERROR(SEARCH('Listados Datos'!$T$5,AT496)))</xm:f>
            <xm:f>'Listados Datos'!$T$5</xm:f>
            <x14:dxf>
              <font>
                <b/>
                <i val="0"/>
                <color auto="1"/>
              </font>
              <fill>
                <patternFill>
                  <bgColor rgb="FFFFFF00"/>
                </patternFill>
              </fill>
            </x14:dxf>
          </x14:cfRule>
          <x14:cfRule type="containsText" priority="4288" operator="containsText" id="{7F681448-A8F9-4B23-80FF-03376D7708E6}">
            <xm:f>NOT(ISERROR(SEARCH('Listados Datos'!$T$6,AT496)))</xm:f>
            <xm:f>'Listados Datos'!$T$6</xm:f>
            <x14:dxf>
              <font>
                <b/>
                <i val="0"/>
              </font>
              <fill>
                <patternFill>
                  <bgColor rgb="FF92D050"/>
                </patternFill>
              </fill>
            </x14:dxf>
          </x14:cfRule>
          <xm:sqref>AT496</xm:sqref>
        </x14:conditionalFormatting>
        <x14:conditionalFormatting xmlns:xm="http://schemas.microsoft.com/office/excel/2006/main">
          <x14:cfRule type="containsText" priority="4275" operator="containsText" id="{2CBAE445-DBB4-410B-BE80-9A7612B94FC7}">
            <xm:f>NOT(ISERROR(SEARCH('Listados Datos'!$P$3,AR496)))</xm:f>
            <xm:f>'Listados Datos'!$P$3</xm:f>
            <x14:dxf>
              <fill>
                <patternFill>
                  <bgColor rgb="FF99CC00"/>
                </patternFill>
              </fill>
            </x14:dxf>
          </x14:cfRule>
          <x14:cfRule type="containsText" priority="4276" operator="containsText" id="{0ABB36E2-D53C-46FC-B8FB-93F30D33ADA7}">
            <xm:f>NOT(ISERROR(SEARCH('Listados Datos'!$P$4,AR496)))</xm:f>
            <xm:f>'Listados Datos'!$P$4</xm:f>
            <x14:dxf>
              <fill>
                <patternFill>
                  <bgColor rgb="FF33CC33"/>
                </patternFill>
              </fill>
            </x14:dxf>
          </x14:cfRule>
          <x14:cfRule type="containsText" priority="4277" operator="containsText" id="{77B7286E-7D05-436B-9A6D-31E014ED244A}">
            <xm:f>NOT(ISERROR(SEARCH('Listados Datos'!$P$5,AR496)))</xm:f>
            <xm:f>'Listados Datos'!$P$5</xm:f>
            <x14:dxf>
              <fill>
                <patternFill>
                  <bgColor rgb="FFFFFF00"/>
                </patternFill>
              </fill>
            </x14:dxf>
          </x14:cfRule>
          <x14:cfRule type="containsText" priority="4278" operator="containsText" id="{3C85EB41-A59A-41AB-8031-7EDEEFEBC6A3}">
            <xm:f>NOT(ISERROR(SEARCH('Listados Datos'!$P$6,AR496)))</xm:f>
            <xm:f>'Listados Datos'!$P$6</xm:f>
            <x14:dxf>
              <fill>
                <patternFill>
                  <bgColor rgb="FFFFC000"/>
                </patternFill>
              </fill>
            </x14:dxf>
          </x14:cfRule>
          <x14:cfRule type="containsText" priority="4279" operator="containsText" id="{348BED15-28C3-4102-AA38-861DE759720B}">
            <xm:f>NOT(ISERROR(SEARCH('Listados Datos'!$P$7,AR496)))</xm:f>
            <xm:f>'Listados Datos'!$P$7</xm:f>
            <x14:dxf>
              <fill>
                <patternFill>
                  <bgColor rgb="FFFF0000"/>
                </patternFill>
              </fill>
            </x14:dxf>
          </x14:cfRule>
          <xm:sqref>AR496</xm:sqref>
        </x14:conditionalFormatting>
        <x14:conditionalFormatting xmlns:xm="http://schemas.microsoft.com/office/excel/2006/main">
          <x14:cfRule type="containsText" priority="4271" operator="containsText" id="{C6D73463-B08B-4F0D-822B-9C1C37743103}">
            <xm:f>NOT(ISERROR(SEARCH('Listados Datos'!$T$3,AT497)))</xm:f>
            <xm:f>'Listados Datos'!$T$3</xm:f>
            <x14:dxf>
              <fill>
                <patternFill patternType="solid">
                  <bgColor rgb="FFC00000"/>
                </patternFill>
              </fill>
            </x14:dxf>
          </x14:cfRule>
          <x14:cfRule type="containsText" priority="4272" operator="containsText" id="{3D2EAD6A-142B-4BFE-8891-C993C21771C9}">
            <xm:f>NOT(ISERROR(SEARCH('Listados Datos'!$T$4,AT497)))</xm:f>
            <xm:f>'Listados Datos'!$T$4</xm:f>
            <x14:dxf>
              <font>
                <b/>
                <i val="0"/>
                <color theme="0"/>
              </font>
              <fill>
                <patternFill>
                  <bgColor rgb="FFE26B0A"/>
                </patternFill>
              </fill>
            </x14:dxf>
          </x14:cfRule>
          <x14:cfRule type="containsText" priority="4273" operator="containsText" id="{AB870CA8-E775-4BA9-B7C0-EB71F6D2D0AF}">
            <xm:f>NOT(ISERROR(SEARCH('Listados Datos'!$T$5,AT497)))</xm:f>
            <xm:f>'Listados Datos'!$T$5</xm:f>
            <x14:dxf>
              <font>
                <b/>
                <i val="0"/>
                <color auto="1"/>
              </font>
              <fill>
                <patternFill>
                  <bgColor rgb="FFFFFF00"/>
                </patternFill>
              </fill>
            </x14:dxf>
          </x14:cfRule>
          <x14:cfRule type="containsText" priority="4274" operator="containsText" id="{74983126-4170-4F8A-BDEE-091033E34EB1}">
            <xm:f>NOT(ISERROR(SEARCH('Listados Datos'!$T$6,AT497)))</xm:f>
            <xm:f>'Listados Datos'!$T$6</xm:f>
            <x14:dxf>
              <font>
                <b/>
                <i val="0"/>
              </font>
              <fill>
                <patternFill>
                  <bgColor rgb="FF92D050"/>
                </patternFill>
              </fill>
            </x14:dxf>
          </x14:cfRule>
          <xm:sqref>AT497</xm:sqref>
        </x14:conditionalFormatting>
        <x14:conditionalFormatting xmlns:xm="http://schemas.microsoft.com/office/excel/2006/main">
          <x14:cfRule type="containsText" priority="4261" operator="containsText" id="{D56F24A2-2C44-4C88-844F-0803B00B124F}">
            <xm:f>NOT(ISERROR(SEARCH('Listados Datos'!$P$3,AR497)))</xm:f>
            <xm:f>'Listados Datos'!$P$3</xm:f>
            <x14:dxf>
              <fill>
                <patternFill>
                  <bgColor rgb="FF99CC00"/>
                </patternFill>
              </fill>
            </x14:dxf>
          </x14:cfRule>
          <x14:cfRule type="containsText" priority="4262" operator="containsText" id="{2D104C37-B2E4-4884-8F90-4D87D326B854}">
            <xm:f>NOT(ISERROR(SEARCH('Listados Datos'!$P$4,AR497)))</xm:f>
            <xm:f>'Listados Datos'!$P$4</xm:f>
            <x14:dxf>
              <fill>
                <patternFill>
                  <bgColor rgb="FF33CC33"/>
                </patternFill>
              </fill>
            </x14:dxf>
          </x14:cfRule>
          <x14:cfRule type="containsText" priority="4263" operator="containsText" id="{6D865161-FB49-41F5-B65C-B0B0BAE302F8}">
            <xm:f>NOT(ISERROR(SEARCH('Listados Datos'!$P$5,AR497)))</xm:f>
            <xm:f>'Listados Datos'!$P$5</xm:f>
            <x14:dxf>
              <fill>
                <patternFill>
                  <bgColor rgb="FFFFFF00"/>
                </patternFill>
              </fill>
            </x14:dxf>
          </x14:cfRule>
          <x14:cfRule type="containsText" priority="4264" operator="containsText" id="{BE09DF49-1948-4D4B-8273-0E28D172FA3A}">
            <xm:f>NOT(ISERROR(SEARCH('Listados Datos'!$P$6,AR497)))</xm:f>
            <xm:f>'Listados Datos'!$P$6</xm:f>
            <x14:dxf>
              <fill>
                <patternFill>
                  <bgColor rgb="FFFFC000"/>
                </patternFill>
              </fill>
            </x14:dxf>
          </x14:cfRule>
          <x14:cfRule type="containsText" priority="4265" operator="containsText" id="{761EDCA6-4F27-4451-A233-063890E63A81}">
            <xm:f>NOT(ISERROR(SEARCH('Listados Datos'!$P$7,AR497)))</xm:f>
            <xm:f>'Listados Datos'!$P$7</xm:f>
            <x14:dxf>
              <fill>
                <patternFill>
                  <bgColor rgb="FFFF0000"/>
                </patternFill>
              </fill>
            </x14:dxf>
          </x14:cfRule>
          <xm:sqref>AR497</xm:sqref>
        </x14:conditionalFormatting>
        <x14:conditionalFormatting xmlns:xm="http://schemas.microsoft.com/office/excel/2006/main">
          <x14:cfRule type="containsText" priority="4257" operator="containsText" id="{52C080A7-6D11-4FAD-A04F-F6DE58406324}">
            <xm:f>NOT(ISERROR(SEARCH('Listados Datos'!$T$3,AT501)))</xm:f>
            <xm:f>'Listados Datos'!$T$3</xm:f>
            <x14:dxf>
              <fill>
                <patternFill patternType="solid">
                  <bgColor rgb="FFC00000"/>
                </patternFill>
              </fill>
            </x14:dxf>
          </x14:cfRule>
          <x14:cfRule type="containsText" priority="4258" operator="containsText" id="{866DC180-2E3A-4985-9929-8A2F77AFAFB4}">
            <xm:f>NOT(ISERROR(SEARCH('Listados Datos'!$T$4,AT501)))</xm:f>
            <xm:f>'Listados Datos'!$T$4</xm:f>
            <x14:dxf>
              <font>
                <b/>
                <i val="0"/>
                <color theme="0"/>
              </font>
              <fill>
                <patternFill>
                  <bgColor rgb="FFE26B0A"/>
                </patternFill>
              </fill>
            </x14:dxf>
          </x14:cfRule>
          <x14:cfRule type="containsText" priority="4259" operator="containsText" id="{81B44B94-5BF2-40BE-88BA-FF000CA92638}">
            <xm:f>NOT(ISERROR(SEARCH('Listados Datos'!$T$5,AT501)))</xm:f>
            <xm:f>'Listados Datos'!$T$5</xm:f>
            <x14:dxf>
              <font>
                <b/>
                <i val="0"/>
                <color auto="1"/>
              </font>
              <fill>
                <patternFill>
                  <bgColor rgb="FFFFFF00"/>
                </patternFill>
              </fill>
            </x14:dxf>
          </x14:cfRule>
          <x14:cfRule type="containsText" priority="4260" operator="containsText" id="{375A8A04-4881-47B5-AF58-4A99422342C3}">
            <xm:f>NOT(ISERROR(SEARCH('Listados Datos'!$T$6,AT501)))</xm:f>
            <xm:f>'Listados Datos'!$T$6</xm:f>
            <x14:dxf>
              <font>
                <b/>
                <i val="0"/>
              </font>
              <fill>
                <patternFill>
                  <bgColor rgb="FF92D050"/>
                </patternFill>
              </fill>
            </x14:dxf>
          </x14:cfRule>
          <xm:sqref>AT501</xm:sqref>
        </x14:conditionalFormatting>
        <x14:conditionalFormatting xmlns:xm="http://schemas.microsoft.com/office/excel/2006/main">
          <x14:cfRule type="containsText" priority="4247" operator="containsText" id="{B81821F5-D364-4708-9579-9D0A37F579D9}">
            <xm:f>NOT(ISERROR(SEARCH('Listados Datos'!$P$3,AR501)))</xm:f>
            <xm:f>'Listados Datos'!$P$3</xm:f>
            <x14:dxf>
              <fill>
                <patternFill>
                  <bgColor rgb="FF99CC00"/>
                </patternFill>
              </fill>
            </x14:dxf>
          </x14:cfRule>
          <x14:cfRule type="containsText" priority="4248" operator="containsText" id="{D4B1593F-69CE-4941-97FC-B04CB2ADA251}">
            <xm:f>NOT(ISERROR(SEARCH('Listados Datos'!$P$4,AR501)))</xm:f>
            <xm:f>'Listados Datos'!$P$4</xm:f>
            <x14:dxf>
              <fill>
                <patternFill>
                  <bgColor rgb="FF33CC33"/>
                </patternFill>
              </fill>
            </x14:dxf>
          </x14:cfRule>
          <x14:cfRule type="containsText" priority="4249" operator="containsText" id="{9DA56E0B-0F19-40C5-B39D-559E908FCE49}">
            <xm:f>NOT(ISERROR(SEARCH('Listados Datos'!$P$5,AR501)))</xm:f>
            <xm:f>'Listados Datos'!$P$5</xm:f>
            <x14:dxf>
              <fill>
                <patternFill>
                  <bgColor rgb="FFFFFF00"/>
                </patternFill>
              </fill>
            </x14:dxf>
          </x14:cfRule>
          <x14:cfRule type="containsText" priority="4250" operator="containsText" id="{08A0479C-7DF6-42F5-A950-B71D25D5206C}">
            <xm:f>NOT(ISERROR(SEARCH('Listados Datos'!$P$6,AR501)))</xm:f>
            <xm:f>'Listados Datos'!$P$6</xm:f>
            <x14:dxf>
              <fill>
                <patternFill>
                  <bgColor rgb="FFFFC000"/>
                </patternFill>
              </fill>
            </x14:dxf>
          </x14:cfRule>
          <x14:cfRule type="containsText" priority="4251" operator="containsText" id="{EDAD1BC9-3BD1-4987-9C5B-5B9CBE2B65CF}">
            <xm:f>NOT(ISERROR(SEARCH('Listados Datos'!$P$7,AR501)))</xm:f>
            <xm:f>'Listados Datos'!$P$7</xm:f>
            <x14:dxf>
              <fill>
                <patternFill>
                  <bgColor rgb="FFFF0000"/>
                </patternFill>
              </fill>
            </x14:dxf>
          </x14:cfRule>
          <xm:sqref>AR501</xm:sqref>
        </x14:conditionalFormatting>
        <x14:conditionalFormatting xmlns:xm="http://schemas.microsoft.com/office/excel/2006/main">
          <x14:cfRule type="containsText" priority="4243" operator="containsText" id="{D0CBAF71-A158-4ED2-90CE-463A09629F5B}">
            <xm:f>NOT(ISERROR(SEARCH('Listados Datos'!$T$3,AF498)))</xm:f>
            <xm:f>'Listados Datos'!$T$3</xm:f>
            <x14:dxf>
              <fill>
                <patternFill patternType="solid">
                  <bgColor rgb="FFC00000"/>
                </patternFill>
              </fill>
            </x14:dxf>
          </x14:cfRule>
          <x14:cfRule type="containsText" priority="4244" operator="containsText" id="{5C33E787-A992-4204-84B5-9465A5A1F8A4}">
            <xm:f>NOT(ISERROR(SEARCH('Listados Datos'!$T$4,AF498)))</xm:f>
            <xm:f>'Listados Datos'!$T$4</xm:f>
            <x14:dxf>
              <font>
                <b/>
                <i val="0"/>
                <color theme="0"/>
              </font>
              <fill>
                <patternFill>
                  <bgColor rgb="FFE26B0A"/>
                </patternFill>
              </fill>
            </x14:dxf>
          </x14:cfRule>
          <x14:cfRule type="containsText" priority="4245" operator="containsText" id="{166DF194-188D-4A86-800F-D5DFD3EA7705}">
            <xm:f>NOT(ISERROR(SEARCH('Listados Datos'!$T$5,AF498)))</xm:f>
            <xm:f>'Listados Datos'!$T$5</xm:f>
            <x14:dxf>
              <font>
                <b/>
                <i val="0"/>
                <color auto="1"/>
              </font>
              <fill>
                <patternFill>
                  <bgColor rgb="FFFFFF00"/>
                </patternFill>
              </fill>
            </x14:dxf>
          </x14:cfRule>
          <x14:cfRule type="containsText" priority="4246" operator="containsText" id="{9C4F2956-21E6-4B2F-8228-64183A1168DC}">
            <xm:f>NOT(ISERROR(SEARCH('Listados Datos'!$T$6,AF498)))</xm:f>
            <xm:f>'Listados Datos'!$T$6</xm:f>
            <x14:dxf>
              <font>
                <b/>
                <i val="0"/>
              </font>
              <fill>
                <patternFill>
                  <bgColor rgb="FF92D050"/>
                </patternFill>
              </fill>
            </x14:dxf>
          </x14:cfRule>
          <xm:sqref>AF498:AF499</xm:sqref>
        </x14:conditionalFormatting>
        <x14:conditionalFormatting xmlns:xm="http://schemas.microsoft.com/office/excel/2006/main">
          <x14:cfRule type="containsText" priority="4239" operator="containsText" id="{D4913846-BA48-48C4-82B2-3CE5C6E69A56}">
            <xm:f>NOT(ISERROR(SEARCH('Listados Datos'!$T$3,AB498)))</xm:f>
            <xm:f>'Listados Datos'!$T$3</xm:f>
            <x14:dxf>
              <fill>
                <patternFill patternType="solid">
                  <bgColor rgb="FFC00000"/>
                </patternFill>
              </fill>
            </x14:dxf>
          </x14:cfRule>
          <x14:cfRule type="containsText" priority="4240" operator="containsText" id="{E8A8C7A7-ED52-4DBA-B444-02A6DCB1B625}">
            <xm:f>NOT(ISERROR(SEARCH('Listados Datos'!$T$4,AB498)))</xm:f>
            <xm:f>'Listados Datos'!$T$4</xm:f>
            <x14:dxf>
              <font>
                <b/>
                <i val="0"/>
                <color theme="0"/>
              </font>
              <fill>
                <patternFill>
                  <bgColor rgb="FFE26B0A"/>
                </patternFill>
              </fill>
            </x14:dxf>
          </x14:cfRule>
          <x14:cfRule type="containsText" priority="4241" operator="containsText" id="{50093D65-3ACE-49DC-9305-587D32853090}">
            <xm:f>NOT(ISERROR(SEARCH('Listados Datos'!$T$5,AB498)))</xm:f>
            <xm:f>'Listados Datos'!$T$5</xm:f>
            <x14:dxf>
              <font>
                <b/>
                <i val="0"/>
                <color auto="1"/>
              </font>
              <fill>
                <patternFill>
                  <bgColor rgb="FFFFFF00"/>
                </patternFill>
              </fill>
            </x14:dxf>
          </x14:cfRule>
          <x14:cfRule type="containsText" priority="4242" operator="containsText" id="{6C4C87BC-EDEE-4FBC-BE6E-D94885B55E0F}">
            <xm:f>NOT(ISERROR(SEARCH('Listados Datos'!$T$6,AB498)))</xm:f>
            <xm:f>'Listados Datos'!$T$6</xm:f>
            <x14:dxf>
              <font>
                <b/>
                <i val="0"/>
              </font>
              <fill>
                <patternFill>
                  <bgColor rgb="FF92D050"/>
                </patternFill>
              </fill>
            </x14:dxf>
          </x14:cfRule>
          <xm:sqref>AB498:AB499</xm:sqref>
        </x14:conditionalFormatting>
        <x14:conditionalFormatting xmlns:xm="http://schemas.microsoft.com/office/excel/2006/main">
          <x14:cfRule type="containsText" priority="4229" operator="containsText" id="{AC4C400B-F2B3-428A-B4D5-A275079C7CBF}">
            <xm:f>NOT(ISERROR(SEARCH('Listados Datos'!$P$3,Z498)))</xm:f>
            <xm:f>'Listados Datos'!$P$3</xm:f>
            <x14:dxf>
              <fill>
                <patternFill>
                  <bgColor rgb="FF99CC00"/>
                </patternFill>
              </fill>
            </x14:dxf>
          </x14:cfRule>
          <x14:cfRule type="containsText" priority="4230" operator="containsText" id="{BC020BE7-535B-440C-ADC1-22BB2FD4F915}">
            <xm:f>NOT(ISERROR(SEARCH('Listados Datos'!$P$4,Z498)))</xm:f>
            <xm:f>'Listados Datos'!$P$4</xm:f>
            <x14:dxf>
              <fill>
                <patternFill>
                  <bgColor rgb="FF33CC33"/>
                </patternFill>
              </fill>
            </x14:dxf>
          </x14:cfRule>
          <x14:cfRule type="containsText" priority="4231" operator="containsText" id="{0828BCF6-99F5-4188-8C20-2C19986E2795}">
            <xm:f>NOT(ISERROR(SEARCH('Listados Datos'!$P$5,Z498)))</xm:f>
            <xm:f>'Listados Datos'!$P$5</xm:f>
            <x14:dxf>
              <fill>
                <patternFill>
                  <bgColor rgb="FFFFFF00"/>
                </patternFill>
              </fill>
            </x14:dxf>
          </x14:cfRule>
          <x14:cfRule type="containsText" priority="4232" operator="containsText" id="{399F4560-4E12-4818-ABAB-705CDBF5453E}">
            <xm:f>NOT(ISERROR(SEARCH('Listados Datos'!$P$6,Z498)))</xm:f>
            <xm:f>'Listados Datos'!$P$6</xm:f>
            <x14:dxf>
              <fill>
                <patternFill>
                  <bgColor rgb="FFFFC000"/>
                </patternFill>
              </fill>
            </x14:dxf>
          </x14:cfRule>
          <x14:cfRule type="containsText" priority="4233" operator="containsText" id="{823A571D-D3BD-4494-A41F-F353A3ED4BF9}">
            <xm:f>NOT(ISERROR(SEARCH('Listados Datos'!$P$7,Z498)))</xm:f>
            <xm:f>'Listados Datos'!$P$7</xm:f>
            <x14:dxf>
              <fill>
                <patternFill>
                  <bgColor rgb="FFFF0000"/>
                </patternFill>
              </fill>
            </x14:dxf>
          </x14:cfRule>
          <xm:sqref>Z498:Z499</xm:sqref>
        </x14:conditionalFormatting>
        <x14:conditionalFormatting xmlns:xm="http://schemas.microsoft.com/office/excel/2006/main">
          <x14:cfRule type="containsText" priority="4215" operator="containsText" id="{798C88C3-8890-4B23-A2B9-9A3CFBD4F8E6}">
            <xm:f>NOT(ISERROR(SEARCH('Listados Datos'!$T$3,AT498)))</xm:f>
            <xm:f>'Listados Datos'!$T$3</xm:f>
            <x14:dxf>
              <fill>
                <patternFill patternType="solid">
                  <bgColor rgb="FFC00000"/>
                </patternFill>
              </fill>
            </x14:dxf>
          </x14:cfRule>
          <x14:cfRule type="containsText" priority="4216" operator="containsText" id="{C1175A40-BF79-4D42-8836-46A696617E67}">
            <xm:f>NOT(ISERROR(SEARCH('Listados Datos'!$T$4,AT498)))</xm:f>
            <xm:f>'Listados Datos'!$T$4</xm:f>
            <x14:dxf>
              <font>
                <b/>
                <i val="0"/>
                <color theme="0"/>
              </font>
              <fill>
                <patternFill>
                  <bgColor rgb="FFE26B0A"/>
                </patternFill>
              </fill>
            </x14:dxf>
          </x14:cfRule>
          <x14:cfRule type="containsText" priority="4217" operator="containsText" id="{BB4ACB23-9A00-4308-91A8-DFC3DEBD4810}">
            <xm:f>NOT(ISERROR(SEARCH('Listados Datos'!$T$5,AT498)))</xm:f>
            <xm:f>'Listados Datos'!$T$5</xm:f>
            <x14:dxf>
              <font>
                <b/>
                <i val="0"/>
                <color auto="1"/>
              </font>
              <fill>
                <patternFill>
                  <bgColor rgb="FFFFFF00"/>
                </patternFill>
              </fill>
            </x14:dxf>
          </x14:cfRule>
          <x14:cfRule type="containsText" priority="4218" operator="containsText" id="{BD7F4E19-BC73-4260-90B1-D7942A906383}">
            <xm:f>NOT(ISERROR(SEARCH('Listados Datos'!$T$6,AT498)))</xm:f>
            <xm:f>'Listados Datos'!$T$6</xm:f>
            <x14:dxf>
              <font>
                <b/>
                <i val="0"/>
              </font>
              <fill>
                <patternFill>
                  <bgColor rgb="FF92D050"/>
                </patternFill>
              </fill>
            </x14:dxf>
          </x14:cfRule>
          <xm:sqref>AT498</xm:sqref>
        </x14:conditionalFormatting>
        <x14:conditionalFormatting xmlns:xm="http://schemas.microsoft.com/office/excel/2006/main">
          <x14:cfRule type="containsText" priority="4205" operator="containsText" id="{2107E90A-3760-4C66-ACDB-78561E2FAC72}">
            <xm:f>NOT(ISERROR(SEARCH('Listados Datos'!$P$3,AR498)))</xm:f>
            <xm:f>'Listados Datos'!$P$3</xm:f>
            <x14:dxf>
              <fill>
                <patternFill>
                  <bgColor rgb="FF99CC00"/>
                </patternFill>
              </fill>
            </x14:dxf>
          </x14:cfRule>
          <x14:cfRule type="containsText" priority="4206" operator="containsText" id="{5D83C64C-7BEE-472B-BD86-8BDC9637A404}">
            <xm:f>NOT(ISERROR(SEARCH('Listados Datos'!$P$4,AR498)))</xm:f>
            <xm:f>'Listados Datos'!$P$4</xm:f>
            <x14:dxf>
              <fill>
                <patternFill>
                  <bgColor rgb="FF33CC33"/>
                </patternFill>
              </fill>
            </x14:dxf>
          </x14:cfRule>
          <x14:cfRule type="containsText" priority="4207" operator="containsText" id="{EB79AEAF-63D4-4C8B-BB14-9788272A27A8}">
            <xm:f>NOT(ISERROR(SEARCH('Listados Datos'!$P$5,AR498)))</xm:f>
            <xm:f>'Listados Datos'!$P$5</xm:f>
            <x14:dxf>
              <fill>
                <patternFill>
                  <bgColor rgb="FFFFFF00"/>
                </patternFill>
              </fill>
            </x14:dxf>
          </x14:cfRule>
          <x14:cfRule type="containsText" priority="4208" operator="containsText" id="{5B872BE3-0F45-42F3-9597-9DFE49E8E591}">
            <xm:f>NOT(ISERROR(SEARCH('Listados Datos'!$P$6,AR498)))</xm:f>
            <xm:f>'Listados Datos'!$P$6</xm:f>
            <x14:dxf>
              <fill>
                <patternFill>
                  <bgColor rgb="FFFFC000"/>
                </patternFill>
              </fill>
            </x14:dxf>
          </x14:cfRule>
          <x14:cfRule type="containsText" priority="4209" operator="containsText" id="{5AAA7DDD-3810-4FE7-85D3-EDACA58136AD}">
            <xm:f>NOT(ISERROR(SEARCH('Listados Datos'!$P$7,AR498)))</xm:f>
            <xm:f>'Listados Datos'!$P$7</xm:f>
            <x14:dxf>
              <fill>
                <patternFill>
                  <bgColor rgb="FFFF0000"/>
                </patternFill>
              </fill>
            </x14:dxf>
          </x14:cfRule>
          <xm:sqref>AR498</xm:sqref>
        </x14:conditionalFormatting>
        <x14:conditionalFormatting xmlns:xm="http://schemas.microsoft.com/office/excel/2006/main">
          <x14:cfRule type="containsText" priority="4201" operator="containsText" id="{5A0215C4-C4AE-4BA3-84C8-4FCAA65B172D}">
            <xm:f>NOT(ISERROR(SEARCH('Listados Datos'!$T$3,AT499)))</xm:f>
            <xm:f>'Listados Datos'!$T$3</xm:f>
            <x14:dxf>
              <fill>
                <patternFill patternType="solid">
                  <bgColor rgb="FFC00000"/>
                </patternFill>
              </fill>
            </x14:dxf>
          </x14:cfRule>
          <x14:cfRule type="containsText" priority="4202" operator="containsText" id="{04C0AAD7-8A3A-4C28-B89A-8C205F33BB4C}">
            <xm:f>NOT(ISERROR(SEARCH('Listados Datos'!$T$4,AT499)))</xm:f>
            <xm:f>'Listados Datos'!$T$4</xm:f>
            <x14:dxf>
              <font>
                <b/>
                <i val="0"/>
                <color theme="0"/>
              </font>
              <fill>
                <patternFill>
                  <bgColor rgb="FFE26B0A"/>
                </patternFill>
              </fill>
            </x14:dxf>
          </x14:cfRule>
          <x14:cfRule type="containsText" priority="4203" operator="containsText" id="{C00B6830-A844-49B3-9A7F-CDD3093E0809}">
            <xm:f>NOT(ISERROR(SEARCH('Listados Datos'!$T$5,AT499)))</xm:f>
            <xm:f>'Listados Datos'!$T$5</xm:f>
            <x14:dxf>
              <font>
                <b/>
                <i val="0"/>
                <color auto="1"/>
              </font>
              <fill>
                <patternFill>
                  <bgColor rgb="FFFFFF00"/>
                </patternFill>
              </fill>
            </x14:dxf>
          </x14:cfRule>
          <x14:cfRule type="containsText" priority="4204" operator="containsText" id="{19ACB915-B342-4CB6-9A35-5B70819A2649}">
            <xm:f>NOT(ISERROR(SEARCH('Listados Datos'!$T$6,AT499)))</xm:f>
            <xm:f>'Listados Datos'!$T$6</xm:f>
            <x14:dxf>
              <font>
                <b/>
                <i val="0"/>
              </font>
              <fill>
                <patternFill>
                  <bgColor rgb="FF92D050"/>
                </patternFill>
              </fill>
            </x14:dxf>
          </x14:cfRule>
          <xm:sqref>AT499</xm:sqref>
        </x14:conditionalFormatting>
        <x14:conditionalFormatting xmlns:xm="http://schemas.microsoft.com/office/excel/2006/main">
          <x14:cfRule type="containsText" priority="4191" operator="containsText" id="{4D9CD9D3-89A6-4760-BBFE-8E445E324751}">
            <xm:f>NOT(ISERROR(SEARCH('Listados Datos'!$P$3,AR499)))</xm:f>
            <xm:f>'Listados Datos'!$P$3</xm:f>
            <x14:dxf>
              <fill>
                <patternFill>
                  <bgColor rgb="FF99CC00"/>
                </patternFill>
              </fill>
            </x14:dxf>
          </x14:cfRule>
          <x14:cfRule type="containsText" priority="4192" operator="containsText" id="{8778167A-3B33-4962-9ACF-99FA66F39E5C}">
            <xm:f>NOT(ISERROR(SEARCH('Listados Datos'!$P$4,AR499)))</xm:f>
            <xm:f>'Listados Datos'!$P$4</xm:f>
            <x14:dxf>
              <fill>
                <patternFill>
                  <bgColor rgb="FF33CC33"/>
                </patternFill>
              </fill>
            </x14:dxf>
          </x14:cfRule>
          <x14:cfRule type="containsText" priority="4193" operator="containsText" id="{7FEFE528-28EE-497D-B0EC-4D28F3B9247A}">
            <xm:f>NOT(ISERROR(SEARCH('Listados Datos'!$P$5,AR499)))</xm:f>
            <xm:f>'Listados Datos'!$P$5</xm:f>
            <x14:dxf>
              <fill>
                <patternFill>
                  <bgColor rgb="FFFFFF00"/>
                </patternFill>
              </fill>
            </x14:dxf>
          </x14:cfRule>
          <x14:cfRule type="containsText" priority="4194" operator="containsText" id="{87BFE26A-19F2-4FA6-89F8-605A11FED8D8}">
            <xm:f>NOT(ISERROR(SEARCH('Listados Datos'!$P$6,AR499)))</xm:f>
            <xm:f>'Listados Datos'!$P$6</xm:f>
            <x14:dxf>
              <fill>
                <patternFill>
                  <bgColor rgb="FFFFC000"/>
                </patternFill>
              </fill>
            </x14:dxf>
          </x14:cfRule>
          <x14:cfRule type="containsText" priority="4195" operator="containsText" id="{756EE44E-253A-4053-81C3-2F8C7B26AF93}">
            <xm:f>NOT(ISERROR(SEARCH('Listados Datos'!$P$7,AR499)))</xm:f>
            <xm:f>'Listados Datos'!$P$7</xm:f>
            <x14:dxf>
              <fill>
                <patternFill>
                  <bgColor rgb="FFFF0000"/>
                </patternFill>
              </fill>
            </x14:dxf>
          </x14:cfRule>
          <xm:sqref>AR499</xm:sqref>
        </x14:conditionalFormatting>
        <x14:conditionalFormatting xmlns:xm="http://schemas.microsoft.com/office/excel/2006/main">
          <x14:cfRule type="containsText" priority="3915" operator="containsText" id="{B2969FD7-B292-466C-86A7-05BA4EB9DB84}">
            <xm:f>NOT(ISERROR(SEARCH('Listados Datos'!$T$3,AF514)))</xm:f>
            <xm:f>'Listados Datos'!$T$3</xm:f>
            <x14:dxf>
              <fill>
                <patternFill patternType="solid">
                  <bgColor rgb="FFC00000"/>
                </patternFill>
              </fill>
            </x14:dxf>
          </x14:cfRule>
          <x14:cfRule type="containsText" priority="3916" operator="containsText" id="{16356F2E-1768-40AA-8AAF-586F68C6DE68}">
            <xm:f>NOT(ISERROR(SEARCH('Listados Datos'!$T$4,AF514)))</xm:f>
            <xm:f>'Listados Datos'!$T$4</xm:f>
            <x14:dxf>
              <font>
                <b/>
                <i val="0"/>
                <color theme="0"/>
              </font>
              <fill>
                <patternFill>
                  <bgColor rgb="FFE26B0A"/>
                </patternFill>
              </fill>
            </x14:dxf>
          </x14:cfRule>
          <x14:cfRule type="containsText" priority="3917" operator="containsText" id="{245522EA-BA66-4A23-B2A2-84C1C3242153}">
            <xm:f>NOT(ISERROR(SEARCH('Listados Datos'!$T$5,AF514)))</xm:f>
            <xm:f>'Listados Datos'!$T$5</xm:f>
            <x14:dxf>
              <font>
                <b/>
                <i val="0"/>
                <color auto="1"/>
              </font>
              <fill>
                <patternFill>
                  <bgColor rgb="FFFFFF00"/>
                </patternFill>
              </fill>
            </x14:dxf>
          </x14:cfRule>
          <x14:cfRule type="containsText" priority="3918" operator="containsText" id="{C8F24F55-1DEC-4C7F-9C7E-ADC8AF18996D}">
            <xm:f>NOT(ISERROR(SEARCH('Listados Datos'!$T$6,AF514)))</xm:f>
            <xm:f>'Listados Datos'!$T$6</xm:f>
            <x14:dxf>
              <font>
                <b/>
                <i val="0"/>
              </font>
              <fill>
                <patternFill>
                  <bgColor rgb="FF92D050"/>
                </patternFill>
              </fill>
            </x14:dxf>
          </x14:cfRule>
          <xm:sqref>AF514:AF515 AF519</xm:sqref>
        </x14:conditionalFormatting>
        <x14:conditionalFormatting xmlns:xm="http://schemas.microsoft.com/office/excel/2006/main">
          <x14:cfRule type="containsText" priority="3911" operator="containsText" id="{8859A200-9D45-418D-B7C8-45ECD9BB5C28}">
            <xm:f>NOT(ISERROR(SEARCH('Listados Datos'!$T$3,AB514)))</xm:f>
            <xm:f>'Listados Datos'!$T$3</xm:f>
            <x14:dxf>
              <fill>
                <patternFill patternType="solid">
                  <bgColor rgb="FFC00000"/>
                </patternFill>
              </fill>
            </x14:dxf>
          </x14:cfRule>
          <x14:cfRule type="containsText" priority="3912" operator="containsText" id="{B2667DE3-B0E2-4496-B649-6C51BFBBA155}">
            <xm:f>NOT(ISERROR(SEARCH('Listados Datos'!$T$4,AB514)))</xm:f>
            <xm:f>'Listados Datos'!$T$4</xm:f>
            <x14:dxf>
              <font>
                <b/>
                <i val="0"/>
                <color theme="0"/>
              </font>
              <fill>
                <patternFill>
                  <bgColor rgb="FFE26B0A"/>
                </patternFill>
              </fill>
            </x14:dxf>
          </x14:cfRule>
          <x14:cfRule type="containsText" priority="3913" operator="containsText" id="{B14DFF7A-432D-4539-9487-CBF468C6E43A}">
            <xm:f>NOT(ISERROR(SEARCH('Listados Datos'!$T$5,AB514)))</xm:f>
            <xm:f>'Listados Datos'!$T$5</xm:f>
            <x14:dxf>
              <font>
                <b/>
                <i val="0"/>
                <color auto="1"/>
              </font>
              <fill>
                <patternFill>
                  <bgColor rgb="FFFFFF00"/>
                </patternFill>
              </fill>
            </x14:dxf>
          </x14:cfRule>
          <x14:cfRule type="containsText" priority="3914" operator="containsText" id="{4EDADBFD-6E6F-434A-BDCA-C4A462C0AC5A}">
            <xm:f>NOT(ISERROR(SEARCH('Listados Datos'!$T$6,AB514)))</xm:f>
            <xm:f>'Listados Datos'!$T$6</xm:f>
            <x14:dxf>
              <font>
                <b/>
                <i val="0"/>
              </font>
              <fill>
                <patternFill>
                  <bgColor rgb="FF92D050"/>
                </patternFill>
              </fill>
            </x14:dxf>
          </x14:cfRule>
          <xm:sqref>AB514:AB515</xm:sqref>
        </x14:conditionalFormatting>
        <x14:conditionalFormatting xmlns:xm="http://schemas.microsoft.com/office/excel/2006/main">
          <x14:cfRule type="containsText" priority="3901" operator="containsText" id="{B400C0AA-79EF-41AE-BBCC-7B9E444E1D60}">
            <xm:f>NOT(ISERROR(SEARCH('Listados Datos'!$P$3,Z514)))</xm:f>
            <xm:f>'Listados Datos'!$P$3</xm:f>
            <x14:dxf>
              <fill>
                <patternFill>
                  <bgColor rgb="FF99CC00"/>
                </patternFill>
              </fill>
            </x14:dxf>
          </x14:cfRule>
          <x14:cfRule type="containsText" priority="3902" operator="containsText" id="{4AF31302-3AAC-4788-BCA9-511B98DC02EB}">
            <xm:f>NOT(ISERROR(SEARCH('Listados Datos'!$P$4,Z514)))</xm:f>
            <xm:f>'Listados Datos'!$P$4</xm:f>
            <x14:dxf>
              <fill>
                <patternFill>
                  <bgColor rgb="FF33CC33"/>
                </patternFill>
              </fill>
            </x14:dxf>
          </x14:cfRule>
          <x14:cfRule type="containsText" priority="3903" operator="containsText" id="{487DF34F-7243-4286-8A7A-DDE558C291E2}">
            <xm:f>NOT(ISERROR(SEARCH('Listados Datos'!$P$5,Z514)))</xm:f>
            <xm:f>'Listados Datos'!$P$5</xm:f>
            <x14:dxf>
              <fill>
                <patternFill>
                  <bgColor rgb="FFFFFF00"/>
                </patternFill>
              </fill>
            </x14:dxf>
          </x14:cfRule>
          <x14:cfRule type="containsText" priority="3904" operator="containsText" id="{7D3114B2-2835-48E9-B9E0-C7E778725ECC}">
            <xm:f>NOT(ISERROR(SEARCH('Listados Datos'!$P$6,Z514)))</xm:f>
            <xm:f>'Listados Datos'!$P$6</xm:f>
            <x14:dxf>
              <fill>
                <patternFill>
                  <bgColor rgb="FFFFC000"/>
                </patternFill>
              </fill>
            </x14:dxf>
          </x14:cfRule>
          <x14:cfRule type="containsText" priority="3905" operator="containsText" id="{C0AAE43E-D4A1-421A-8927-9D4AF8A3198F}">
            <xm:f>NOT(ISERROR(SEARCH('Listados Datos'!$P$7,Z514)))</xm:f>
            <xm:f>'Listados Datos'!$P$7</xm:f>
            <x14:dxf>
              <fill>
                <patternFill>
                  <bgColor rgb="FFFF0000"/>
                </patternFill>
              </fill>
            </x14:dxf>
          </x14:cfRule>
          <xm:sqref>Z514:Z515</xm:sqref>
        </x14:conditionalFormatting>
        <x14:conditionalFormatting xmlns:xm="http://schemas.microsoft.com/office/excel/2006/main">
          <x14:cfRule type="containsText" priority="3877" operator="containsText" id="{A9D1C595-D19F-4ED7-B9A7-FB1916623457}">
            <xm:f>NOT(ISERROR(SEARCH('Listados Datos'!$T$3,AT514)))</xm:f>
            <xm:f>'Listados Datos'!$T$3</xm:f>
            <x14:dxf>
              <fill>
                <patternFill patternType="solid">
                  <bgColor rgb="FFC00000"/>
                </patternFill>
              </fill>
            </x14:dxf>
          </x14:cfRule>
          <x14:cfRule type="containsText" priority="3878" operator="containsText" id="{B356249D-07A4-4437-AA40-ABBB5F952231}">
            <xm:f>NOT(ISERROR(SEARCH('Listados Datos'!$T$4,AT514)))</xm:f>
            <xm:f>'Listados Datos'!$T$4</xm:f>
            <x14:dxf>
              <font>
                <b/>
                <i val="0"/>
                <color theme="0"/>
              </font>
              <fill>
                <patternFill>
                  <bgColor rgb="FFE26B0A"/>
                </patternFill>
              </fill>
            </x14:dxf>
          </x14:cfRule>
          <x14:cfRule type="containsText" priority="3879" operator="containsText" id="{AF5AA130-0DEA-412D-B113-E545BC046A22}">
            <xm:f>NOT(ISERROR(SEARCH('Listados Datos'!$T$5,AT514)))</xm:f>
            <xm:f>'Listados Datos'!$T$5</xm:f>
            <x14:dxf>
              <font>
                <b/>
                <i val="0"/>
                <color auto="1"/>
              </font>
              <fill>
                <patternFill>
                  <bgColor rgb="FFFFFF00"/>
                </patternFill>
              </fill>
            </x14:dxf>
          </x14:cfRule>
          <x14:cfRule type="containsText" priority="3880" operator="containsText" id="{B75F7730-D1C3-477C-99C2-DC70B90E7745}">
            <xm:f>NOT(ISERROR(SEARCH('Listados Datos'!$T$6,AT514)))</xm:f>
            <xm:f>'Listados Datos'!$T$6</xm:f>
            <x14:dxf>
              <font>
                <b/>
                <i val="0"/>
              </font>
              <fill>
                <patternFill>
                  <bgColor rgb="FF92D050"/>
                </patternFill>
              </fill>
            </x14:dxf>
          </x14:cfRule>
          <xm:sqref>AT514</xm:sqref>
        </x14:conditionalFormatting>
        <x14:conditionalFormatting xmlns:xm="http://schemas.microsoft.com/office/excel/2006/main">
          <x14:cfRule type="containsText" priority="3867" operator="containsText" id="{03E1C4FF-2908-4A18-81C9-76A689D8F294}">
            <xm:f>NOT(ISERROR(SEARCH('Listados Datos'!$P$3,AR514)))</xm:f>
            <xm:f>'Listados Datos'!$P$3</xm:f>
            <x14:dxf>
              <fill>
                <patternFill>
                  <bgColor rgb="FF99CC00"/>
                </patternFill>
              </fill>
            </x14:dxf>
          </x14:cfRule>
          <x14:cfRule type="containsText" priority="3868" operator="containsText" id="{60EBDCF8-DB35-47B2-A579-E0747C617451}">
            <xm:f>NOT(ISERROR(SEARCH('Listados Datos'!$P$4,AR514)))</xm:f>
            <xm:f>'Listados Datos'!$P$4</xm:f>
            <x14:dxf>
              <fill>
                <patternFill>
                  <bgColor rgb="FF33CC33"/>
                </patternFill>
              </fill>
            </x14:dxf>
          </x14:cfRule>
          <x14:cfRule type="containsText" priority="3869" operator="containsText" id="{CBFE8024-CE4B-4903-899A-0823673C1E88}">
            <xm:f>NOT(ISERROR(SEARCH('Listados Datos'!$P$5,AR514)))</xm:f>
            <xm:f>'Listados Datos'!$P$5</xm:f>
            <x14:dxf>
              <fill>
                <patternFill>
                  <bgColor rgb="FFFFFF00"/>
                </patternFill>
              </fill>
            </x14:dxf>
          </x14:cfRule>
          <x14:cfRule type="containsText" priority="3870" operator="containsText" id="{06CBB335-F0EB-42F6-976F-73C6BC1667BD}">
            <xm:f>NOT(ISERROR(SEARCH('Listados Datos'!$P$6,AR514)))</xm:f>
            <xm:f>'Listados Datos'!$P$6</xm:f>
            <x14:dxf>
              <fill>
                <patternFill>
                  <bgColor rgb="FFFFC000"/>
                </patternFill>
              </fill>
            </x14:dxf>
          </x14:cfRule>
          <x14:cfRule type="containsText" priority="3871" operator="containsText" id="{2E7F439D-AA57-47BE-AE7C-1C5612762B57}">
            <xm:f>NOT(ISERROR(SEARCH('Listados Datos'!$P$7,AR514)))</xm:f>
            <xm:f>'Listados Datos'!$P$7</xm:f>
            <x14:dxf>
              <fill>
                <patternFill>
                  <bgColor rgb="FFFF0000"/>
                </patternFill>
              </fill>
            </x14:dxf>
          </x14:cfRule>
          <xm:sqref>AR514</xm:sqref>
        </x14:conditionalFormatting>
        <x14:conditionalFormatting xmlns:xm="http://schemas.microsoft.com/office/excel/2006/main">
          <x14:cfRule type="containsText" priority="3863" operator="containsText" id="{8250CE46-33EA-4196-AF40-89E77EEF3CB6}">
            <xm:f>NOT(ISERROR(SEARCH('Listados Datos'!$T$3,AT515)))</xm:f>
            <xm:f>'Listados Datos'!$T$3</xm:f>
            <x14:dxf>
              <fill>
                <patternFill patternType="solid">
                  <bgColor rgb="FFC00000"/>
                </patternFill>
              </fill>
            </x14:dxf>
          </x14:cfRule>
          <x14:cfRule type="containsText" priority="3864" operator="containsText" id="{6AC6A964-3A24-4B98-A92F-C675BF0A6F45}">
            <xm:f>NOT(ISERROR(SEARCH('Listados Datos'!$T$4,AT515)))</xm:f>
            <xm:f>'Listados Datos'!$T$4</xm:f>
            <x14:dxf>
              <font>
                <b/>
                <i val="0"/>
                <color theme="0"/>
              </font>
              <fill>
                <patternFill>
                  <bgColor rgb="FFE26B0A"/>
                </patternFill>
              </fill>
            </x14:dxf>
          </x14:cfRule>
          <x14:cfRule type="containsText" priority="3865" operator="containsText" id="{4432DA85-F10A-4759-8D21-B0DCE1704FCC}">
            <xm:f>NOT(ISERROR(SEARCH('Listados Datos'!$T$5,AT515)))</xm:f>
            <xm:f>'Listados Datos'!$T$5</xm:f>
            <x14:dxf>
              <font>
                <b/>
                <i val="0"/>
                <color auto="1"/>
              </font>
              <fill>
                <patternFill>
                  <bgColor rgb="FFFFFF00"/>
                </patternFill>
              </fill>
            </x14:dxf>
          </x14:cfRule>
          <x14:cfRule type="containsText" priority="3866" operator="containsText" id="{CE3126D9-D4D7-41E0-813F-A2CFCFECF7D5}">
            <xm:f>NOT(ISERROR(SEARCH('Listados Datos'!$T$6,AT515)))</xm:f>
            <xm:f>'Listados Datos'!$T$6</xm:f>
            <x14:dxf>
              <font>
                <b/>
                <i val="0"/>
              </font>
              <fill>
                <patternFill>
                  <bgColor rgb="FF92D050"/>
                </patternFill>
              </fill>
            </x14:dxf>
          </x14:cfRule>
          <xm:sqref>AT515</xm:sqref>
        </x14:conditionalFormatting>
        <x14:conditionalFormatting xmlns:xm="http://schemas.microsoft.com/office/excel/2006/main">
          <x14:cfRule type="containsText" priority="3853" operator="containsText" id="{F36A5E10-5A67-43FF-8488-36DFC4779131}">
            <xm:f>NOT(ISERROR(SEARCH('Listados Datos'!$P$3,AR515)))</xm:f>
            <xm:f>'Listados Datos'!$P$3</xm:f>
            <x14:dxf>
              <fill>
                <patternFill>
                  <bgColor rgb="FF99CC00"/>
                </patternFill>
              </fill>
            </x14:dxf>
          </x14:cfRule>
          <x14:cfRule type="containsText" priority="3854" operator="containsText" id="{0C219055-B522-4787-AB92-B3D3CEF96256}">
            <xm:f>NOT(ISERROR(SEARCH('Listados Datos'!$P$4,AR515)))</xm:f>
            <xm:f>'Listados Datos'!$P$4</xm:f>
            <x14:dxf>
              <fill>
                <patternFill>
                  <bgColor rgb="FF33CC33"/>
                </patternFill>
              </fill>
            </x14:dxf>
          </x14:cfRule>
          <x14:cfRule type="containsText" priority="3855" operator="containsText" id="{4209245C-A263-4C7E-BC7B-F98B16FAB849}">
            <xm:f>NOT(ISERROR(SEARCH('Listados Datos'!$P$5,AR515)))</xm:f>
            <xm:f>'Listados Datos'!$P$5</xm:f>
            <x14:dxf>
              <fill>
                <patternFill>
                  <bgColor rgb="FFFFFF00"/>
                </patternFill>
              </fill>
            </x14:dxf>
          </x14:cfRule>
          <x14:cfRule type="containsText" priority="3856" operator="containsText" id="{C5301E56-98E8-48F1-8989-13D0AE398FA6}">
            <xm:f>NOT(ISERROR(SEARCH('Listados Datos'!$P$6,AR515)))</xm:f>
            <xm:f>'Listados Datos'!$P$6</xm:f>
            <x14:dxf>
              <fill>
                <patternFill>
                  <bgColor rgb="FFFFC000"/>
                </patternFill>
              </fill>
            </x14:dxf>
          </x14:cfRule>
          <x14:cfRule type="containsText" priority="3857" operator="containsText" id="{DF920BEF-096D-4120-B8E3-044CEA48D023}">
            <xm:f>NOT(ISERROR(SEARCH('Listados Datos'!$P$7,AR515)))</xm:f>
            <xm:f>'Listados Datos'!$P$7</xm:f>
            <x14:dxf>
              <fill>
                <patternFill>
                  <bgColor rgb="FFFF0000"/>
                </patternFill>
              </fill>
            </x14:dxf>
          </x14:cfRule>
          <xm:sqref>AR515</xm:sqref>
        </x14:conditionalFormatting>
        <x14:conditionalFormatting xmlns:xm="http://schemas.microsoft.com/office/excel/2006/main">
          <x14:cfRule type="containsText" priority="3835" operator="containsText" id="{23F5E29E-ABB9-4F67-9334-4880281ADB7F}">
            <xm:f>NOT(ISERROR(SEARCH('Listados Datos'!$T$3,AF516)))</xm:f>
            <xm:f>'Listados Datos'!$T$3</xm:f>
            <x14:dxf>
              <fill>
                <patternFill patternType="solid">
                  <bgColor rgb="FFC00000"/>
                </patternFill>
              </fill>
            </x14:dxf>
          </x14:cfRule>
          <x14:cfRule type="containsText" priority="3836" operator="containsText" id="{E4AD581C-C20F-4361-B4B1-D3EF37218C42}">
            <xm:f>NOT(ISERROR(SEARCH('Listados Datos'!$T$4,AF516)))</xm:f>
            <xm:f>'Listados Datos'!$T$4</xm:f>
            <x14:dxf>
              <font>
                <b/>
                <i val="0"/>
                <color theme="0"/>
              </font>
              <fill>
                <patternFill>
                  <bgColor rgb="FFE26B0A"/>
                </patternFill>
              </fill>
            </x14:dxf>
          </x14:cfRule>
          <x14:cfRule type="containsText" priority="3837" operator="containsText" id="{39A17626-1166-498D-AC09-A5CFD818C88B}">
            <xm:f>NOT(ISERROR(SEARCH('Listados Datos'!$T$5,AF516)))</xm:f>
            <xm:f>'Listados Datos'!$T$5</xm:f>
            <x14:dxf>
              <font>
                <b/>
                <i val="0"/>
                <color auto="1"/>
              </font>
              <fill>
                <patternFill>
                  <bgColor rgb="FFFFFF00"/>
                </patternFill>
              </fill>
            </x14:dxf>
          </x14:cfRule>
          <x14:cfRule type="containsText" priority="3838" operator="containsText" id="{0B266F02-609A-4590-9D5B-79CBBB359BEF}">
            <xm:f>NOT(ISERROR(SEARCH('Listados Datos'!$T$6,AF516)))</xm:f>
            <xm:f>'Listados Datos'!$T$6</xm:f>
            <x14:dxf>
              <font>
                <b/>
                <i val="0"/>
              </font>
              <fill>
                <patternFill>
                  <bgColor rgb="FF92D050"/>
                </patternFill>
              </fill>
            </x14:dxf>
          </x14:cfRule>
          <xm:sqref>AF516:AF517</xm:sqref>
        </x14:conditionalFormatting>
        <x14:conditionalFormatting xmlns:xm="http://schemas.microsoft.com/office/excel/2006/main">
          <x14:cfRule type="containsText" priority="3831" operator="containsText" id="{94CF0E1A-2135-4D62-BA24-DC0B74436774}">
            <xm:f>NOT(ISERROR(SEARCH('Listados Datos'!$T$3,AB516)))</xm:f>
            <xm:f>'Listados Datos'!$T$3</xm:f>
            <x14:dxf>
              <fill>
                <patternFill patternType="solid">
                  <bgColor rgb="FFC00000"/>
                </patternFill>
              </fill>
            </x14:dxf>
          </x14:cfRule>
          <x14:cfRule type="containsText" priority="3832" operator="containsText" id="{7AD3180E-6394-444B-B2A8-559190CDC4A1}">
            <xm:f>NOT(ISERROR(SEARCH('Listados Datos'!$T$4,AB516)))</xm:f>
            <xm:f>'Listados Datos'!$T$4</xm:f>
            <x14:dxf>
              <font>
                <b/>
                <i val="0"/>
                <color theme="0"/>
              </font>
              <fill>
                <patternFill>
                  <bgColor rgb="FFE26B0A"/>
                </patternFill>
              </fill>
            </x14:dxf>
          </x14:cfRule>
          <x14:cfRule type="containsText" priority="3833" operator="containsText" id="{79D062BF-03E5-46F4-BA71-BB0400D70F0D}">
            <xm:f>NOT(ISERROR(SEARCH('Listados Datos'!$T$5,AB516)))</xm:f>
            <xm:f>'Listados Datos'!$T$5</xm:f>
            <x14:dxf>
              <font>
                <b/>
                <i val="0"/>
                <color auto="1"/>
              </font>
              <fill>
                <patternFill>
                  <bgColor rgb="FFFFFF00"/>
                </patternFill>
              </fill>
            </x14:dxf>
          </x14:cfRule>
          <x14:cfRule type="containsText" priority="3834" operator="containsText" id="{287795D0-590A-47DF-87A0-70EF7867EAEA}">
            <xm:f>NOT(ISERROR(SEARCH('Listados Datos'!$T$6,AB516)))</xm:f>
            <xm:f>'Listados Datos'!$T$6</xm:f>
            <x14:dxf>
              <font>
                <b/>
                <i val="0"/>
              </font>
              <fill>
                <patternFill>
                  <bgColor rgb="FF92D050"/>
                </patternFill>
              </fill>
            </x14:dxf>
          </x14:cfRule>
          <xm:sqref>AB516:AB517</xm:sqref>
        </x14:conditionalFormatting>
        <x14:conditionalFormatting xmlns:xm="http://schemas.microsoft.com/office/excel/2006/main">
          <x14:cfRule type="containsText" priority="3821" operator="containsText" id="{1767A545-1686-4135-B5CF-FD0BE8563BEF}">
            <xm:f>NOT(ISERROR(SEARCH('Listados Datos'!$P$3,Z516)))</xm:f>
            <xm:f>'Listados Datos'!$P$3</xm:f>
            <x14:dxf>
              <fill>
                <patternFill>
                  <bgColor rgb="FF99CC00"/>
                </patternFill>
              </fill>
            </x14:dxf>
          </x14:cfRule>
          <x14:cfRule type="containsText" priority="3822" operator="containsText" id="{48932005-B2AC-4D0B-8B40-18FFE15FFF44}">
            <xm:f>NOT(ISERROR(SEARCH('Listados Datos'!$P$4,Z516)))</xm:f>
            <xm:f>'Listados Datos'!$P$4</xm:f>
            <x14:dxf>
              <fill>
                <patternFill>
                  <bgColor rgb="FF33CC33"/>
                </patternFill>
              </fill>
            </x14:dxf>
          </x14:cfRule>
          <x14:cfRule type="containsText" priority="3823" operator="containsText" id="{E890C093-16A1-48B0-A181-154616BC0496}">
            <xm:f>NOT(ISERROR(SEARCH('Listados Datos'!$P$5,Z516)))</xm:f>
            <xm:f>'Listados Datos'!$P$5</xm:f>
            <x14:dxf>
              <fill>
                <patternFill>
                  <bgColor rgb="FFFFFF00"/>
                </patternFill>
              </fill>
            </x14:dxf>
          </x14:cfRule>
          <x14:cfRule type="containsText" priority="3824" operator="containsText" id="{88F9079D-44D2-4A06-B88D-755D09DB6699}">
            <xm:f>NOT(ISERROR(SEARCH('Listados Datos'!$P$6,Z516)))</xm:f>
            <xm:f>'Listados Datos'!$P$6</xm:f>
            <x14:dxf>
              <fill>
                <patternFill>
                  <bgColor rgb="FFFFC000"/>
                </patternFill>
              </fill>
            </x14:dxf>
          </x14:cfRule>
          <x14:cfRule type="containsText" priority="3825" operator="containsText" id="{4EE9553D-0433-4FBD-8B9C-2BDCF9B98EC4}">
            <xm:f>NOT(ISERROR(SEARCH('Listados Datos'!$P$7,Z516)))</xm:f>
            <xm:f>'Listados Datos'!$P$7</xm:f>
            <x14:dxf>
              <fill>
                <patternFill>
                  <bgColor rgb="FFFF0000"/>
                </patternFill>
              </fill>
            </x14:dxf>
          </x14:cfRule>
          <xm:sqref>Z516:Z517</xm:sqref>
        </x14:conditionalFormatting>
        <x14:conditionalFormatting xmlns:xm="http://schemas.microsoft.com/office/excel/2006/main">
          <x14:cfRule type="containsText" priority="3793" operator="containsText" id="{3A599F33-D486-4905-B1A7-04DD32E6F9F7}">
            <xm:f>NOT(ISERROR(SEARCH('Listados Datos'!$T$3,AT517)))</xm:f>
            <xm:f>'Listados Datos'!$T$3</xm:f>
            <x14:dxf>
              <fill>
                <patternFill patternType="solid">
                  <bgColor rgb="FFC00000"/>
                </patternFill>
              </fill>
            </x14:dxf>
          </x14:cfRule>
          <x14:cfRule type="containsText" priority="3794" operator="containsText" id="{11C3AF68-6932-43B4-AA69-32E491138F8B}">
            <xm:f>NOT(ISERROR(SEARCH('Listados Datos'!$T$4,AT517)))</xm:f>
            <xm:f>'Listados Datos'!$T$4</xm:f>
            <x14:dxf>
              <font>
                <b/>
                <i val="0"/>
                <color theme="0"/>
              </font>
              <fill>
                <patternFill>
                  <bgColor rgb="FFE26B0A"/>
                </patternFill>
              </fill>
            </x14:dxf>
          </x14:cfRule>
          <x14:cfRule type="containsText" priority="3795" operator="containsText" id="{051DD9CB-D97F-49AC-A892-8A6A01F8D1C8}">
            <xm:f>NOT(ISERROR(SEARCH('Listados Datos'!$T$5,AT517)))</xm:f>
            <xm:f>'Listados Datos'!$T$5</xm:f>
            <x14:dxf>
              <font>
                <b/>
                <i val="0"/>
                <color auto="1"/>
              </font>
              <fill>
                <patternFill>
                  <bgColor rgb="FFFFFF00"/>
                </patternFill>
              </fill>
            </x14:dxf>
          </x14:cfRule>
          <x14:cfRule type="containsText" priority="3796" operator="containsText" id="{272F0EA9-558C-4F15-9AF8-7F16933B5B3A}">
            <xm:f>NOT(ISERROR(SEARCH('Listados Datos'!$T$6,AT517)))</xm:f>
            <xm:f>'Listados Datos'!$T$6</xm:f>
            <x14:dxf>
              <font>
                <b/>
                <i val="0"/>
              </font>
              <fill>
                <patternFill>
                  <bgColor rgb="FF92D050"/>
                </patternFill>
              </fill>
            </x14:dxf>
          </x14:cfRule>
          <xm:sqref>AT517</xm:sqref>
        </x14:conditionalFormatting>
        <x14:conditionalFormatting xmlns:xm="http://schemas.microsoft.com/office/excel/2006/main">
          <x14:cfRule type="containsText" priority="3713" operator="containsText" id="{6C320A9A-0BA9-4146-BCB5-8809B1321DCE}">
            <xm:f>NOT(ISERROR(SEARCH('Listados Datos'!$T$3,AT531)))</xm:f>
            <xm:f>'Listados Datos'!$T$3</xm:f>
            <x14:dxf>
              <fill>
                <patternFill patternType="solid">
                  <bgColor rgb="FFC00000"/>
                </patternFill>
              </fill>
            </x14:dxf>
          </x14:cfRule>
          <x14:cfRule type="containsText" priority="3714" operator="containsText" id="{47B70946-9D51-4A39-8FBD-8C8E72BE6ED5}">
            <xm:f>NOT(ISERROR(SEARCH('Listados Datos'!$T$4,AT531)))</xm:f>
            <xm:f>'Listados Datos'!$T$4</xm:f>
            <x14:dxf>
              <font>
                <b/>
                <i val="0"/>
                <color theme="0"/>
              </font>
              <fill>
                <patternFill>
                  <bgColor rgb="FFE26B0A"/>
                </patternFill>
              </fill>
            </x14:dxf>
          </x14:cfRule>
          <x14:cfRule type="containsText" priority="3715" operator="containsText" id="{477C3598-B576-4211-AFDB-43935487E0F9}">
            <xm:f>NOT(ISERROR(SEARCH('Listados Datos'!$T$5,AT531)))</xm:f>
            <xm:f>'Listados Datos'!$T$5</xm:f>
            <x14:dxf>
              <font>
                <b/>
                <i val="0"/>
                <color auto="1"/>
              </font>
              <fill>
                <patternFill>
                  <bgColor rgb="FFFFFF00"/>
                </patternFill>
              </fill>
            </x14:dxf>
          </x14:cfRule>
          <x14:cfRule type="containsText" priority="3716" operator="containsText" id="{6C4D32CE-08D4-4ADD-B973-496D7B434757}">
            <xm:f>NOT(ISERROR(SEARCH('Listados Datos'!$T$6,AT531)))</xm:f>
            <xm:f>'Listados Datos'!$T$6</xm:f>
            <x14:dxf>
              <font>
                <b/>
                <i val="0"/>
              </font>
              <fill>
                <patternFill>
                  <bgColor rgb="FF92D050"/>
                </patternFill>
              </fill>
            </x14:dxf>
          </x14:cfRule>
          <xm:sqref>AT531</xm:sqref>
        </x14:conditionalFormatting>
        <x14:conditionalFormatting xmlns:xm="http://schemas.microsoft.com/office/excel/2006/main">
          <x14:cfRule type="containsText" priority="3703" operator="containsText" id="{3F1B1CED-7129-423D-AD0F-08C9C14AC171}">
            <xm:f>NOT(ISERROR(SEARCH('Listados Datos'!$P$3,AR531)))</xm:f>
            <xm:f>'Listados Datos'!$P$3</xm:f>
            <x14:dxf>
              <fill>
                <patternFill>
                  <bgColor rgb="FF99CC00"/>
                </patternFill>
              </fill>
            </x14:dxf>
          </x14:cfRule>
          <x14:cfRule type="containsText" priority="3704" operator="containsText" id="{14B55FFC-C3F1-4EA8-85AF-B5F8AA6ED4E9}">
            <xm:f>NOT(ISERROR(SEARCH('Listados Datos'!$P$4,AR531)))</xm:f>
            <xm:f>'Listados Datos'!$P$4</xm:f>
            <x14:dxf>
              <fill>
                <patternFill>
                  <bgColor rgb="FF33CC33"/>
                </patternFill>
              </fill>
            </x14:dxf>
          </x14:cfRule>
          <x14:cfRule type="containsText" priority="3705" operator="containsText" id="{68E125CD-3572-4354-B4AE-ECF90294D9E7}">
            <xm:f>NOT(ISERROR(SEARCH('Listados Datos'!$P$5,AR531)))</xm:f>
            <xm:f>'Listados Datos'!$P$5</xm:f>
            <x14:dxf>
              <fill>
                <patternFill>
                  <bgColor rgb="FFFFFF00"/>
                </patternFill>
              </fill>
            </x14:dxf>
          </x14:cfRule>
          <x14:cfRule type="containsText" priority="3706" operator="containsText" id="{9D9C9723-A7F6-45AB-BCFD-CC7768E66862}">
            <xm:f>NOT(ISERROR(SEARCH('Listados Datos'!$P$6,AR531)))</xm:f>
            <xm:f>'Listados Datos'!$P$6</xm:f>
            <x14:dxf>
              <fill>
                <patternFill>
                  <bgColor rgb="FFFFC000"/>
                </patternFill>
              </fill>
            </x14:dxf>
          </x14:cfRule>
          <x14:cfRule type="containsText" priority="3707" operator="containsText" id="{03FE3D90-8632-49FC-87F3-6FD9E5EBFA46}">
            <xm:f>NOT(ISERROR(SEARCH('Listados Datos'!$P$7,AR531)))</xm:f>
            <xm:f>'Listados Datos'!$P$7</xm:f>
            <x14:dxf>
              <fill>
                <patternFill>
                  <bgColor rgb="FFFF0000"/>
                </patternFill>
              </fill>
            </x14:dxf>
          </x14:cfRule>
          <xm:sqref>AR531</xm:sqref>
        </x14:conditionalFormatting>
        <x14:conditionalFormatting xmlns:xm="http://schemas.microsoft.com/office/excel/2006/main">
          <x14:cfRule type="containsText" priority="3671" operator="containsText" id="{F27F039E-FFA2-414C-82F6-D6C940D180CE}">
            <xm:f>NOT(ISERROR(SEARCH('Listados Datos'!$T$3,AT528)))</xm:f>
            <xm:f>'Listados Datos'!$T$3</xm:f>
            <x14:dxf>
              <fill>
                <patternFill patternType="solid">
                  <bgColor rgb="FFC00000"/>
                </patternFill>
              </fill>
            </x14:dxf>
          </x14:cfRule>
          <x14:cfRule type="containsText" priority="3672" operator="containsText" id="{01754437-8596-470C-A2BC-B49031D07DFF}">
            <xm:f>NOT(ISERROR(SEARCH('Listados Datos'!$T$4,AT528)))</xm:f>
            <xm:f>'Listados Datos'!$T$4</xm:f>
            <x14:dxf>
              <font>
                <b/>
                <i val="0"/>
                <color theme="0"/>
              </font>
              <fill>
                <patternFill>
                  <bgColor rgb="FFE26B0A"/>
                </patternFill>
              </fill>
            </x14:dxf>
          </x14:cfRule>
          <x14:cfRule type="containsText" priority="3673" operator="containsText" id="{AF1B7757-2852-4DB2-B327-20A8049CC751}">
            <xm:f>NOT(ISERROR(SEARCH('Listados Datos'!$T$5,AT528)))</xm:f>
            <xm:f>'Listados Datos'!$T$5</xm:f>
            <x14:dxf>
              <font>
                <b/>
                <i val="0"/>
                <color auto="1"/>
              </font>
              <fill>
                <patternFill>
                  <bgColor rgb="FFFFFF00"/>
                </patternFill>
              </fill>
            </x14:dxf>
          </x14:cfRule>
          <x14:cfRule type="containsText" priority="3674" operator="containsText" id="{3DBA237C-4AE9-45D4-89FA-6226F2829490}">
            <xm:f>NOT(ISERROR(SEARCH('Listados Datos'!$T$6,AT528)))</xm:f>
            <xm:f>'Listados Datos'!$T$6</xm:f>
            <x14:dxf>
              <font>
                <b/>
                <i val="0"/>
              </font>
              <fill>
                <patternFill>
                  <bgColor rgb="FF92D050"/>
                </patternFill>
              </fill>
            </x14:dxf>
          </x14:cfRule>
          <xm:sqref>AT528</xm:sqref>
        </x14:conditionalFormatting>
        <x14:conditionalFormatting xmlns:xm="http://schemas.microsoft.com/office/excel/2006/main">
          <x14:cfRule type="containsText" priority="3661" operator="containsText" id="{8AFB3845-4EB5-4EF6-9FAB-D2961C84DB45}">
            <xm:f>NOT(ISERROR(SEARCH('Listados Datos'!$P$3,AR528)))</xm:f>
            <xm:f>'Listados Datos'!$P$3</xm:f>
            <x14:dxf>
              <fill>
                <patternFill>
                  <bgColor rgb="FF99CC00"/>
                </patternFill>
              </fill>
            </x14:dxf>
          </x14:cfRule>
          <x14:cfRule type="containsText" priority="3662" operator="containsText" id="{38EB8A21-959E-4DC8-8A86-2743925372C8}">
            <xm:f>NOT(ISERROR(SEARCH('Listados Datos'!$P$4,AR528)))</xm:f>
            <xm:f>'Listados Datos'!$P$4</xm:f>
            <x14:dxf>
              <fill>
                <patternFill>
                  <bgColor rgb="FF33CC33"/>
                </patternFill>
              </fill>
            </x14:dxf>
          </x14:cfRule>
          <x14:cfRule type="containsText" priority="3663" operator="containsText" id="{58D1D2FC-939C-4608-89F4-452B128C05F0}">
            <xm:f>NOT(ISERROR(SEARCH('Listados Datos'!$P$5,AR528)))</xm:f>
            <xm:f>'Listados Datos'!$P$5</xm:f>
            <x14:dxf>
              <fill>
                <patternFill>
                  <bgColor rgb="FFFFFF00"/>
                </patternFill>
              </fill>
            </x14:dxf>
          </x14:cfRule>
          <x14:cfRule type="containsText" priority="3664" operator="containsText" id="{40018579-7DF0-4CFB-AD3F-B8FC9267D5D1}">
            <xm:f>NOT(ISERROR(SEARCH('Listados Datos'!$P$6,AR528)))</xm:f>
            <xm:f>'Listados Datos'!$P$6</xm:f>
            <x14:dxf>
              <fill>
                <patternFill>
                  <bgColor rgb="FFFFC000"/>
                </patternFill>
              </fill>
            </x14:dxf>
          </x14:cfRule>
          <x14:cfRule type="containsText" priority="3665" operator="containsText" id="{86808EE9-50FD-4D15-A50D-C2848B76A891}">
            <xm:f>NOT(ISERROR(SEARCH('Listados Datos'!$P$7,AR528)))</xm:f>
            <xm:f>'Listados Datos'!$P$7</xm:f>
            <x14:dxf>
              <fill>
                <patternFill>
                  <bgColor rgb="FFFF0000"/>
                </patternFill>
              </fill>
            </x14:dxf>
          </x14:cfRule>
          <xm:sqref>AR528</xm:sqref>
        </x14:conditionalFormatting>
        <x14:conditionalFormatting xmlns:xm="http://schemas.microsoft.com/office/excel/2006/main">
          <x14:cfRule type="containsText" priority="3779" operator="containsText" id="{B052CC04-09BD-44E0-8A0A-3F2BF7123FB9}">
            <xm:f>NOT(ISERROR(SEARCH('Listados Datos'!$T$3,AF526)))</xm:f>
            <xm:f>'Listados Datos'!$T$3</xm:f>
            <x14:dxf>
              <fill>
                <patternFill patternType="solid">
                  <bgColor rgb="FFC00000"/>
                </patternFill>
              </fill>
            </x14:dxf>
          </x14:cfRule>
          <x14:cfRule type="containsText" priority="3780" operator="containsText" id="{F4AD5DF6-811E-4F2F-BCB2-7CADE74DABD1}">
            <xm:f>NOT(ISERROR(SEARCH('Listados Datos'!$T$4,AF526)))</xm:f>
            <xm:f>'Listados Datos'!$T$4</xm:f>
            <x14:dxf>
              <font>
                <b/>
                <i val="0"/>
                <color theme="0"/>
              </font>
              <fill>
                <patternFill>
                  <bgColor rgb="FFE26B0A"/>
                </patternFill>
              </fill>
            </x14:dxf>
          </x14:cfRule>
          <x14:cfRule type="containsText" priority="3781" operator="containsText" id="{377856D2-5528-4BCD-AE94-1326B883D1D8}">
            <xm:f>NOT(ISERROR(SEARCH('Listados Datos'!$T$5,AF526)))</xm:f>
            <xm:f>'Listados Datos'!$T$5</xm:f>
            <x14:dxf>
              <font>
                <b/>
                <i val="0"/>
                <color auto="1"/>
              </font>
              <fill>
                <patternFill>
                  <bgColor rgb="FFFFFF00"/>
                </patternFill>
              </fill>
            </x14:dxf>
          </x14:cfRule>
          <x14:cfRule type="containsText" priority="3782" operator="containsText" id="{0E7BBD06-E286-4779-8240-19F926F4F4C4}">
            <xm:f>NOT(ISERROR(SEARCH('Listados Datos'!$T$6,AF526)))</xm:f>
            <xm:f>'Listados Datos'!$T$6</xm:f>
            <x14:dxf>
              <font>
                <b/>
                <i val="0"/>
              </font>
              <fill>
                <patternFill>
                  <bgColor rgb="FF92D050"/>
                </patternFill>
              </fill>
            </x14:dxf>
          </x14:cfRule>
          <xm:sqref>AF526:AF527 AF531</xm:sqref>
        </x14:conditionalFormatting>
        <x14:conditionalFormatting xmlns:xm="http://schemas.microsoft.com/office/excel/2006/main">
          <x14:cfRule type="containsText" priority="3775" operator="containsText" id="{C0316A4B-DE75-440C-A0C1-4CD4C89AEF04}">
            <xm:f>NOT(ISERROR(SEARCH('Listados Datos'!$T$3,AB526)))</xm:f>
            <xm:f>'Listados Datos'!$T$3</xm:f>
            <x14:dxf>
              <fill>
                <patternFill patternType="solid">
                  <bgColor rgb="FFC00000"/>
                </patternFill>
              </fill>
            </x14:dxf>
          </x14:cfRule>
          <x14:cfRule type="containsText" priority="3776" operator="containsText" id="{C80A5629-E85E-44B2-8644-D44435D8F415}">
            <xm:f>NOT(ISERROR(SEARCH('Listados Datos'!$T$4,AB526)))</xm:f>
            <xm:f>'Listados Datos'!$T$4</xm:f>
            <x14:dxf>
              <font>
                <b/>
                <i val="0"/>
                <color theme="0"/>
              </font>
              <fill>
                <patternFill>
                  <bgColor rgb="FFE26B0A"/>
                </patternFill>
              </fill>
            </x14:dxf>
          </x14:cfRule>
          <x14:cfRule type="containsText" priority="3777" operator="containsText" id="{1888361E-95AD-44D4-A304-A64203AED682}">
            <xm:f>NOT(ISERROR(SEARCH('Listados Datos'!$T$5,AB526)))</xm:f>
            <xm:f>'Listados Datos'!$T$5</xm:f>
            <x14:dxf>
              <font>
                <b/>
                <i val="0"/>
                <color auto="1"/>
              </font>
              <fill>
                <patternFill>
                  <bgColor rgb="FFFFFF00"/>
                </patternFill>
              </fill>
            </x14:dxf>
          </x14:cfRule>
          <x14:cfRule type="containsText" priority="3778" operator="containsText" id="{D4C2CAF9-9B17-448D-B8CF-E8E3EBB237C5}">
            <xm:f>NOT(ISERROR(SEARCH('Listados Datos'!$T$6,AB526)))</xm:f>
            <xm:f>'Listados Datos'!$T$6</xm:f>
            <x14:dxf>
              <font>
                <b/>
                <i val="0"/>
              </font>
              <fill>
                <patternFill>
                  <bgColor rgb="FF92D050"/>
                </patternFill>
              </fill>
            </x14:dxf>
          </x14:cfRule>
          <xm:sqref>AB526:AB527</xm:sqref>
        </x14:conditionalFormatting>
        <x14:conditionalFormatting xmlns:xm="http://schemas.microsoft.com/office/excel/2006/main">
          <x14:cfRule type="containsText" priority="3765" operator="containsText" id="{BC5036BC-E432-4F8A-B515-F0FEEDFC6CA6}">
            <xm:f>NOT(ISERROR(SEARCH('Listados Datos'!$P$3,Z526)))</xm:f>
            <xm:f>'Listados Datos'!$P$3</xm:f>
            <x14:dxf>
              <fill>
                <patternFill>
                  <bgColor rgb="FF99CC00"/>
                </patternFill>
              </fill>
            </x14:dxf>
          </x14:cfRule>
          <x14:cfRule type="containsText" priority="3766" operator="containsText" id="{01351200-264E-47BB-86DB-CD0EA1D35BB3}">
            <xm:f>NOT(ISERROR(SEARCH('Listados Datos'!$P$4,Z526)))</xm:f>
            <xm:f>'Listados Datos'!$P$4</xm:f>
            <x14:dxf>
              <fill>
                <patternFill>
                  <bgColor rgb="FF33CC33"/>
                </patternFill>
              </fill>
            </x14:dxf>
          </x14:cfRule>
          <x14:cfRule type="containsText" priority="3767" operator="containsText" id="{EF18C615-9376-41BB-A151-5A03786299DE}">
            <xm:f>NOT(ISERROR(SEARCH('Listados Datos'!$P$5,Z526)))</xm:f>
            <xm:f>'Listados Datos'!$P$5</xm:f>
            <x14:dxf>
              <fill>
                <patternFill>
                  <bgColor rgb="FFFFFF00"/>
                </patternFill>
              </fill>
            </x14:dxf>
          </x14:cfRule>
          <x14:cfRule type="containsText" priority="3768" operator="containsText" id="{E9AB305F-12B6-42EF-96AC-E49E23F1A9D5}">
            <xm:f>NOT(ISERROR(SEARCH('Listados Datos'!$P$6,Z526)))</xm:f>
            <xm:f>'Listados Datos'!$P$6</xm:f>
            <x14:dxf>
              <fill>
                <patternFill>
                  <bgColor rgb="FFFFC000"/>
                </patternFill>
              </fill>
            </x14:dxf>
          </x14:cfRule>
          <x14:cfRule type="containsText" priority="3769" operator="containsText" id="{7A43CAFC-2D70-40E8-A9E5-03EF500DB584}">
            <xm:f>NOT(ISERROR(SEARCH('Listados Datos'!$P$7,Z526)))</xm:f>
            <xm:f>'Listados Datos'!$P$7</xm:f>
            <x14:dxf>
              <fill>
                <patternFill>
                  <bgColor rgb="FFFF0000"/>
                </patternFill>
              </fill>
            </x14:dxf>
          </x14:cfRule>
          <xm:sqref>Z526:Z527</xm:sqref>
        </x14:conditionalFormatting>
        <x14:conditionalFormatting xmlns:xm="http://schemas.microsoft.com/office/excel/2006/main">
          <x14:cfRule type="containsText" priority="3741" operator="containsText" id="{8578851E-6240-4CBE-8BB8-BD24072F2159}">
            <xm:f>NOT(ISERROR(SEARCH('Listados Datos'!$T$3,AT526)))</xm:f>
            <xm:f>'Listados Datos'!$T$3</xm:f>
            <x14:dxf>
              <fill>
                <patternFill patternType="solid">
                  <bgColor rgb="FFC00000"/>
                </patternFill>
              </fill>
            </x14:dxf>
          </x14:cfRule>
          <x14:cfRule type="containsText" priority="3742" operator="containsText" id="{26BDC145-B9C8-4BCA-B40C-5168EC500E0E}">
            <xm:f>NOT(ISERROR(SEARCH('Listados Datos'!$T$4,AT526)))</xm:f>
            <xm:f>'Listados Datos'!$T$4</xm:f>
            <x14:dxf>
              <font>
                <b/>
                <i val="0"/>
                <color theme="0"/>
              </font>
              <fill>
                <patternFill>
                  <bgColor rgb="FFE26B0A"/>
                </patternFill>
              </fill>
            </x14:dxf>
          </x14:cfRule>
          <x14:cfRule type="containsText" priority="3743" operator="containsText" id="{A74FC45D-9461-4D6B-8D81-E3DF89FB4156}">
            <xm:f>NOT(ISERROR(SEARCH('Listados Datos'!$T$5,AT526)))</xm:f>
            <xm:f>'Listados Datos'!$T$5</xm:f>
            <x14:dxf>
              <font>
                <b/>
                <i val="0"/>
                <color auto="1"/>
              </font>
              <fill>
                <patternFill>
                  <bgColor rgb="FFFFFF00"/>
                </patternFill>
              </fill>
            </x14:dxf>
          </x14:cfRule>
          <x14:cfRule type="containsText" priority="3744" operator="containsText" id="{67FE9766-6105-4560-8AF1-861262F00F5B}">
            <xm:f>NOT(ISERROR(SEARCH('Listados Datos'!$T$6,AT526)))</xm:f>
            <xm:f>'Listados Datos'!$T$6</xm:f>
            <x14:dxf>
              <font>
                <b/>
                <i val="0"/>
              </font>
              <fill>
                <patternFill>
                  <bgColor rgb="FF92D050"/>
                </patternFill>
              </fill>
            </x14:dxf>
          </x14:cfRule>
          <xm:sqref>AT526</xm:sqref>
        </x14:conditionalFormatting>
        <x14:conditionalFormatting xmlns:xm="http://schemas.microsoft.com/office/excel/2006/main">
          <x14:cfRule type="containsText" priority="3731" operator="containsText" id="{153A7D1F-B9F1-425E-87E1-165885A9B014}">
            <xm:f>NOT(ISERROR(SEARCH('Listados Datos'!$P$3,AR526)))</xm:f>
            <xm:f>'Listados Datos'!$P$3</xm:f>
            <x14:dxf>
              <fill>
                <patternFill>
                  <bgColor rgb="FF99CC00"/>
                </patternFill>
              </fill>
            </x14:dxf>
          </x14:cfRule>
          <x14:cfRule type="containsText" priority="3732" operator="containsText" id="{97C0760F-505A-49C6-8B47-0224B423787D}">
            <xm:f>NOT(ISERROR(SEARCH('Listados Datos'!$P$4,AR526)))</xm:f>
            <xm:f>'Listados Datos'!$P$4</xm:f>
            <x14:dxf>
              <fill>
                <patternFill>
                  <bgColor rgb="FF33CC33"/>
                </patternFill>
              </fill>
            </x14:dxf>
          </x14:cfRule>
          <x14:cfRule type="containsText" priority="3733" operator="containsText" id="{F9B456CB-0210-406C-95D4-214A38970EAA}">
            <xm:f>NOT(ISERROR(SEARCH('Listados Datos'!$P$5,AR526)))</xm:f>
            <xm:f>'Listados Datos'!$P$5</xm:f>
            <x14:dxf>
              <fill>
                <patternFill>
                  <bgColor rgb="FFFFFF00"/>
                </patternFill>
              </fill>
            </x14:dxf>
          </x14:cfRule>
          <x14:cfRule type="containsText" priority="3734" operator="containsText" id="{B5D04A02-7F53-4C9C-B4B5-63803EE1ACC6}">
            <xm:f>NOT(ISERROR(SEARCH('Listados Datos'!$P$6,AR526)))</xm:f>
            <xm:f>'Listados Datos'!$P$6</xm:f>
            <x14:dxf>
              <fill>
                <patternFill>
                  <bgColor rgb="FFFFC000"/>
                </patternFill>
              </fill>
            </x14:dxf>
          </x14:cfRule>
          <x14:cfRule type="containsText" priority="3735" operator="containsText" id="{936AEFF0-8F65-4E80-B837-29D3C0ECA0FD}">
            <xm:f>NOT(ISERROR(SEARCH('Listados Datos'!$P$7,AR526)))</xm:f>
            <xm:f>'Listados Datos'!$P$7</xm:f>
            <x14:dxf>
              <fill>
                <patternFill>
                  <bgColor rgb="FFFF0000"/>
                </patternFill>
              </fill>
            </x14:dxf>
          </x14:cfRule>
          <xm:sqref>AR526</xm:sqref>
        </x14:conditionalFormatting>
        <x14:conditionalFormatting xmlns:xm="http://schemas.microsoft.com/office/excel/2006/main">
          <x14:cfRule type="containsText" priority="3727" operator="containsText" id="{1BC90261-83A1-4D04-B700-039C0DE21511}">
            <xm:f>NOT(ISERROR(SEARCH('Listados Datos'!$T$3,AT527)))</xm:f>
            <xm:f>'Listados Datos'!$T$3</xm:f>
            <x14:dxf>
              <fill>
                <patternFill patternType="solid">
                  <bgColor rgb="FFC00000"/>
                </patternFill>
              </fill>
            </x14:dxf>
          </x14:cfRule>
          <x14:cfRule type="containsText" priority="3728" operator="containsText" id="{A1681A52-C3CF-446E-8CE8-60AD8490664B}">
            <xm:f>NOT(ISERROR(SEARCH('Listados Datos'!$T$4,AT527)))</xm:f>
            <xm:f>'Listados Datos'!$T$4</xm:f>
            <x14:dxf>
              <font>
                <b/>
                <i val="0"/>
                <color theme="0"/>
              </font>
              <fill>
                <patternFill>
                  <bgColor rgb="FFE26B0A"/>
                </patternFill>
              </fill>
            </x14:dxf>
          </x14:cfRule>
          <x14:cfRule type="containsText" priority="3729" operator="containsText" id="{3D8594C9-4B8C-4160-9A08-CEEADA50C688}">
            <xm:f>NOT(ISERROR(SEARCH('Listados Datos'!$T$5,AT527)))</xm:f>
            <xm:f>'Listados Datos'!$T$5</xm:f>
            <x14:dxf>
              <font>
                <b/>
                <i val="0"/>
                <color auto="1"/>
              </font>
              <fill>
                <patternFill>
                  <bgColor rgb="FFFFFF00"/>
                </patternFill>
              </fill>
            </x14:dxf>
          </x14:cfRule>
          <x14:cfRule type="containsText" priority="3730" operator="containsText" id="{F1EF0482-3A36-454E-99F5-A48BDE3BB891}">
            <xm:f>NOT(ISERROR(SEARCH('Listados Datos'!$T$6,AT527)))</xm:f>
            <xm:f>'Listados Datos'!$T$6</xm:f>
            <x14:dxf>
              <font>
                <b/>
                <i val="0"/>
              </font>
              <fill>
                <patternFill>
                  <bgColor rgb="FF92D050"/>
                </patternFill>
              </fill>
            </x14:dxf>
          </x14:cfRule>
          <xm:sqref>AT527</xm:sqref>
        </x14:conditionalFormatting>
        <x14:conditionalFormatting xmlns:xm="http://schemas.microsoft.com/office/excel/2006/main">
          <x14:cfRule type="containsText" priority="3717" operator="containsText" id="{0C1C356B-2A6E-4578-8A1E-8179A6848CF7}">
            <xm:f>NOT(ISERROR(SEARCH('Listados Datos'!$P$3,AR527)))</xm:f>
            <xm:f>'Listados Datos'!$P$3</xm:f>
            <x14:dxf>
              <fill>
                <patternFill>
                  <bgColor rgb="FF99CC00"/>
                </patternFill>
              </fill>
            </x14:dxf>
          </x14:cfRule>
          <x14:cfRule type="containsText" priority="3718" operator="containsText" id="{726B1C57-785A-47D0-A85D-19E12B341DE0}">
            <xm:f>NOT(ISERROR(SEARCH('Listados Datos'!$P$4,AR527)))</xm:f>
            <xm:f>'Listados Datos'!$P$4</xm:f>
            <x14:dxf>
              <fill>
                <patternFill>
                  <bgColor rgb="FF33CC33"/>
                </patternFill>
              </fill>
            </x14:dxf>
          </x14:cfRule>
          <x14:cfRule type="containsText" priority="3719" operator="containsText" id="{22F17236-B84A-4068-BF4C-8DE6EAFD4671}">
            <xm:f>NOT(ISERROR(SEARCH('Listados Datos'!$P$5,AR527)))</xm:f>
            <xm:f>'Listados Datos'!$P$5</xm:f>
            <x14:dxf>
              <fill>
                <patternFill>
                  <bgColor rgb="FFFFFF00"/>
                </patternFill>
              </fill>
            </x14:dxf>
          </x14:cfRule>
          <x14:cfRule type="containsText" priority="3720" operator="containsText" id="{63E8178E-84CF-4010-8083-744C37B3D5C7}">
            <xm:f>NOT(ISERROR(SEARCH('Listados Datos'!$P$6,AR527)))</xm:f>
            <xm:f>'Listados Datos'!$P$6</xm:f>
            <x14:dxf>
              <fill>
                <patternFill>
                  <bgColor rgb="FFFFC000"/>
                </patternFill>
              </fill>
            </x14:dxf>
          </x14:cfRule>
          <x14:cfRule type="containsText" priority="3721" operator="containsText" id="{D9CE529D-DC34-41BD-B840-C6891B688C8F}">
            <xm:f>NOT(ISERROR(SEARCH('Listados Datos'!$P$7,AR527)))</xm:f>
            <xm:f>'Listados Datos'!$P$7</xm:f>
            <x14:dxf>
              <fill>
                <patternFill>
                  <bgColor rgb="FFFF0000"/>
                </patternFill>
              </fill>
            </x14:dxf>
          </x14:cfRule>
          <xm:sqref>AR527</xm:sqref>
        </x14:conditionalFormatting>
        <x14:conditionalFormatting xmlns:xm="http://schemas.microsoft.com/office/excel/2006/main">
          <x14:cfRule type="containsText" priority="3699" operator="containsText" id="{70CE7196-6437-4BE7-B3EB-D06DE6E50028}">
            <xm:f>NOT(ISERROR(SEARCH('Listados Datos'!$T$3,AF528)))</xm:f>
            <xm:f>'Listados Datos'!$T$3</xm:f>
            <x14:dxf>
              <fill>
                <patternFill patternType="solid">
                  <bgColor rgb="FFC00000"/>
                </patternFill>
              </fill>
            </x14:dxf>
          </x14:cfRule>
          <x14:cfRule type="containsText" priority="3700" operator="containsText" id="{D871B8C1-702E-438E-9EBC-8FDFC0B014C8}">
            <xm:f>NOT(ISERROR(SEARCH('Listados Datos'!$T$4,AF528)))</xm:f>
            <xm:f>'Listados Datos'!$T$4</xm:f>
            <x14:dxf>
              <font>
                <b/>
                <i val="0"/>
                <color theme="0"/>
              </font>
              <fill>
                <patternFill>
                  <bgColor rgb="FFE26B0A"/>
                </patternFill>
              </fill>
            </x14:dxf>
          </x14:cfRule>
          <x14:cfRule type="containsText" priority="3701" operator="containsText" id="{2BE4DD31-F206-44DA-A9CD-E2EA7FA405CF}">
            <xm:f>NOT(ISERROR(SEARCH('Listados Datos'!$T$5,AF528)))</xm:f>
            <xm:f>'Listados Datos'!$T$5</xm:f>
            <x14:dxf>
              <font>
                <b/>
                <i val="0"/>
                <color auto="1"/>
              </font>
              <fill>
                <patternFill>
                  <bgColor rgb="FFFFFF00"/>
                </patternFill>
              </fill>
            </x14:dxf>
          </x14:cfRule>
          <x14:cfRule type="containsText" priority="3702" operator="containsText" id="{57840CB3-3D70-4A13-A745-7972A080123F}">
            <xm:f>NOT(ISERROR(SEARCH('Listados Datos'!$T$6,AF528)))</xm:f>
            <xm:f>'Listados Datos'!$T$6</xm:f>
            <x14:dxf>
              <font>
                <b/>
                <i val="0"/>
              </font>
              <fill>
                <patternFill>
                  <bgColor rgb="FF92D050"/>
                </patternFill>
              </fill>
            </x14:dxf>
          </x14:cfRule>
          <xm:sqref>AF528:AF529</xm:sqref>
        </x14:conditionalFormatting>
        <x14:conditionalFormatting xmlns:xm="http://schemas.microsoft.com/office/excel/2006/main">
          <x14:cfRule type="containsText" priority="3695" operator="containsText" id="{7FA76593-4A4B-47F8-906E-C7C66165A758}">
            <xm:f>NOT(ISERROR(SEARCH('Listados Datos'!$T$3,AB528)))</xm:f>
            <xm:f>'Listados Datos'!$T$3</xm:f>
            <x14:dxf>
              <fill>
                <patternFill patternType="solid">
                  <bgColor rgb="FFC00000"/>
                </patternFill>
              </fill>
            </x14:dxf>
          </x14:cfRule>
          <x14:cfRule type="containsText" priority="3696" operator="containsText" id="{FC264CDE-0100-444A-B16E-258667C9C96E}">
            <xm:f>NOT(ISERROR(SEARCH('Listados Datos'!$T$4,AB528)))</xm:f>
            <xm:f>'Listados Datos'!$T$4</xm:f>
            <x14:dxf>
              <font>
                <b/>
                <i val="0"/>
                <color theme="0"/>
              </font>
              <fill>
                <patternFill>
                  <bgColor rgb="FFE26B0A"/>
                </patternFill>
              </fill>
            </x14:dxf>
          </x14:cfRule>
          <x14:cfRule type="containsText" priority="3697" operator="containsText" id="{35EA1F25-4A71-4511-9FA8-64C0C2C0BEBF}">
            <xm:f>NOT(ISERROR(SEARCH('Listados Datos'!$T$5,AB528)))</xm:f>
            <xm:f>'Listados Datos'!$T$5</xm:f>
            <x14:dxf>
              <font>
                <b/>
                <i val="0"/>
                <color auto="1"/>
              </font>
              <fill>
                <patternFill>
                  <bgColor rgb="FFFFFF00"/>
                </patternFill>
              </fill>
            </x14:dxf>
          </x14:cfRule>
          <x14:cfRule type="containsText" priority="3698" operator="containsText" id="{619746D7-C8CD-493B-B9A2-27EB1E47D9A2}">
            <xm:f>NOT(ISERROR(SEARCH('Listados Datos'!$T$6,AB528)))</xm:f>
            <xm:f>'Listados Datos'!$T$6</xm:f>
            <x14:dxf>
              <font>
                <b/>
                <i val="0"/>
              </font>
              <fill>
                <patternFill>
                  <bgColor rgb="FF92D050"/>
                </patternFill>
              </fill>
            </x14:dxf>
          </x14:cfRule>
          <xm:sqref>AB528:AB529</xm:sqref>
        </x14:conditionalFormatting>
        <x14:conditionalFormatting xmlns:xm="http://schemas.microsoft.com/office/excel/2006/main">
          <x14:cfRule type="containsText" priority="3685" operator="containsText" id="{973E03B3-C206-42A5-B4F2-95D94549FB9A}">
            <xm:f>NOT(ISERROR(SEARCH('Listados Datos'!$P$3,Z528)))</xm:f>
            <xm:f>'Listados Datos'!$P$3</xm:f>
            <x14:dxf>
              <fill>
                <patternFill>
                  <bgColor rgb="FF99CC00"/>
                </patternFill>
              </fill>
            </x14:dxf>
          </x14:cfRule>
          <x14:cfRule type="containsText" priority="3686" operator="containsText" id="{8F9F66C4-F67E-4E08-A848-7A85C2780880}">
            <xm:f>NOT(ISERROR(SEARCH('Listados Datos'!$P$4,Z528)))</xm:f>
            <xm:f>'Listados Datos'!$P$4</xm:f>
            <x14:dxf>
              <fill>
                <patternFill>
                  <bgColor rgb="FF33CC33"/>
                </patternFill>
              </fill>
            </x14:dxf>
          </x14:cfRule>
          <x14:cfRule type="containsText" priority="3687" operator="containsText" id="{6C03F80A-1DC6-4AAE-BB20-61C884D522FE}">
            <xm:f>NOT(ISERROR(SEARCH('Listados Datos'!$P$5,Z528)))</xm:f>
            <xm:f>'Listados Datos'!$P$5</xm:f>
            <x14:dxf>
              <fill>
                <patternFill>
                  <bgColor rgb="FFFFFF00"/>
                </patternFill>
              </fill>
            </x14:dxf>
          </x14:cfRule>
          <x14:cfRule type="containsText" priority="3688" operator="containsText" id="{051D110E-E81F-4AE1-87DC-B18C3E1242A3}">
            <xm:f>NOT(ISERROR(SEARCH('Listados Datos'!$P$6,Z528)))</xm:f>
            <xm:f>'Listados Datos'!$P$6</xm:f>
            <x14:dxf>
              <fill>
                <patternFill>
                  <bgColor rgb="FFFFC000"/>
                </patternFill>
              </fill>
            </x14:dxf>
          </x14:cfRule>
          <x14:cfRule type="containsText" priority="3689" operator="containsText" id="{C10A5D46-9436-4ECC-94FD-A51A340D7C07}">
            <xm:f>NOT(ISERROR(SEARCH('Listados Datos'!$P$7,Z528)))</xm:f>
            <xm:f>'Listados Datos'!$P$7</xm:f>
            <x14:dxf>
              <fill>
                <patternFill>
                  <bgColor rgb="FFFF0000"/>
                </patternFill>
              </fill>
            </x14:dxf>
          </x14:cfRule>
          <xm:sqref>Z528:Z529</xm:sqref>
        </x14:conditionalFormatting>
        <x14:conditionalFormatting xmlns:xm="http://schemas.microsoft.com/office/excel/2006/main">
          <x14:cfRule type="containsText" priority="3657" operator="containsText" id="{60937BBB-5DD5-4ECE-9C0B-39A6D91D1D2D}">
            <xm:f>NOT(ISERROR(SEARCH('Listados Datos'!$T$3,AT529)))</xm:f>
            <xm:f>'Listados Datos'!$T$3</xm:f>
            <x14:dxf>
              <fill>
                <patternFill patternType="solid">
                  <bgColor rgb="FFC00000"/>
                </patternFill>
              </fill>
            </x14:dxf>
          </x14:cfRule>
          <x14:cfRule type="containsText" priority="3658" operator="containsText" id="{F58F266B-F8C1-43F3-96B9-AE8E3C3189E9}">
            <xm:f>NOT(ISERROR(SEARCH('Listados Datos'!$T$4,AT529)))</xm:f>
            <xm:f>'Listados Datos'!$T$4</xm:f>
            <x14:dxf>
              <font>
                <b/>
                <i val="0"/>
                <color theme="0"/>
              </font>
              <fill>
                <patternFill>
                  <bgColor rgb="FFE26B0A"/>
                </patternFill>
              </fill>
            </x14:dxf>
          </x14:cfRule>
          <x14:cfRule type="containsText" priority="3659" operator="containsText" id="{70E8E818-48B7-4795-A0F9-B8D63E88E0C7}">
            <xm:f>NOT(ISERROR(SEARCH('Listados Datos'!$T$5,AT529)))</xm:f>
            <xm:f>'Listados Datos'!$T$5</xm:f>
            <x14:dxf>
              <font>
                <b/>
                <i val="0"/>
                <color auto="1"/>
              </font>
              <fill>
                <patternFill>
                  <bgColor rgb="FFFFFF00"/>
                </patternFill>
              </fill>
            </x14:dxf>
          </x14:cfRule>
          <x14:cfRule type="containsText" priority="3660" operator="containsText" id="{CCD5DFDD-479D-4F79-9CB7-1B86C150425C}">
            <xm:f>NOT(ISERROR(SEARCH('Listados Datos'!$T$6,AT529)))</xm:f>
            <xm:f>'Listados Datos'!$T$6</xm:f>
            <x14:dxf>
              <font>
                <b/>
                <i val="0"/>
              </font>
              <fill>
                <patternFill>
                  <bgColor rgb="FF92D050"/>
                </patternFill>
              </fill>
            </x14:dxf>
          </x14:cfRule>
          <xm:sqref>AT529</xm:sqref>
        </x14:conditionalFormatting>
        <x14:conditionalFormatting xmlns:xm="http://schemas.microsoft.com/office/excel/2006/main">
          <x14:cfRule type="containsText" priority="3577" operator="containsText" id="{FCEAEDA7-B47A-4B97-8E82-38A3397D02E9}">
            <xm:f>NOT(ISERROR(SEARCH('Listados Datos'!$T$3,AT525)))</xm:f>
            <xm:f>'Listados Datos'!$T$3</xm:f>
            <x14:dxf>
              <fill>
                <patternFill patternType="solid">
                  <bgColor rgb="FFC00000"/>
                </patternFill>
              </fill>
            </x14:dxf>
          </x14:cfRule>
          <x14:cfRule type="containsText" priority="3578" operator="containsText" id="{72FD5CAA-4E1C-4741-A04D-A0AED01C3843}">
            <xm:f>NOT(ISERROR(SEARCH('Listados Datos'!$T$4,AT525)))</xm:f>
            <xm:f>'Listados Datos'!$T$4</xm:f>
            <x14:dxf>
              <font>
                <b/>
                <i val="0"/>
                <color theme="0"/>
              </font>
              <fill>
                <patternFill>
                  <bgColor rgb="FFE26B0A"/>
                </patternFill>
              </fill>
            </x14:dxf>
          </x14:cfRule>
          <x14:cfRule type="containsText" priority="3579" operator="containsText" id="{DC58A83E-F530-4541-8D62-E1A1ED2F9A88}">
            <xm:f>NOT(ISERROR(SEARCH('Listados Datos'!$T$5,AT525)))</xm:f>
            <xm:f>'Listados Datos'!$T$5</xm:f>
            <x14:dxf>
              <font>
                <b/>
                <i val="0"/>
                <color auto="1"/>
              </font>
              <fill>
                <patternFill>
                  <bgColor rgb="FFFFFF00"/>
                </patternFill>
              </fill>
            </x14:dxf>
          </x14:cfRule>
          <x14:cfRule type="containsText" priority="3580" operator="containsText" id="{E5F26CBC-01A4-4750-A22B-719612F97718}">
            <xm:f>NOT(ISERROR(SEARCH('Listados Datos'!$T$6,AT525)))</xm:f>
            <xm:f>'Listados Datos'!$T$6</xm:f>
            <x14:dxf>
              <font>
                <b/>
                <i val="0"/>
              </font>
              <fill>
                <patternFill>
                  <bgColor rgb="FF92D050"/>
                </patternFill>
              </fill>
            </x14:dxf>
          </x14:cfRule>
          <xm:sqref>AT525</xm:sqref>
        </x14:conditionalFormatting>
        <x14:conditionalFormatting xmlns:xm="http://schemas.microsoft.com/office/excel/2006/main">
          <x14:cfRule type="containsText" priority="3567" operator="containsText" id="{076DA9B4-43DB-4457-9A16-2D6BB14A98B2}">
            <xm:f>NOT(ISERROR(SEARCH('Listados Datos'!$P$3,AR525)))</xm:f>
            <xm:f>'Listados Datos'!$P$3</xm:f>
            <x14:dxf>
              <fill>
                <patternFill>
                  <bgColor rgb="FF99CC00"/>
                </patternFill>
              </fill>
            </x14:dxf>
          </x14:cfRule>
          <x14:cfRule type="containsText" priority="3568" operator="containsText" id="{AAAA3C3B-8BF6-4827-BEFA-6C46FC745FFB}">
            <xm:f>NOT(ISERROR(SEARCH('Listados Datos'!$P$4,AR525)))</xm:f>
            <xm:f>'Listados Datos'!$P$4</xm:f>
            <x14:dxf>
              <fill>
                <patternFill>
                  <bgColor rgb="FF33CC33"/>
                </patternFill>
              </fill>
            </x14:dxf>
          </x14:cfRule>
          <x14:cfRule type="containsText" priority="3569" operator="containsText" id="{D515E24F-A53F-4AFC-8B73-2AC4D7DDA371}">
            <xm:f>NOT(ISERROR(SEARCH('Listados Datos'!$P$5,AR525)))</xm:f>
            <xm:f>'Listados Datos'!$P$5</xm:f>
            <x14:dxf>
              <fill>
                <patternFill>
                  <bgColor rgb="FFFFFF00"/>
                </patternFill>
              </fill>
            </x14:dxf>
          </x14:cfRule>
          <x14:cfRule type="containsText" priority="3570" operator="containsText" id="{52333E6A-3EA5-41D5-8FA6-CFDA4173BF4D}">
            <xm:f>NOT(ISERROR(SEARCH('Listados Datos'!$P$6,AR525)))</xm:f>
            <xm:f>'Listados Datos'!$P$6</xm:f>
            <x14:dxf>
              <fill>
                <patternFill>
                  <bgColor rgb="FFFFC000"/>
                </patternFill>
              </fill>
            </x14:dxf>
          </x14:cfRule>
          <x14:cfRule type="containsText" priority="3571" operator="containsText" id="{599F4C5F-D7F3-4A5C-95F9-C6CCB1B6D099}">
            <xm:f>NOT(ISERROR(SEARCH('Listados Datos'!$P$7,AR525)))</xm:f>
            <xm:f>'Listados Datos'!$P$7</xm:f>
            <x14:dxf>
              <fill>
                <patternFill>
                  <bgColor rgb="FFFF0000"/>
                </patternFill>
              </fill>
            </x14:dxf>
          </x14:cfRule>
          <xm:sqref>AR525</xm:sqref>
        </x14:conditionalFormatting>
        <x14:conditionalFormatting xmlns:xm="http://schemas.microsoft.com/office/excel/2006/main">
          <x14:cfRule type="containsText" priority="3535" operator="containsText" id="{C1CE4F09-4205-44A8-B366-966D60CBE27E}">
            <xm:f>NOT(ISERROR(SEARCH('Listados Datos'!$T$3,AT522)))</xm:f>
            <xm:f>'Listados Datos'!$T$3</xm:f>
            <x14:dxf>
              <fill>
                <patternFill patternType="solid">
                  <bgColor rgb="FFC00000"/>
                </patternFill>
              </fill>
            </x14:dxf>
          </x14:cfRule>
          <x14:cfRule type="containsText" priority="3536" operator="containsText" id="{BADBF8A2-2A1F-4F5F-86AD-E2F715555A82}">
            <xm:f>NOT(ISERROR(SEARCH('Listados Datos'!$T$4,AT522)))</xm:f>
            <xm:f>'Listados Datos'!$T$4</xm:f>
            <x14:dxf>
              <font>
                <b/>
                <i val="0"/>
                <color theme="0"/>
              </font>
              <fill>
                <patternFill>
                  <bgColor rgb="FFE26B0A"/>
                </patternFill>
              </fill>
            </x14:dxf>
          </x14:cfRule>
          <x14:cfRule type="containsText" priority="3537" operator="containsText" id="{8269106F-9F30-4C7B-BE42-3168254969B5}">
            <xm:f>NOT(ISERROR(SEARCH('Listados Datos'!$T$5,AT522)))</xm:f>
            <xm:f>'Listados Datos'!$T$5</xm:f>
            <x14:dxf>
              <font>
                <b/>
                <i val="0"/>
                <color auto="1"/>
              </font>
              <fill>
                <patternFill>
                  <bgColor rgb="FFFFFF00"/>
                </patternFill>
              </fill>
            </x14:dxf>
          </x14:cfRule>
          <x14:cfRule type="containsText" priority="3538" operator="containsText" id="{5283F7E7-CFC6-42D5-9886-A87D997711DC}">
            <xm:f>NOT(ISERROR(SEARCH('Listados Datos'!$T$6,AT522)))</xm:f>
            <xm:f>'Listados Datos'!$T$6</xm:f>
            <x14:dxf>
              <font>
                <b/>
                <i val="0"/>
              </font>
              <fill>
                <patternFill>
                  <bgColor rgb="FF92D050"/>
                </patternFill>
              </fill>
            </x14:dxf>
          </x14:cfRule>
          <xm:sqref>AT522</xm:sqref>
        </x14:conditionalFormatting>
        <x14:conditionalFormatting xmlns:xm="http://schemas.microsoft.com/office/excel/2006/main">
          <x14:cfRule type="containsText" priority="3525" operator="containsText" id="{FF9DE810-1B9E-4A32-8229-D4E021AE0659}">
            <xm:f>NOT(ISERROR(SEARCH('Listados Datos'!$P$3,AR522)))</xm:f>
            <xm:f>'Listados Datos'!$P$3</xm:f>
            <x14:dxf>
              <fill>
                <patternFill>
                  <bgColor rgb="FF99CC00"/>
                </patternFill>
              </fill>
            </x14:dxf>
          </x14:cfRule>
          <x14:cfRule type="containsText" priority="3526" operator="containsText" id="{D07952F4-03B7-4DA3-9B53-0D621233B342}">
            <xm:f>NOT(ISERROR(SEARCH('Listados Datos'!$P$4,AR522)))</xm:f>
            <xm:f>'Listados Datos'!$P$4</xm:f>
            <x14:dxf>
              <fill>
                <patternFill>
                  <bgColor rgb="FF33CC33"/>
                </patternFill>
              </fill>
            </x14:dxf>
          </x14:cfRule>
          <x14:cfRule type="containsText" priority="3527" operator="containsText" id="{2B933F08-D135-426F-942A-D945D4FC6580}">
            <xm:f>NOT(ISERROR(SEARCH('Listados Datos'!$P$5,AR522)))</xm:f>
            <xm:f>'Listados Datos'!$P$5</xm:f>
            <x14:dxf>
              <fill>
                <patternFill>
                  <bgColor rgb="FFFFFF00"/>
                </patternFill>
              </fill>
            </x14:dxf>
          </x14:cfRule>
          <x14:cfRule type="containsText" priority="3528" operator="containsText" id="{D405D245-7327-4D03-ABFF-9095464E1DE2}">
            <xm:f>NOT(ISERROR(SEARCH('Listados Datos'!$P$6,AR522)))</xm:f>
            <xm:f>'Listados Datos'!$P$6</xm:f>
            <x14:dxf>
              <fill>
                <patternFill>
                  <bgColor rgb="FFFFC000"/>
                </patternFill>
              </fill>
            </x14:dxf>
          </x14:cfRule>
          <x14:cfRule type="containsText" priority="3529" operator="containsText" id="{FC3AB8B1-B411-4E0F-8EB8-DC186B24A420}">
            <xm:f>NOT(ISERROR(SEARCH('Listados Datos'!$P$7,AR522)))</xm:f>
            <xm:f>'Listados Datos'!$P$7</xm:f>
            <x14:dxf>
              <fill>
                <patternFill>
                  <bgColor rgb="FFFF0000"/>
                </patternFill>
              </fill>
            </x14:dxf>
          </x14:cfRule>
          <xm:sqref>AR522</xm:sqref>
        </x14:conditionalFormatting>
        <x14:conditionalFormatting xmlns:xm="http://schemas.microsoft.com/office/excel/2006/main">
          <x14:cfRule type="containsText" priority="3511" operator="containsText" id="{F0361311-AA88-4C54-9B6F-9FC2FFB6AF47}">
            <xm:f>NOT(ISERROR(SEARCH('Listados Datos'!$P$3,AR523)))</xm:f>
            <xm:f>'Listados Datos'!$P$3</xm:f>
            <x14:dxf>
              <fill>
                <patternFill>
                  <bgColor rgb="FF99CC00"/>
                </patternFill>
              </fill>
            </x14:dxf>
          </x14:cfRule>
          <x14:cfRule type="containsText" priority="3512" operator="containsText" id="{7F391568-D1BA-4DB0-9F54-3710605423D4}">
            <xm:f>NOT(ISERROR(SEARCH('Listados Datos'!$P$4,AR523)))</xm:f>
            <xm:f>'Listados Datos'!$P$4</xm:f>
            <x14:dxf>
              <fill>
                <patternFill>
                  <bgColor rgb="FF33CC33"/>
                </patternFill>
              </fill>
            </x14:dxf>
          </x14:cfRule>
          <x14:cfRule type="containsText" priority="3513" operator="containsText" id="{9F257D77-4FBB-436F-B816-5657DBD3FF60}">
            <xm:f>NOT(ISERROR(SEARCH('Listados Datos'!$P$5,AR523)))</xm:f>
            <xm:f>'Listados Datos'!$P$5</xm:f>
            <x14:dxf>
              <fill>
                <patternFill>
                  <bgColor rgb="FFFFFF00"/>
                </patternFill>
              </fill>
            </x14:dxf>
          </x14:cfRule>
          <x14:cfRule type="containsText" priority="3514" operator="containsText" id="{4BE7C6D4-5C46-4494-BF02-66DF5DB8918F}">
            <xm:f>NOT(ISERROR(SEARCH('Listados Datos'!$P$6,AR523)))</xm:f>
            <xm:f>'Listados Datos'!$P$6</xm:f>
            <x14:dxf>
              <fill>
                <patternFill>
                  <bgColor rgb="FFFFC000"/>
                </patternFill>
              </fill>
            </x14:dxf>
          </x14:cfRule>
          <x14:cfRule type="containsText" priority="3515" operator="containsText" id="{7BB251D9-2135-42A4-A469-9F1D81086B4A}">
            <xm:f>NOT(ISERROR(SEARCH('Listados Datos'!$P$7,AR523)))</xm:f>
            <xm:f>'Listados Datos'!$P$7</xm:f>
            <x14:dxf>
              <fill>
                <patternFill>
                  <bgColor rgb="FFFF0000"/>
                </patternFill>
              </fill>
            </x14:dxf>
          </x14:cfRule>
          <xm:sqref>AR523</xm:sqref>
        </x14:conditionalFormatting>
        <x14:conditionalFormatting xmlns:xm="http://schemas.microsoft.com/office/excel/2006/main">
          <x14:cfRule type="containsText" priority="3643" operator="containsText" id="{B92B6D58-53FA-4477-8DEF-650AE28C2221}">
            <xm:f>NOT(ISERROR(SEARCH('Listados Datos'!$T$3,AF520)))</xm:f>
            <xm:f>'Listados Datos'!$T$3</xm:f>
            <x14:dxf>
              <fill>
                <patternFill patternType="solid">
                  <bgColor rgb="FFC00000"/>
                </patternFill>
              </fill>
            </x14:dxf>
          </x14:cfRule>
          <x14:cfRule type="containsText" priority="3644" operator="containsText" id="{822AA1B1-55EB-4624-980F-B436619DB40D}">
            <xm:f>NOT(ISERROR(SEARCH('Listados Datos'!$T$4,AF520)))</xm:f>
            <xm:f>'Listados Datos'!$T$4</xm:f>
            <x14:dxf>
              <font>
                <b/>
                <i val="0"/>
                <color theme="0"/>
              </font>
              <fill>
                <patternFill>
                  <bgColor rgb="FFE26B0A"/>
                </patternFill>
              </fill>
            </x14:dxf>
          </x14:cfRule>
          <x14:cfRule type="containsText" priority="3645" operator="containsText" id="{4CCB5DC7-FFE8-4C6B-8E16-765845402648}">
            <xm:f>NOT(ISERROR(SEARCH('Listados Datos'!$T$5,AF520)))</xm:f>
            <xm:f>'Listados Datos'!$T$5</xm:f>
            <x14:dxf>
              <font>
                <b/>
                <i val="0"/>
                <color auto="1"/>
              </font>
              <fill>
                <patternFill>
                  <bgColor rgb="FFFFFF00"/>
                </patternFill>
              </fill>
            </x14:dxf>
          </x14:cfRule>
          <x14:cfRule type="containsText" priority="3646" operator="containsText" id="{5439AAFC-A60A-4FDF-8803-2FFBE0DB34A0}">
            <xm:f>NOT(ISERROR(SEARCH('Listados Datos'!$T$6,AF520)))</xm:f>
            <xm:f>'Listados Datos'!$T$6</xm:f>
            <x14:dxf>
              <font>
                <b/>
                <i val="0"/>
              </font>
              <fill>
                <patternFill>
                  <bgColor rgb="FF92D050"/>
                </patternFill>
              </fill>
            </x14:dxf>
          </x14:cfRule>
          <xm:sqref>AF520:AF521 AF525</xm:sqref>
        </x14:conditionalFormatting>
        <x14:conditionalFormatting xmlns:xm="http://schemas.microsoft.com/office/excel/2006/main">
          <x14:cfRule type="containsText" priority="3639" operator="containsText" id="{B9F57C4B-1F0A-4DAE-8DF3-DB2A341ED9C4}">
            <xm:f>NOT(ISERROR(SEARCH('Listados Datos'!$T$3,AB520)))</xm:f>
            <xm:f>'Listados Datos'!$T$3</xm:f>
            <x14:dxf>
              <fill>
                <patternFill patternType="solid">
                  <bgColor rgb="FFC00000"/>
                </patternFill>
              </fill>
            </x14:dxf>
          </x14:cfRule>
          <x14:cfRule type="containsText" priority="3640" operator="containsText" id="{1AAE432B-46AE-4CEF-BC57-6BBF833E0105}">
            <xm:f>NOT(ISERROR(SEARCH('Listados Datos'!$T$4,AB520)))</xm:f>
            <xm:f>'Listados Datos'!$T$4</xm:f>
            <x14:dxf>
              <font>
                <b/>
                <i val="0"/>
                <color theme="0"/>
              </font>
              <fill>
                <patternFill>
                  <bgColor rgb="FFE26B0A"/>
                </patternFill>
              </fill>
            </x14:dxf>
          </x14:cfRule>
          <x14:cfRule type="containsText" priority="3641" operator="containsText" id="{FECDFC82-C882-4AF9-8798-DA793CBDD02D}">
            <xm:f>NOT(ISERROR(SEARCH('Listados Datos'!$T$5,AB520)))</xm:f>
            <xm:f>'Listados Datos'!$T$5</xm:f>
            <x14:dxf>
              <font>
                <b/>
                <i val="0"/>
                <color auto="1"/>
              </font>
              <fill>
                <patternFill>
                  <bgColor rgb="FFFFFF00"/>
                </patternFill>
              </fill>
            </x14:dxf>
          </x14:cfRule>
          <x14:cfRule type="containsText" priority="3642" operator="containsText" id="{674498F9-04BF-46E0-AF6C-DA22CED468F7}">
            <xm:f>NOT(ISERROR(SEARCH('Listados Datos'!$T$6,AB520)))</xm:f>
            <xm:f>'Listados Datos'!$T$6</xm:f>
            <x14:dxf>
              <font>
                <b/>
                <i val="0"/>
              </font>
              <fill>
                <patternFill>
                  <bgColor rgb="FF92D050"/>
                </patternFill>
              </fill>
            </x14:dxf>
          </x14:cfRule>
          <xm:sqref>AB520:AB521</xm:sqref>
        </x14:conditionalFormatting>
        <x14:conditionalFormatting xmlns:xm="http://schemas.microsoft.com/office/excel/2006/main">
          <x14:cfRule type="containsText" priority="3629" operator="containsText" id="{8541AE7E-DE62-42AB-A79F-AF973FD02E2F}">
            <xm:f>NOT(ISERROR(SEARCH('Listados Datos'!$P$3,Z520)))</xm:f>
            <xm:f>'Listados Datos'!$P$3</xm:f>
            <x14:dxf>
              <fill>
                <patternFill>
                  <bgColor rgb="FF99CC00"/>
                </patternFill>
              </fill>
            </x14:dxf>
          </x14:cfRule>
          <x14:cfRule type="containsText" priority="3630" operator="containsText" id="{41BE4481-0A56-4AD5-829C-B72CFBE265D1}">
            <xm:f>NOT(ISERROR(SEARCH('Listados Datos'!$P$4,Z520)))</xm:f>
            <xm:f>'Listados Datos'!$P$4</xm:f>
            <x14:dxf>
              <fill>
                <patternFill>
                  <bgColor rgb="FF33CC33"/>
                </patternFill>
              </fill>
            </x14:dxf>
          </x14:cfRule>
          <x14:cfRule type="containsText" priority="3631" operator="containsText" id="{D3C4EFD3-3473-4DC3-B415-0A28C2028ED7}">
            <xm:f>NOT(ISERROR(SEARCH('Listados Datos'!$P$5,Z520)))</xm:f>
            <xm:f>'Listados Datos'!$P$5</xm:f>
            <x14:dxf>
              <fill>
                <patternFill>
                  <bgColor rgb="FFFFFF00"/>
                </patternFill>
              </fill>
            </x14:dxf>
          </x14:cfRule>
          <x14:cfRule type="containsText" priority="3632" operator="containsText" id="{54208A08-0393-4667-96D1-748CE62F9982}">
            <xm:f>NOT(ISERROR(SEARCH('Listados Datos'!$P$6,Z520)))</xm:f>
            <xm:f>'Listados Datos'!$P$6</xm:f>
            <x14:dxf>
              <fill>
                <patternFill>
                  <bgColor rgb="FFFFC000"/>
                </patternFill>
              </fill>
            </x14:dxf>
          </x14:cfRule>
          <x14:cfRule type="containsText" priority="3633" operator="containsText" id="{02AB2221-DCD0-4F6F-A40F-62F0F9C9AAEF}">
            <xm:f>NOT(ISERROR(SEARCH('Listados Datos'!$P$7,Z520)))</xm:f>
            <xm:f>'Listados Datos'!$P$7</xm:f>
            <x14:dxf>
              <fill>
                <patternFill>
                  <bgColor rgb="FFFF0000"/>
                </patternFill>
              </fill>
            </x14:dxf>
          </x14:cfRule>
          <xm:sqref>Z520:Z521</xm:sqref>
        </x14:conditionalFormatting>
        <x14:conditionalFormatting xmlns:xm="http://schemas.microsoft.com/office/excel/2006/main">
          <x14:cfRule type="containsText" priority="3605" operator="containsText" id="{16ED5ACE-FEE9-4CDD-B1F5-EEEA8BF6182E}">
            <xm:f>NOT(ISERROR(SEARCH('Listados Datos'!$T$3,AT520)))</xm:f>
            <xm:f>'Listados Datos'!$T$3</xm:f>
            <x14:dxf>
              <fill>
                <patternFill patternType="solid">
                  <bgColor rgb="FFC00000"/>
                </patternFill>
              </fill>
            </x14:dxf>
          </x14:cfRule>
          <x14:cfRule type="containsText" priority="3606" operator="containsText" id="{2910790A-F559-41CE-A6E1-5522C29FF94C}">
            <xm:f>NOT(ISERROR(SEARCH('Listados Datos'!$T$4,AT520)))</xm:f>
            <xm:f>'Listados Datos'!$T$4</xm:f>
            <x14:dxf>
              <font>
                <b/>
                <i val="0"/>
                <color theme="0"/>
              </font>
              <fill>
                <patternFill>
                  <bgColor rgb="FFE26B0A"/>
                </patternFill>
              </fill>
            </x14:dxf>
          </x14:cfRule>
          <x14:cfRule type="containsText" priority="3607" operator="containsText" id="{AA578F65-AD01-4E71-98BE-38A97035586B}">
            <xm:f>NOT(ISERROR(SEARCH('Listados Datos'!$T$5,AT520)))</xm:f>
            <xm:f>'Listados Datos'!$T$5</xm:f>
            <x14:dxf>
              <font>
                <b/>
                <i val="0"/>
                <color auto="1"/>
              </font>
              <fill>
                <patternFill>
                  <bgColor rgb="FFFFFF00"/>
                </patternFill>
              </fill>
            </x14:dxf>
          </x14:cfRule>
          <x14:cfRule type="containsText" priority="3608" operator="containsText" id="{EFCDF208-ACCF-4CEA-936E-120D25B335BD}">
            <xm:f>NOT(ISERROR(SEARCH('Listados Datos'!$T$6,AT520)))</xm:f>
            <xm:f>'Listados Datos'!$T$6</xm:f>
            <x14:dxf>
              <font>
                <b/>
                <i val="0"/>
              </font>
              <fill>
                <patternFill>
                  <bgColor rgb="FF92D050"/>
                </patternFill>
              </fill>
            </x14:dxf>
          </x14:cfRule>
          <xm:sqref>AT520</xm:sqref>
        </x14:conditionalFormatting>
        <x14:conditionalFormatting xmlns:xm="http://schemas.microsoft.com/office/excel/2006/main">
          <x14:cfRule type="containsText" priority="3595" operator="containsText" id="{71974473-89C9-4CE5-BB0C-928157E09DE2}">
            <xm:f>NOT(ISERROR(SEARCH('Listados Datos'!$P$3,AR520)))</xm:f>
            <xm:f>'Listados Datos'!$P$3</xm:f>
            <x14:dxf>
              <fill>
                <patternFill>
                  <bgColor rgb="FF99CC00"/>
                </patternFill>
              </fill>
            </x14:dxf>
          </x14:cfRule>
          <x14:cfRule type="containsText" priority="3596" operator="containsText" id="{2B5094EF-AF52-4383-8998-4C3B1DDBCC7D}">
            <xm:f>NOT(ISERROR(SEARCH('Listados Datos'!$P$4,AR520)))</xm:f>
            <xm:f>'Listados Datos'!$P$4</xm:f>
            <x14:dxf>
              <fill>
                <patternFill>
                  <bgColor rgb="FF33CC33"/>
                </patternFill>
              </fill>
            </x14:dxf>
          </x14:cfRule>
          <x14:cfRule type="containsText" priority="3597" operator="containsText" id="{3EAB12C4-460C-4AC5-B88C-A405C0620AA9}">
            <xm:f>NOT(ISERROR(SEARCH('Listados Datos'!$P$5,AR520)))</xm:f>
            <xm:f>'Listados Datos'!$P$5</xm:f>
            <x14:dxf>
              <fill>
                <patternFill>
                  <bgColor rgb="FFFFFF00"/>
                </patternFill>
              </fill>
            </x14:dxf>
          </x14:cfRule>
          <x14:cfRule type="containsText" priority="3598" operator="containsText" id="{E74C0505-12A0-453E-9892-32C29F72C103}">
            <xm:f>NOT(ISERROR(SEARCH('Listados Datos'!$P$6,AR520)))</xm:f>
            <xm:f>'Listados Datos'!$P$6</xm:f>
            <x14:dxf>
              <fill>
                <patternFill>
                  <bgColor rgb="FFFFC000"/>
                </patternFill>
              </fill>
            </x14:dxf>
          </x14:cfRule>
          <x14:cfRule type="containsText" priority="3599" operator="containsText" id="{57B19927-09B0-4224-863B-2B123CEE3872}">
            <xm:f>NOT(ISERROR(SEARCH('Listados Datos'!$P$7,AR520)))</xm:f>
            <xm:f>'Listados Datos'!$P$7</xm:f>
            <x14:dxf>
              <fill>
                <patternFill>
                  <bgColor rgb="FFFF0000"/>
                </patternFill>
              </fill>
            </x14:dxf>
          </x14:cfRule>
          <xm:sqref>AR520</xm:sqref>
        </x14:conditionalFormatting>
        <x14:conditionalFormatting xmlns:xm="http://schemas.microsoft.com/office/excel/2006/main">
          <x14:cfRule type="containsText" priority="3591" operator="containsText" id="{DB46A7D8-741B-4BD7-9BE0-7FD0D07E4F0F}">
            <xm:f>NOT(ISERROR(SEARCH('Listados Datos'!$T$3,AT521)))</xm:f>
            <xm:f>'Listados Datos'!$T$3</xm:f>
            <x14:dxf>
              <fill>
                <patternFill patternType="solid">
                  <bgColor rgb="FFC00000"/>
                </patternFill>
              </fill>
            </x14:dxf>
          </x14:cfRule>
          <x14:cfRule type="containsText" priority="3592" operator="containsText" id="{0D893F77-3959-4B67-8B56-403D8FFC47B4}">
            <xm:f>NOT(ISERROR(SEARCH('Listados Datos'!$T$4,AT521)))</xm:f>
            <xm:f>'Listados Datos'!$T$4</xm:f>
            <x14:dxf>
              <font>
                <b/>
                <i val="0"/>
                <color theme="0"/>
              </font>
              <fill>
                <patternFill>
                  <bgColor rgb="FFE26B0A"/>
                </patternFill>
              </fill>
            </x14:dxf>
          </x14:cfRule>
          <x14:cfRule type="containsText" priority="3593" operator="containsText" id="{0A984AAA-1040-4877-9B74-181C1BB38E0B}">
            <xm:f>NOT(ISERROR(SEARCH('Listados Datos'!$T$5,AT521)))</xm:f>
            <xm:f>'Listados Datos'!$T$5</xm:f>
            <x14:dxf>
              <font>
                <b/>
                <i val="0"/>
                <color auto="1"/>
              </font>
              <fill>
                <patternFill>
                  <bgColor rgb="FFFFFF00"/>
                </patternFill>
              </fill>
            </x14:dxf>
          </x14:cfRule>
          <x14:cfRule type="containsText" priority="3594" operator="containsText" id="{6EACA832-97C6-4F09-AEDA-5CAB60962D59}">
            <xm:f>NOT(ISERROR(SEARCH('Listados Datos'!$T$6,AT521)))</xm:f>
            <xm:f>'Listados Datos'!$T$6</xm:f>
            <x14:dxf>
              <font>
                <b/>
                <i val="0"/>
              </font>
              <fill>
                <patternFill>
                  <bgColor rgb="FF92D050"/>
                </patternFill>
              </fill>
            </x14:dxf>
          </x14:cfRule>
          <xm:sqref>AT521</xm:sqref>
        </x14:conditionalFormatting>
        <x14:conditionalFormatting xmlns:xm="http://schemas.microsoft.com/office/excel/2006/main">
          <x14:cfRule type="containsText" priority="3581" operator="containsText" id="{E496254D-B251-433B-A454-F692D8F25D98}">
            <xm:f>NOT(ISERROR(SEARCH('Listados Datos'!$P$3,AR521)))</xm:f>
            <xm:f>'Listados Datos'!$P$3</xm:f>
            <x14:dxf>
              <fill>
                <patternFill>
                  <bgColor rgb="FF99CC00"/>
                </patternFill>
              </fill>
            </x14:dxf>
          </x14:cfRule>
          <x14:cfRule type="containsText" priority="3582" operator="containsText" id="{7FF46C4E-08F5-4319-9D95-71374D7B8024}">
            <xm:f>NOT(ISERROR(SEARCH('Listados Datos'!$P$4,AR521)))</xm:f>
            <xm:f>'Listados Datos'!$P$4</xm:f>
            <x14:dxf>
              <fill>
                <patternFill>
                  <bgColor rgb="FF33CC33"/>
                </patternFill>
              </fill>
            </x14:dxf>
          </x14:cfRule>
          <x14:cfRule type="containsText" priority="3583" operator="containsText" id="{CADD1C11-C4E6-46DA-B5F7-A0481D669F86}">
            <xm:f>NOT(ISERROR(SEARCH('Listados Datos'!$P$5,AR521)))</xm:f>
            <xm:f>'Listados Datos'!$P$5</xm:f>
            <x14:dxf>
              <fill>
                <patternFill>
                  <bgColor rgb="FFFFFF00"/>
                </patternFill>
              </fill>
            </x14:dxf>
          </x14:cfRule>
          <x14:cfRule type="containsText" priority="3584" operator="containsText" id="{7F1FCE06-6A45-4409-945B-53353295FCCA}">
            <xm:f>NOT(ISERROR(SEARCH('Listados Datos'!$P$6,AR521)))</xm:f>
            <xm:f>'Listados Datos'!$P$6</xm:f>
            <x14:dxf>
              <fill>
                <patternFill>
                  <bgColor rgb="FFFFC000"/>
                </patternFill>
              </fill>
            </x14:dxf>
          </x14:cfRule>
          <x14:cfRule type="containsText" priority="3585" operator="containsText" id="{6A1D84D7-4525-4162-A788-20645DD287D8}">
            <xm:f>NOT(ISERROR(SEARCH('Listados Datos'!$P$7,AR521)))</xm:f>
            <xm:f>'Listados Datos'!$P$7</xm:f>
            <x14:dxf>
              <fill>
                <patternFill>
                  <bgColor rgb="FFFF0000"/>
                </patternFill>
              </fill>
            </x14:dxf>
          </x14:cfRule>
          <xm:sqref>AR521</xm:sqref>
        </x14:conditionalFormatting>
        <x14:conditionalFormatting xmlns:xm="http://schemas.microsoft.com/office/excel/2006/main">
          <x14:cfRule type="containsText" priority="3563" operator="containsText" id="{759C5D3B-6710-4B2E-A349-D789206D9124}">
            <xm:f>NOT(ISERROR(SEARCH('Listados Datos'!$T$3,AF522)))</xm:f>
            <xm:f>'Listados Datos'!$T$3</xm:f>
            <x14:dxf>
              <fill>
                <patternFill patternType="solid">
                  <bgColor rgb="FFC00000"/>
                </patternFill>
              </fill>
            </x14:dxf>
          </x14:cfRule>
          <x14:cfRule type="containsText" priority="3564" operator="containsText" id="{AD90B7DC-D32B-49AE-9B15-8F89FE6B5354}">
            <xm:f>NOT(ISERROR(SEARCH('Listados Datos'!$T$4,AF522)))</xm:f>
            <xm:f>'Listados Datos'!$T$4</xm:f>
            <x14:dxf>
              <font>
                <b/>
                <i val="0"/>
                <color theme="0"/>
              </font>
              <fill>
                <patternFill>
                  <bgColor rgb="FFE26B0A"/>
                </patternFill>
              </fill>
            </x14:dxf>
          </x14:cfRule>
          <x14:cfRule type="containsText" priority="3565" operator="containsText" id="{E3014591-CADE-4938-9663-555F3A31E757}">
            <xm:f>NOT(ISERROR(SEARCH('Listados Datos'!$T$5,AF522)))</xm:f>
            <xm:f>'Listados Datos'!$T$5</xm:f>
            <x14:dxf>
              <font>
                <b/>
                <i val="0"/>
                <color auto="1"/>
              </font>
              <fill>
                <patternFill>
                  <bgColor rgb="FFFFFF00"/>
                </patternFill>
              </fill>
            </x14:dxf>
          </x14:cfRule>
          <x14:cfRule type="containsText" priority="3566" operator="containsText" id="{64F1DF55-9D12-4EA9-AED3-2D2BEAC9B673}">
            <xm:f>NOT(ISERROR(SEARCH('Listados Datos'!$T$6,AF522)))</xm:f>
            <xm:f>'Listados Datos'!$T$6</xm:f>
            <x14:dxf>
              <font>
                <b/>
                <i val="0"/>
              </font>
              <fill>
                <patternFill>
                  <bgColor rgb="FF92D050"/>
                </patternFill>
              </fill>
            </x14:dxf>
          </x14:cfRule>
          <xm:sqref>AF522:AF523</xm:sqref>
        </x14:conditionalFormatting>
        <x14:conditionalFormatting xmlns:xm="http://schemas.microsoft.com/office/excel/2006/main">
          <x14:cfRule type="containsText" priority="3559" operator="containsText" id="{B1D4041B-5830-4370-99FB-C0B874EDA9CD}">
            <xm:f>NOT(ISERROR(SEARCH('Listados Datos'!$T$3,AB522)))</xm:f>
            <xm:f>'Listados Datos'!$T$3</xm:f>
            <x14:dxf>
              <fill>
                <patternFill patternType="solid">
                  <bgColor rgb="FFC00000"/>
                </patternFill>
              </fill>
            </x14:dxf>
          </x14:cfRule>
          <x14:cfRule type="containsText" priority="3560" operator="containsText" id="{1CEC0E1E-64C2-45F2-A86A-76CB26EDB28B}">
            <xm:f>NOT(ISERROR(SEARCH('Listados Datos'!$T$4,AB522)))</xm:f>
            <xm:f>'Listados Datos'!$T$4</xm:f>
            <x14:dxf>
              <font>
                <b/>
                <i val="0"/>
                <color theme="0"/>
              </font>
              <fill>
                <patternFill>
                  <bgColor rgb="FFE26B0A"/>
                </patternFill>
              </fill>
            </x14:dxf>
          </x14:cfRule>
          <x14:cfRule type="containsText" priority="3561" operator="containsText" id="{8E8BC30B-BBA9-4389-89BF-C208D595DC9D}">
            <xm:f>NOT(ISERROR(SEARCH('Listados Datos'!$T$5,AB522)))</xm:f>
            <xm:f>'Listados Datos'!$T$5</xm:f>
            <x14:dxf>
              <font>
                <b/>
                <i val="0"/>
                <color auto="1"/>
              </font>
              <fill>
                <patternFill>
                  <bgColor rgb="FFFFFF00"/>
                </patternFill>
              </fill>
            </x14:dxf>
          </x14:cfRule>
          <x14:cfRule type="containsText" priority="3562" operator="containsText" id="{91E9333F-E5F2-40FC-8979-252456095E92}">
            <xm:f>NOT(ISERROR(SEARCH('Listados Datos'!$T$6,AB522)))</xm:f>
            <xm:f>'Listados Datos'!$T$6</xm:f>
            <x14:dxf>
              <font>
                <b/>
                <i val="0"/>
              </font>
              <fill>
                <patternFill>
                  <bgColor rgb="FF92D050"/>
                </patternFill>
              </fill>
            </x14:dxf>
          </x14:cfRule>
          <xm:sqref>AB522:AB523</xm:sqref>
        </x14:conditionalFormatting>
        <x14:conditionalFormatting xmlns:xm="http://schemas.microsoft.com/office/excel/2006/main">
          <x14:cfRule type="containsText" priority="3549" operator="containsText" id="{C8F0BDE3-2828-4434-BBFE-29583D26CB57}">
            <xm:f>NOT(ISERROR(SEARCH('Listados Datos'!$P$3,Z522)))</xm:f>
            <xm:f>'Listados Datos'!$P$3</xm:f>
            <x14:dxf>
              <fill>
                <patternFill>
                  <bgColor rgb="FF99CC00"/>
                </patternFill>
              </fill>
            </x14:dxf>
          </x14:cfRule>
          <x14:cfRule type="containsText" priority="3550" operator="containsText" id="{A86E7139-B2C3-4A24-B762-1304740587CC}">
            <xm:f>NOT(ISERROR(SEARCH('Listados Datos'!$P$4,Z522)))</xm:f>
            <xm:f>'Listados Datos'!$P$4</xm:f>
            <x14:dxf>
              <fill>
                <patternFill>
                  <bgColor rgb="FF33CC33"/>
                </patternFill>
              </fill>
            </x14:dxf>
          </x14:cfRule>
          <x14:cfRule type="containsText" priority="3551" operator="containsText" id="{AF51D06B-10B9-452E-96C9-EB14C1FCD5AC}">
            <xm:f>NOT(ISERROR(SEARCH('Listados Datos'!$P$5,Z522)))</xm:f>
            <xm:f>'Listados Datos'!$P$5</xm:f>
            <x14:dxf>
              <fill>
                <patternFill>
                  <bgColor rgb="FFFFFF00"/>
                </patternFill>
              </fill>
            </x14:dxf>
          </x14:cfRule>
          <x14:cfRule type="containsText" priority="3552" operator="containsText" id="{04E71EA0-1742-4B97-9869-1876C95BD33E}">
            <xm:f>NOT(ISERROR(SEARCH('Listados Datos'!$P$6,Z522)))</xm:f>
            <xm:f>'Listados Datos'!$P$6</xm:f>
            <x14:dxf>
              <fill>
                <patternFill>
                  <bgColor rgb="FFFFC000"/>
                </patternFill>
              </fill>
            </x14:dxf>
          </x14:cfRule>
          <x14:cfRule type="containsText" priority="3553" operator="containsText" id="{60CA3D52-2150-4C31-9FCD-65D331B3DC2E}">
            <xm:f>NOT(ISERROR(SEARCH('Listados Datos'!$P$7,Z522)))</xm:f>
            <xm:f>'Listados Datos'!$P$7</xm:f>
            <x14:dxf>
              <fill>
                <patternFill>
                  <bgColor rgb="FFFF0000"/>
                </patternFill>
              </fill>
            </x14:dxf>
          </x14:cfRule>
          <xm:sqref>Z522:Z523</xm:sqref>
        </x14:conditionalFormatting>
        <x14:conditionalFormatting xmlns:xm="http://schemas.microsoft.com/office/excel/2006/main">
          <x14:cfRule type="containsText" priority="3521" operator="containsText" id="{BE26EEBC-5578-4134-8510-4308EEE86510}">
            <xm:f>NOT(ISERROR(SEARCH('Listados Datos'!$T$3,AT523)))</xm:f>
            <xm:f>'Listados Datos'!$T$3</xm:f>
            <x14:dxf>
              <fill>
                <patternFill patternType="solid">
                  <bgColor rgb="FFC00000"/>
                </patternFill>
              </fill>
            </x14:dxf>
          </x14:cfRule>
          <x14:cfRule type="containsText" priority="3522" operator="containsText" id="{623D2375-9BB0-4FD6-AAA5-D8A9342CFF5E}">
            <xm:f>NOT(ISERROR(SEARCH('Listados Datos'!$T$4,AT523)))</xm:f>
            <xm:f>'Listados Datos'!$T$4</xm:f>
            <x14:dxf>
              <font>
                <b/>
                <i val="0"/>
                <color theme="0"/>
              </font>
              <fill>
                <patternFill>
                  <bgColor rgb="FFE26B0A"/>
                </patternFill>
              </fill>
            </x14:dxf>
          </x14:cfRule>
          <x14:cfRule type="containsText" priority="3523" operator="containsText" id="{F913DB7E-38E9-4028-AA9E-48CC043BD280}">
            <xm:f>NOT(ISERROR(SEARCH('Listados Datos'!$T$5,AT523)))</xm:f>
            <xm:f>'Listados Datos'!$T$5</xm:f>
            <x14:dxf>
              <font>
                <b/>
                <i val="0"/>
                <color auto="1"/>
              </font>
              <fill>
                <patternFill>
                  <bgColor rgb="FFFFFF00"/>
                </patternFill>
              </fill>
            </x14:dxf>
          </x14:cfRule>
          <x14:cfRule type="containsText" priority="3524" operator="containsText" id="{E9638DA0-B8AA-492E-A488-3E983379392F}">
            <xm:f>NOT(ISERROR(SEARCH('Listados Datos'!$T$6,AT523)))</xm:f>
            <xm:f>'Listados Datos'!$T$6</xm:f>
            <x14:dxf>
              <font>
                <b/>
                <i val="0"/>
              </font>
              <fill>
                <patternFill>
                  <bgColor rgb="FF92D050"/>
                </patternFill>
              </fill>
            </x14:dxf>
          </x14:cfRule>
          <xm:sqref>AT523</xm:sqref>
        </x14:conditionalFormatting>
        <x14:conditionalFormatting xmlns:xm="http://schemas.microsoft.com/office/excel/2006/main">
          <x14:cfRule type="containsText" priority="3259" operator="containsText" id="{91B1B35A-82C6-40B0-AAC4-0F6FE30BB4C6}">
            <xm:f>NOT(ISERROR(SEARCH('Listados Datos'!$P$3,AR530)))</xm:f>
            <xm:f>'Listados Datos'!$P$3</xm:f>
            <x14:dxf>
              <fill>
                <patternFill>
                  <bgColor rgb="FF99CC00"/>
                </patternFill>
              </fill>
            </x14:dxf>
          </x14:cfRule>
          <x14:cfRule type="containsText" priority="3260" operator="containsText" id="{2907DE6A-A229-4980-AB4E-54C645C2A534}">
            <xm:f>NOT(ISERROR(SEARCH('Listados Datos'!$P$4,AR530)))</xm:f>
            <xm:f>'Listados Datos'!$P$4</xm:f>
            <x14:dxf>
              <fill>
                <patternFill>
                  <bgColor rgb="FF33CC33"/>
                </patternFill>
              </fill>
            </x14:dxf>
          </x14:cfRule>
          <x14:cfRule type="containsText" priority="3261" operator="containsText" id="{5F827674-07DD-4DED-8DC4-142BAB86474D}">
            <xm:f>NOT(ISERROR(SEARCH('Listados Datos'!$P$5,AR530)))</xm:f>
            <xm:f>'Listados Datos'!$P$5</xm:f>
            <x14:dxf>
              <fill>
                <patternFill>
                  <bgColor rgb="FFFFFF00"/>
                </patternFill>
              </fill>
            </x14:dxf>
          </x14:cfRule>
          <x14:cfRule type="containsText" priority="3262" operator="containsText" id="{6090716B-78E1-4650-9F15-874DEA0333BC}">
            <xm:f>NOT(ISERROR(SEARCH('Listados Datos'!$P$6,AR530)))</xm:f>
            <xm:f>'Listados Datos'!$P$6</xm:f>
            <x14:dxf>
              <fill>
                <patternFill>
                  <bgColor rgb="FFFFC000"/>
                </patternFill>
              </fill>
            </x14:dxf>
          </x14:cfRule>
          <x14:cfRule type="containsText" priority="3263" operator="containsText" id="{E1457DBE-99B7-4B3E-8F1B-8DB05E9E3C94}">
            <xm:f>NOT(ISERROR(SEARCH('Listados Datos'!$P$7,AR530)))</xm:f>
            <xm:f>'Listados Datos'!$P$7</xm:f>
            <x14:dxf>
              <fill>
                <patternFill>
                  <bgColor rgb="FFFF0000"/>
                </patternFill>
              </fill>
            </x14:dxf>
          </x14:cfRule>
          <xm:sqref>AR530</xm:sqref>
        </x14:conditionalFormatting>
        <x14:conditionalFormatting xmlns:xm="http://schemas.microsoft.com/office/excel/2006/main">
          <x14:cfRule type="containsText" priority="3507" operator="containsText" id="{7DF07C7F-E87D-4CBF-9865-DD12B1AE5903}">
            <xm:f>NOT(ISERROR(SEARCH('Listados Datos'!$T$3,AF500)))</xm:f>
            <xm:f>'Listados Datos'!$T$3</xm:f>
            <x14:dxf>
              <fill>
                <patternFill patternType="solid">
                  <bgColor rgb="FFC00000"/>
                </patternFill>
              </fill>
            </x14:dxf>
          </x14:cfRule>
          <x14:cfRule type="containsText" priority="3508" operator="containsText" id="{D33AD84F-CA10-480A-B366-44A65E779263}">
            <xm:f>NOT(ISERROR(SEARCH('Listados Datos'!$T$4,AF500)))</xm:f>
            <xm:f>'Listados Datos'!$T$4</xm:f>
            <x14:dxf>
              <font>
                <b/>
                <i val="0"/>
                <color theme="0"/>
              </font>
              <fill>
                <patternFill>
                  <bgColor rgb="FFE26B0A"/>
                </patternFill>
              </fill>
            </x14:dxf>
          </x14:cfRule>
          <x14:cfRule type="containsText" priority="3509" operator="containsText" id="{69B081B8-5231-4A8B-966B-CD2870EBBA7A}">
            <xm:f>NOT(ISERROR(SEARCH('Listados Datos'!$T$5,AF500)))</xm:f>
            <xm:f>'Listados Datos'!$T$5</xm:f>
            <x14:dxf>
              <font>
                <b/>
                <i val="0"/>
                <color auto="1"/>
              </font>
              <fill>
                <patternFill>
                  <bgColor rgb="FFFFFF00"/>
                </patternFill>
              </fill>
            </x14:dxf>
          </x14:cfRule>
          <x14:cfRule type="containsText" priority="3510" operator="containsText" id="{14152DFD-F90C-4402-9EAF-EC2A1A694B5F}">
            <xm:f>NOT(ISERROR(SEARCH('Listados Datos'!$T$6,AF500)))</xm:f>
            <xm:f>'Listados Datos'!$T$6</xm:f>
            <x14:dxf>
              <font>
                <b/>
                <i val="0"/>
              </font>
              <fill>
                <patternFill>
                  <bgColor rgb="FF92D050"/>
                </patternFill>
              </fill>
            </x14:dxf>
          </x14:cfRule>
          <xm:sqref>AF500</xm:sqref>
        </x14:conditionalFormatting>
        <x14:conditionalFormatting xmlns:xm="http://schemas.microsoft.com/office/excel/2006/main">
          <x14:cfRule type="containsText" priority="3503" operator="containsText" id="{6820F06F-5CE8-405D-AE6A-BB37EE4D4112}">
            <xm:f>NOT(ISERROR(SEARCH('Listados Datos'!$T$3,AB500)))</xm:f>
            <xm:f>'Listados Datos'!$T$3</xm:f>
            <x14:dxf>
              <fill>
                <patternFill patternType="solid">
                  <bgColor rgb="FFC00000"/>
                </patternFill>
              </fill>
            </x14:dxf>
          </x14:cfRule>
          <x14:cfRule type="containsText" priority="3504" operator="containsText" id="{5B5BB159-6073-49C9-A4D2-E91B8EC6D60A}">
            <xm:f>NOT(ISERROR(SEARCH('Listados Datos'!$T$4,AB500)))</xm:f>
            <xm:f>'Listados Datos'!$T$4</xm:f>
            <x14:dxf>
              <font>
                <b/>
                <i val="0"/>
                <color theme="0"/>
              </font>
              <fill>
                <patternFill>
                  <bgColor rgb="FFE26B0A"/>
                </patternFill>
              </fill>
            </x14:dxf>
          </x14:cfRule>
          <x14:cfRule type="containsText" priority="3505" operator="containsText" id="{ADD15869-2A12-4E95-AA01-45651EFE364E}">
            <xm:f>NOT(ISERROR(SEARCH('Listados Datos'!$T$5,AB500)))</xm:f>
            <xm:f>'Listados Datos'!$T$5</xm:f>
            <x14:dxf>
              <font>
                <b/>
                <i val="0"/>
                <color auto="1"/>
              </font>
              <fill>
                <patternFill>
                  <bgColor rgb="FFFFFF00"/>
                </patternFill>
              </fill>
            </x14:dxf>
          </x14:cfRule>
          <x14:cfRule type="containsText" priority="3506" operator="containsText" id="{E6D986B6-23B3-41FA-9AF8-0BC6653899DE}">
            <xm:f>NOT(ISERROR(SEARCH('Listados Datos'!$T$6,AB500)))</xm:f>
            <xm:f>'Listados Datos'!$T$6</xm:f>
            <x14:dxf>
              <font>
                <b/>
                <i val="0"/>
              </font>
              <fill>
                <patternFill>
                  <bgColor rgb="FF92D050"/>
                </patternFill>
              </fill>
            </x14:dxf>
          </x14:cfRule>
          <xm:sqref>AB500</xm:sqref>
        </x14:conditionalFormatting>
        <x14:conditionalFormatting xmlns:xm="http://schemas.microsoft.com/office/excel/2006/main">
          <x14:cfRule type="containsText" priority="3493" operator="containsText" id="{FA45F420-FFA9-424B-987E-796E2D9E7F78}">
            <xm:f>NOT(ISERROR(SEARCH('Listados Datos'!$P$3,Z500)))</xm:f>
            <xm:f>'Listados Datos'!$P$3</xm:f>
            <x14:dxf>
              <fill>
                <patternFill>
                  <bgColor rgb="FF99CC00"/>
                </patternFill>
              </fill>
            </x14:dxf>
          </x14:cfRule>
          <x14:cfRule type="containsText" priority="3494" operator="containsText" id="{11D72EB0-DAE2-4D54-A7FE-A439EFA71305}">
            <xm:f>NOT(ISERROR(SEARCH('Listados Datos'!$P$4,Z500)))</xm:f>
            <xm:f>'Listados Datos'!$P$4</xm:f>
            <x14:dxf>
              <fill>
                <patternFill>
                  <bgColor rgb="FF33CC33"/>
                </patternFill>
              </fill>
            </x14:dxf>
          </x14:cfRule>
          <x14:cfRule type="containsText" priority="3495" operator="containsText" id="{6FC5300A-4C6B-4122-94B1-8A1E47345E0F}">
            <xm:f>NOT(ISERROR(SEARCH('Listados Datos'!$P$5,Z500)))</xm:f>
            <xm:f>'Listados Datos'!$P$5</xm:f>
            <x14:dxf>
              <fill>
                <patternFill>
                  <bgColor rgb="FFFFFF00"/>
                </patternFill>
              </fill>
            </x14:dxf>
          </x14:cfRule>
          <x14:cfRule type="containsText" priority="3496" operator="containsText" id="{9435C4E8-8DAF-4FCD-91C0-C83130B8A8C9}">
            <xm:f>NOT(ISERROR(SEARCH('Listados Datos'!$P$6,Z500)))</xm:f>
            <xm:f>'Listados Datos'!$P$6</xm:f>
            <x14:dxf>
              <fill>
                <patternFill>
                  <bgColor rgb="FFFFC000"/>
                </patternFill>
              </fill>
            </x14:dxf>
          </x14:cfRule>
          <x14:cfRule type="containsText" priority="3497" operator="containsText" id="{86FD1DDB-0BB3-4525-BF4A-9E91B069B073}">
            <xm:f>NOT(ISERROR(SEARCH('Listados Datos'!$P$7,Z500)))</xm:f>
            <xm:f>'Listados Datos'!$P$7</xm:f>
            <x14:dxf>
              <fill>
                <patternFill>
                  <bgColor rgb="FFFF0000"/>
                </patternFill>
              </fill>
            </x14:dxf>
          </x14:cfRule>
          <xm:sqref>Z500</xm:sqref>
        </x14:conditionalFormatting>
        <x14:conditionalFormatting xmlns:xm="http://schemas.microsoft.com/office/excel/2006/main">
          <x14:cfRule type="containsText" priority="3479" operator="containsText" id="{6870B6EB-9808-4682-8EE0-2A804BBE4086}">
            <xm:f>NOT(ISERROR(SEARCH('Listados Datos'!$T$3,AT500)))</xm:f>
            <xm:f>'Listados Datos'!$T$3</xm:f>
            <x14:dxf>
              <fill>
                <patternFill patternType="solid">
                  <bgColor rgb="FFC00000"/>
                </patternFill>
              </fill>
            </x14:dxf>
          </x14:cfRule>
          <x14:cfRule type="containsText" priority="3480" operator="containsText" id="{9C4A24BE-6106-464D-8535-DEB5E3258F91}">
            <xm:f>NOT(ISERROR(SEARCH('Listados Datos'!$T$4,AT500)))</xm:f>
            <xm:f>'Listados Datos'!$T$4</xm:f>
            <x14:dxf>
              <font>
                <b/>
                <i val="0"/>
                <color theme="0"/>
              </font>
              <fill>
                <patternFill>
                  <bgColor rgb="FFE26B0A"/>
                </patternFill>
              </fill>
            </x14:dxf>
          </x14:cfRule>
          <x14:cfRule type="containsText" priority="3481" operator="containsText" id="{8579CAA9-02AC-48AD-A64D-301A9EA24325}">
            <xm:f>NOT(ISERROR(SEARCH('Listados Datos'!$T$5,AT500)))</xm:f>
            <xm:f>'Listados Datos'!$T$5</xm:f>
            <x14:dxf>
              <font>
                <b/>
                <i val="0"/>
                <color auto="1"/>
              </font>
              <fill>
                <patternFill>
                  <bgColor rgb="FFFFFF00"/>
                </patternFill>
              </fill>
            </x14:dxf>
          </x14:cfRule>
          <x14:cfRule type="containsText" priority="3482" operator="containsText" id="{9CAFF6F3-8AD3-4C3C-BDD1-22D42A50535D}">
            <xm:f>NOT(ISERROR(SEARCH('Listados Datos'!$T$6,AT500)))</xm:f>
            <xm:f>'Listados Datos'!$T$6</xm:f>
            <x14:dxf>
              <font>
                <b/>
                <i val="0"/>
              </font>
              <fill>
                <patternFill>
                  <bgColor rgb="FF92D050"/>
                </patternFill>
              </fill>
            </x14:dxf>
          </x14:cfRule>
          <xm:sqref>AT500</xm:sqref>
        </x14:conditionalFormatting>
        <x14:conditionalFormatting xmlns:xm="http://schemas.microsoft.com/office/excel/2006/main">
          <x14:cfRule type="containsText" priority="3469" operator="containsText" id="{71FC614C-C495-41C7-BA11-6DAEAD532E7E}">
            <xm:f>NOT(ISERROR(SEARCH('Listados Datos'!$P$3,AR500)))</xm:f>
            <xm:f>'Listados Datos'!$P$3</xm:f>
            <x14:dxf>
              <fill>
                <patternFill>
                  <bgColor rgb="FF99CC00"/>
                </patternFill>
              </fill>
            </x14:dxf>
          </x14:cfRule>
          <x14:cfRule type="containsText" priority="3470" operator="containsText" id="{9EE16E19-C2A2-4352-8ACC-676040442CB7}">
            <xm:f>NOT(ISERROR(SEARCH('Listados Datos'!$P$4,AR500)))</xm:f>
            <xm:f>'Listados Datos'!$P$4</xm:f>
            <x14:dxf>
              <fill>
                <patternFill>
                  <bgColor rgb="FF33CC33"/>
                </patternFill>
              </fill>
            </x14:dxf>
          </x14:cfRule>
          <x14:cfRule type="containsText" priority="3471" operator="containsText" id="{5E3FB277-A6C5-41C4-89D7-AD87DE582AB3}">
            <xm:f>NOT(ISERROR(SEARCH('Listados Datos'!$P$5,AR500)))</xm:f>
            <xm:f>'Listados Datos'!$P$5</xm:f>
            <x14:dxf>
              <fill>
                <patternFill>
                  <bgColor rgb="FFFFFF00"/>
                </patternFill>
              </fill>
            </x14:dxf>
          </x14:cfRule>
          <x14:cfRule type="containsText" priority="3472" operator="containsText" id="{F9FA1D74-59B7-46C0-B592-0FB3CD7FDD46}">
            <xm:f>NOT(ISERROR(SEARCH('Listados Datos'!$P$6,AR500)))</xm:f>
            <xm:f>'Listados Datos'!$P$6</xm:f>
            <x14:dxf>
              <fill>
                <patternFill>
                  <bgColor rgb="FFFFC000"/>
                </patternFill>
              </fill>
            </x14:dxf>
          </x14:cfRule>
          <x14:cfRule type="containsText" priority="3473" operator="containsText" id="{214716AA-4305-4F29-9341-A2E27B7D719F}">
            <xm:f>NOT(ISERROR(SEARCH('Listados Datos'!$P$7,AR500)))</xm:f>
            <xm:f>'Listados Datos'!$P$7</xm:f>
            <x14:dxf>
              <fill>
                <patternFill>
                  <bgColor rgb="FFFF0000"/>
                </patternFill>
              </fill>
            </x14:dxf>
          </x14:cfRule>
          <xm:sqref>AR500</xm:sqref>
        </x14:conditionalFormatting>
        <x14:conditionalFormatting xmlns:xm="http://schemas.microsoft.com/office/excel/2006/main">
          <x14:cfRule type="containsText" priority="3465" operator="containsText" id="{4244B5F0-F1EF-4352-AB3D-FFA0F3D7D7D6}">
            <xm:f>NOT(ISERROR(SEARCH('Listados Datos'!$T$3,AF506)))</xm:f>
            <xm:f>'Listados Datos'!$T$3</xm:f>
            <x14:dxf>
              <fill>
                <patternFill patternType="solid">
                  <bgColor rgb="FFC00000"/>
                </patternFill>
              </fill>
            </x14:dxf>
          </x14:cfRule>
          <x14:cfRule type="containsText" priority="3466" operator="containsText" id="{5E801F20-2B96-4A45-B6BB-C992B12DA927}">
            <xm:f>NOT(ISERROR(SEARCH('Listados Datos'!$T$4,AF506)))</xm:f>
            <xm:f>'Listados Datos'!$T$4</xm:f>
            <x14:dxf>
              <font>
                <b/>
                <i val="0"/>
                <color theme="0"/>
              </font>
              <fill>
                <patternFill>
                  <bgColor rgb="FFE26B0A"/>
                </patternFill>
              </fill>
            </x14:dxf>
          </x14:cfRule>
          <x14:cfRule type="containsText" priority="3467" operator="containsText" id="{C4B59105-9FDA-4BB5-86AB-A1226C607E82}">
            <xm:f>NOT(ISERROR(SEARCH('Listados Datos'!$T$5,AF506)))</xm:f>
            <xm:f>'Listados Datos'!$T$5</xm:f>
            <x14:dxf>
              <font>
                <b/>
                <i val="0"/>
                <color auto="1"/>
              </font>
              <fill>
                <patternFill>
                  <bgColor rgb="FFFFFF00"/>
                </patternFill>
              </fill>
            </x14:dxf>
          </x14:cfRule>
          <x14:cfRule type="containsText" priority="3468" operator="containsText" id="{24CD1115-A4B9-44DD-AF28-6089DB0EB1AC}">
            <xm:f>NOT(ISERROR(SEARCH('Listados Datos'!$T$6,AF506)))</xm:f>
            <xm:f>'Listados Datos'!$T$6</xm:f>
            <x14:dxf>
              <font>
                <b/>
                <i val="0"/>
              </font>
              <fill>
                <patternFill>
                  <bgColor rgb="FF92D050"/>
                </patternFill>
              </fill>
            </x14:dxf>
          </x14:cfRule>
          <xm:sqref>AF506</xm:sqref>
        </x14:conditionalFormatting>
        <x14:conditionalFormatting xmlns:xm="http://schemas.microsoft.com/office/excel/2006/main">
          <x14:cfRule type="containsText" priority="3461" operator="containsText" id="{6266B6D4-06F2-42B9-AFA6-7702F99881E1}">
            <xm:f>NOT(ISERROR(SEARCH('Listados Datos'!$T$3,AB506)))</xm:f>
            <xm:f>'Listados Datos'!$T$3</xm:f>
            <x14:dxf>
              <fill>
                <patternFill patternType="solid">
                  <bgColor rgb="FFC00000"/>
                </patternFill>
              </fill>
            </x14:dxf>
          </x14:cfRule>
          <x14:cfRule type="containsText" priority="3462" operator="containsText" id="{A63CAC64-150A-4987-B462-7C85340C6F50}">
            <xm:f>NOT(ISERROR(SEARCH('Listados Datos'!$T$4,AB506)))</xm:f>
            <xm:f>'Listados Datos'!$T$4</xm:f>
            <x14:dxf>
              <font>
                <b/>
                <i val="0"/>
                <color theme="0"/>
              </font>
              <fill>
                <patternFill>
                  <bgColor rgb="FFE26B0A"/>
                </patternFill>
              </fill>
            </x14:dxf>
          </x14:cfRule>
          <x14:cfRule type="containsText" priority="3463" operator="containsText" id="{FA0FFBB1-7AC0-4583-A790-DD1CC19C251A}">
            <xm:f>NOT(ISERROR(SEARCH('Listados Datos'!$T$5,AB506)))</xm:f>
            <xm:f>'Listados Datos'!$T$5</xm:f>
            <x14:dxf>
              <font>
                <b/>
                <i val="0"/>
                <color auto="1"/>
              </font>
              <fill>
                <patternFill>
                  <bgColor rgb="FFFFFF00"/>
                </patternFill>
              </fill>
            </x14:dxf>
          </x14:cfRule>
          <x14:cfRule type="containsText" priority="3464" operator="containsText" id="{94E7AC34-ED4E-422E-8B71-5B86C348E56D}">
            <xm:f>NOT(ISERROR(SEARCH('Listados Datos'!$T$6,AB506)))</xm:f>
            <xm:f>'Listados Datos'!$T$6</xm:f>
            <x14:dxf>
              <font>
                <b/>
                <i val="0"/>
              </font>
              <fill>
                <patternFill>
                  <bgColor rgb="FF92D050"/>
                </patternFill>
              </fill>
            </x14:dxf>
          </x14:cfRule>
          <xm:sqref>AB506</xm:sqref>
        </x14:conditionalFormatting>
        <x14:conditionalFormatting xmlns:xm="http://schemas.microsoft.com/office/excel/2006/main">
          <x14:cfRule type="containsText" priority="3451" operator="containsText" id="{A3B2A22E-D418-4898-B112-874A69696DB7}">
            <xm:f>NOT(ISERROR(SEARCH('Listados Datos'!$P$3,Z506)))</xm:f>
            <xm:f>'Listados Datos'!$P$3</xm:f>
            <x14:dxf>
              <fill>
                <patternFill>
                  <bgColor rgb="FF99CC00"/>
                </patternFill>
              </fill>
            </x14:dxf>
          </x14:cfRule>
          <x14:cfRule type="containsText" priority="3452" operator="containsText" id="{4C536680-988A-4E3B-B6A7-BFFECE3248A3}">
            <xm:f>NOT(ISERROR(SEARCH('Listados Datos'!$P$4,Z506)))</xm:f>
            <xm:f>'Listados Datos'!$P$4</xm:f>
            <x14:dxf>
              <fill>
                <patternFill>
                  <bgColor rgb="FF33CC33"/>
                </patternFill>
              </fill>
            </x14:dxf>
          </x14:cfRule>
          <x14:cfRule type="containsText" priority="3453" operator="containsText" id="{8E98DCC7-B037-49C6-B156-35281A98940C}">
            <xm:f>NOT(ISERROR(SEARCH('Listados Datos'!$P$5,Z506)))</xm:f>
            <xm:f>'Listados Datos'!$P$5</xm:f>
            <x14:dxf>
              <fill>
                <patternFill>
                  <bgColor rgb="FFFFFF00"/>
                </patternFill>
              </fill>
            </x14:dxf>
          </x14:cfRule>
          <x14:cfRule type="containsText" priority="3454" operator="containsText" id="{31E2F23B-E745-4447-A002-E085B15DD563}">
            <xm:f>NOT(ISERROR(SEARCH('Listados Datos'!$P$6,Z506)))</xm:f>
            <xm:f>'Listados Datos'!$P$6</xm:f>
            <x14:dxf>
              <fill>
                <patternFill>
                  <bgColor rgb="FFFFC000"/>
                </patternFill>
              </fill>
            </x14:dxf>
          </x14:cfRule>
          <x14:cfRule type="containsText" priority="3455" operator="containsText" id="{AD72691D-FB18-4A12-B957-DCA7469FBC05}">
            <xm:f>NOT(ISERROR(SEARCH('Listados Datos'!$P$7,Z506)))</xm:f>
            <xm:f>'Listados Datos'!$P$7</xm:f>
            <x14:dxf>
              <fill>
                <patternFill>
                  <bgColor rgb="FFFF0000"/>
                </patternFill>
              </fill>
            </x14:dxf>
          </x14:cfRule>
          <xm:sqref>Z506</xm:sqref>
        </x14:conditionalFormatting>
        <x14:conditionalFormatting xmlns:xm="http://schemas.microsoft.com/office/excel/2006/main">
          <x14:cfRule type="containsText" priority="3437" operator="containsText" id="{F1F1544B-E01E-41E5-A0A1-6AAA858CA207}">
            <xm:f>NOT(ISERROR(SEARCH('Listados Datos'!$T$3,AT506)))</xm:f>
            <xm:f>'Listados Datos'!$T$3</xm:f>
            <x14:dxf>
              <fill>
                <patternFill patternType="solid">
                  <bgColor rgb="FFC00000"/>
                </patternFill>
              </fill>
            </x14:dxf>
          </x14:cfRule>
          <x14:cfRule type="containsText" priority="3438" operator="containsText" id="{35FA7B4B-3A5C-4F1C-85F5-DEB7AFD675AA}">
            <xm:f>NOT(ISERROR(SEARCH('Listados Datos'!$T$4,AT506)))</xm:f>
            <xm:f>'Listados Datos'!$T$4</xm:f>
            <x14:dxf>
              <font>
                <b/>
                <i val="0"/>
                <color theme="0"/>
              </font>
              <fill>
                <patternFill>
                  <bgColor rgb="FFE26B0A"/>
                </patternFill>
              </fill>
            </x14:dxf>
          </x14:cfRule>
          <x14:cfRule type="containsText" priority="3439" operator="containsText" id="{10145F1F-3F3F-4541-ABB2-F3EFEA30006E}">
            <xm:f>NOT(ISERROR(SEARCH('Listados Datos'!$T$5,AT506)))</xm:f>
            <xm:f>'Listados Datos'!$T$5</xm:f>
            <x14:dxf>
              <font>
                <b/>
                <i val="0"/>
                <color auto="1"/>
              </font>
              <fill>
                <patternFill>
                  <bgColor rgb="FFFFFF00"/>
                </patternFill>
              </fill>
            </x14:dxf>
          </x14:cfRule>
          <x14:cfRule type="containsText" priority="3440" operator="containsText" id="{BF4AF9E1-7789-4368-BD43-3E966482CB54}">
            <xm:f>NOT(ISERROR(SEARCH('Listados Datos'!$T$6,AT506)))</xm:f>
            <xm:f>'Listados Datos'!$T$6</xm:f>
            <x14:dxf>
              <font>
                <b/>
                <i val="0"/>
              </font>
              <fill>
                <patternFill>
                  <bgColor rgb="FF92D050"/>
                </patternFill>
              </fill>
            </x14:dxf>
          </x14:cfRule>
          <xm:sqref>AT506</xm:sqref>
        </x14:conditionalFormatting>
        <x14:conditionalFormatting xmlns:xm="http://schemas.microsoft.com/office/excel/2006/main">
          <x14:cfRule type="containsText" priority="3427" operator="containsText" id="{F79E2FBE-5563-4CBA-970C-82D837632270}">
            <xm:f>NOT(ISERROR(SEARCH('Listados Datos'!$P$3,AR506)))</xm:f>
            <xm:f>'Listados Datos'!$P$3</xm:f>
            <x14:dxf>
              <fill>
                <patternFill>
                  <bgColor rgb="FF99CC00"/>
                </patternFill>
              </fill>
            </x14:dxf>
          </x14:cfRule>
          <x14:cfRule type="containsText" priority="3428" operator="containsText" id="{EF95E70D-3109-4327-921B-9B80EC52528E}">
            <xm:f>NOT(ISERROR(SEARCH('Listados Datos'!$P$4,AR506)))</xm:f>
            <xm:f>'Listados Datos'!$P$4</xm:f>
            <x14:dxf>
              <fill>
                <patternFill>
                  <bgColor rgb="FF33CC33"/>
                </patternFill>
              </fill>
            </x14:dxf>
          </x14:cfRule>
          <x14:cfRule type="containsText" priority="3429" operator="containsText" id="{FE2A1E6E-A9D7-45A2-AFD8-0464EA6AA169}">
            <xm:f>NOT(ISERROR(SEARCH('Listados Datos'!$P$5,AR506)))</xm:f>
            <xm:f>'Listados Datos'!$P$5</xm:f>
            <x14:dxf>
              <fill>
                <patternFill>
                  <bgColor rgb="FFFFFF00"/>
                </patternFill>
              </fill>
            </x14:dxf>
          </x14:cfRule>
          <x14:cfRule type="containsText" priority="3430" operator="containsText" id="{2006418D-169D-4316-89B7-63CF66C6226D}">
            <xm:f>NOT(ISERROR(SEARCH('Listados Datos'!$P$6,AR506)))</xm:f>
            <xm:f>'Listados Datos'!$P$6</xm:f>
            <x14:dxf>
              <fill>
                <patternFill>
                  <bgColor rgb="FFFFC000"/>
                </patternFill>
              </fill>
            </x14:dxf>
          </x14:cfRule>
          <x14:cfRule type="containsText" priority="3431" operator="containsText" id="{FA09F936-AFB7-40C9-9D6E-C2DC378AA3B4}">
            <xm:f>NOT(ISERROR(SEARCH('Listados Datos'!$P$7,AR506)))</xm:f>
            <xm:f>'Listados Datos'!$P$7</xm:f>
            <x14:dxf>
              <fill>
                <patternFill>
                  <bgColor rgb="FFFF0000"/>
                </patternFill>
              </fill>
            </x14:dxf>
          </x14:cfRule>
          <xm:sqref>AR506</xm:sqref>
        </x14:conditionalFormatting>
        <x14:conditionalFormatting xmlns:xm="http://schemas.microsoft.com/office/excel/2006/main">
          <x14:cfRule type="containsText" priority="3423" operator="containsText" id="{4F2C6F6D-C25B-4F13-A640-FE6847D7B9CD}">
            <xm:f>NOT(ISERROR(SEARCH('Listados Datos'!$T$3,AF512)))</xm:f>
            <xm:f>'Listados Datos'!$T$3</xm:f>
            <x14:dxf>
              <fill>
                <patternFill patternType="solid">
                  <bgColor rgb="FFC00000"/>
                </patternFill>
              </fill>
            </x14:dxf>
          </x14:cfRule>
          <x14:cfRule type="containsText" priority="3424" operator="containsText" id="{600585A5-CCA8-41D6-8109-9A0DE981618E}">
            <xm:f>NOT(ISERROR(SEARCH('Listados Datos'!$T$4,AF512)))</xm:f>
            <xm:f>'Listados Datos'!$T$4</xm:f>
            <x14:dxf>
              <font>
                <b/>
                <i val="0"/>
                <color theme="0"/>
              </font>
              <fill>
                <patternFill>
                  <bgColor rgb="FFE26B0A"/>
                </patternFill>
              </fill>
            </x14:dxf>
          </x14:cfRule>
          <x14:cfRule type="containsText" priority="3425" operator="containsText" id="{503EEE84-CD3F-4994-93EF-A2B8D457AB30}">
            <xm:f>NOT(ISERROR(SEARCH('Listados Datos'!$T$5,AF512)))</xm:f>
            <xm:f>'Listados Datos'!$T$5</xm:f>
            <x14:dxf>
              <font>
                <b/>
                <i val="0"/>
                <color auto="1"/>
              </font>
              <fill>
                <patternFill>
                  <bgColor rgb="FFFFFF00"/>
                </patternFill>
              </fill>
            </x14:dxf>
          </x14:cfRule>
          <x14:cfRule type="containsText" priority="3426" operator="containsText" id="{F62EE1C8-B939-4507-B77B-EEDAAE788629}">
            <xm:f>NOT(ISERROR(SEARCH('Listados Datos'!$T$6,AF512)))</xm:f>
            <xm:f>'Listados Datos'!$T$6</xm:f>
            <x14:dxf>
              <font>
                <b/>
                <i val="0"/>
              </font>
              <fill>
                <patternFill>
                  <bgColor rgb="FF92D050"/>
                </patternFill>
              </fill>
            </x14:dxf>
          </x14:cfRule>
          <xm:sqref>AF512</xm:sqref>
        </x14:conditionalFormatting>
        <x14:conditionalFormatting xmlns:xm="http://schemas.microsoft.com/office/excel/2006/main">
          <x14:cfRule type="containsText" priority="3419" operator="containsText" id="{7DBD4E6C-5B50-4089-A7CC-817571FE10D8}">
            <xm:f>NOT(ISERROR(SEARCH('Listados Datos'!$T$3,AB512)))</xm:f>
            <xm:f>'Listados Datos'!$T$3</xm:f>
            <x14:dxf>
              <fill>
                <patternFill patternType="solid">
                  <bgColor rgb="FFC00000"/>
                </patternFill>
              </fill>
            </x14:dxf>
          </x14:cfRule>
          <x14:cfRule type="containsText" priority="3420" operator="containsText" id="{8DAFBF67-FF7F-4A44-8151-BD6AE2956DA2}">
            <xm:f>NOT(ISERROR(SEARCH('Listados Datos'!$T$4,AB512)))</xm:f>
            <xm:f>'Listados Datos'!$T$4</xm:f>
            <x14:dxf>
              <font>
                <b/>
                <i val="0"/>
                <color theme="0"/>
              </font>
              <fill>
                <patternFill>
                  <bgColor rgb="FFE26B0A"/>
                </patternFill>
              </fill>
            </x14:dxf>
          </x14:cfRule>
          <x14:cfRule type="containsText" priority="3421" operator="containsText" id="{9860AC31-5DE6-4F7E-9D03-158D11AA14B0}">
            <xm:f>NOT(ISERROR(SEARCH('Listados Datos'!$T$5,AB512)))</xm:f>
            <xm:f>'Listados Datos'!$T$5</xm:f>
            <x14:dxf>
              <font>
                <b/>
                <i val="0"/>
                <color auto="1"/>
              </font>
              <fill>
                <patternFill>
                  <bgColor rgb="FFFFFF00"/>
                </patternFill>
              </fill>
            </x14:dxf>
          </x14:cfRule>
          <x14:cfRule type="containsText" priority="3422" operator="containsText" id="{3887372D-64B0-405D-B86A-D48FD90416BC}">
            <xm:f>NOT(ISERROR(SEARCH('Listados Datos'!$T$6,AB512)))</xm:f>
            <xm:f>'Listados Datos'!$T$6</xm:f>
            <x14:dxf>
              <font>
                <b/>
                <i val="0"/>
              </font>
              <fill>
                <patternFill>
                  <bgColor rgb="FF92D050"/>
                </patternFill>
              </fill>
            </x14:dxf>
          </x14:cfRule>
          <xm:sqref>AB512</xm:sqref>
        </x14:conditionalFormatting>
        <x14:conditionalFormatting xmlns:xm="http://schemas.microsoft.com/office/excel/2006/main">
          <x14:cfRule type="containsText" priority="3409" operator="containsText" id="{5B0A668C-7295-41CA-9CAD-E9145344083C}">
            <xm:f>NOT(ISERROR(SEARCH('Listados Datos'!$P$3,Z512)))</xm:f>
            <xm:f>'Listados Datos'!$P$3</xm:f>
            <x14:dxf>
              <fill>
                <patternFill>
                  <bgColor rgb="FF99CC00"/>
                </patternFill>
              </fill>
            </x14:dxf>
          </x14:cfRule>
          <x14:cfRule type="containsText" priority="3410" operator="containsText" id="{A2B911E9-44B1-470C-B673-E13E17AEDDEB}">
            <xm:f>NOT(ISERROR(SEARCH('Listados Datos'!$P$4,Z512)))</xm:f>
            <xm:f>'Listados Datos'!$P$4</xm:f>
            <x14:dxf>
              <fill>
                <patternFill>
                  <bgColor rgb="FF33CC33"/>
                </patternFill>
              </fill>
            </x14:dxf>
          </x14:cfRule>
          <x14:cfRule type="containsText" priority="3411" operator="containsText" id="{F57AA985-F68A-4F09-ACF2-4D7D2719498F}">
            <xm:f>NOT(ISERROR(SEARCH('Listados Datos'!$P$5,Z512)))</xm:f>
            <xm:f>'Listados Datos'!$P$5</xm:f>
            <x14:dxf>
              <fill>
                <patternFill>
                  <bgColor rgb="FFFFFF00"/>
                </patternFill>
              </fill>
            </x14:dxf>
          </x14:cfRule>
          <x14:cfRule type="containsText" priority="3412" operator="containsText" id="{E2D66BE5-B98D-415D-82BE-5CAF7CD0D981}">
            <xm:f>NOT(ISERROR(SEARCH('Listados Datos'!$P$6,Z512)))</xm:f>
            <xm:f>'Listados Datos'!$P$6</xm:f>
            <x14:dxf>
              <fill>
                <patternFill>
                  <bgColor rgb="FFFFC000"/>
                </patternFill>
              </fill>
            </x14:dxf>
          </x14:cfRule>
          <x14:cfRule type="containsText" priority="3413" operator="containsText" id="{B7D7B960-F403-41F1-AC00-6C56DADCB42E}">
            <xm:f>NOT(ISERROR(SEARCH('Listados Datos'!$P$7,Z512)))</xm:f>
            <xm:f>'Listados Datos'!$P$7</xm:f>
            <x14:dxf>
              <fill>
                <patternFill>
                  <bgColor rgb="FFFF0000"/>
                </patternFill>
              </fill>
            </x14:dxf>
          </x14:cfRule>
          <xm:sqref>Z512</xm:sqref>
        </x14:conditionalFormatting>
        <x14:conditionalFormatting xmlns:xm="http://schemas.microsoft.com/office/excel/2006/main">
          <x14:cfRule type="containsText" priority="3395" operator="containsText" id="{40153012-7B77-418B-B1B1-8E561D0ECE32}">
            <xm:f>NOT(ISERROR(SEARCH('Listados Datos'!$T$3,AT512)))</xm:f>
            <xm:f>'Listados Datos'!$T$3</xm:f>
            <x14:dxf>
              <fill>
                <patternFill patternType="solid">
                  <bgColor rgb="FFC00000"/>
                </patternFill>
              </fill>
            </x14:dxf>
          </x14:cfRule>
          <x14:cfRule type="containsText" priority="3396" operator="containsText" id="{CBE7F689-170D-465A-9067-1617C6FA9844}">
            <xm:f>NOT(ISERROR(SEARCH('Listados Datos'!$T$4,AT512)))</xm:f>
            <xm:f>'Listados Datos'!$T$4</xm:f>
            <x14:dxf>
              <font>
                <b/>
                <i val="0"/>
                <color theme="0"/>
              </font>
              <fill>
                <patternFill>
                  <bgColor rgb="FFE26B0A"/>
                </patternFill>
              </fill>
            </x14:dxf>
          </x14:cfRule>
          <x14:cfRule type="containsText" priority="3397" operator="containsText" id="{B25A2601-F5A0-41F2-A7FC-31623A51D0E0}">
            <xm:f>NOT(ISERROR(SEARCH('Listados Datos'!$T$5,AT512)))</xm:f>
            <xm:f>'Listados Datos'!$T$5</xm:f>
            <x14:dxf>
              <font>
                <b/>
                <i val="0"/>
                <color auto="1"/>
              </font>
              <fill>
                <patternFill>
                  <bgColor rgb="FFFFFF00"/>
                </patternFill>
              </fill>
            </x14:dxf>
          </x14:cfRule>
          <x14:cfRule type="containsText" priority="3398" operator="containsText" id="{AF21DAD9-171E-43B0-946B-FB4CF1390378}">
            <xm:f>NOT(ISERROR(SEARCH('Listados Datos'!$T$6,AT512)))</xm:f>
            <xm:f>'Listados Datos'!$T$6</xm:f>
            <x14:dxf>
              <font>
                <b/>
                <i val="0"/>
              </font>
              <fill>
                <patternFill>
                  <bgColor rgb="FF92D050"/>
                </patternFill>
              </fill>
            </x14:dxf>
          </x14:cfRule>
          <xm:sqref>AT512</xm:sqref>
        </x14:conditionalFormatting>
        <x14:conditionalFormatting xmlns:xm="http://schemas.microsoft.com/office/excel/2006/main">
          <x14:cfRule type="containsText" priority="3385" operator="containsText" id="{C273EE28-D49D-456F-9EBC-21D08A46BC0A}">
            <xm:f>NOT(ISERROR(SEARCH('Listados Datos'!$P$3,AR512)))</xm:f>
            <xm:f>'Listados Datos'!$P$3</xm:f>
            <x14:dxf>
              <fill>
                <patternFill>
                  <bgColor rgb="FF99CC00"/>
                </patternFill>
              </fill>
            </x14:dxf>
          </x14:cfRule>
          <x14:cfRule type="containsText" priority="3386" operator="containsText" id="{7BF0B8D9-9548-47C6-A9A0-1B04A635A1D3}">
            <xm:f>NOT(ISERROR(SEARCH('Listados Datos'!$P$4,AR512)))</xm:f>
            <xm:f>'Listados Datos'!$P$4</xm:f>
            <x14:dxf>
              <fill>
                <patternFill>
                  <bgColor rgb="FF33CC33"/>
                </patternFill>
              </fill>
            </x14:dxf>
          </x14:cfRule>
          <x14:cfRule type="containsText" priority="3387" operator="containsText" id="{871F5DC4-4221-4B26-A8AF-62A9266CCB4A}">
            <xm:f>NOT(ISERROR(SEARCH('Listados Datos'!$P$5,AR512)))</xm:f>
            <xm:f>'Listados Datos'!$P$5</xm:f>
            <x14:dxf>
              <fill>
                <patternFill>
                  <bgColor rgb="FFFFFF00"/>
                </patternFill>
              </fill>
            </x14:dxf>
          </x14:cfRule>
          <x14:cfRule type="containsText" priority="3388" operator="containsText" id="{272EBD46-FB67-466E-9F20-C9E0195C656E}">
            <xm:f>NOT(ISERROR(SEARCH('Listados Datos'!$P$6,AR512)))</xm:f>
            <xm:f>'Listados Datos'!$P$6</xm:f>
            <x14:dxf>
              <fill>
                <patternFill>
                  <bgColor rgb="FFFFC000"/>
                </patternFill>
              </fill>
            </x14:dxf>
          </x14:cfRule>
          <x14:cfRule type="containsText" priority="3389" operator="containsText" id="{93BF556F-0B4D-4872-8EE7-B7594BEF4592}">
            <xm:f>NOT(ISERROR(SEARCH('Listados Datos'!$P$7,AR512)))</xm:f>
            <xm:f>'Listados Datos'!$P$7</xm:f>
            <x14:dxf>
              <fill>
                <patternFill>
                  <bgColor rgb="FFFF0000"/>
                </patternFill>
              </fill>
            </x14:dxf>
          </x14:cfRule>
          <xm:sqref>AR512</xm:sqref>
        </x14:conditionalFormatting>
        <x14:conditionalFormatting xmlns:xm="http://schemas.microsoft.com/office/excel/2006/main">
          <x14:cfRule type="containsText" priority="3343" operator="containsText" id="{2E25EE96-BD10-4EB4-B522-1EC822FF6936}">
            <xm:f>NOT(ISERROR(SEARCH('Listados Datos'!$P$3,AR518)))</xm:f>
            <xm:f>'Listados Datos'!$P$3</xm:f>
            <x14:dxf>
              <fill>
                <patternFill>
                  <bgColor rgb="FF99CC00"/>
                </patternFill>
              </fill>
            </x14:dxf>
          </x14:cfRule>
          <x14:cfRule type="containsText" priority="3344" operator="containsText" id="{1E5657F6-0FA9-470E-AE0C-132A4C56535A}">
            <xm:f>NOT(ISERROR(SEARCH('Listados Datos'!$P$4,AR518)))</xm:f>
            <xm:f>'Listados Datos'!$P$4</xm:f>
            <x14:dxf>
              <fill>
                <patternFill>
                  <bgColor rgb="FF33CC33"/>
                </patternFill>
              </fill>
            </x14:dxf>
          </x14:cfRule>
          <x14:cfRule type="containsText" priority="3345" operator="containsText" id="{FC8BBE32-BD70-4EF7-8868-245C5591B6C8}">
            <xm:f>NOT(ISERROR(SEARCH('Listados Datos'!$P$5,AR518)))</xm:f>
            <xm:f>'Listados Datos'!$P$5</xm:f>
            <x14:dxf>
              <fill>
                <patternFill>
                  <bgColor rgb="FFFFFF00"/>
                </patternFill>
              </fill>
            </x14:dxf>
          </x14:cfRule>
          <x14:cfRule type="containsText" priority="3346" operator="containsText" id="{74013C15-14D3-4AA3-B027-075E382F1A3C}">
            <xm:f>NOT(ISERROR(SEARCH('Listados Datos'!$P$6,AR518)))</xm:f>
            <xm:f>'Listados Datos'!$P$6</xm:f>
            <x14:dxf>
              <fill>
                <patternFill>
                  <bgColor rgb="FFFFC000"/>
                </patternFill>
              </fill>
            </x14:dxf>
          </x14:cfRule>
          <x14:cfRule type="containsText" priority="3347" operator="containsText" id="{530CAFDD-BF60-443D-8E51-A2D2CE443CED}">
            <xm:f>NOT(ISERROR(SEARCH('Listados Datos'!$P$7,AR518)))</xm:f>
            <xm:f>'Listados Datos'!$P$7</xm:f>
            <x14:dxf>
              <fill>
                <patternFill>
                  <bgColor rgb="FFFF0000"/>
                </patternFill>
              </fill>
            </x14:dxf>
          </x14:cfRule>
          <xm:sqref>AR518</xm:sqref>
        </x14:conditionalFormatting>
        <x14:conditionalFormatting xmlns:xm="http://schemas.microsoft.com/office/excel/2006/main">
          <x14:cfRule type="containsText" priority="3381" operator="containsText" id="{98C5C671-FB48-4413-8A47-E4B3EA0FF9FA}">
            <xm:f>NOT(ISERROR(SEARCH('Listados Datos'!$T$3,AF518)))</xm:f>
            <xm:f>'Listados Datos'!$T$3</xm:f>
            <x14:dxf>
              <fill>
                <patternFill patternType="solid">
                  <bgColor rgb="FFC00000"/>
                </patternFill>
              </fill>
            </x14:dxf>
          </x14:cfRule>
          <x14:cfRule type="containsText" priority="3382" operator="containsText" id="{FF58C5FE-575F-441E-9C55-486AF5A1D52B}">
            <xm:f>NOT(ISERROR(SEARCH('Listados Datos'!$T$4,AF518)))</xm:f>
            <xm:f>'Listados Datos'!$T$4</xm:f>
            <x14:dxf>
              <font>
                <b/>
                <i val="0"/>
                <color theme="0"/>
              </font>
              <fill>
                <patternFill>
                  <bgColor rgb="FFE26B0A"/>
                </patternFill>
              </fill>
            </x14:dxf>
          </x14:cfRule>
          <x14:cfRule type="containsText" priority="3383" operator="containsText" id="{98C1B10B-3D82-4F93-A6BF-2B7B6637845A}">
            <xm:f>NOT(ISERROR(SEARCH('Listados Datos'!$T$5,AF518)))</xm:f>
            <xm:f>'Listados Datos'!$T$5</xm:f>
            <x14:dxf>
              <font>
                <b/>
                <i val="0"/>
                <color auto="1"/>
              </font>
              <fill>
                <patternFill>
                  <bgColor rgb="FFFFFF00"/>
                </patternFill>
              </fill>
            </x14:dxf>
          </x14:cfRule>
          <x14:cfRule type="containsText" priority="3384" operator="containsText" id="{2E9B842C-9415-448A-A405-7F7C6688605C}">
            <xm:f>NOT(ISERROR(SEARCH('Listados Datos'!$T$6,AF518)))</xm:f>
            <xm:f>'Listados Datos'!$T$6</xm:f>
            <x14:dxf>
              <font>
                <b/>
                <i val="0"/>
              </font>
              <fill>
                <patternFill>
                  <bgColor rgb="FF92D050"/>
                </patternFill>
              </fill>
            </x14:dxf>
          </x14:cfRule>
          <xm:sqref>AF518</xm:sqref>
        </x14:conditionalFormatting>
        <x14:conditionalFormatting xmlns:xm="http://schemas.microsoft.com/office/excel/2006/main">
          <x14:cfRule type="containsText" priority="3377" operator="containsText" id="{DA8385AE-5113-4752-813C-49EA87B51EFC}">
            <xm:f>NOT(ISERROR(SEARCH('Listados Datos'!$T$3,AB518)))</xm:f>
            <xm:f>'Listados Datos'!$T$3</xm:f>
            <x14:dxf>
              <fill>
                <patternFill patternType="solid">
                  <bgColor rgb="FFC00000"/>
                </patternFill>
              </fill>
            </x14:dxf>
          </x14:cfRule>
          <x14:cfRule type="containsText" priority="3378" operator="containsText" id="{9959FD8B-280A-4B5C-870B-D7C4E880A14B}">
            <xm:f>NOT(ISERROR(SEARCH('Listados Datos'!$T$4,AB518)))</xm:f>
            <xm:f>'Listados Datos'!$T$4</xm:f>
            <x14:dxf>
              <font>
                <b/>
                <i val="0"/>
                <color theme="0"/>
              </font>
              <fill>
                <patternFill>
                  <bgColor rgb="FFE26B0A"/>
                </patternFill>
              </fill>
            </x14:dxf>
          </x14:cfRule>
          <x14:cfRule type="containsText" priority="3379" operator="containsText" id="{26558EB1-5183-47B6-B7EB-8F427A3DC300}">
            <xm:f>NOT(ISERROR(SEARCH('Listados Datos'!$T$5,AB518)))</xm:f>
            <xm:f>'Listados Datos'!$T$5</xm:f>
            <x14:dxf>
              <font>
                <b/>
                <i val="0"/>
                <color auto="1"/>
              </font>
              <fill>
                <patternFill>
                  <bgColor rgb="FFFFFF00"/>
                </patternFill>
              </fill>
            </x14:dxf>
          </x14:cfRule>
          <x14:cfRule type="containsText" priority="3380" operator="containsText" id="{9DB139DA-3A8C-4E6B-A0E8-D4A0894F38BE}">
            <xm:f>NOT(ISERROR(SEARCH('Listados Datos'!$T$6,AB518)))</xm:f>
            <xm:f>'Listados Datos'!$T$6</xm:f>
            <x14:dxf>
              <font>
                <b/>
                <i val="0"/>
              </font>
              <fill>
                <patternFill>
                  <bgColor rgb="FF92D050"/>
                </patternFill>
              </fill>
            </x14:dxf>
          </x14:cfRule>
          <xm:sqref>AB518</xm:sqref>
        </x14:conditionalFormatting>
        <x14:conditionalFormatting xmlns:xm="http://schemas.microsoft.com/office/excel/2006/main">
          <x14:cfRule type="containsText" priority="3367" operator="containsText" id="{E4106F24-632C-4568-B41B-97458C8B00F7}">
            <xm:f>NOT(ISERROR(SEARCH('Listados Datos'!$P$3,Z518)))</xm:f>
            <xm:f>'Listados Datos'!$P$3</xm:f>
            <x14:dxf>
              <fill>
                <patternFill>
                  <bgColor rgb="FF99CC00"/>
                </patternFill>
              </fill>
            </x14:dxf>
          </x14:cfRule>
          <x14:cfRule type="containsText" priority="3368" operator="containsText" id="{D2A58688-CCD7-4006-83F8-6564665379B6}">
            <xm:f>NOT(ISERROR(SEARCH('Listados Datos'!$P$4,Z518)))</xm:f>
            <xm:f>'Listados Datos'!$P$4</xm:f>
            <x14:dxf>
              <fill>
                <patternFill>
                  <bgColor rgb="FF33CC33"/>
                </patternFill>
              </fill>
            </x14:dxf>
          </x14:cfRule>
          <x14:cfRule type="containsText" priority="3369" operator="containsText" id="{4843DFC8-31D9-414B-906F-A23EFD5E5E50}">
            <xm:f>NOT(ISERROR(SEARCH('Listados Datos'!$P$5,Z518)))</xm:f>
            <xm:f>'Listados Datos'!$P$5</xm:f>
            <x14:dxf>
              <fill>
                <patternFill>
                  <bgColor rgb="FFFFFF00"/>
                </patternFill>
              </fill>
            </x14:dxf>
          </x14:cfRule>
          <x14:cfRule type="containsText" priority="3370" operator="containsText" id="{0B87E7C2-7AEB-4145-AA30-B6E8E728D3FA}">
            <xm:f>NOT(ISERROR(SEARCH('Listados Datos'!$P$6,Z518)))</xm:f>
            <xm:f>'Listados Datos'!$P$6</xm:f>
            <x14:dxf>
              <fill>
                <patternFill>
                  <bgColor rgb="FFFFC000"/>
                </patternFill>
              </fill>
            </x14:dxf>
          </x14:cfRule>
          <x14:cfRule type="containsText" priority="3371" operator="containsText" id="{4C0D84C8-EE5B-4D65-817F-D8BFA331B7B5}">
            <xm:f>NOT(ISERROR(SEARCH('Listados Datos'!$P$7,Z518)))</xm:f>
            <xm:f>'Listados Datos'!$P$7</xm:f>
            <x14:dxf>
              <fill>
                <patternFill>
                  <bgColor rgb="FFFF0000"/>
                </patternFill>
              </fill>
            </x14:dxf>
          </x14:cfRule>
          <xm:sqref>Z518</xm:sqref>
        </x14:conditionalFormatting>
        <x14:conditionalFormatting xmlns:xm="http://schemas.microsoft.com/office/excel/2006/main">
          <x14:cfRule type="containsText" priority="3353" operator="containsText" id="{24C4229E-4545-4093-B286-A00CA4350E51}">
            <xm:f>NOT(ISERROR(SEARCH('Listados Datos'!$T$3,AT518)))</xm:f>
            <xm:f>'Listados Datos'!$T$3</xm:f>
            <x14:dxf>
              <fill>
                <patternFill patternType="solid">
                  <bgColor rgb="FFC00000"/>
                </patternFill>
              </fill>
            </x14:dxf>
          </x14:cfRule>
          <x14:cfRule type="containsText" priority="3354" operator="containsText" id="{A93C30F1-BF9F-48BD-BFB2-DC82154AD4D9}">
            <xm:f>NOT(ISERROR(SEARCH('Listados Datos'!$T$4,AT518)))</xm:f>
            <xm:f>'Listados Datos'!$T$4</xm:f>
            <x14:dxf>
              <font>
                <b/>
                <i val="0"/>
                <color theme="0"/>
              </font>
              <fill>
                <patternFill>
                  <bgColor rgb="FFE26B0A"/>
                </patternFill>
              </fill>
            </x14:dxf>
          </x14:cfRule>
          <x14:cfRule type="containsText" priority="3355" operator="containsText" id="{9BB83EBB-B83A-4A0E-95AB-E62B027B7148}">
            <xm:f>NOT(ISERROR(SEARCH('Listados Datos'!$T$5,AT518)))</xm:f>
            <xm:f>'Listados Datos'!$T$5</xm:f>
            <x14:dxf>
              <font>
                <b/>
                <i val="0"/>
                <color auto="1"/>
              </font>
              <fill>
                <patternFill>
                  <bgColor rgb="FFFFFF00"/>
                </patternFill>
              </fill>
            </x14:dxf>
          </x14:cfRule>
          <x14:cfRule type="containsText" priority="3356" operator="containsText" id="{7B5917C3-BDE5-489C-9BA9-421D82409FF4}">
            <xm:f>NOT(ISERROR(SEARCH('Listados Datos'!$T$6,AT518)))</xm:f>
            <xm:f>'Listados Datos'!$T$6</xm:f>
            <x14:dxf>
              <font>
                <b/>
                <i val="0"/>
              </font>
              <fill>
                <patternFill>
                  <bgColor rgb="FF92D050"/>
                </patternFill>
              </fill>
            </x14:dxf>
          </x14:cfRule>
          <xm:sqref>AT518</xm:sqref>
        </x14:conditionalFormatting>
        <x14:conditionalFormatting xmlns:xm="http://schemas.microsoft.com/office/excel/2006/main">
          <x14:cfRule type="containsText" priority="3301" operator="containsText" id="{D83BC78F-D09D-4741-9048-B34DF9578949}">
            <xm:f>NOT(ISERROR(SEARCH('Listados Datos'!$P$3,AR524)))</xm:f>
            <xm:f>'Listados Datos'!$P$3</xm:f>
            <x14:dxf>
              <fill>
                <patternFill>
                  <bgColor rgb="FF99CC00"/>
                </patternFill>
              </fill>
            </x14:dxf>
          </x14:cfRule>
          <x14:cfRule type="containsText" priority="3302" operator="containsText" id="{F1C81638-0C5F-4F84-87DE-931F01299469}">
            <xm:f>NOT(ISERROR(SEARCH('Listados Datos'!$P$4,AR524)))</xm:f>
            <xm:f>'Listados Datos'!$P$4</xm:f>
            <x14:dxf>
              <fill>
                <patternFill>
                  <bgColor rgb="FF33CC33"/>
                </patternFill>
              </fill>
            </x14:dxf>
          </x14:cfRule>
          <x14:cfRule type="containsText" priority="3303" operator="containsText" id="{EE939D1B-DA41-4E29-B57B-14C553DFC795}">
            <xm:f>NOT(ISERROR(SEARCH('Listados Datos'!$P$5,AR524)))</xm:f>
            <xm:f>'Listados Datos'!$P$5</xm:f>
            <x14:dxf>
              <fill>
                <patternFill>
                  <bgColor rgb="FFFFFF00"/>
                </patternFill>
              </fill>
            </x14:dxf>
          </x14:cfRule>
          <x14:cfRule type="containsText" priority="3304" operator="containsText" id="{5CDD4384-46EB-4840-92A4-3B06A6917B44}">
            <xm:f>NOT(ISERROR(SEARCH('Listados Datos'!$P$6,AR524)))</xm:f>
            <xm:f>'Listados Datos'!$P$6</xm:f>
            <x14:dxf>
              <fill>
                <patternFill>
                  <bgColor rgb="FFFFC000"/>
                </patternFill>
              </fill>
            </x14:dxf>
          </x14:cfRule>
          <x14:cfRule type="containsText" priority="3305" operator="containsText" id="{5D7376DF-E6AA-41AD-8299-D5B828292381}">
            <xm:f>NOT(ISERROR(SEARCH('Listados Datos'!$P$7,AR524)))</xm:f>
            <xm:f>'Listados Datos'!$P$7</xm:f>
            <x14:dxf>
              <fill>
                <patternFill>
                  <bgColor rgb="FFFF0000"/>
                </patternFill>
              </fill>
            </x14:dxf>
          </x14:cfRule>
          <xm:sqref>AR524</xm:sqref>
        </x14:conditionalFormatting>
        <x14:conditionalFormatting xmlns:xm="http://schemas.microsoft.com/office/excel/2006/main">
          <x14:cfRule type="containsText" priority="3339" operator="containsText" id="{C491E689-C037-415D-A428-4E00D9B7DFAA}">
            <xm:f>NOT(ISERROR(SEARCH('Listados Datos'!$T$3,AF524)))</xm:f>
            <xm:f>'Listados Datos'!$T$3</xm:f>
            <x14:dxf>
              <fill>
                <patternFill patternType="solid">
                  <bgColor rgb="FFC00000"/>
                </patternFill>
              </fill>
            </x14:dxf>
          </x14:cfRule>
          <x14:cfRule type="containsText" priority="3340" operator="containsText" id="{A75865EC-986D-4010-A663-FAC43DE24DA7}">
            <xm:f>NOT(ISERROR(SEARCH('Listados Datos'!$T$4,AF524)))</xm:f>
            <xm:f>'Listados Datos'!$T$4</xm:f>
            <x14:dxf>
              <font>
                <b/>
                <i val="0"/>
                <color theme="0"/>
              </font>
              <fill>
                <patternFill>
                  <bgColor rgb="FFE26B0A"/>
                </patternFill>
              </fill>
            </x14:dxf>
          </x14:cfRule>
          <x14:cfRule type="containsText" priority="3341" operator="containsText" id="{79FEC0EA-E2F9-4B81-BA44-AA68F5D18B92}">
            <xm:f>NOT(ISERROR(SEARCH('Listados Datos'!$T$5,AF524)))</xm:f>
            <xm:f>'Listados Datos'!$T$5</xm:f>
            <x14:dxf>
              <font>
                <b/>
                <i val="0"/>
                <color auto="1"/>
              </font>
              <fill>
                <patternFill>
                  <bgColor rgb="FFFFFF00"/>
                </patternFill>
              </fill>
            </x14:dxf>
          </x14:cfRule>
          <x14:cfRule type="containsText" priority="3342" operator="containsText" id="{56F356BB-C76B-41B4-803F-6905F27AF076}">
            <xm:f>NOT(ISERROR(SEARCH('Listados Datos'!$T$6,AF524)))</xm:f>
            <xm:f>'Listados Datos'!$T$6</xm:f>
            <x14:dxf>
              <font>
                <b/>
                <i val="0"/>
              </font>
              <fill>
                <patternFill>
                  <bgColor rgb="FF92D050"/>
                </patternFill>
              </fill>
            </x14:dxf>
          </x14:cfRule>
          <xm:sqref>AF524</xm:sqref>
        </x14:conditionalFormatting>
        <x14:conditionalFormatting xmlns:xm="http://schemas.microsoft.com/office/excel/2006/main">
          <x14:cfRule type="containsText" priority="3335" operator="containsText" id="{D871FD4E-CAF6-4930-8AB1-DDBD3AC08A14}">
            <xm:f>NOT(ISERROR(SEARCH('Listados Datos'!$T$3,AB524)))</xm:f>
            <xm:f>'Listados Datos'!$T$3</xm:f>
            <x14:dxf>
              <fill>
                <patternFill patternType="solid">
                  <bgColor rgb="FFC00000"/>
                </patternFill>
              </fill>
            </x14:dxf>
          </x14:cfRule>
          <x14:cfRule type="containsText" priority="3336" operator="containsText" id="{FDECD28F-B1DF-474D-95B8-7DBA05D4D2F3}">
            <xm:f>NOT(ISERROR(SEARCH('Listados Datos'!$T$4,AB524)))</xm:f>
            <xm:f>'Listados Datos'!$T$4</xm:f>
            <x14:dxf>
              <font>
                <b/>
                <i val="0"/>
                <color theme="0"/>
              </font>
              <fill>
                <patternFill>
                  <bgColor rgb="FFE26B0A"/>
                </patternFill>
              </fill>
            </x14:dxf>
          </x14:cfRule>
          <x14:cfRule type="containsText" priority="3337" operator="containsText" id="{99BA3462-0107-4A71-844A-FB4E7AE34744}">
            <xm:f>NOT(ISERROR(SEARCH('Listados Datos'!$T$5,AB524)))</xm:f>
            <xm:f>'Listados Datos'!$T$5</xm:f>
            <x14:dxf>
              <font>
                <b/>
                <i val="0"/>
                <color auto="1"/>
              </font>
              <fill>
                <patternFill>
                  <bgColor rgb="FFFFFF00"/>
                </patternFill>
              </fill>
            </x14:dxf>
          </x14:cfRule>
          <x14:cfRule type="containsText" priority="3338" operator="containsText" id="{ECC6C46F-B48C-4C9E-83C8-94B2BCCEA1FA}">
            <xm:f>NOT(ISERROR(SEARCH('Listados Datos'!$T$6,AB524)))</xm:f>
            <xm:f>'Listados Datos'!$T$6</xm:f>
            <x14:dxf>
              <font>
                <b/>
                <i val="0"/>
              </font>
              <fill>
                <patternFill>
                  <bgColor rgb="FF92D050"/>
                </patternFill>
              </fill>
            </x14:dxf>
          </x14:cfRule>
          <xm:sqref>AB524</xm:sqref>
        </x14:conditionalFormatting>
        <x14:conditionalFormatting xmlns:xm="http://schemas.microsoft.com/office/excel/2006/main">
          <x14:cfRule type="containsText" priority="3325" operator="containsText" id="{665A3808-F568-4B13-AC77-7AE55235A9E4}">
            <xm:f>NOT(ISERROR(SEARCH('Listados Datos'!$P$3,Z524)))</xm:f>
            <xm:f>'Listados Datos'!$P$3</xm:f>
            <x14:dxf>
              <fill>
                <patternFill>
                  <bgColor rgb="FF99CC00"/>
                </patternFill>
              </fill>
            </x14:dxf>
          </x14:cfRule>
          <x14:cfRule type="containsText" priority="3326" operator="containsText" id="{4823E6CF-A129-4079-BA0E-FAAEBC6D0C97}">
            <xm:f>NOT(ISERROR(SEARCH('Listados Datos'!$P$4,Z524)))</xm:f>
            <xm:f>'Listados Datos'!$P$4</xm:f>
            <x14:dxf>
              <fill>
                <patternFill>
                  <bgColor rgb="FF33CC33"/>
                </patternFill>
              </fill>
            </x14:dxf>
          </x14:cfRule>
          <x14:cfRule type="containsText" priority="3327" operator="containsText" id="{C69C3521-43E7-4899-978B-9A763E87EAD4}">
            <xm:f>NOT(ISERROR(SEARCH('Listados Datos'!$P$5,Z524)))</xm:f>
            <xm:f>'Listados Datos'!$P$5</xm:f>
            <x14:dxf>
              <fill>
                <patternFill>
                  <bgColor rgb="FFFFFF00"/>
                </patternFill>
              </fill>
            </x14:dxf>
          </x14:cfRule>
          <x14:cfRule type="containsText" priority="3328" operator="containsText" id="{8B4F05D8-0A74-441C-89E5-A896ECC12592}">
            <xm:f>NOT(ISERROR(SEARCH('Listados Datos'!$P$6,Z524)))</xm:f>
            <xm:f>'Listados Datos'!$P$6</xm:f>
            <x14:dxf>
              <fill>
                <patternFill>
                  <bgColor rgb="FFFFC000"/>
                </patternFill>
              </fill>
            </x14:dxf>
          </x14:cfRule>
          <x14:cfRule type="containsText" priority="3329" operator="containsText" id="{EFDBFD22-50EC-48AD-A009-136C4FEF6B6C}">
            <xm:f>NOT(ISERROR(SEARCH('Listados Datos'!$P$7,Z524)))</xm:f>
            <xm:f>'Listados Datos'!$P$7</xm:f>
            <x14:dxf>
              <fill>
                <patternFill>
                  <bgColor rgb="FFFF0000"/>
                </patternFill>
              </fill>
            </x14:dxf>
          </x14:cfRule>
          <xm:sqref>Z524</xm:sqref>
        </x14:conditionalFormatting>
        <x14:conditionalFormatting xmlns:xm="http://schemas.microsoft.com/office/excel/2006/main">
          <x14:cfRule type="containsText" priority="3311" operator="containsText" id="{2B89FEAB-C85C-4659-8EF8-E43C2F70B3DB}">
            <xm:f>NOT(ISERROR(SEARCH('Listados Datos'!$T$3,AT524)))</xm:f>
            <xm:f>'Listados Datos'!$T$3</xm:f>
            <x14:dxf>
              <fill>
                <patternFill patternType="solid">
                  <bgColor rgb="FFC00000"/>
                </patternFill>
              </fill>
            </x14:dxf>
          </x14:cfRule>
          <x14:cfRule type="containsText" priority="3312" operator="containsText" id="{5D182A8E-9A32-49E6-A3B6-F41DCEAEF8A0}">
            <xm:f>NOT(ISERROR(SEARCH('Listados Datos'!$T$4,AT524)))</xm:f>
            <xm:f>'Listados Datos'!$T$4</xm:f>
            <x14:dxf>
              <font>
                <b/>
                <i val="0"/>
                <color theme="0"/>
              </font>
              <fill>
                <patternFill>
                  <bgColor rgb="FFE26B0A"/>
                </patternFill>
              </fill>
            </x14:dxf>
          </x14:cfRule>
          <x14:cfRule type="containsText" priority="3313" operator="containsText" id="{202E4020-6339-46E1-BB3B-50F8ADC177DA}">
            <xm:f>NOT(ISERROR(SEARCH('Listados Datos'!$T$5,AT524)))</xm:f>
            <xm:f>'Listados Datos'!$T$5</xm:f>
            <x14:dxf>
              <font>
                <b/>
                <i val="0"/>
                <color auto="1"/>
              </font>
              <fill>
                <patternFill>
                  <bgColor rgb="FFFFFF00"/>
                </patternFill>
              </fill>
            </x14:dxf>
          </x14:cfRule>
          <x14:cfRule type="containsText" priority="3314" operator="containsText" id="{F2872E6D-D2A6-4439-8410-1F69A3057EFB}">
            <xm:f>NOT(ISERROR(SEARCH('Listados Datos'!$T$6,AT524)))</xm:f>
            <xm:f>'Listados Datos'!$T$6</xm:f>
            <x14:dxf>
              <font>
                <b/>
                <i val="0"/>
              </font>
              <fill>
                <patternFill>
                  <bgColor rgb="FF92D050"/>
                </patternFill>
              </fill>
            </x14:dxf>
          </x14:cfRule>
          <xm:sqref>AT524</xm:sqref>
        </x14:conditionalFormatting>
        <x14:conditionalFormatting xmlns:xm="http://schemas.microsoft.com/office/excel/2006/main">
          <x14:cfRule type="containsText" priority="3297" operator="containsText" id="{288D11C7-537B-4210-A8B5-E21763076797}">
            <xm:f>NOT(ISERROR(SEARCH('Listados Datos'!$T$3,AF530)))</xm:f>
            <xm:f>'Listados Datos'!$T$3</xm:f>
            <x14:dxf>
              <fill>
                <patternFill patternType="solid">
                  <bgColor rgb="FFC00000"/>
                </patternFill>
              </fill>
            </x14:dxf>
          </x14:cfRule>
          <x14:cfRule type="containsText" priority="3298" operator="containsText" id="{A7D45701-914B-4477-8054-4B7BA15A75E8}">
            <xm:f>NOT(ISERROR(SEARCH('Listados Datos'!$T$4,AF530)))</xm:f>
            <xm:f>'Listados Datos'!$T$4</xm:f>
            <x14:dxf>
              <font>
                <b/>
                <i val="0"/>
                <color theme="0"/>
              </font>
              <fill>
                <patternFill>
                  <bgColor rgb="FFE26B0A"/>
                </patternFill>
              </fill>
            </x14:dxf>
          </x14:cfRule>
          <x14:cfRule type="containsText" priority="3299" operator="containsText" id="{237DAAA2-E6F4-416D-8758-E5BBDFDA7413}">
            <xm:f>NOT(ISERROR(SEARCH('Listados Datos'!$T$5,AF530)))</xm:f>
            <xm:f>'Listados Datos'!$T$5</xm:f>
            <x14:dxf>
              <font>
                <b/>
                <i val="0"/>
                <color auto="1"/>
              </font>
              <fill>
                <patternFill>
                  <bgColor rgb="FFFFFF00"/>
                </patternFill>
              </fill>
            </x14:dxf>
          </x14:cfRule>
          <x14:cfRule type="containsText" priority="3300" operator="containsText" id="{11B2D45A-B4A7-4C7C-B87A-B08DCDA11E56}">
            <xm:f>NOT(ISERROR(SEARCH('Listados Datos'!$T$6,AF530)))</xm:f>
            <xm:f>'Listados Datos'!$T$6</xm:f>
            <x14:dxf>
              <font>
                <b/>
                <i val="0"/>
              </font>
              <fill>
                <patternFill>
                  <bgColor rgb="FF92D050"/>
                </patternFill>
              </fill>
            </x14:dxf>
          </x14:cfRule>
          <xm:sqref>AF530</xm:sqref>
        </x14:conditionalFormatting>
        <x14:conditionalFormatting xmlns:xm="http://schemas.microsoft.com/office/excel/2006/main">
          <x14:cfRule type="containsText" priority="3293" operator="containsText" id="{2CF9D4CD-194D-4728-A8CC-AF6B6A87D800}">
            <xm:f>NOT(ISERROR(SEARCH('Listados Datos'!$T$3,AB530)))</xm:f>
            <xm:f>'Listados Datos'!$T$3</xm:f>
            <x14:dxf>
              <fill>
                <patternFill patternType="solid">
                  <bgColor rgb="FFC00000"/>
                </patternFill>
              </fill>
            </x14:dxf>
          </x14:cfRule>
          <x14:cfRule type="containsText" priority="3294" operator="containsText" id="{10A405F3-714A-46F5-A97F-E16C320646F2}">
            <xm:f>NOT(ISERROR(SEARCH('Listados Datos'!$T$4,AB530)))</xm:f>
            <xm:f>'Listados Datos'!$T$4</xm:f>
            <x14:dxf>
              <font>
                <b/>
                <i val="0"/>
                <color theme="0"/>
              </font>
              <fill>
                <patternFill>
                  <bgColor rgb="FFE26B0A"/>
                </patternFill>
              </fill>
            </x14:dxf>
          </x14:cfRule>
          <x14:cfRule type="containsText" priority="3295" operator="containsText" id="{683E3E60-C4BE-4247-80F8-5F20425D18E4}">
            <xm:f>NOT(ISERROR(SEARCH('Listados Datos'!$T$5,AB530)))</xm:f>
            <xm:f>'Listados Datos'!$T$5</xm:f>
            <x14:dxf>
              <font>
                <b/>
                <i val="0"/>
                <color auto="1"/>
              </font>
              <fill>
                <patternFill>
                  <bgColor rgb="FFFFFF00"/>
                </patternFill>
              </fill>
            </x14:dxf>
          </x14:cfRule>
          <x14:cfRule type="containsText" priority="3296" operator="containsText" id="{1836C17C-2854-46BF-968F-66BCCD8B930A}">
            <xm:f>NOT(ISERROR(SEARCH('Listados Datos'!$T$6,AB530)))</xm:f>
            <xm:f>'Listados Datos'!$T$6</xm:f>
            <x14:dxf>
              <font>
                <b/>
                <i val="0"/>
              </font>
              <fill>
                <patternFill>
                  <bgColor rgb="FF92D050"/>
                </patternFill>
              </fill>
            </x14:dxf>
          </x14:cfRule>
          <xm:sqref>AB530</xm:sqref>
        </x14:conditionalFormatting>
        <x14:conditionalFormatting xmlns:xm="http://schemas.microsoft.com/office/excel/2006/main">
          <x14:cfRule type="containsText" priority="3283" operator="containsText" id="{AE85ED6F-9201-4DA8-BB77-9A795EEF4AFD}">
            <xm:f>NOT(ISERROR(SEARCH('Listados Datos'!$P$3,Z530)))</xm:f>
            <xm:f>'Listados Datos'!$P$3</xm:f>
            <x14:dxf>
              <fill>
                <patternFill>
                  <bgColor rgb="FF99CC00"/>
                </patternFill>
              </fill>
            </x14:dxf>
          </x14:cfRule>
          <x14:cfRule type="containsText" priority="3284" operator="containsText" id="{A0526C41-8F96-4565-9109-1521FFA2A848}">
            <xm:f>NOT(ISERROR(SEARCH('Listados Datos'!$P$4,Z530)))</xm:f>
            <xm:f>'Listados Datos'!$P$4</xm:f>
            <x14:dxf>
              <fill>
                <patternFill>
                  <bgColor rgb="FF33CC33"/>
                </patternFill>
              </fill>
            </x14:dxf>
          </x14:cfRule>
          <x14:cfRule type="containsText" priority="3285" operator="containsText" id="{4ACC3811-ADC0-4936-8612-E69D160F69A3}">
            <xm:f>NOT(ISERROR(SEARCH('Listados Datos'!$P$5,Z530)))</xm:f>
            <xm:f>'Listados Datos'!$P$5</xm:f>
            <x14:dxf>
              <fill>
                <patternFill>
                  <bgColor rgb="FFFFFF00"/>
                </patternFill>
              </fill>
            </x14:dxf>
          </x14:cfRule>
          <x14:cfRule type="containsText" priority="3286" operator="containsText" id="{C29A429C-EF1E-4649-B58E-2BC2BA5E0E49}">
            <xm:f>NOT(ISERROR(SEARCH('Listados Datos'!$P$6,Z530)))</xm:f>
            <xm:f>'Listados Datos'!$P$6</xm:f>
            <x14:dxf>
              <fill>
                <patternFill>
                  <bgColor rgb="FFFFC000"/>
                </patternFill>
              </fill>
            </x14:dxf>
          </x14:cfRule>
          <x14:cfRule type="containsText" priority="3287" operator="containsText" id="{E944BCC5-E6A2-4E0F-9146-CCC9C09C3DA6}">
            <xm:f>NOT(ISERROR(SEARCH('Listados Datos'!$P$7,Z530)))</xm:f>
            <xm:f>'Listados Datos'!$P$7</xm:f>
            <x14:dxf>
              <fill>
                <patternFill>
                  <bgColor rgb="FFFF0000"/>
                </patternFill>
              </fill>
            </x14:dxf>
          </x14:cfRule>
          <xm:sqref>Z530</xm:sqref>
        </x14:conditionalFormatting>
        <x14:conditionalFormatting xmlns:xm="http://schemas.microsoft.com/office/excel/2006/main">
          <x14:cfRule type="containsText" priority="3269" operator="containsText" id="{44F61D20-04A0-4D54-AE51-2189B4C5944A}">
            <xm:f>NOT(ISERROR(SEARCH('Listados Datos'!$T$3,AT530)))</xm:f>
            <xm:f>'Listados Datos'!$T$3</xm:f>
            <x14:dxf>
              <fill>
                <patternFill patternType="solid">
                  <bgColor rgb="FFC00000"/>
                </patternFill>
              </fill>
            </x14:dxf>
          </x14:cfRule>
          <x14:cfRule type="containsText" priority="3270" operator="containsText" id="{4109749D-56CB-4F33-BCA5-95A12453E3B3}">
            <xm:f>NOT(ISERROR(SEARCH('Listados Datos'!$T$4,AT530)))</xm:f>
            <xm:f>'Listados Datos'!$T$4</xm:f>
            <x14:dxf>
              <font>
                <b/>
                <i val="0"/>
                <color theme="0"/>
              </font>
              <fill>
                <patternFill>
                  <bgColor rgb="FFE26B0A"/>
                </patternFill>
              </fill>
            </x14:dxf>
          </x14:cfRule>
          <x14:cfRule type="containsText" priority="3271" operator="containsText" id="{A38CBC51-B829-4B99-822C-4784CC9FE76F}">
            <xm:f>NOT(ISERROR(SEARCH('Listados Datos'!$T$5,AT530)))</xm:f>
            <xm:f>'Listados Datos'!$T$5</xm:f>
            <x14:dxf>
              <font>
                <b/>
                <i val="0"/>
                <color auto="1"/>
              </font>
              <fill>
                <patternFill>
                  <bgColor rgb="FFFFFF00"/>
                </patternFill>
              </fill>
            </x14:dxf>
          </x14:cfRule>
          <x14:cfRule type="containsText" priority="3272" operator="containsText" id="{A26AB367-B403-451A-88F5-E9608E2EEB75}">
            <xm:f>NOT(ISERROR(SEARCH('Listados Datos'!$T$6,AT530)))</xm:f>
            <xm:f>'Listados Datos'!$T$6</xm:f>
            <x14:dxf>
              <font>
                <b/>
                <i val="0"/>
              </font>
              <fill>
                <patternFill>
                  <bgColor rgb="FF92D050"/>
                </patternFill>
              </fill>
            </x14:dxf>
          </x14:cfRule>
          <xm:sqref>AT530</xm:sqref>
        </x14:conditionalFormatting>
        <x14:conditionalFormatting xmlns:xm="http://schemas.microsoft.com/office/excel/2006/main">
          <x14:cfRule type="containsText" priority="3039" operator="containsText" id="{729CD66E-9411-49A8-A50C-08FEF8E51825}">
            <xm:f>NOT(ISERROR(SEARCH('Listados Datos'!$D$3,B538)))</xm:f>
            <xm:f>'Listados Datos'!$D$3</xm:f>
            <x14:dxf>
              <font>
                <b/>
                <i val="0"/>
                <color theme="0"/>
              </font>
              <fill>
                <patternFill>
                  <bgColor rgb="FFC00000"/>
                </patternFill>
              </fill>
            </x14:dxf>
          </x14:cfRule>
          <x14:cfRule type="containsText" priority="3040" operator="containsText" id="{D9DFD9A7-6727-4A7C-8C9A-86AFD61F773C}">
            <xm:f>NOT(ISERROR(SEARCH('Listados Datos'!$D$4,B538)))</xm:f>
            <xm:f>'Listados Datos'!$D$4</xm:f>
            <x14:dxf>
              <font>
                <b/>
                <i val="0"/>
                <color theme="0"/>
              </font>
              <fill>
                <patternFill>
                  <bgColor rgb="FFC00000"/>
                </patternFill>
              </fill>
            </x14:dxf>
          </x14:cfRule>
          <x14:cfRule type="containsText" priority="3041" operator="containsText" id="{772AF03E-E8C8-422B-9E56-2A95F8AC4037}">
            <xm:f>NOT(ISERROR(SEARCH('Listados Datos'!$D$5,B538)))</xm:f>
            <xm:f>'Listados Datos'!$D$5</xm:f>
            <x14:dxf>
              <font>
                <b/>
                <i val="0"/>
                <color theme="0"/>
              </font>
              <fill>
                <patternFill>
                  <bgColor rgb="FFC00000"/>
                </patternFill>
              </fill>
            </x14:dxf>
          </x14:cfRule>
          <x14:cfRule type="containsText" priority="3042" operator="containsText" id="{222509B5-C49B-4370-B9A5-584746A0C33D}">
            <xm:f>NOT(ISERROR(SEARCH('Listados Datos'!$D$6,B538)))</xm:f>
            <xm:f>'Listados Datos'!$D$6</xm:f>
            <x14:dxf>
              <font>
                <b/>
                <i val="0"/>
                <color theme="0"/>
              </font>
              <fill>
                <patternFill>
                  <bgColor rgb="FFE3351F"/>
                </patternFill>
              </fill>
            </x14:dxf>
          </x14:cfRule>
          <x14:cfRule type="containsText" priority="3043" operator="containsText" id="{F177AD8E-82FA-4F58-BE36-856787F7D551}">
            <xm:f>NOT(ISERROR(SEARCH('Listados Datos'!$D$7,B538)))</xm:f>
            <xm:f>'Listados Datos'!$D$7</xm:f>
            <x14:dxf>
              <font>
                <b/>
                <i val="0"/>
                <color theme="0"/>
              </font>
              <fill>
                <patternFill>
                  <bgColor rgb="FFE3351F"/>
                </patternFill>
              </fill>
            </x14:dxf>
          </x14:cfRule>
          <x14:cfRule type="containsText" priority="3044" operator="containsText" id="{ED018ACF-E012-4E3E-9D82-FB943827350A}">
            <xm:f>NOT(ISERROR(SEARCH('Listados Datos'!$D$8,B538)))</xm:f>
            <xm:f>'Listados Datos'!$D$8</xm:f>
            <x14:dxf>
              <font>
                <b/>
                <i val="0"/>
                <color theme="0"/>
              </font>
              <fill>
                <patternFill>
                  <bgColor rgb="FFE3351F"/>
                </patternFill>
              </fill>
            </x14:dxf>
          </x14:cfRule>
          <x14:cfRule type="containsText" priority="3045" operator="containsText" id="{8CC9EB2A-2E21-45BE-98C1-BF56A386C794}">
            <xm:f>NOT(ISERROR(SEARCH('Listados Datos'!$D$9,B538)))</xm:f>
            <xm:f>'Listados Datos'!$D$9</xm:f>
            <x14:dxf>
              <font>
                <b/>
                <i val="0"/>
                <color theme="0"/>
              </font>
              <fill>
                <patternFill>
                  <bgColor rgb="FFFFC000"/>
                </patternFill>
              </fill>
            </x14:dxf>
          </x14:cfRule>
          <x14:cfRule type="containsText" priority="3046" operator="containsText" id="{F1560452-21D0-4E75-8E42-B6448E602F4E}">
            <xm:f>NOT(ISERROR(SEARCH('Listados Datos'!$D$10,B538)))</xm:f>
            <xm:f>'Listados Datos'!$D$10</xm:f>
            <x14:dxf>
              <font>
                <b/>
                <i val="0"/>
                <color theme="0"/>
              </font>
              <fill>
                <patternFill>
                  <bgColor rgb="FFFFC000"/>
                </patternFill>
              </fill>
            </x14:dxf>
          </x14:cfRule>
          <x14:cfRule type="containsText" priority="3047" operator="containsText" id="{B9663F5C-A458-4CEC-B813-AC11BEDD7DA1}">
            <xm:f>NOT(ISERROR(SEARCH('Listados Datos'!$D$11,B538)))</xm:f>
            <xm:f>'Listados Datos'!$D$11</xm:f>
            <x14:dxf>
              <font>
                <b/>
                <i val="0"/>
                <color theme="0"/>
              </font>
              <fill>
                <patternFill>
                  <bgColor rgb="FFFFC000"/>
                </patternFill>
              </fill>
            </x14:dxf>
          </x14:cfRule>
          <x14:cfRule type="containsText" priority="3048" operator="containsText" id="{0FFBDBB1-9605-4E14-A93B-41DA989CA09A}">
            <xm:f>NOT(ISERROR(SEARCH('Listados Datos'!$D$12,B538)))</xm:f>
            <xm:f>'Listados Datos'!$D$12</xm:f>
            <x14:dxf>
              <font>
                <b/>
                <i val="0"/>
                <color theme="0"/>
              </font>
              <fill>
                <patternFill>
                  <bgColor rgb="FFFFC000"/>
                </patternFill>
              </fill>
            </x14:dxf>
          </x14:cfRule>
          <x14:cfRule type="containsText" priority="3049" operator="containsText" id="{CB963677-1621-40C7-9534-04BFE24FE0B3}">
            <xm:f>NOT(ISERROR(SEARCH('Listados Datos'!$D$13,B538)))</xm:f>
            <xm:f>'Listados Datos'!$D$13</xm:f>
            <x14:dxf>
              <font>
                <b/>
                <i val="0"/>
                <color theme="0"/>
              </font>
              <fill>
                <patternFill>
                  <bgColor rgb="FFFFC000"/>
                </patternFill>
              </fill>
            </x14:dxf>
          </x14:cfRule>
          <x14:cfRule type="containsText" priority="3050" operator="containsText" id="{B423F141-ECE0-4427-BBAE-733790C34FAB}">
            <xm:f>NOT(ISERROR(SEARCH('Listados Datos'!$D$14,B538)))</xm:f>
            <xm:f>'Listados Datos'!$D$14</xm:f>
            <x14:dxf>
              <font>
                <b/>
                <i val="0"/>
                <color theme="0"/>
              </font>
              <fill>
                <patternFill>
                  <bgColor rgb="FFFF0000"/>
                </patternFill>
              </fill>
            </x14:dxf>
          </x14:cfRule>
          <x14:cfRule type="containsText" priority="3051" operator="containsText" id="{2EF2D2DD-E3CF-42B8-A9E1-C9DD65F8823C}">
            <xm:f>NOT(ISERROR(SEARCH('Listados Datos'!$D$15,B538)))</xm:f>
            <xm:f>'Listados Datos'!$D$15</xm:f>
            <x14:dxf>
              <font>
                <b/>
                <i val="0"/>
                <color theme="0"/>
              </font>
              <fill>
                <patternFill>
                  <bgColor rgb="FFFF0000"/>
                </patternFill>
              </fill>
            </x14:dxf>
          </x14:cfRule>
          <x14:cfRule type="containsText" priority="3052" operator="containsText" id="{C2B1B65E-976B-4088-9915-705F079540ED}">
            <xm:f>NOT(ISERROR(SEARCH('Listados Datos'!$D$16,B538)))</xm:f>
            <xm:f>'Listados Datos'!$D$16</xm:f>
            <x14:dxf>
              <font>
                <b/>
                <i val="0"/>
                <color theme="0"/>
              </font>
              <fill>
                <patternFill>
                  <bgColor rgb="FFFF0000"/>
                </patternFill>
              </fill>
            </x14:dxf>
          </x14:cfRule>
          <xm:sqref>B538:B539</xm:sqref>
        </x14:conditionalFormatting>
        <x14:conditionalFormatting xmlns:xm="http://schemas.microsoft.com/office/excel/2006/main">
          <x14:cfRule type="containsText" priority="3095" operator="containsText" id="{6A2C40AB-6909-40A5-B027-7474A0B7079E}">
            <xm:f>NOT(ISERROR(SEARCH('Listados Datos'!$P$3,AR541)))</xm:f>
            <xm:f>'Listados Datos'!$P$3</xm:f>
            <x14:dxf>
              <fill>
                <patternFill>
                  <bgColor rgb="FF99CC00"/>
                </patternFill>
              </fill>
            </x14:dxf>
          </x14:cfRule>
          <x14:cfRule type="containsText" priority="3096" operator="containsText" id="{4FD2DE67-3CD1-47FC-8DB6-A49C8C137505}">
            <xm:f>NOT(ISERROR(SEARCH('Listados Datos'!$P$4,AR541)))</xm:f>
            <xm:f>'Listados Datos'!$P$4</xm:f>
            <x14:dxf>
              <fill>
                <patternFill>
                  <bgColor rgb="FF33CC33"/>
                </patternFill>
              </fill>
            </x14:dxf>
          </x14:cfRule>
          <x14:cfRule type="containsText" priority="3097" operator="containsText" id="{1F2085EE-45A8-4EF1-A45E-5D6E9DF701A7}">
            <xm:f>NOT(ISERROR(SEARCH('Listados Datos'!$P$5,AR541)))</xm:f>
            <xm:f>'Listados Datos'!$P$5</xm:f>
            <x14:dxf>
              <fill>
                <patternFill>
                  <bgColor rgb="FFFFFF00"/>
                </patternFill>
              </fill>
            </x14:dxf>
          </x14:cfRule>
          <x14:cfRule type="containsText" priority="3098" operator="containsText" id="{26C31BDE-D330-488A-89E0-D0FA709F4C56}">
            <xm:f>NOT(ISERROR(SEARCH('Listados Datos'!$P$6,AR541)))</xm:f>
            <xm:f>'Listados Datos'!$P$6</xm:f>
            <x14:dxf>
              <fill>
                <patternFill>
                  <bgColor rgb="FFFFC000"/>
                </patternFill>
              </fill>
            </x14:dxf>
          </x14:cfRule>
          <x14:cfRule type="containsText" priority="3099" operator="containsText" id="{FA966DCC-230F-49AD-8C4D-2FA160519040}">
            <xm:f>NOT(ISERROR(SEARCH('Listados Datos'!$P$7,AR541)))</xm:f>
            <xm:f>'Listados Datos'!$P$7</xm:f>
            <x14:dxf>
              <fill>
                <patternFill>
                  <bgColor rgb="FFFF0000"/>
                </patternFill>
              </fill>
            </x14:dxf>
          </x14:cfRule>
          <xm:sqref>AR541</xm:sqref>
        </x14:conditionalFormatting>
        <x14:conditionalFormatting xmlns:xm="http://schemas.microsoft.com/office/excel/2006/main">
          <x14:cfRule type="containsText" priority="3161" operator="containsText" id="{F1000BD6-0074-406B-B4FC-EA7F8E769EE2}">
            <xm:f>NOT(ISERROR(SEARCH('Listados Datos'!$T$3,AT543)))</xm:f>
            <xm:f>'Listados Datos'!$T$3</xm:f>
            <x14:dxf>
              <fill>
                <patternFill patternType="solid">
                  <bgColor rgb="FFC00000"/>
                </patternFill>
              </fill>
            </x14:dxf>
          </x14:cfRule>
          <x14:cfRule type="containsText" priority="3162" operator="containsText" id="{24B64594-46ED-4ACA-B7D2-1805129D5163}">
            <xm:f>NOT(ISERROR(SEARCH('Listados Datos'!$T$4,AT543)))</xm:f>
            <xm:f>'Listados Datos'!$T$4</xm:f>
            <x14:dxf>
              <font>
                <b/>
                <i val="0"/>
                <color theme="0"/>
              </font>
              <fill>
                <patternFill>
                  <bgColor rgb="FFE26B0A"/>
                </patternFill>
              </fill>
            </x14:dxf>
          </x14:cfRule>
          <x14:cfRule type="containsText" priority="3163" operator="containsText" id="{D7CF7B57-8642-4BDF-992F-FF91FA5729B8}">
            <xm:f>NOT(ISERROR(SEARCH('Listados Datos'!$T$5,AT543)))</xm:f>
            <xm:f>'Listados Datos'!$T$5</xm:f>
            <x14:dxf>
              <font>
                <b/>
                <i val="0"/>
                <color auto="1"/>
              </font>
              <fill>
                <patternFill>
                  <bgColor rgb="FFFFFF00"/>
                </patternFill>
              </fill>
            </x14:dxf>
          </x14:cfRule>
          <x14:cfRule type="containsText" priority="3164" operator="containsText" id="{3FC49904-0F94-45E0-B947-6035887E6642}">
            <xm:f>NOT(ISERROR(SEARCH('Listados Datos'!$T$6,AT543)))</xm:f>
            <xm:f>'Listados Datos'!$T$6</xm:f>
            <x14:dxf>
              <font>
                <b/>
                <i val="0"/>
              </font>
              <fill>
                <patternFill>
                  <bgColor rgb="FF92D050"/>
                </patternFill>
              </fill>
            </x14:dxf>
          </x14:cfRule>
          <xm:sqref>AT543</xm:sqref>
        </x14:conditionalFormatting>
        <x14:conditionalFormatting xmlns:xm="http://schemas.microsoft.com/office/excel/2006/main">
          <x14:cfRule type="containsText" priority="3151" operator="containsText" id="{349F4AC3-AECD-4F75-828A-8157B284D388}">
            <xm:f>NOT(ISERROR(SEARCH('Listados Datos'!$P$3,AR543)))</xm:f>
            <xm:f>'Listados Datos'!$P$3</xm:f>
            <x14:dxf>
              <fill>
                <patternFill>
                  <bgColor rgb="FF99CC00"/>
                </patternFill>
              </fill>
            </x14:dxf>
          </x14:cfRule>
          <x14:cfRule type="containsText" priority="3152" operator="containsText" id="{FB64AF8B-E04C-4419-A5EF-9C91B4ECBC70}">
            <xm:f>NOT(ISERROR(SEARCH('Listados Datos'!$P$4,AR543)))</xm:f>
            <xm:f>'Listados Datos'!$P$4</xm:f>
            <x14:dxf>
              <fill>
                <patternFill>
                  <bgColor rgb="FF33CC33"/>
                </patternFill>
              </fill>
            </x14:dxf>
          </x14:cfRule>
          <x14:cfRule type="containsText" priority="3153" operator="containsText" id="{65871893-7DAD-465E-9C2F-E81BB79247A7}">
            <xm:f>NOT(ISERROR(SEARCH('Listados Datos'!$P$5,AR543)))</xm:f>
            <xm:f>'Listados Datos'!$P$5</xm:f>
            <x14:dxf>
              <fill>
                <patternFill>
                  <bgColor rgb="FFFFFF00"/>
                </patternFill>
              </fill>
            </x14:dxf>
          </x14:cfRule>
          <x14:cfRule type="containsText" priority="3154" operator="containsText" id="{751CC1A6-D340-492A-9C24-B6DCF5739F94}">
            <xm:f>NOT(ISERROR(SEARCH('Listados Datos'!$P$6,AR543)))</xm:f>
            <xm:f>'Listados Datos'!$P$6</xm:f>
            <x14:dxf>
              <fill>
                <patternFill>
                  <bgColor rgb="FFFFC000"/>
                </patternFill>
              </fill>
            </x14:dxf>
          </x14:cfRule>
          <x14:cfRule type="containsText" priority="3155" operator="containsText" id="{0858F6A9-5543-4564-A6D2-4C0D5EA91B8E}">
            <xm:f>NOT(ISERROR(SEARCH('Listados Datos'!$P$7,AR543)))</xm:f>
            <xm:f>'Listados Datos'!$P$7</xm:f>
            <x14:dxf>
              <fill>
                <patternFill>
                  <bgColor rgb="FFFF0000"/>
                </patternFill>
              </fill>
            </x14:dxf>
          </x14:cfRule>
          <xm:sqref>AR543</xm:sqref>
        </x14:conditionalFormatting>
        <x14:conditionalFormatting xmlns:xm="http://schemas.microsoft.com/office/excel/2006/main">
          <x14:cfRule type="containsText" priority="3119" operator="containsText" id="{83395A32-4DAF-4290-A759-177D9CB43D48}">
            <xm:f>NOT(ISERROR(SEARCH('Listados Datos'!$T$3,AT540)))</xm:f>
            <xm:f>'Listados Datos'!$T$3</xm:f>
            <x14:dxf>
              <fill>
                <patternFill patternType="solid">
                  <bgColor rgb="FFC00000"/>
                </patternFill>
              </fill>
            </x14:dxf>
          </x14:cfRule>
          <x14:cfRule type="containsText" priority="3120" operator="containsText" id="{D64C0A78-4523-4B48-BF58-0ACAAD7FE43B}">
            <xm:f>NOT(ISERROR(SEARCH('Listados Datos'!$T$4,AT540)))</xm:f>
            <xm:f>'Listados Datos'!$T$4</xm:f>
            <x14:dxf>
              <font>
                <b/>
                <i val="0"/>
                <color theme="0"/>
              </font>
              <fill>
                <patternFill>
                  <bgColor rgb="FFE26B0A"/>
                </patternFill>
              </fill>
            </x14:dxf>
          </x14:cfRule>
          <x14:cfRule type="containsText" priority="3121" operator="containsText" id="{ED4E35FF-8B13-4A06-A80E-F14B37154CBC}">
            <xm:f>NOT(ISERROR(SEARCH('Listados Datos'!$T$5,AT540)))</xm:f>
            <xm:f>'Listados Datos'!$T$5</xm:f>
            <x14:dxf>
              <font>
                <b/>
                <i val="0"/>
                <color auto="1"/>
              </font>
              <fill>
                <patternFill>
                  <bgColor rgb="FFFFFF00"/>
                </patternFill>
              </fill>
            </x14:dxf>
          </x14:cfRule>
          <x14:cfRule type="containsText" priority="3122" operator="containsText" id="{5C3C038D-C509-4A49-BE76-EEB49BE6ED01}">
            <xm:f>NOT(ISERROR(SEARCH('Listados Datos'!$T$6,AT540)))</xm:f>
            <xm:f>'Listados Datos'!$T$6</xm:f>
            <x14:dxf>
              <font>
                <b/>
                <i val="0"/>
              </font>
              <fill>
                <patternFill>
                  <bgColor rgb="FF92D050"/>
                </patternFill>
              </fill>
            </x14:dxf>
          </x14:cfRule>
          <xm:sqref>AT540</xm:sqref>
        </x14:conditionalFormatting>
        <x14:conditionalFormatting xmlns:xm="http://schemas.microsoft.com/office/excel/2006/main">
          <x14:cfRule type="containsText" priority="3109" operator="containsText" id="{CD191BC2-B2AC-40FF-A843-ED66897F0B96}">
            <xm:f>NOT(ISERROR(SEARCH('Listados Datos'!$P$3,AR540)))</xm:f>
            <xm:f>'Listados Datos'!$P$3</xm:f>
            <x14:dxf>
              <fill>
                <patternFill>
                  <bgColor rgb="FF99CC00"/>
                </patternFill>
              </fill>
            </x14:dxf>
          </x14:cfRule>
          <x14:cfRule type="containsText" priority="3110" operator="containsText" id="{C4613D39-F167-4F9F-88A0-0C660DA27F05}">
            <xm:f>NOT(ISERROR(SEARCH('Listados Datos'!$P$4,AR540)))</xm:f>
            <xm:f>'Listados Datos'!$P$4</xm:f>
            <x14:dxf>
              <fill>
                <patternFill>
                  <bgColor rgb="FF33CC33"/>
                </patternFill>
              </fill>
            </x14:dxf>
          </x14:cfRule>
          <x14:cfRule type="containsText" priority="3111" operator="containsText" id="{77C93389-90C0-4E19-9AF3-BCB6877A61EA}">
            <xm:f>NOT(ISERROR(SEARCH('Listados Datos'!$P$5,AR540)))</xm:f>
            <xm:f>'Listados Datos'!$P$5</xm:f>
            <x14:dxf>
              <fill>
                <patternFill>
                  <bgColor rgb="FFFFFF00"/>
                </patternFill>
              </fill>
            </x14:dxf>
          </x14:cfRule>
          <x14:cfRule type="containsText" priority="3112" operator="containsText" id="{CE15A1FE-3D5E-4A91-B8D9-9A7E0AC0B9D9}">
            <xm:f>NOT(ISERROR(SEARCH('Listados Datos'!$P$6,AR540)))</xm:f>
            <xm:f>'Listados Datos'!$P$6</xm:f>
            <x14:dxf>
              <fill>
                <patternFill>
                  <bgColor rgb="FFFFC000"/>
                </patternFill>
              </fill>
            </x14:dxf>
          </x14:cfRule>
          <x14:cfRule type="containsText" priority="3113" operator="containsText" id="{80FEAFEA-23A1-40C9-A2ED-C9CF64F9EB9D}">
            <xm:f>NOT(ISERROR(SEARCH('Listados Datos'!$P$7,AR540)))</xm:f>
            <xm:f>'Listados Datos'!$P$7</xm:f>
            <x14:dxf>
              <fill>
                <patternFill>
                  <bgColor rgb="FFFF0000"/>
                </patternFill>
              </fill>
            </x14:dxf>
          </x14:cfRule>
          <xm:sqref>AR540</xm:sqref>
        </x14:conditionalFormatting>
        <x14:conditionalFormatting xmlns:xm="http://schemas.microsoft.com/office/excel/2006/main">
          <x14:cfRule type="containsText" priority="3227" operator="containsText" id="{3F8E316D-5B22-429E-8755-277C0E010E93}">
            <xm:f>NOT(ISERROR(SEARCH('Listados Datos'!$T$3,AF538)))</xm:f>
            <xm:f>'Listados Datos'!$T$3</xm:f>
            <x14:dxf>
              <fill>
                <patternFill patternType="solid">
                  <bgColor rgb="FFC00000"/>
                </patternFill>
              </fill>
            </x14:dxf>
          </x14:cfRule>
          <x14:cfRule type="containsText" priority="3228" operator="containsText" id="{6C15E069-5962-4B0F-82C7-772EA5A090BF}">
            <xm:f>NOT(ISERROR(SEARCH('Listados Datos'!$T$4,AF538)))</xm:f>
            <xm:f>'Listados Datos'!$T$4</xm:f>
            <x14:dxf>
              <font>
                <b/>
                <i val="0"/>
                <color theme="0"/>
              </font>
              <fill>
                <patternFill>
                  <bgColor rgb="FFE26B0A"/>
                </patternFill>
              </fill>
            </x14:dxf>
          </x14:cfRule>
          <x14:cfRule type="containsText" priority="3229" operator="containsText" id="{B29A6EDE-F379-4C3F-91F3-79A75D30D2A7}">
            <xm:f>NOT(ISERROR(SEARCH('Listados Datos'!$T$5,AF538)))</xm:f>
            <xm:f>'Listados Datos'!$T$5</xm:f>
            <x14:dxf>
              <font>
                <b/>
                <i val="0"/>
                <color auto="1"/>
              </font>
              <fill>
                <patternFill>
                  <bgColor rgb="FFFFFF00"/>
                </patternFill>
              </fill>
            </x14:dxf>
          </x14:cfRule>
          <x14:cfRule type="containsText" priority="3230" operator="containsText" id="{143C3571-CBCE-4B39-8CA4-024237BA2FD8}">
            <xm:f>NOT(ISERROR(SEARCH('Listados Datos'!$T$6,AF538)))</xm:f>
            <xm:f>'Listados Datos'!$T$6</xm:f>
            <x14:dxf>
              <font>
                <b/>
                <i val="0"/>
              </font>
              <fill>
                <patternFill>
                  <bgColor rgb="FF92D050"/>
                </patternFill>
              </fill>
            </x14:dxf>
          </x14:cfRule>
          <xm:sqref>AF538:AF539 AF543</xm:sqref>
        </x14:conditionalFormatting>
        <x14:conditionalFormatting xmlns:xm="http://schemas.microsoft.com/office/excel/2006/main">
          <x14:cfRule type="containsText" priority="3223" operator="containsText" id="{4906AB5C-F0FF-4686-AE12-107C5EDA5273}">
            <xm:f>NOT(ISERROR(SEARCH('Listados Datos'!$T$3,AB538)))</xm:f>
            <xm:f>'Listados Datos'!$T$3</xm:f>
            <x14:dxf>
              <fill>
                <patternFill patternType="solid">
                  <bgColor rgb="FFC00000"/>
                </patternFill>
              </fill>
            </x14:dxf>
          </x14:cfRule>
          <x14:cfRule type="containsText" priority="3224" operator="containsText" id="{3495EFB4-0FF7-4F70-81BA-9D2FAD70AEFC}">
            <xm:f>NOT(ISERROR(SEARCH('Listados Datos'!$T$4,AB538)))</xm:f>
            <xm:f>'Listados Datos'!$T$4</xm:f>
            <x14:dxf>
              <font>
                <b/>
                <i val="0"/>
                <color theme="0"/>
              </font>
              <fill>
                <patternFill>
                  <bgColor rgb="FFE26B0A"/>
                </patternFill>
              </fill>
            </x14:dxf>
          </x14:cfRule>
          <x14:cfRule type="containsText" priority="3225" operator="containsText" id="{064D6E64-1B57-4530-9CD3-D11B252A3532}">
            <xm:f>NOT(ISERROR(SEARCH('Listados Datos'!$T$5,AB538)))</xm:f>
            <xm:f>'Listados Datos'!$T$5</xm:f>
            <x14:dxf>
              <font>
                <b/>
                <i val="0"/>
                <color auto="1"/>
              </font>
              <fill>
                <patternFill>
                  <bgColor rgb="FFFFFF00"/>
                </patternFill>
              </fill>
            </x14:dxf>
          </x14:cfRule>
          <x14:cfRule type="containsText" priority="3226" operator="containsText" id="{BB791556-0715-4BFB-AD01-74E307421D6B}">
            <xm:f>NOT(ISERROR(SEARCH('Listados Datos'!$T$6,AB538)))</xm:f>
            <xm:f>'Listados Datos'!$T$6</xm:f>
            <x14:dxf>
              <font>
                <b/>
                <i val="0"/>
              </font>
              <fill>
                <patternFill>
                  <bgColor rgb="FF92D050"/>
                </patternFill>
              </fill>
            </x14:dxf>
          </x14:cfRule>
          <xm:sqref>AB538:AB539</xm:sqref>
        </x14:conditionalFormatting>
        <x14:conditionalFormatting xmlns:xm="http://schemas.microsoft.com/office/excel/2006/main">
          <x14:cfRule type="containsText" priority="3213" operator="containsText" id="{AD03D906-6598-4CB1-93A0-15769D380204}">
            <xm:f>NOT(ISERROR(SEARCH('Listados Datos'!$P$3,Z538)))</xm:f>
            <xm:f>'Listados Datos'!$P$3</xm:f>
            <x14:dxf>
              <fill>
                <patternFill>
                  <bgColor rgb="FF99CC00"/>
                </patternFill>
              </fill>
            </x14:dxf>
          </x14:cfRule>
          <x14:cfRule type="containsText" priority="3214" operator="containsText" id="{5751A33A-EACD-4C10-B9FB-B84E18CF30B5}">
            <xm:f>NOT(ISERROR(SEARCH('Listados Datos'!$P$4,Z538)))</xm:f>
            <xm:f>'Listados Datos'!$P$4</xm:f>
            <x14:dxf>
              <fill>
                <patternFill>
                  <bgColor rgb="FF33CC33"/>
                </patternFill>
              </fill>
            </x14:dxf>
          </x14:cfRule>
          <x14:cfRule type="containsText" priority="3215" operator="containsText" id="{DAB0037D-CD83-4BA6-A81E-B70DCF4E3CC5}">
            <xm:f>NOT(ISERROR(SEARCH('Listados Datos'!$P$5,Z538)))</xm:f>
            <xm:f>'Listados Datos'!$P$5</xm:f>
            <x14:dxf>
              <fill>
                <patternFill>
                  <bgColor rgb="FFFFFF00"/>
                </patternFill>
              </fill>
            </x14:dxf>
          </x14:cfRule>
          <x14:cfRule type="containsText" priority="3216" operator="containsText" id="{AD22135A-E365-434E-8AD8-E415714B64D7}">
            <xm:f>NOT(ISERROR(SEARCH('Listados Datos'!$P$6,Z538)))</xm:f>
            <xm:f>'Listados Datos'!$P$6</xm:f>
            <x14:dxf>
              <fill>
                <patternFill>
                  <bgColor rgb="FFFFC000"/>
                </patternFill>
              </fill>
            </x14:dxf>
          </x14:cfRule>
          <x14:cfRule type="containsText" priority="3217" operator="containsText" id="{D12B7B80-ABC9-459C-A1FC-0055B787437D}">
            <xm:f>NOT(ISERROR(SEARCH('Listados Datos'!$P$7,Z538)))</xm:f>
            <xm:f>'Listados Datos'!$P$7</xm:f>
            <x14:dxf>
              <fill>
                <patternFill>
                  <bgColor rgb="FFFF0000"/>
                </patternFill>
              </fill>
            </x14:dxf>
          </x14:cfRule>
          <xm:sqref>Z538:Z539</xm:sqref>
        </x14:conditionalFormatting>
        <x14:conditionalFormatting xmlns:xm="http://schemas.microsoft.com/office/excel/2006/main">
          <x14:cfRule type="containsText" priority="3189" operator="containsText" id="{2305A7FC-0DE4-4AB4-AC7D-DD4C4187A7FC}">
            <xm:f>NOT(ISERROR(SEARCH('Listados Datos'!$T$3,AT538)))</xm:f>
            <xm:f>'Listados Datos'!$T$3</xm:f>
            <x14:dxf>
              <fill>
                <patternFill patternType="solid">
                  <bgColor rgb="FFC00000"/>
                </patternFill>
              </fill>
            </x14:dxf>
          </x14:cfRule>
          <x14:cfRule type="containsText" priority="3190" operator="containsText" id="{26364DCF-0473-4705-B41D-8DAAF2E7C548}">
            <xm:f>NOT(ISERROR(SEARCH('Listados Datos'!$T$4,AT538)))</xm:f>
            <xm:f>'Listados Datos'!$T$4</xm:f>
            <x14:dxf>
              <font>
                <b/>
                <i val="0"/>
                <color theme="0"/>
              </font>
              <fill>
                <patternFill>
                  <bgColor rgb="FFE26B0A"/>
                </patternFill>
              </fill>
            </x14:dxf>
          </x14:cfRule>
          <x14:cfRule type="containsText" priority="3191" operator="containsText" id="{7B4D6253-9ED3-41E0-9B3A-2D81B2AAB839}">
            <xm:f>NOT(ISERROR(SEARCH('Listados Datos'!$T$5,AT538)))</xm:f>
            <xm:f>'Listados Datos'!$T$5</xm:f>
            <x14:dxf>
              <font>
                <b/>
                <i val="0"/>
                <color auto="1"/>
              </font>
              <fill>
                <patternFill>
                  <bgColor rgb="FFFFFF00"/>
                </patternFill>
              </fill>
            </x14:dxf>
          </x14:cfRule>
          <x14:cfRule type="containsText" priority="3192" operator="containsText" id="{6A342438-602A-4025-86B3-98C7EE7AC376}">
            <xm:f>NOT(ISERROR(SEARCH('Listados Datos'!$T$6,AT538)))</xm:f>
            <xm:f>'Listados Datos'!$T$6</xm:f>
            <x14:dxf>
              <font>
                <b/>
                <i val="0"/>
              </font>
              <fill>
                <patternFill>
                  <bgColor rgb="FF92D050"/>
                </patternFill>
              </fill>
            </x14:dxf>
          </x14:cfRule>
          <xm:sqref>AT538</xm:sqref>
        </x14:conditionalFormatting>
        <x14:conditionalFormatting xmlns:xm="http://schemas.microsoft.com/office/excel/2006/main">
          <x14:cfRule type="containsText" priority="3179" operator="containsText" id="{2DAB1313-3B41-4E63-8664-572E424BD0A8}">
            <xm:f>NOT(ISERROR(SEARCH('Listados Datos'!$P$3,AR538)))</xm:f>
            <xm:f>'Listados Datos'!$P$3</xm:f>
            <x14:dxf>
              <fill>
                <patternFill>
                  <bgColor rgb="FF99CC00"/>
                </patternFill>
              </fill>
            </x14:dxf>
          </x14:cfRule>
          <x14:cfRule type="containsText" priority="3180" operator="containsText" id="{1DF0B58B-C305-45B8-BE85-0AF4374BA14F}">
            <xm:f>NOT(ISERROR(SEARCH('Listados Datos'!$P$4,AR538)))</xm:f>
            <xm:f>'Listados Datos'!$P$4</xm:f>
            <x14:dxf>
              <fill>
                <patternFill>
                  <bgColor rgb="FF33CC33"/>
                </patternFill>
              </fill>
            </x14:dxf>
          </x14:cfRule>
          <x14:cfRule type="containsText" priority="3181" operator="containsText" id="{4964A082-2243-40F4-9188-B84E369F6839}">
            <xm:f>NOT(ISERROR(SEARCH('Listados Datos'!$P$5,AR538)))</xm:f>
            <xm:f>'Listados Datos'!$P$5</xm:f>
            <x14:dxf>
              <fill>
                <patternFill>
                  <bgColor rgb="FFFFFF00"/>
                </patternFill>
              </fill>
            </x14:dxf>
          </x14:cfRule>
          <x14:cfRule type="containsText" priority="3182" operator="containsText" id="{D0C06446-7B1B-44A5-A421-006FC1CEEFC6}">
            <xm:f>NOT(ISERROR(SEARCH('Listados Datos'!$P$6,AR538)))</xm:f>
            <xm:f>'Listados Datos'!$P$6</xm:f>
            <x14:dxf>
              <fill>
                <patternFill>
                  <bgColor rgb="FFFFC000"/>
                </patternFill>
              </fill>
            </x14:dxf>
          </x14:cfRule>
          <x14:cfRule type="containsText" priority="3183" operator="containsText" id="{D2C7B637-5CF9-4A0E-94C9-4A245BF68DB4}">
            <xm:f>NOT(ISERROR(SEARCH('Listados Datos'!$P$7,AR538)))</xm:f>
            <xm:f>'Listados Datos'!$P$7</xm:f>
            <x14:dxf>
              <fill>
                <patternFill>
                  <bgColor rgb="FFFF0000"/>
                </patternFill>
              </fill>
            </x14:dxf>
          </x14:cfRule>
          <xm:sqref>AR538</xm:sqref>
        </x14:conditionalFormatting>
        <x14:conditionalFormatting xmlns:xm="http://schemas.microsoft.com/office/excel/2006/main">
          <x14:cfRule type="containsText" priority="3175" operator="containsText" id="{B3803FD4-82F2-4B8A-8336-9B1873C7513E}">
            <xm:f>NOT(ISERROR(SEARCH('Listados Datos'!$T$3,AT539)))</xm:f>
            <xm:f>'Listados Datos'!$T$3</xm:f>
            <x14:dxf>
              <fill>
                <patternFill patternType="solid">
                  <bgColor rgb="FFC00000"/>
                </patternFill>
              </fill>
            </x14:dxf>
          </x14:cfRule>
          <x14:cfRule type="containsText" priority="3176" operator="containsText" id="{1C837C75-DF8B-4025-9B7F-B051D1DE2060}">
            <xm:f>NOT(ISERROR(SEARCH('Listados Datos'!$T$4,AT539)))</xm:f>
            <xm:f>'Listados Datos'!$T$4</xm:f>
            <x14:dxf>
              <font>
                <b/>
                <i val="0"/>
                <color theme="0"/>
              </font>
              <fill>
                <patternFill>
                  <bgColor rgb="FFE26B0A"/>
                </patternFill>
              </fill>
            </x14:dxf>
          </x14:cfRule>
          <x14:cfRule type="containsText" priority="3177" operator="containsText" id="{5DBECEB1-C425-421D-AE61-1BA9FDC36102}">
            <xm:f>NOT(ISERROR(SEARCH('Listados Datos'!$T$5,AT539)))</xm:f>
            <xm:f>'Listados Datos'!$T$5</xm:f>
            <x14:dxf>
              <font>
                <b/>
                <i val="0"/>
                <color auto="1"/>
              </font>
              <fill>
                <patternFill>
                  <bgColor rgb="FFFFFF00"/>
                </patternFill>
              </fill>
            </x14:dxf>
          </x14:cfRule>
          <x14:cfRule type="containsText" priority="3178" operator="containsText" id="{3EFADA1A-056C-4E9A-876D-49364763CDC4}">
            <xm:f>NOT(ISERROR(SEARCH('Listados Datos'!$T$6,AT539)))</xm:f>
            <xm:f>'Listados Datos'!$T$6</xm:f>
            <x14:dxf>
              <font>
                <b/>
                <i val="0"/>
              </font>
              <fill>
                <patternFill>
                  <bgColor rgb="FF92D050"/>
                </patternFill>
              </fill>
            </x14:dxf>
          </x14:cfRule>
          <xm:sqref>AT539</xm:sqref>
        </x14:conditionalFormatting>
        <x14:conditionalFormatting xmlns:xm="http://schemas.microsoft.com/office/excel/2006/main">
          <x14:cfRule type="containsText" priority="3165" operator="containsText" id="{946442F1-C41C-40E4-B262-70F81425881B}">
            <xm:f>NOT(ISERROR(SEARCH('Listados Datos'!$P$3,AR539)))</xm:f>
            <xm:f>'Listados Datos'!$P$3</xm:f>
            <x14:dxf>
              <fill>
                <patternFill>
                  <bgColor rgb="FF99CC00"/>
                </patternFill>
              </fill>
            </x14:dxf>
          </x14:cfRule>
          <x14:cfRule type="containsText" priority="3166" operator="containsText" id="{FA6D3B7A-84A0-498B-A26C-359FC600032A}">
            <xm:f>NOT(ISERROR(SEARCH('Listados Datos'!$P$4,AR539)))</xm:f>
            <xm:f>'Listados Datos'!$P$4</xm:f>
            <x14:dxf>
              <fill>
                <patternFill>
                  <bgColor rgb="FF33CC33"/>
                </patternFill>
              </fill>
            </x14:dxf>
          </x14:cfRule>
          <x14:cfRule type="containsText" priority="3167" operator="containsText" id="{893EFC51-4024-4B18-A423-49F105573491}">
            <xm:f>NOT(ISERROR(SEARCH('Listados Datos'!$P$5,AR539)))</xm:f>
            <xm:f>'Listados Datos'!$P$5</xm:f>
            <x14:dxf>
              <fill>
                <patternFill>
                  <bgColor rgb="FFFFFF00"/>
                </patternFill>
              </fill>
            </x14:dxf>
          </x14:cfRule>
          <x14:cfRule type="containsText" priority="3168" operator="containsText" id="{E49214A0-B6E5-4692-B5FC-FBC8AB2AB019}">
            <xm:f>NOT(ISERROR(SEARCH('Listados Datos'!$P$6,AR539)))</xm:f>
            <xm:f>'Listados Datos'!$P$6</xm:f>
            <x14:dxf>
              <fill>
                <patternFill>
                  <bgColor rgb="FFFFC000"/>
                </patternFill>
              </fill>
            </x14:dxf>
          </x14:cfRule>
          <x14:cfRule type="containsText" priority="3169" operator="containsText" id="{7408BD82-7263-4F03-8AB4-EC1A5E698E6A}">
            <xm:f>NOT(ISERROR(SEARCH('Listados Datos'!$P$7,AR539)))</xm:f>
            <xm:f>'Listados Datos'!$P$7</xm:f>
            <x14:dxf>
              <fill>
                <patternFill>
                  <bgColor rgb="FFFF0000"/>
                </patternFill>
              </fill>
            </x14:dxf>
          </x14:cfRule>
          <xm:sqref>AR539</xm:sqref>
        </x14:conditionalFormatting>
        <x14:conditionalFormatting xmlns:xm="http://schemas.microsoft.com/office/excel/2006/main">
          <x14:cfRule type="containsText" priority="3147" operator="containsText" id="{5A5418F4-707B-49F3-BC2E-187DA27C3FD0}">
            <xm:f>NOT(ISERROR(SEARCH('Listados Datos'!$T$3,AF540)))</xm:f>
            <xm:f>'Listados Datos'!$T$3</xm:f>
            <x14:dxf>
              <fill>
                <patternFill patternType="solid">
                  <bgColor rgb="FFC00000"/>
                </patternFill>
              </fill>
            </x14:dxf>
          </x14:cfRule>
          <x14:cfRule type="containsText" priority="3148" operator="containsText" id="{AA40780B-3674-4F26-801A-7810BFCE805C}">
            <xm:f>NOT(ISERROR(SEARCH('Listados Datos'!$T$4,AF540)))</xm:f>
            <xm:f>'Listados Datos'!$T$4</xm:f>
            <x14:dxf>
              <font>
                <b/>
                <i val="0"/>
                <color theme="0"/>
              </font>
              <fill>
                <patternFill>
                  <bgColor rgb="FFE26B0A"/>
                </patternFill>
              </fill>
            </x14:dxf>
          </x14:cfRule>
          <x14:cfRule type="containsText" priority="3149" operator="containsText" id="{A350B654-240D-4934-810B-FA1D6007D7F5}">
            <xm:f>NOT(ISERROR(SEARCH('Listados Datos'!$T$5,AF540)))</xm:f>
            <xm:f>'Listados Datos'!$T$5</xm:f>
            <x14:dxf>
              <font>
                <b/>
                <i val="0"/>
                <color auto="1"/>
              </font>
              <fill>
                <patternFill>
                  <bgColor rgb="FFFFFF00"/>
                </patternFill>
              </fill>
            </x14:dxf>
          </x14:cfRule>
          <x14:cfRule type="containsText" priority="3150" operator="containsText" id="{359847B9-9614-4BDF-9B2C-E0416FDA399C}">
            <xm:f>NOT(ISERROR(SEARCH('Listados Datos'!$T$6,AF540)))</xm:f>
            <xm:f>'Listados Datos'!$T$6</xm:f>
            <x14:dxf>
              <font>
                <b/>
                <i val="0"/>
              </font>
              <fill>
                <patternFill>
                  <bgColor rgb="FF92D050"/>
                </patternFill>
              </fill>
            </x14:dxf>
          </x14:cfRule>
          <xm:sqref>AF540:AF541</xm:sqref>
        </x14:conditionalFormatting>
        <x14:conditionalFormatting xmlns:xm="http://schemas.microsoft.com/office/excel/2006/main">
          <x14:cfRule type="containsText" priority="3143" operator="containsText" id="{77C809E9-839C-400C-BAE7-0C1B0FD27456}">
            <xm:f>NOT(ISERROR(SEARCH('Listados Datos'!$T$3,AB540)))</xm:f>
            <xm:f>'Listados Datos'!$T$3</xm:f>
            <x14:dxf>
              <fill>
                <patternFill patternType="solid">
                  <bgColor rgb="FFC00000"/>
                </patternFill>
              </fill>
            </x14:dxf>
          </x14:cfRule>
          <x14:cfRule type="containsText" priority="3144" operator="containsText" id="{54A5912C-3A6E-4BC9-ADE6-E3539EE1AC05}">
            <xm:f>NOT(ISERROR(SEARCH('Listados Datos'!$T$4,AB540)))</xm:f>
            <xm:f>'Listados Datos'!$T$4</xm:f>
            <x14:dxf>
              <font>
                <b/>
                <i val="0"/>
                <color theme="0"/>
              </font>
              <fill>
                <patternFill>
                  <bgColor rgb="FFE26B0A"/>
                </patternFill>
              </fill>
            </x14:dxf>
          </x14:cfRule>
          <x14:cfRule type="containsText" priority="3145" operator="containsText" id="{85D3763A-6327-4861-8871-ACF6B31418E1}">
            <xm:f>NOT(ISERROR(SEARCH('Listados Datos'!$T$5,AB540)))</xm:f>
            <xm:f>'Listados Datos'!$T$5</xm:f>
            <x14:dxf>
              <font>
                <b/>
                <i val="0"/>
                <color auto="1"/>
              </font>
              <fill>
                <patternFill>
                  <bgColor rgb="FFFFFF00"/>
                </patternFill>
              </fill>
            </x14:dxf>
          </x14:cfRule>
          <x14:cfRule type="containsText" priority="3146" operator="containsText" id="{33903712-E204-4E25-8417-7E827D591920}">
            <xm:f>NOT(ISERROR(SEARCH('Listados Datos'!$T$6,AB540)))</xm:f>
            <xm:f>'Listados Datos'!$T$6</xm:f>
            <x14:dxf>
              <font>
                <b/>
                <i val="0"/>
              </font>
              <fill>
                <patternFill>
                  <bgColor rgb="FF92D050"/>
                </patternFill>
              </fill>
            </x14:dxf>
          </x14:cfRule>
          <xm:sqref>AB540:AB541</xm:sqref>
        </x14:conditionalFormatting>
        <x14:conditionalFormatting xmlns:xm="http://schemas.microsoft.com/office/excel/2006/main">
          <x14:cfRule type="containsText" priority="3133" operator="containsText" id="{36E154FE-3FC4-441D-9B6E-C3A53ACD8F15}">
            <xm:f>NOT(ISERROR(SEARCH('Listados Datos'!$P$3,Z540)))</xm:f>
            <xm:f>'Listados Datos'!$P$3</xm:f>
            <x14:dxf>
              <fill>
                <patternFill>
                  <bgColor rgb="FF99CC00"/>
                </patternFill>
              </fill>
            </x14:dxf>
          </x14:cfRule>
          <x14:cfRule type="containsText" priority="3134" operator="containsText" id="{3893F5DC-209B-474B-B0A1-6DD4BADB83D0}">
            <xm:f>NOT(ISERROR(SEARCH('Listados Datos'!$P$4,Z540)))</xm:f>
            <xm:f>'Listados Datos'!$P$4</xm:f>
            <x14:dxf>
              <fill>
                <patternFill>
                  <bgColor rgb="FF33CC33"/>
                </patternFill>
              </fill>
            </x14:dxf>
          </x14:cfRule>
          <x14:cfRule type="containsText" priority="3135" operator="containsText" id="{CC7AC222-036A-4C3E-90C7-8E9B953780A9}">
            <xm:f>NOT(ISERROR(SEARCH('Listados Datos'!$P$5,Z540)))</xm:f>
            <xm:f>'Listados Datos'!$P$5</xm:f>
            <x14:dxf>
              <fill>
                <patternFill>
                  <bgColor rgb="FFFFFF00"/>
                </patternFill>
              </fill>
            </x14:dxf>
          </x14:cfRule>
          <x14:cfRule type="containsText" priority="3136" operator="containsText" id="{E244DCF4-C742-4A09-978A-B9534A40FDAD}">
            <xm:f>NOT(ISERROR(SEARCH('Listados Datos'!$P$6,Z540)))</xm:f>
            <xm:f>'Listados Datos'!$P$6</xm:f>
            <x14:dxf>
              <fill>
                <patternFill>
                  <bgColor rgb="FFFFC000"/>
                </patternFill>
              </fill>
            </x14:dxf>
          </x14:cfRule>
          <x14:cfRule type="containsText" priority="3137" operator="containsText" id="{E7D1225F-7CAC-46B7-8800-AE3BCB0E6C46}">
            <xm:f>NOT(ISERROR(SEARCH('Listados Datos'!$P$7,Z540)))</xm:f>
            <xm:f>'Listados Datos'!$P$7</xm:f>
            <x14:dxf>
              <fill>
                <patternFill>
                  <bgColor rgb="FFFF0000"/>
                </patternFill>
              </fill>
            </x14:dxf>
          </x14:cfRule>
          <xm:sqref>Z540:Z541</xm:sqref>
        </x14:conditionalFormatting>
        <x14:conditionalFormatting xmlns:xm="http://schemas.microsoft.com/office/excel/2006/main">
          <x14:cfRule type="containsText" priority="3105" operator="containsText" id="{286B8AEE-37C1-4B7A-B01B-683D45D70AB2}">
            <xm:f>NOT(ISERROR(SEARCH('Listados Datos'!$T$3,AT541)))</xm:f>
            <xm:f>'Listados Datos'!$T$3</xm:f>
            <x14:dxf>
              <fill>
                <patternFill patternType="solid">
                  <bgColor rgb="FFC00000"/>
                </patternFill>
              </fill>
            </x14:dxf>
          </x14:cfRule>
          <x14:cfRule type="containsText" priority="3106" operator="containsText" id="{061652DF-668E-4CD9-80E6-55020FA780B4}">
            <xm:f>NOT(ISERROR(SEARCH('Listados Datos'!$T$4,AT541)))</xm:f>
            <xm:f>'Listados Datos'!$T$4</xm:f>
            <x14:dxf>
              <font>
                <b/>
                <i val="0"/>
                <color theme="0"/>
              </font>
              <fill>
                <patternFill>
                  <bgColor rgb="FFE26B0A"/>
                </patternFill>
              </fill>
            </x14:dxf>
          </x14:cfRule>
          <x14:cfRule type="containsText" priority="3107" operator="containsText" id="{1E5A728B-7E5F-47F6-A18F-AED9E9AD6F88}">
            <xm:f>NOT(ISERROR(SEARCH('Listados Datos'!$T$5,AT541)))</xm:f>
            <xm:f>'Listados Datos'!$T$5</xm:f>
            <x14:dxf>
              <font>
                <b/>
                <i val="0"/>
                <color auto="1"/>
              </font>
              <fill>
                <patternFill>
                  <bgColor rgb="FFFFFF00"/>
                </patternFill>
              </fill>
            </x14:dxf>
          </x14:cfRule>
          <x14:cfRule type="containsText" priority="3108" operator="containsText" id="{A9CC99E1-8AD3-433E-B38E-0A7A9ADBEB04}">
            <xm:f>NOT(ISERROR(SEARCH('Listados Datos'!$T$6,AT541)))</xm:f>
            <xm:f>'Listados Datos'!$T$6</xm:f>
            <x14:dxf>
              <font>
                <b/>
                <i val="0"/>
              </font>
              <fill>
                <patternFill>
                  <bgColor rgb="FF92D050"/>
                </patternFill>
              </fill>
            </x14:dxf>
          </x14:cfRule>
          <xm:sqref>AT541</xm:sqref>
        </x14:conditionalFormatting>
        <x14:conditionalFormatting xmlns:xm="http://schemas.microsoft.com/office/excel/2006/main">
          <x14:cfRule type="containsText" priority="3053" operator="containsText" id="{3F6C8E8F-918E-467A-89B6-1B8EFC9BCA30}">
            <xm:f>NOT(ISERROR(SEARCH('Listados Datos'!$P$3,AR542)))</xm:f>
            <xm:f>'Listados Datos'!$P$3</xm:f>
            <x14:dxf>
              <fill>
                <patternFill>
                  <bgColor rgb="FF99CC00"/>
                </patternFill>
              </fill>
            </x14:dxf>
          </x14:cfRule>
          <x14:cfRule type="containsText" priority="3054" operator="containsText" id="{33ACCDBA-8A9B-4BBE-934D-9AC30E9AEF40}">
            <xm:f>NOT(ISERROR(SEARCH('Listados Datos'!$P$4,AR542)))</xm:f>
            <xm:f>'Listados Datos'!$P$4</xm:f>
            <x14:dxf>
              <fill>
                <patternFill>
                  <bgColor rgb="FF33CC33"/>
                </patternFill>
              </fill>
            </x14:dxf>
          </x14:cfRule>
          <x14:cfRule type="containsText" priority="3055" operator="containsText" id="{B8A9FAC3-C598-46B8-802D-3E820DB410F9}">
            <xm:f>NOT(ISERROR(SEARCH('Listados Datos'!$P$5,AR542)))</xm:f>
            <xm:f>'Listados Datos'!$P$5</xm:f>
            <x14:dxf>
              <fill>
                <patternFill>
                  <bgColor rgb="FFFFFF00"/>
                </patternFill>
              </fill>
            </x14:dxf>
          </x14:cfRule>
          <x14:cfRule type="containsText" priority="3056" operator="containsText" id="{3DBC8B06-8DCD-4C71-BB95-32ACF0DF6926}">
            <xm:f>NOT(ISERROR(SEARCH('Listados Datos'!$P$6,AR542)))</xm:f>
            <xm:f>'Listados Datos'!$P$6</xm:f>
            <x14:dxf>
              <fill>
                <patternFill>
                  <bgColor rgb="FFFFC000"/>
                </patternFill>
              </fill>
            </x14:dxf>
          </x14:cfRule>
          <x14:cfRule type="containsText" priority="3057" operator="containsText" id="{7EFEF5E2-CA6F-415F-B075-50596910A183}">
            <xm:f>NOT(ISERROR(SEARCH('Listados Datos'!$P$7,AR542)))</xm:f>
            <xm:f>'Listados Datos'!$P$7</xm:f>
            <x14:dxf>
              <fill>
                <patternFill>
                  <bgColor rgb="FFFF0000"/>
                </patternFill>
              </fill>
            </x14:dxf>
          </x14:cfRule>
          <xm:sqref>AR542</xm:sqref>
        </x14:conditionalFormatting>
        <x14:conditionalFormatting xmlns:xm="http://schemas.microsoft.com/office/excel/2006/main">
          <x14:cfRule type="containsText" priority="3091" operator="containsText" id="{0F2E2343-7A46-4DFD-B88B-1C9DF6222C42}">
            <xm:f>NOT(ISERROR(SEARCH('Listados Datos'!$T$3,AF542)))</xm:f>
            <xm:f>'Listados Datos'!$T$3</xm:f>
            <x14:dxf>
              <fill>
                <patternFill patternType="solid">
                  <bgColor rgb="FFC00000"/>
                </patternFill>
              </fill>
            </x14:dxf>
          </x14:cfRule>
          <x14:cfRule type="containsText" priority="3092" operator="containsText" id="{5E652B35-4821-4520-B83C-9E940703B1D8}">
            <xm:f>NOT(ISERROR(SEARCH('Listados Datos'!$T$4,AF542)))</xm:f>
            <xm:f>'Listados Datos'!$T$4</xm:f>
            <x14:dxf>
              <font>
                <b/>
                <i val="0"/>
                <color theme="0"/>
              </font>
              <fill>
                <patternFill>
                  <bgColor rgb="FFE26B0A"/>
                </patternFill>
              </fill>
            </x14:dxf>
          </x14:cfRule>
          <x14:cfRule type="containsText" priority="3093" operator="containsText" id="{A3D51B85-7111-4EC6-B0E1-EAE90710CAED}">
            <xm:f>NOT(ISERROR(SEARCH('Listados Datos'!$T$5,AF542)))</xm:f>
            <xm:f>'Listados Datos'!$T$5</xm:f>
            <x14:dxf>
              <font>
                <b/>
                <i val="0"/>
                <color auto="1"/>
              </font>
              <fill>
                <patternFill>
                  <bgColor rgb="FFFFFF00"/>
                </patternFill>
              </fill>
            </x14:dxf>
          </x14:cfRule>
          <x14:cfRule type="containsText" priority="3094" operator="containsText" id="{2CF60ABB-C63C-4A5B-883F-E9D5603664FF}">
            <xm:f>NOT(ISERROR(SEARCH('Listados Datos'!$T$6,AF542)))</xm:f>
            <xm:f>'Listados Datos'!$T$6</xm:f>
            <x14:dxf>
              <font>
                <b/>
                <i val="0"/>
              </font>
              <fill>
                <patternFill>
                  <bgColor rgb="FF92D050"/>
                </patternFill>
              </fill>
            </x14:dxf>
          </x14:cfRule>
          <xm:sqref>AF542</xm:sqref>
        </x14:conditionalFormatting>
        <x14:conditionalFormatting xmlns:xm="http://schemas.microsoft.com/office/excel/2006/main">
          <x14:cfRule type="containsText" priority="3087" operator="containsText" id="{ADB1D91D-0557-43F6-9EAA-F07F5678DC49}">
            <xm:f>NOT(ISERROR(SEARCH('Listados Datos'!$T$3,AB542)))</xm:f>
            <xm:f>'Listados Datos'!$T$3</xm:f>
            <x14:dxf>
              <fill>
                <patternFill patternType="solid">
                  <bgColor rgb="FFC00000"/>
                </patternFill>
              </fill>
            </x14:dxf>
          </x14:cfRule>
          <x14:cfRule type="containsText" priority="3088" operator="containsText" id="{46075F34-8124-41A8-86C4-D34329CD2224}">
            <xm:f>NOT(ISERROR(SEARCH('Listados Datos'!$T$4,AB542)))</xm:f>
            <xm:f>'Listados Datos'!$T$4</xm:f>
            <x14:dxf>
              <font>
                <b/>
                <i val="0"/>
                <color theme="0"/>
              </font>
              <fill>
                <patternFill>
                  <bgColor rgb="FFE26B0A"/>
                </patternFill>
              </fill>
            </x14:dxf>
          </x14:cfRule>
          <x14:cfRule type="containsText" priority="3089" operator="containsText" id="{13E6F0E2-BAF0-473E-AB84-CFBA1FB6F7F1}">
            <xm:f>NOT(ISERROR(SEARCH('Listados Datos'!$T$5,AB542)))</xm:f>
            <xm:f>'Listados Datos'!$T$5</xm:f>
            <x14:dxf>
              <font>
                <b/>
                <i val="0"/>
                <color auto="1"/>
              </font>
              <fill>
                <patternFill>
                  <bgColor rgb="FFFFFF00"/>
                </patternFill>
              </fill>
            </x14:dxf>
          </x14:cfRule>
          <x14:cfRule type="containsText" priority="3090" operator="containsText" id="{B7BE2A44-C5A4-461D-B9B4-0F7273155BB6}">
            <xm:f>NOT(ISERROR(SEARCH('Listados Datos'!$T$6,AB542)))</xm:f>
            <xm:f>'Listados Datos'!$T$6</xm:f>
            <x14:dxf>
              <font>
                <b/>
                <i val="0"/>
              </font>
              <fill>
                <patternFill>
                  <bgColor rgb="FF92D050"/>
                </patternFill>
              </fill>
            </x14:dxf>
          </x14:cfRule>
          <xm:sqref>AB542</xm:sqref>
        </x14:conditionalFormatting>
        <x14:conditionalFormatting xmlns:xm="http://schemas.microsoft.com/office/excel/2006/main">
          <x14:cfRule type="containsText" priority="3077" operator="containsText" id="{4F2AA84E-E120-4626-A820-C7C403BFB9A3}">
            <xm:f>NOT(ISERROR(SEARCH('Listados Datos'!$P$3,Z542)))</xm:f>
            <xm:f>'Listados Datos'!$P$3</xm:f>
            <x14:dxf>
              <fill>
                <patternFill>
                  <bgColor rgb="FF99CC00"/>
                </patternFill>
              </fill>
            </x14:dxf>
          </x14:cfRule>
          <x14:cfRule type="containsText" priority="3078" operator="containsText" id="{E2998B32-1EBD-4F6F-8BE9-42528B2E22D5}">
            <xm:f>NOT(ISERROR(SEARCH('Listados Datos'!$P$4,Z542)))</xm:f>
            <xm:f>'Listados Datos'!$P$4</xm:f>
            <x14:dxf>
              <fill>
                <patternFill>
                  <bgColor rgb="FF33CC33"/>
                </patternFill>
              </fill>
            </x14:dxf>
          </x14:cfRule>
          <x14:cfRule type="containsText" priority="3079" operator="containsText" id="{2D5FFF84-E571-45E6-8272-E3C60CC857F5}">
            <xm:f>NOT(ISERROR(SEARCH('Listados Datos'!$P$5,Z542)))</xm:f>
            <xm:f>'Listados Datos'!$P$5</xm:f>
            <x14:dxf>
              <fill>
                <patternFill>
                  <bgColor rgb="FFFFFF00"/>
                </patternFill>
              </fill>
            </x14:dxf>
          </x14:cfRule>
          <x14:cfRule type="containsText" priority="3080" operator="containsText" id="{83E078EA-0F8D-4FCE-99C9-A4CE02E6BCBC}">
            <xm:f>NOT(ISERROR(SEARCH('Listados Datos'!$P$6,Z542)))</xm:f>
            <xm:f>'Listados Datos'!$P$6</xm:f>
            <x14:dxf>
              <fill>
                <patternFill>
                  <bgColor rgb="FFFFC000"/>
                </patternFill>
              </fill>
            </x14:dxf>
          </x14:cfRule>
          <x14:cfRule type="containsText" priority="3081" operator="containsText" id="{20021FAD-C457-425B-B256-D7EDAB04D4A0}">
            <xm:f>NOT(ISERROR(SEARCH('Listados Datos'!$P$7,Z542)))</xm:f>
            <xm:f>'Listados Datos'!$P$7</xm:f>
            <x14:dxf>
              <fill>
                <patternFill>
                  <bgColor rgb="FFFF0000"/>
                </patternFill>
              </fill>
            </x14:dxf>
          </x14:cfRule>
          <xm:sqref>Z542</xm:sqref>
        </x14:conditionalFormatting>
        <x14:conditionalFormatting xmlns:xm="http://schemas.microsoft.com/office/excel/2006/main">
          <x14:cfRule type="containsText" priority="3063" operator="containsText" id="{040425B5-77AE-46B6-B1DB-5CD4A2F4ADAF}">
            <xm:f>NOT(ISERROR(SEARCH('Listados Datos'!$T$3,AT542)))</xm:f>
            <xm:f>'Listados Datos'!$T$3</xm:f>
            <x14:dxf>
              <fill>
                <patternFill patternType="solid">
                  <bgColor rgb="FFC00000"/>
                </patternFill>
              </fill>
            </x14:dxf>
          </x14:cfRule>
          <x14:cfRule type="containsText" priority="3064" operator="containsText" id="{17539503-3FE0-44EF-892E-7E7CB929F76A}">
            <xm:f>NOT(ISERROR(SEARCH('Listados Datos'!$T$4,AT542)))</xm:f>
            <xm:f>'Listados Datos'!$T$4</xm:f>
            <x14:dxf>
              <font>
                <b/>
                <i val="0"/>
                <color theme="0"/>
              </font>
              <fill>
                <patternFill>
                  <bgColor rgb="FFE26B0A"/>
                </patternFill>
              </fill>
            </x14:dxf>
          </x14:cfRule>
          <x14:cfRule type="containsText" priority="3065" operator="containsText" id="{EC240601-3215-41DD-9D17-D32E7B524885}">
            <xm:f>NOT(ISERROR(SEARCH('Listados Datos'!$T$5,AT542)))</xm:f>
            <xm:f>'Listados Datos'!$T$5</xm:f>
            <x14:dxf>
              <font>
                <b/>
                <i val="0"/>
                <color auto="1"/>
              </font>
              <fill>
                <patternFill>
                  <bgColor rgb="FFFFFF00"/>
                </patternFill>
              </fill>
            </x14:dxf>
          </x14:cfRule>
          <x14:cfRule type="containsText" priority="3066" operator="containsText" id="{4BFCA7DB-A59A-4492-845D-D7470BEF6696}">
            <xm:f>NOT(ISERROR(SEARCH('Listados Datos'!$T$6,AT542)))</xm:f>
            <xm:f>'Listados Datos'!$T$6</xm:f>
            <x14:dxf>
              <font>
                <b/>
                <i val="0"/>
              </font>
              <fill>
                <patternFill>
                  <bgColor rgb="FF92D050"/>
                </patternFill>
              </fill>
            </x14:dxf>
          </x14:cfRule>
          <xm:sqref>AT542</xm:sqref>
        </x14:conditionalFormatting>
        <x14:conditionalFormatting xmlns:xm="http://schemas.microsoft.com/office/excel/2006/main">
          <x14:cfRule type="containsText" priority="2655" operator="containsText" id="{EF3B9AFE-2702-4AC8-A242-42B0887A8609}">
            <xm:f>NOT(ISERROR(SEARCH('Listados Datos'!$D$3,B544)))</xm:f>
            <xm:f>'Listados Datos'!$D$3</xm:f>
            <x14:dxf>
              <font>
                <b/>
                <i val="0"/>
                <color theme="0"/>
              </font>
              <fill>
                <patternFill>
                  <bgColor rgb="FFC00000"/>
                </patternFill>
              </fill>
            </x14:dxf>
          </x14:cfRule>
          <x14:cfRule type="containsText" priority="2656" operator="containsText" id="{1D47CB56-8C22-4543-AAE9-424613F977B3}">
            <xm:f>NOT(ISERROR(SEARCH('Listados Datos'!$D$4,B544)))</xm:f>
            <xm:f>'Listados Datos'!$D$4</xm:f>
            <x14:dxf>
              <font>
                <b/>
                <i val="0"/>
                <color theme="0"/>
              </font>
              <fill>
                <patternFill>
                  <bgColor rgb="FFC00000"/>
                </patternFill>
              </fill>
            </x14:dxf>
          </x14:cfRule>
          <x14:cfRule type="containsText" priority="2657" operator="containsText" id="{EA9365B0-6BEB-46CA-A95F-2F0EA4575DE0}">
            <xm:f>NOT(ISERROR(SEARCH('Listados Datos'!$D$5,B544)))</xm:f>
            <xm:f>'Listados Datos'!$D$5</xm:f>
            <x14:dxf>
              <font>
                <b/>
                <i val="0"/>
                <color theme="0"/>
              </font>
              <fill>
                <patternFill>
                  <bgColor rgb="FFC00000"/>
                </patternFill>
              </fill>
            </x14:dxf>
          </x14:cfRule>
          <x14:cfRule type="containsText" priority="2658" operator="containsText" id="{1FF4ADFD-0395-4A4D-9E76-A7E3C76AACFE}">
            <xm:f>NOT(ISERROR(SEARCH('Listados Datos'!$D$6,B544)))</xm:f>
            <xm:f>'Listados Datos'!$D$6</xm:f>
            <x14:dxf>
              <font>
                <b/>
                <i val="0"/>
                <color theme="0"/>
              </font>
              <fill>
                <patternFill>
                  <bgColor rgb="FFE3351F"/>
                </patternFill>
              </fill>
            </x14:dxf>
          </x14:cfRule>
          <x14:cfRule type="containsText" priority="2659" operator="containsText" id="{BB73D4C4-5E21-4BF8-B288-B866CD596D3B}">
            <xm:f>NOT(ISERROR(SEARCH('Listados Datos'!$D$7,B544)))</xm:f>
            <xm:f>'Listados Datos'!$D$7</xm:f>
            <x14:dxf>
              <font>
                <b/>
                <i val="0"/>
                <color theme="0"/>
              </font>
              <fill>
                <patternFill>
                  <bgColor rgb="FFE3351F"/>
                </patternFill>
              </fill>
            </x14:dxf>
          </x14:cfRule>
          <x14:cfRule type="containsText" priority="2660" operator="containsText" id="{2F1F3D67-8993-4455-8713-AF1A278D20B9}">
            <xm:f>NOT(ISERROR(SEARCH('Listados Datos'!$D$8,B544)))</xm:f>
            <xm:f>'Listados Datos'!$D$8</xm:f>
            <x14:dxf>
              <font>
                <b/>
                <i val="0"/>
                <color theme="0"/>
              </font>
              <fill>
                <patternFill>
                  <bgColor rgb="FFE3351F"/>
                </patternFill>
              </fill>
            </x14:dxf>
          </x14:cfRule>
          <x14:cfRule type="containsText" priority="2661" operator="containsText" id="{A2D70FBF-28EA-4210-AF55-17F0BCC64155}">
            <xm:f>NOT(ISERROR(SEARCH('Listados Datos'!$D$9,B544)))</xm:f>
            <xm:f>'Listados Datos'!$D$9</xm:f>
            <x14:dxf>
              <font>
                <b/>
                <i val="0"/>
                <color theme="0"/>
              </font>
              <fill>
                <patternFill>
                  <bgColor rgb="FFFFC000"/>
                </patternFill>
              </fill>
            </x14:dxf>
          </x14:cfRule>
          <x14:cfRule type="containsText" priority="2662" operator="containsText" id="{14CE06CF-8852-405D-B688-7A9C54078264}">
            <xm:f>NOT(ISERROR(SEARCH('Listados Datos'!$D$10,B544)))</xm:f>
            <xm:f>'Listados Datos'!$D$10</xm:f>
            <x14:dxf>
              <font>
                <b/>
                <i val="0"/>
                <color theme="0"/>
              </font>
              <fill>
                <patternFill>
                  <bgColor rgb="FFFFC000"/>
                </patternFill>
              </fill>
            </x14:dxf>
          </x14:cfRule>
          <x14:cfRule type="containsText" priority="2663" operator="containsText" id="{F3AA20D4-176B-450B-936A-D602E51E117E}">
            <xm:f>NOT(ISERROR(SEARCH('Listados Datos'!$D$11,B544)))</xm:f>
            <xm:f>'Listados Datos'!$D$11</xm:f>
            <x14:dxf>
              <font>
                <b/>
                <i val="0"/>
                <color theme="0"/>
              </font>
              <fill>
                <patternFill>
                  <bgColor rgb="FFFFC000"/>
                </patternFill>
              </fill>
            </x14:dxf>
          </x14:cfRule>
          <x14:cfRule type="containsText" priority="2664" operator="containsText" id="{27C931C4-14A1-4330-AEBD-981A7EE68FE2}">
            <xm:f>NOT(ISERROR(SEARCH('Listados Datos'!$D$12,B544)))</xm:f>
            <xm:f>'Listados Datos'!$D$12</xm:f>
            <x14:dxf>
              <font>
                <b/>
                <i val="0"/>
                <color theme="0"/>
              </font>
              <fill>
                <patternFill>
                  <bgColor rgb="FFFFC000"/>
                </patternFill>
              </fill>
            </x14:dxf>
          </x14:cfRule>
          <x14:cfRule type="containsText" priority="2665" operator="containsText" id="{40E9C040-A4C1-4B4D-B0B2-E64BDB0E0587}">
            <xm:f>NOT(ISERROR(SEARCH('Listados Datos'!$D$13,B544)))</xm:f>
            <xm:f>'Listados Datos'!$D$13</xm:f>
            <x14:dxf>
              <font>
                <b/>
                <i val="0"/>
                <color theme="0"/>
              </font>
              <fill>
                <patternFill>
                  <bgColor rgb="FFFFC000"/>
                </patternFill>
              </fill>
            </x14:dxf>
          </x14:cfRule>
          <x14:cfRule type="containsText" priority="2666" operator="containsText" id="{9E72C955-EFBD-455D-A963-7B2A733282D1}">
            <xm:f>NOT(ISERROR(SEARCH('Listados Datos'!$D$14,B544)))</xm:f>
            <xm:f>'Listados Datos'!$D$14</xm:f>
            <x14:dxf>
              <font>
                <b/>
                <i val="0"/>
                <color theme="0"/>
              </font>
              <fill>
                <patternFill>
                  <bgColor rgb="FFFF0000"/>
                </patternFill>
              </fill>
            </x14:dxf>
          </x14:cfRule>
          <x14:cfRule type="containsText" priority="2667" operator="containsText" id="{02B7DD96-CEFF-4392-80C4-B5A91ABE7F15}">
            <xm:f>NOT(ISERROR(SEARCH('Listados Datos'!$D$15,B544)))</xm:f>
            <xm:f>'Listados Datos'!$D$15</xm:f>
            <x14:dxf>
              <font>
                <b/>
                <i val="0"/>
                <color theme="0"/>
              </font>
              <fill>
                <patternFill>
                  <bgColor rgb="FFFF0000"/>
                </patternFill>
              </fill>
            </x14:dxf>
          </x14:cfRule>
          <x14:cfRule type="containsText" priority="2668" operator="containsText" id="{8B6D9189-F029-455A-9834-B4CC98D3AA77}">
            <xm:f>NOT(ISERROR(SEARCH('Listados Datos'!$D$16,B544)))</xm:f>
            <xm:f>'Listados Datos'!$D$16</xm:f>
            <x14:dxf>
              <font>
                <b/>
                <i val="0"/>
                <color theme="0"/>
              </font>
              <fill>
                <patternFill>
                  <bgColor rgb="FFFF0000"/>
                </patternFill>
              </fill>
            </x14:dxf>
          </x14:cfRule>
          <xm:sqref>B544:B545</xm:sqref>
        </x14:conditionalFormatting>
        <x14:conditionalFormatting xmlns:xm="http://schemas.microsoft.com/office/excel/2006/main">
          <x14:cfRule type="containsText" priority="2903" operator="containsText" id="{5EC48565-999B-440F-A676-4178301D5BCB}">
            <xm:f>NOT(ISERROR(SEARCH('Listados Datos'!$P$3,AR535)))</xm:f>
            <xm:f>'Listados Datos'!$P$3</xm:f>
            <x14:dxf>
              <fill>
                <patternFill>
                  <bgColor rgb="FF99CC00"/>
                </patternFill>
              </fill>
            </x14:dxf>
          </x14:cfRule>
          <x14:cfRule type="containsText" priority="2904" operator="containsText" id="{AB6CAFF2-3C2D-45E7-9294-74C767C65A3B}">
            <xm:f>NOT(ISERROR(SEARCH('Listados Datos'!$P$4,AR535)))</xm:f>
            <xm:f>'Listados Datos'!$P$4</xm:f>
            <x14:dxf>
              <fill>
                <patternFill>
                  <bgColor rgb="FF33CC33"/>
                </patternFill>
              </fill>
            </x14:dxf>
          </x14:cfRule>
          <x14:cfRule type="containsText" priority="2905" operator="containsText" id="{F2DB3C0E-2304-4CD0-80CF-58FF9EFC7D69}">
            <xm:f>NOT(ISERROR(SEARCH('Listados Datos'!$P$5,AR535)))</xm:f>
            <xm:f>'Listados Datos'!$P$5</xm:f>
            <x14:dxf>
              <fill>
                <patternFill>
                  <bgColor rgb="FFFFFF00"/>
                </patternFill>
              </fill>
            </x14:dxf>
          </x14:cfRule>
          <x14:cfRule type="containsText" priority="2906" operator="containsText" id="{58E923B1-3B72-45A2-AC7C-9478247570E6}">
            <xm:f>NOT(ISERROR(SEARCH('Listados Datos'!$P$6,AR535)))</xm:f>
            <xm:f>'Listados Datos'!$P$6</xm:f>
            <x14:dxf>
              <fill>
                <patternFill>
                  <bgColor rgb="FFFFC000"/>
                </patternFill>
              </fill>
            </x14:dxf>
          </x14:cfRule>
          <x14:cfRule type="containsText" priority="2907" operator="containsText" id="{C4994203-A210-48E8-BDB8-8F58C2780E24}">
            <xm:f>NOT(ISERROR(SEARCH('Listados Datos'!$P$7,AR535)))</xm:f>
            <xm:f>'Listados Datos'!$P$7</xm:f>
            <x14:dxf>
              <fill>
                <patternFill>
                  <bgColor rgb="FFFF0000"/>
                </patternFill>
              </fill>
            </x14:dxf>
          </x14:cfRule>
          <xm:sqref>AR535</xm:sqref>
        </x14:conditionalFormatting>
        <x14:conditionalFormatting xmlns:xm="http://schemas.microsoft.com/office/excel/2006/main">
          <x14:cfRule type="containsText" priority="2969" operator="containsText" id="{5C0DB360-2BED-4B88-9397-947C8F95A5BF}">
            <xm:f>NOT(ISERROR(SEARCH('Listados Datos'!$T$3,AT537)))</xm:f>
            <xm:f>'Listados Datos'!$T$3</xm:f>
            <x14:dxf>
              <fill>
                <patternFill patternType="solid">
                  <bgColor rgb="FFC00000"/>
                </patternFill>
              </fill>
            </x14:dxf>
          </x14:cfRule>
          <x14:cfRule type="containsText" priority="2970" operator="containsText" id="{BA496D25-66D8-4364-A51A-BC2643C2307F}">
            <xm:f>NOT(ISERROR(SEARCH('Listados Datos'!$T$4,AT537)))</xm:f>
            <xm:f>'Listados Datos'!$T$4</xm:f>
            <x14:dxf>
              <font>
                <b/>
                <i val="0"/>
                <color theme="0"/>
              </font>
              <fill>
                <patternFill>
                  <bgColor rgb="FFE26B0A"/>
                </patternFill>
              </fill>
            </x14:dxf>
          </x14:cfRule>
          <x14:cfRule type="containsText" priority="2971" operator="containsText" id="{5277B51B-94FB-4343-BA3D-DACBFDFD10B6}">
            <xm:f>NOT(ISERROR(SEARCH('Listados Datos'!$T$5,AT537)))</xm:f>
            <xm:f>'Listados Datos'!$T$5</xm:f>
            <x14:dxf>
              <font>
                <b/>
                <i val="0"/>
                <color auto="1"/>
              </font>
              <fill>
                <patternFill>
                  <bgColor rgb="FFFFFF00"/>
                </patternFill>
              </fill>
            </x14:dxf>
          </x14:cfRule>
          <x14:cfRule type="containsText" priority="2972" operator="containsText" id="{2F13842F-4F6E-4354-BE22-FC618A4A79D1}">
            <xm:f>NOT(ISERROR(SEARCH('Listados Datos'!$T$6,AT537)))</xm:f>
            <xm:f>'Listados Datos'!$T$6</xm:f>
            <x14:dxf>
              <font>
                <b/>
                <i val="0"/>
              </font>
              <fill>
                <patternFill>
                  <bgColor rgb="FF92D050"/>
                </patternFill>
              </fill>
            </x14:dxf>
          </x14:cfRule>
          <xm:sqref>AT537</xm:sqref>
        </x14:conditionalFormatting>
        <x14:conditionalFormatting xmlns:xm="http://schemas.microsoft.com/office/excel/2006/main">
          <x14:cfRule type="containsText" priority="2959" operator="containsText" id="{8CBC7275-B9A2-49DE-A3A7-2D5CA7859002}">
            <xm:f>NOT(ISERROR(SEARCH('Listados Datos'!$P$3,AR537)))</xm:f>
            <xm:f>'Listados Datos'!$P$3</xm:f>
            <x14:dxf>
              <fill>
                <patternFill>
                  <bgColor rgb="FF99CC00"/>
                </patternFill>
              </fill>
            </x14:dxf>
          </x14:cfRule>
          <x14:cfRule type="containsText" priority="2960" operator="containsText" id="{367C71BD-6154-409F-A687-D9B7C2CDC2B2}">
            <xm:f>NOT(ISERROR(SEARCH('Listados Datos'!$P$4,AR537)))</xm:f>
            <xm:f>'Listados Datos'!$P$4</xm:f>
            <x14:dxf>
              <fill>
                <patternFill>
                  <bgColor rgb="FF33CC33"/>
                </patternFill>
              </fill>
            </x14:dxf>
          </x14:cfRule>
          <x14:cfRule type="containsText" priority="2961" operator="containsText" id="{293D0F17-8B07-40D6-BBF9-611CD47B0989}">
            <xm:f>NOT(ISERROR(SEARCH('Listados Datos'!$P$5,AR537)))</xm:f>
            <xm:f>'Listados Datos'!$P$5</xm:f>
            <x14:dxf>
              <fill>
                <patternFill>
                  <bgColor rgb="FFFFFF00"/>
                </patternFill>
              </fill>
            </x14:dxf>
          </x14:cfRule>
          <x14:cfRule type="containsText" priority="2962" operator="containsText" id="{976FCAFA-C9F0-4E42-9E78-13D81D226CD9}">
            <xm:f>NOT(ISERROR(SEARCH('Listados Datos'!$P$6,AR537)))</xm:f>
            <xm:f>'Listados Datos'!$P$6</xm:f>
            <x14:dxf>
              <fill>
                <patternFill>
                  <bgColor rgb="FFFFC000"/>
                </patternFill>
              </fill>
            </x14:dxf>
          </x14:cfRule>
          <x14:cfRule type="containsText" priority="2963" operator="containsText" id="{A024BF33-7564-47DE-B111-BAB6E717C577}">
            <xm:f>NOT(ISERROR(SEARCH('Listados Datos'!$P$7,AR537)))</xm:f>
            <xm:f>'Listados Datos'!$P$7</xm:f>
            <x14:dxf>
              <fill>
                <patternFill>
                  <bgColor rgb="FFFF0000"/>
                </patternFill>
              </fill>
            </x14:dxf>
          </x14:cfRule>
          <xm:sqref>AR537</xm:sqref>
        </x14:conditionalFormatting>
        <x14:conditionalFormatting xmlns:xm="http://schemas.microsoft.com/office/excel/2006/main">
          <x14:cfRule type="containsText" priority="2927" operator="containsText" id="{7A973AA5-D31C-4586-ACAF-09E3685DF46D}">
            <xm:f>NOT(ISERROR(SEARCH('Listados Datos'!$T$3,AT534)))</xm:f>
            <xm:f>'Listados Datos'!$T$3</xm:f>
            <x14:dxf>
              <fill>
                <patternFill patternType="solid">
                  <bgColor rgb="FFC00000"/>
                </patternFill>
              </fill>
            </x14:dxf>
          </x14:cfRule>
          <x14:cfRule type="containsText" priority="2928" operator="containsText" id="{E61C4124-F5FC-4005-B9EE-9F41AE2545D3}">
            <xm:f>NOT(ISERROR(SEARCH('Listados Datos'!$T$4,AT534)))</xm:f>
            <xm:f>'Listados Datos'!$T$4</xm:f>
            <x14:dxf>
              <font>
                <b/>
                <i val="0"/>
                <color theme="0"/>
              </font>
              <fill>
                <patternFill>
                  <bgColor rgb="FFE26B0A"/>
                </patternFill>
              </fill>
            </x14:dxf>
          </x14:cfRule>
          <x14:cfRule type="containsText" priority="2929" operator="containsText" id="{A9E27DFC-255E-4DEC-8A0F-97636335A67C}">
            <xm:f>NOT(ISERROR(SEARCH('Listados Datos'!$T$5,AT534)))</xm:f>
            <xm:f>'Listados Datos'!$T$5</xm:f>
            <x14:dxf>
              <font>
                <b/>
                <i val="0"/>
                <color auto="1"/>
              </font>
              <fill>
                <patternFill>
                  <bgColor rgb="FFFFFF00"/>
                </patternFill>
              </fill>
            </x14:dxf>
          </x14:cfRule>
          <x14:cfRule type="containsText" priority="2930" operator="containsText" id="{7E7EBAF4-1B64-426F-8C6D-B65C9E45DC7D}">
            <xm:f>NOT(ISERROR(SEARCH('Listados Datos'!$T$6,AT534)))</xm:f>
            <xm:f>'Listados Datos'!$T$6</xm:f>
            <x14:dxf>
              <font>
                <b/>
                <i val="0"/>
              </font>
              <fill>
                <patternFill>
                  <bgColor rgb="FF92D050"/>
                </patternFill>
              </fill>
            </x14:dxf>
          </x14:cfRule>
          <xm:sqref>AT534</xm:sqref>
        </x14:conditionalFormatting>
        <x14:conditionalFormatting xmlns:xm="http://schemas.microsoft.com/office/excel/2006/main">
          <x14:cfRule type="containsText" priority="2917" operator="containsText" id="{7C30E781-CC62-48C1-9A33-6AEF0D339BDB}">
            <xm:f>NOT(ISERROR(SEARCH('Listados Datos'!$P$3,AR534)))</xm:f>
            <xm:f>'Listados Datos'!$P$3</xm:f>
            <x14:dxf>
              <fill>
                <patternFill>
                  <bgColor rgb="FF99CC00"/>
                </patternFill>
              </fill>
            </x14:dxf>
          </x14:cfRule>
          <x14:cfRule type="containsText" priority="2918" operator="containsText" id="{B49FABAE-5039-4BB1-A9EF-67D1C669C1F7}">
            <xm:f>NOT(ISERROR(SEARCH('Listados Datos'!$P$4,AR534)))</xm:f>
            <xm:f>'Listados Datos'!$P$4</xm:f>
            <x14:dxf>
              <fill>
                <patternFill>
                  <bgColor rgb="FF33CC33"/>
                </patternFill>
              </fill>
            </x14:dxf>
          </x14:cfRule>
          <x14:cfRule type="containsText" priority="2919" operator="containsText" id="{1057D2E1-1B45-4A2F-AE19-37E68155E603}">
            <xm:f>NOT(ISERROR(SEARCH('Listados Datos'!$P$5,AR534)))</xm:f>
            <xm:f>'Listados Datos'!$P$5</xm:f>
            <x14:dxf>
              <fill>
                <patternFill>
                  <bgColor rgb="FFFFFF00"/>
                </patternFill>
              </fill>
            </x14:dxf>
          </x14:cfRule>
          <x14:cfRule type="containsText" priority="2920" operator="containsText" id="{10378251-7B10-4F27-9C60-398583BADFEB}">
            <xm:f>NOT(ISERROR(SEARCH('Listados Datos'!$P$6,AR534)))</xm:f>
            <xm:f>'Listados Datos'!$P$6</xm:f>
            <x14:dxf>
              <fill>
                <patternFill>
                  <bgColor rgb="FFFFC000"/>
                </patternFill>
              </fill>
            </x14:dxf>
          </x14:cfRule>
          <x14:cfRule type="containsText" priority="2921" operator="containsText" id="{6993091F-622A-498F-A295-03E1DAD954D2}">
            <xm:f>NOT(ISERROR(SEARCH('Listados Datos'!$P$7,AR534)))</xm:f>
            <xm:f>'Listados Datos'!$P$7</xm:f>
            <x14:dxf>
              <fill>
                <patternFill>
                  <bgColor rgb="FFFF0000"/>
                </patternFill>
              </fill>
            </x14:dxf>
          </x14:cfRule>
          <xm:sqref>AR534</xm:sqref>
        </x14:conditionalFormatting>
        <x14:conditionalFormatting xmlns:xm="http://schemas.microsoft.com/office/excel/2006/main">
          <x14:cfRule type="containsText" priority="3035" operator="containsText" id="{9AB48E79-6420-4A4F-8669-5B8125480800}">
            <xm:f>NOT(ISERROR(SEARCH('Listados Datos'!$T$3,AF532)))</xm:f>
            <xm:f>'Listados Datos'!$T$3</xm:f>
            <x14:dxf>
              <fill>
                <patternFill patternType="solid">
                  <bgColor rgb="FFC00000"/>
                </patternFill>
              </fill>
            </x14:dxf>
          </x14:cfRule>
          <x14:cfRule type="containsText" priority="3036" operator="containsText" id="{5608FC9A-36BC-43F5-95E1-1C844704BFA7}">
            <xm:f>NOT(ISERROR(SEARCH('Listados Datos'!$T$4,AF532)))</xm:f>
            <xm:f>'Listados Datos'!$T$4</xm:f>
            <x14:dxf>
              <font>
                <b/>
                <i val="0"/>
                <color theme="0"/>
              </font>
              <fill>
                <patternFill>
                  <bgColor rgb="FFE26B0A"/>
                </patternFill>
              </fill>
            </x14:dxf>
          </x14:cfRule>
          <x14:cfRule type="containsText" priority="3037" operator="containsText" id="{EAC438F0-51C7-46EE-9AA7-460B9813E9BF}">
            <xm:f>NOT(ISERROR(SEARCH('Listados Datos'!$T$5,AF532)))</xm:f>
            <xm:f>'Listados Datos'!$T$5</xm:f>
            <x14:dxf>
              <font>
                <b/>
                <i val="0"/>
                <color auto="1"/>
              </font>
              <fill>
                <patternFill>
                  <bgColor rgb="FFFFFF00"/>
                </patternFill>
              </fill>
            </x14:dxf>
          </x14:cfRule>
          <x14:cfRule type="containsText" priority="3038" operator="containsText" id="{ADA99DCD-4C46-4BFA-9A92-BF012F265D10}">
            <xm:f>NOT(ISERROR(SEARCH('Listados Datos'!$T$6,AF532)))</xm:f>
            <xm:f>'Listados Datos'!$T$6</xm:f>
            <x14:dxf>
              <font>
                <b/>
                <i val="0"/>
              </font>
              <fill>
                <patternFill>
                  <bgColor rgb="FF92D050"/>
                </patternFill>
              </fill>
            </x14:dxf>
          </x14:cfRule>
          <xm:sqref>AF532:AF533 AF537</xm:sqref>
        </x14:conditionalFormatting>
        <x14:conditionalFormatting xmlns:xm="http://schemas.microsoft.com/office/excel/2006/main">
          <x14:cfRule type="containsText" priority="3031" operator="containsText" id="{76FBE3E3-A756-4243-A583-72FF3BE752C9}">
            <xm:f>NOT(ISERROR(SEARCH('Listados Datos'!$T$3,AB532)))</xm:f>
            <xm:f>'Listados Datos'!$T$3</xm:f>
            <x14:dxf>
              <fill>
                <patternFill patternType="solid">
                  <bgColor rgb="FFC00000"/>
                </patternFill>
              </fill>
            </x14:dxf>
          </x14:cfRule>
          <x14:cfRule type="containsText" priority="3032" operator="containsText" id="{364F7E0A-DF4A-457A-AA29-DA2BA786AE4B}">
            <xm:f>NOT(ISERROR(SEARCH('Listados Datos'!$T$4,AB532)))</xm:f>
            <xm:f>'Listados Datos'!$T$4</xm:f>
            <x14:dxf>
              <font>
                <b/>
                <i val="0"/>
                <color theme="0"/>
              </font>
              <fill>
                <patternFill>
                  <bgColor rgb="FFE26B0A"/>
                </patternFill>
              </fill>
            </x14:dxf>
          </x14:cfRule>
          <x14:cfRule type="containsText" priority="3033" operator="containsText" id="{2FC58CBA-4EBD-440D-8881-75865C2CC5B3}">
            <xm:f>NOT(ISERROR(SEARCH('Listados Datos'!$T$5,AB532)))</xm:f>
            <xm:f>'Listados Datos'!$T$5</xm:f>
            <x14:dxf>
              <font>
                <b/>
                <i val="0"/>
                <color auto="1"/>
              </font>
              <fill>
                <patternFill>
                  <bgColor rgb="FFFFFF00"/>
                </patternFill>
              </fill>
            </x14:dxf>
          </x14:cfRule>
          <x14:cfRule type="containsText" priority="3034" operator="containsText" id="{D2F67D7F-034F-4387-A233-1ED3A519F9BB}">
            <xm:f>NOT(ISERROR(SEARCH('Listados Datos'!$T$6,AB532)))</xm:f>
            <xm:f>'Listados Datos'!$T$6</xm:f>
            <x14:dxf>
              <font>
                <b/>
                <i val="0"/>
              </font>
              <fill>
                <patternFill>
                  <bgColor rgb="FF92D050"/>
                </patternFill>
              </fill>
            </x14:dxf>
          </x14:cfRule>
          <xm:sqref>AB532:AB533</xm:sqref>
        </x14:conditionalFormatting>
        <x14:conditionalFormatting xmlns:xm="http://schemas.microsoft.com/office/excel/2006/main">
          <x14:cfRule type="containsText" priority="3021" operator="containsText" id="{B04F7B60-CC8D-4579-BF2D-D2A4A8C4619C}">
            <xm:f>NOT(ISERROR(SEARCH('Listados Datos'!$P$3,Z532)))</xm:f>
            <xm:f>'Listados Datos'!$P$3</xm:f>
            <x14:dxf>
              <fill>
                <patternFill>
                  <bgColor rgb="FF99CC00"/>
                </patternFill>
              </fill>
            </x14:dxf>
          </x14:cfRule>
          <x14:cfRule type="containsText" priority="3022" operator="containsText" id="{07391799-A6A7-4591-B82E-BDBC0FB50E49}">
            <xm:f>NOT(ISERROR(SEARCH('Listados Datos'!$P$4,Z532)))</xm:f>
            <xm:f>'Listados Datos'!$P$4</xm:f>
            <x14:dxf>
              <fill>
                <patternFill>
                  <bgColor rgb="FF33CC33"/>
                </patternFill>
              </fill>
            </x14:dxf>
          </x14:cfRule>
          <x14:cfRule type="containsText" priority="3023" operator="containsText" id="{E635CBB6-1FD4-4D3E-9961-BAD7884DD004}">
            <xm:f>NOT(ISERROR(SEARCH('Listados Datos'!$P$5,Z532)))</xm:f>
            <xm:f>'Listados Datos'!$P$5</xm:f>
            <x14:dxf>
              <fill>
                <patternFill>
                  <bgColor rgb="FFFFFF00"/>
                </patternFill>
              </fill>
            </x14:dxf>
          </x14:cfRule>
          <x14:cfRule type="containsText" priority="3024" operator="containsText" id="{CB3E88C3-E906-4A38-9675-3E988AD9B3D8}">
            <xm:f>NOT(ISERROR(SEARCH('Listados Datos'!$P$6,Z532)))</xm:f>
            <xm:f>'Listados Datos'!$P$6</xm:f>
            <x14:dxf>
              <fill>
                <patternFill>
                  <bgColor rgb="FFFFC000"/>
                </patternFill>
              </fill>
            </x14:dxf>
          </x14:cfRule>
          <x14:cfRule type="containsText" priority="3025" operator="containsText" id="{8A494863-0503-422C-A260-64DD4AFB56C0}">
            <xm:f>NOT(ISERROR(SEARCH('Listados Datos'!$P$7,Z532)))</xm:f>
            <xm:f>'Listados Datos'!$P$7</xm:f>
            <x14:dxf>
              <fill>
                <patternFill>
                  <bgColor rgb="FFFF0000"/>
                </patternFill>
              </fill>
            </x14:dxf>
          </x14:cfRule>
          <xm:sqref>Z532:Z533</xm:sqref>
        </x14:conditionalFormatting>
        <x14:conditionalFormatting xmlns:xm="http://schemas.microsoft.com/office/excel/2006/main">
          <x14:cfRule type="containsText" priority="2997" operator="containsText" id="{F8732CB4-93BA-4C8C-BD33-239F125CB6A8}">
            <xm:f>NOT(ISERROR(SEARCH('Listados Datos'!$T$3,AT532)))</xm:f>
            <xm:f>'Listados Datos'!$T$3</xm:f>
            <x14:dxf>
              <fill>
                <patternFill patternType="solid">
                  <bgColor rgb="FFC00000"/>
                </patternFill>
              </fill>
            </x14:dxf>
          </x14:cfRule>
          <x14:cfRule type="containsText" priority="2998" operator="containsText" id="{18A7629E-E5DB-461C-9D10-3CA2596B7D08}">
            <xm:f>NOT(ISERROR(SEARCH('Listados Datos'!$T$4,AT532)))</xm:f>
            <xm:f>'Listados Datos'!$T$4</xm:f>
            <x14:dxf>
              <font>
                <b/>
                <i val="0"/>
                <color theme="0"/>
              </font>
              <fill>
                <patternFill>
                  <bgColor rgb="FFE26B0A"/>
                </patternFill>
              </fill>
            </x14:dxf>
          </x14:cfRule>
          <x14:cfRule type="containsText" priority="2999" operator="containsText" id="{CD120418-2D63-41AE-B204-81D6DEB5F350}">
            <xm:f>NOT(ISERROR(SEARCH('Listados Datos'!$T$5,AT532)))</xm:f>
            <xm:f>'Listados Datos'!$T$5</xm:f>
            <x14:dxf>
              <font>
                <b/>
                <i val="0"/>
                <color auto="1"/>
              </font>
              <fill>
                <patternFill>
                  <bgColor rgb="FFFFFF00"/>
                </patternFill>
              </fill>
            </x14:dxf>
          </x14:cfRule>
          <x14:cfRule type="containsText" priority="3000" operator="containsText" id="{A987A42B-3A5F-427D-88C7-243420777056}">
            <xm:f>NOT(ISERROR(SEARCH('Listados Datos'!$T$6,AT532)))</xm:f>
            <xm:f>'Listados Datos'!$T$6</xm:f>
            <x14:dxf>
              <font>
                <b/>
                <i val="0"/>
              </font>
              <fill>
                <patternFill>
                  <bgColor rgb="FF92D050"/>
                </patternFill>
              </fill>
            </x14:dxf>
          </x14:cfRule>
          <xm:sqref>AT532</xm:sqref>
        </x14:conditionalFormatting>
        <x14:conditionalFormatting xmlns:xm="http://schemas.microsoft.com/office/excel/2006/main">
          <x14:cfRule type="containsText" priority="2987" operator="containsText" id="{C23DFC2B-4E66-4D05-A907-F38F4406AAB2}">
            <xm:f>NOT(ISERROR(SEARCH('Listados Datos'!$P$3,AR532)))</xm:f>
            <xm:f>'Listados Datos'!$P$3</xm:f>
            <x14:dxf>
              <fill>
                <patternFill>
                  <bgColor rgb="FF99CC00"/>
                </patternFill>
              </fill>
            </x14:dxf>
          </x14:cfRule>
          <x14:cfRule type="containsText" priority="2988" operator="containsText" id="{9259D6E4-43C3-40FA-AD83-EB67489F469C}">
            <xm:f>NOT(ISERROR(SEARCH('Listados Datos'!$P$4,AR532)))</xm:f>
            <xm:f>'Listados Datos'!$P$4</xm:f>
            <x14:dxf>
              <fill>
                <patternFill>
                  <bgColor rgb="FF33CC33"/>
                </patternFill>
              </fill>
            </x14:dxf>
          </x14:cfRule>
          <x14:cfRule type="containsText" priority="2989" operator="containsText" id="{98F011C2-0B79-456E-B5C1-50B728E14DEF}">
            <xm:f>NOT(ISERROR(SEARCH('Listados Datos'!$P$5,AR532)))</xm:f>
            <xm:f>'Listados Datos'!$P$5</xm:f>
            <x14:dxf>
              <fill>
                <patternFill>
                  <bgColor rgb="FFFFFF00"/>
                </patternFill>
              </fill>
            </x14:dxf>
          </x14:cfRule>
          <x14:cfRule type="containsText" priority="2990" operator="containsText" id="{F28960DB-BE8A-4375-9759-03CACB610C21}">
            <xm:f>NOT(ISERROR(SEARCH('Listados Datos'!$P$6,AR532)))</xm:f>
            <xm:f>'Listados Datos'!$P$6</xm:f>
            <x14:dxf>
              <fill>
                <patternFill>
                  <bgColor rgb="FFFFC000"/>
                </patternFill>
              </fill>
            </x14:dxf>
          </x14:cfRule>
          <x14:cfRule type="containsText" priority="2991" operator="containsText" id="{2591276A-3F68-462E-BA3F-5FFE45430BC7}">
            <xm:f>NOT(ISERROR(SEARCH('Listados Datos'!$P$7,AR532)))</xm:f>
            <xm:f>'Listados Datos'!$P$7</xm:f>
            <x14:dxf>
              <fill>
                <patternFill>
                  <bgColor rgb="FFFF0000"/>
                </patternFill>
              </fill>
            </x14:dxf>
          </x14:cfRule>
          <xm:sqref>AR532</xm:sqref>
        </x14:conditionalFormatting>
        <x14:conditionalFormatting xmlns:xm="http://schemas.microsoft.com/office/excel/2006/main">
          <x14:cfRule type="containsText" priority="2983" operator="containsText" id="{EBEDCEA6-5CBD-4E81-8A32-EE0782689236}">
            <xm:f>NOT(ISERROR(SEARCH('Listados Datos'!$T$3,AT533)))</xm:f>
            <xm:f>'Listados Datos'!$T$3</xm:f>
            <x14:dxf>
              <fill>
                <patternFill patternType="solid">
                  <bgColor rgb="FFC00000"/>
                </patternFill>
              </fill>
            </x14:dxf>
          </x14:cfRule>
          <x14:cfRule type="containsText" priority="2984" operator="containsText" id="{08C82853-87C7-4F8B-8D16-604BDDE94C64}">
            <xm:f>NOT(ISERROR(SEARCH('Listados Datos'!$T$4,AT533)))</xm:f>
            <xm:f>'Listados Datos'!$T$4</xm:f>
            <x14:dxf>
              <font>
                <b/>
                <i val="0"/>
                <color theme="0"/>
              </font>
              <fill>
                <patternFill>
                  <bgColor rgb="FFE26B0A"/>
                </patternFill>
              </fill>
            </x14:dxf>
          </x14:cfRule>
          <x14:cfRule type="containsText" priority="2985" operator="containsText" id="{85EDA54F-3B26-4C10-9977-6AE20CF4B39A}">
            <xm:f>NOT(ISERROR(SEARCH('Listados Datos'!$T$5,AT533)))</xm:f>
            <xm:f>'Listados Datos'!$T$5</xm:f>
            <x14:dxf>
              <font>
                <b/>
                <i val="0"/>
                <color auto="1"/>
              </font>
              <fill>
                <patternFill>
                  <bgColor rgb="FFFFFF00"/>
                </patternFill>
              </fill>
            </x14:dxf>
          </x14:cfRule>
          <x14:cfRule type="containsText" priority="2986" operator="containsText" id="{A5595C06-6FD5-4D70-8A06-4082318BB8A7}">
            <xm:f>NOT(ISERROR(SEARCH('Listados Datos'!$T$6,AT533)))</xm:f>
            <xm:f>'Listados Datos'!$T$6</xm:f>
            <x14:dxf>
              <font>
                <b/>
                <i val="0"/>
              </font>
              <fill>
                <patternFill>
                  <bgColor rgb="FF92D050"/>
                </patternFill>
              </fill>
            </x14:dxf>
          </x14:cfRule>
          <xm:sqref>AT533</xm:sqref>
        </x14:conditionalFormatting>
        <x14:conditionalFormatting xmlns:xm="http://schemas.microsoft.com/office/excel/2006/main">
          <x14:cfRule type="containsText" priority="2973" operator="containsText" id="{E16EF5DE-72C7-48DB-B3D7-B440DAF9202B}">
            <xm:f>NOT(ISERROR(SEARCH('Listados Datos'!$P$3,AR533)))</xm:f>
            <xm:f>'Listados Datos'!$P$3</xm:f>
            <x14:dxf>
              <fill>
                <patternFill>
                  <bgColor rgb="FF99CC00"/>
                </patternFill>
              </fill>
            </x14:dxf>
          </x14:cfRule>
          <x14:cfRule type="containsText" priority="2974" operator="containsText" id="{FC2D21EA-97DE-4EE4-874B-CD2343EEA88E}">
            <xm:f>NOT(ISERROR(SEARCH('Listados Datos'!$P$4,AR533)))</xm:f>
            <xm:f>'Listados Datos'!$P$4</xm:f>
            <x14:dxf>
              <fill>
                <patternFill>
                  <bgColor rgb="FF33CC33"/>
                </patternFill>
              </fill>
            </x14:dxf>
          </x14:cfRule>
          <x14:cfRule type="containsText" priority="2975" operator="containsText" id="{21D0B043-3C2B-4DB1-9859-0D67B54641CE}">
            <xm:f>NOT(ISERROR(SEARCH('Listados Datos'!$P$5,AR533)))</xm:f>
            <xm:f>'Listados Datos'!$P$5</xm:f>
            <x14:dxf>
              <fill>
                <patternFill>
                  <bgColor rgb="FFFFFF00"/>
                </patternFill>
              </fill>
            </x14:dxf>
          </x14:cfRule>
          <x14:cfRule type="containsText" priority="2976" operator="containsText" id="{C2663F0B-5ED8-431B-A690-4F82BF953999}">
            <xm:f>NOT(ISERROR(SEARCH('Listados Datos'!$P$6,AR533)))</xm:f>
            <xm:f>'Listados Datos'!$P$6</xm:f>
            <x14:dxf>
              <fill>
                <patternFill>
                  <bgColor rgb="FFFFC000"/>
                </patternFill>
              </fill>
            </x14:dxf>
          </x14:cfRule>
          <x14:cfRule type="containsText" priority="2977" operator="containsText" id="{B335D517-482C-4028-8229-05C6FE296805}">
            <xm:f>NOT(ISERROR(SEARCH('Listados Datos'!$P$7,AR533)))</xm:f>
            <xm:f>'Listados Datos'!$P$7</xm:f>
            <x14:dxf>
              <fill>
                <patternFill>
                  <bgColor rgb="FFFF0000"/>
                </patternFill>
              </fill>
            </x14:dxf>
          </x14:cfRule>
          <xm:sqref>AR533</xm:sqref>
        </x14:conditionalFormatting>
        <x14:conditionalFormatting xmlns:xm="http://schemas.microsoft.com/office/excel/2006/main">
          <x14:cfRule type="containsText" priority="2955" operator="containsText" id="{8D1F4150-90D5-4B4F-A469-58B6207A882E}">
            <xm:f>NOT(ISERROR(SEARCH('Listados Datos'!$T$3,AF534)))</xm:f>
            <xm:f>'Listados Datos'!$T$3</xm:f>
            <x14:dxf>
              <fill>
                <patternFill patternType="solid">
                  <bgColor rgb="FFC00000"/>
                </patternFill>
              </fill>
            </x14:dxf>
          </x14:cfRule>
          <x14:cfRule type="containsText" priority="2956" operator="containsText" id="{017B0557-2BC8-447B-B761-1286CBC1F243}">
            <xm:f>NOT(ISERROR(SEARCH('Listados Datos'!$T$4,AF534)))</xm:f>
            <xm:f>'Listados Datos'!$T$4</xm:f>
            <x14:dxf>
              <font>
                <b/>
                <i val="0"/>
                <color theme="0"/>
              </font>
              <fill>
                <patternFill>
                  <bgColor rgb="FFE26B0A"/>
                </patternFill>
              </fill>
            </x14:dxf>
          </x14:cfRule>
          <x14:cfRule type="containsText" priority="2957" operator="containsText" id="{88AC499A-30A9-4E4A-894B-EF87207486F9}">
            <xm:f>NOT(ISERROR(SEARCH('Listados Datos'!$T$5,AF534)))</xm:f>
            <xm:f>'Listados Datos'!$T$5</xm:f>
            <x14:dxf>
              <font>
                <b/>
                <i val="0"/>
                <color auto="1"/>
              </font>
              <fill>
                <patternFill>
                  <bgColor rgb="FFFFFF00"/>
                </patternFill>
              </fill>
            </x14:dxf>
          </x14:cfRule>
          <x14:cfRule type="containsText" priority="2958" operator="containsText" id="{D16BD758-EABE-439A-B111-0F996F805F71}">
            <xm:f>NOT(ISERROR(SEARCH('Listados Datos'!$T$6,AF534)))</xm:f>
            <xm:f>'Listados Datos'!$T$6</xm:f>
            <x14:dxf>
              <font>
                <b/>
                <i val="0"/>
              </font>
              <fill>
                <patternFill>
                  <bgColor rgb="FF92D050"/>
                </patternFill>
              </fill>
            </x14:dxf>
          </x14:cfRule>
          <xm:sqref>AF534:AF535</xm:sqref>
        </x14:conditionalFormatting>
        <x14:conditionalFormatting xmlns:xm="http://schemas.microsoft.com/office/excel/2006/main">
          <x14:cfRule type="containsText" priority="2951" operator="containsText" id="{CE387F1E-C4F7-4928-B170-7EDB49B2B2AF}">
            <xm:f>NOT(ISERROR(SEARCH('Listados Datos'!$T$3,AB534)))</xm:f>
            <xm:f>'Listados Datos'!$T$3</xm:f>
            <x14:dxf>
              <fill>
                <patternFill patternType="solid">
                  <bgColor rgb="FFC00000"/>
                </patternFill>
              </fill>
            </x14:dxf>
          </x14:cfRule>
          <x14:cfRule type="containsText" priority="2952" operator="containsText" id="{94C4B288-8A08-4F7C-ABED-4C70431777B4}">
            <xm:f>NOT(ISERROR(SEARCH('Listados Datos'!$T$4,AB534)))</xm:f>
            <xm:f>'Listados Datos'!$T$4</xm:f>
            <x14:dxf>
              <font>
                <b/>
                <i val="0"/>
                <color theme="0"/>
              </font>
              <fill>
                <patternFill>
                  <bgColor rgb="FFE26B0A"/>
                </patternFill>
              </fill>
            </x14:dxf>
          </x14:cfRule>
          <x14:cfRule type="containsText" priority="2953" operator="containsText" id="{0FA9F564-F390-4B07-A3D8-8B95061AFD4E}">
            <xm:f>NOT(ISERROR(SEARCH('Listados Datos'!$T$5,AB534)))</xm:f>
            <xm:f>'Listados Datos'!$T$5</xm:f>
            <x14:dxf>
              <font>
                <b/>
                <i val="0"/>
                <color auto="1"/>
              </font>
              <fill>
                <patternFill>
                  <bgColor rgb="FFFFFF00"/>
                </patternFill>
              </fill>
            </x14:dxf>
          </x14:cfRule>
          <x14:cfRule type="containsText" priority="2954" operator="containsText" id="{E3A5BC9E-4412-4904-B936-C07110CDEB33}">
            <xm:f>NOT(ISERROR(SEARCH('Listados Datos'!$T$6,AB534)))</xm:f>
            <xm:f>'Listados Datos'!$T$6</xm:f>
            <x14:dxf>
              <font>
                <b/>
                <i val="0"/>
              </font>
              <fill>
                <patternFill>
                  <bgColor rgb="FF92D050"/>
                </patternFill>
              </fill>
            </x14:dxf>
          </x14:cfRule>
          <xm:sqref>AB534:AB535</xm:sqref>
        </x14:conditionalFormatting>
        <x14:conditionalFormatting xmlns:xm="http://schemas.microsoft.com/office/excel/2006/main">
          <x14:cfRule type="containsText" priority="2941" operator="containsText" id="{2A6D7730-DDD7-40D4-9880-268634FD6A8B}">
            <xm:f>NOT(ISERROR(SEARCH('Listados Datos'!$P$3,Z534)))</xm:f>
            <xm:f>'Listados Datos'!$P$3</xm:f>
            <x14:dxf>
              <fill>
                <patternFill>
                  <bgColor rgb="FF99CC00"/>
                </patternFill>
              </fill>
            </x14:dxf>
          </x14:cfRule>
          <x14:cfRule type="containsText" priority="2942" operator="containsText" id="{2CA54432-BFE4-4AF1-A6DB-04F548677C77}">
            <xm:f>NOT(ISERROR(SEARCH('Listados Datos'!$P$4,Z534)))</xm:f>
            <xm:f>'Listados Datos'!$P$4</xm:f>
            <x14:dxf>
              <fill>
                <patternFill>
                  <bgColor rgb="FF33CC33"/>
                </patternFill>
              </fill>
            </x14:dxf>
          </x14:cfRule>
          <x14:cfRule type="containsText" priority="2943" operator="containsText" id="{D6D02A26-CE6B-4313-89CA-D049F3927869}">
            <xm:f>NOT(ISERROR(SEARCH('Listados Datos'!$P$5,Z534)))</xm:f>
            <xm:f>'Listados Datos'!$P$5</xm:f>
            <x14:dxf>
              <fill>
                <patternFill>
                  <bgColor rgb="FFFFFF00"/>
                </patternFill>
              </fill>
            </x14:dxf>
          </x14:cfRule>
          <x14:cfRule type="containsText" priority="2944" operator="containsText" id="{668E8ED9-F83F-465D-9C2E-20CC663DC414}">
            <xm:f>NOT(ISERROR(SEARCH('Listados Datos'!$P$6,Z534)))</xm:f>
            <xm:f>'Listados Datos'!$P$6</xm:f>
            <x14:dxf>
              <fill>
                <patternFill>
                  <bgColor rgb="FFFFC000"/>
                </patternFill>
              </fill>
            </x14:dxf>
          </x14:cfRule>
          <x14:cfRule type="containsText" priority="2945" operator="containsText" id="{132065FB-4993-44AF-A74F-5EFCD8BD9BA7}">
            <xm:f>NOT(ISERROR(SEARCH('Listados Datos'!$P$7,Z534)))</xm:f>
            <xm:f>'Listados Datos'!$P$7</xm:f>
            <x14:dxf>
              <fill>
                <patternFill>
                  <bgColor rgb="FFFF0000"/>
                </patternFill>
              </fill>
            </x14:dxf>
          </x14:cfRule>
          <xm:sqref>Z534:Z535</xm:sqref>
        </x14:conditionalFormatting>
        <x14:conditionalFormatting xmlns:xm="http://schemas.microsoft.com/office/excel/2006/main">
          <x14:cfRule type="containsText" priority="2913" operator="containsText" id="{E48A58CF-E187-45FB-BECE-0939E7C024EA}">
            <xm:f>NOT(ISERROR(SEARCH('Listados Datos'!$T$3,AT535)))</xm:f>
            <xm:f>'Listados Datos'!$T$3</xm:f>
            <x14:dxf>
              <fill>
                <patternFill patternType="solid">
                  <bgColor rgb="FFC00000"/>
                </patternFill>
              </fill>
            </x14:dxf>
          </x14:cfRule>
          <x14:cfRule type="containsText" priority="2914" operator="containsText" id="{9EFC2179-B453-4340-876F-E12FE9285B47}">
            <xm:f>NOT(ISERROR(SEARCH('Listados Datos'!$T$4,AT535)))</xm:f>
            <xm:f>'Listados Datos'!$T$4</xm:f>
            <x14:dxf>
              <font>
                <b/>
                <i val="0"/>
                <color theme="0"/>
              </font>
              <fill>
                <patternFill>
                  <bgColor rgb="FFE26B0A"/>
                </patternFill>
              </fill>
            </x14:dxf>
          </x14:cfRule>
          <x14:cfRule type="containsText" priority="2915" operator="containsText" id="{F9EC8D6E-95E2-4C1B-9E7A-1C28257CB514}">
            <xm:f>NOT(ISERROR(SEARCH('Listados Datos'!$T$5,AT535)))</xm:f>
            <xm:f>'Listados Datos'!$T$5</xm:f>
            <x14:dxf>
              <font>
                <b/>
                <i val="0"/>
                <color auto="1"/>
              </font>
              <fill>
                <patternFill>
                  <bgColor rgb="FFFFFF00"/>
                </patternFill>
              </fill>
            </x14:dxf>
          </x14:cfRule>
          <x14:cfRule type="containsText" priority="2916" operator="containsText" id="{EA9DA7F9-A261-4AD1-8C19-B706229EC8DA}">
            <xm:f>NOT(ISERROR(SEARCH('Listados Datos'!$T$6,AT535)))</xm:f>
            <xm:f>'Listados Datos'!$T$6</xm:f>
            <x14:dxf>
              <font>
                <b/>
                <i val="0"/>
              </font>
              <fill>
                <patternFill>
                  <bgColor rgb="FF92D050"/>
                </patternFill>
              </fill>
            </x14:dxf>
          </x14:cfRule>
          <xm:sqref>AT535</xm:sqref>
        </x14:conditionalFormatting>
        <x14:conditionalFormatting xmlns:xm="http://schemas.microsoft.com/office/excel/2006/main">
          <x14:cfRule type="containsText" priority="2861" operator="containsText" id="{3DFA6317-8D07-47F0-9684-FCDC3DA578C1}">
            <xm:f>NOT(ISERROR(SEARCH('Listados Datos'!$P$3,AR536)))</xm:f>
            <xm:f>'Listados Datos'!$P$3</xm:f>
            <x14:dxf>
              <fill>
                <patternFill>
                  <bgColor rgb="FF99CC00"/>
                </patternFill>
              </fill>
            </x14:dxf>
          </x14:cfRule>
          <x14:cfRule type="containsText" priority="2862" operator="containsText" id="{A7F65FF3-5EF1-46FC-B260-CD937C4A07A2}">
            <xm:f>NOT(ISERROR(SEARCH('Listados Datos'!$P$4,AR536)))</xm:f>
            <xm:f>'Listados Datos'!$P$4</xm:f>
            <x14:dxf>
              <fill>
                <patternFill>
                  <bgColor rgb="FF33CC33"/>
                </patternFill>
              </fill>
            </x14:dxf>
          </x14:cfRule>
          <x14:cfRule type="containsText" priority="2863" operator="containsText" id="{8BC98EA1-0FD2-4FBC-AC58-AA8B5B90596F}">
            <xm:f>NOT(ISERROR(SEARCH('Listados Datos'!$P$5,AR536)))</xm:f>
            <xm:f>'Listados Datos'!$P$5</xm:f>
            <x14:dxf>
              <fill>
                <patternFill>
                  <bgColor rgb="FFFFFF00"/>
                </patternFill>
              </fill>
            </x14:dxf>
          </x14:cfRule>
          <x14:cfRule type="containsText" priority="2864" operator="containsText" id="{AC13C294-D7D7-4C55-B710-92FFCD54A9DF}">
            <xm:f>NOT(ISERROR(SEARCH('Listados Datos'!$P$6,AR536)))</xm:f>
            <xm:f>'Listados Datos'!$P$6</xm:f>
            <x14:dxf>
              <fill>
                <patternFill>
                  <bgColor rgb="FFFFC000"/>
                </patternFill>
              </fill>
            </x14:dxf>
          </x14:cfRule>
          <x14:cfRule type="containsText" priority="2865" operator="containsText" id="{97203003-C088-4CB4-AAE9-8E239B69AB5D}">
            <xm:f>NOT(ISERROR(SEARCH('Listados Datos'!$P$7,AR536)))</xm:f>
            <xm:f>'Listados Datos'!$P$7</xm:f>
            <x14:dxf>
              <fill>
                <patternFill>
                  <bgColor rgb="FFFF0000"/>
                </patternFill>
              </fill>
            </x14:dxf>
          </x14:cfRule>
          <xm:sqref>AR536</xm:sqref>
        </x14:conditionalFormatting>
        <x14:conditionalFormatting xmlns:xm="http://schemas.microsoft.com/office/excel/2006/main">
          <x14:cfRule type="containsText" priority="2899" operator="containsText" id="{D8ADAD9B-481E-4B4E-8CB5-88EB20906D31}">
            <xm:f>NOT(ISERROR(SEARCH('Listados Datos'!$T$3,AF536)))</xm:f>
            <xm:f>'Listados Datos'!$T$3</xm:f>
            <x14:dxf>
              <fill>
                <patternFill patternType="solid">
                  <bgColor rgb="FFC00000"/>
                </patternFill>
              </fill>
            </x14:dxf>
          </x14:cfRule>
          <x14:cfRule type="containsText" priority="2900" operator="containsText" id="{E18528F6-0C9C-4B96-B721-39C3FAC864F9}">
            <xm:f>NOT(ISERROR(SEARCH('Listados Datos'!$T$4,AF536)))</xm:f>
            <xm:f>'Listados Datos'!$T$4</xm:f>
            <x14:dxf>
              <font>
                <b/>
                <i val="0"/>
                <color theme="0"/>
              </font>
              <fill>
                <patternFill>
                  <bgColor rgb="FFE26B0A"/>
                </patternFill>
              </fill>
            </x14:dxf>
          </x14:cfRule>
          <x14:cfRule type="containsText" priority="2901" operator="containsText" id="{A062E608-E2C7-43E1-BE95-523BA8E6B81D}">
            <xm:f>NOT(ISERROR(SEARCH('Listados Datos'!$T$5,AF536)))</xm:f>
            <xm:f>'Listados Datos'!$T$5</xm:f>
            <x14:dxf>
              <font>
                <b/>
                <i val="0"/>
                <color auto="1"/>
              </font>
              <fill>
                <patternFill>
                  <bgColor rgb="FFFFFF00"/>
                </patternFill>
              </fill>
            </x14:dxf>
          </x14:cfRule>
          <x14:cfRule type="containsText" priority="2902" operator="containsText" id="{D8B63800-FD06-40DA-95A3-CCD96320530F}">
            <xm:f>NOT(ISERROR(SEARCH('Listados Datos'!$T$6,AF536)))</xm:f>
            <xm:f>'Listados Datos'!$T$6</xm:f>
            <x14:dxf>
              <font>
                <b/>
                <i val="0"/>
              </font>
              <fill>
                <patternFill>
                  <bgColor rgb="FF92D050"/>
                </patternFill>
              </fill>
            </x14:dxf>
          </x14:cfRule>
          <xm:sqref>AF536</xm:sqref>
        </x14:conditionalFormatting>
        <x14:conditionalFormatting xmlns:xm="http://schemas.microsoft.com/office/excel/2006/main">
          <x14:cfRule type="containsText" priority="2895" operator="containsText" id="{C0FE702A-6D6D-4388-A742-854607F5596D}">
            <xm:f>NOT(ISERROR(SEARCH('Listados Datos'!$T$3,AB536)))</xm:f>
            <xm:f>'Listados Datos'!$T$3</xm:f>
            <x14:dxf>
              <fill>
                <patternFill patternType="solid">
                  <bgColor rgb="FFC00000"/>
                </patternFill>
              </fill>
            </x14:dxf>
          </x14:cfRule>
          <x14:cfRule type="containsText" priority="2896" operator="containsText" id="{FA2AF710-C067-49F0-9D0B-7AD69E4C8E82}">
            <xm:f>NOT(ISERROR(SEARCH('Listados Datos'!$T$4,AB536)))</xm:f>
            <xm:f>'Listados Datos'!$T$4</xm:f>
            <x14:dxf>
              <font>
                <b/>
                <i val="0"/>
                <color theme="0"/>
              </font>
              <fill>
                <patternFill>
                  <bgColor rgb="FFE26B0A"/>
                </patternFill>
              </fill>
            </x14:dxf>
          </x14:cfRule>
          <x14:cfRule type="containsText" priority="2897" operator="containsText" id="{E8EF2F8B-7180-4ADC-8691-63D6D7CC696B}">
            <xm:f>NOT(ISERROR(SEARCH('Listados Datos'!$T$5,AB536)))</xm:f>
            <xm:f>'Listados Datos'!$T$5</xm:f>
            <x14:dxf>
              <font>
                <b/>
                <i val="0"/>
                <color auto="1"/>
              </font>
              <fill>
                <patternFill>
                  <bgColor rgb="FFFFFF00"/>
                </patternFill>
              </fill>
            </x14:dxf>
          </x14:cfRule>
          <x14:cfRule type="containsText" priority="2898" operator="containsText" id="{0F1AD1AF-0E0B-428E-9DEA-77AC15DC8DC0}">
            <xm:f>NOT(ISERROR(SEARCH('Listados Datos'!$T$6,AB536)))</xm:f>
            <xm:f>'Listados Datos'!$T$6</xm:f>
            <x14:dxf>
              <font>
                <b/>
                <i val="0"/>
              </font>
              <fill>
                <patternFill>
                  <bgColor rgb="FF92D050"/>
                </patternFill>
              </fill>
            </x14:dxf>
          </x14:cfRule>
          <xm:sqref>AB536</xm:sqref>
        </x14:conditionalFormatting>
        <x14:conditionalFormatting xmlns:xm="http://schemas.microsoft.com/office/excel/2006/main">
          <x14:cfRule type="containsText" priority="2885" operator="containsText" id="{FB6DFAC3-DDF7-4C3F-99CE-385CEE7D8D67}">
            <xm:f>NOT(ISERROR(SEARCH('Listados Datos'!$P$3,Z536)))</xm:f>
            <xm:f>'Listados Datos'!$P$3</xm:f>
            <x14:dxf>
              <fill>
                <patternFill>
                  <bgColor rgb="FF99CC00"/>
                </patternFill>
              </fill>
            </x14:dxf>
          </x14:cfRule>
          <x14:cfRule type="containsText" priority="2886" operator="containsText" id="{1D562E90-2027-4F9B-99EB-A83DDEA444DA}">
            <xm:f>NOT(ISERROR(SEARCH('Listados Datos'!$P$4,Z536)))</xm:f>
            <xm:f>'Listados Datos'!$P$4</xm:f>
            <x14:dxf>
              <fill>
                <patternFill>
                  <bgColor rgb="FF33CC33"/>
                </patternFill>
              </fill>
            </x14:dxf>
          </x14:cfRule>
          <x14:cfRule type="containsText" priority="2887" operator="containsText" id="{44CCC995-BEE6-48CF-A792-5CDB33D333EC}">
            <xm:f>NOT(ISERROR(SEARCH('Listados Datos'!$P$5,Z536)))</xm:f>
            <xm:f>'Listados Datos'!$P$5</xm:f>
            <x14:dxf>
              <fill>
                <patternFill>
                  <bgColor rgb="FFFFFF00"/>
                </patternFill>
              </fill>
            </x14:dxf>
          </x14:cfRule>
          <x14:cfRule type="containsText" priority="2888" operator="containsText" id="{E2D7DE29-3CC7-4AE0-85AD-0638302AF1E1}">
            <xm:f>NOT(ISERROR(SEARCH('Listados Datos'!$P$6,Z536)))</xm:f>
            <xm:f>'Listados Datos'!$P$6</xm:f>
            <x14:dxf>
              <fill>
                <patternFill>
                  <bgColor rgb="FFFFC000"/>
                </patternFill>
              </fill>
            </x14:dxf>
          </x14:cfRule>
          <x14:cfRule type="containsText" priority="2889" operator="containsText" id="{AF4D40A4-700D-4128-A94D-453F6E9AC61A}">
            <xm:f>NOT(ISERROR(SEARCH('Listados Datos'!$P$7,Z536)))</xm:f>
            <xm:f>'Listados Datos'!$P$7</xm:f>
            <x14:dxf>
              <fill>
                <patternFill>
                  <bgColor rgb="FFFF0000"/>
                </patternFill>
              </fill>
            </x14:dxf>
          </x14:cfRule>
          <xm:sqref>Z536</xm:sqref>
        </x14:conditionalFormatting>
        <x14:conditionalFormatting xmlns:xm="http://schemas.microsoft.com/office/excel/2006/main">
          <x14:cfRule type="containsText" priority="2871" operator="containsText" id="{2899DAD5-DE27-43D9-9D48-73BC4D887D31}">
            <xm:f>NOT(ISERROR(SEARCH('Listados Datos'!$T$3,AT536)))</xm:f>
            <xm:f>'Listados Datos'!$T$3</xm:f>
            <x14:dxf>
              <fill>
                <patternFill patternType="solid">
                  <bgColor rgb="FFC00000"/>
                </patternFill>
              </fill>
            </x14:dxf>
          </x14:cfRule>
          <x14:cfRule type="containsText" priority="2872" operator="containsText" id="{4A4BDF82-02ED-478E-B6C5-FB9B7679BB3B}">
            <xm:f>NOT(ISERROR(SEARCH('Listados Datos'!$T$4,AT536)))</xm:f>
            <xm:f>'Listados Datos'!$T$4</xm:f>
            <x14:dxf>
              <font>
                <b/>
                <i val="0"/>
                <color theme="0"/>
              </font>
              <fill>
                <patternFill>
                  <bgColor rgb="FFE26B0A"/>
                </patternFill>
              </fill>
            </x14:dxf>
          </x14:cfRule>
          <x14:cfRule type="containsText" priority="2873" operator="containsText" id="{5146B239-A5AA-454F-8F73-12B6C9A2D3B0}">
            <xm:f>NOT(ISERROR(SEARCH('Listados Datos'!$T$5,AT536)))</xm:f>
            <xm:f>'Listados Datos'!$T$5</xm:f>
            <x14:dxf>
              <font>
                <b/>
                <i val="0"/>
                <color auto="1"/>
              </font>
              <fill>
                <patternFill>
                  <bgColor rgb="FFFFFF00"/>
                </patternFill>
              </fill>
            </x14:dxf>
          </x14:cfRule>
          <x14:cfRule type="containsText" priority="2874" operator="containsText" id="{D01A169D-A502-45FE-BD3C-9375430CD355}">
            <xm:f>NOT(ISERROR(SEARCH('Listados Datos'!$T$6,AT536)))</xm:f>
            <xm:f>'Listados Datos'!$T$6</xm:f>
            <x14:dxf>
              <font>
                <b/>
                <i val="0"/>
              </font>
              <fill>
                <patternFill>
                  <bgColor rgb="FF92D050"/>
                </patternFill>
              </fill>
            </x14:dxf>
          </x14:cfRule>
          <xm:sqref>AT536</xm:sqref>
        </x14:conditionalFormatting>
        <x14:conditionalFormatting xmlns:xm="http://schemas.microsoft.com/office/excel/2006/main">
          <x14:cfRule type="containsText" priority="2711" operator="containsText" id="{4120BCE5-3B74-4790-B041-D62E83377D94}">
            <xm:f>NOT(ISERROR(SEARCH('Listados Datos'!$P$3,AR547)))</xm:f>
            <xm:f>'Listados Datos'!$P$3</xm:f>
            <x14:dxf>
              <fill>
                <patternFill>
                  <bgColor rgb="FF99CC00"/>
                </patternFill>
              </fill>
            </x14:dxf>
          </x14:cfRule>
          <x14:cfRule type="containsText" priority="2712" operator="containsText" id="{AE7AE3D8-D247-4C4D-A4E6-1059677BBB33}">
            <xm:f>NOT(ISERROR(SEARCH('Listados Datos'!$P$4,AR547)))</xm:f>
            <xm:f>'Listados Datos'!$P$4</xm:f>
            <x14:dxf>
              <fill>
                <patternFill>
                  <bgColor rgb="FF33CC33"/>
                </patternFill>
              </fill>
            </x14:dxf>
          </x14:cfRule>
          <x14:cfRule type="containsText" priority="2713" operator="containsText" id="{750CADF9-2787-4017-BE27-408F1E2496DC}">
            <xm:f>NOT(ISERROR(SEARCH('Listados Datos'!$P$5,AR547)))</xm:f>
            <xm:f>'Listados Datos'!$P$5</xm:f>
            <x14:dxf>
              <fill>
                <patternFill>
                  <bgColor rgb="FFFFFF00"/>
                </patternFill>
              </fill>
            </x14:dxf>
          </x14:cfRule>
          <x14:cfRule type="containsText" priority="2714" operator="containsText" id="{77D204D4-D431-41A3-8E05-DC963A16848F}">
            <xm:f>NOT(ISERROR(SEARCH('Listados Datos'!$P$6,AR547)))</xm:f>
            <xm:f>'Listados Datos'!$P$6</xm:f>
            <x14:dxf>
              <fill>
                <patternFill>
                  <bgColor rgb="FFFFC000"/>
                </patternFill>
              </fill>
            </x14:dxf>
          </x14:cfRule>
          <x14:cfRule type="containsText" priority="2715" operator="containsText" id="{C584CEBF-3E6B-4F15-8981-F0D119FEE770}">
            <xm:f>NOT(ISERROR(SEARCH('Listados Datos'!$P$7,AR547)))</xm:f>
            <xm:f>'Listados Datos'!$P$7</xm:f>
            <x14:dxf>
              <fill>
                <patternFill>
                  <bgColor rgb="FFFF0000"/>
                </patternFill>
              </fill>
            </x14:dxf>
          </x14:cfRule>
          <xm:sqref>AR547</xm:sqref>
        </x14:conditionalFormatting>
        <x14:conditionalFormatting xmlns:xm="http://schemas.microsoft.com/office/excel/2006/main">
          <x14:cfRule type="containsText" priority="2777" operator="containsText" id="{C9E293D7-4468-4967-A1D5-002C9250A160}">
            <xm:f>NOT(ISERROR(SEARCH('Listados Datos'!$T$3,AT549)))</xm:f>
            <xm:f>'Listados Datos'!$T$3</xm:f>
            <x14:dxf>
              <fill>
                <patternFill patternType="solid">
                  <bgColor rgb="FFC00000"/>
                </patternFill>
              </fill>
            </x14:dxf>
          </x14:cfRule>
          <x14:cfRule type="containsText" priority="2778" operator="containsText" id="{38BB1B01-7864-4685-BFF3-BF2B90DA1044}">
            <xm:f>NOT(ISERROR(SEARCH('Listados Datos'!$T$4,AT549)))</xm:f>
            <xm:f>'Listados Datos'!$T$4</xm:f>
            <x14:dxf>
              <font>
                <b/>
                <i val="0"/>
                <color theme="0"/>
              </font>
              <fill>
                <patternFill>
                  <bgColor rgb="FFE26B0A"/>
                </patternFill>
              </fill>
            </x14:dxf>
          </x14:cfRule>
          <x14:cfRule type="containsText" priority="2779" operator="containsText" id="{6452F1E1-D7C3-43B9-8255-E313D572A03E}">
            <xm:f>NOT(ISERROR(SEARCH('Listados Datos'!$T$5,AT549)))</xm:f>
            <xm:f>'Listados Datos'!$T$5</xm:f>
            <x14:dxf>
              <font>
                <b/>
                <i val="0"/>
                <color auto="1"/>
              </font>
              <fill>
                <patternFill>
                  <bgColor rgb="FFFFFF00"/>
                </patternFill>
              </fill>
            </x14:dxf>
          </x14:cfRule>
          <x14:cfRule type="containsText" priority="2780" operator="containsText" id="{1AC1DC72-89D4-48BC-A8D7-CB8A2F7359C3}">
            <xm:f>NOT(ISERROR(SEARCH('Listados Datos'!$T$6,AT549)))</xm:f>
            <xm:f>'Listados Datos'!$T$6</xm:f>
            <x14:dxf>
              <font>
                <b/>
                <i val="0"/>
              </font>
              <fill>
                <patternFill>
                  <bgColor rgb="FF92D050"/>
                </patternFill>
              </fill>
            </x14:dxf>
          </x14:cfRule>
          <xm:sqref>AT549</xm:sqref>
        </x14:conditionalFormatting>
        <x14:conditionalFormatting xmlns:xm="http://schemas.microsoft.com/office/excel/2006/main">
          <x14:cfRule type="containsText" priority="2767" operator="containsText" id="{B98BCF3D-A823-43D0-8F84-D0EFAE81C41A}">
            <xm:f>NOT(ISERROR(SEARCH('Listados Datos'!$P$3,AR549)))</xm:f>
            <xm:f>'Listados Datos'!$P$3</xm:f>
            <x14:dxf>
              <fill>
                <patternFill>
                  <bgColor rgb="FF99CC00"/>
                </patternFill>
              </fill>
            </x14:dxf>
          </x14:cfRule>
          <x14:cfRule type="containsText" priority="2768" operator="containsText" id="{0CE12F45-948B-47E8-B5FE-D1E638EA4E5A}">
            <xm:f>NOT(ISERROR(SEARCH('Listados Datos'!$P$4,AR549)))</xm:f>
            <xm:f>'Listados Datos'!$P$4</xm:f>
            <x14:dxf>
              <fill>
                <patternFill>
                  <bgColor rgb="FF33CC33"/>
                </patternFill>
              </fill>
            </x14:dxf>
          </x14:cfRule>
          <x14:cfRule type="containsText" priority="2769" operator="containsText" id="{5D0032DE-A075-42D0-878F-C327A88E11D8}">
            <xm:f>NOT(ISERROR(SEARCH('Listados Datos'!$P$5,AR549)))</xm:f>
            <xm:f>'Listados Datos'!$P$5</xm:f>
            <x14:dxf>
              <fill>
                <patternFill>
                  <bgColor rgb="FFFFFF00"/>
                </patternFill>
              </fill>
            </x14:dxf>
          </x14:cfRule>
          <x14:cfRule type="containsText" priority="2770" operator="containsText" id="{D4BFC815-3880-4F23-ABDD-F421D3DD5277}">
            <xm:f>NOT(ISERROR(SEARCH('Listados Datos'!$P$6,AR549)))</xm:f>
            <xm:f>'Listados Datos'!$P$6</xm:f>
            <x14:dxf>
              <fill>
                <patternFill>
                  <bgColor rgb="FFFFC000"/>
                </patternFill>
              </fill>
            </x14:dxf>
          </x14:cfRule>
          <x14:cfRule type="containsText" priority="2771" operator="containsText" id="{8055A31E-DF38-47F8-8576-A45F0645AA05}">
            <xm:f>NOT(ISERROR(SEARCH('Listados Datos'!$P$7,AR549)))</xm:f>
            <xm:f>'Listados Datos'!$P$7</xm:f>
            <x14:dxf>
              <fill>
                <patternFill>
                  <bgColor rgb="FFFF0000"/>
                </patternFill>
              </fill>
            </x14:dxf>
          </x14:cfRule>
          <xm:sqref>AR549</xm:sqref>
        </x14:conditionalFormatting>
        <x14:conditionalFormatting xmlns:xm="http://schemas.microsoft.com/office/excel/2006/main">
          <x14:cfRule type="containsText" priority="2735" operator="containsText" id="{9CFA8FE9-BB4C-437B-9168-E5BA8AFF7C3F}">
            <xm:f>NOT(ISERROR(SEARCH('Listados Datos'!$T$3,AT546)))</xm:f>
            <xm:f>'Listados Datos'!$T$3</xm:f>
            <x14:dxf>
              <fill>
                <patternFill patternType="solid">
                  <bgColor rgb="FFC00000"/>
                </patternFill>
              </fill>
            </x14:dxf>
          </x14:cfRule>
          <x14:cfRule type="containsText" priority="2736" operator="containsText" id="{B88F4F40-FC40-4155-9703-D0110ED4D40F}">
            <xm:f>NOT(ISERROR(SEARCH('Listados Datos'!$T$4,AT546)))</xm:f>
            <xm:f>'Listados Datos'!$T$4</xm:f>
            <x14:dxf>
              <font>
                <b/>
                <i val="0"/>
                <color theme="0"/>
              </font>
              <fill>
                <patternFill>
                  <bgColor rgb="FFE26B0A"/>
                </patternFill>
              </fill>
            </x14:dxf>
          </x14:cfRule>
          <x14:cfRule type="containsText" priority="2737" operator="containsText" id="{9D7392E4-D52C-4CAC-8592-CDA5C28A286E}">
            <xm:f>NOT(ISERROR(SEARCH('Listados Datos'!$T$5,AT546)))</xm:f>
            <xm:f>'Listados Datos'!$T$5</xm:f>
            <x14:dxf>
              <font>
                <b/>
                <i val="0"/>
                <color auto="1"/>
              </font>
              <fill>
                <patternFill>
                  <bgColor rgb="FFFFFF00"/>
                </patternFill>
              </fill>
            </x14:dxf>
          </x14:cfRule>
          <x14:cfRule type="containsText" priority="2738" operator="containsText" id="{48D44C2E-14A8-40E5-BC4A-FEA35C56B022}">
            <xm:f>NOT(ISERROR(SEARCH('Listados Datos'!$T$6,AT546)))</xm:f>
            <xm:f>'Listados Datos'!$T$6</xm:f>
            <x14:dxf>
              <font>
                <b/>
                <i val="0"/>
              </font>
              <fill>
                <patternFill>
                  <bgColor rgb="FF92D050"/>
                </patternFill>
              </fill>
            </x14:dxf>
          </x14:cfRule>
          <xm:sqref>AT546</xm:sqref>
        </x14:conditionalFormatting>
        <x14:conditionalFormatting xmlns:xm="http://schemas.microsoft.com/office/excel/2006/main">
          <x14:cfRule type="containsText" priority="2725" operator="containsText" id="{C503081D-AB14-44C0-92F4-F0016DD6719A}">
            <xm:f>NOT(ISERROR(SEARCH('Listados Datos'!$P$3,AR546)))</xm:f>
            <xm:f>'Listados Datos'!$P$3</xm:f>
            <x14:dxf>
              <fill>
                <patternFill>
                  <bgColor rgb="FF99CC00"/>
                </patternFill>
              </fill>
            </x14:dxf>
          </x14:cfRule>
          <x14:cfRule type="containsText" priority="2726" operator="containsText" id="{514D1B8E-193A-4E7F-BDA2-06857F093AF5}">
            <xm:f>NOT(ISERROR(SEARCH('Listados Datos'!$P$4,AR546)))</xm:f>
            <xm:f>'Listados Datos'!$P$4</xm:f>
            <x14:dxf>
              <fill>
                <patternFill>
                  <bgColor rgb="FF33CC33"/>
                </patternFill>
              </fill>
            </x14:dxf>
          </x14:cfRule>
          <x14:cfRule type="containsText" priority="2727" operator="containsText" id="{2AB9FEED-7066-4F90-B315-0F6D0E2A5809}">
            <xm:f>NOT(ISERROR(SEARCH('Listados Datos'!$P$5,AR546)))</xm:f>
            <xm:f>'Listados Datos'!$P$5</xm:f>
            <x14:dxf>
              <fill>
                <patternFill>
                  <bgColor rgb="FFFFFF00"/>
                </patternFill>
              </fill>
            </x14:dxf>
          </x14:cfRule>
          <x14:cfRule type="containsText" priority="2728" operator="containsText" id="{413E884D-94A2-425A-916F-A8EE4664C44D}">
            <xm:f>NOT(ISERROR(SEARCH('Listados Datos'!$P$6,AR546)))</xm:f>
            <xm:f>'Listados Datos'!$P$6</xm:f>
            <x14:dxf>
              <fill>
                <patternFill>
                  <bgColor rgb="FFFFC000"/>
                </patternFill>
              </fill>
            </x14:dxf>
          </x14:cfRule>
          <x14:cfRule type="containsText" priority="2729" operator="containsText" id="{503A4318-A02C-40AD-B32C-39861C7EAA81}">
            <xm:f>NOT(ISERROR(SEARCH('Listados Datos'!$P$7,AR546)))</xm:f>
            <xm:f>'Listados Datos'!$P$7</xm:f>
            <x14:dxf>
              <fill>
                <patternFill>
                  <bgColor rgb="FFFF0000"/>
                </patternFill>
              </fill>
            </x14:dxf>
          </x14:cfRule>
          <xm:sqref>AR546</xm:sqref>
        </x14:conditionalFormatting>
        <x14:conditionalFormatting xmlns:xm="http://schemas.microsoft.com/office/excel/2006/main">
          <x14:cfRule type="containsText" priority="2843" operator="containsText" id="{FDFA71A6-6C69-4263-B5DB-0BD7F47AE247}">
            <xm:f>NOT(ISERROR(SEARCH('Listados Datos'!$T$3,AF544)))</xm:f>
            <xm:f>'Listados Datos'!$T$3</xm:f>
            <x14:dxf>
              <fill>
                <patternFill patternType="solid">
                  <bgColor rgb="FFC00000"/>
                </patternFill>
              </fill>
            </x14:dxf>
          </x14:cfRule>
          <x14:cfRule type="containsText" priority="2844" operator="containsText" id="{7D7B06CE-B98F-4130-9CD8-66D8FF9ECAC8}">
            <xm:f>NOT(ISERROR(SEARCH('Listados Datos'!$T$4,AF544)))</xm:f>
            <xm:f>'Listados Datos'!$T$4</xm:f>
            <x14:dxf>
              <font>
                <b/>
                <i val="0"/>
                <color theme="0"/>
              </font>
              <fill>
                <patternFill>
                  <bgColor rgb="FFE26B0A"/>
                </patternFill>
              </fill>
            </x14:dxf>
          </x14:cfRule>
          <x14:cfRule type="containsText" priority="2845" operator="containsText" id="{DE69A1EC-B5BC-4580-B666-DB6D00FF8E09}">
            <xm:f>NOT(ISERROR(SEARCH('Listados Datos'!$T$5,AF544)))</xm:f>
            <xm:f>'Listados Datos'!$T$5</xm:f>
            <x14:dxf>
              <font>
                <b/>
                <i val="0"/>
                <color auto="1"/>
              </font>
              <fill>
                <patternFill>
                  <bgColor rgb="FFFFFF00"/>
                </patternFill>
              </fill>
            </x14:dxf>
          </x14:cfRule>
          <x14:cfRule type="containsText" priority="2846" operator="containsText" id="{6288F94C-2177-48C3-B22D-C8860490FADA}">
            <xm:f>NOT(ISERROR(SEARCH('Listados Datos'!$T$6,AF544)))</xm:f>
            <xm:f>'Listados Datos'!$T$6</xm:f>
            <x14:dxf>
              <font>
                <b/>
                <i val="0"/>
              </font>
              <fill>
                <patternFill>
                  <bgColor rgb="FF92D050"/>
                </patternFill>
              </fill>
            </x14:dxf>
          </x14:cfRule>
          <xm:sqref>AF544:AF545 AF549</xm:sqref>
        </x14:conditionalFormatting>
        <x14:conditionalFormatting xmlns:xm="http://schemas.microsoft.com/office/excel/2006/main">
          <x14:cfRule type="containsText" priority="2839" operator="containsText" id="{1338B326-9F34-4A76-AA9F-22608DD4A6E2}">
            <xm:f>NOT(ISERROR(SEARCH('Listados Datos'!$T$3,AB544)))</xm:f>
            <xm:f>'Listados Datos'!$T$3</xm:f>
            <x14:dxf>
              <fill>
                <patternFill patternType="solid">
                  <bgColor rgb="FFC00000"/>
                </patternFill>
              </fill>
            </x14:dxf>
          </x14:cfRule>
          <x14:cfRule type="containsText" priority="2840" operator="containsText" id="{6953E886-F0C5-4B66-9AF5-83B9CF1E4D5F}">
            <xm:f>NOT(ISERROR(SEARCH('Listados Datos'!$T$4,AB544)))</xm:f>
            <xm:f>'Listados Datos'!$T$4</xm:f>
            <x14:dxf>
              <font>
                <b/>
                <i val="0"/>
                <color theme="0"/>
              </font>
              <fill>
                <patternFill>
                  <bgColor rgb="FFE26B0A"/>
                </patternFill>
              </fill>
            </x14:dxf>
          </x14:cfRule>
          <x14:cfRule type="containsText" priority="2841" operator="containsText" id="{510D16E7-9CD3-4E67-AACF-B56ACB0163EC}">
            <xm:f>NOT(ISERROR(SEARCH('Listados Datos'!$T$5,AB544)))</xm:f>
            <xm:f>'Listados Datos'!$T$5</xm:f>
            <x14:dxf>
              <font>
                <b/>
                <i val="0"/>
                <color auto="1"/>
              </font>
              <fill>
                <patternFill>
                  <bgColor rgb="FFFFFF00"/>
                </patternFill>
              </fill>
            </x14:dxf>
          </x14:cfRule>
          <x14:cfRule type="containsText" priority="2842" operator="containsText" id="{69652209-4856-40B0-A5C6-9FC1C39743BE}">
            <xm:f>NOT(ISERROR(SEARCH('Listados Datos'!$T$6,AB544)))</xm:f>
            <xm:f>'Listados Datos'!$T$6</xm:f>
            <x14:dxf>
              <font>
                <b/>
                <i val="0"/>
              </font>
              <fill>
                <patternFill>
                  <bgColor rgb="FF92D050"/>
                </patternFill>
              </fill>
            </x14:dxf>
          </x14:cfRule>
          <xm:sqref>AB544:AB545</xm:sqref>
        </x14:conditionalFormatting>
        <x14:conditionalFormatting xmlns:xm="http://schemas.microsoft.com/office/excel/2006/main">
          <x14:cfRule type="containsText" priority="2829" operator="containsText" id="{B1024031-86A8-4BB0-8F71-A90F55EDC47F}">
            <xm:f>NOT(ISERROR(SEARCH('Listados Datos'!$P$3,Z544)))</xm:f>
            <xm:f>'Listados Datos'!$P$3</xm:f>
            <x14:dxf>
              <fill>
                <patternFill>
                  <bgColor rgb="FF99CC00"/>
                </patternFill>
              </fill>
            </x14:dxf>
          </x14:cfRule>
          <x14:cfRule type="containsText" priority="2830" operator="containsText" id="{7DCC7B2C-0B20-4B49-AF62-39CE20434DE7}">
            <xm:f>NOT(ISERROR(SEARCH('Listados Datos'!$P$4,Z544)))</xm:f>
            <xm:f>'Listados Datos'!$P$4</xm:f>
            <x14:dxf>
              <fill>
                <patternFill>
                  <bgColor rgb="FF33CC33"/>
                </patternFill>
              </fill>
            </x14:dxf>
          </x14:cfRule>
          <x14:cfRule type="containsText" priority="2831" operator="containsText" id="{4D4B28F2-2619-457E-B382-3385E370E61E}">
            <xm:f>NOT(ISERROR(SEARCH('Listados Datos'!$P$5,Z544)))</xm:f>
            <xm:f>'Listados Datos'!$P$5</xm:f>
            <x14:dxf>
              <fill>
                <patternFill>
                  <bgColor rgb="FFFFFF00"/>
                </patternFill>
              </fill>
            </x14:dxf>
          </x14:cfRule>
          <x14:cfRule type="containsText" priority="2832" operator="containsText" id="{70FACA78-8F8C-4788-BF68-E97D5BE24F22}">
            <xm:f>NOT(ISERROR(SEARCH('Listados Datos'!$P$6,Z544)))</xm:f>
            <xm:f>'Listados Datos'!$P$6</xm:f>
            <x14:dxf>
              <fill>
                <patternFill>
                  <bgColor rgb="FFFFC000"/>
                </patternFill>
              </fill>
            </x14:dxf>
          </x14:cfRule>
          <x14:cfRule type="containsText" priority="2833" operator="containsText" id="{43998B01-36DB-46AD-8CD8-D78EC3A392E0}">
            <xm:f>NOT(ISERROR(SEARCH('Listados Datos'!$P$7,Z544)))</xm:f>
            <xm:f>'Listados Datos'!$P$7</xm:f>
            <x14:dxf>
              <fill>
                <patternFill>
                  <bgColor rgb="FFFF0000"/>
                </patternFill>
              </fill>
            </x14:dxf>
          </x14:cfRule>
          <xm:sqref>Z544:Z545</xm:sqref>
        </x14:conditionalFormatting>
        <x14:conditionalFormatting xmlns:xm="http://schemas.microsoft.com/office/excel/2006/main">
          <x14:cfRule type="containsText" priority="2805" operator="containsText" id="{CFF8D448-A3D1-4FDA-9023-E375CCFCBF67}">
            <xm:f>NOT(ISERROR(SEARCH('Listados Datos'!$T$3,AT544)))</xm:f>
            <xm:f>'Listados Datos'!$T$3</xm:f>
            <x14:dxf>
              <fill>
                <patternFill patternType="solid">
                  <bgColor rgb="FFC00000"/>
                </patternFill>
              </fill>
            </x14:dxf>
          </x14:cfRule>
          <x14:cfRule type="containsText" priority="2806" operator="containsText" id="{81F0EB83-C29C-44FC-8DD9-D31992BF299E}">
            <xm:f>NOT(ISERROR(SEARCH('Listados Datos'!$T$4,AT544)))</xm:f>
            <xm:f>'Listados Datos'!$T$4</xm:f>
            <x14:dxf>
              <font>
                <b/>
                <i val="0"/>
                <color theme="0"/>
              </font>
              <fill>
                <patternFill>
                  <bgColor rgb="FFE26B0A"/>
                </patternFill>
              </fill>
            </x14:dxf>
          </x14:cfRule>
          <x14:cfRule type="containsText" priority="2807" operator="containsText" id="{B59F90C7-B273-448A-816D-4DCF5AB42654}">
            <xm:f>NOT(ISERROR(SEARCH('Listados Datos'!$T$5,AT544)))</xm:f>
            <xm:f>'Listados Datos'!$T$5</xm:f>
            <x14:dxf>
              <font>
                <b/>
                <i val="0"/>
                <color auto="1"/>
              </font>
              <fill>
                <patternFill>
                  <bgColor rgb="FFFFFF00"/>
                </patternFill>
              </fill>
            </x14:dxf>
          </x14:cfRule>
          <x14:cfRule type="containsText" priority="2808" operator="containsText" id="{6849E672-1950-4360-9051-886711E4288E}">
            <xm:f>NOT(ISERROR(SEARCH('Listados Datos'!$T$6,AT544)))</xm:f>
            <xm:f>'Listados Datos'!$T$6</xm:f>
            <x14:dxf>
              <font>
                <b/>
                <i val="0"/>
              </font>
              <fill>
                <patternFill>
                  <bgColor rgb="FF92D050"/>
                </patternFill>
              </fill>
            </x14:dxf>
          </x14:cfRule>
          <xm:sqref>AT544</xm:sqref>
        </x14:conditionalFormatting>
        <x14:conditionalFormatting xmlns:xm="http://schemas.microsoft.com/office/excel/2006/main">
          <x14:cfRule type="containsText" priority="2795" operator="containsText" id="{C16BE046-E278-4FD7-9C91-F0FDA76144B5}">
            <xm:f>NOT(ISERROR(SEARCH('Listados Datos'!$P$3,AR544)))</xm:f>
            <xm:f>'Listados Datos'!$P$3</xm:f>
            <x14:dxf>
              <fill>
                <patternFill>
                  <bgColor rgb="FF99CC00"/>
                </patternFill>
              </fill>
            </x14:dxf>
          </x14:cfRule>
          <x14:cfRule type="containsText" priority="2796" operator="containsText" id="{A5610AC8-CD19-4203-9BAA-1F4178F5F13C}">
            <xm:f>NOT(ISERROR(SEARCH('Listados Datos'!$P$4,AR544)))</xm:f>
            <xm:f>'Listados Datos'!$P$4</xm:f>
            <x14:dxf>
              <fill>
                <patternFill>
                  <bgColor rgb="FF33CC33"/>
                </patternFill>
              </fill>
            </x14:dxf>
          </x14:cfRule>
          <x14:cfRule type="containsText" priority="2797" operator="containsText" id="{BF80062D-8030-4E1F-B8D5-FFBCC3D27D48}">
            <xm:f>NOT(ISERROR(SEARCH('Listados Datos'!$P$5,AR544)))</xm:f>
            <xm:f>'Listados Datos'!$P$5</xm:f>
            <x14:dxf>
              <fill>
                <patternFill>
                  <bgColor rgb="FFFFFF00"/>
                </patternFill>
              </fill>
            </x14:dxf>
          </x14:cfRule>
          <x14:cfRule type="containsText" priority="2798" operator="containsText" id="{1A8C782A-3FBC-4872-A496-F24F69AFDB73}">
            <xm:f>NOT(ISERROR(SEARCH('Listados Datos'!$P$6,AR544)))</xm:f>
            <xm:f>'Listados Datos'!$P$6</xm:f>
            <x14:dxf>
              <fill>
                <patternFill>
                  <bgColor rgb="FFFFC000"/>
                </patternFill>
              </fill>
            </x14:dxf>
          </x14:cfRule>
          <x14:cfRule type="containsText" priority="2799" operator="containsText" id="{6D6BFF5D-1590-4003-869A-AF159DE386E5}">
            <xm:f>NOT(ISERROR(SEARCH('Listados Datos'!$P$7,AR544)))</xm:f>
            <xm:f>'Listados Datos'!$P$7</xm:f>
            <x14:dxf>
              <fill>
                <patternFill>
                  <bgColor rgb="FFFF0000"/>
                </patternFill>
              </fill>
            </x14:dxf>
          </x14:cfRule>
          <xm:sqref>AR544</xm:sqref>
        </x14:conditionalFormatting>
        <x14:conditionalFormatting xmlns:xm="http://schemas.microsoft.com/office/excel/2006/main">
          <x14:cfRule type="containsText" priority="2791" operator="containsText" id="{C6DB317F-C92D-4C51-BBBB-62F81C3CF9C1}">
            <xm:f>NOT(ISERROR(SEARCH('Listados Datos'!$T$3,AT545)))</xm:f>
            <xm:f>'Listados Datos'!$T$3</xm:f>
            <x14:dxf>
              <fill>
                <patternFill patternType="solid">
                  <bgColor rgb="FFC00000"/>
                </patternFill>
              </fill>
            </x14:dxf>
          </x14:cfRule>
          <x14:cfRule type="containsText" priority="2792" operator="containsText" id="{E11B78DC-6FBE-4680-9EB3-6124552BAFE7}">
            <xm:f>NOT(ISERROR(SEARCH('Listados Datos'!$T$4,AT545)))</xm:f>
            <xm:f>'Listados Datos'!$T$4</xm:f>
            <x14:dxf>
              <font>
                <b/>
                <i val="0"/>
                <color theme="0"/>
              </font>
              <fill>
                <patternFill>
                  <bgColor rgb="FFE26B0A"/>
                </patternFill>
              </fill>
            </x14:dxf>
          </x14:cfRule>
          <x14:cfRule type="containsText" priority="2793" operator="containsText" id="{4809A468-1742-4332-8197-24BA6FCC6672}">
            <xm:f>NOT(ISERROR(SEARCH('Listados Datos'!$T$5,AT545)))</xm:f>
            <xm:f>'Listados Datos'!$T$5</xm:f>
            <x14:dxf>
              <font>
                <b/>
                <i val="0"/>
                <color auto="1"/>
              </font>
              <fill>
                <patternFill>
                  <bgColor rgb="FFFFFF00"/>
                </patternFill>
              </fill>
            </x14:dxf>
          </x14:cfRule>
          <x14:cfRule type="containsText" priority="2794" operator="containsText" id="{7D184FDD-0C75-450F-9EBB-601E70A622EF}">
            <xm:f>NOT(ISERROR(SEARCH('Listados Datos'!$T$6,AT545)))</xm:f>
            <xm:f>'Listados Datos'!$T$6</xm:f>
            <x14:dxf>
              <font>
                <b/>
                <i val="0"/>
              </font>
              <fill>
                <patternFill>
                  <bgColor rgb="FF92D050"/>
                </patternFill>
              </fill>
            </x14:dxf>
          </x14:cfRule>
          <xm:sqref>AT545</xm:sqref>
        </x14:conditionalFormatting>
        <x14:conditionalFormatting xmlns:xm="http://schemas.microsoft.com/office/excel/2006/main">
          <x14:cfRule type="containsText" priority="2781" operator="containsText" id="{07B280F3-0663-4152-85DC-72F376752F7A}">
            <xm:f>NOT(ISERROR(SEARCH('Listados Datos'!$P$3,AR545)))</xm:f>
            <xm:f>'Listados Datos'!$P$3</xm:f>
            <x14:dxf>
              <fill>
                <patternFill>
                  <bgColor rgb="FF99CC00"/>
                </patternFill>
              </fill>
            </x14:dxf>
          </x14:cfRule>
          <x14:cfRule type="containsText" priority="2782" operator="containsText" id="{01E98BBB-298F-4FA1-B417-0069CDD5D363}">
            <xm:f>NOT(ISERROR(SEARCH('Listados Datos'!$P$4,AR545)))</xm:f>
            <xm:f>'Listados Datos'!$P$4</xm:f>
            <x14:dxf>
              <fill>
                <patternFill>
                  <bgColor rgb="FF33CC33"/>
                </patternFill>
              </fill>
            </x14:dxf>
          </x14:cfRule>
          <x14:cfRule type="containsText" priority="2783" operator="containsText" id="{9AB22D09-BD78-4FD5-8494-CB122CAB19A9}">
            <xm:f>NOT(ISERROR(SEARCH('Listados Datos'!$P$5,AR545)))</xm:f>
            <xm:f>'Listados Datos'!$P$5</xm:f>
            <x14:dxf>
              <fill>
                <patternFill>
                  <bgColor rgb="FFFFFF00"/>
                </patternFill>
              </fill>
            </x14:dxf>
          </x14:cfRule>
          <x14:cfRule type="containsText" priority="2784" operator="containsText" id="{68437369-2031-4C47-9D3B-DCE5805D149D}">
            <xm:f>NOT(ISERROR(SEARCH('Listados Datos'!$P$6,AR545)))</xm:f>
            <xm:f>'Listados Datos'!$P$6</xm:f>
            <x14:dxf>
              <fill>
                <patternFill>
                  <bgColor rgb="FFFFC000"/>
                </patternFill>
              </fill>
            </x14:dxf>
          </x14:cfRule>
          <x14:cfRule type="containsText" priority="2785" operator="containsText" id="{D18760F0-B491-4763-B3B7-157A80BA6A13}">
            <xm:f>NOT(ISERROR(SEARCH('Listados Datos'!$P$7,AR545)))</xm:f>
            <xm:f>'Listados Datos'!$P$7</xm:f>
            <x14:dxf>
              <fill>
                <patternFill>
                  <bgColor rgb="FFFF0000"/>
                </patternFill>
              </fill>
            </x14:dxf>
          </x14:cfRule>
          <xm:sqref>AR545</xm:sqref>
        </x14:conditionalFormatting>
        <x14:conditionalFormatting xmlns:xm="http://schemas.microsoft.com/office/excel/2006/main">
          <x14:cfRule type="containsText" priority="2763" operator="containsText" id="{6D794C2C-C3A2-4400-BEDC-1D0552F70FCE}">
            <xm:f>NOT(ISERROR(SEARCH('Listados Datos'!$T$3,AF546)))</xm:f>
            <xm:f>'Listados Datos'!$T$3</xm:f>
            <x14:dxf>
              <fill>
                <patternFill patternType="solid">
                  <bgColor rgb="FFC00000"/>
                </patternFill>
              </fill>
            </x14:dxf>
          </x14:cfRule>
          <x14:cfRule type="containsText" priority="2764" operator="containsText" id="{326E617D-AB3D-4758-BD95-D6349DB9B949}">
            <xm:f>NOT(ISERROR(SEARCH('Listados Datos'!$T$4,AF546)))</xm:f>
            <xm:f>'Listados Datos'!$T$4</xm:f>
            <x14:dxf>
              <font>
                <b/>
                <i val="0"/>
                <color theme="0"/>
              </font>
              <fill>
                <patternFill>
                  <bgColor rgb="FFE26B0A"/>
                </patternFill>
              </fill>
            </x14:dxf>
          </x14:cfRule>
          <x14:cfRule type="containsText" priority="2765" operator="containsText" id="{6A5F75D1-9F84-4858-BB8D-BBEC94B25D49}">
            <xm:f>NOT(ISERROR(SEARCH('Listados Datos'!$T$5,AF546)))</xm:f>
            <xm:f>'Listados Datos'!$T$5</xm:f>
            <x14:dxf>
              <font>
                <b/>
                <i val="0"/>
                <color auto="1"/>
              </font>
              <fill>
                <patternFill>
                  <bgColor rgb="FFFFFF00"/>
                </patternFill>
              </fill>
            </x14:dxf>
          </x14:cfRule>
          <x14:cfRule type="containsText" priority="2766" operator="containsText" id="{550725F6-29B9-4DC4-B122-7C5BD508F37C}">
            <xm:f>NOT(ISERROR(SEARCH('Listados Datos'!$T$6,AF546)))</xm:f>
            <xm:f>'Listados Datos'!$T$6</xm:f>
            <x14:dxf>
              <font>
                <b/>
                <i val="0"/>
              </font>
              <fill>
                <patternFill>
                  <bgColor rgb="FF92D050"/>
                </patternFill>
              </fill>
            </x14:dxf>
          </x14:cfRule>
          <xm:sqref>AF546:AF547</xm:sqref>
        </x14:conditionalFormatting>
        <x14:conditionalFormatting xmlns:xm="http://schemas.microsoft.com/office/excel/2006/main">
          <x14:cfRule type="containsText" priority="2759" operator="containsText" id="{E18D0051-8860-49CA-BCA6-B8DB2D6214A5}">
            <xm:f>NOT(ISERROR(SEARCH('Listados Datos'!$T$3,AB546)))</xm:f>
            <xm:f>'Listados Datos'!$T$3</xm:f>
            <x14:dxf>
              <fill>
                <patternFill patternType="solid">
                  <bgColor rgb="FFC00000"/>
                </patternFill>
              </fill>
            </x14:dxf>
          </x14:cfRule>
          <x14:cfRule type="containsText" priority="2760" operator="containsText" id="{89F2D4EC-FFC3-4BED-860A-7789D336AEEC}">
            <xm:f>NOT(ISERROR(SEARCH('Listados Datos'!$T$4,AB546)))</xm:f>
            <xm:f>'Listados Datos'!$T$4</xm:f>
            <x14:dxf>
              <font>
                <b/>
                <i val="0"/>
                <color theme="0"/>
              </font>
              <fill>
                <patternFill>
                  <bgColor rgb="FFE26B0A"/>
                </patternFill>
              </fill>
            </x14:dxf>
          </x14:cfRule>
          <x14:cfRule type="containsText" priority="2761" operator="containsText" id="{D1050861-E185-456C-8EFB-E3264B0B1083}">
            <xm:f>NOT(ISERROR(SEARCH('Listados Datos'!$T$5,AB546)))</xm:f>
            <xm:f>'Listados Datos'!$T$5</xm:f>
            <x14:dxf>
              <font>
                <b/>
                <i val="0"/>
                <color auto="1"/>
              </font>
              <fill>
                <patternFill>
                  <bgColor rgb="FFFFFF00"/>
                </patternFill>
              </fill>
            </x14:dxf>
          </x14:cfRule>
          <x14:cfRule type="containsText" priority="2762" operator="containsText" id="{C4A26FA3-2B05-4C8B-B76A-F22190A69D70}">
            <xm:f>NOT(ISERROR(SEARCH('Listados Datos'!$T$6,AB546)))</xm:f>
            <xm:f>'Listados Datos'!$T$6</xm:f>
            <x14:dxf>
              <font>
                <b/>
                <i val="0"/>
              </font>
              <fill>
                <patternFill>
                  <bgColor rgb="FF92D050"/>
                </patternFill>
              </fill>
            </x14:dxf>
          </x14:cfRule>
          <xm:sqref>AB546:AB547</xm:sqref>
        </x14:conditionalFormatting>
        <x14:conditionalFormatting xmlns:xm="http://schemas.microsoft.com/office/excel/2006/main">
          <x14:cfRule type="containsText" priority="2749" operator="containsText" id="{FD26956E-DC24-42A3-86D7-8232FED844D1}">
            <xm:f>NOT(ISERROR(SEARCH('Listados Datos'!$P$3,Z546)))</xm:f>
            <xm:f>'Listados Datos'!$P$3</xm:f>
            <x14:dxf>
              <fill>
                <patternFill>
                  <bgColor rgb="FF99CC00"/>
                </patternFill>
              </fill>
            </x14:dxf>
          </x14:cfRule>
          <x14:cfRule type="containsText" priority="2750" operator="containsText" id="{BC113A5B-32B8-4451-A273-FC75BDB76BF6}">
            <xm:f>NOT(ISERROR(SEARCH('Listados Datos'!$P$4,Z546)))</xm:f>
            <xm:f>'Listados Datos'!$P$4</xm:f>
            <x14:dxf>
              <fill>
                <patternFill>
                  <bgColor rgb="FF33CC33"/>
                </patternFill>
              </fill>
            </x14:dxf>
          </x14:cfRule>
          <x14:cfRule type="containsText" priority="2751" operator="containsText" id="{B05B847A-0403-46A7-AFAB-B4725A2E7194}">
            <xm:f>NOT(ISERROR(SEARCH('Listados Datos'!$P$5,Z546)))</xm:f>
            <xm:f>'Listados Datos'!$P$5</xm:f>
            <x14:dxf>
              <fill>
                <patternFill>
                  <bgColor rgb="FFFFFF00"/>
                </patternFill>
              </fill>
            </x14:dxf>
          </x14:cfRule>
          <x14:cfRule type="containsText" priority="2752" operator="containsText" id="{EE658293-D461-4C25-B55F-D7FEFFA5C0E5}">
            <xm:f>NOT(ISERROR(SEARCH('Listados Datos'!$P$6,Z546)))</xm:f>
            <xm:f>'Listados Datos'!$P$6</xm:f>
            <x14:dxf>
              <fill>
                <patternFill>
                  <bgColor rgb="FFFFC000"/>
                </patternFill>
              </fill>
            </x14:dxf>
          </x14:cfRule>
          <x14:cfRule type="containsText" priority="2753" operator="containsText" id="{884807C6-CE6C-4866-B407-F09F1CC4A025}">
            <xm:f>NOT(ISERROR(SEARCH('Listados Datos'!$P$7,Z546)))</xm:f>
            <xm:f>'Listados Datos'!$P$7</xm:f>
            <x14:dxf>
              <fill>
                <patternFill>
                  <bgColor rgb="FFFF0000"/>
                </patternFill>
              </fill>
            </x14:dxf>
          </x14:cfRule>
          <xm:sqref>Z546:Z547</xm:sqref>
        </x14:conditionalFormatting>
        <x14:conditionalFormatting xmlns:xm="http://schemas.microsoft.com/office/excel/2006/main">
          <x14:cfRule type="containsText" priority="2721" operator="containsText" id="{DD662DF5-68B9-465C-BF96-48BA32E7EA4D}">
            <xm:f>NOT(ISERROR(SEARCH('Listados Datos'!$T$3,AT547)))</xm:f>
            <xm:f>'Listados Datos'!$T$3</xm:f>
            <x14:dxf>
              <fill>
                <patternFill patternType="solid">
                  <bgColor rgb="FFC00000"/>
                </patternFill>
              </fill>
            </x14:dxf>
          </x14:cfRule>
          <x14:cfRule type="containsText" priority="2722" operator="containsText" id="{0D63349C-DA9D-477A-9B44-AE7EA1E30928}">
            <xm:f>NOT(ISERROR(SEARCH('Listados Datos'!$T$4,AT547)))</xm:f>
            <xm:f>'Listados Datos'!$T$4</xm:f>
            <x14:dxf>
              <font>
                <b/>
                <i val="0"/>
                <color theme="0"/>
              </font>
              <fill>
                <patternFill>
                  <bgColor rgb="FFE26B0A"/>
                </patternFill>
              </fill>
            </x14:dxf>
          </x14:cfRule>
          <x14:cfRule type="containsText" priority="2723" operator="containsText" id="{8E7D34E6-D347-4E1D-A68F-8AD0A8E3BE46}">
            <xm:f>NOT(ISERROR(SEARCH('Listados Datos'!$T$5,AT547)))</xm:f>
            <xm:f>'Listados Datos'!$T$5</xm:f>
            <x14:dxf>
              <font>
                <b/>
                <i val="0"/>
                <color auto="1"/>
              </font>
              <fill>
                <patternFill>
                  <bgColor rgb="FFFFFF00"/>
                </patternFill>
              </fill>
            </x14:dxf>
          </x14:cfRule>
          <x14:cfRule type="containsText" priority="2724" operator="containsText" id="{4D0BD2C1-3A35-4A48-9675-A1AE55747C2D}">
            <xm:f>NOT(ISERROR(SEARCH('Listados Datos'!$T$6,AT547)))</xm:f>
            <xm:f>'Listados Datos'!$T$6</xm:f>
            <x14:dxf>
              <font>
                <b/>
                <i val="0"/>
              </font>
              <fill>
                <patternFill>
                  <bgColor rgb="FF92D050"/>
                </patternFill>
              </fill>
            </x14:dxf>
          </x14:cfRule>
          <xm:sqref>AT547</xm:sqref>
        </x14:conditionalFormatting>
        <x14:conditionalFormatting xmlns:xm="http://schemas.microsoft.com/office/excel/2006/main">
          <x14:cfRule type="containsText" priority="2669" operator="containsText" id="{FCEDFA3C-30B0-49D6-A0A1-679C7936170F}">
            <xm:f>NOT(ISERROR(SEARCH('Listados Datos'!$P$3,AR548)))</xm:f>
            <xm:f>'Listados Datos'!$P$3</xm:f>
            <x14:dxf>
              <fill>
                <patternFill>
                  <bgColor rgb="FF99CC00"/>
                </patternFill>
              </fill>
            </x14:dxf>
          </x14:cfRule>
          <x14:cfRule type="containsText" priority="2670" operator="containsText" id="{D6FFE379-448E-4F1D-86FC-E001CF2D6D3F}">
            <xm:f>NOT(ISERROR(SEARCH('Listados Datos'!$P$4,AR548)))</xm:f>
            <xm:f>'Listados Datos'!$P$4</xm:f>
            <x14:dxf>
              <fill>
                <patternFill>
                  <bgColor rgb="FF33CC33"/>
                </patternFill>
              </fill>
            </x14:dxf>
          </x14:cfRule>
          <x14:cfRule type="containsText" priority="2671" operator="containsText" id="{0E6080BB-DB68-4681-8E0B-28EB015B493E}">
            <xm:f>NOT(ISERROR(SEARCH('Listados Datos'!$P$5,AR548)))</xm:f>
            <xm:f>'Listados Datos'!$P$5</xm:f>
            <x14:dxf>
              <fill>
                <patternFill>
                  <bgColor rgb="FFFFFF00"/>
                </patternFill>
              </fill>
            </x14:dxf>
          </x14:cfRule>
          <x14:cfRule type="containsText" priority="2672" operator="containsText" id="{3E57DF76-A28F-493D-BACF-BA0A713A34BA}">
            <xm:f>NOT(ISERROR(SEARCH('Listados Datos'!$P$6,AR548)))</xm:f>
            <xm:f>'Listados Datos'!$P$6</xm:f>
            <x14:dxf>
              <fill>
                <patternFill>
                  <bgColor rgb="FFFFC000"/>
                </patternFill>
              </fill>
            </x14:dxf>
          </x14:cfRule>
          <x14:cfRule type="containsText" priority="2673" operator="containsText" id="{3CD420EA-1433-40C9-B278-F3FBC569267D}">
            <xm:f>NOT(ISERROR(SEARCH('Listados Datos'!$P$7,AR548)))</xm:f>
            <xm:f>'Listados Datos'!$P$7</xm:f>
            <x14:dxf>
              <fill>
                <patternFill>
                  <bgColor rgb="FFFF0000"/>
                </patternFill>
              </fill>
            </x14:dxf>
          </x14:cfRule>
          <xm:sqref>AR548</xm:sqref>
        </x14:conditionalFormatting>
        <x14:conditionalFormatting xmlns:xm="http://schemas.microsoft.com/office/excel/2006/main">
          <x14:cfRule type="containsText" priority="2707" operator="containsText" id="{D3E58E42-28FB-4589-978A-16C9603C3D54}">
            <xm:f>NOT(ISERROR(SEARCH('Listados Datos'!$T$3,AF548)))</xm:f>
            <xm:f>'Listados Datos'!$T$3</xm:f>
            <x14:dxf>
              <fill>
                <patternFill patternType="solid">
                  <bgColor rgb="FFC00000"/>
                </patternFill>
              </fill>
            </x14:dxf>
          </x14:cfRule>
          <x14:cfRule type="containsText" priority="2708" operator="containsText" id="{47E934EB-2918-453B-91D7-E1F1585FF62C}">
            <xm:f>NOT(ISERROR(SEARCH('Listados Datos'!$T$4,AF548)))</xm:f>
            <xm:f>'Listados Datos'!$T$4</xm:f>
            <x14:dxf>
              <font>
                <b/>
                <i val="0"/>
                <color theme="0"/>
              </font>
              <fill>
                <patternFill>
                  <bgColor rgb="FFE26B0A"/>
                </patternFill>
              </fill>
            </x14:dxf>
          </x14:cfRule>
          <x14:cfRule type="containsText" priority="2709" operator="containsText" id="{37CFC079-9791-41CC-AEF1-8F3C962A3B5E}">
            <xm:f>NOT(ISERROR(SEARCH('Listados Datos'!$T$5,AF548)))</xm:f>
            <xm:f>'Listados Datos'!$T$5</xm:f>
            <x14:dxf>
              <font>
                <b/>
                <i val="0"/>
                <color auto="1"/>
              </font>
              <fill>
                <patternFill>
                  <bgColor rgb="FFFFFF00"/>
                </patternFill>
              </fill>
            </x14:dxf>
          </x14:cfRule>
          <x14:cfRule type="containsText" priority="2710" operator="containsText" id="{D01BFF9D-B004-46D1-9F57-12800D87C234}">
            <xm:f>NOT(ISERROR(SEARCH('Listados Datos'!$T$6,AF548)))</xm:f>
            <xm:f>'Listados Datos'!$T$6</xm:f>
            <x14:dxf>
              <font>
                <b/>
                <i val="0"/>
              </font>
              <fill>
                <patternFill>
                  <bgColor rgb="FF92D050"/>
                </patternFill>
              </fill>
            </x14:dxf>
          </x14:cfRule>
          <xm:sqref>AF548</xm:sqref>
        </x14:conditionalFormatting>
        <x14:conditionalFormatting xmlns:xm="http://schemas.microsoft.com/office/excel/2006/main">
          <x14:cfRule type="containsText" priority="2703" operator="containsText" id="{E81471B2-A72C-4F07-A981-E95B38AE1502}">
            <xm:f>NOT(ISERROR(SEARCH('Listados Datos'!$T$3,AB548)))</xm:f>
            <xm:f>'Listados Datos'!$T$3</xm:f>
            <x14:dxf>
              <fill>
                <patternFill patternType="solid">
                  <bgColor rgb="FFC00000"/>
                </patternFill>
              </fill>
            </x14:dxf>
          </x14:cfRule>
          <x14:cfRule type="containsText" priority="2704" operator="containsText" id="{D9E579E9-F1BF-4FEF-8218-4C315029E9F0}">
            <xm:f>NOT(ISERROR(SEARCH('Listados Datos'!$T$4,AB548)))</xm:f>
            <xm:f>'Listados Datos'!$T$4</xm:f>
            <x14:dxf>
              <font>
                <b/>
                <i val="0"/>
                <color theme="0"/>
              </font>
              <fill>
                <patternFill>
                  <bgColor rgb="FFE26B0A"/>
                </patternFill>
              </fill>
            </x14:dxf>
          </x14:cfRule>
          <x14:cfRule type="containsText" priority="2705" operator="containsText" id="{1CB55429-628D-42E2-8A87-821AD7AC145E}">
            <xm:f>NOT(ISERROR(SEARCH('Listados Datos'!$T$5,AB548)))</xm:f>
            <xm:f>'Listados Datos'!$T$5</xm:f>
            <x14:dxf>
              <font>
                <b/>
                <i val="0"/>
                <color auto="1"/>
              </font>
              <fill>
                <patternFill>
                  <bgColor rgb="FFFFFF00"/>
                </patternFill>
              </fill>
            </x14:dxf>
          </x14:cfRule>
          <x14:cfRule type="containsText" priority="2706" operator="containsText" id="{2F81FA14-3542-45D3-A15F-97DB45E23BA2}">
            <xm:f>NOT(ISERROR(SEARCH('Listados Datos'!$T$6,AB548)))</xm:f>
            <xm:f>'Listados Datos'!$T$6</xm:f>
            <x14:dxf>
              <font>
                <b/>
                <i val="0"/>
              </font>
              <fill>
                <patternFill>
                  <bgColor rgb="FF92D050"/>
                </patternFill>
              </fill>
            </x14:dxf>
          </x14:cfRule>
          <xm:sqref>AB548</xm:sqref>
        </x14:conditionalFormatting>
        <x14:conditionalFormatting xmlns:xm="http://schemas.microsoft.com/office/excel/2006/main">
          <x14:cfRule type="containsText" priority="2693" operator="containsText" id="{69584ACB-25A1-42DF-8069-EF15CAA52B2C}">
            <xm:f>NOT(ISERROR(SEARCH('Listados Datos'!$P$3,Z548)))</xm:f>
            <xm:f>'Listados Datos'!$P$3</xm:f>
            <x14:dxf>
              <fill>
                <patternFill>
                  <bgColor rgb="FF99CC00"/>
                </patternFill>
              </fill>
            </x14:dxf>
          </x14:cfRule>
          <x14:cfRule type="containsText" priority="2694" operator="containsText" id="{F8923B1B-DA1B-4402-B9E8-F3DA63F58559}">
            <xm:f>NOT(ISERROR(SEARCH('Listados Datos'!$P$4,Z548)))</xm:f>
            <xm:f>'Listados Datos'!$P$4</xm:f>
            <x14:dxf>
              <fill>
                <patternFill>
                  <bgColor rgb="FF33CC33"/>
                </patternFill>
              </fill>
            </x14:dxf>
          </x14:cfRule>
          <x14:cfRule type="containsText" priority="2695" operator="containsText" id="{445CB845-5197-4CF4-AFD3-6D7EF975CD34}">
            <xm:f>NOT(ISERROR(SEARCH('Listados Datos'!$P$5,Z548)))</xm:f>
            <xm:f>'Listados Datos'!$P$5</xm:f>
            <x14:dxf>
              <fill>
                <patternFill>
                  <bgColor rgb="FFFFFF00"/>
                </patternFill>
              </fill>
            </x14:dxf>
          </x14:cfRule>
          <x14:cfRule type="containsText" priority="2696" operator="containsText" id="{DA7FF614-1579-4470-A4A1-213089970B6D}">
            <xm:f>NOT(ISERROR(SEARCH('Listados Datos'!$P$6,Z548)))</xm:f>
            <xm:f>'Listados Datos'!$P$6</xm:f>
            <x14:dxf>
              <fill>
                <patternFill>
                  <bgColor rgb="FFFFC000"/>
                </patternFill>
              </fill>
            </x14:dxf>
          </x14:cfRule>
          <x14:cfRule type="containsText" priority="2697" operator="containsText" id="{76CBC307-8A4F-4D47-9059-6B3695E2D13B}">
            <xm:f>NOT(ISERROR(SEARCH('Listados Datos'!$P$7,Z548)))</xm:f>
            <xm:f>'Listados Datos'!$P$7</xm:f>
            <x14:dxf>
              <fill>
                <patternFill>
                  <bgColor rgb="FFFF0000"/>
                </patternFill>
              </fill>
            </x14:dxf>
          </x14:cfRule>
          <xm:sqref>Z548</xm:sqref>
        </x14:conditionalFormatting>
        <x14:conditionalFormatting xmlns:xm="http://schemas.microsoft.com/office/excel/2006/main">
          <x14:cfRule type="containsText" priority="2679" operator="containsText" id="{CA803A18-20A9-4A49-AD4D-D493C242F928}">
            <xm:f>NOT(ISERROR(SEARCH('Listados Datos'!$T$3,AT548)))</xm:f>
            <xm:f>'Listados Datos'!$T$3</xm:f>
            <x14:dxf>
              <fill>
                <patternFill patternType="solid">
                  <bgColor rgb="FFC00000"/>
                </patternFill>
              </fill>
            </x14:dxf>
          </x14:cfRule>
          <x14:cfRule type="containsText" priority="2680" operator="containsText" id="{9E162B8E-3CE7-4573-AECF-C435800DEE7A}">
            <xm:f>NOT(ISERROR(SEARCH('Listados Datos'!$T$4,AT548)))</xm:f>
            <xm:f>'Listados Datos'!$T$4</xm:f>
            <x14:dxf>
              <font>
                <b/>
                <i val="0"/>
                <color theme="0"/>
              </font>
              <fill>
                <patternFill>
                  <bgColor rgb="FFE26B0A"/>
                </patternFill>
              </fill>
            </x14:dxf>
          </x14:cfRule>
          <x14:cfRule type="containsText" priority="2681" operator="containsText" id="{0F4DF463-0612-4837-9370-815D749EC574}">
            <xm:f>NOT(ISERROR(SEARCH('Listados Datos'!$T$5,AT548)))</xm:f>
            <xm:f>'Listados Datos'!$T$5</xm:f>
            <x14:dxf>
              <font>
                <b/>
                <i val="0"/>
                <color auto="1"/>
              </font>
              <fill>
                <patternFill>
                  <bgColor rgb="FFFFFF00"/>
                </patternFill>
              </fill>
            </x14:dxf>
          </x14:cfRule>
          <x14:cfRule type="containsText" priority="2682" operator="containsText" id="{196C69B1-D8CE-46E3-9E69-C5C624043990}">
            <xm:f>NOT(ISERROR(SEARCH('Listados Datos'!$T$6,AT548)))</xm:f>
            <xm:f>'Listados Datos'!$T$6</xm:f>
            <x14:dxf>
              <font>
                <b/>
                <i val="0"/>
              </font>
              <fill>
                <patternFill>
                  <bgColor rgb="FF92D050"/>
                </patternFill>
              </fill>
            </x14:dxf>
          </x14:cfRule>
          <xm:sqref>AT548</xm:sqref>
        </x14:conditionalFormatting>
        <x14:conditionalFormatting xmlns:xm="http://schemas.microsoft.com/office/excel/2006/main">
          <x14:cfRule type="containsText" priority="2519" operator="containsText" id="{AB8EE688-465A-4AA7-9DCD-40CB4E1B6F16}">
            <xm:f>NOT(ISERROR(SEARCH('Listados Datos'!$P$3,AR553)))</xm:f>
            <xm:f>'Listados Datos'!$P$3</xm:f>
            <x14:dxf>
              <fill>
                <patternFill>
                  <bgColor rgb="FF99CC00"/>
                </patternFill>
              </fill>
            </x14:dxf>
          </x14:cfRule>
          <x14:cfRule type="containsText" priority="2520" operator="containsText" id="{BA656585-F287-44CE-B29C-AC0E7BA763DC}">
            <xm:f>NOT(ISERROR(SEARCH('Listados Datos'!$P$4,AR553)))</xm:f>
            <xm:f>'Listados Datos'!$P$4</xm:f>
            <x14:dxf>
              <fill>
                <patternFill>
                  <bgColor rgb="FF33CC33"/>
                </patternFill>
              </fill>
            </x14:dxf>
          </x14:cfRule>
          <x14:cfRule type="containsText" priority="2521" operator="containsText" id="{86C761EC-09F0-4FE6-A85F-3C5CA288CB4B}">
            <xm:f>NOT(ISERROR(SEARCH('Listados Datos'!$P$5,AR553)))</xm:f>
            <xm:f>'Listados Datos'!$P$5</xm:f>
            <x14:dxf>
              <fill>
                <patternFill>
                  <bgColor rgb="FFFFFF00"/>
                </patternFill>
              </fill>
            </x14:dxf>
          </x14:cfRule>
          <x14:cfRule type="containsText" priority="2522" operator="containsText" id="{BA2B28A6-B7B0-4FAE-AD01-83B4F3D1405B}">
            <xm:f>NOT(ISERROR(SEARCH('Listados Datos'!$P$6,AR553)))</xm:f>
            <xm:f>'Listados Datos'!$P$6</xm:f>
            <x14:dxf>
              <fill>
                <patternFill>
                  <bgColor rgb="FFFFC000"/>
                </patternFill>
              </fill>
            </x14:dxf>
          </x14:cfRule>
          <x14:cfRule type="containsText" priority="2523" operator="containsText" id="{2F0AC084-05FE-4949-975A-B2E035F0A902}">
            <xm:f>NOT(ISERROR(SEARCH('Listados Datos'!$P$7,AR553)))</xm:f>
            <xm:f>'Listados Datos'!$P$7</xm:f>
            <x14:dxf>
              <fill>
                <patternFill>
                  <bgColor rgb="FFFF0000"/>
                </patternFill>
              </fill>
            </x14:dxf>
          </x14:cfRule>
          <xm:sqref>AR553</xm:sqref>
        </x14:conditionalFormatting>
        <x14:conditionalFormatting xmlns:xm="http://schemas.microsoft.com/office/excel/2006/main">
          <x14:cfRule type="containsText" priority="2585" operator="containsText" id="{BB08DF00-ACEA-44B4-8391-5AF1DA3DF985}">
            <xm:f>NOT(ISERROR(SEARCH('Listados Datos'!$T$3,AT555)))</xm:f>
            <xm:f>'Listados Datos'!$T$3</xm:f>
            <x14:dxf>
              <fill>
                <patternFill patternType="solid">
                  <bgColor rgb="FFC00000"/>
                </patternFill>
              </fill>
            </x14:dxf>
          </x14:cfRule>
          <x14:cfRule type="containsText" priority="2586" operator="containsText" id="{F17F85DA-07D0-4389-979E-98C16786D570}">
            <xm:f>NOT(ISERROR(SEARCH('Listados Datos'!$T$4,AT555)))</xm:f>
            <xm:f>'Listados Datos'!$T$4</xm:f>
            <x14:dxf>
              <font>
                <b/>
                <i val="0"/>
                <color theme="0"/>
              </font>
              <fill>
                <patternFill>
                  <bgColor rgb="FFE26B0A"/>
                </patternFill>
              </fill>
            </x14:dxf>
          </x14:cfRule>
          <x14:cfRule type="containsText" priority="2587" operator="containsText" id="{C3399D28-DE10-4385-AE68-A109E795377C}">
            <xm:f>NOT(ISERROR(SEARCH('Listados Datos'!$T$5,AT555)))</xm:f>
            <xm:f>'Listados Datos'!$T$5</xm:f>
            <x14:dxf>
              <font>
                <b/>
                <i val="0"/>
                <color auto="1"/>
              </font>
              <fill>
                <patternFill>
                  <bgColor rgb="FFFFFF00"/>
                </patternFill>
              </fill>
            </x14:dxf>
          </x14:cfRule>
          <x14:cfRule type="containsText" priority="2588" operator="containsText" id="{6DDE8F85-A55F-418C-B479-BD18BB46F3CE}">
            <xm:f>NOT(ISERROR(SEARCH('Listados Datos'!$T$6,AT555)))</xm:f>
            <xm:f>'Listados Datos'!$T$6</xm:f>
            <x14:dxf>
              <font>
                <b/>
                <i val="0"/>
              </font>
              <fill>
                <patternFill>
                  <bgColor rgb="FF92D050"/>
                </patternFill>
              </fill>
            </x14:dxf>
          </x14:cfRule>
          <xm:sqref>AT555</xm:sqref>
        </x14:conditionalFormatting>
        <x14:conditionalFormatting xmlns:xm="http://schemas.microsoft.com/office/excel/2006/main">
          <x14:cfRule type="containsText" priority="2575" operator="containsText" id="{A0E3465F-C1D2-4BE8-8FA2-C8A60829F73C}">
            <xm:f>NOT(ISERROR(SEARCH('Listados Datos'!$P$3,AR555)))</xm:f>
            <xm:f>'Listados Datos'!$P$3</xm:f>
            <x14:dxf>
              <fill>
                <patternFill>
                  <bgColor rgb="FF99CC00"/>
                </patternFill>
              </fill>
            </x14:dxf>
          </x14:cfRule>
          <x14:cfRule type="containsText" priority="2576" operator="containsText" id="{F214211E-6106-4BED-8D89-1CF36C5DB157}">
            <xm:f>NOT(ISERROR(SEARCH('Listados Datos'!$P$4,AR555)))</xm:f>
            <xm:f>'Listados Datos'!$P$4</xm:f>
            <x14:dxf>
              <fill>
                <patternFill>
                  <bgColor rgb="FF33CC33"/>
                </patternFill>
              </fill>
            </x14:dxf>
          </x14:cfRule>
          <x14:cfRule type="containsText" priority="2577" operator="containsText" id="{0CB1D410-A621-4D6D-9C5F-EF7D9E2FA9B2}">
            <xm:f>NOT(ISERROR(SEARCH('Listados Datos'!$P$5,AR555)))</xm:f>
            <xm:f>'Listados Datos'!$P$5</xm:f>
            <x14:dxf>
              <fill>
                <patternFill>
                  <bgColor rgb="FFFFFF00"/>
                </patternFill>
              </fill>
            </x14:dxf>
          </x14:cfRule>
          <x14:cfRule type="containsText" priority="2578" operator="containsText" id="{9116ED5D-9325-4533-8E21-8878F8BD7A72}">
            <xm:f>NOT(ISERROR(SEARCH('Listados Datos'!$P$6,AR555)))</xm:f>
            <xm:f>'Listados Datos'!$P$6</xm:f>
            <x14:dxf>
              <fill>
                <patternFill>
                  <bgColor rgb="FFFFC000"/>
                </patternFill>
              </fill>
            </x14:dxf>
          </x14:cfRule>
          <x14:cfRule type="containsText" priority="2579" operator="containsText" id="{9F3E9695-A5C6-4E95-A0C2-34CCA96A5A99}">
            <xm:f>NOT(ISERROR(SEARCH('Listados Datos'!$P$7,AR555)))</xm:f>
            <xm:f>'Listados Datos'!$P$7</xm:f>
            <x14:dxf>
              <fill>
                <patternFill>
                  <bgColor rgb="FFFF0000"/>
                </patternFill>
              </fill>
            </x14:dxf>
          </x14:cfRule>
          <xm:sqref>AR555</xm:sqref>
        </x14:conditionalFormatting>
        <x14:conditionalFormatting xmlns:xm="http://schemas.microsoft.com/office/excel/2006/main">
          <x14:cfRule type="containsText" priority="2543" operator="containsText" id="{685124A7-3C14-4DF9-BA6A-697E8A8E466B}">
            <xm:f>NOT(ISERROR(SEARCH('Listados Datos'!$T$3,AT552)))</xm:f>
            <xm:f>'Listados Datos'!$T$3</xm:f>
            <x14:dxf>
              <fill>
                <patternFill patternType="solid">
                  <bgColor rgb="FFC00000"/>
                </patternFill>
              </fill>
            </x14:dxf>
          </x14:cfRule>
          <x14:cfRule type="containsText" priority="2544" operator="containsText" id="{82BB119F-6352-47BF-A778-1F44ABA90F2F}">
            <xm:f>NOT(ISERROR(SEARCH('Listados Datos'!$T$4,AT552)))</xm:f>
            <xm:f>'Listados Datos'!$T$4</xm:f>
            <x14:dxf>
              <font>
                <b/>
                <i val="0"/>
                <color theme="0"/>
              </font>
              <fill>
                <patternFill>
                  <bgColor rgb="FFE26B0A"/>
                </patternFill>
              </fill>
            </x14:dxf>
          </x14:cfRule>
          <x14:cfRule type="containsText" priority="2545" operator="containsText" id="{92265BA9-3B48-4C3F-A5FF-F1FC3837301C}">
            <xm:f>NOT(ISERROR(SEARCH('Listados Datos'!$T$5,AT552)))</xm:f>
            <xm:f>'Listados Datos'!$T$5</xm:f>
            <x14:dxf>
              <font>
                <b/>
                <i val="0"/>
                <color auto="1"/>
              </font>
              <fill>
                <patternFill>
                  <bgColor rgb="FFFFFF00"/>
                </patternFill>
              </fill>
            </x14:dxf>
          </x14:cfRule>
          <x14:cfRule type="containsText" priority="2546" operator="containsText" id="{AEE8E414-39E2-4239-A294-C75C1F0E6403}">
            <xm:f>NOT(ISERROR(SEARCH('Listados Datos'!$T$6,AT552)))</xm:f>
            <xm:f>'Listados Datos'!$T$6</xm:f>
            <x14:dxf>
              <font>
                <b/>
                <i val="0"/>
              </font>
              <fill>
                <patternFill>
                  <bgColor rgb="FF92D050"/>
                </patternFill>
              </fill>
            </x14:dxf>
          </x14:cfRule>
          <xm:sqref>AT552</xm:sqref>
        </x14:conditionalFormatting>
        <x14:conditionalFormatting xmlns:xm="http://schemas.microsoft.com/office/excel/2006/main">
          <x14:cfRule type="containsText" priority="2533" operator="containsText" id="{CF71BEFC-6F8D-471E-9B52-B2681C84A994}">
            <xm:f>NOT(ISERROR(SEARCH('Listados Datos'!$P$3,AR552)))</xm:f>
            <xm:f>'Listados Datos'!$P$3</xm:f>
            <x14:dxf>
              <fill>
                <patternFill>
                  <bgColor rgb="FF99CC00"/>
                </patternFill>
              </fill>
            </x14:dxf>
          </x14:cfRule>
          <x14:cfRule type="containsText" priority="2534" operator="containsText" id="{EE5E42D2-A57D-4FF2-8CFD-9A47B5088639}">
            <xm:f>NOT(ISERROR(SEARCH('Listados Datos'!$P$4,AR552)))</xm:f>
            <xm:f>'Listados Datos'!$P$4</xm:f>
            <x14:dxf>
              <fill>
                <patternFill>
                  <bgColor rgb="FF33CC33"/>
                </patternFill>
              </fill>
            </x14:dxf>
          </x14:cfRule>
          <x14:cfRule type="containsText" priority="2535" operator="containsText" id="{85BF5552-0AF0-406B-84C9-C17C2734E21D}">
            <xm:f>NOT(ISERROR(SEARCH('Listados Datos'!$P$5,AR552)))</xm:f>
            <xm:f>'Listados Datos'!$P$5</xm:f>
            <x14:dxf>
              <fill>
                <patternFill>
                  <bgColor rgb="FFFFFF00"/>
                </patternFill>
              </fill>
            </x14:dxf>
          </x14:cfRule>
          <x14:cfRule type="containsText" priority="2536" operator="containsText" id="{08B4E2C6-8E21-44D5-B8BB-3DBE38A52A12}">
            <xm:f>NOT(ISERROR(SEARCH('Listados Datos'!$P$6,AR552)))</xm:f>
            <xm:f>'Listados Datos'!$P$6</xm:f>
            <x14:dxf>
              <fill>
                <patternFill>
                  <bgColor rgb="FFFFC000"/>
                </patternFill>
              </fill>
            </x14:dxf>
          </x14:cfRule>
          <x14:cfRule type="containsText" priority="2537" operator="containsText" id="{DE750324-59EC-4B7E-9278-2D014EA1EA3A}">
            <xm:f>NOT(ISERROR(SEARCH('Listados Datos'!$P$7,AR552)))</xm:f>
            <xm:f>'Listados Datos'!$P$7</xm:f>
            <x14:dxf>
              <fill>
                <patternFill>
                  <bgColor rgb="FFFF0000"/>
                </patternFill>
              </fill>
            </x14:dxf>
          </x14:cfRule>
          <xm:sqref>AR552</xm:sqref>
        </x14:conditionalFormatting>
        <x14:conditionalFormatting xmlns:xm="http://schemas.microsoft.com/office/excel/2006/main">
          <x14:cfRule type="containsText" priority="2651" operator="containsText" id="{6FB1D691-2F15-485E-A936-D34F41D4F183}">
            <xm:f>NOT(ISERROR(SEARCH('Listados Datos'!$T$3,AF550)))</xm:f>
            <xm:f>'Listados Datos'!$T$3</xm:f>
            <x14:dxf>
              <fill>
                <patternFill patternType="solid">
                  <bgColor rgb="FFC00000"/>
                </patternFill>
              </fill>
            </x14:dxf>
          </x14:cfRule>
          <x14:cfRule type="containsText" priority="2652" operator="containsText" id="{4334F1DC-8EA4-4020-B61A-FF7E7BAE7AF5}">
            <xm:f>NOT(ISERROR(SEARCH('Listados Datos'!$T$4,AF550)))</xm:f>
            <xm:f>'Listados Datos'!$T$4</xm:f>
            <x14:dxf>
              <font>
                <b/>
                <i val="0"/>
                <color theme="0"/>
              </font>
              <fill>
                <patternFill>
                  <bgColor rgb="FFE26B0A"/>
                </patternFill>
              </fill>
            </x14:dxf>
          </x14:cfRule>
          <x14:cfRule type="containsText" priority="2653" operator="containsText" id="{F5741B21-5243-46BD-A664-3D88888FCE43}">
            <xm:f>NOT(ISERROR(SEARCH('Listados Datos'!$T$5,AF550)))</xm:f>
            <xm:f>'Listados Datos'!$T$5</xm:f>
            <x14:dxf>
              <font>
                <b/>
                <i val="0"/>
                <color auto="1"/>
              </font>
              <fill>
                <patternFill>
                  <bgColor rgb="FFFFFF00"/>
                </patternFill>
              </fill>
            </x14:dxf>
          </x14:cfRule>
          <x14:cfRule type="containsText" priority="2654" operator="containsText" id="{4C17E182-E5A1-445D-8133-E5D5050B0522}">
            <xm:f>NOT(ISERROR(SEARCH('Listados Datos'!$T$6,AF550)))</xm:f>
            <xm:f>'Listados Datos'!$T$6</xm:f>
            <x14:dxf>
              <font>
                <b/>
                <i val="0"/>
              </font>
              <fill>
                <patternFill>
                  <bgColor rgb="FF92D050"/>
                </patternFill>
              </fill>
            </x14:dxf>
          </x14:cfRule>
          <xm:sqref>AF550:AF551 AF555</xm:sqref>
        </x14:conditionalFormatting>
        <x14:conditionalFormatting xmlns:xm="http://schemas.microsoft.com/office/excel/2006/main">
          <x14:cfRule type="containsText" priority="2647" operator="containsText" id="{4C119BFB-3152-4E6D-853A-0D38DEB316B1}">
            <xm:f>NOT(ISERROR(SEARCH('Listados Datos'!$T$3,AB550)))</xm:f>
            <xm:f>'Listados Datos'!$T$3</xm:f>
            <x14:dxf>
              <fill>
                <patternFill patternType="solid">
                  <bgColor rgb="FFC00000"/>
                </patternFill>
              </fill>
            </x14:dxf>
          </x14:cfRule>
          <x14:cfRule type="containsText" priority="2648" operator="containsText" id="{A0E0C6B4-7EAC-4F62-99C9-9F24B3230C6C}">
            <xm:f>NOT(ISERROR(SEARCH('Listados Datos'!$T$4,AB550)))</xm:f>
            <xm:f>'Listados Datos'!$T$4</xm:f>
            <x14:dxf>
              <font>
                <b/>
                <i val="0"/>
                <color theme="0"/>
              </font>
              <fill>
                <patternFill>
                  <bgColor rgb="FFE26B0A"/>
                </patternFill>
              </fill>
            </x14:dxf>
          </x14:cfRule>
          <x14:cfRule type="containsText" priority="2649" operator="containsText" id="{DFF8B559-A641-45BB-9092-5E1BB334D337}">
            <xm:f>NOT(ISERROR(SEARCH('Listados Datos'!$T$5,AB550)))</xm:f>
            <xm:f>'Listados Datos'!$T$5</xm:f>
            <x14:dxf>
              <font>
                <b/>
                <i val="0"/>
                <color auto="1"/>
              </font>
              <fill>
                <patternFill>
                  <bgColor rgb="FFFFFF00"/>
                </patternFill>
              </fill>
            </x14:dxf>
          </x14:cfRule>
          <x14:cfRule type="containsText" priority="2650" operator="containsText" id="{78781060-88AE-48A1-BF33-DC995C992C40}">
            <xm:f>NOT(ISERROR(SEARCH('Listados Datos'!$T$6,AB550)))</xm:f>
            <xm:f>'Listados Datos'!$T$6</xm:f>
            <x14:dxf>
              <font>
                <b/>
                <i val="0"/>
              </font>
              <fill>
                <patternFill>
                  <bgColor rgb="FF92D050"/>
                </patternFill>
              </fill>
            </x14:dxf>
          </x14:cfRule>
          <xm:sqref>AB550:AB551</xm:sqref>
        </x14:conditionalFormatting>
        <x14:conditionalFormatting xmlns:xm="http://schemas.microsoft.com/office/excel/2006/main">
          <x14:cfRule type="containsText" priority="2637" operator="containsText" id="{B7E0E025-78BF-46DD-AD33-E44F64BB0058}">
            <xm:f>NOT(ISERROR(SEARCH('Listados Datos'!$P$3,Z550)))</xm:f>
            <xm:f>'Listados Datos'!$P$3</xm:f>
            <x14:dxf>
              <fill>
                <patternFill>
                  <bgColor rgb="FF99CC00"/>
                </patternFill>
              </fill>
            </x14:dxf>
          </x14:cfRule>
          <x14:cfRule type="containsText" priority="2638" operator="containsText" id="{EC7E1138-6266-46FB-9560-EF07D78FDDF5}">
            <xm:f>NOT(ISERROR(SEARCH('Listados Datos'!$P$4,Z550)))</xm:f>
            <xm:f>'Listados Datos'!$P$4</xm:f>
            <x14:dxf>
              <fill>
                <patternFill>
                  <bgColor rgb="FF33CC33"/>
                </patternFill>
              </fill>
            </x14:dxf>
          </x14:cfRule>
          <x14:cfRule type="containsText" priority="2639" operator="containsText" id="{E548D341-DBCE-4DF3-8D90-979F2069C9F6}">
            <xm:f>NOT(ISERROR(SEARCH('Listados Datos'!$P$5,Z550)))</xm:f>
            <xm:f>'Listados Datos'!$P$5</xm:f>
            <x14:dxf>
              <fill>
                <patternFill>
                  <bgColor rgb="FFFFFF00"/>
                </patternFill>
              </fill>
            </x14:dxf>
          </x14:cfRule>
          <x14:cfRule type="containsText" priority="2640" operator="containsText" id="{B9874F39-5897-4670-9444-AB4FD960E7D2}">
            <xm:f>NOT(ISERROR(SEARCH('Listados Datos'!$P$6,Z550)))</xm:f>
            <xm:f>'Listados Datos'!$P$6</xm:f>
            <x14:dxf>
              <fill>
                <patternFill>
                  <bgColor rgb="FFFFC000"/>
                </patternFill>
              </fill>
            </x14:dxf>
          </x14:cfRule>
          <x14:cfRule type="containsText" priority="2641" operator="containsText" id="{40330CE4-8053-4EC8-B6FA-E0849B0C31F4}">
            <xm:f>NOT(ISERROR(SEARCH('Listados Datos'!$P$7,Z550)))</xm:f>
            <xm:f>'Listados Datos'!$P$7</xm:f>
            <x14:dxf>
              <fill>
                <patternFill>
                  <bgColor rgb="FFFF0000"/>
                </patternFill>
              </fill>
            </x14:dxf>
          </x14:cfRule>
          <xm:sqref>Z550:Z551</xm:sqref>
        </x14:conditionalFormatting>
        <x14:conditionalFormatting xmlns:xm="http://schemas.microsoft.com/office/excel/2006/main">
          <x14:cfRule type="containsText" priority="2613" operator="containsText" id="{C778268A-5662-48A4-B5CB-9935036EF91E}">
            <xm:f>NOT(ISERROR(SEARCH('Listados Datos'!$T$3,AT550)))</xm:f>
            <xm:f>'Listados Datos'!$T$3</xm:f>
            <x14:dxf>
              <fill>
                <patternFill patternType="solid">
                  <bgColor rgb="FFC00000"/>
                </patternFill>
              </fill>
            </x14:dxf>
          </x14:cfRule>
          <x14:cfRule type="containsText" priority="2614" operator="containsText" id="{19450593-98C3-47F0-A4A8-FA79E33F8A84}">
            <xm:f>NOT(ISERROR(SEARCH('Listados Datos'!$T$4,AT550)))</xm:f>
            <xm:f>'Listados Datos'!$T$4</xm:f>
            <x14:dxf>
              <font>
                <b/>
                <i val="0"/>
                <color theme="0"/>
              </font>
              <fill>
                <patternFill>
                  <bgColor rgb="FFE26B0A"/>
                </patternFill>
              </fill>
            </x14:dxf>
          </x14:cfRule>
          <x14:cfRule type="containsText" priority="2615" operator="containsText" id="{1FABC7D6-3FE1-4134-A8AF-EE9A83C77402}">
            <xm:f>NOT(ISERROR(SEARCH('Listados Datos'!$T$5,AT550)))</xm:f>
            <xm:f>'Listados Datos'!$T$5</xm:f>
            <x14:dxf>
              <font>
                <b/>
                <i val="0"/>
                <color auto="1"/>
              </font>
              <fill>
                <patternFill>
                  <bgColor rgb="FFFFFF00"/>
                </patternFill>
              </fill>
            </x14:dxf>
          </x14:cfRule>
          <x14:cfRule type="containsText" priority="2616" operator="containsText" id="{ECFAECD4-080E-438D-922C-67BA47988D78}">
            <xm:f>NOT(ISERROR(SEARCH('Listados Datos'!$T$6,AT550)))</xm:f>
            <xm:f>'Listados Datos'!$T$6</xm:f>
            <x14:dxf>
              <font>
                <b/>
                <i val="0"/>
              </font>
              <fill>
                <patternFill>
                  <bgColor rgb="FF92D050"/>
                </patternFill>
              </fill>
            </x14:dxf>
          </x14:cfRule>
          <xm:sqref>AT550</xm:sqref>
        </x14:conditionalFormatting>
        <x14:conditionalFormatting xmlns:xm="http://schemas.microsoft.com/office/excel/2006/main">
          <x14:cfRule type="containsText" priority="2603" operator="containsText" id="{3AB7CD5B-6AF1-4FA8-AEB4-5788A327B071}">
            <xm:f>NOT(ISERROR(SEARCH('Listados Datos'!$P$3,AR550)))</xm:f>
            <xm:f>'Listados Datos'!$P$3</xm:f>
            <x14:dxf>
              <fill>
                <patternFill>
                  <bgColor rgb="FF99CC00"/>
                </patternFill>
              </fill>
            </x14:dxf>
          </x14:cfRule>
          <x14:cfRule type="containsText" priority="2604" operator="containsText" id="{1EE5B89A-314D-4F78-BA44-CB2AA9E7A040}">
            <xm:f>NOT(ISERROR(SEARCH('Listados Datos'!$P$4,AR550)))</xm:f>
            <xm:f>'Listados Datos'!$P$4</xm:f>
            <x14:dxf>
              <fill>
                <patternFill>
                  <bgColor rgb="FF33CC33"/>
                </patternFill>
              </fill>
            </x14:dxf>
          </x14:cfRule>
          <x14:cfRule type="containsText" priority="2605" operator="containsText" id="{72A40BFB-1AA0-4524-A11F-9363430F7663}">
            <xm:f>NOT(ISERROR(SEARCH('Listados Datos'!$P$5,AR550)))</xm:f>
            <xm:f>'Listados Datos'!$P$5</xm:f>
            <x14:dxf>
              <fill>
                <patternFill>
                  <bgColor rgb="FFFFFF00"/>
                </patternFill>
              </fill>
            </x14:dxf>
          </x14:cfRule>
          <x14:cfRule type="containsText" priority="2606" operator="containsText" id="{26B0BD66-F510-4485-B3EF-807FA82F66B9}">
            <xm:f>NOT(ISERROR(SEARCH('Listados Datos'!$P$6,AR550)))</xm:f>
            <xm:f>'Listados Datos'!$P$6</xm:f>
            <x14:dxf>
              <fill>
                <patternFill>
                  <bgColor rgb="FFFFC000"/>
                </patternFill>
              </fill>
            </x14:dxf>
          </x14:cfRule>
          <x14:cfRule type="containsText" priority="2607" operator="containsText" id="{1EA1BD5C-FFA0-4021-8314-E59E24F142C7}">
            <xm:f>NOT(ISERROR(SEARCH('Listados Datos'!$P$7,AR550)))</xm:f>
            <xm:f>'Listados Datos'!$P$7</xm:f>
            <x14:dxf>
              <fill>
                <patternFill>
                  <bgColor rgb="FFFF0000"/>
                </patternFill>
              </fill>
            </x14:dxf>
          </x14:cfRule>
          <xm:sqref>AR550</xm:sqref>
        </x14:conditionalFormatting>
        <x14:conditionalFormatting xmlns:xm="http://schemas.microsoft.com/office/excel/2006/main">
          <x14:cfRule type="containsText" priority="2599" operator="containsText" id="{07EED804-33FA-4860-B0FB-F6045B44AE79}">
            <xm:f>NOT(ISERROR(SEARCH('Listados Datos'!$T$3,AT551)))</xm:f>
            <xm:f>'Listados Datos'!$T$3</xm:f>
            <x14:dxf>
              <fill>
                <patternFill patternType="solid">
                  <bgColor rgb="FFC00000"/>
                </patternFill>
              </fill>
            </x14:dxf>
          </x14:cfRule>
          <x14:cfRule type="containsText" priority="2600" operator="containsText" id="{45953A1C-9579-4F87-BC03-C9046A2794F2}">
            <xm:f>NOT(ISERROR(SEARCH('Listados Datos'!$T$4,AT551)))</xm:f>
            <xm:f>'Listados Datos'!$T$4</xm:f>
            <x14:dxf>
              <font>
                <b/>
                <i val="0"/>
                <color theme="0"/>
              </font>
              <fill>
                <patternFill>
                  <bgColor rgb="FFE26B0A"/>
                </patternFill>
              </fill>
            </x14:dxf>
          </x14:cfRule>
          <x14:cfRule type="containsText" priority="2601" operator="containsText" id="{ACA97C10-4EC1-4C17-B179-EC05580D6222}">
            <xm:f>NOT(ISERROR(SEARCH('Listados Datos'!$T$5,AT551)))</xm:f>
            <xm:f>'Listados Datos'!$T$5</xm:f>
            <x14:dxf>
              <font>
                <b/>
                <i val="0"/>
                <color auto="1"/>
              </font>
              <fill>
                <patternFill>
                  <bgColor rgb="FFFFFF00"/>
                </patternFill>
              </fill>
            </x14:dxf>
          </x14:cfRule>
          <x14:cfRule type="containsText" priority="2602" operator="containsText" id="{9DC3A104-86DF-4F12-9342-2CD4981D1EE2}">
            <xm:f>NOT(ISERROR(SEARCH('Listados Datos'!$T$6,AT551)))</xm:f>
            <xm:f>'Listados Datos'!$T$6</xm:f>
            <x14:dxf>
              <font>
                <b/>
                <i val="0"/>
              </font>
              <fill>
                <patternFill>
                  <bgColor rgb="FF92D050"/>
                </patternFill>
              </fill>
            </x14:dxf>
          </x14:cfRule>
          <xm:sqref>AT551</xm:sqref>
        </x14:conditionalFormatting>
        <x14:conditionalFormatting xmlns:xm="http://schemas.microsoft.com/office/excel/2006/main">
          <x14:cfRule type="containsText" priority="2589" operator="containsText" id="{A660091C-50B5-4A03-9036-220B353ADBBC}">
            <xm:f>NOT(ISERROR(SEARCH('Listados Datos'!$P$3,AR551)))</xm:f>
            <xm:f>'Listados Datos'!$P$3</xm:f>
            <x14:dxf>
              <fill>
                <patternFill>
                  <bgColor rgb="FF99CC00"/>
                </patternFill>
              </fill>
            </x14:dxf>
          </x14:cfRule>
          <x14:cfRule type="containsText" priority="2590" operator="containsText" id="{E06F27A4-B3E1-49F6-86DC-F08C3518950D}">
            <xm:f>NOT(ISERROR(SEARCH('Listados Datos'!$P$4,AR551)))</xm:f>
            <xm:f>'Listados Datos'!$P$4</xm:f>
            <x14:dxf>
              <fill>
                <patternFill>
                  <bgColor rgb="FF33CC33"/>
                </patternFill>
              </fill>
            </x14:dxf>
          </x14:cfRule>
          <x14:cfRule type="containsText" priority="2591" operator="containsText" id="{443B68C0-E691-420B-8329-67A7FE63E6D3}">
            <xm:f>NOT(ISERROR(SEARCH('Listados Datos'!$P$5,AR551)))</xm:f>
            <xm:f>'Listados Datos'!$P$5</xm:f>
            <x14:dxf>
              <fill>
                <patternFill>
                  <bgColor rgb="FFFFFF00"/>
                </patternFill>
              </fill>
            </x14:dxf>
          </x14:cfRule>
          <x14:cfRule type="containsText" priority="2592" operator="containsText" id="{9E6EB563-9F75-4DF8-A93B-BB58B79F0B4A}">
            <xm:f>NOT(ISERROR(SEARCH('Listados Datos'!$P$6,AR551)))</xm:f>
            <xm:f>'Listados Datos'!$P$6</xm:f>
            <x14:dxf>
              <fill>
                <patternFill>
                  <bgColor rgb="FFFFC000"/>
                </patternFill>
              </fill>
            </x14:dxf>
          </x14:cfRule>
          <x14:cfRule type="containsText" priority="2593" operator="containsText" id="{B51673EF-25EC-4CE1-9818-5088733D195E}">
            <xm:f>NOT(ISERROR(SEARCH('Listados Datos'!$P$7,AR551)))</xm:f>
            <xm:f>'Listados Datos'!$P$7</xm:f>
            <x14:dxf>
              <fill>
                <patternFill>
                  <bgColor rgb="FFFF0000"/>
                </patternFill>
              </fill>
            </x14:dxf>
          </x14:cfRule>
          <xm:sqref>AR551</xm:sqref>
        </x14:conditionalFormatting>
        <x14:conditionalFormatting xmlns:xm="http://schemas.microsoft.com/office/excel/2006/main">
          <x14:cfRule type="containsText" priority="2571" operator="containsText" id="{E156DF50-DA27-49CB-8210-F38D4C18021C}">
            <xm:f>NOT(ISERROR(SEARCH('Listados Datos'!$T$3,AF552)))</xm:f>
            <xm:f>'Listados Datos'!$T$3</xm:f>
            <x14:dxf>
              <fill>
                <patternFill patternType="solid">
                  <bgColor rgb="FFC00000"/>
                </patternFill>
              </fill>
            </x14:dxf>
          </x14:cfRule>
          <x14:cfRule type="containsText" priority="2572" operator="containsText" id="{91420222-CC0A-48D4-9F3B-4166723899E2}">
            <xm:f>NOT(ISERROR(SEARCH('Listados Datos'!$T$4,AF552)))</xm:f>
            <xm:f>'Listados Datos'!$T$4</xm:f>
            <x14:dxf>
              <font>
                <b/>
                <i val="0"/>
                <color theme="0"/>
              </font>
              <fill>
                <patternFill>
                  <bgColor rgb="FFE26B0A"/>
                </patternFill>
              </fill>
            </x14:dxf>
          </x14:cfRule>
          <x14:cfRule type="containsText" priority="2573" operator="containsText" id="{788606E1-2551-4EA7-928D-F2E6F3DE8755}">
            <xm:f>NOT(ISERROR(SEARCH('Listados Datos'!$T$5,AF552)))</xm:f>
            <xm:f>'Listados Datos'!$T$5</xm:f>
            <x14:dxf>
              <font>
                <b/>
                <i val="0"/>
                <color auto="1"/>
              </font>
              <fill>
                <patternFill>
                  <bgColor rgb="FFFFFF00"/>
                </patternFill>
              </fill>
            </x14:dxf>
          </x14:cfRule>
          <x14:cfRule type="containsText" priority="2574" operator="containsText" id="{349CA21C-B8C6-49BE-8212-FD545A0ED140}">
            <xm:f>NOT(ISERROR(SEARCH('Listados Datos'!$T$6,AF552)))</xm:f>
            <xm:f>'Listados Datos'!$T$6</xm:f>
            <x14:dxf>
              <font>
                <b/>
                <i val="0"/>
              </font>
              <fill>
                <patternFill>
                  <bgColor rgb="FF92D050"/>
                </patternFill>
              </fill>
            </x14:dxf>
          </x14:cfRule>
          <xm:sqref>AF552:AF553</xm:sqref>
        </x14:conditionalFormatting>
        <x14:conditionalFormatting xmlns:xm="http://schemas.microsoft.com/office/excel/2006/main">
          <x14:cfRule type="containsText" priority="2567" operator="containsText" id="{AB988372-751A-4DF9-A88B-5410911D9D1F}">
            <xm:f>NOT(ISERROR(SEARCH('Listados Datos'!$T$3,AB552)))</xm:f>
            <xm:f>'Listados Datos'!$T$3</xm:f>
            <x14:dxf>
              <fill>
                <patternFill patternType="solid">
                  <bgColor rgb="FFC00000"/>
                </patternFill>
              </fill>
            </x14:dxf>
          </x14:cfRule>
          <x14:cfRule type="containsText" priority="2568" operator="containsText" id="{8B24E005-1D3C-4E93-90F2-4E33ACBED13F}">
            <xm:f>NOT(ISERROR(SEARCH('Listados Datos'!$T$4,AB552)))</xm:f>
            <xm:f>'Listados Datos'!$T$4</xm:f>
            <x14:dxf>
              <font>
                <b/>
                <i val="0"/>
                <color theme="0"/>
              </font>
              <fill>
                <patternFill>
                  <bgColor rgb="FFE26B0A"/>
                </patternFill>
              </fill>
            </x14:dxf>
          </x14:cfRule>
          <x14:cfRule type="containsText" priority="2569" operator="containsText" id="{DDD0A5E3-57C8-421E-87B8-9F4B60A7E907}">
            <xm:f>NOT(ISERROR(SEARCH('Listados Datos'!$T$5,AB552)))</xm:f>
            <xm:f>'Listados Datos'!$T$5</xm:f>
            <x14:dxf>
              <font>
                <b/>
                <i val="0"/>
                <color auto="1"/>
              </font>
              <fill>
                <patternFill>
                  <bgColor rgb="FFFFFF00"/>
                </patternFill>
              </fill>
            </x14:dxf>
          </x14:cfRule>
          <x14:cfRule type="containsText" priority="2570" operator="containsText" id="{F6AA7098-7E3B-42F9-AB8C-A439A3098C9D}">
            <xm:f>NOT(ISERROR(SEARCH('Listados Datos'!$T$6,AB552)))</xm:f>
            <xm:f>'Listados Datos'!$T$6</xm:f>
            <x14:dxf>
              <font>
                <b/>
                <i val="0"/>
              </font>
              <fill>
                <patternFill>
                  <bgColor rgb="FF92D050"/>
                </patternFill>
              </fill>
            </x14:dxf>
          </x14:cfRule>
          <xm:sqref>AB552:AB553</xm:sqref>
        </x14:conditionalFormatting>
        <x14:conditionalFormatting xmlns:xm="http://schemas.microsoft.com/office/excel/2006/main">
          <x14:cfRule type="containsText" priority="2557" operator="containsText" id="{6BB4C9AB-108B-4210-AD5C-D2E2373478AE}">
            <xm:f>NOT(ISERROR(SEARCH('Listados Datos'!$P$3,Z552)))</xm:f>
            <xm:f>'Listados Datos'!$P$3</xm:f>
            <x14:dxf>
              <fill>
                <patternFill>
                  <bgColor rgb="FF99CC00"/>
                </patternFill>
              </fill>
            </x14:dxf>
          </x14:cfRule>
          <x14:cfRule type="containsText" priority="2558" operator="containsText" id="{DB9B0D15-FCE9-4816-A6FD-C2A4A9C57CBA}">
            <xm:f>NOT(ISERROR(SEARCH('Listados Datos'!$P$4,Z552)))</xm:f>
            <xm:f>'Listados Datos'!$P$4</xm:f>
            <x14:dxf>
              <fill>
                <patternFill>
                  <bgColor rgb="FF33CC33"/>
                </patternFill>
              </fill>
            </x14:dxf>
          </x14:cfRule>
          <x14:cfRule type="containsText" priority="2559" operator="containsText" id="{9D4CFB51-AE30-4786-92A2-DFE60C815A5E}">
            <xm:f>NOT(ISERROR(SEARCH('Listados Datos'!$P$5,Z552)))</xm:f>
            <xm:f>'Listados Datos'!$P$5</xm:f>
            <x14:dxf>
              <fill>
                <patternFill>
                  <bgColor rgb="FFFFFF00"/>
                </patternFill>
              </fill>
            </x14:dxf>
          </x14:cfRule>
          <x14:cfRule type="containsText" priority="2560" operator="containsText" id="{7076F279-23A5-4BF6-A676-D008566949E7}">
            <xm:f>NOT(ISERROR(SEARCH('Listados Datos'!$P$6,Z552)))</xm:f>
            <xm:f>'Listados Datos'!$P$6</xm:f>
            <x14:dxf>
              <fill>
                <patternFill>
                  <bgColor rgb="FFFFC000"/>
                </patternFill>
              </fill>
            </x14:dxf>
          </x14:cfRule>
          <x14:cfRule type="containsText" priority="2561" operator="containsText" id="{A7D416C3-6B5D-4AF3-92A6-EF3B46240C1E}">
            <xm:f>NOT(ISERROR(SEARCH('Listados Datos'!$P$7,Z552)))</xm:f>
            <xm:f>'Listados Datos'!$P$7</xm:f>
            <x14:dxf>
              <fill>
                <patternFill>
                  <bgColor rgb="FFFF0000"/>
                </patternFill>
              </fill>
            </x14:dxf>
          </x14:cfRule>
          <xm:sqref>Z552:Z553</xm:sqref>
        </x14:conditionalFormatting>
        <x14:conditionalFormatting xmlns:xm="http://schemas.microsoft.com/office/excel/2006/main">
          <x14:cfRule type="containsText" priority="2529" operator="containsText" id="{EB43A4F6-A1FB-4E18-BDD6-E71896469352}">
            <xm:f>NOT(ISERROR(SEARCH('Listados Datos'!$T$3,AT553)))</xm:f>
            <xm:f>'Listados Datos'!$T$3</xm:f>
            <x14:dxf>
              <fill>
                <patternFill patternType="solid">
                  <bgColor rgb="FFC00000"/>
                </patternFill>
              </fill>
            </x14:dxf>
          </x14:cfRule>
          <x14:cfRule type="containsText" priority="2530" operator="containsText" id="{B5D06497-1902-47BD-8A07-C87E0D729B90}">
            <xm:f>NOT(ISERROR(SEARCH('Listados Datos'!$T$4,AT553)))</xm:f>
            <xm:f>'Listados Datos'!$T$4</xm:f>
            <x14:dxf>
              <font>
                <b/>
                <i val="0"/>
                <color theme="0"/>
              </font>
              <fill>
                <patternFill>
                  <bgColor rgb="FFE26B0A"/>
                </patternFill>
              </fill>
            </x14:dxf>
          </x14:cfRule>
          <x14:cfRule type="containsText" priority="2531" operator="containsText" id="{7DAAEA33-76C2-4EB6-931C-AC3DFAFC9F68}">
            <xm:f>NOT(ISERROR(SEARCH('Listados Datos'!$T$5,AT553)))</xm:f>
            <xm:f>'Listados Datos'!$T$5</xm:f>
            <x14:dxf>
              <font>
                <b/>
                <i val="0"/>
                <color auto="1"/>
              </font>
              <fill>
                <patternFill>
                  <bgColor rgb="FFFFFF00"/>
                </patternFill>
              </fill>
            </x14:dxf>
          </x14:cfRule>
          <x14:cfRule type="containsText" priority="2532" operator="containsText" id="{BB0321C0-EC2B-454C-A91D-A492DCD279C8}">
            <xm:f>NOT(ISERROR(SEARCH('Listados Datos'!$T$6,AT553)))</xm:f>
            <xm:f>'Listados Datos'!$T$6</xm:f>
            <x14:dxf>
              <font>
                <b/>
                <i val="0"/>
              </font>
              <fill>
                <patternFill>
                  <bgColor rgb="FF92D050"/>
                </patternFill>
              </fill>
            </x14:dxf>
          </x14:cfRule>
          <xm:sqref>AT553</xm:sqref>
        </x14:conditionalFormatting>
        <x14:conditionalFormatting xmlns:xm="http://schemas.microsoft.com/office/excel/2006/main">
          <x14:cfRule type="containsText" priority="2477" operator="containsText" id="{29B828F7-D95C-41C8-853B-8B8677462C02}">
            <xm:f>NOT(ISERROR(SEARCH('Listados Datos'!$P$3,AR554)))</xm:f>
            <xm:f>'Listados Datos'!$P$3</xm:f>
            <x14:dxf>
              <fill>
                <patternFill>
                  <bgColor rgb="FF99CC00"/>
                </patternFill>
              </fill>
            </x14:dxf>
          </x14:cfRule>
          <x14:cfRule type="containsText" priority="2478" operator="containsText" id="{0F735909-E078-4F7D-9D92-BA7D32DA8226}">
            <xm:f>NOT(ISERROR(SEARCH('Listados Datos'!$P$4,AR554)))</xm:f>
            <xm:f>'Listados Datos'!$P$4</xm:f>
            <x14:dxf>
              <fill>
                <patternFill>
                  <bgColor rgb="FF33CC33"/>
                </patternFill>
              </fill>
            </x14:dxf>
          </x14:cfRule>
          <x14:cfRule type="containsText" priority="2479" operator="containsText" id="{61C4541A-D8F6-4987-BAE1-A28DDF11FC78}">
            <xm:f>NOT(ISERROR(SEARCH('Listados Datos'!$P$5,AR554)))</xm:f>
            <xm:f>'Listados Datos'!$P$5</xm:f>
            <x14:dxf>
              <fill>
                <patternFill>
                  <bgColor rgb="FFFFFF00"/>
                </patternFill>
              </fill>
            </x14:dxf>
          </x14:cfRule>
          <x14:cfRule type="containsText" priority="2480" operator="containsText" id="{675FC040-6D57-4EB9-974F-FAACDDFDCC17}">
            <xm:f>NOT(ISERROR(SEARCH('Listados Datos'!$P$6,AR554)))</xm:f>
            <xm:f>'Listados Datos'!$P$6</xm:f>
            <x14:dxf>
              <fill>
                <patternFill>
                  <bgColor rgb="FFFFC000"/>
                </patternFill>
              </fill>
            </x14:dxf>
          </x14:cfRule>
          <x14:cfRule type="containsText" priority="2481" operator="containsText" id="{C33235A5-C35F-4ACA-9CA9-6189E22C4EC1}">
            <xm:f>NOT(ISERROR(SEARCH('Listados Datos'!$P$7,AR554)))</xm:f>
            <xm:f>'Listados Datos'!$P$7</xm:f>
            <x14:dxf>
              <fill>
                <patternFill>
                  <bgColor rgb="FFFF0000"/>
                </patternFill>
              </fill>
            </x14:dxf>
          </x14:cfRule>
          <xm:sqref>AR554</xm:sqref>
        </x14:conditionalFormatting>
        <x14:conditionalFormatting xmlns:xm="http://schemas.microsoft.com/office/excel/2006/main">
          <x14:cfRule type="containsText" priority="2515" operator="containsText" id="{8F12B446-6AC5-48CC-910F-87698B8B98DF}">
            <xm:f>NOT(ISERROR(SEARCH('Listados Datos'!$T$3,AF554)))</xm:f>
            <xm:f>'Listados Datos'!$T$3</xm:f>
            <x14:dxf>
              <fill>
                <patternFill patternType="solid">
                  <bgColor rgb="FFC00000"/>
                </patternFill>
              </fill>
            </x14:dxf>
          </x14:cfRule>
          <x14:cfRule type="containsText" priority="2516" operator="containsText" id="{1E7B84AC-0DBB-49F4-82EE-6719B73562CB}">
            <xm:f>NOT(ISERROR(SEARCH('Listados Datos'!$T$4,AF554)))</xm:f>
            <xm:f>'Listados Datos'!$T$4</xm:f>
            <x14:dxf>
              <font>
                <b/>
                <i val="0"/>
                <color theme="0"/>
              </font>
              <fill>
                <patternFill>
                  <bgColor rgb="FFE26B0A"/>
                </patternFill>
              </fill>
            </x14:dxf>
          </x14:cfRule>
          <x14:cfRule type="containsText" priority="2517" operator="containsText" id="{C699867D-5287-447D-8FB5-FF8D3FBC5011}">
            <xm:f>NOT(ISERROR(SEARCH('Listados Datos'!$T$5,AF554)))</xm:f>
            <xm:f>'Listados Datos'!$T$5</xm:f>
            <x14:dxf>
              <font>
                <b/>
                <i val="0"/>
                <color auto="1"/>
              </font>
              <fill>
                <patternFill>
                  <bgColor rgb="FFFFFF00"/>
                </patternFill>
              </fill>
            </x14:dxf>
          </x14:cfRule>
          <x14:cfRule type="containsText" priority="2518" operator="containsText" id="{B35FE175-E810-4BE3-B19D-4A038F558D9A}">
            <xm:f>NOT(ISERROR(SEARCH('Listados Datos'!$T$6,AF554)))</xm:f>
            <xm:f>'Listados Datos'!$T$6</xm:f>
            <x14:dxf>
              <font>
                <b/>
                <i val="0"/>
              </font>
              <fill>
                <patternFill>
                  <bgColor rgb="FF92D050"/>
                </patternFill>
              </fill>
            </x14:dxf>
          </x14:cfRule>
          <xm:sqref>AF554</xm:sqref>
        </x14:conditionalFormatting>
        <x14:conditionalFormatting xmlns:xm="http://schemas.microsoft.com/office/excel/2006/main">
          <x14:cfRule type="containsText" priority="2511" operator="containsText" id="{0A6847D1-4D89-4CCA-9EB4-86A410868B61}">
            <xm:f>NOT(ISERROR(SEARCH('Listados Datos'!$T$3,AB554)))</xm:f>
            <xm:f>'Listados Datos'!$T$3</xm:f>
            <x14:dxf>
              <fill>
                <patternFill patternType="solid">
                  <bgColor rgb="FFC00000"/>
                </patternFill>
              </fill>
            </x14:dxf>
          </x14:cfRule>
          <x14:cfRule type="containsText" priority="2512" operator="containsText" id="{05F27CEE-D17D-4511-A82E-DE4D94B3A857}">
            <xm:f>NOT(ISERROR(SEARCH('Listados Datos'!$T$4,AB554)))</xm:f>
            <xm:f>'Listados Datos'!$T$4</xm:f>
            <x14:dxf>
              <font>
                <b/>
                <i val="0"/>
                <color theme="0"/>
              </font>
              <fill>
                <patternFill>
                  <bgColor rgb="FFE26B0A"/>
                </patternFill>
              </fill>
            </x14:dxf>
          </x14:cfRule>
          <x14:cfRule type="containsText" priority="2513" operator="containsText" id="{55028CF9-D73E-4D8B-B404-F3C248FA6B1C}">
            <xm:f>NOT(ISERROR(SEARCH('Listados Datos'!$T$5,AB554)))</xm:f>
            <xm:f>'Listados Datos'!$T$5</xm:f>
            <x14:dxf>
              <font>
                <b/>
                <i val="0"/>
                <color auto="1"/>
              </font>
              <fill>
                <patternFill>
                  <bgColor rgb="FFFFFF00"/>
                </patternFill>
              </fill>
            </x14:dxf>
          </x14:cfRule>
          <x14:cfRule type="containsText" priority="2514" operator="containsText" id="{CFD2D695-08AF-4767-A377-9DB170715A4E}">
            <xm:f>NOT(ISERROR(SEARCH('Listados Datos'!$T$6,AB554)))</xm:f>
            <xm:f>'Listados Datos'!$T$6</xm:f>
            <x14:dxf>
              <font>
                <b/>
                <i val="0"/>
              </font>
              <fill>
                <patternFill>
                  <bgColor rgb="FF92D050"/>
                </patternFill>
              </fill>
            </x14:dxf>
          </x14:cfRule>
          <xm:sqref>AB554</xm:sqref>
        </x14:conditionalFormatting>
        <x14:conditionalFormatting xmlns:xm="http://schemas.microsoft.com/office/excel/2006/main">
          <x14:cfRule type="containsText" priority="2501" operator="containsText" id="{4046E687-282B-4F54-86F6-2B3E061E1BD7}">
            <xm:f>NOT(ISERROR(SEARCH('Listados Datos'!$P$3,Z554)))</xm:f>
            <xm:f>'Listados Datos'!$P$3</xm:f>
            <x14:dxf>
              <fill>
                <patternFill>
                  <bgColor rgb="FF99CC00"/>
                </patternFill>
              </fill>
            </x14:dxf>
          </x14:cfRule>
          <x14:cfRule type="containsText" priority="2502" operator="containsText" id="{A259F938-8688-4A04-9D72-2F37BD14A96A}">
            <xm:f>NOT(ISERROR(SEARCH('Listados Datos'!$P$4,Z554)))</xm:f>
            <xm:f>'Listados Datos'!$P$4</xm:f>
            <x14:dxf>
              <fill>
                <patternFill>
                  <bgColor rgb="FF33CC33"/>
                </patternFill>
              </fill>
            </x14:dxf>
          </x14:cfRule>
          <x14:cfRule type="containsText" priority="2503" operator="containsText" id="{153FF426-5340-4A0F-B922-420C5950E042}">
            <xm:f>NOT(ISERROR(SEARCH('Listados Datos'!$P$5,Z554)))</xm:f>
            <xm:f>'Listados Datos'!$P$5</xm:f>
            <x14:dxf>
              <fill>
                <patternFill>
                  <bgColor rgb="FFFFFF00"/>
                </patternFill>
              </fill>
            </x14:dxf>
          </x14:cfRule>
          <x14:cfRule type="containsText" priority="2504" operator="containsText" id="{45B8FCA8-3E48-4BC6-83A2-CF0B49E831BA}">
            <xm:f>NOT(ISERROR(SEARCH('Listados Datos'!$P$6,Z554)))</xm:f>
            <xm:f>'Listados Datos'!$P$6</xm:f>
            <x14:dxf>
              <fill>
                <patternFill>
                  <bgColor rgb="FFFFC000"/>
                </patternFill>
              </fill>
            </x14:dxf>
          </x14:cfRule>
          <x14:cfRule type="containsText" priority="2505" operator="containsText" id="{C48A169D-08A1-471F-A31D-775397C56C15}">
            <xm:f>NOT(ISERROR(SEARCH('Listados Datos'!$P$7,Z554)))</xm:f>
            <xm:f>'Listados Datos'!$P$7</xm:f>
            <x14:dxf>
              <fill>
                <patternFill>
                  <bgColor rgb="FFFF0000"/>
                </patternFill>
              </fill>
            </x14:dxf>
          </x14:cfRule>
          <xm:sqref>Z554</xm:sqref>
        </x14:conditionalFormatting>
        <x14:conditionalFormatting xmlns:xm="http://schemas.microsoft.com/office/excel/2006/main">
          <x14:cfRule type="containsText" priority="2487" operator="containsText" id="{C3001FFC-548F-4DC7-8AA3-4EB13782E533}">
            <xm:f>NOT(ISERROR(SEARCH('Listados Datos'!$T$3,AT554)))</xm:f>
            <xm:f>'Listados Datos'!$T$3</xm:f>
            <x14:dxf>
              <fill>
                <patternFill patternType="solid">
                  <bgColor rgb="FFC00000"/>
                </patternFill>
              </fill>
            </x14:dxf>
          </x14:cfRule>
          <x14:cfRule type="containsText" priority="2488" operator="containsText" id="{489305D8-823A-4EFB-831D-BC2AE6069FA6}">
            <xm:f>NOT(ISERROR(SEARCH('Listados Datos'!$T$4,AT554)))</xm:f>
            <xm:f>'Listados Datos'!$T$4</xm:f>
            <x14:dxf>
              <font>
                <b/>
                <i val="0"/>
                <color theme="0"/>
              </font>
              <fill>
                <patternFill>
                  <bgColor rgb="FFE26B0A"/>
                </patternFill>
              </fill>
            </x14:dxf>
          </x14:cfRule>
          <x14:cfRule type="containsText" priority="2489" operator="containsText" id="{A2396696-7D76-4F06-B60C-395CFD77BB27}">
            <xm:f>NOT(ISERROR(SEARCH('Listados Datos'!$T$5,AT554)))</xm:f>
            <xm:f>'Listados Datos'!$T$5</xm:f>
            <x14:dxf>
              <font>
                <b/>
                <i val="0"/>
                <color auto="1"/>
              </font>
              <fill>
                <patternFill>
                  <bgColor rgb="FFFFFF00"/>
                </patternFill>
              </fill>
            </x14:dxf>
          </x14:cfRule>
          <x14:cfRule type="containsText" priority="2490" operator="containsText" id="{B528F641-019C-4E80-8F48-B1BD149A7E00}">
            <xm:f>NOT(ISERROR(SEARCH('Listados Datos'!$T$6,AT554)))</xm:f>
            <xm:f>'Listados Datos'!$T$6</xm:f>
            <x14:dxf>
              <font>
                <b/>
                <i val="0"/>
              </font>
              <fill>
                <patternFill>
                  <bgColor rgb="FF92D050"/>
                </patternFill>
              </fill>
            </x14:dxf>
          </x14:cfRule>
          <xm:sqref>AT554</xm:sqref>
        </x14:conditionalFormatting>
        <x14:conditionalFormatting xmlns:xm="http://schemas.microsoft.com/office/excel/2006/main">
          <x14:cfRule type="containsText" priority="599" operator="containsText" id="{92CD38A7-6BDD-434F-B299-32DD5D7DF720}">
            <xm:f>NOT(ISERROR(SEARCH('Listados Datos'!$D$3,B610)))</xm:f>
            <xm:f>'Listados Datos'!$D$3</xm:f>
            <x14:dxf>
              <font>
                <b/>
                <i val="0"/>
                <color theme="0"/>
              </font>
              <fill>
                <patternFill>
                  <bgColor rgb="FFC00000"/>
                </patternFill>
              </fill>
            </x14:dxf>
          </x14:cfRule>
          <x14:cfRule type="containsText" priority="600" operator="containsText" id="{2067B25D-2DC3-4AD4-912B-B0D18D587D6D}">
            <xm:f>NOT(ISERROR(SEARCH('Listados Datos'!$D$4,B610)))</xm:f>
            <xm:f>'Listados Datos'!$D$4</xm:f>
            <x14:dxf>
              <font>
                <b/>
                <i val="0"/>
                <color theme="0"/>
              </font>
              <fill>
                <patternFill>
                  <bgColor rgb="FFC00000"/>
                </patternFill>
              </fill>
            </x14:dxf>
          </x14:cfRule>
          <x14:cfRule type="containsText" priority="601" operator="containsText" id="{CF95593D-160E-4E24-A21B-ABC85C28BF63}">
            <xm:f>NOT(ISERROR(SEARCH('Listados Datos'!$D$5,B610)))</xm:f>
            <xm:f>'Listados Datos'!$D$5</xm:f>
            <x14:dxf>
              <font>
                <b/>
                <i val="0"/>
                <color theme="0"/>
              </font>
              <fill>
                <patternFill>
                  <bgColor rgb="FFC00000"/>
                </patternFill>
              </fill>
            </x14:dxf>
          </x14:cfRule>
          <x14:cfRule type="containsText" priority="602" operator="containsText" id="{5BCF6F12-4903-4057-9FE4-7FBECBACEF30}">
            <xm:f>NOT(ISERROR(SEARCH('Listados Datos'!$D$6,B610)))</xm:f>
            <xm:f>'Listados Datos'!$D$6</xm:f>
            <x14:dxf>
              <font>
                <b/>
                <i val="0"/>
                <color theme="0"/>
              </font>
              <fill>
                <patternFill>
                  <bgColor rgb="FFE3351F"/>
                </patternFill>
              </fill>
            </x14:dxf>
          </x14:cfRule>
          <x14:cfRule type="containsText" priority="603" operator="containsText" id="{53A8AD45-D158-478E-A7EE-CD95084659B2}">
            <xm:f>NOT(ISERROR(SEARCH('Listados Datos'!$D$7,B610)))</xm:f>
            <xm:f>'Listados Datos'!$D$7</xm:f>
            <x14:dxf>
              <font>
                <b/>
                <i val="0"/>
                <color theme="0"/>
              </font>
              <fill>
                <patternFill>
                  <bgColor rgb="FFE3351F"/>
                </patternFill>
              </fill>
            </x14:dxf>
          </x14:cfRule>
          <x14:cfRule type="containsText" priority="604" operator="containsText" id="{2975F0BD-C249-4B6B-9E6E-C5827EADC147}">
            <xm:f>NOT(ISERROR(SEARCH('Listados Datos'!$D$8,B610)))</xm:f>
            <xm:f>'Listados Datos'!$D$8</xm:f>
            <x14:dxf>
              <font>
                <b/>
                <i val="0"/>
                <color theme="0"/>
              </font>
              <fill>
                <patternFill>
                  <bgColor rgb="FFE3351F"/>
                </patternFill>
              </fill>
            </x14:dxf>
          </x14:cfRule>
          <x14:cfRule type="containsText" priority="605" operator="containsText" id="{9C579E63-A6E6-4A37-BE7D-40027BAA39D5}">
            <xm:f>NOT(ISERROR(SEARCH('Listados Datos'!$D$9,B610)))</xm:f>
            <xm:f>'Listados Datos'!$D$9</xm:f>
            <x14:dxf>
              <font>
                <b/>
                <i val="0"/>
                <color theme="0"/>
              </font>
              <fill>
                <patternFill>
                  <bgColor rgb="FFFFC000"/>
                </patternFill>
              </fill>
            </x14:dxf>
          </x14:cfRule>
          <x14:cfRule type="containsText" priority="606" operator="containsText" id="{F71540E2-16B7-41BA-B49E-57CF6010555C}">
            <xm:f>NOT(ISERROR(SEARCH('Listados Datos'!$D$10,B610)))</xm:f>
            <xm:f>'Listados Datos'!$D$10</xm:f>
            <x14:dxf>
              <font>
                <b/>
                <i val="0"/>
                <color theme="0"/>
              </font>
              <fill>
                <patternFill>
                  <bgColor rgb="FFFFC000"/>
                </patternFill>
              </fill>
            </x14:dxf>
          </x14:cfRule>
          <x14:cfRule type="containsText" priority="607" operator="containsText" id="{D4E9E4A0-34A9-443D-95E5-F9D41B22C7B5}">
            <xm:f>NOT(ISERROR(SEARCH('Listados Datos'!$D$11,B610)))</xm:f>
            <xm:f>'Listados Datos'!$D$11</xm:f>
            <x14:dxf>
              <font>
                <b/>
                <i val="0"/>
                <color theme="0"/>
              </font>
              <fill>
                <patternFill>
                  <bgColor rgb="FFFFC000"/>
                </patternFill>
              </fill>
            </x14:dxf>
          </x14:cfRule>
          <x14:cfRule type="containsText" priority="608" operator="containsText" id="{2566C94F-AACB-4F9A-9661-6ECC1A9AF2CB}">
            <xm:f>NOT(ISERROR(SEARCH('Listados Datos'!$D$12,B610)))</xm:f>
            <xm:f>'Listados Datos'!$D$12</xm:f>
            <x14:dxf>
              <font>
                <b/>
                <i val="0"/>
                <color theme="0"/>
              </font>
              <fill>
                <patternFill>
                  <bgColor rgb="FFFFC000"/>
                </patternFill>
              </fill>
            </x14:dxf>
          </x14:cfRule>
          <x14:cfRule type="containsText" priority="609" operator="containsText" id="{EAB9B1FC-B332-43FC-A072-181E9094912E}">
            <xm:f>NOT(ISERROR(SEARCH('Listados Datos'!$D$13,B610)))</xm:f>
            <xm:f>'Listados Datos'!$D$13</xm:f>
            <x14:dxf>
              <font>
                <b/>
                <i val="0"/>
                <color theme="0"/>
              </font>
              <fill>
                <patternFill>
                  <bgColor rgb="FFFFC000"/>
                </patternFill>
              </fill>
            </x14:dxf>
          </x14:cfRule>
          <x14:cfRule type="containsText" priority="610" operator="containsText" id="{BE12ACB4-9390-4CD5-9CF1-F7594B56E69D}">
            <xm:f>NOT(ISERROR(SEARCH('Listados Datos'!$D$14,B610)))</xm:f>
            <xm:f>'Listados Datos'!$D$14</xm:f>
            <x14:dxf>
              <font>
                <b/>
                <i val="0"/>
                <color theme="0"/>
              </font>
              <fill>
                <patternFill>
                  <bgColor rgb="FFFF0000"/>
                </patternFill>
              </fill>
            </x14:dxf>
          </x14:cfRule>
          <x14:cfRule type="containsText" priority="611" operator="containsText" id="{BC2252C0-2FE6-405E-B3D5-C3174359278E}">
            <xm:f>NOT(ISERROR(SEARCH('Listados Datos'!$D$15,B610)))</xm:f>
            <xm:f>'Listados Datos'!$D$15</xm:f>
            <x14:dxf>
              <font>
                <b/>
                <i val="0"/>
                <color theme="0"/>
              </font>
              <fill>
                <patternFill>
                  <bgColor rgb="FFFF0000"/>
                </patternFill>
              </fill>
            </x14:dxf>
          </x14:cfRule>
          <x14:cfRule type="containsText" priority="612" operator="containsText" id="{66B7DE2E-B8B8-42D2-B304-CF30D8122398}">
            <xm:f>NOT(ISERROR(SEARCH('Listados Datos'!$D$16,B610)))</xm:f>
            <xm:f>'Listados Datos'!$D$16</xm:f>
            <x14:dxf>
              <font>
                <b/>
                <i val="0"/>
                <color theme="0"/>
              </font>
              <fill>
                <patternFill>
                  <bgColor rgb="FFFF0000"/>
                </patternFill>
              </fill>
            </x14:dxf>
          </x14:cfRule>
          <xm:sqref>B610:B611</xm:sqref>
        </x14:conditionalFormatting>
        <x14:conditionalFormatting xmlns:xm="http://schemas.microsoft.com/office/excel/2006/main">
          <x14:cfRule type="containsText" priority="2247" operator="containsText" id="{E058ED11-3F2A-4164-83B3-30F91ECC0DEB}">
            <xm:f>NOT(ISERROR(SEARCH('Listados Datos'!$P$3,AR567)))</xm:f>
            <xm:f>'Listados Datos'!$P$3</xm:f>
            <x14:dxf>
              <fill>
                <patternFill>
                  <bgColor rgb="FF99CC00"/>
                </patternFill>
              </fill>
            </x14:dxf>
          </x14:cfRule>
          <x14:cfRule type="containsText" priority="2248" operator="containsText" id="{2CD01742-4652-484E-BEA4-734DF35941F5}">
            <xm:f>NOT(ISERROR(SEARCH('Listados Datos'!$P$4,AR567)))</xm:f>
            <xm:f>'Listados Datos'!$P$4</xm:f>
            <x14:dxf>
              <fill>
                <patternFill>
                  <bgColor rgb="FF33CC33"/>
                </patternFill>
              </fill>
            </x14:dxf>
          </x14:cfRule>
          <x14:cfRule type="containsText" priority="2249" operator="containsText" id="{4F89813A-37DD-443D-ADE2-35C073E733AE}">
            <xm:f>NOT(ISERROR(SEARCH('Listados Datos'!$P$5,AR567)))</xm:f>
            <xm:f>'Listados Datos'!$P$5</xm:f>
            <x14:dxf>
              <fill>
                <patternFill>
                  <bgColor rgb="FFFFFF00"/>
                </patternFill>
              </fill>
            </x14:dxf>
          </x14:cfRule>
          <x14:cfRule type="containsText" priority="2250" operator="containsText" id="{D1BEA11C-8D7A-41E6-8FDD-A468848F958C}">
            <xm:f>NOT(ISERROR(SEARCH('Listados Datos'!$P$6,AR567)))</xm:f>
            <xm:f>'Listados Datos'!$P$6</xm:f>
            <x14:dxf>
              <fill>
                <patternFill>
                  <bgColor rgb="FFFFC000"/>
                </patternFill>
              </fill>
            </x14:dxf>
          </x14:cfRule>
          <x14:cfRule type="containsText" priority="2251" operator="containsText" id="{BA3C810E-4450-4455-A33B-3391C05D8C03}">
            <xm:f>NOT(ISERROR(SEARCH('Listados Datos'!$P$7,AR567)))</xm:f>
            <xm:f>'Listados Datos'!$P$7</xm:f>
            <x14:dxf>
              <fill>
                <patternFill>
                  <bgColor rgb="FFFF0000"/>
                </patternFill>
              </fill>
            </x14:dxf>
          </x14:cfRule>
          <xm:sqref>AR567</xm:sqref>
        </x14:conditionalFormatting>
        <x14:conditionalFormatting xmlns:xm="http://schemas.microsoft.com/office/excel/2006/main">
          <x14:cfRule type="containsText" priority="2257" operator="containsText" id="{0F419A4B-249B-484B-BF53-3FB2FE91E205}">
            <xm:f>NOT(ISERROR(SEARCH('Listados Datos'!$T$3,AT567)))</xm:f>
            <xm:f>'Listados Datos'!$T$3</xm:f>
            <x14:dxf>
              <fill>
                <patternFill patternType="solid">
                  <bgColor rgb="FFC00000"/>
                </patternFill>
              </fill>
            </x14:dxf>
          </x14:cfRule>
          <x14:cfRule type="containsText" priority="2258" operator="containsText" id="{CECF03C7-DDBB-4017-9427-2DD9FDC7C1AC}">
            <xm:f>NOT(ISERROR(SEARCH('Listados Datos'!$T$4,AT567)))</xm:f>
            <xm:f>'Listados Datos'!$T$4</xm:f>
            <x14:dxf>
              <font>
                <b/>
                <i val="0"/>
                <color theme="0"/>
              </font>
              <fill>
                <patternFill>
                  <bgColor rgb="FFE26B0A"/>
                </patternFill>
              </fill>
            </x14:dxf>
          </x14:cfRule>
          <x14:cfRule type="containsText" priority="2259" operator="containsText" id="{9EEA1030-3C33-49BC-8A5C-FA7A0BC66B54}">
            <xm:f>NOT(ISERROR(SEARCH('Listados Datos'!$T$5,AT567)))</xm:f>
            <xm:f>'Listados Datos'!$T$5</xm:f>
            <x14:dxf>
              <font>
                <b/>
                <i val="0"/>
                <color auto="1"/>
              </font>
              <fill>
                <patternFill>
                  <bgColor rgb="FFFFFF00"/>
                </patternFill>
              </fill>
            </x14:dxf>
          </x14:cfRule>
          <x14:cfRule type="containsText" priority="2260" operator="containsText" id="{B470C802-E3CB-497A-91DC-AB935C204CD5}">
            <xm:f>NOT(ISERROR(SEARCH('Listados Datos'!$T$6,AT567)))</xm:f>
            <xm:f>'Listados Datos'!$T$6</xm:f>
            <x14:dxf>
              <font>
                <b/>
                <i val="0"/>
              </font>
              <fill>
                <patternFill>
                  <bgColor rgb="FF92D050"/>
                </patternFill>
              </fill>
            </x14:dxf>
          </x14:cfRule>
          <xm:sqref>AT567</xm:sqref>
        </x14:conditionalFormatting>
        <x14:conditionalFormatting xmlns:xm="http://schemas.microsoft.com/office/excel/2006/main">
          <x14:cfRule type="containsText" priority="2215" operator="containsText" id="{7BB2AA93-6DE2-4EF6-9EEB-11A73E05AC00}">
            <xm:f>NOT(ISERROR(SEARCH('Listados Datos'!$T$3,AT564)))</xm:f>
            <xm:f>'Listados Datos'!$T$3</xm:f>
            <x14:dxf>
              <fill>
                <patternFill patternType="solid">
                  <bgColor rgb="FFC00000"/>
                </patternFill>
              </fill>
            </x14:dxf>
          </x14:cfRule>
          <x14:cfRule type="containsText" priority="2216" operator="containsText" id="{B002D079-D3BA-4FE5-A330-4B4640EE838B}">
            <xm:f>NOT(ISERROR(SEARCH('Listados Datos'!$T$4,AT564)))</xm:f>
            <xm:f>'Listados Datos'!$T$4</xm:f>
            <x14:dxf>
              <font>
                <b/>
                <i val="0"/>
                <color theme="0"/>
              </font>
              <fill>
                <patternFill>
                  <bgColor rgb="FFE26B0A"/>
                </patternFill>
              </fill>
            </x14:dxf>
          </x14:cfRule>
          <x14:cfRule type="containsText" priority="2217" operator="containsText" id="{CC29DBD3-A6C3-4870-B367-D41C95B94BEC}">
            <xm:f>NOT(ISERROR(SEARCH('Listados Datos'!$T$5,AT564)))</xm:f>
            <xm:f>'Listados Datos'!$T$5</xm:f>
            <x14:dxf>
              <font>
                <b/>
                <i val="0"/>
                <color auto="1"/>
              </font>
              <fill>
                <patternFill>
                  <bgColor rgb="FFFFFF00"/>
                </patternFill>
              </fill>
            </x14:dxf>
          </x14:cfRule>
          <x14:cfRule type="containsText" priority="2218" operator="containsText" id="{0BA1EB81-0E05-4FF3-9079-1FD2A811CC21}">
            <xm:f>NOT(ISERROR(SEARCH('Listados Datos'!$T$6,AT564)))</xm:f>
            <xm:f>'Listados Datos'!$T$6</xm:f>
            <x14:dxf>
              <font>
                <b/>
                <i val="0"/>
              </font>
              <fill>
                <patternFill>
                  <bgColor rgb="FF92D050"/>
                </patternFill>
              </fill>
            </x14:dxf>
          </x14:cfRule>
          <xm:sqref>AT564</xm:sqref>
        </x14:conditionalFormatting>
        <x14:conditionalFormatting xmlns:xm="http://schemas.microsoft.com/office/excel/2006/main">
          <x14:cfRule type="containsText" priority="2205" operator="containsText" id="{D9B2CC2E-9B65-4B88-8156-B41DDFF6720C}">
            <xm:f>NOT(ISERROR(SEARCH('Listados Datos'!$P$3,AR564)))</xm:f>
            <xm:f>'Listados Datos'!$P$3</xm:f>
            <x14:dxf>
              <fill>
                <patternFill>
                  <bgColor rgb="FF99CC00"/>
                </patternFill>
              </fill>
            </x14:dxf>
          </x14:cfRule>
          <x14:cfRule type="containsText" priority="2206" operator="containsText" id="{5B8F7AE8-B985-4B11-955E-20B669329674}">
            <xm:f>NOT(ISERROR(SEARCH('Listados Datos'!$P$4,AR564)))</xm:f>
            <xm:f>'Listados Datos'!$P$4</xm:f>
            <x14:dxf>
              <fill>
                <patternFill>
                  <bgColor rgb="FF33CC33"/>
                </patternFill>
              </fill>
            </x14:dxf>
          </x14:cfRule>
          <x14:cfRule type="containsText" priority="2207" operator="containsText" id="{21C7D371-C171-49EB-AD67-68B0DDAA0DF7}">
            <xm:f>NOT(ISERROR(SEARCH('Listados Datos'!$P$5,AR564)))</xm:f>
            <xm:f>'Listados Datos'!$P$5</xm:f>
            <x14:dxf>
              <fill>
                <patternFill>
                  <bgColor rgb="FFFFFF00"/>
                </patternFill>
              </fill>
            </x14:dxf>
          </x14:cfRule>
          <x14:cfRule type="containsText" priority="2208" operator="containsText" id="{4EA90C22-78F7-4F71-AB90-467291934B95}">
            <xm:f>NOT(ISERROR(SEARCH('Listados Datos'!$P$6,AR564)))</xm:f>
            <xm:f>'Listados Datos'!$P$6</xm:f>
            <x14:dxf>
              <fill>
                <patternFill>
                  <bgColor rgb="FFFFC000"/>
                </patternFill>
              </fill>
            </x14:dxf>
          </x14:cfRule>
          <x14:cfRule type="containsText" priority="2209" operator="containsText" id="{79CE9ADA-0100-4103-9D08-BD6DCD2B90A1}">
            <xm:f>NOT(ISERROR(SEARCH('Listados Datos'!$P$7,AR564)))</xm:f>
            <xm:f>'Listados Datos'!$P$7</xm:f>
            <x14:dxf>
              <fill>
                <patternFill>
                  <bgColor rgb="FFFF0000"/>
                </patternFill>
              </fill>
            </x14:dxf>
          </x14:cfRule>
          <xm:sqref>AR564</xm:sqref>
        </x14:conditionalFormatting>
        <x14:conditionalFormatting xmlns:xm="http://schemas.microsoft.com/office/excel/2006/main">
          <x14:cfRule type="containsText" priority="2323" operator="containsText" id="{A5831189-F7C8-45EA-A9B5-54BDC05ADFAA}">
            <xm:f>NOT(ISERROR(SEARCH('Listados Datos'!$T$3,AF562)))</xm:f>
            <xm:f>'Listados Datos'!$T$3</xm:f>
            <x14:dxf>
              <fill>
                <patternFill patternType="solid">
                  <bgColor rgb="FFC00000"/>
                </patternFill>
              </fill>
            </x14:dxf>
          </x14:cfRule>
          <x14:cfRule type="containsText" priority="2324" operator="containsText" id="{4AE6944C-6F7E-4F72-96A5-381FE46393B6}">
            <xm:f>NOT(ISERROR(SEARCH('Listados Datos'!$T$4,AF562)))</xm:f>
            <xm:f>'Listados Datos'!$T$4</xm:f>
            <x14:dxf>
              <font>
                <b/>
                <i val="0"/>
                <color theme="0"/>
              </font>
              <fill>
                <patternFill>
                  <bgColor rgb="FFE26B0A"/>
                </patternFill>
              </fill>
            </x14:dxf>
          </x14:cfRule>
          <x14:cfRule type="containsText" priority="2325" operator="containsText" id="{EF97128E-DE10-4D86-ACBF-31168AC00BBD}">
            <xm:f>NOT(ISERROR(SEARCH('Listados Datos'!$T$5,AF562)))</xm:f>
            <xm:f>'Listados Datos'!$T$5</xm:f>
            <x14:dxf>
              <font>
                <b/>
                <i val="0"/>
                <color auto="1"/>
              </font>
              <fill>
                <patternFill>
                  <bgColor rgb="FFFFFF00"/>
                </patternFill>
              </fill>
            </x14:dxf>
          </x14:cfRule>
          <x14:cfRule type="containsText" priority="2326" operator="containsText" id="{9C7B4CA4-DED1-44C7-A61C-E2D53FFA335F}">
            <xm:f>NOT(ISERROR(SEARCH('Listados Datos'!$T$6,AF562)))</xm:f>
            <xm:f>'Listados Datos'!$T$6</xm:f>
            <x14:dxf>
              <font>
                <b/>
                <i val="0"/>
              </font>
              <fill>
                <patternFill>
                  <bgColor rgb="FF92D050"/>
                </patternFill>
              </fill>
            </x14:dxf>
          </x14:cfRule>
          <xm:sqref>AF562:AF563 AF567</xm:sqref>
        </x14:conditionalFormatting>
        <x14:conditionalFormatting xmlns:xm="http://schemas.microsoft.com/office/excel/2006/main">
          <x14:cfRule type="containsText" priority="2319" operator="containsText" id="{FA00EF01-4176-4E5B-B627-2448073E31C7}">
            <xm:f>NOT(ISERROR(SEARCH('Listados Datos'!$T$3,AB562)))</xm:f>
            <xm:f>'Listados Datos'!$T$3</xm:f>
            <x14:dxf>
              <fill>
                <patternFill patternType="solid">
                  <bgColor rgb="FFC00000"/>
                </patternFill>
              </fill>
            </x14:dxf>
          </x14:cfRule>
          <x14:cfRule type="containsText" priority="2320" operator="containsText" id="{63D2781C-8F02-4F53-BF04-AAC402D8A32B}">
            <xm:f>NOT(ISERROR(SEARCH('Listados Datos'!$T$4,AB562)))</xm:f>
            <xm:f>'Listados Datos'!$T$4</xm:f>
            <x14:dxf>
              <font>
                <b/>
                <i val="0"/>
                <color theme="0"/>
              </font>
              <fill>
                <patternFill>
                  <bgColor rgb="FFE26B0A"/>
                </patternFill>
              </fill>
            </x14:dxf>
          </x14:cfRule>
          <x14:cfRule type="containsText" priority="2321" operator="containsText" id="{D76F4CF6-BC1C-4B03-A5A6-E4D5DDD0957D}">
            <xm:f>NOT(ISERROR(SEARCH('Listados Datos'!$T$5,AB562)))</xm:f>
            <xm:f>'Listados Datos'!$T$5</xm:f>
            <x14:dxf>
              <font>
                <b/>
                <i val="0"/>
                <color auto="1"/>
              </font>
              <fill>
                <patternFill>
                  <bgColor rgb="FFFFFF00"/>
                </patternFill>
              </fill>
            </x14:dxf>
          </x14:cfRule>
          <x14:cfRule type="containsText" priority="2322" operator="containsText" id="{B324A386-B3D8-491D-B0E5-DDB439F83A41}">
            <xm:f>NOT(ISERROR(SEARCH('Listados Datos'!$T$6,AB562)))</xm:f>
            <xm:f>'Listados Datos'!$T$6</xm:f>
            <x14:dxf>
              <font>
                <b/>
                <i val="0"/>
              </font>
              <fill>
                <patternFill>
                  <bgColor rgb="FF92D050"/>
                </patternFill>
              </fill>
            </x14:dxf>
          </x14:cfRule>
          <xm:sqref>AB562:AB563</xm:sqref>
        </x14:conditionalFormatting>
        <x14:conditionalFormatting xmlns:xm="http://schemas.microsoft.com/office/excel/2006/main">
          <x14:cfRule type="containsText" priority="2309" operator="containsText" id="{A82823E7-4B6D-43A1-AC77-6EEECD1B0291}">
            <xm:f>NOT(ISERROR(SEARCH('Listados Datos'!$P$3,Z562)))</xm:f>
            <xm:f>'Listados Datos'!$P$3</xm:f>
            <x14:dxf>
              <fill>
                <patternFill>
                  <bgColor rgb="FF99CC00"/>
                </patternFill>
              </fill>
            </x14:dxf>
          </x14:cfRule>
          <x14:cfRule type="containsText" priority="2310" operator="containsText" id="{88E7A5C1-F327-443F-9693-007394C62477}">
            <xm:f>NOT(ISERROR(SEARCH('Listados Datos'!$P$4,Z562)))</xm:f>
            <xm:f>'Listados Datos'!$P$4</xm:f>
            <x14:dxf>
              <fill>
                <patternFill>
                  <bgColor rgb="FF33CC33"/>
                </patternFill>
              </fill>
            </x14:dxf>
          </x14:cfRule>
          <x14:cfRule type="containsText" priority="2311" operator="containsText" id="{ED7F025E-7D8F-4B08-BA3C-8485DFD6A82F}">
            <xm:f>NOT(ISERROR(SEARCH('Listados Datos'!$P$5,Z562)))</xm:f>
            <xm:f>'Listados Datos'!$P$5</xm:f>
            <x14:dxf>
              <fill>
                <patternFill>
                  <bgColor rgb="FFFFFF00"/>
                </patternFill>
              </fill>
            </x14:dxf>
          </x14:cfRule>
          <x14:cfRule type="containsText" priority="2312" operator="containsText" id="{D469DCAC-9282-45E2-856E-699B4BF990CC}">
            <xm:f>NOT(ISERROR(SEARCH('Listados Datos'!$P$6,Z562)))</xm:f>
            <xm:f>'Listados Datos'!$P$6</xm:f>
            <x14:dxf>
              <fill>
                <patternFill>
                  <bgColor rgb="FFFFC000"/>
                </patternFill>
              </fill>
            </x14:dxf>
          </x14:cfRule>
          <x14:cfRule type="containsText" priority="2313" operator="containsText" id="{ADB4F5EA-EBE2-4018-B289-9D362A9686CD}">
            <xm:f>NOT(ISERROR(SEARCH('Listados Datos'!$P$7,Z562)))</xm:f>
            <xm:f>'Listados Datos'!$P$7</xm:f>
            <x14:dxf>
              <fill>
                <patternFill>
                  <bgColor rgb="FFFF0000"/>
                </patternFill>
              </fill>
            </x14:dxf>
          </x14:cfRule>
          <xm:sqref>Z562:Z563</xm:sqref>
        </x14:conditionalFormatting>
        <x14:conditionalFormatting xmlns:xm="http://schemas.microsoft.com/office/excel/2006/main">
          <x14:cfRule type="containsText" priority="2285" operator="containsText" id="{920A2A30-5957-4573-B01D-6B2FB97DEF4A}">
            <xm:f>NOT(ISERROR(SEARCH('Listados Datos'!$T$3,AT562)))</xm:f>
            <xm:f>'Listados Datos'!$T$3</xm:f>
            <x14:dxf>
              <fill>
                <patternFill patternType="solid">
                  <bgColor rgb="FFC00000"/>
                </patternFill>
              </fill>
            </x14:dxf>
          </x14:cfRule>
          <x14:cfRule type="containsText" priority="2286" operator="containsText" id="{0D5D29CF-1016-43B1-A32D-B0F456D61953}">
            <xm:f>NOT(ISERROR(SEARCH('Listados Datos'!$T$4,AT562)))</xm:f>
            <xm:f>'Listados Datos'!$T$4</xm:f>
            <x14:dxf>
              <font>
                <b/>
                <i val="0"/>
                <color theme="0"/>
              </font>
              <fill>
                <patternFill>
                  <bgColor rgb="FFE26B0A"/>
                </patternFill>
              </fill>
            </x14:dxf>
          </x14:cfRule>
          <x14:cfRule type="containsText" priority="2287" operator="containsText" id="{04A3EA65-5035-420A-907A-D614090E12BE}">
            <xm:f>NOT(ISERROR(SEARCH('Listados Datos'!$T$5,AT562)))</xm:f>
            <xm:f>'Listados Datos'!$T$5</xm:f>
            <x14:dxf>
              <font>
                <b/>
                <i val="0"/>
                <color auto="1"/>
              </font>
              <fill>
                <patternFill>
                  <bgColor rgb="FFFFFF00"/>
                </patternFill>
              </fill>
            </x14:dxf>
          </x14:cfRule>
          <x14:cfRule type="containsText" priority="2288" operator="containsText" id="{DF69399D-523A-4C33-8B2D-1F99C94F33FD}">
            <xm:f>NOT(ISERROR(SEARCH('Listados Datos'!$T$6,AT562)))</xm:f>
            <xm:f>'Listados Datos'!$T$6</xm:f>
            <x14:dxf>
              <font>
                <b/>
                <i val="0"/>
              </font>
              <fill>
                <patternFill>
                  <bgColor rgb="FF92D050"/>
                </patternFill>
              </fill>
            </x14:dxf>
          </x14:cfRule>
          <xm:sqref>AT562</xm:sqref>
        </x14:conditionalFormatting>
        <x14:conditionalFormatting xmlns:xm="http://schemas.microsoft.com/office/excel/2006/main">
          <x14:cfRule type="containsText" priority="2275" operator="containsText" id="{AD9464B7-F2CC-4073-9F17-439FCC7AF72F}">
            <xm:f>NOT(ISERROR(SEARCH('Listados Datos'!$P$3,AR562)))</xm:f>
            <xm:f>'Listados Datos'!$P$3</xm:f>
            <x14:dxf>
              <fill>
                <patternFill>
                  <bgColor rgb="FF99CC00"/>
                </patternFill>
              </fill>
            </x14:dxf>
          </x14:cfRule>
          <x14:cfRule type="containsText" priority="2276" operator="containsText" id="{B37924BE-4C9E-474C-9D0C-F29D51A16B6B}">
            <xm:f>NOT(ISERROR(SEARCH('Listados Datos'!$P$4,AR562)))</xm:f>
            <xm:f>'Listados Datos'!$P$4</xm:f>
            <x14:dxf>
              <fill>
                <patternFill>
                  <bgColor rgb="FF33CC33"/>
                </patternFill>
              </fill>
            </x14:dxf>
          </x14:cfRule>
          <x14:cfRule type="containsText" priority="2277" operator="containsText" id="{61FB7B08-83AF-4BA3-9FCC-6AA7555076AC}">
            <xm:f>NOT(ISERROR(SEARCH('Listados Datos'!$P$5,AR562)))</xm:f>
            <xm:f>'Listados Datos'!$P$5</xm:f>
            <x14:dxf>
              <fill>
                <patternFill>
                  <bgColor rgb="FFFFFF00"/>
                </patternFill>
              </fill>
            </x14:dxf>
          </x14:cfRule>
          <x14:cfRule type="containsText" priority="2278" operator="containsText" id="{A78C23C0-F2F2-441F-8684-B6E1A0B89ACF}">
            <xm:f>NOT(ISERROR(SEARCH('Listados Datos'!$P$6,AR562)))</xm:f>
            <xm:f>'Listados Datos'!$P$6</xm:f>
            <x14:dxf>
              <fill>
                <patternFill>
                  <bgColor rgb="FFFFC000"/>
                </patternFill>
              </fill>
            </x14:dxf>
          </x14:cfRule>
          <x14:cfRule type="containsText" priority="2279" operator="containsText" id="{E4618CD9-A86B-4E3F-B786-64F5CB7CB3F9}">
            <xm:f>NOT(ISERROR(SEARCH('Listados Datos'!$P$7,AR562)))</xm:f>
            <xm:f>'Listados Datos'!$P$7</xm:f>
            <x14:dxf>
              <fill>
                <patternFill>
                  <bgColor rgb="FFFF0000"/>
                </patternFill>
              </fill>
            </x14:dxf>
          </x14:cfRule>
          <xm:sqref>AR562</xm:sqref>
        </x14:conditionalFormatting>
        <x14:conditionalFormatting xmlns:xm="http://schemas.microsoft.com/office/excel/2006/main">
          <x14:cfRule type="containsText" priority="2271" operator="containsText" id="{6E21BF81-4398-425C-BE99-F3B4AB519595}">
            <xm:f>NOT(ISERROR(SEARCH('Listados Datos'!$T$3,AT563)))</xm:f>
            <xm:f>'Listados Datos'!$T$3</xm:f>
            <x14:dxf>
              <fill>
                <patternFill patternType="solid">
                  <bgColor rgb="FFC00000"/>
                </patternFill>
              </fill>
            </x14:dxf>
          </x14:cfRule>
          <x14:cfRule type="containsText" priority="2272" operator="containsText" id="{333FEFFD-6EA9-42B1-AFC7-5A5E05E18EC4}">
            <xm:f>NOT(ISERROR(SEARCH('Listados Datos'!$T$4,AT563)))</xm:f>
            <xm:f>'Listados Datos'!$T$4</xm:f>
            <x14:dxf>
              <font>
                <b/>
                <i val="0"/>
                <color theme="0"/>
              </font>
              <fill>
                <patternFill>
                  <bgColor rgb="FFE26B0A"/>
                </patternFill>
              </fill>
            </x14:dxf>
          </x14:cfRule>
          <x14:cfRule type="containsText" priority="2273" operator="containsText" id="{AB0BF482-DD18-4A51-B074-9B344CD175DC}">
            <xm:f>NOT(ISERROR(SEARCH('Listados Datos'!$T$5,AT563)))</xm:f>
            <xm:f>'Listados Datos'!$T$5</xm:f>
            <x14:dxf>
              <font>
                <b/>
                <i val="0"/>
                <color auto="1"/>
              </font>
              <fill>
                <patternFill>
                  <bgColor rgb="FFFFFF00"/>
                </patternFill>
              </fill>
            </x14:dxf>
          </x14:cfRule>
          <x14:cfRule type="containsText" priority="2274" operator="containsText" id="{10AC2BDF-DD1C-4B98-A1B8-0725C2324AB2}">
            <xm:f>NOT(ISERROR(SEARCH('Listados Datos'!$T$6,AT563)))</xm:f>
            <xm:f>'Listados Datos'!$T$6</xm:f>
            <x14:dxf>
              <font>
                <b/>
                <i val="0"/>
              </font>
              <fill>
                <patternFill>
                  <bgColor rgb="FF92D050"/>
                </patternFill>
              </fill>
            </x14:dxf>
          </x14:cfRule>
          <xm:sqref>AT563</xm:sqref>
        </x14:conditionalFormatting>
        <x14:conditionalFormatting xmlns:xm="http://schemas.microsoft.com/office/excel/2006/main">
          <x14:cfRule type="containsText" priority="2261" operator="containsText" id="{CBE0A80D-AD9A-43DD-A920-39B3F424BAE9}">
            <xm:f>NOT(ISERROR(SEARCH('Listados Datos'!$P$3,AR563)))</xm:f>
            <xm:f>'Listados Datos'!$P$3</xm:f>
            <x14:dxf>
              <fill>
                <patternFill>
                  <bgColor rgb="FF99CC00"/>
                </patternFill>
              </fill>
            </x14:dxf>
          </x14:cfRule>
          <x14:cfRule type="containsText" priority="2262" operator="containsText" id="{A0048D7E-406E-465A-B4AA-4C8685EC5664}">
            <xm:f>NOT(ISERROR(SEARCH('Listados Datos'!$P$4,AR563)))</xm:f>
            <xm:f>'Listados Datos'!$P$4</xm:f>
            <x14:dxf>
              <fill>
                <patternFill>
                  <bgColor rgb="FF33CC33"/>
                </patternFill>
              </fill>
            </x14:dxf>
          </x14:cfRule>
          <x14:cfRule type="containsText" priority="2263" operator="containsText" id="{40C182FA-48BC-4212-8FF1-FE6B396BDEAB}">
            <xm:f>NOT(ISERROR(SEARCH('Listados Datos'!$P$5,AR563)))</xm:f>
            <xm:f>'Listados Datos'!$P$5</xm:f>
            <x14:dxf>
              <fill>
                <patternFill>
                  <bgColor rgb="FFFFFF00"/>
                </patternFill>
              </fill>
            </x14:dxf>
          </x14:cfRule>
          <x14:cfRule type="containsText" priority="2264" operator="containsText" id="{DFEB01A8-B5B4-4501-8DD3-B1903C356D66}">
            <xm:f>NOT(ISERROR(SEARCH('Listados Datos'!$P$6,AR563)))</xm:f>
            <xm:f>'Listados Datos'!$P$6</xm:f>
            <x14:dxf>
              <fill>
                <patternFill>
                  <bgColor rgb="FFFFC000"/>
                </patternFill>
              </fill>
            </x14:dxf>
          </x14:cfRule>
          <x14:cfRule type="containsText" priority="2265" operator="containsText" id="{9D57889A-210D-41E1-B422-A0EA978EA85B}">
            <xm:f>NOT(ISERROR(SEARCH('Listados Datos'!$P$7,AR563)))</xm:f>
            <xm:f>'Listados Datos'!$P$7</xm:f>
            <x14:dxf>
              <fill>
                <patternFill>
                  <bgColor rgb="FFFF0000"/>
                </patternFill>
              </fill>
            </x14:dxf>
          </x14:cfRule>
          <xm:sqref>AR563</xm:sqref>
        </x14:conditionalFormatting>
        <x14:conditionalFormatting xmlns:xm="http://schemas.microsoft.com/office/excel/2006/main">
          <x14:cfRule type="containsText" priority="2121" operator="containsText" id="{F31BEAD7-164C-4533-9F4C-096DB57C6CEC}">
            <xm:f>NOT(ISERROR(SEARCH('Listados Datos'!$T$3,AT573)))</xm:f>
            <xm:f>'Listados Datos'!$T$3</xm:f>
            <x14:dxf>
              <fill>
                <patternFill patternType="solid">
                  <bgColor rgb="FFC00000"/>
                </patternFill>
              </fill>
            </x14:dxf>
          </x14:cfRule>
          <x14:cfRule type="containsText" priority="2122" operator="containsText" id="{C65D312A-B829-4B11-A545-B9E7926E2F4F}">
            <xm:f>NOT(ISERROR(SEARCH('Listados Datos'!$T$4,AT573)))</xm:f>
            <xm:f>'Listados Datos'!$T$4</xm:f>
            <x14:dxf>
              <font>
                <b/>
                <i val="0"/>
                <color theme="0"/>
              </font>
              <fill>
                <patternFill>
                  <bgColor rgb="FFE26B0A"/>
                </patternFill>
              </fill>
            </x14:dxf>
          </x14:cfRule>
          <x14:cfRule type="containsText" priority="2123" operator="containsText" id="{970821C7-EB4D-4F39-92B6-0D8C88CADB4C}">
            <xm:f>NOT(ISERROR(SEARCH('Listados Datos'!$T$5,AT573)))</xm:f>
            <xm:f>'Listados Datos'!$T$5</xm:f>
            <x14:dxf>
              <font>
                <b/>
                <i val="0"/>
                <color auto="1"/>
              </font>
              <fill>
                <patternFill>
                  <bgColor rgb="FFFFFF00"/>
                </patternFill>
              </fill>
            </x14:dxf>
          </x14:cfRule>
          <x14:cfRule type="containsText" priority="2124" operator="containsText" id="{E34F0CAB-DE6A-4B23-A777-59B85C8775EE}">
            <xm:f>NOT(ISERROR(SEARCH('Listados Datos'!$T$6,AT573)))</xm:f>
            <xm:f>'Listados Datos'!$T$6</xm:f>
            <x14:dxf>
              <font>
                <b/>
                <i val="0"/>
              </font>
              <fill>
                <patternFill>
                  <bgColor rgb="FF92D050"/>
                </patternFill>
              </fill>
            </x14:dxf>
          </x14:cfRule>
          <xm:sqref>AT573</xm:sqref>
        </x14:conditionalFormatting>
        <x14:conditionalFormatting xmlns:xm="http://schemas.microsoft.com/office/excel/2006/main">
          <x14:cfRule type="containsText" priority="2111" operator="containsText" id="{04450F10-B5D6-4AB6-AEB8-19FE20DB1C1B}">
            <xm:f>NOT(ISERROR(SEARCH('Listados Datos'!$P$3,AR573)))</xm:f>
            <xm:f>'Listados Datos'!$P$3</xm:f>
            <x14:dxf>
              <fill>
                <patternFill>
                  <bgColor rgb="FF99CC00"/>
                </patternFill>
              </fill>
            </x14:dxf>
          </x14:cfRule>
          <x14:cfRule type="containsText" priority="2112" operator="containsText" id="{231DD7F5-F8A5-4AA2-8CFA-CBBEE43AED95}">
            <xm:f>NOT(ISERROR(SEARCH('Listados Datos'!$P$4,AR573)))</xm:f>
            <xm:f>'Listados Datos'!$P$4</xm:f>
            <x14:dxf>
              <fill>
                <patternFill>
                  <bgColor rgb="FF33CC33"/>
                </patternFill>
              </fill>
            </x14:dxf>
          </x14:cfRule>
          <x14:cfRule type="containsText" priority="2113" operator="containsText" id="{AB8D35EC-66C7-4C67-B842-B3BA7524988D}">
            <xm:f>NOT(ISERROR(SEARCH('Listados Datos'!$P$5,AR573)))</xm:f>
            <xm:f>'Listados Datos'!$P$5</xm:f>
            <x14:dxf>
              <fill>
                <patternFill>
                  <bgColor rgb="FFFFFF00"/>
                </patternFill>
              </fill>
            </x14:dxf>
          </x14:cfRule>
          <x14:cfRule type="containsText" priority="2114" operator="containsText" id="{6503B3B7-C80C-474B-B16F-08CE756FE561}">
            <xm:f>NOT(ISERROR(SEARCH('Listados Datos'!$P$6,AR573)))</xm:f>
            <xm:f>'Listados Datos'!$P$6</xm:f>
            <x14:dxf>
              <fill>
                <patternFill>
                  <bgColor rgb="FFFFC000"/>
                </patternFill>
              </fill>
            </x14:dxf>
          </x14:cfRule>
          <x14:cfRule type="containsText" priority="2115" operator="containsText" id="{581F4EDA-47FB-44B2-803C-2BC8E7CC3EF2}">
            <xm:f>NOT(ISERROR(SEARCH('Listados Datos'!$P$7,AR573)))</xm:f>
            <xm:f>'Listados Datos'!$P$7</xm:f>
            <x14:dxf>
              <fill>
                <patternFill>
                  <bgColor rgb="FFFF0000"/>
                </patternFill>
              </fill>
            </x14:dxf>
          </x14:cfRule>
          <xm:sqref>AR573</xm:sqref>
        </x14:conditionalFormatting>
        <x14:conditionalFormatting xmlns:xm="http://schemas.microsoft.com/office/excel/2006/main">
          <x14:cfRule type="containsText" priority="2243" operator="containsText" id="{67BA67E8-F007-45D3-A6EC-EE3762E87701}">
            <xm:f>NOT(ISERROR(SEARCH('Listados Datos'!$T$3,AF564)))</xm:f>
            <xm:f>'Listados Datos'!$T$3</xm:f>
            <x14:dxf>
              <fill>
                <patternFill patternType="solid">
                  <bgColor rgb="FFC00000"/>
                </patternFill>
              </fill>
            </x14:dxf>
          </x14:cfRule>
          <x14:cfRule type="containsText" priority="2244" operator="containsText" id="{2C579DC7-0C00-4221-BDC4-BF95918B778C}">
            <xm:f>NOT(ISERROR(SEARCH('Listados Datos'!$T$4,AF564)))</xm:f>
            <xm:f>'Listados Datos'!$T$4</xm:f>
            <x14:dxf>
              <font>
                <b/>
                <i val="0"/>
                <color theme="0"/>
              </font>
              <fill>
                <patternFill>
                  <bgColor rgb="FFE26B0A"/>
                </patternFill>
              </fill>
            </x14:dxf>
          </x14:cfRule>
          <x14:cfRule type="containsText" priority="2245" operator="containsText" id="{D5932D25-6925-49CF-87E9-4D130ACE01FE}">
            <xm:f>NOT(ISERROR(SEARCH('Listados Datos'!$T$5,AF564)))</xm:f>
            <xm:f>'Listados Datos'!$T$5</xm:f>
            <x14:dxf>
              <font>
                <b/>
                <i val="0"/>
                <color auto="1"/>
              </font>
              <fill>
                <patternFill>
                  <bgColor rgb="FFFFFF00"/>
                </patternFill>
              </fill>
            </x14:dxf>
          </x14:cfRule>
          <x14:cfRule type="containsText" priority="2246" operator="containsText" id="{BDFA63FC-ED9B-4C16-805A-9E9DA3DC45B2}">
            <xm:f>NOT(ISERROR(SEARCH('Listados Datos'!$T$6,AF564)))</xm:f>
            <xm:f>'Listados Datos'!$T$6</xm:f>
            <x14:dxf>
              <font>
                <b/>
                <i val="0"/>
              </font>
              <fill>
                <patternFill>
                  <bgColor rgb="FF92D050"/>
                </patternFill>
              </fill>
            </x14:dxf>
          </x14:cfRule>
          <xm:sqref>AF564:AF565</xm:sqref>
        </x14:conditionalFormatting>
        <x14:conditionalFormatting xmlns:xm="http://schemas.microsoft.com/office/excel/2006/main">
          <x14:cfRule type="containsText" priority="2239" operator="containsText" id="{342671C8-87DA-4988-8DB0-1B4068133D74}">
            <xm:f>NOT(ISERROR(SEARCH('Listados Datos'!$T$3,AB564)))</xm:f>
            <xm:f>'Listados Datos'!$T$3</xm:f>
            <x14:dxf>
              <fill>
                <patternFill patternType="solid">
                  <bgColor rgb="FFC00000"/>
                </patternFill>
              </fill>
            </x14:dxf>
          </x14:cfRule>
          <x14:cfRule type="containsText" priority="2240" operator="containsText" id="{5F2391E1-FEDB-480F-8C29-BC7B76DEB393}">
            <xm:f>NOT(ISERROR(SEARCH('Listados Datos'!$T$4,AB564)))</xm:f>
            <xm:f>'Listados Datos'!$T$4</xm:f>
            <x14:dxf>
              <font>
                <b/>
                <i val="0"/>
                <color theme="0"/>
              </font>
              <fill>
                <patternFill>
                  <bgColor rgb="FFE26B0A"/>
                </patternFill>
              </fill>
            </x14:dxf>
          </x14:cfRule>
          <x14:cfRule type="containsText" priority="2241" operator="containsText" id="{F9392ADA-F850-4470-B8DC-EE69A9030259}">
            <xm:f>NOT(ISERROR(SEARCH('Listados Datos'!$T$5,AB564)))</xm:f>
            <xm:f>'Listados Datos'!$T$5</xm:f>
            <x14:dxf>
              <font>
                <b/>
                <i val="0"/>
                <color auto="1"/>
              </font>
              <fill>
                <patternFill>
                  <bgColor rgb="FFFFFF00"/>
                </patternFill>
              </fill>
            </x14:dxf>
          </x14:cfRule>
          <x14:cfRule type="containsText" priority="2242" operator="containsText" id="{4B67A4C4-C2B6-408D-AD16-4BD6FD9F8281}">
            <xm:f>NOT(ISERROR(SEARCH('Listados Datos'!$T$6,AB564)))</xm:f>
            <xm:f>'Listados Datos'!$T$6</xm:f>
            <x14:dxf>
              <font>
                <b/>
                <i val="0"/>
              </font>
              <fill>
                <patternFill>
                  <bgColor rgb="FF92D050"/>
                </patternFill>
              </fill>
            </x14:dxf>
          </x14:cfRule>
          <xm:sqref>AB564:AB565</xm:sqref>
        </x14:conditionalFormatting>
        <x14:conditionalFormatting xmlns:xm="http://schemas.microsoft.com/office/excel/2006/main">
          <x14:cfRule type="containsText" priority="2229" operator="containsText" id="{4C637651-064F-453D-8C25-74254EFE74E4}">
            <xm:f>NOT(ISERROR(SEARCH('Listados Datos'!$P$3,Z564)))</xm:f>
            <xm:f>'Listados Datos'!$P$3</xm:f>
            <x14:dxf>
              <fill>
                <patternFill>
                  <bgColor rgb="FF99CC00"/>
                </patternFill>
              </fill>
            </x14:dxf>
          </x14:cfRule>
          <x14:cfRule type="containsText" priority="2230" operator="containsText" id="{CDEE0CA0-A2F5-4982-8A16-963B1661BCDA}">
            <xm:f>NOT(ISERROR(SEARCH('Listados Datos'!$P$4,Z564)))</xm:f>
            <xm:f>'Listados Datos'!$P$4</xm:f>
            <x14:dxf>
              <fill>
                <patternFill>
                  <bgColor rgb="FF33CC33"/>
                </patternFill>
              </fill>
            </x14:dxf>
          </x14:cfRule>
          <x14:cfRule type="containsText" priority="2231" operator="containsText" id="{10AFA8F5-F444-4248-84E9-6D6A88E798A0}">
            <xm:f>NOT(ISERROR(SEARCH('Listados Datos'!$P$5,Z564)))</xm:f>
            <xm:f>'Listados Datos'!$P$5</xm:f>
            <x14:dxf>
              <fill>
                <patternFill>
                  <bgColor rgb="FFFFFF00"/>
                </patternFill>
              </fill>
            </x14:dxf>
          </x14:cfRule>
          <x14:cfRule type="containsText" priority="2232" operator="containsText" id="{44B3C559-D638-4E8B-9E69-B159FC837B71}">
            <xm:f>NOT(ISERROR(SEARCH('Listados Datos'!$P$6,Z564)))</xm:f>
            <xm:f>'Listados Datos'!$P$6</xm:f>
            <x14:dxf>
              <fill>
                <patternFill>
                  <bgColor rgb="FFFFC000"/>
                </patternFill>
              </fill>
            </x14:dxf>
          </x14:cfRule>
          <x14:cfRule type="containsText" priority="2233" operator="containsText" id="{5E4025C2-3E10-4FA2-8659-5425015203C1}">
            <xm:f>NOT(ISERROR(SEARCH('Listados Datos'!$P$7,Z564)))</xm:f>
            <xm:f>'Listados Datos'!$P$7</xm:f>
            <x14:dxf>
              <fill>
                <patternFill>
                  <bgColor rgb="FFFF0000"/>
                </patternFill>
              </fill>
            </x14:dxf>
          </x14:cfRule>
          <xm:sqref>Z564:Z565</xm:sqref>
        </x14:conditionalFormatting>
        <x14:conditionalFormatting xmlns:xm="http://schemas.microsoft.com/office/excel/2006/main">
          <x14:cfRule type="containsText" priority="2079" operator="containsText" id="{99E702C1-1B8F-4FA5-91FE-6CBC231765F0}">
            <xm:f>NOT(ISERROR(SEARCH('Listados Datos'!$T$3,AT570)))</xm:f>
            <xm:f>'Listados Datos'!$T$3</xm:f>
            <x14:dxf>
              <fill>
                <patternFill patternType="solid">
                  <bgColor rgb="FFC00000"/>
                </patternFill>
              </fill>
            </x14:dxf>
          </x14:cfRule>
          <x14:cfRule type="containsText" priority="2080" operator="containsText" id="{1FB3C3DC-E9BB-4351-BF2A-EF4B987880AE}">
            <xm:f>NOT(ISERROR(SEARCH('Listados Datos'!$T$4,AT570)))</xm:f>
            <xm:f>'Listados Datos'!$T$4</xm:f>
            <x14:dxf>
              <font>
                <b/>
                <i val="0"/>
                <color theme="0"/>
              </font>
              <fill>
                <patternFill>
                  <bgColor rgb="FFE26B0A"/>
                </patternFill>
              </fill>
            </x14:dxf>
          </x14:cfRule>
          <x14:cfRule type="containsText" priority="2081" operator="containsText" id="{C95FA6A0-C1C2-47EB-9325-B5006CDF7675}">
            <xm:f>NOT(ISERROR(SEARCH('Listados Datos'!$T$5,AT570)))</xm:f>
            <xm:f>'Listados Datos'!$T$5</xm:f>
            <x14:dxf>
              <font>
                <b/>
                <i val="0"/>
                <color auto="1"/>
              </font>
              <fill>
                <patternFill>
                  <bgColor rgb="FFFFFF00"/>
                </patternFill>
              </fill>
            </x14:dxf>
          </x14:cfRule>
          <x14:cfRule type="containsText" priority="2082" operator="containsText" id="{4D9EB287-0A64-4CEF-A5A1-9A5CB708F413}">
            <xm:f>NOT(ISERROR(SEARCH('Listados Datos'!$T$6,AT570)))</xm:f>
            <xm:f>'Listados Datos'!$T$6</xm:f>
            <x14:dxf>
              <font>
                <b/>
                <i val="0"/>
              </font>
              <fill>
                <patternFill>
                  <bgColor rgb="FF92D050"/>
                </patternFill>
              </fill>
            </x14:dxf>
          </x14:cfRule>
          <xm:sqref>AT570</xm:sqref>
        </x14:conditionalFormatting>
        <x14:conditionalFormatting xmlns:xm="http://schemas.microsoft.com/office/excel/2006/main">
          <x14:cfRule type="containsText" priority="2069" operator="containsText" id="{8D05A40B-C6D1-463D-88ED-6B248697B25B}">
            <xm:f>NOT(ISERROR(SEARCH('Listados Datos'!$P$3,AR570)))</xm:f>
            <xm:f>'Listados Datos'!$P$3</xm:f>
            <x14:dxf>
              <fill>
                <patternFill>
                  <bgColor rgb="FF99CC00"/>
                </patternFill>
              </fill>
            </x14:dxf>
          </x14:cfRule>
          <x14:cfRule type="containsText" priority="2070" operator="containsText" id="{0C82E62A-EB5D-48F8-811A-0FBA7BA344F0}">
            <xm:f>NOT(ISERROR(SEARCH('Listados Datos'!$P$4,AR570)))</xm:f>
            <xm:f>'Listados Datos'!$P$4</xm:f>
            <x14:dxf>
              <fill>
                <patternFill>
                  <bgColor rgb="FF33CC33"/>
                </patternFill>
              </fill>
            </x14:dxf>
          </x14:cfRule>
          <x14:cfRule type="containsText" priority="2071" operator="containsText" id="{B22EFEA8-337E-4A4B-98C2-DF6C87904A26}">
            <xm:f>NOT(ISERROR(SEARCH('Listados Datos'!$P$5,AR570)))</xm:f>
            <xm:f>'Listados Datos'!$P$5</xm:f>
            <x14:dxf>
              <fill>
                <patternFill>
                  <bgColor rgb="FFFFFF00"/>
                </patternFill>
              </fill>
            </x14:dxf>
          </x14:cfRule>
          <x14:cfRule type="containsText" priority="2072" operator="containsText" id="{781B5271-E788-4316-AC13-C772E80D1D77}">
            <xm:f>NOT(ISERROR(SEARCH('Listados Datos'!$P$6,AR570)))</xm:f>
            <xm:f>'Listados Datos'!$P$6</xm:f>
            <x14:dxf>
              <fill>
                <patternFill>
                  <bgColor rgb="FFFFC000"/>
                </patternFill>
              </fill>
            </x14:dxf>
          </x14:cfRule>
          <x14:cfRule type="containsText" priority="2073" operator="containsText" id="{6C85A5DF-79A6-4F4F-8237-24971EC3CACD}">
            <xm:f>NOT(ISERROR(SEARCH('Listados Datos'!$P$7,AR570)))</xm:f>
            <xm:f>'Listados Datos'!$P$7</xm:f>
            <x14:dxf>
              <fill>
                <patternFill>
                  <bgColor rgb="FFFF0000"/>
                </patternFill>
              </fill>
            </x14:dxf>
          </x14:cfRule>
          <xm:sqref>AR570</xm:sqref>
        </x14:conditionalFormatting>
        <x14:conditionalFormatting xmlns:xm="http://schemas.microsoft.com/office/excel/2006/main">
          <x14:cfRule type="containsText" priority="2201" operator="containsText" id="{C753130D-7F79-41CC-9CCC-B3BC43DFCD7B}">
            <xm:f>NOT(ISERROR(SEARCH('Listados Datos'!$T$3,AT565)))</xm:f>
            <xm:f>'Listados Datos'!$T$3</xm:f>
            <x14:dxf>
              <fill>
                <patternFill patternType="solid">
                  <bgColor rgb="FFC00000"/>
                </patternFill>
              </fill>
            </x14:dxf>
          </x14:cfRule>
          <x14:cfRule type="containsText" priority="2202" operator="containsText" id="{B0647E31-AB94-45E1-A148-8C6FE1220DD5}">
            <xm:f>NOT(ISERROR(SEARCH('Listados Datos'!$T$4,AT565)))</xm:f>
            <xm:f>'Listados Datos'!$T$4</xm:f>
            <x14:dxf>
              <font>
                <b/>
                <i val="0"/>
                <color theme="0"/>
              </font>
              <fill>
                <patternFill>
                  <bgColor rgb="FFE26B0A"/>
                </patternFill>
              </fill>
            </x14:dxf>
          </x14:cfRule>
          <x14:cfRule type="containsText" priority="2203" operator="containsText" id="{09807F7A-9839-4AD4-93AA-42CB6F0A79E7}">
            <xm:f>NOT(ISERROR(SEARCH('Listados Datos'!$T$5,AT565)))</xm:f>
            <xm:f>'Listados Datos'!$T$5</xm:f>
            <x14:dxf>
              <font>
                <b/>
                <i val="0"/>
                <color auto="1"/>
              </font>
              <fill>
                <patternFill>
                  <bgColor rgb="FFFFFF00"/>
                </patternFill>
              </fill>
            </x14:dxf>
          </x14:cfRule>
          <x14:cfRule type="containsText" priority="2204" operator="containsText" id="{C554388D-3BAF-488B-AFF0-1E5E35FAFA40}">
            <xm:f>NOT(ISERROR(SEARCH('Listados Datos'!$T$6,AT565)))</xm:f>
            <xm:f>'Listados Datos'!$T$6</xm:f>
            <x14:dxf>
              <font>
                <b/>
                <i val="0"/>
              </font>
              <fill>
                <patternFill>
                  <bgColor rgb="FF92D050"/>
                </patternFill>
              </fill>
            </x14:dxf>
          </x14:cfRule>
          <xm:sqref>AT565</xm:sqref>
        </x14:conditionalFormatting>
        <x14:conditionalFormatting xmlns:xm="http://schemas.microsoft.com/office/excel/2006/main">
          <x14:cfRule type="containsText" priority="2191" operator="containsText" id="{F453210A-1C67-4CD3-8B8A-5A61B85DBBA0}">
            <xm:f>NOT(ISERROR(SEARCH('Listados Datos'!$P$3,AR565)))</xm:f>
            <xm:f>'Listados Datos'!$P$3</xm:f>
            <x14:dxf>
              <fill>
                <patternFill>
                  <bgColor rgb="FF99CC00"/>
                </patternFill>
              </fill>
            </x14:dxf>
          </x14:cfRule>
          <x14:cfRule type="containsText" priority="2192" operator="containsText" id="{E2B3E8C5-7123-4AAF-AB92-FEBE5B836A62}">
            <xm:f>NOT(ISERROR(SEARCH('Listados Datos'!$P$4,AR565)))</xm:f>
            <xm:f>'Listados Datos'!$P$4</xm:f>
            <x14:dxf>
              <fill>
                <patternFill>
                  <bgColor rgb="FF33CC33"/>
                </patternFill>
              </fill>
            </x14:dxf>
          </x14:cfRule>
          <x14:cfRule type="containsText" priority="2193" operator="containsText" id="{1264C5E3-6384-4E58-B586-12A626E66CF4}">
            <xm:f>NOT(ISERROR(SEARCH('Listados Datos'!$P$5,AR565)))</xm:f>
            <xm:f>'Listados Datos'!$P$5</xm:f>
            <x14:dxf>
              <fill>
                <patternFill>
                  <bgColor rgb="FFFFFF00"/>
                </patternFill>
              </fill>
            </x14:dxf>
          </x14:cfRule>
          <x14:cfRule type="containsText" priority="2194" operator="containsText" id="{1AA6998A-FF4E-4D5F-9A44-71C8BC4C92D4}">
            <xm:f>NOT(ISERROR(SEARCH('Listados Datos'!$P$6,AR565)))</xm:f>
            <xm:f>'Listados Datos'!$P$6</xm:f>
            <x14:dxf>
              <fill>
                <patternFill>
                  <bgColor rgb="FFFFC000"/>
                </patternFill>
              </fill>
            </x14:dxf>
          </x14:cfRule>
          <x14:cfRule type="containsText" priority="2195" operator="containsText" id="{1B5DA3A2-4419-4AC4-85E7-1D4D6BCE82CC}">
            <xm:f>NOT(ISERROR(SEARCH('Listados Datos'!$P$7,AR565)))</xm:f>
            <xm:f>'Listados Datos'!$P$7</xm:f>
            <x14:dxf>
              <fill>
                <patternFill>
                  <bgColor rgb="FFFF0000"/>
                </patternFill>
              </fill>
            </x14:dxf>
          </x14:cfRule>
          <xm:sqref>AR565</xm:sqref>
        </x14:conditionalFormatting>
        <x14:conditionalFormatting xmlns:xm="http://schemas.microsoft.com/office/excel/2006/main">
          <x14:cfRule type="containsText" priority="2187" operator="containsText" id="{F03E8325-5B9D-4C16-8935-5E90249EF442}">
            <xm:f>NOT(ISERROR(SEARCH('Listados Datos'!$T$3,AF568)))</xm:f>
            <xm:f>'Listados Datos'!$T$3</xm:f>
            <x14:dxf>
              <fill>
                <patternFill patternType="solid">
                  <bgColor rgb="FFC00000"/>
                </patternFill>
              </fill>
            </x14:dxf>
          </x14:cfRule>
          <x14:cfRule type="containsText" priority="2188" operator="containsText" id="{3C68B3CA-CAF0-41AF-A4AF-003B14623609}">
            <xm:f>NOT(ISERROR(SEARCH('Listados Datos'!$T$4,AF568)))</xm:f>
            <xm:f>'Listados Datos'!$T$4</xm:f>
            <x14:dxf>
              <font>
                <b/>
                <i val="0"/>
                <color theme="0"/>
              </font>
              <fill>
                <patternFill>
                  <bgColor rgb="FFE26B0A"/>
                </patternFill>
              </fill>
            </x14:dxf>
          </x14:cfRule>
          <x14:cfRule type="containsText" priority="2189" operator="containsText" id="{71635CBE-D228-484B-B151-5AD690EFBAA0}">
            <xm:f>NOT(ISERROR(SEARCH('Listados Datos'!$T$5,AF568)))</xm:f>
            <xm:f>'Listados Datos'!$T$5</xm:f>
            <x14:dxf>
              <font>
                <b/>
                <i val="0"/>
                <color auto="1"/>
              </font>
              <fill>
                <patternFill>
                  <bgColor rgb="FFFFFF00"/>
                </patternFill>
              </fill>
            </x14:dxf>
          </x14:cfRule>
          <x14:cfRule type="containsText" priority="2190" operator="containsText" id="{42F4495F-F412-4E86-AEDF-95666D05F945}">
            <xm:f>NOT(ISERROR(SEARCH('Listados Datos'!$T$6,AF568)))</xm:f>
            <xm:f>'Listados Datos'!$T$6</xm:f>
            <x14:dxf>
              <font>
                <b/>
                <i val="0"/>
              </font>
              <fill>
                <patternFill>
                  <bgColor rgb="FF92D050"/>
                </patternFill>
              </fill>
            </x14:dxf>
          </x14:cfRule>
          <xm:sqref>AF568:AF569 AF573</xm:sqref>
        </x14:conditionalFormatting>
        <x14:conditionalFormatting xmlns:xm="http://schemas.microsoft.com/office/excel/2006/main">
          <x14:cfRule type="containsText" priority="2183" operator="containsText" id="{9D2AB059-841B-433B-81DB-CAA9DCD48FB0}">
            <xm:f>NOT(ISERROR(SEARCH('Listados Datos'!$T$3,AB568)))</xm:f>
            <xm:f>'Listados Datos'!$T$3</xm:f>
            <x14:dxf>
              <fill>
                <patternFill patternType="solid">
                  <bgColor rgb="FFC00000"/>
                </patternFill>
              </fill>
            </x14:dxf>
          </x14:cfRule>
          <x14:cfRule type="containsText" priority="2184" operator="containsText" id="{EF0445ED-858C-4952-BCBA-D913B7D4822A}">
            <xm:f>NOT(ISERROR(SEARCH('Listados Datos'!$T$4,AB568)))</xm:f>
            <xm:f>'Listados Datos'!$T$4</xm:f>
            <x14:dxf>
              <font>
                <b/>
                <i val="0"/>
                <color theme="0"/>
              </font>
              <fill>
                <patternFill>
                  <bgColor rgb="FFE26B0A"/>
                </patternFill>
              </fill>
            </x14:dxf>
          </x14:cfRule>
          <x14:cfRule type="containsText" priority="2185" operator="containsText" id="{2F7EEE7B-1C2F-4DF0-8592-DD8E1CB15804}">
            <xm:f>NOT(ISERROR(SEARCH('Listados Datos'!$T$5,AB568)))</xm:f>
            <xm:f>'Listados Datos'!$T$5</xm:f>
            <x14:dxf>
              <font>
                <b/>
                <i val="0"/>
                <color auto="1"/>
              </font>
              <fill>
                <patternFill>
                  <bgColor rgb="FFFFFF00"/>
                </patternFill>
              </fill>
            </x14:dxf>
          </x14:cfRule>
          <x14:cfRule type="containsText" priority="2186" operator="containsText" id="{9893DBD5-278E-49E2-9387-B622498D5568}">
            <xm:f>NOT(ISERROR(SEARCH('Listados Datos'!$T$6,AB568)))</xm:f>
            <xm:f>'Listados Datos'!$T$6</xm:f>
            <x14:dxf>
              <font>
                <b/>
                <i val="0"/>
              </font>
              <fill>
                <patternFill>
                  <bgColor rgb="FF92D050"/>
                </patternFill>
              </fill>
            </x14:dxf>
          </x14:cfRule>
          <xm:sqref>AB568:AB569</xm:sqref>
        </x14:conditionalFormatting>
        <x14:conditionalFormatting xmlns:xm="http://schemas.microsoft.com/office/excel/2006/main">
          <x14:cfRule type="containsText" priority="2173" operator="containsText" id="{1618C6CC-5F89-4377-9D82-ED1314ED0123}">
            <xm:f>NOT(ISERROR(SEARCH('Listados Datos'!$P$3,Z568)))</xm:f>
            <xm:f>'Listados Datos'!$P$3</xm:f>
            <x14:dxf>
              <fill>
                <patternFill>
                  <bgColor rgb="FF99CC00"/>
                </patternFill>
              </fill>
            </x14:dxf>
          </x14:cfRule>
          <x14:cfRule type="containsText" priority="2174" operator="containsText" id="{52A7263F-6F5E-4546-8A21-5AD060F7D066}">
            <xm:f>NOT(ISERROR(SEARCH('Listados Datos'!$P$4,Z568)))</xm:f>
            <xm:f>'Listados Datos'!$P$4</xm:f>
            <x14:dxf>
              <fill>
                <patternFill>
                  <bgColor rgb="FF33CC33"/>
                </patternFill>
              </fill>
            </x14:dxf>
          </x14:cfRule>
          <x14:cfRule type="containsText" priority="2175" operator="containsText" id="{AFA3A8D2-C13E-4B1D-AA41-83CDB8CB4598}">
            <xm:f>NOT(ISERROR(SEARCH('Listados Datos'!$P$5,Z568)))</xm:f>
            <xm:f>'Listados Datos'!$P$5</xm:f>
            <x14:dxf>
              <fill>
                <patternFill>
                  <bgColor rgb="FFFFFF00"/>
                </patternFill>
              </fill>
            </x14:dxf>
          </x14:cfRule>
          <x14:cfRule type="containsText" priority="2176" operator="containsText" id="{387B5F5C-042E-4829-8065-B09AD3AC9059}">
            <xm:f>NOT(ISERROR(SEARCH('Listados Datos'!$P$6,Z568)))</xm:f>
            <xm:f>'Listados Datos'!$P$6</xm:f>
            <x14:dxf>
              <fill>
                <patternFill>
                  <bgColor rgb="FFFFC000"/>
                </patternFill>
              </fill>
            </x14:dxf>
          </x14:cfRule>
          <x14:cfRule type="containsText" priority="2177" operator="containsText" id="{2112A793-9CA0-4C15-9720-C12A897E81ED}">
            <xm:f>NOT(ISERROR(SEARCH('Listados Datos'!$P$7,Z568)))</xm:f>
            <xm:f>'Listados Datos'!$P$7</xm:f>
            <x14:dxf>
              <fill>
                <patternFill>
                  <bgColor rgb="FFFF0000"/>
                </patternFill>
              </fill>
            </x14:dxf>
          </x14:cfRule>
          <xm:sqref>Z568:Z569</xm:sqref>
        </x14:conditionalFormatting>
        <x14:conditionalFormatting xmlns:xm="http://schemas.microsoft.com/office/excel/2006/main">
          <x14:cfRule type="containsText" priority="2149" operator="containsText" id="{CDEFEA52-2D4F-42E7-A4FD-8314BAE849CC}">
            <xm:f>NOT(ISERROR(SEARCH('Listados Datos'!$T$3,AT568)))</xm:f>
            <xm:f>'Listados Datos'!$T$3</xm:f>
            <x14:dxf>
              <fill>
                <patternFill patternType="solid">
                  <bgColor rgb="FFC00000"/>
                </patternFill>
              </fill>
            </x14:dxf>
          </x14:cfRule>
          <x14:cfRule type="containsText" priority="2150" operator="containsText" id="{0E392305-48A6-4446-8D2F-ADAA744C36EA}">
            <xm:f>NOT(ISERROR(SEARCH('Listados Datos'!$T$4,AT568)))</xm:f>
            <xm:f>'Listados Datos'!$T$4</xm:f>
            <x14:dxf>
              <font>
                <b/>
                <i val="0"/>
                <color theme="0"/>
              </font>
              <fill>
                <patternFill>
                  <bgColor rgb="FFE26B0A"/>
                </patternFill>
              </fill>
            </x14:dxf>
          </x14:cfRule>
          <x14:cfRule type="containsText" priority="2151" operator="containsText" id="{F8285C4F-9F0A-4CC3-9A56-786FA6DA3F85}">
            <xm:f>NOT(ISERROR(SEARCH('Listados Datos'!$T$5,AT568)))</xm:f>
            <xm:f>'Listados Datos'!$T$5</xm:f>
            <x14:dxf>
              <font>
                <b/>
                <i val="0"/>
                <color auto="1"/>
              </font>
              <fill>
                <patternFill>
                  <bgColor rgb="FFFFFF00"/>
                </patternFill>
              </fill>
            </x14:dxf>
          </x14:cfRule>
          <x14:cfRule type="containsText" priority="2152" operator="containsText" id="{CB0B1A0F-A2EB-439E-8FC8-38EE399E5A8D}">
            <xm:f>NOT(ISERROR(SEARCH('Listados Datos'!$T$6,AT568)))</xm:f>
            <xm:f>'Listados Datos'!$T$6</xm:f>
            <x14:dxf>
              <font>
                <b/>
                <i val="0"/>
              </font>
              <fill>
                <patternFill>
                  <bgColor rgb="FF92D050"/>
                </patternFill>
              </fill>
            </x14:dxf>
          </x14:cfRule>
          <xm:sqref>AT568</xm:sqref>
        </x14:conditionalFormatting>
        <x14:conditionalFormatting xmlns:xm="http://schemas.microsoft.com/office/excel/2006/main">
          <x14:cfRule type="containsText" priority="2139" operator="containsText" id="{3D115881-FB0C-4011-A229-66573502C92A}">
            <xm:f>NOT(ISERROR(SEARCH('Listados Datos'!$P$3,AR568)))</xm:f>
            <xm:f>'Listados Datos'!$P$3</xm:f>
            <x14:dxf>
              <fill>
                <patternFill>
                  <bgColor rgb="FF99CC00"/>
                </patternFill>
              </fill>
            </x14:dxf>
          </x14:cfRule>
          <x14:cfRule type="containsText" priority="2140" operator="containsText" id="{D76F061D-67C8-4CFF-AD9B-870DC3501040}">
            <xm:f>NOT(ISERROR(SEARCH('Listados Datos'!$P$4,AR568)))</xm:f>
            <xm:f>'Listados Datos'!$P$4</xm:f>
            <x14:dxf>
              <fill>
                <patternFill>
                  <bgColor rgb="FF33CC33"/>
                </patternFill>
              </fill>
            </x14:dxf>
          </x14:cfRule>
          <x14:cfRule type="containsText" priority="2141" operator="containsText" id="{74AC2171-C0B0-48AC-932E-BE5C436728AD}">
            <xm:f>NOT(ISERROR(SEARCH('Listados Datos'!$P$5,AR568)))</xm:f>
            <xm:f>'Listados Datos'!$P$5</xm:f>
            <x14:dxf>
              <fill>
                <patternFill>
                  <bgColor rgb="FFFFFF00"/>
                </patternFill>
              </fill>
            </x14:dxf>
          </x14:cfRule>
          <x14:cfRule type="containsText" priority="2142" operator="containsText" id="{4C262FE8-EF77-4F67-8F6D-B6206143D96E}">
            <xm:f>NOT(ISERROR(SEARCH('Listados Datos'!$P$6,AR568)))</xm:f>
            <xm:f>'Listados Datos'!$P$6</xm:f>
            <x14:dxf>
              <fill>
                <patternFill>
                  <bgColor rgb="FFFFC000"/>
                </patternFill>
              </fill>
            </x14:dxf>
          </x14:cfRule>
          <x14:cfRule type="containsText" priority="2143" operator="containsText" id="{EE3993D1-5782-44C1-9E0A-50763EBF303D}">
            <xm:f>NOT(ISERROR(SEARCH('Listados Datos'!$P$7,AR568)))</xm:f>
            <xm:f>'Listados Datos'!$P$7</xm:f>
            <x14:dxf>
              <fill>
                <patternFill>
                  <bgColor rgb="FFFF0000"/>
                </patternFill>
              </fill>
            </x14:dxf>
          </x14:cfRule>
          <xm:sqref>AR568</xm:sqref>
        </x14:conditionalFormatting>
        <x14:conditionalFormatting xmlns:xm="http://schemas.microsoft.com/office/excel/2006/main">
          <x14:cfRule type="containsText" priority="2135" operator="containsText" id="{FFF42300-6963-4E14-9476-7873111207C6}">
            <xm:f>NOT(ISERROR(SEARCH('Listados Datos'!$T$3,AT569)))</xm:f>
            <xm:f>'Listados Datos'!$T$3</xm:f>
            <x14:dxf>
              <fill>
                <patternFill patternType="solid">
                  <bgColor rgb="FFC00000"/>
                </patternFill>
              </fill>
            </x14:dxf>
          </x14:cfRule>
          <x14:cfRule type="containsText" priority="2136" operator="containsText" id="{B45F5094-CDFC-48D1-9441-584DC8763FA7}">
            <xm:f>NOT(ISERROR(SEARCH('Listados Datos'!$T$4,AT569)))</xm:f>
            <xm:f>'Listados Datos'!$T$4</xm:f>
            <x14:dxf>
              <font>
                <b/>
                <i val="0"/>
                <color theme="0"/>
              </font>
              <fill>
                <patternFill>
                  <bgColor rgb="FFE26B0A"/>
                </patternFill>
              </fill>
            </x14:dxf>
          </x14:cfRule>
          <x14:cfRule type="containsText" priority="2137" operator="containsText" id="{B230C242-0F93-4562-9E41-F499BE3BAA67}">
            <xm:f>NOT(ISERROR(SEARCH('Listados Datos'!$T$5,AT569)))</xm:f>
            <xm:f>'Listados Datos'!$T$5</xm:f>
            <x14:dxf>
              <font>
                <b/>
                <i val="0"/>
                <color auto="1"/>
              </font>
              <fill>
                <patternFill>
                  <bgColor rgb="FFFFFF00"/>
                </patternFill>
              </fill>
            </x14:dxf>
          </x14:cfRule>
          <x14:cfRule type="containsText" priority="2138" operator="containsText" id="{AECC72C3-7193-4BE9-A6CE-43BE42BFC5DF}">
            <xm:f>NOT(ISERROR(SEARCH('Listados Datos'!$T$6,AT569)))</xm:f>
            <xm:f>'Listados Datos'!$T$6</xm:f>
            <x14:dxf>
              <font>
                <b/>
                <i val="0"/>
              </font>
              <fill>
                <patternFill>
                  <bgColor rgb="FF92D050"/>
                </patternFill>
              </fill>
            </x14:dxf>
          </x14:cfRule>
          <xm:sqref>AT569</xm:sqref>
        </x14:conditionalFormatting>
        <x14:conditionalFormatting xmlns:xm="http://schemas.microsoft.com/office/excel/2006/main">
          <x14:cfRule type="containsText" priority="2125" operator="containsText" id="{AEEADBE4-4205-4352-87AA-EA6503549B4A}">
            <xm:f>NOT(ISERROR(SEARCH('Listados Datos'!$P$3,AR569)))</xm:f>
            <xm:f>'Listados Datos'!$P$3</xm:f>
            <x14:dxf>
              <fill>
                <patternFill>
                  <bgColor rgb="FF99CC00"/>
                </patternFill>
              </fill>
            </x14:dxf>
          </x14:cfRule>
          <x14:cfRule type="containsText" priority="2126" operator="containsText" id="{D50C5790-55F0-4A45-B3D3-3257B8D8241E}">
            <xm:f>NOT(ISERROR(SEARCH('Listados Datos'!$P$4,AR569)))</xm:f>
            <xm:f>'Listados Datos'!$P$4</xm:f>
            <x14:dxf>
              <fill>
                <patternFill>
                  <bgColor rgb="FF33CC33"/>
                </patternFill>
              </fill>
            </x14:dxf>
          </x14:cfRule>
          <x14:cfRule type="containsText" priority="2127" operator="containsText" id="{5022102D-7CCE-4BAA-9C77-68D7EA1B8B59}">
            <xm:f>NOT(ISERROR(SEARCH('Listados Datos'!$P$5,AR569)))</xm:f>
            <xm:f>'Listados Datos'!$P$5</xm:f>
            <x14:dxf>
              <fill>
                <patternFill>
                  <bgColor rgb="FFFFFF00"/>
                </patternFill>
              </fill>
            </x14:dxf>
          </x14:cfRule>
          <x14:cfRule type="containsText" priority="2128" operator="containsText" id="{103802C8-E3E1-40D1-AE37-D2E6874C6316}">
            <xm:f>NOT(ISERROR(SEARCH('Listados Datos'!$P$6,AR569)))</xm:f>
            <xm:f>'Listados Datos'!$P$6</xm:f>
            <x14:dxf>
              <fill>
                <patternFill>
                  <bgColor rgb="FFFFC000"/>
                </patternFill>
              </fill>
            </x14:dxf>
          </x14:cfRule>
          <x14:cfRule type="containsText" priority="2129" operator="containsText" id="{4C910B17-F150-450C-A238-AE8109E165E3}">
            <xm:f>NOT(ISERROR(SEARCH('Listados Datos'!$P$7,AR569)))</xm:f>
            <xm:f>'Listados Datos'!$P$7</xm:f>
            <x14:dxf>
              <fill>
                <patternFill>
                  <bgColor rgb="FFFF0000"/>
                </patternFill>
              </fill>
            </x14:dxf>
          </x14:cfRule>
          <xm:sqref>AR569</xm:sqref>
        </x14:conditionalFormatting>
        <x14:conditionalFormatting xmlns:xm="http://schemas.microsoft.com/office/excel/2006/main">
          <x14:cfRule type="containsText" priority="1985" operator="containsText" id="{513C0FD5-497D-41AF-85B3-75A95187DF7C}">
            <xm:f>NOT(ISERROR(SEARCH('Listados Datos'!$T$3,AT579)))</xm:f>
            <xm:f>'Listados Datos'!$T$3</xm:f>
            <x14:dxf>
              <fill>
                <patternFill patternType="solid">
                  <bgColor rgb="FFC00000"/>
                </patternFill>
              </fill>
            </x14:dxf>
          </x14:cfRule>
          <x14:cfRule type="containsText" priority="1986" operator="containsText" id="{E0201F17-FDCD-44A6-BD01-30D4B74ABA71}">
            <xm:f>NOT(ISERROR(SEARCH('Listados Datos'!$T$4,AT579)))</xm:f>
            <xm:f>'Listados Datos'!$T$4</xm:f>
            <x14:dxf>
              <font>
                <b/>
                <i val="0"/>
                <color theme="0"/>
              </font>
              <fill>
                <patternFill>
                  <bgColor rgb="FFE26B0A"/>
                </patternFill>
              </fill>
            </x14:dxf>
          </x14:cfRule>
          <x14:cfRule type="containsText" priority="1987" operator="containsText" id="{6B92BE03-EA1D-4B12-89BF-BB2EB0835479}">
            <xm:f>NOT(ISERROR(SEARCH('Listados Datos'!$T$5,AT579)))</xm:f>
            <xm:f>'Listados Datos'!$T$5</xm:f>
            <x14:dxf>
              <font>
                <b/>
                <i val="0"/>
                <color auto="1"/>
              </font>
              <fill>
                <patternFill>
                  <bgColor rgb="FFFFFF00"/>
                </patternFill>
              </fill>
            </x14:dxf>
          </x14:cfRule>
          <x14:cfRule type="containsText" priority="1988" operator="containsText" id="{E2FB5BEB-02A6-48F4-8CDD-463DDA621418}">
            <xm:f>NOT(ISERROR(SEARCH('Listados Datos'!$T$6,AT579)))</xm:f>
            <xm:f>'Listados Datos'!$T$6</xm:f>
            <x14:dxf>
              <font>
                <b/>
                <i val="0"/>
              </font>
              <fill>
                <patternFill>
                  <bgColor rgb="FF92D050"/>
                </patternFill>
              </fill>
            </x14:dxf>
          </x14:cfRule>
          <xm:sqref>AT579</xm:sqref>
        </x14:conditionalFormatting>
        <x14:conditionalFormatting xmlns:xm="http://schemas.microsoft.com/office/excel/2006/main">
          <x14:cfRule type="containsText" priority="1975" operator="containsText" id="{07DC94B7-848D-4C0F-BDA4-5D78E5915E9D}">
            <xm:f>NOT(ISERROR(SEARCH('Listados Datos'!$P$3,AR579)))</xm:f>
            <xm:f>'Listados Datos'!$P$3</xm:f>
            <x14:dxf>
              <fill>
                <patternFill>
                  <bgColor rgb="FF99CC00"/>
                </patternFill>
              </fill>
            </x14:dxf>
          </x14:cfRule>
          <x14:cfRule type="containsText" priority="1976" operator="containsText" id="{D61AC14B-7474-4AB9-8630-7F7F971C4853}">
            <xm:f>NOT(ISERROR(SEARCH('Listados Datos'!$P$4,AR579)))</xm:f>
            <xm:f>'Listados Datos'!$P$4</xm:f>
            <x14:dxf>
              <fill>
                <patternFill>
                  <bgColor rgb="FF33CC33"/>
                </patternFill>
              </fill>
            </x14:dxf>
          </x14:cfRule>
          <x14:cfRule type="containsText" priority="1977" operator="containsText" id="{E1ECE690-69B6-4843-AB03-A425833E34AB}">
            <xm:f>NOT(ISERROR(SEARCH('Listados Datos'!$P$5,AR579)))</xm:f>
            <xm:f>'Listados Datos'!$P$5</xm:f>
            <x14:dxf>
              <fill>
                <patternFill>
                  <bgColor rgb="FFFFFF00"/>
                </patternFill>
              </fill>
            </x14:dxf>
          </x14:cfRule>
          <x14:cfRule type="containsText" priority="1978" operator="containsText" id="{BC57538F-8368-4966-91A4-0DD5A0489442}">
            <xm:f>NOT(ISERROR(SEARCH('Listados Datos'!$P$6,AR579)))</xm:f>
            <xm:f>'Listados Datos'!$P$6</xm:f>
            <x14:dxf>
              <fill>
                <patternFill>
                  <bgColor rgb="FFFFC000"/>
                </patternFill>
              </fill>
            </x14:dxf>
          </x14:cfRule>
          <x14:cfRule type="containsText" priority="1979" operator="containsText" id="{9437FC0E-19AF-4D2F-A17E-A25E4F9E94E4}">
            <xm:f>NOT(ISERROR(SEARCH('Listados Datos'!$P$7,AR579)))</xm:f>
            <xm:f>'Listados Datos'!$P$7</xm:f>
            <x14:dxf>
              <fill>
                <patternFill>
                  <bgColor rgb="FFFF0000"/>
                </patternFill>
              </fill>
            </x14:dxf>
          </x14:cfRule>
          <xm:sqref>AR579</xm:sqref>
        </x14:conditionalFormatting>
        <x14:conditionalFormatting xmlns:xm="http://schemas.microsoft.com/office/excel/2006/main">
          <x14:cfRule type="containsText" priority="2107" operator="containsText" id="{22DE41DD-DBF0-4BBF-9BAC-506D3B258A10}">
            <xm:f>NOT(ISERROR(SEARCH('Listados Datos'!$T$3,AF570)))</xm:f>
            <xm:f>'Listados Datos'!$T$3</xm:f>
            <x14:dxf>
              <fill>
                <patternFill patternType="solid">
                  <bgColor rgb="FFC00000"/>
                </patternFill>
              </fill>
            </x14:dxf>
          </x14:cfRule>
          <x14:cfRule type="containsText" priority="2108" operator="containsText" id="{817B3380-293A-4C84-A05D-345F4C5888CB}">
            <xm:f>NOT(ISERROR(SEARCH('Listados Datos'!$T$4,AF570)))</xm:f>
            <xm:f>'Listados Datos'!$T$4</xm:f>
            <x14:dxf>
              <font>
                <b/>
                <i val="0"/>
                <color theme="0"/>
              </font>
              <fill>
                <patternFill>
                  <bgColor rgb="FFE26B0A"/>
                </patternFill>
              </fill>
            </x14:dxf>
          </x14:cfRule>
          <x14:cfRule type="containsText" priority="2109" operator="containsText" id="{4697C9BA-33E8-4BDF-8B4C-1780CC9EC4F7}">
            <xm:f>NOT(ISERROR(SEARCH('Listados Datos'!$T$5,AF570)))</xm:f>
            <xm:f>'Listados Datos'!$T$5</xm:f>
            <x14:dxf>
              <font>
                <b/>
                <i val="0"/>
                <color auto="1"/>
              </font>
              <fill>
                <patternFill>
                  <bgColor rgb="FFFFFF00"/>
                </patternFill>
              </fill>
            </x14:dxf>
          </x14:cfRule>
          <x14:cfRule type="containsText" priority="2110" operator="containsText" id="{6C38FA60-799B-459D-A385-3E7E7E16AEC1}">
            <xm:f>NOT(ISERROR(SEARCH('Listados Datos'!$T$6,AF570)))</xm:f>
            <xm:f>'Listados Datos'!$T$6</xm:f>
            <x14:dxf>
              <font>
                <b/>
                <i val="0"/>
              </font>
              <fill>
                <patternFill>
                  <bgColor rgb="FF92D050"/>
                </patternFill>
              </fill>
            </x14:dxf>
          </x14:cfRule>
          <xm:sqref>AF570:AF571</xm:sqref>
        </x14:conditionalFormatting>
        <x14:conditionalFormatting xmlns:xm="http://schemas.microsoft.com/office/excel/2006/main">
          <x14:cfRule type="containsText" priority="2103" operator="containsText" id="{C3A0AE3A-126A-445A-A3E9-EB4796A84FD7}">
            <xm:f>NOT(ISERROR(SEARCH('Listados Datos'!$T$3,AB570)))</xm:f>
            <xm:f>'Listados Datos'!$T$3</xm:f>
            <x14:dxf>
              <fill>
                <patternFill patternType="solid">
                  <bgColor rgb="FFC00000"/>
                </patternFill>
              </fill>
            </x14:dxf>
          </x14:cfRule>
          <x14:cfRule type="containsText" priority="2104" operator="containsText" id="{11E1934E-5F15-4BE0-A7D4-35CBA9752B0D}">
            <xm:f>NOT(ISERROR(SEARCH('Listados Datos'!$T$4,AB570)))</xm:f>
            <xm:f>'Listados Datos'!$T$4</xm:f>
            <x14:dxf>
              <font>
                <b/>
                <i val="0"/>
                <color theme="0"/>
              </font>
              <fill>
                <patternFill>
                  <bgColor rgb="FFE26B0A"/>
                </patternFill>
              </fill>
            </x14:dxf>
          </x14:cfRule>
          <x14:cfRule type="containsText" priority="2105" operator="containsText" id="{1E9C066A-6BF4-4D27-A09D-8AC7335AC8FC}">
            <xm:f>NOT(ISERROR(SEARCH('Listados Datos'!$T$5,AB570)))</xm:f>
            <xm:f>'Listados Datos'!$T$5</xm:f>
            <x14:dxf>
              <font>
                <b/>
                <i val="0"/>
                <color auto="1"/>
              </font>
              <fill>
                <patternFill>
                  <bgColor rgb="FFFFFF00"/>
                </patternFill>
              </fill>
            </x14:dxf>
          </x14:cfRule>
          <x14:cfRule type="containsText" priority="2106" operator="containsText" id="{1035C9DD-94EE-4891-B97E-AAAD8EEEFCCD}">
            <xm:f>NOT(ISERROR(SEARCH('Listados Datos'!$T$6,AB570)))</xm:f>
            <xm:f>'Listados Datos'!$T$6</xm:f>
            <x14:dxf>
              <font>
                <b/>
                <i val="0"/>
              </font>
              <fill>
                <patternFill>
                  <bgColor rgb="FF92D050"/>
                </patternFill>
              </fill>
            </x14:dxf>
          </x14:cfRule>
          <xm:sqref>AB570:AB571</xm:sqref>
        </x14:conditionalFormatting>
        <x14:conditionalFormatting xmlns:xm="http://schemas.microsoft.com/office/excel/2006/main">
          <x14:cfRule type="containsText" priority="2093" operator="containsText" id="{3CCFAB22-8A75-42BF-AC26-BDC44C4A7D35}">
            <xm:f>NOT(ISERROR(SEARCH('Listados Datos'!$P$3,Z570)))</xm:f>
            <xm:f>'Listados Datos'!$P$3</xm:f>
            <x14:dxf>
              <fill>
                <patternFill>
                  <bgColor rgb="FF99CC00"/>
                </patternFill>
              </fill>
            </x14:dxf>
          </x14:cfRule>
          <x14:cfRule type="containsText" priority="2094" operator="containsText" id="{7459DE32-6DED-43F7-BB9D-DC18250E3103}">
            <xm:f>NOT(ISERROR(SEARCH('Listados Datos'!$P$4,Z570)))</xm:f>
            <xm:f>'Listados Datos'!$P$4</xm:f>
            <x14:dxf>
              <fill>
                <patternFill>
                  <bgColor rgb="FF33CC33"/>
                </patternFill>
              </fill>
            </x14:dxf>
          </x14:cfRule>
          <x14:cfRule type="containsText" priority="2095" operator="containsText" id="{904608CE-E6AA-45B6-9399-216B834AF1FB}">
            <xm:f>NOT(ISERROR(SEARCH('Listados Datos'!$P$5,Z570)))</xm:f>
            <xm:f>'Listados Datos'!$P$5</xm:f>
            <x14:dxf>
              <fill>
                <patternFill>
                  <bgColor rgb="FFFFFF00"/>
                </patternFill>
              </fill>
            </x14:dxf>
          </x14:cfRule>
          <x14:cfRule type="containsText" priority="2096" operator="containsText" id="{7F2A8E3B-3BCB-4C59-8B3F-5E9A77067ED9}">
            <xm:f>NOT(ISERROR(SEARCH('Listados Datos'!$P$6,Z570)))</xm:f>
            <xm:f>'Listados Datos'!$P$6</xm:f>
            <x14:dxf>
              <fill>
                <patternFill>
                  <bgColor rgb="FFFFC000"/>
                </patternFill>
              </fill>
            </x14:dxf>
          </x14:cfRule>
          <x14:cfRule type="containsText" priority="2097" operator="containsText" id="{B344BA46-1E0C-4CA4-922A-404E00B45DCE}">
            <xm:f>NOT(ISERROR(SEARCH('Listados Datos'!$P$7,Z570)))</xm:f>
            <xm:f>'Listados Datos'!$P$7</xm:f>
            <x14:dxf>
              <fill>
                <patternFill>
                  <bgColor rgb="FFFF0000"/>
                </patternFill>
              </fill>
            </x14:dxf>
          </x14:cfRule>
          <xm:sqref>Z570:Z571</xm:sqref>
        </x14:conditionalFormatting>
        <x14:conditionalFormatting xmlns:xm="http://schemas.microsoft.com/office/excel/2006/main">
          <x14:cfRule type="containsText" priority="1943" operator="containsText" id="{CC5497ED-3049-48C7-83D1-3E43A6280B1C}">
            <xm:f>NOT(ISERROR(SEARCH('Listados Datos'!$T$3,AT576)))</xm:f>
            <xm:f>'Listados Datos'!$T$3</xm:f>
            <x14:dxf>
              <fill>
                <patternFill patternType="solid">
                  <bgColor rgb="FFC00000"/>
                </patternFill>
              </fill>
            </x14:dxf>
          </x14:cfRule>
          <x14:cfRule type="containsText" priority="1944" operator="containsText" id="{F3DC4BEA-B6BC-44D1-B0CF-BC489D16FBEE}">
            <xm:f>NOT(ISERROR(SEARCH('Listados Datos'!$T$4,AT576)))</xm:f>
            <xm:f>'Listados Datos'!$T$4</xm:f>
            <x14:dxf>
              <font>
                <b/>
                <i val="0"/>
                <color theme="0"/>
              </font>
              <fill>
                <patternFill>
                  <bgColor rgb="FFE26B0A"/>
                </patternFill>
              </fill>
            </x14:dxf>
          </x14:cfRule>
          <x14:cfRule type="containsText" priority="1945" operator="containsText" id="{FF7EA5A7-319D-4605-91D6-DBB3AF7A55CB}">
            <xm:f>NOT(ISERROR(SEARCH('Listados Datos'!$T$5,AT576)))</xm:f>
            <xm:f>'Listados Datos'!$T$5</xm:f>
            <x14:dxf>
              <font>
                <b/>
                <i val="0"/>
                <color auto="1"/>
              </font>
              <fill>
                <patternFill>
                  <bgColor rgb="FFFFFF00"/>
                </patternFill>
              </fill>
            </x14:dxf>
          </x14:cfRule>
          <x14:cfRule type="containsText" priority="1946" operator="containsText" id="{637E3472-58A0-47C2-8F5C-08BF36A4E8D1}">
            <xm:f>NOT(ISERROR(SEARCH('Listados Datos'!$T$6,AT576)))</xm:f>
            <xm:f>'Listados Datos'!$T$6</xm:f>
            <x14:dxf>
              <font>
                <b/>
                <i val="0"/>
              </font>
              <fill>
                <patternFill>
                  <bgColor rgb="FF92D050"/>
                </patternFill>
              </fill>
            </x14:dxf>
          </x14:cfRule>
          <xm:sqref>AT576</xm:sqref>
        </x14:conditionalFormatting>
        <x14:conditionalFormatting xmlns:xm="http://schemas.microsoft.com/office/excel/2006/main">
          <x14:cfRule type="containsText" priority="1933" operator="containsText" id="{82709511-980D-49E3-8C0F-F652312F3101}">
            <xm:f>NOT(ISERROR(SEARCH('Listados Datos'!$P$3,AR576)))</xm:f>
            <xm:f>'Listados Datos'!$P$3</xm:f>
            <x14:dxf>
              <fill>
                <patternFill>
                  <bgColor rgb="FF99CC00"/>
                </patternFill>
              </fill>
            </x14:dxf>
          </x14:cfRule>
          <x14:cfRule type="containsText" priority="1934" operator="containsText" id="{33210411-7423-48AD-B3B1-6A545CC0AC4E}">
            <xm:f>NOT(ISERROR(SEARCH('Listados Datos'!$P$4,AR576)))</xm:f>
            <xm:f>'Listados Datos'!$P$4</xm:f>
            <x14:dxf>
              <fill>
                <patternFill>
                  <bgColor rgb="FF33CC33"/>
                </patternFill>
              </fill>
            </x14:dxf>
          </x14:cfRule>
          <x14:cfRule type="containsText" priority="1935" operator="containsText" id="{9FDD6FD6-0369-4396-8784-46E78EF8CB70}">
            <xm:f>NOT(ISERROR(SEARCH('Listados Datos'!$P$5,AR576)))</xm:f>
            <xm:f>'Listados Datos'!$P$5</xm:f>
            <x14:dxf>
              <fill>
                <patternFill>
                  <bgColor rgb="FFFFFF00"/>
                </patternFill>
              </fill>
            </x14:dxf>
          </x14:cfRule>
          <x14:cfRule type="containsText" priority="1936" operator="containsText" id="{79A6164D-76DC-448E-951F-DF1FB306E758}">
            <xm:f>NOT(ISERROR(SEARCH('Listados Datos'!$P$6,AR576)))</xm:f>
            <xm:f>'Listados Datos'!$P$6</xm:f>
            <x14:dxf>
              <fill>
                <patternFill>
                  <bgColor rgb="FFFFC000"/>
                </patternFill>
              </fill>
            </x14:dxf>
          </x14:cfRule>
          <x14:cfRule type="containsText" priority="1937" operator="containsText" id="{D0CC2518-A37C-4A21-B526-0D46F818DCB9}">
            <xm:f>NOT(ISERROR(SEARCH('Listados Datos'!$P$7,AR576)))</xm:f>
            <xm:f>'Listados Datos'!$P$7</xm:f>
            <x14:dxf>
              <fill>
                <patternFill>
                  <bgColor rgb="FFFF0000"/>
                </patternFill>
              </fill>
            </x14:dxf>
          </x14:cfRule>
          <xm:sqref>AR576</xm:sqref>
        </x14:conditionalFormatting>
        <x14:conditionalFormatting xmlns:xm="http://schemas.microsoft.com/office/excel/2006/main">
          <x14:cfRule type="containsText" priority="2065" operator="containsText" id="{1BA3A3AB-C0F9-413A-A9A3-9B5949A583CC}">
            <xm:f>NOT(ISERROR(SEARCH('Listados Datos'!$T$3,AT571)))</xm:f>
            <xm:f>'Listados Datos'!$T$3</xm:f>
            <x14:dxf>
              <fill>
                <patternFill patternType="solid">
                  <bgColor rgb="FFC00000"/>
                </patternFill>
              </fill>
            </x14:dxf>
          </x14:cfRule>
          <x14:cfRule type="containsText" priority="2066" operator="containsText" id="{FD52DDBC-94E7-4C1C-B2FD-3864EA47B573}">
            <xm:f>NOT(ISERROR(SEARCH('Listados Datos'!$T$4,AT571)))</xm:f>
            <xm:f>'Listados Datos'!$T$4</xm:f>
            <x14:dxf>
              <font>
                <b/>
                <i val="0"/>
                <color theme="0"/>
              </font>
              <fill>
                <patternFill>
                  <bgColor rgb="FFE26B0A"/>
                </patternFill>
              </fill>
            </x14:dxf>
          </x14:cfRule>
          <x14:cfRule type="containsText" priority="2067" operator="containsText" id="{C91D0A22-1082-4B0F-966A-03787B539FB9}">
            <xm:f>NOT(ISERROR(SEARCH('Listados Datos'!$T$5,AT571)))</xm:f>
            <xm:f>'Listados Datos'!$T$5</xm:f>
            <x14:dxf>
              <font>
                <b/>
                <i val="0"/>
                <color auto="1"/>
              </font>
              <fill>
                <patternFill>
                  <bgColor rgb="FFFFFF00"/>
                </patternFill>
              </fill>
            </x14:dxf>
          </x14:cfRule>
          <x14:cfRule type="containsText" priority="2068" operator="containsText" id="{19779FCD-9FCC-408D-A45D-51271F7CA29E}">
            <xm:f>NOT(ISERROR(SEARCH('Listados Datos'!$T$6,AT571)))</xm:f>
            <xm:f>'Listados Datos'!$T$6</xm:f>
            <x14:dxf>
              <font>
                <b/>
                <i val="0"/>
              </font>
              <fill>
                <patternFill>
                  <bgColor rgb="FF92D050"/>
                </patternFill>
              </fill>
            </x14:dxf>
          </x14:cfRule>
          <xm:sqref>AT571</xm:sqref>
        </x14:conditionalFormatting>
        <x14:conditionalFormatting xmlns:xm="http://schemas.microsoft.com/office/excel/2006/main">
          <x14:cfRule type="containsText" priority="2055" operator="containsText" id="{6B2CDEC0-F114-472F-ABF1-FFFA1FC8277E}">
            <xm:f>NOT(ISERROR(SEARCH('Listados Datos'!$P$3,AR571)))</xm:f>
            <xm:f>'Listados Datos'!$P$3</xm:f>
            <x14:dxf>
              <fill>
                <patternFill>
                  <bgColor rgb="FF99CC00"/>
                </patternFill>
              </fill>
            </x14:dxf>
          </x14:cfRule>
          <x14:cfRule type="containsText" priority="2056" operator="containsText" id="{A3175748-13DB-4DEE-BD17-9809671668C3}">
            <xm:f>NOT(ISERROR(SEARCH('Listados Datos'!$P$4,AR571)))</xm:f>
            <xm:f>'Listados Datos'!$P$4</xm:f>
            <x14:dxf>
              <fill>
                <patternFill>
                  <bgColor rgb="FF33CC33"/>
                </patternFill>
              </fill>
            </x14:dxf>
          </x14:cfRule>
          <x14:cfRule type="containsText" priority="2057" operator="containsText" id="{24ADFF81-B6AD-4E44-8354-240FAD10A0C7}">
            <xm:f>NOT(ISERROR(SEARCH('Listados Datos'!$P$5,AR571)))</xm:f>
            <xm:f>'Listados Datos'!$P$5</xm:f>
            <x14:dxf>
              <fill>
                <patternFill>
                  <bgColor rgb="FFFFFF00"/>
                </patternFill>
              </fill>
            </x14:dxf>
          </x14:cfRule>
          <x14:cfRule type="containsText" priority="2058" operator="containsText" id="{551914F4-CDFA-4DB7-A24E-D4FA80D8FA02}">
            <xm:f>NOT(ISERROR(SEARCH('Listados Datos'!$P$6,AR571)))</xm:f>
            <xm:f>'Listados Datos'!$P$6</xm:f>
            <x14:dxf>
              <fill>
                <patternFill>
                  <bgColor rgb="FFFFC000"/>
                </patternFill>
              </fill>
            </x14:dxf>
          </x14:cfRule>
          <x14:cfRule type="containsText" priority="2059" operator="containsText" id="{8D37964D-3EF9-4CD0-848A-01E9CC1A3032}">
            <xm:f>NOT(ISERROR(SEARCH('Listados Datos'!$P$7,AR571)))</xm:f>
            <xm:f>'Listados Datos'!$P$7</xm:f>
            <x14:dxf>
              <fill>
                <patternFill>
                  <bgColor rgb="FFFF0000"/>
                </patternFill>
              </fill>
            </x14:dxf>
          </x14:cfRule>
          <xm:sqref>AR571</xm:sqref>
        </x14:conditionalFormatting>
        <x14:conditionalFormatting xmlns:xm="http://schemas.microsoft.com/office/excel/2006/main">
          <x14:cfRule type="containsText" priority="1919" operator="containsText" id="{8BCE3991-9495-43EC-909B-52FA6BFEC7B5}">
            <xm:f>NOT(ISERROR(SEARCH('Listados Datos'!$P$3,AR577)))</xm:f>
            <xm:f>'Listados Datos'!$P$3</xm:f>
            <x14:dxf>
              <fill>
                <patternFill>
                  <bgColor rgb="FF99CC00"/>
                </patternFill>
              </fill>
            </x14:dxf>
          </x14:cfRule>
          <x14:cfRule type="containsText" priority="1920" operator="containsText" id="{C54360BC-9C54-4214-9804-58900B4F185F}">
            <xm:f>NOT(ISERROR(SEARCH('Listados Datos'!$P$4,AR577)))</xm:f>
            <xm:f>'Listados Datos'!$P$4</xm:f>
            <x14:dxf>
              <fill>
                <patternFill>
                  <bgColor rgb="FF33CC33"/>
                </patternFill>
              </fill>
            </x14:dxf>
          </x14:cfRule>
          <x14:cfRule type="containsText" priority="1921" operator="containsText" id="{BB8D4701-43A3-4BAF-AB83-6CD6D9A11B81}">
            <xm:f>NOT(ISERROR(SEARCH('Listados Datos'!$P$5,AR577)))</xm:f>
            <xm:f>'Listados Datos'!$P$5</xm:f>
            <x14:dxf>
              <fill>
                <patternFill>
                  <bgColor rgb="FFFFFF00"/>
                </patternFill>
              </fill>
            </x14:dxf>
          </x14:cfRule>
          <x14:cfRule type="containsText" priority="1922" operator="containsText" id="{DFD31518-81D5-490E-9E46-999F921471A8}">
            <xm:f>NOT(ISERROR(SEARCH('Listados Datos'!$P$6,AR577)))</xm:f>
            <xm:f>'Listados Datos'!$P$6</xm:f>
            <x14:dxf>
              <fill>
                <patternFill>
                  <bgColor rgb="FFFFC000"/>
                </patternFill>
              </fill>
            </x14:dxf>
          </x14:cfRule>
          <x14:cfRule type="containsText" priority="1923" operator="containsText" id="{5B505EC4-603D-4BB6-AA12-9FA94B34D98D}">
            <xm:f>NOT(ISERROR(SEARCH('Listados Datos'!$P$7,AR577)))</xm:f>
            <xm:f>'Listados Datos'!$P$7</xm:f>
            <x14:dxf>
              <fill>
                <patternFill>
                  <bgColor rgb="FFFF0000"/>
                </patternFill>
              </fill>
            </x14:dxf>
          </x14:cfRule>
          <xm:sqref>AR577</xm:sqref>
        </x14:conditionalFormatting>
        <x14:conditionalFormatting xmlns:xm="http://schemas.microsoft.com/office/excel/2006/main">
          <x14:cfRule type="containsText" priority="1783" operator="containsText" id="{DB3DD21F-3030-4904-A4F0-F04931D4FCC0}">
            <xm:f>NOT(ISERROR(SEARCH('Listados Datos'!$P$3,AR589)))</xm:f>
            <xm:f>'Listados Datos'!$P$3</xm:f>
            <x14:dxf>
              <fill>
                <patternFill>
                  <bgColor rgb="FF99CC00"/>
                </patternFill>
              </fill>
            </x14:dxf>
          </x14:cfRule>
          <x14:cfRule type="containsText" priority="1784" operator="containsText" id="{4DD9D0AD-FFA8-4201-892B-FD95FAA83778}">
            <xm:f>NOT(ISERROR(SEARCH('Listados Datos'!$P$4,AR589)))</xm:f>
            <xm:f>'Listados Datos'!$P$4</xm:f>
            <x14:dxf>
              <fill>
                <patternFill>
                  <bgColor rgb="FF33CC33"/>
                </patternFill>
              </fill>
            </x14:dxf>
          </x14:cfRule>
          <x14:cfRule type="containsText" priority="1785" operator="containsText" id="{2A201BBB-ADA6-483D-B5D7-2998464D7AE1}">
            <xm:f>NOT(ISERROR(SEARCH('Listados Datos'!$P$5,AR589)))</xm:f>
            <xm:f>'Listados Datos'!$P$5</xm:f>
            <x14:dxf>
              <fill>
                <patternFill>
                  <bgColor rgb="FFFFFF00"/>
                </patternFill>
              </fill>
            </x14:dxf>
          </x14:cfRule>
          <x14:cfRule type="containsText" priority="1786" operator="containsText" id="{5791310C-6F07-4BFD-ABF0-44E5925C4109}">
            <xm:f>NOT(ISERROR(SEARCH('Listados Datos'!$P$6,AR589)))</xm:f>
            <xm:f>'Listados Datos'!$P$6</xm:f>
            <x14:dxf>
              <fill>
                <patternFill>
                  <bgColor rgb="FFFFC000"/>
                </patternFill>
              </fill>
            </x14:dxf>
          </x14:cfRule>
          <x14:cfRule type="containsText" priority="1787" operator="containsText" id="{905708FF-8073-40C5-A2F0-C2D17E024139}">
            <xm:f>NOT(ISERROR(SEARCH('Listados Datos'!$P$7,AR589)))</xm:f>
            <xm:f>'Listados Datos'!$P$7</xm:f>
            <x14:dxf>
              <fill>
                <patternFill>
                  <bgColor rgb="FFFF0000"/>
                </patternFill>
              </fill>
            </x14:dxf>
          </x14:cfRule>
          <xm:sqref>AR589</xm:sqref>
        </x14:conditionalFormatting>
        <x14:conditionalFormatting xmlns:xm="http://schemas.microsoft.com/office/excel/2006/main">
          <x14:cfRule type="containsText" priority="2459" operator="containsText" id="{47E92BAF-F645-4821-8F9D-0335A9F020C3}">
            <xm:f>NOT(ISERROR(SEARCH('Listados Datos'!$T$3,AF556)))</xm:f>
            <xm:f>'Listados Datos'!$T$3</xm:f>
            <x14:dxf>
              <fill>
                <patternFill patternType="solid">
                  <bgColor rgb="FFC00000"/>
                </patternFill>
              </fill>
            </x14:dxf>
          </x14:cfRule>
          <x14:cfRule type="containsText" priority="2460" operator="containsText" id="{8F3605FF-C47F-403E-8656-E7A18056B35C}">
            <xm:f>NOT(ISERROR(SEARCH('Listados Datos'!$T$4,AF556)))</xm:f>
            <xm:f>'Listados Datos'!$T$4</xm:f>
            <x14:dxf>
              <font>
                <b/>
                <i val="0"/>
                <color theme="0"/>
              </font>
              <fill>
                <patternFill>
                  <bgColor rgb="FFE26B0A"/>
                </patternFill>
              </fill>
            </x14:dxf>
          </x14:cfRule>
          <x14:cfRule type="containsText" priority="2461" operator="containsText" id="{BDB1E46E-E5C6-4C4F-90BA-9A00A9271448}">
            <xm:f>NOT(ISERROR(SEARCH('Listados Datos'!$T$5,AF556)))</xm:f>
            <xm:f>'Listados Datos'!$T$5</xm:f>
            <x14:dxf>
              <font>
                <b/>
                <i val="0"/>
                <color auto="1"/>
              </font>
              <fill>
                <patternFill>
                  <bgColor rgb="FFFFFF00"/>
                </patternFill>
              </fill>
            </x14:dxf>
          </x14:cfRule>
          <x14:cfRule type="containsText" priority="2462" operator="containsText" id="{1D838035-068E-4C47-AD4E-F6CC2CF945C9}">
            <xm:f>NOT(ISERROR(SEARCH('Listados Datos'!$T$6,AF556)))</xm:f>
            <xm:f>'Listados Datos'!$T$6</xm:f>
            <x14:dxf>
              <font>
                <b/>
                <i val="0"/>
              </font>
              <fill>
                <patternFill>
                  <bgColor rgb="FF92D050"/>
                </patternFill>
              </fill>
            </x14:dxf>
          </x14:cfRule>
          <xm:sqref>AF556:AF557 AF561</xm:sqref>
        </x14:conditionalFormatting>
        <x14:conditionalFormatting xmlns:xm="http://schemas.microsoft.com/office/excel/2006/main">
          <x14:cfRule type="containsText" priority="2455" operator="containsText" id="{A268C73C-1C75-45B3-AB2D-4D64170F38AA}">
            <xm:f>NOT(ISERROR(SEARCH('Listados Datos'!$T$3,AB556)))</xm:f>
            <xm:f>'Listados Datos'!$T$3</xm:f>
            <x14:dxf>
              <fill>
                <patternFill patternType="solid">
                  <bgColor rgb="FFC00000"/>
                </patternFill>
              </fill>
            </x14:dxf>
          </x14:cfRule>
          <x14:cfRule type="containsText" priority="2456" operator="containsText" id="{002339F8-7415-43CD-853A-821369C5824C}">
            <xm:f>NOT(ISERROR(SEARCH('Listados Datos'!$T$4,AB556)))</xm:f>
            <xm:f>'Listados Datos'!$T$4</xm:f>
            <x14:dxf>
              <font>
                <b/>
                <i val="0"/>
                <color theme="0"/>
              </font>
              <fill>
                <patternFill>
                  <bgColor rgb="FFE26B0A"/>
                </patternFill>
              </fill>
            </x14:dxf>
          </x14:cfRule>
          <x14:cfRule type="containsText" priority="2457" operator="containsText" id="{492ECA96-B70E-4E94-A197-F96DF97FC586}">
            <xm:f>NOT(ISERROR(SEARCH('Listados Datos'!$T$5,AB556)))</xm:f>
            <xm:f>'Listados Datos'!$T$5</xm:f>
            <x14:dxf>
              <font>
                <b/>
                <i val="0"/>
                <color auto="1"/>
              </font>
              <fill>
                <patternFill>
                  <bgColor rgb="FFFFFF00"/>
                </patternFill>
              </fill>
            </x14:dxf>
          </x14:cfRule>
          <x14:cfRule type="containsText" priority="2458" operator="containsText" id="{DBABDFE8-A301-4CAB-B42C-B6371AF61EDC}">
            <xm:f>NOT(ISERROR(SEARCH('Listados Datos'!$T$6,AB556)))</xm:f>
            <xm:f>'Listados Datos'!$T$6</xm:f>
            <x14:dxf>
              <font>
                <b/>
                <i val="0"/>
              </font>
              <fill>
                <patternFill>
                  <bgColor rgb="FF92D050"/>
                </patternFill>
              </fill>
            </x14:dxf>
          </x14:cfRule>
          <xm:sqref>AB556:AB557</xm:sqref>
        </x14:conditionalFormatting>
        <x14:conditionalFormatting xmlns:xm="http://schemas.microsoft.com/office/excel/2006/main">
          <x14:cfRule type="containsText" priority="2445" operator="containsText" id="{707773D2-9FC7-497E-AF3B-986A9973BB46}">
            <xm:f>NOT(ISERROR(SEARCH('Listados Datos'!$P$3,Z556)))</xm:f>
            <xm:f>'Listados Datos'!$P$3</xm:f>
            <x14:dxf>
              <fill>
                <patternFill>
                  <bgColor rgb="FF99CC00"/>
                </patternFill>
              </fill>
            </x14:dxf>
          </x14:cfRule>
          <x14:cfRule type="containsText" priority="2446" operator="containsText" id="{A16D562B-A5B1-4713-AFEE-7C6ED7F0EE41}">
            <xm:f>NOT(ISERROR(SEARCH('Listados Datos'!$P$4,Z556)))</xm:f>
            <xm:f>'Listados Datos'!$P$4</xm:f>
            <x14:dxf>
              <fill>
                <patternFill>
                  <bgColor rgb="FF33CC33"/>
                </patternFill>
              </fill>
            </x14:dxf>
          </x14:cfRule>
          <x14:cfRule type="containsText" priority="2447" operator="containsText" id="{47E5AEBF-213E-4FDD-B5E8-773A64DB16A4}">
            <xm:f>NOT(ISERROR(SEARCH('Listados Datos'!$P$5,Z556)))</xm:f>
            <xm:f>'Listados Datos'!$P$5</xm:f>
            <x14:dxf>
              <fill>
                <patternFill>
                  <bgColor rgb="FFFFFF00"/>
                </patternFill>
              </fill>
            </x14:dxf>
          </x14:cfRule>
          <x14:cfRule type="containsText" priority="2448" operator="containsText" id="{A534D22C-30F8-400C-A1A1-A650D4EAFB65}">
            <xm:f>NOT(ISERROR(SEARCH('Listados Datos'!$P$6,Z556)))</xm:f>
            <xm:f>'Listados Datos'!$P$6</xm:f>
            <x14:dxf>
              <fill>
                <patternFill>
                  <bgColor rgb="FFFFC000"/>
                </patternFill>
              </fill>
            </x14:dxf>
          </x14:cfRule>
          <x14:cfRule type="containsText" priority="2449" operator="containsText" id="{AC1EFA11-7450-47CD-850A-B65C6B54FDA1}">
            <xm:f>NOT(ISERROR(SEARCH('Listados Datos'!$P$7,Z556)))</xm:f>
            <xm:f>'Listados Datos'!$P$7</xm:f>
            <x14:dxf>
              <fill>
                <patternFill>
                  <bgColor rgb="FFFF0000"/>
                </patternFill>
              </fill>
            </x14:dxf>
          </x14:cfRule>
          <xm:sqref>Z556:Z557</xm:sqref>
        </x14:conditionalFormatting>
        <x14:conditionalFormatting xmlns:xm="http://schemas.microsoft.com/office/excel/2006/main">
          <x14:cfRule type="containsText" priority="2421" operator="containsText" id="{FB5D6852-CB70-49E3-9F8B-ED528DFDC691}">
            <xm:f>NOT(ISERROR(SEARCH('Listados Datos'!$T$3,AT556)))</xm:f>
            <xm:f>'Listados Datos'!$T$3</xm:f>
            <x14:dxf>
              <fill>
                <patternFill patternType="solid">
                  <bgColor rgb="FFC00000"/>
                </patternFill>
              </fill>
            </x14:dxf>
          </x14:cfRule>
          <x14:cfRule type="containsText" priority="2422" operator="containsText" id="{D6CEDCA6-EC29-4959-8B9C-9D0945818585}">
            <xm:f>NOT(ISERROR(SEARCH('Listados Datos'!$T$4,AT556)))</xm:f>
            <xm:f>'Listados Datos'!$T$4</xm:f>
            <x14:dxf>
              <font>
                <b/>
                <i val="0"/>
                <color theme="0"/>
              </font>
              <fill>
                <patternFill>
                  <bgColor rgb="FFE26B0A"/>
                </patternFill>
              </fill>
            </x14:dxf>
          </x14:cfRule>
          <x14:cfRule type="containsText" priority="2423" operator="containsText" id="{EDAA2636-AC93-4B29-A5E8-7B5F2D238091}">
            <xm:f>NOT(ISERROR(SEARCH('Listados Datos'!$T$5,AT556)))</xm:f>
            <xm:f>'Listados Datos'!$T$5</xm:f>
            <x14:dxf>
              <font>
                <b/>
                <i val="0"/>
                <color auto="1"/>
              </font>
              <fill>
                <patternFill>
                  <bgColor rgb="FFFFFF00"/>
                </patternFill>
              </fill>
            </x14:dxf>
          </x14:cfRule>
          <x14:cfRule type="containsText" priority="2424" operator="containsText" id="{84065B7F-49FC-4417-BDE5-E9BACE354155}">
            <xm:f>NOT(ISERROR(SEARCH('Listados Datos'!$T$6,AT556)))</xm:f>
            <xm:f>'Listados Datos'!$T$6</xm:f>
            <x14:dxf>
              <font>
                <b/>
                <i val="0"/>
              </font>
              <fill>
                <patternFill>
                  <bgColor rgb="FF92D050"/>
                </patternFill>
              </fill>
            </x14:dxf>
          </x14:cfRule>
          <xm:sqref>AT556</xm:sqref>
        </x14:conditionalFormatting>
        <x14:conditionalFormatting xmlns:xm="http://schemas.microsoft.com/office/excel/2006/main">
          <x14:cfRule type="containsText" priority="2411" operator="containsText" id="{D2E54F65-98C0-419F-86EF-5F16E8DA3409}">
            <xm:f>NOT(ISERROR(SEARCH('Listados Datos'!$P$3,AR556)))</xm:f>
            <xm:f>'Listados Datos'!$P$3</xm:f>
            <x14:dxf>
              <fill>
                <patternFill>
                  <bgColor rgb="FF99CC00"/>
                </patternFill>
              </fill>
            </x14:dxf>
          </x14:cfRule>
          <x14:cfRule type="containsText" priority="2412" operator="containsText" id="{9866C2B0-D9BE-475C-8319-B0681F140E71}">
            <xm:f>NOT(ISERROR(SEARCH('Listados Datos'!$P$4,AR556)))</xm:f>
            <xm:f>'Listados Datos'!$P$4</xm:f>
            <x14:dxf>
              <fill>
                <patternFill>
                  <bgColor rgb="FF33CC33"/>
                </patternFill>
              </fill>
            </x14:dxf>
          </x14:cfRule>
          <x14:cfRule type="containsText" priority="2413" operator="containsText" id="{AB117B83-8993-4D93-9D0F-228AAF7E0957}">
            <xm:f>NOT(ISERROR(SEARCH('Listados Datos'!$P$5,AR556)))</xm:f>
            <xm:f>'Listados Datos'!$P$5</xm:f>
            <x14:dxf>
              <fill>
                <patternFill>
                  <bgColor rgb="FFFFFF00"/>
                </patternFill>
              </fill>
            </x14:dxf>
          </x14:cfRule>
          <x14:cfRule type="containsText" priority="2414" operator="containsText" id="{5367E2BE-B7EF-44E7-AE5D-9C94F93D32B7}">
            <xm:f>NOT(ISERROR(SEARCH('Listados Datos'!$P$6,AR556)))</xm:f>
            <xm:f>'Listados Datos'!$P$6</xm:f>
            <x14:dxf>
              <fill>
                <patternFill>
                  <bgColor rgb="FFFFC000"/>
                </patternFill>
              </fill>
            </x14:dxf>
          </x14:cfRule>
          <x14:cfRule type="containsText" priority="2415" operator="containsText" id="{41477FC2-96D6-4CEC-926B-DE7E1509798C}">
            <xm:f>NOT(ISERROR(SEARCH('Listados Datos'!$P$7,AR556)))</xm:f>
            <xm:f>'Listados Datos'!$P$7</xm:f>
            <x14:dxf>
              <fill>
                <patternFill>
                  <bgColor rgb="FFFF0000"/>
                </patternFill>
              </fill>
            </x14:dxf>
          </x14:cfRule>
          <xm:sqref>AR556</xm:sqref>
        </x14:conditionalFormatting>
        <x14:conditionalFormatting xmlns:xm="http://schemas.microsoft.com/office/excel/2006/main">
          <x14:cfRule type="containsText" priority="2407" operator="containsText" id="{85727C42-1151-495D-9DD6-F1ED66BB5795}">
            <xm:f>NOT(ISERROR(SEARCH('Listados Datos'!$T$3,AT557)))</xm:f>
            <xm:f>'Listados Datos'!$T$3</xm:f>
            <x14:dxf>
              <fill>
                <patternFill patternType="solid">
                  <bgColor rgb="FFC00000"/>
                </patternFill>
              </fill>
            </x14:dxf>
          </x14:cfRule>
          <x14:cfRule type="containsText" priority="2408" operator="containsText" id="{CAFF7C72-4BD9-4622-B678-1A9FD38DB70D}">
            <xm:f>NOT(ISERROR(SEARCH('Listados Datos'!$T$4,AT557)))</xm:f>
            <xm:f>'Listados Datos'!$T$4</xm:f>
            <x14:dxf>
              <font>
                <b/>
                <i val="0"/>
                <color theme="0"/>
              </font>
              <fill>
                <patternFill>
                  <bgColor rgb="FFE26B0A"/>
                </patternFill>
              </fill>
            </x14:dxf>
          </x14:cfRule>
          <x14:cfRule type="containsText" priority="2409" operator="containsText" id="{0490C1BD-AB7A-42CB-862B-0A372F9D969E}">
            <xm:f>NOT(ISERROR(SEARCH('Listados Datos'!$T$5,AT557)))</xm:f>
            <xm:f>'Listados Datos'!$T$5</xm:f>
            <x14:dxf>
              <font>
                <b/>
                <i val="0"/>
                <color auto="1"/>
              </font>
              <fill>
                <patternFill>
                  <bgColor rgb="FFFFFF00"/>
                </patternFill>
              </fill>
            </x14:dxf>
          </x14:cfRule>
          <x14:cfRule type="containsText" priority="2410" operator="containsText" id="{4B8B75E5-A912-4DB6-A980-5A08499C2228}">
            <xm:f>NOT(ISERROR(SEARCH('Listados Datos'!$T$6,AT557)))</xm:f>
            <xm:f>'Listados Datos'!$T$6</xm:f>
            <x14:dxf>
              <font>
                <b/>
                <i val="0"/>
              </font>
              <fill>
                <patternFill>
                  <bgColor rgb="FF92D050"/>
                </patternFill>
              </fill>
            </x14:dxf>
          </x14:cfRule>
          <xm:sqref>AT557</xm:sqref>
        </x14:conditionalFormatting>
        <x14:conditionalFormatting xmlns:xm="http://schemas.microsoft.com/office/excel/2006/main">
          <x14:cfRule type="containsText" priority="2397" operator="containsText" id="{51369015-966C-47C2-8900-E042281F8E37}">
            <xm:f>NOT(ISERROR(SEARCH('Listados Datos'!$P$3,AR557)))</xm:f>
            <xm:f>'Listados Datos'!$P$3</xm:f>
            <x14:dxf>
              <fill>
                <patternFill>
                  <bgColor rgb="FF99CC00"/>
                </patternFill>
              </fill>
            </x14:dxf>
          </x14:cfRule>
          <x14:cfRule type="containsText" priority="2398" operator="containsText" id="{3ABB1673-8576-4B7E-9DEC-C8F55DBF8A74}">
            <xm:f>NOT(ISERROR(SEARCH('Listados Datos'!$P$4,AR557)))</xm:f>
            <xm:f>'Listados Datos'!$P$4</xm:f>
            <x14:dxf>
              <fill>
                <patternFill>
                  <bgColor rgb="FF33CC33"/>
                </patternFill>
              </fill>
            </x14:dxf>
          </x14:cfRule>
          <x14:cfRule type="containsText" priority="2399" operator="containsText" id="{1FD35EEC-2F39-4806-A4DB-8643C0EB3E4A}">
            <xm:f>NOT(ISERROR(SEARCH('Listados Datos'!$P$5,AR557)))</xm:f>
            <xm:f>'Listados Datos'!$P$5</xm:f>
            <x14:dxf>
              <fill>
                <patternFill>
                  <bgColor rgb="FFFFFF00"/>
                </patternFill>
              </fill>
            </x14:dxf>
          </x14:cfRule>
          <x14:cfRule type="containsText" priority="2400" operator="containsText" id="{EDC74637-0476-477E-8B3C-EA34204A0C29}">
            <xm:f>NOT(ISERROR(SEARCH('Listados Datos'!$P$6,AR557)))</xm:f>
            <xm:f>'Listados Datos'!$P$6</xm:f>
            <x14:dxf>
              <fill>
                <patternFill>
                  <bgColor rgb="FFFFC000"/>
                </patternFill>
              </fill>
            </x14:dxf>
          </x14:cfRule>
          <x14:cfRule type="containsText" priority="2401" operator="containsText" id="{262BC07D-A4E6-4ECD-818F-4826C6E2B959}">
            <xm:f>NOT(ISERROR(SEARCH('Listados Datos'!$P$7,AR557)))</xm:f>
            <xm:f>'Listados Datos'!$P$7</xm:f>
            <x14:dxf>
              <fill>
                <patternFill>
                  <bgColor rgb="FFFF0000"/>
                </patternFill>
              </fill>
            </x14:dxf>
          </x14:cfRule>
          <xm:sqref>AR557</xm:sqref>
        </x14:conditionalFormatting>
        <x14:conditionalFormatting xmlns:xm="http://schemas.microsoft.com/office/excel/2006/main">
          <x14:cfRule type="containsText" priority="2393" operator="containsText" id="{BB865C77-AB94-4758-B229-50CE466641FC}">
            <xm:f>NOT(ISERROR(SEARCH('Listados Datos'!$T$3,AT561)))</xm:f>
            <xm:f>'Listados Datos'!$T$3</xm:f>
            <x14:dxf>
              <fill>
                <patternFill patternType="solid">
                  <bgColor rgb="FFC00000"/>
                </patternFill>
              </fill>
            </x14:dxf>
          </x14:cfRule>
          <x14:cfRule type="containsText" priority="2394" operator="containsText" id="{236875CA-DEE4-4124-BAC0-F074B4DF49B5}">
            <xm:f>NOT(ISERROR(SEARCH('Listados Datos'!$T$4,AT561)))</xm:f>
            <xm:f>'Listados Datos'!$T$4</xm:f>
            <x14:dxf>
              <font>
                <b/>
                <i val="0"/>
                <color theme="0"/>
              </font>
              <fill>
                <patternFill>
                  <bgColor rgb="FFE26B0A"/>
                </patternFill>
              </fill>
            </x14:dxf>
          </x14:cfRule>
          <x14:cfRule type="containsText" priority="2395" operator="containsText" id="{9751A9DF-A490-4BDE-9950-16CD324E9E96}">
            <xm:f>NOT(ISERROR(SEARCH('Listados Datos'!$T$5,AT561)))</xm:f>
            <xm:f>'Listados Datos'!$T$5</xm:f>
            <x14:dxf>
              <font>
                <b/>
                <i val="0"/>
                <color auto="1"/>
              </font>
              <fill>
                <patternFill>
                  <bgColor rgb="FFFFFF00"/>
                </patternFill>
              </fill>
            </x14:dxf>
          </x14:cfRule>
          <x14:cfRule type="containsText" priority="2396" operator="containsText" id="{6D9BBACD-8284-45DA-A871-9D5538156AED}">
            <xm:f>NOT(ISERROR(SEARCH('Listados Datos'!$T$6,AT561)))</xm:f>
            <xm:f>'Listados Datos'!$T$6</xm:f>
            <x14:dxf>
              <font>
                <b/>
                <i val="0"/>
              </font>
              <fill>
                <patternFill>
                  <bgColor rgb="FF92D050"/>
                </patternFill>
              </fill>
            </x14:dxf>
          </x14:cfRule>
          <xm:sqref>AT561</xm:sqref>
        </x14:conditionalFormatting>
        <x14:conditionalFormatting xmlns:xm="http://schemas.microsoft.com/office/excel/2006/main">
          <x14:cfRule type="containsText" priority="2383" operator="containsText" id="{E0E3763A-7C1E-4383-9629-0A7BBE17E9AF}">
            <xm:f>NOT(ISERROR(SEARCH('Listados Datos'!$P$3,AR561)))</xm:f>
            <xm:f>'Listados Datos'!$P$3</xm:f>
            <x14:dxf>
              <fill>
                <patternFill>
                  <bgColor rgb="FF99CC00"/>
                </patternFill>
              </fill>
            </x14:dxf>
          </x14:cfRule>
          <x14:cfRule type="containsText" priority="2384" operator="containsText" id="{DC9E8DE1-7FBF-4E54-A640-EF0E19C28296}">
            <xm:f>NOT(ISERROR(SEARCH('Listados Datos'!$P$4,AR561)))</xm:f>
            <xm:f>'Listados Datos'!$P$4</xm:f>
            <x14:dxf>
              <fill>
                <patternFill>
                  <bgColor rgb="FF33CC33"/>
                </patternFill>
              </fill>
            </x14:dxf>
          </x14:cfRule>
          <x14:cfRule type="containsText" priority="2385" operator="containsText" id="{0404F024-021D-47E6-B722-6F68688A3D32}">
            <xm:f>NOT(ISERROR(SEARCH('Listados Datos'!$P$5,AR561)))</xm:f>
            <xm:f>'Listados Datos'!$P$5</xm:f>
            <x14:dxf>
              <fill>
                <patternFill>
                  <bgColor rgb="FFFFFF00"/>
                </patternFill>
              </fill>
            </x14:dxf>
          </x14:cfRule>
          <x14:cfRule type="containsText" priority="2386" operator="containsText" id="{3AE18954-5867-4530-A6DB-20957C2DA783}">
            <xm:f>NOT(ISERROR(SEARCH('Listados Datos'!$P$6,AR561)))</xm:f>
            <xm:f>'Listados Datos'!$P$6</xm:f>
            <x14:dxf>
              <fill>
                <patternFill>
                  <bgColor rgb="FFFFC000"/>
                </patternFill>
              </fill>
            </x14:dxf>
          </x14:cfRule>
          <x14:cfRule type="containsText" priority="2387" operator="containsText" id="{699F2C61-2F4D-4395-8DDF-D038DFF0F575}">
            <xm:f>NOT(ISERROR(SEARCH('Listados Datos'!$P$7,AR561)))</xm:f>
            <xm:f>'Listados Datos'!$P$7</xm:f>
            <x14:dxf>
              <fill>
                <patternFill>
                  <bgColor rgb="FFFF0000"/>
                </patternFill>
              </fill>
            </x14:dxf>
          </x14:cfRule>
          <xm:sqref>AR561</xm:sqref>
        </x14:conditionalFormatting>
        <x14:conditionalFormatting xmlns:xm="http://schemas.microsoft.com/office/excel/2006/main">
          <x14:cfRule type="containsText" priority="2379" operator="containsText" id="{D0D857EF-1033-4E90-92B8-94BFFDF25807}">
            <xm:f>NOT(ISERROR(SEARCH('Listados Datos'!$T$3,AF558)))</xm:f>
            <xm:f>'Listados Datos'!$T$3</xm:f>
            <x14:dxf>
              <fill>
                <patternFill patternType="solid">
                  <bgColor rgb="FFC00000"/>
                </patternFill>
              </fill>
            </x14:dxf>
          </x14:cfRule>
          <x14:cfRule type="containsText" priority="2380" operator="containsText" id="{95263D05-1651-488F-9326-27E412B376E6}">
            <xm:f>NOT(ISERROR(SEARCH('Listados Datos'!$T$4,AF558)))</xm:f>
            <xm:f>'Listados Datos'!$T$4</xm:f>
            <x14:dxf>
              <font>
                <b/>
                <i val="0"/>
                <color theme="0"/>
              </font>
              <fill>
                <patternFill>
                  <bgColor rgb="FFE26B0A"/>
                </patternFill>
              </fill>
            </x14:dxf>
          </x14:cfRule>
          <x14:cfRule type="containsText" priority="2381" operator="containsText" id="{D5A05954-DDFE-499A-A8D1-A4EBAAFFA31A}">
            <xm:f>NOT(ISERROR(SEARCH('Listados Datos'!$T$5,AF558)))</xm:f>
            <xm:f>'Listados Datos'!$T$5</xm:f>
            <x14:dxf>
              <font>
                <b/>
                <i val="0"/>
                <color auto="1"/>
              </font>
              <fill>
                <patternFill>
                  <bgColor rgb="FFFFFF00"/>
                </patternFill>
              </fill>
            </x14:dxf>
          </x14:cfRule>
          <x14:cfRule type="containsText" priority="2382" operator="containsText" id="{CB8C0900-197B-466B-A999-1F0DB94EA537}">
            <xm:f>NOT(ISERROR(SEARCH('Listados Datos'!$T$6,AF558)))</xm:f>
            <xm:f>'Listados Datos'!$T$6</xm:f>
            <x14:dxf>
              <font>
                <b/>
                <i val="0"/>
              </font>
              <fill>
                <patternFill>
                  <bgColor rgb="FF92D050"/>
                </patternFill>
              </fill>
            </x14:dxf>
          </x14:cfRule>
          <xm:sqref>AF558:AF559</xm:sqref>
        </x14:conditionalFormatting>
        <x14:conditionalFormatting xmlns:xm="http://schemas.microsoft.com/office/excel/2006/main">
          <x14:cfRule type="containsText" priority="2375" operator="containsText" id="{427B2A90-2876-4DD6-AF27-58D053C30D72}">
            <xm:f>NOT(ISERROR(SEARCH('Listados Datos'!$T$3,AB558)))</xm:f>
            <xm:f>'Listados Datos'!$T$3</xm:f>
            <x14:dxf>
              <fill>
                <patternFill patternType="solid">
                  <bgColor rgb="FFC00000"/>
                </patternFill>
              </fill>
            </x14:dxf>
          </x14:cfRule>
          <x14:cfRule type="containsText" priority="2376" operator="containsText" id="{EEEDB586-5C4A-4B17-BB9B-762F55A778FA}">
            <xm:f>NOT(ISERROR(SEARCH('Listados Datos'!$T$4,AB558)))</xm:f>
            <xm:f>'Listados Datos'!$T$4</xm:f>
            <x14:dxf>
              <font>
                <b/>
                <i val="0"/>
                <color theme="0"/>
              </font>
              <fill>
                <patternFill>
                  <bgColor rgb="FFE26B0A"/>
                </patternFill>
              </fill>
            </x14:dxf>
          </x14:cfRule>
          <x14:cfRule type="containsText" priority="2377" operator="containsText" id="{43C8BB92-9207-49C8-86D7-FBDD65D25658}">
            <xm:f>NOT(ISERROR(SEARCH('Listados Datos'!$T$5,AB558)))</xm:f>
            <xm:f>'Listados Datos'!$T$5</xm:f>
            <x14:dxf>
              <font>
                <b/>
                <i val="0"/>
                <color auto="1"/>
              </font>
              <fill>
                <patternFill>
                  <bgColor rgb="FFFFFF00"/>
                </patternFill>
              </fill>
            </x14:dxf>
          </x14:cfRule>
          <x14:cfRule type="containsText" priority="2378" operator="containsText" id="{7FAAAE63-4561-4C80-8FB5-324510A58B89}">
            <xm:f>NOT(ISERROR(SEARCH('Listados Datos'!$T$6,AB558)))</xm:f>
            <xm:f>'Listados Datos'!$T$6</xm:f>
            <x14:dxf>
              <font>
                <b/>
                <i val="0"/>
              </font>
              <fill>
                <patternFill>
                  <bgColor rgb="FF92D050"/>
                </patternFill>
              </fill>
            </x14:dxf>
          </x14:cfRule>
          <xm:sqref>AB558:AB559</xm:sqref>
        </x14:conditionalFormatting>
        <x14:conditionalFormatting xmlns:xm="http://schemas.microsoft.com/office/excel/2006/main">
          <x14:cfRule type="containsText" priority="2365" operator="containsText" id="{D0551E0D-85D9-4B0A-832B-5A6518FA2F70}">
            <xm:f>NOT(ISERROR(SEARCH('Listados Datos'!$P$3,Z558)))</xm:f>
            <xm:f>'Listados Datos'!$P$3</xm:f>
            <x14:dxf>
              <fill>
                <patternFill>
                  <bgColor rgb="FF99CC00"/>
                </patternFill>
              </fill>
            </x14:dxf>
          </x14:cfRule>
          <x14:cfRule type="containsText" priority="2366" operator="containsText" id="{3CE0745C-FD52-42CE-91BB-8C58D74FEB81}">
            <xm:f>NOT(ISERROR(SEARCH('Listados Datos'!$P$4,Z558)))</xm:f>
            <xm:f>'Listados Datos'!$P$4</xm:f>
            <x14:dxf>
              <fill>
                <patternFill>
                  <bgColor rgb="FF33CC33"/>
                </patternFill>
              </fill>
            </x14:dxf>
          </x14:cfRule>
          <x14:cfRule type="containsText" priority="2367" operator="containsText" id="{5B300B16-FC48-4B02-83B3-1587B4A6ABF5}">
            <xm:f>NOT(ISERROR(SEARCH('Listados Datos'!$P$5,Z558)))</xm:f>
            <xm:f>'Listados Datos'!$P$5</xm:f>
            <x14:dxf>
              <fill>
                <patternFill>
                  <bgColor rgb="FFFFFF00"/>
                </patternFill>
              </fill>
            </x14:dxf>
          </x14:cfRule>
          <x14:cfRule type="containsText" priority="2368" operator="containsText" id="{E06207A4-DEBF-4433-BB32-7F96EDCC71BA}">
            <xm:f>NOT(ISERROR(SEARCH('Listados Datos'!$P$6,Z558)))</xm:f>
            <xm:f>'Listados Datos'!$P$6</xm:f>
            <x14:dxf>
              <fill>
                <patternFill>
                  <bgColor rgb="FFFFC000"/>
                </patternFill>
              </fill>
            </x14:dxf>
          </x14:cfRule>
          <x14:cfRule type="containsText" priority="2369" operator="containsText" id="{C7DBF8F3-239B-474F-A259-26A94C8B4AA3}">
            <xm:f>NOT(ISERROR(SEARCH('Listados Datos'!$P$7,Z558)))</xm:f>
            <xm:f>'Listados Datos'!$P$7</xm:f>
            <x14:dxf>
              <fill>
                <patternFill>
                  <bgColor rgb="FFFF0000"/>
                </patternFill>
              </fill>
            </x14:dxf>
          </x14:cfRule>
          <xm:sqref>Z558:Z559</xm:sqref>
        </x14:conditionalFormatting>
        <x14:conditionalFormatting xmlns:xm="http://schemas.microsoft.com/office/excel/2006/main">
          <x14:cfRule type="containsText" priority="2351" operator="containsText" id="{F458A61C-F898-4443-A890-127BB54BAE63}">
            <xm:f>NOT(ISERROR(SEARCH('Listados Datos'!$T$3,AT558)))</xm:f>
            <xm:f>'Listados Datos'!$T$3</xm:f>
            <x14:dxf>
              <fill>
                <patternFill patternType="solid">
                  <bgColor rgb="FFC00000"/>
                </patternFill>
              </fill>
            </x14:dxf>
          </x14:cfRule>
          <x14:cfRule type="containsText" priority="2352" operator="containsText" id="{ED20B447-73C6-47FD-8340-827BC8258C3E}">
            <xm:f>NOT(ISERROR(SEARCH('Listados Datos'!$T$4,AT558)))</xm:f>
            <xm:f>'Listados Datos'!$T$4</xm:f>
            <x14:dxf>
              <font>
                <b/>
                <i val="0"/>
                <color theme="0"/>
              </font>
              <fill>
                <patternFill>
                  <bgColor rgb="FFE26B0A"/>
                </patternFill>
              </fill>
            </x14:dxf>
          </x14:cfRule>
          <x14:cfRule type="containsText" priority="2353" operator="containsText" id="{ADDAFED4-5816-4891-82FA-FAC54D3F534D}">
            <xm:f>NOT(ISERROR(SEARCH('Listados Datos'!$T$5,AT558)))</xm:f>
            <xm:f>'Listados Datos'!$T$5</xm:f>
            <x14:dxf>
              <font>
                <b/>
                <i val="0"/>
                <color auto="1"/>
              </font>
              <fill>
                <patternFill>
                  <bgColor rgb="FFFFFF00"/>
                </patternFill>
              </fill>
            </x14:dxf>
          </x14:cfRule>
          <x14:cfRule type="containsText" priority="2354" operator="containsText" id="{4E6C4D94-9CC4-4454-89B3-AFC8DA2DAF8A}">
            <xm:f>NOT(ISERROR(SEARCH('Listados Datos'!$T$6,AT558)))</xm:f>
            <xm:f>'Listados Datos'!$T$6</xm:f>
            <x14:dxf>
              <font>
                <b/>
                <i val="0"/>
              </font>
              <fill>
                <patternFill>
                  <bgColor rgb="FF92D050"/>
                </patternFill>
              </fill>
            </x14:dxf>
          </x14:cfRule>
          <xm:sqref>AT558</xm:sqref>
        </x14:conditionalFormatting>
        <x14:conditionalFormatting xmlns:xm="http://schemas.microsoft.com/office/excel/2006/main">
          <x14:cfRule type="containsText" priority="2341" operator="containsText" id="{6ACF5C17-59F8-4615-8EDD-BC21974D8FE3}">
            <xm:f>NOT(ISERROR(SEARCH('Listados Datos'!$P$3,AR558)))</xm:f>
            <xm:f>'Listados Datos'!$P$3</xm:f>
            <x14:dxf>
              <fill>
                <patternFill>
                  <bgColor rgb="FF99CC00"/>
                </patternFill>
              </fill>
            </x14:dxf>
          </x14:cfRule>
          <x14:cfRule type="containsText" priority="2342" operator="containsText" id="{96745A68-721C-4A48-BF5A-22124016096F}">
            <xm:f>NOT(ISERROR(SEARCH('Listados Datos'!$P$4,AR558)))</xm:f>
            <xm:f>'Listados Datos'!$P$4</xm:f>
            <x14:dxf>
              <fill>
                <patternFill>
                  <bgColor rgb="FF33CC33"/>
                </patternFill>
              </fill>
            </x14:dxf>
          </x14:cfRule>
          <x14:cfRule type="containsText" priority="2343" operator="containsText" id="{0159591A-B05D-4E28-BDFF-4A7CACED39BE}">
            <xm:f>NOT(ISERROR(SEARCH('Listados Datos'!$P$5,AR558)))</xm:f>
            <xm:f>'Listados Datos'!$P$5</xm:f>
            <x14:dxf>
              <fill>
                <patternFill>
                  <bgColor rgb="FFFFFF00"/>
                </patternFill>
              </fill>
            </x14:dxf>
          </x14:cfRule>
          <x14:cfRule type="containsText" priority="2344" operator="containsText" id="{23A3378A-7C39-4413-BDA1-E67F250E1635}">
            <xm:f>NOT(ISERROR(SEARCH('Listados Datos'!$P$6,AR558)))</xm:f>
            <xm:f>'Listados Datos'!$P$6</xm:f>
            <x14:dxf>
              <fill>
                <patternFill>
                  <bgColor rgb="FFFFC000"/>
                </patternFill>
              </fill>
            </x14:dxf>
          </x14:cfRule>
          <x14:cfRule type="containsText" priority="2345" operator="containsText" id="{3D66EDD1-63F8-4935-9157-F0770620F234}">
            <xm:f>NOT(ISERROR(SEARCH('Listados Datos'!$P$7,AR558)))</xm:f>
            <xm:f>'Listados Datos'!$P$7</xm:f>
            <x14:dxf>
              <fill>
                <patternFill>
                  <bgColor rgb="FFFF0000"/>
                </patternFill>
              </fill>
            </x14:dxf>
          </x14:cfRule>
          <xm:sqref>AR558</xm:sqref>
        </x14:conditionalFormatting>
        <x14:conditionalFormatting xmlns:xm="http://schemas.microsoft.com/office/excel/2006/main">
          <x14:cfRule type="containsText" priority="2337" operator="containsText" id="{DC3AAEB6-7FC7-440E-A443-ECF923085E18}">
            <xm:f>NOT(ISERROR(SEARCH('Listados Datos'!$T$3,AT559)))</xm:f>
            <xm:f>'Listados Datos'!$T$3</xm:f>
            <x14:dxf>
              <fill>
                <patternFill patternType="solid">
                  <bgColor rgb="FFC00000"/>
                </patternFill>
              </fill>
            </x14:dxf>
          </x14:cfRule>
          <x14:cfRule type="containsText" priority="2338" operator="containsText" id="{044D49D2-C203-4576-A688-10B0BFC5F80D}">
            <xm:f>NOT(ISERROR(SEARCH('Listados Datos'!$T$4,AT559)))</xm:f>
            <xm:f>'Listados Datos'!$T$4</xm:f>
            <x14:dxf>
              <font>
                <b/>
                <i val="0"/>
                <color theme="0"/>
              </font>
              <fill>
                <patternFill>
                  <bgColor rgb="FFE26B0A"/>
                </patternFill>
              </fill>
            </x14:dxf>
          </x14:cfRule>
          <x14:cfRule type="containsText" priority="2339" operator="containsText" id="{0F61EC52-078F-453F-BB72-DA449EDC5F8F}">
            <xm:f>NOT(ISERROR(SEARCH('Listados Datos'!$T$5,AT559)))</xm:f>
            <xm:f>'Listados Datos'!$T$5</xm:f>
            <x14:dxf>
              <font>
                <b/>
                <i val="0"/>
                <color auto="1"/>
              </font>
              <fill>
                <patternFill>
                  <bgColor rgb="FFFFFF00"/>
                </patternFill>
              </fill>
            </x14:dxf>
          </x14:cfRule>
          <x14:cfRule type="containsText" priority="2340" operator="containsText" id="{43326959-0EFA-4C3A-AF07-9023EC00C836}">
            <xm:f>NOT(ISERROR(SEARCH('Listados Datos'!$T$6,AT559)))</xm:f>
            <xm:f>'Listados Datos'!$T$6</xm:f>
            <x14:dxf>
              <font>
                <b/>
                <i val="0"/>
              </font>
              <fill>
                <patternFill>
                  <bgColor rgb="FF92D050"/>
                </patternFill>
              </fill>
            </x14:dxf>
          </x14:cfRule>
          <xm:sqref>AT559</xm:sqref>
        </x14:conditionalFormatting>
        <x14:conditionalFormatting xmlns:xm="http://schemas.microsoft.com/office/excel/2006/main">
          <x14:cfRule type="containsText" priority="2327" operator="containsText" id="{F557F640-88CA-4722-97E7-2E6A9992C346}">
            <xm:f>NOT(ISERROR(SEARCH('Listados Datos'!$P$3,AR559)))</xm:f>
            <xm:f>'Listados Datos'!$P$3</xm:f>
            <x14:dxf>
              <fill>
                <patternFill>
                  <bgColor rgb="FF99CC00"/>
                </patternFill>
              </fill>
            </x14:dxf>
          </x14:cfRule>
          <x14:cfRule type="containsText" priority="2328" operator="containsText" id="{CB8A22B7-E604-41A7-83B3-45D24D340E14}">
            <xm:f>NOT(ISERROR(SEARCH('Listados Datos'!$P$4,AR559)))</xm:f>
            <xm:f>'Listados Datos'!$P$4</xm:f>
            <x14:dxf>
              <fill>
                <patternFill>
                  <bgColor rgb="FF33CC33"/>
                </patternFill>
              </fill>
            </x14:dxf>
          </x14:cfRule>
          <x14:cfRule type="containsText" priority="2329" operator="containsText" id="{AA792DC0-B6E6-450F-A805-A9A4EFB8572D}">
            <xm:f>NOT(ISERROR(SEARCH('Listados Datos'!$P$5,AR559)))</xm:f>
            <xm:f>'Listados Datos'!$P$5</xm:f>
            <x14:dxf>
              <fill>
                <patternFill>
                  <bgColor rgb="FFFFFF00"/>
                </patternFill>
              </fill>
            </x14:dxf>
          </x14:cfRule>
          <x14:cfRule type="containsText" priority="2330" operator="containsText" id="{62BEE471-C7C2-4896-B9AD-D42B637012C9}">
            <xm:f>NOT(ISERROR(SEARCH('Listados Datos'!$P$6,AR559)))</xm:f>
            <xm:f>'Listados Datos'!$P$6</xm:f>
            <x14:dxf>
              <fill>
                <patternFill>
                  <bgColor rgb="FFFFC000"/>
                </patternFill>
              </fill>
            </x14:dxf>
          </x14:cfRule>
          <x14:cfRule type="containsText" priority="2331" operator="containsText" id="{23DDD46D-F7D8-4028-B978-5AB4F960DFE8}">
            <xm:f>NOT(ISERROR(SEARCH('Listados Datos'!$P$7,AR559)))</xm:f>
            <xm:f>'Listados Datos'!$P$7</xm:f>
            <x14:dxf>
              <fill>
                <patternFill>
                  <bgColor rgb="FFFF0000"/>
                </patternFill>
              </fill>
            </x14:dxf>
          </x14:cfRule>
          <xm:sqref>AR559</xm:sqref>
        </x14:conditionalFormatting>
        <x14:conditionalFormatting xmlns:xm="http://schemas.microsoft.com/office/excel/2006/main">
          <x14:cfRule type="containsText" priority="2051" operator="containsText" id="{CF8D861A-338C-4C87-97A6-20018E237C51}">
            <xm:f>NOT(ISERROR(SEARCH('Listados Datos'!$T$3,AF574)))</xm:f>
            <xm:f>'Listados Datos'!$T$3</xm:f>
            <x14:dxf>
              <fill>
                <patternFill patternType="solid">
                  <bgColor rgb="FFC00000"/>
                </patternFill>
              </fill>
            </x14:dxf>
          </x14:cfRule>
          <x14:cfRule type="containsText" priority="2052" operator="containsText" id="{5AB9896D-13D6-4585-9C98-4388D9FDE600}">
            <xm:f>NOT(ISERROR(SEARCH('Listados Datos'!$T$4,AF574)))</xm:f>
            <xm:f>'Listados Datos'!$T$4</xm:f>
            <x14:dxf>
              <font>
                <b/>
                <i val="0"/>
                <color theme="0"/>
              </font>
              <fill>
                <patternFill>
                  <bgColor rgb="FFE26B0A"/>
                </patternFill>
              </fill>
            </x14:dxf>
          </x14:cfRule>
          <x14:cfRule type="containsText" priority="2053" operator="containsText" id="{CF90EB1A-A92D-4E83-AE24-AD815E4009F7}">
            <xm:f>NOT(ISERROR(SEARCH('Listados Datos'!$T$5,AF574)))</xm:f>
            <xm:f>'Listados Datos'!$T$5</xm:f>
            <x14:dxf>
              <font>
                <b/>
                <i val="0"/>
                <color auto="1"/>
              </font>
              <fill>
                <patternFill>
                  <bgColor rgb="FFFFFF00"/>
                </patternFill>
              </fill>
            </x14:dxf>
          </x14:cfRule>
          <x14:cfRule type="containsText" priority="2054" operator="containsText" id="{AE897E78-3023-4EA8-A917-4259FE1789C2}">
            <xm:f>NOT(ISERROR(SEARCH('Listados Datos'!$T$6,AF574)))</xm:f>
            <xm:f>'Listados Datos'!$T$6</xm:f>
            <x14:dxf>
              <font>
                <b/>
                <i val="0"/>
              </font>
              <fill>
                <patternFill>
                  <bgColor rgb="FF92D050"/>
                </patternFill>
              </fill>
            </x14:dxf>
          </x14:cfRule>
          <xm:sqref>AF574:AF575 AF579</xm:sqref>
        </x14:conditionalFormatting>
        <x14:conditionalFormatting xmlns:xm="http://schemas.microsoft.com/office/excel/2006/main">
          <x14:cfRule type="containsText" priority="2047" operator="containsText" id="{92A2C499-1955-4A4E-AFF1-1B96E34FF8B7}">
            <xm:f>NOT(ISERROR(SEARCH('Listados Datos'!$T$3,AB574)))</xm:f>
            <xm:f>'Listados Datos'!$T$3</xm:f>
            <x14:dxf>
              <fill>
                <patternFill patternType="solid">
                  <bgColor rgb="FFC00000"/>
                </patternFill>
              </fill>
            </x14:dxf>
          </x14:cfRule>
          <x14:cfRule type="containsText" priority="2048" operator="containsText" id="{0352A24C-CE9B-4D8E-AA7F-B06AA6A52DE6}">
            <xm:f>NOT(ISERROR(SEARCH('Listados Datos'!$T$4,AB574)))</xm:f>
            <xm:f>'Listados Datos'!$T$4</xm:f>
            <x14:dxf>
              <font>
                <b/>
                <i val="0"/>
                <color theme="0"/>
              </font>
              <fill>
                <patternFill>
                  <bgColor rgb="FFE26B0A"/>
                </patternFill>
              </fill>
            </x14:dxf>
          </x14:cfRule>
          <x14:cfRule type="containsText" priority="2049" operator="containsText" id="{5F39EF79-01F2-4C15-BE41-1371F5AA0A1C}">
            <xm:f>NOT(ISERROR(SEARCH('Listados Datos'!$T$5,AB574)))</xm:f>
            <xm:f>'Listados Datos'!$T$5</xm:f>
            <x14:dxf>
              <font>
                <b/>
                <i val="0"/>
                <color auto="1"/>
              </font>
              <fill>
                <patternFill>
                  <bgColor rgb="FFFFFF00"/>
                </patternFill>
              </fill>
            </x14:dxf>
          </x14:cfRule>
          <x14:cfRule type="containsText" priority="2050" operator="containsText" id="{D7B83255-273E-44B4-85DE-648F6402C32E}">
            <xm:f>NOT(ISERROR(SEARCH('Listados Datos'!$T$6,AB574)))</xm:f>
            <xm:f>'Listados Datos'!$T$6</xm:f>
            <x14:dxf>
              <font>
                <b/>
                <i val="0"/>
              </font>
              <fill>
                <patternFill>
                  <bgColor rgb="FF92D050"/>
                </patternFill>
              </fill>
            </x14:dxf>
          </x14:cfRule>
          <xm:sqref>AB574:AB575</xm:sqref>
        </x14:conditionalFormatting>
        <x14:conditionalFormatting xmlns:xm="http://schemas.microsoft.com/office/excel/2006/main">
          <x14:cfRule type="containsText" priority="2037" operator="containsText" id="{C3B37492-9464-4993-86B2-580AC748FD60}">
            <xm:f>NOT(ISERROR(SEARCH('Listados Datos'!$P$3,Z574)))</xm:f>
            <xm:f>'Listados Datos'!$P$3</xm:f>
            <x14:dxf>
              <fill>
                <patternFill>
                  <bgColor rgb="FF99CC00"/>
                </patternFill>
              </fill>
            </x14:dxf>
          </x14:cfRule>
          <x14:cfRule type="containsText" priority="2038" operator="containsText" id="{6A9AF173-7872-4409-8550-1A5A97AAFE3B}">
            <xm:f>NOT(ISERROR(SEARCH('Listados Datos'!$P$4,Z574)))</xm:f>
            <xm:f>'Listados Datos'!$P$4</xm:f>
            <x14:dxf>
              <fill>
                <patternFill>
                  <bgColor rgb="FF33CC33"/>
                </patternFill>
              </fill>
            </x14:dxf>
          </x14:cfRule>
          <x14:cfRule type="containsText" priority="2039" operator="containsText" id="{CD08C172-D8A4-47E9-9EB2-5603AC520CD4}">
            <xm:f>NOT(ISERROR(SEARCH('Listados Datos'!$P$5,Z574)))</xm:f>
            <xm:f>'Listados Datos'!$P$5</xm:f>
            <x14:dxf>
              <fill>
                <patternFill>
                  <bgColor rgb="FFFFFF00"/>
                </patternFill>
              </fill>
            </x14:dxf>
          </x14:cfRule>
          <x14:cfRule type="containsText" priority="2040" operator="containsText" id="{4AAE0D54-0F27-45B7-B2BC-B50D2BEC563B}">
            <xm:f>NOT(ISERROR(SEARCH('Listados Datos'!$P$6,Z574)))</xm:f>
            <xm:f>'Listados Datos'!$P$6</xm:f>
            <x14:dxf>
              <fill>
                <patternFill>
                  <bgColor rgb="FFFFC000"/>
                </patternFill>
              </fill>
            </x14:dxf>
          </x14:cfRule>
          <x14:cfRule type="containsText" priority="2041" operator="containsText" id="{D759FF05-838C-4402-BA20-75E437617625}">
            <xm:f>NOT(ISERROR(SEARCH('Listados Datos'!$P$7,Z574)))</xm:f>
            <xm:f>'Listados Datos'!$P$7</xm:f>
            <x14:dxf>
              <fill>
                <patternFill>
                  <bgColor rgb="FFFF0000"/>
                </patternFill>
              </fill>
            </x14:dxf>
          </x14:cfRule>
          <xm:sqref>Z574:Z575</xm:sqref>
        </x14:conditionalFormatting>
        <x14:conditionalFormatting xmlns:xm="http://schemas.microsoft.com/office/excel/2006/main">
          <x14:cfRule type="containsText" priority="2013" operator="containsText" id="{150C28AB-68BC-4EB5-A143-7A928F3A4DC0}">
            <xm:f>NOT(ISERROR(SEARCH('Listados Datos'!$T$3,AT574)))</xm:f>
            <xm:f>'Listados Datos'!$T$3</xm:f>
            <x14:dxf>
              <fill>
                <patternFill patternType="solid">
                  <bgColor rgb="FFC00000"/>
                </patternFill>
              </fill>
            </x14:dxf>
          </x14:cfRule>
          <x14:cfRule type="containsText" priority="2014" operator="containsText" id="{F81C6D3E-E16B-46CB-9C02-B3BC91A1A608}">
            <xm:f>NOT(ISERROR(SEARCH('Listados Datos'!$T$4,AT574)))</xm:f>
            <xm:f>'Listados Datos'!$T$4</xm:f>
            <x14:dxf>
              <font>
                <b/>
                <i val="0"/>
                <color theme="0"/>
              </font>
              <fill>
                <patternFill>
                  <bgColor rgb="FFE26B0A"/>
                </patternFill>
              </fill>
            </x14:dxf>
          </x14:cfRule>
          <x14:cfRule type="containsText" priority="2015" operator="containsText" id="{F0EA7FBF-6DA7-4966-9791-D6C8E477FE58}">
            <xm:f>NOT(ISERROR(SEARCH('Listados Datos'!$T$5,AT574)))</xm:f>
            <xm:f>'Listados Datos'!$T$5</xm:f>
            <x14:dxf>
              <font>
                <b/>
                <i val="0"/>
                <color auto="1"/>
              </font>
              <fill>
                <patternFill>
                  <bgColor rgb="FFFFFF00"/>
                </patternFill>
              </fill>
            </x14:dxf>
          </x14:cfRule>
          <x14:cfRule type="containsText" priority="2016" operator="containsText" id="{CFA96B3E-64B2-4BB0-9A0F-996926433C47}">
            <xm:f>NOT(ISERROR(SEARCH('Listados Datos'!$T$6,AT574)))</xm:f>
            <xm:f>'Listados Datos'!$T$6</xm:f>
            <x14:dxf>
              <font>
                <b/>
                <i val="0"/>
              </font>
              <fill>
                <patternFill>
                  <bgColor rgb="FF92D050"/>
                </patternFill>
              </fill>
            </x14:dxf>
          </x14:cfRule>
          <xm:sqref>AT574</xm:sqref>
        </x14:conditionalFormatting>
        <x14:conditionalFormatting xmlns:xm="http://schemas.microsoft.com/office/excel/2006/main">
          <x14:cfRule type="containsText" priority="2003" operator="containsText" id="{794AA0AF-B910-46CA-B7D2-7BE40E0F4BF7}">
            <xm:f>NOT(ISERROR(SEARCH('Listados Datos'!$P$3,AR574)))</xm:f>
            <xm:f>'Listados Datos'!$P$3</xm:f>
            <x14:dxf>
              <fill>
                <patternFill>
                  <bgColor rgb="FF99CC00"/>
                </patternFill>
              </fill>
            </x14:dxf>
          </x14:cfRule>
          <x14:cfRule type="containsText" priority="2004" operator="containsText" id="{A4C961F5-5627-4D77-B6B5-BA7D7147787A}">
            <xm:f>NOT(ISERROR(SEARCH('Listados Datos'!$P$4,AR574)))</xm:f>
            <xm:f>'Listados Datos'!$P$4</xm:f>
            <x14:dxf>
              <fill>
                <patternFill>
                  <bgColor rgb="FF33CC33"/>
                </patternFill>
              </fill>
            </x14:dxf>
          </x14:cfRule>
          <x14:cfRule type="containsText" priority="2005" operator="containsText" id="{C68B94D9-6A63-46EE-808F-3D9BBA020067}">
            <xm:f>NOT(ISERROR(SEARCH('Listados Datos'!$P$5,AR574)))</xm:f>
            <xm:f>'Listados Datos'!$P$5</xm:f>
            <x14:dxf>
              <fill>
                <patternFill>
                  <bgColor rgb="FFFFFF00"/>
                </patternFill>
              </fill>
            </x14:dxf>
          </x14:cfRule>
          <x14:cfRule type="containsText" priority="2006" operator="containsText" id="{1CEC34D1-58D4-4270-B98A-968D6D0421BE}">
            <xm:f>NOT(ISERROR(SEARCH('Listados Datos'!$P$6,AR574)))</xm:f>
            <xm:f>'Listados Datos'!$P$6</xm:f>
            <x14:dxf>
              <fill>
                <patternFill>
                  <bgColor rgb="FFFFC000"/>
                </patternFill>
              </fill>
            </x14:dxf>
          </x14:cfRule>
          <x14:cfRule type="containsText" priority="2007" operator="containsText" id="{12CAB0E5-9811-4CAF-84E4-2FFA67559718}">
            <xm:f>NOT(ISERROR(SEARCH('Listados Datos'!$P$7,AR574)))</xm:f>
            <xm:f>'Listados Datos'!$P$7</xm:f>
            <x14:dxf>
              <fill>
                <patternFill>
                  <bgColor rgb="FFFF0000"/>
                </patternFill>
              </fill>
            </x14:dxf>
          </x14:cfRule>
          <xm:sqref>AR574</xm:sqref>
        </x14:conditionalFormatting>
        <x14:conditionalFormatting xmlns:xm="http://schemas.microsoft.com/office/excel/2006/main">
          <x14:cfRule type="containsText" priority="1999" operator="containsText" id="{78D707AC-44C7-4A4E-86E4-BE0C5B4737A5}">
            <xm:f>NOT(ISERROR(SEARCH('Listados Datos'!$T$3,AT575)))</xm:f>
            <xm:f>'Listados Datos'!$T$3</xm:f>
            <x14:dxf>
              <fill>
                <patternFill patternType="solid">
                  <bgColor rgb="FFC00000"/>
                </patternFill>
              </fill>
            </x14:dxf>
          </x14:cfRule>
          <x14:cfRule type="containsText" priority="2000" operator="containsText" id="{6D5F1B49-544E-45F8-965D-20A50C3B2BCF}">
            <xm:f>NOT(ISERROR(SEARCH('Listados Datos'!$T$4,AT575)))</xm:f>
            <xm:f>'Listados Datos'!$T$4</xm:f>
            <x14:dxf>
              <font>
                <b/>
                <i val="0"/>
                <color theme="0"/>
              </font>
              <fill>
                <patternFill>
                  <bgColor rgb="FFE26B0A"/>
                </patternFill>
              </fill>
            </x14:dxf>
          </x14:cfRule>
          <x14:cfRule type="containsText" priority="2001" operator="containsText" id="{7AF41B86-A482-4B10-B575-333FB1666198}">
            <xm:f>NOT(ISERROR(SEARCH('Listados Datos'!$T$5,AT575)))</xm:f>
            <xm:f>'Listados Datos'!$T$5</xm:f>
            <x14:dxf>
              <font>
                <b/>
                <i val="0"/>
                <color auto="1"/>
              </font>
              <fill>
                <patternFill>
                  <bgColor rgb="FFFFFF00"/>
                </patternFill>
              </fill>
            </x14:dxf>
          </x14:cfRule>
          <x14:cfRule type="containsText" priority="2002" operator="containsText" id="{BAC7D3C9-D4B7-447D-B854-2B1773DBDF07}">
            <xm:f>NOT(ISERROR(SEARCH('Listados Datos'!$T$6,AT575)))</xm:f>
            <xm:f>'Listados Datos'!$T$6</xm:f>
            <x14:dxf>
              <font>
                <b/>
                <i val="0"/>
              </font>
              <fill>
                <patternFill>
                  <bgColor rgb="FF92D050"/>
                </patternFill>
              </fill>
            </x14:dxf>
          </x14:cfRule>
          <xm:sqref>AT575</xm:sqref>
        </x14:conditionalFormatting>
        <x14:conditionalFormatting xmlns:xm="http://schemas.microsoft.com/office/excel/2006/main">
          <x14:cfRule type="containsText" priority="1989" operator="containsText" id="{96F3B161-BCD3-44FB-869E-A75999341599}">
            <xm:f>NOT(ISERROR(SEARCH('Listados Datos'!$P$3,AR575)))</xm:f>
            <xm:f>'Listados Datos'!$P$3</xm:f>
            <x14:dxf>
              <fill>
                <patternFill>
                  <bgColor rgb="FF99CC00"/>
                </patternFill>
              </fill>
            </x14:dxf>
          </x14:cfRule>
          <x14:cfRule type="containsText" priority="1990" operator="containsText" id="{256F44F5-9C65-4685-9BC4-855E0084DF37}">
            <xm:f>NOT(ISERROR(SEARCH('Listados Datos'!$P$4,AR575)))</xm:f>
            <xm:f>'Listados Datos'!$P$4</xm:f>
            <x14:dxf>
              <fill>
                <patternFill>
                  <bgColor rgb="FF33CC33"/>
                </patternFill>
              </fill>
            </x14:dxf>
          </x14:cfRule>
          <x14:cfRule type="containsText" priority="1991" operator="containsText" id="{CB2C912C-EDB7-4BCE-AC7C-5D7DA8D9FB9D}">
            <xm:f>NOT(ISERROR(SEARCH('Listados Datos'!$P$5,AR575)))</xm:f>
            <xm:f>'Listados Datos'!$P$5</xm:f>
            <x14:dxf>
              <fill>
                <patternFill>
                  <bgColor rgb="FFFFFF00"/>
                </patternFill>
              </fill>
            </x14:dxf>
          </x14:cfRule>
          <x14:cfRule type="containsText" priority="1992" operator="containsText" id="{44F4BD67-0259-408E-B662-1DBBB360A525}">
            <xm:f>NOT(ISERROR(SEARCH('Listados Datos'!$P$6,AR575)))</xm:f>
            <xm:f>'Listados Datos'!$P$6</xm:f>
            <x14:dxf>
              <fill>
                <patternFill>
                  <bgColor rgb="FFFFC000"/>
                </patternFill>
              </fill>
            </x14:dxf>
          </x14:cfRule>
          <x14:cfRule type="containsText" priority="1993" operator="containsText" id="{19D6077B-6DE4-4383-BFA6-486C9792B828}">
            <xm:f>NOT(ISERROR(SEARCH('Listados Datos'!$P$7,AR575)))</xm:f>
            <xm:f>'Listados Datos'!$P$7</xm:f>
            <x14:dxf>
              <fill>
                <patternFill>
                  <bgColor rgb="FFFF0000"/>
                </patternFill>
              </fill>
            </x14:dxf>
          </x14:cfRule>
          <xm:sqref>AR575</xm:sqref>
        </x14:conditionalFormatting>
        <x14:conditionalFormatting xmlns:xm="http://schemas.microsoft.com/office/excel/2006/main">
          <x14:cfRule type="containsText" priority="1971" operator="containsText" id="{65F2C07D-218F-4753-B9EA-EBA11A6A617C}">
            <xm:f>NOT(ISERROR(SEARCH('Listados Datos'!$T$3,AF576)))</xm:f>
            <xm:f>'Listados Datos'!$T$3</xm:f>
            <x14:dxf>
              <fill>
                <patternFill patternType="solid">
                  <bgColor rgb="FFC00000"/>
                </patternFill>
              </fill>
            </x14:dxf>
          </x14:cfRule>
          <x14:cfRule type="containsText" priority="1972" operator="containsText" id="{709986E3-340D-4465-BEF9-F7E274A92DAA}">
            <xm:f>NOT(ISERROR(SEARCH('Listados Datos'!$T$4,AF576)))</xm:f>
            <xm:f>'Listados Datos'!$T$4</xm:f>
            <x14:dxf>
              <font>
                <b/>
                <i val="0"/>
                <color theme="0"/>
              </font>
              <fill>
                <patternFill>
                  <bgColor rgb="FFE26B0A"/>
                </patternFill>
              </fill>
            </x14:dxf>
          </x14:cfRule>
          <x14:cfRule type="containsText" priority="1973" operator="containsText" id="{3FE65641-CD65-4B14-BA02-10717DBD9BF4}">
            <xm:f>NOT(ISERROR(SEARCH('Listados Datos'!$T$5,AF576)))</xm:f>
            <xm:f>'Listados Datos'!$T$5</xm:f>
            <x14:dxf>
              <font>
                <b/>
                <i val="0"/>
                <color auto="1"/>
              </font>
              <fill>
                <patternFill>
                  <bgColor rgb="FFFFFF00"/>
                </patternFill>
              </fill>
            </x14:dxf>
          </x14:cfRule>
          <x14:cfRule type="containsText" priority="1974" operator="containsText" id="{B48C670E-3F89-4AA6-A51C-1A2DAA9E92F3}">
            <xm:f>NOT(ISERROR(SEARCH('Listados Datos'!$T$6,AF576)))</xm:f>
            <xm:f>'Listados Datos'!$T$6</xm:f>
            <x14:dxf>
              <font>
                <b/>
                <i val="0"/>
              </font>
              <fill>
                <patternFill>
                  <bgColor rgb="FF92D050"/>
                </patternFill>
              </fill>
            </x14:dxf>
          </x14:cfRule>
          <xm:sqref>AF576:AF577</xm:sqref>
        </x14:conditionalFormatting>
        <x14:conditionalFormatting xmlns:xm="http://schemas.microsoft.com/office/excel/2006/main">
          <x14:cfRule type="containsText" priority="1967" operator="containsText" id="{50940A53-2594-4C6D-9F16-BA779176E682}">
            <xm:f>NOT(ISERROR(SEARCH('Listados Datos'!$T$3,AB576)))</xm:f>
            <xm:f>'Listados Datos'!$T$3</xm:f>
            <x14:dxf>
              <fill>
                <patternFill patternType="solid">
                  <bgColor rgb="FFC00000"/>
                </patternFill>
              </fill>
            </x14:dxf>
          </x14:cfRule>
          <x14:cfRule type="containsText" priority="1968" operator="containsText" id="{105DB54C-7620-4D0A-87D6-EC11F3552C78}">
            <xm:f>NOT(ISERROR(SEARCH('Listados Datos'!$T$4,AB576)))</xm:f>
            <xm:f>'Listados Datos'!$T$4</xm:f>
            <x14:dxf>
              <font>
                <b/>
                <i val="0"/>
                <color theme="0"/>
              </font>
              <fill>
                <patternFill>
                  <bgColor rgb="FFE26B0A"/>
                </patternFill>
              </fill>
            </x14:dxf>
          </x14:cfRule>
          <x14:cfRule type="containsText" priority="1969" operator="containsText" id="{F3C211D0-E350-4878-BAE8-E37A3BCA47C0}">
            <xm:f>NOT(ISERROR(SEARCH('Listados Datos'!$T$5,AB576)))</xm:f>
            <xm:f>'Listados Datos'!$T$5</xm:f>
            <x14:dxf>
              <font>
                <b/>
                <i val="0"/>
                <color auto="1"/>
              </font>
              <fill>
                <patternFill>
                  <bgColor rgb="FFFFFF00"/>
                </patternFill>
              </fill>
            </x14:dxf>
          </x14:cfRule>
          <x14:cfRule type="containsText" priority="1970" operator="containsText" id="{91BE2AAD-0196-4486-A463-F7E6893EEF64}">
            <xm:f>NOT(ISERROR(SEARCH('Listados Datos'!$T$6,AB576)))</xm:f>
            <xm:f>'Listados Datos'!$T$6</xm:f>
            <x14:dxf>
              <font>
                <b/>
                <i val="0"/>
              </font>
              <fill>
                <patternFill>
                  <bgColor rgb="FF92D050"/>
                </patternFill>
              </fill>
            </x14:dxf>
          </x14:cfRule>
          <xm:sqref>AB576:AB577</xm:sqref>
        </x14:conditionalFormatting>
        <x14:conditionalFormatting xmlns:xm="http://schemas.microsoft.com/office/excel/2006/main">
          <x14:cfRule type="containsText" priority="1957" operator="containsText" id="{6D445F54-EF40-44D6-AC19-9EE5E34CEE3A}">
            <xm:f>NOT(ISERROR(SEARCH('Listados Datos'!$P$3,Z576)))</xm:f>
            <xm:f>'Listados Datos'!$P$3</xm:f>
            <x14:dxf>
              <fill>
                <patternFill>
                  <bgColor rgb="FF99CC00"/>
                </patternFill>
              </fill>
            </x14:dxf>
          </x14:cfRule>
          <x14:cfRule type="containsText" priority="1958" operator="containsText" id="{01B2CD94-A498-4353-955D-CC049D4A4D33}">
            <xm:f>NOT(ISERROR(SEARCH('Listados Datos'!$P$4,Z576)))</xm:f>
            <xm:f>'Listados Datos'!$P$4</xm:f>
            <x14:dxf>
              <fill>
                <patternFill>
                  <bgColor rgb="FF33CC33"/>
                </patternFill>
              </fill>
            </x14:dxf>
          </x14:cfRule>
          <x14:cfRule type="containsText" priority="1959" operator="containsText" id="{B1F48013-62F1-41B7-9750-D7D3D5875126}">
            <xm:f>NOT(ISERROR(SEARCH('Listados Datos'!$P$5,Z576)))</xm:f>
            <xm:f>'Listados Datos'!$P$5</xm:f>
            <x14:dxf>
              <fill>
                <patternFill>
                  <bgColor rgb="FFFFFF00"/>
                </patternFill>
              </fill>
            </x14:dxf>
          </x14:cfRule>
          <x14:cfRule type="containsText" priority="1960" operator="containsText" id="{42AF1E86-E11E-4D31-9E5A-868694CAE503}">
            <xm:f>NOT(ISERROR(SEARCH('Listados Datos'!$P$6,Z576)))</xm:f>
            <xm:f>'Listados Datos'!$P$6</xm:f>
            <x14:dxf>
              <fill>
                <patternFill>
                  <bgColor rgb="FFFFC000"/>
                </patternFill>
              </fill>
            </x14:dxf>
          </x14:cfRule>
          <x14:cfRule type="containsText" priority="1961" operator="containsText" id="{4DB17084-D8B1-4ACF-83F0-3481E14052E3}">
            <xm:f>NOT(ISERROR(SEARCH('Listados Datos'!$P$7,Z576)))</xm:f>
            <xm:f>'Listados Datos'!$P$7</xm:f>
            <x14:dxf>
              <fill>
                <patternFill>
                  <bgColor rgb="FFFF0000"/>
                </patternFill>
              </fill>
            </x14:dxf>
          </x14:cfRule>
          <xm:sqref>Z576:Z577</xm:sqref>
        </x14:conditionalFormatting>
        <x14:conditionalFormatting xmlns:xm="http://schemas.microsoft.com/office/excel/2006/main">
          <x14:cfRule type="containsText" priority="1929" operator="containsText" id="{C58BCEC6-C01F-467A-A233-FA555A5C9237}">
            <xm:f>NOT(ISERROR(SEARCH('Listados Datos'!$T$3,AT577)))</xm:f>
            <xm:f>'Listados Datos'!$T$3</xm:f>
            <x14:dxf>
              <fill>
                <patternFill patternType="solid">
                  <bgColor rgb="FFC00000"/>
                </patternFill>
              </fill>
            </x14:dxf>
          </x14:cfRule>
          <x14:cfRule type="containsText" priority="1930" operator="containsText" id="{66A53B06-FB95-4355-91F3-C213E77C840D}">
            <xm:f>NOT(ISERROR(SEARCH('Listados Datos'!$T$4,AT577)))</xm:f>
            <xm:f>'Listados Datos'!$T$4</xm:f>
            <x14:dxf>
              <font>
                <b/>
                <i val="0"/>
                <color theme="0"/>
              </font>
              <fill>
                <patternFill>
                  <bgColor rgb="FFE26B0A"/>
                </patternFill>
              </fill>
            </x14:dxf>
          </x14:cfRule>
          <x14:cfRule type="containsText" priority="1931" operator="containsText" id="{4766B70F-9936-46BA-A02E-D40745180EF0}">
            <xm:f>NOT(ISERROR(SEARCH('Listados Datos'!$T$5,AT577)))</xm:f>
            <xm:f>'Listados Datos'!$T$5</xm:f>
            <x14:dxf>
              <font>
                <b/>
                <i val="0"/>
                <color auto="1"/>
              </font>
              <fill>
                <patternFill>
                  <bgColor rgb="FFFFFF00"/>
                </patternFill>
              </fill>
            </x14:dxf>
          </x14:cfRule>
          <x14:cfRule type="containsText" priority="1932" operator="containsText" id="{65EF426F-E727-4D62-BCCF-5F51735A47DF}">
            <xm:f>NOT(ISERROR(SEARCH('Listados Datos'!$T$6,AT577)))</xm:f>
            <xm:f>'Listados Datos'!$T$6</xm:f>
            <x14:dxf>
              <font>
                <b/>
                <i val="0"/>
              </font>
              <fill>
                <patternFill>
                  <bgColor rgb="FF92D050"/>
                </patternFill>
              </fill>
            </x14:dxf>
          </x14:cfRule>
          <xm:sqref>AT577</xm:sqref>
        </x14:conditionalFormatting>
        <x14:conditionalFormatting xmlns:xm="http://schemas.microsoft.com/office/excel/2006/main">
          <x14:cfRule type="containsText" priority="1849" operator="containsText" id="{D862F405-1726-4EF7-993A-4224538F2B44}">
            <xm:f>NOT(ISERROR(SEARCH('Listados Datos'!$T$3,AT591)))</xm:f>
            <xm:f>'Listados Datos'!$T$3</xm:f>
            <x14:dxf>
              <fill>
                <patternFill patternType="solid">
                  <bgColor rgb="FFC00000"/>
                </patternFill>
              </fill>
            </x14:dxf>
          </x14:cfRule>
          <x14:cfRule type="containsText" priority="1850" operator="containsText" id="{2CC32B02-95B8-4B75-9037-5003350923D4}">
            <xm:f>NOT(ISERROR(SEARCH('Listados Datos'!$T$4,AT591)))</xm:f>
            <xm:f>'Listados Datos'!$T$4</xm:f>
            <x14:dxf>
              <font>
                <b/>
                <i val="0"/>
                <color theme="0"/>
              </font>
              <fill>
                <patternFill>
                  <bgColor rgb="FFE26B0A"/>
                </patternFill>
              </fill>
            </x14:dxf>
          </x14:cfRule>
          <x14:cfRule type="containsText" priority="1851" operator="containsText" id="{46E3E1E4-7065-48BA-AC85-6F900CB43233}">
            <xm:f>NOT(ISERROR(SEARCH('Listados Datos'!$T$5,AT591)))</xm:f>
            <xm:f>'Listados Datos'!$T$5</xm:f>
            <x14:dxf>
              <font>
                <b/>
                <i val="0"/>
                <color auto="1"/>
              </font>
              <fill>
                <patternFill>
                  <bgColor rgb="FFFFFF00"/>
                </patternFill>
              </fill>
            </x14:dxf>
          </x14:cfRule>
          <x14:cfRule type="containsText" priority="1852" operator="containsText" id="{A620DE48-A940-4631-A463-CA5FDC72D1E0}">
            <xm:f>NOT(ISERROR(SEARCH('Listados Datos'!$T$6,AT591)))</xm:f>
            <xm:f>'Listados Datos'!$T$6</xm:f>
            <x14:dxf>
              <font>
                <b/>
                <i val="0"/>
              </font>
              <fill>
                <patternFill>
                  <bgColor rgb="FF92D050"/>
                </patternFill>
              </fill>
            </x14:dxf>
          </x14:cfRule>
          <xm:sqref>AT591</xm:sqref>
        </x14:conditionalFormatting>
        <x14:conditionalFormatting xmlns:xm="http://schemas.microsoft.com/office/excel/2006/main">
          <x14:cfRule type="containsText" priority="1839" operator="containsText" id="{6E09E500-3405-4C4B-BB2D-649564F35667}">
            <xm:f>NOT(ISERROR(SEARCH('Listados Datos'!$P$3,AR591)))</xm:f>
            <xm:f>'Listados Datos'!$P$3</xm:f>
            <x14:dxf>
              <fill>
                <patternFill>
                  <bgColor rgb="FF99CC00"/>
                </patternFill>
              </fill>
            </x14:dxf>
          </x14:cfRule>
          <x14:cfRule type="containsText" priority="1840" operator="containsText" id="{B8D08DC9-CBCE-4585-B384-1A894FB228D5}">
            <xm:f>NOT(ISERROR(SEARCH('Listados Datos'!$P$4,AR591)))</xm:f>
            <xm:f>'Listados Datos'!$P$4</xm:f>
            <x14:dxf>
              <fill>
                <patternFill>
                  <bgColor rgb="FF33CC33"/>
                </patternFill>
              </fill>
            </x14:dxf>
          </x14:cfRule>
          <x14:cfRule type="containsText" priority="1841" operator="containsText" id="{BCCD509E-E092-483B-BB4E-3F3577FC8EBA}">
            <xm:f>NOT(ISERROR(SEARCH('Listados Datos'!$P$5,AR591)))</xm:f>
            <xm:f>'Listados Datos'!$P$5</xm:f>
            <x14:dxf>
              <fill>
                <patternFill>
                  <bgColor rgb="FFFFFF00"/>
                </patternFill>
              </fill>
            </x14:dxf>
          </x14:cfRule>
          <x14:cfRule type="containsText" priority="1842" operator="containsText" id="{C2D461F0-131F-441A-9C03-CDD5089B3C97}">
            <xm:f>NOT(ISERROR(SEARCH('Listados Datos'!$P$6,AR591)))</xm:f>
            <xm:f>'Listados Datos'!$P$6</xm:f>
            <x14:dxf>
              <fill>
                <patternFill>
                  <bgColor rgb="FFFFC000"/>
                </patternFill>
              </fill>
            </x14:dxf>
          </x14:cfRule>
          <x14:cfRule type="containsText" priority="1843" operator="containsText" id="{A39AFC82-97DD-400D-B003-FD3DD2FAB35C}">
            <xm:f>NOT(ISERROR(SEARCH('Listados Datos'!$P$7,AR591)))</xm:f>
            <xm:f>'Listados Datos'!$P$7</xm:f>
            <x14:dxf>
              <fill>
                <patternFill>
                  <bgColor rgb="FFFF0000"/>
                </patternFill>
              </fill>
            </x14:dxf>
          </x14:cfRule>
          <xm:sqref>AR591</xm:sqref>
        </x14:conditionalFormatting>
        <x14:conditionalFormatting xmlns:xm="http://schemas.microsoft.com/office/excel/2006/main">
          <x14:cfRule type="containsText" priority="1807" operator="containsText" id="{7DBCA9EB-BEF9-418F-B878-A1A6551CE519}">
            <xm:f>NOT(ISERROR(SEARCH('Listados Datos'!$T$3,AT588)))</xm:f>
            <xm:f>'Listados Datos'!$T$3</xm:f>
            <x14:dxf>
              <fill>
                <patternFill patternType="solid">
                  <bgColor rgb="FFC00000"/>
                </patternFill>
              </fill>
            </x14:dxf>
          </x14:cfRule>
          <x14:cfRule type="containsText" priority="1808" operator="containsText" id="{57F434E1-ADDA-4A87-979A-37023CBB6557}">
            <xm:f>NOT(ISERROR(SEARCH('Listados Datos'!$T$4,AT588)))</xm:f>
            <xm:f>'Listados Datos'!$T$4</xm:f>
            <x14:dxf>
              <font>
                <b/>
                <i val="0"/>
                <color theme="0"/>
              </font>
              <fill>
                <patternFill>
                  <bgColor rgb="FFE26B0A"/>
                </patternFill>
              </fill>
            </x14:dxf>
          </x14:cfRule>
          <x14:cfRule type="containsText" priority="1809" operator="containsText" id="{E1527BD5-F3D0-400C-ACCC-B55590235A30}">
            <xm:f>NOT(ISERROR(SEARCH('Listados Datos'!$T$5,AT588)))</xm:f>
            <xm:f>'Listados Datos'!$T$5</xm:f>
            <x14:dxf>
              <font>
                <b/>
                <i val="0"/>
                <color auto="1"/>
              </font>
              <fill>
                <patternFill>
                  <bgColor rgb="FFFFFF00"/>
                </patternFill>
              </fill>
            </x14:dxf>
          </x14:cfRule>
          <x14:cfRule type="containsText" priority="1810" operator="containsText" id="{78E31376-6849-44FA-AF00-1DA28173427D}">
            <xm:f>NOT(ISERROR(SEARCH('Listados Datos'!$T$6,AT588)))</xm:f>
            <xm:f>'Listados Datos'!$T$6</xm:f>
            <x14:dxf>
              <font>
                <b/>
                <i val="0"/>
              </font>
              <fill>
                <patternFill>
                  <bgColor rgb="FF92D050"/>
                </patternFill>
              </fill>
            </x14:dxf>
          </x14:cfRule>
          <xm:sqref>AT588</xm:sqref>
        </x14:conditionalFormatting>
        <x14:conditionalFormatting xmlns:xm="http://schemas.microsoft.com/office/excel/2006/main">
          <x14:cfRule type="containsText" priority="1797" operator="containsText" id="{A4B6C721-4EDF-4BB4-A7BD-573FC7B55B07}">
            <xm:f>NOT(ISERROR(SEARCH('Listados Datos'!$P$3,AR588)))</xm:f>
            <xm:f>'Listados Datos'!$P$3</xm:f>
            <x14:dxf>
              <fill>
                <patternFill>
                  <bgColor rgb="FF99CC00"/>
                </patternFill>
              </fill>
            </x14:dxf>
          </x14:cfRule>
          <x14:cfRule type="containsText" priority="1798" operator="containsText" id="{FDA759F0-7C11-4334-9213-E804E6BCD763}">
            <xm:f>NOT(ISERROR(SEARCH('Listados Datos'!$P$4,AR588)))</xm:f>
            <xm:f>'Listados Datos'!$P$4</xm:f>
            <x14:dxf>
              <fill>
                <patternFill>
                  <bgColor rgb="FF33CC33"/>
                </patternFill>
              </fill>
            </x14:dxf>
          </x14:cfRule>
          <x14:cfRule type="containsText" priority="1799" operator="containsText" id="{42008C93-6316-4546-897C-BA165707CE53}">
            <xm:f>NOT(ISERROR(SEARCH('Listados Datos'!$P$5,AR588)))</xm:f>
            <xm:f>'Listados Datos'!$P$5</xm:f>
            <x14:dxf>
              <fill>
                <patternFill>
                  <bgColor rgb="FFFFFF00"/>
                </patternFill>
              </fill>
            </x14:dxf>
          </x14:cfRule>
          <x14:cfRule type="containsText" priority="1800" operator="containsText" id="{9AE7BA34-4844-4D21-A308-96BADCA3B3E4}">
            <xm:f>NOT(ISERROR(SEARCH('Listados Datos'!$P$6,AR588)))</xm:f>
            <xm:f>'Listados Datos'!$P$6</xm:f>
            <x14:dxf>
              <fill>
                <patternFill>
                  <bgColor rgb="FFFFC000"/>
                </patternFill>
              </fill>
            </x14:dxf>
          </x14:cfRule>
          <x14:cfRule type="containsText" priority="1801" operator="containsText" id="{754A8D96-9ADA-412E-BC24-1C10B1B012A6}">
            <xm:f>NOT(ISERROR(SEARCH('Listados Datos'!$P$7,AR588)))</xm:f>
            <xm:f>'Listados Datos'!$P$7</xm:f>
            <x14:dxf>
              <fill>
                <patternFill>
                  <bgColor rgb="FFFF0000"/>
                </patternFill>
              </fill>
            </x14:dxf>
          </x14:cfRule>
          <xm:sqref>AR588</xm:sqref>
        </x14:conditionalFormatting>
        <x14:conditionalFormatting xmlns:xm="http://schemas.microsoft.com/office/excel/2006/main">
          <x14:cfRule type="containsText" priority="1915" operator="containsText" id="{779A4319-470E-4010-8A2E-94A667FF3D20}">
            <xm:f>NOT(ISERROR(SEARCH('Listados Datos'!$T$3,AF586)))</xm:f>
            <xm:f>'Listados Datos'!$T$3</xm:f>
            <x14:dxf>
              <fill>
                <patternFill patternType="solid">
                  <bgColor rgb="FFC00000"/>
                </patternFill>
              </fill>
            </x14:dxf>
          </x14:cfRule>
          <x14:cfRule type="containsText" priority="1916" operator="containsText" id="{ED5656FC-9FB7-4F22-AE05-1D70D59EF166}">
            <xm:f>NOT(ISERROR(SEARCH('Listados Datos'!$T$4,AF586)))</xm:f>
            <xm:f>'Listados Datos'!$T$4</xm:f>
            <x14:dxf>
              <font>
                <b/>
                <i val="0"/>
                <color theme="0"/>
              </font>
              <fill>
                <patternFill>
                  <bgColor rgb="FFE26B0A"/>
                </patternFill>
              </fill>
            </x14:dxf>
          </x14:cfRule>
          <x14:cfRule type="containsText" priority="1917" operator="containsText" id="{5CCF9DFF-C1E3-420A-A6DC-C2CED12F0590}">
            <xm:f>NOT(ISERROR(SEARCH('Listados Datos'!$T$5,AF586)))</xm:f>
            <xm:f>'Listados Datos'!$T$5</xm:f>
            <x14:dxf>
              <font>
                <b/>
                <i val="0"/>
                <color auto="1"/>
              </font>
              <fill>
                <patternFill>
                  <bgColor rgb="FFFFFF00"/>
                </patternFill>
              </fill>
            </x14:dxf>
          </x14:cfRule>
          <x14:cfRule type="containsText" priority="1918" operator="containsText" id="{4DF3FF34-78A6-4EEE-9775-445B6B0BA356}">
            <xm:f>NOT(ISERROR(SEARCH('Listados Datos'!$T$6,AF586)))</xm:f>
            <xm:f>'Listados Datos'!$T$6</xm:f>
            <x14:dxf>
              <font>
                <b/>
                <i val="0"/>
              </font>
              <fill>
                <patternFill>
                  <bgColor rgb="FF92D050"/>
                </patternFill>
              </fill>
            </x14:dxf>
          </x14:cfRule>
          <xm:sqref>AF586:AF587 AF591</xm:sqref>
        </x14:conditionalFormatting>
        <x14:conditionalFormatting xmlns:xm="http://schemas.microsoft.com/office/excel/2006/main">
          <x14:cfRule type="containsText" priority="1911" operator="containsText" id="{86161DFA-0D28-4036-A5EA-DE8A3CE5F669}">
            <xm:f>NOT(ISERROR(SEARCH('Listados Datos'!$T$3,AB586)))</xm:f>
            <xm:f>'Listados Datos'!$T$3</xm:f>
            <x14:dxf>
              <fill>
                <patternFill patternType="solid">
                  <bgColor rgb="FFC00000"/>
                </patternFill>
              </fill>
            </x14:dxf>
          </x14:cfRule>
          <x14:cfRule type="containsText" priority="1912" operator="containsText" id="{8EC9CA43-5691-45C5-A54C-85C334BCB778}">
            <xm:f>NOT(ISERROR(SEARCH('Listados Datos'!$T$4,AB586)))</xm:f>
            <xm:f>'Listados Datos'!$T$4</xm:f>
            <x14:dxf>
              <font>
                <b/>
                <i val="0"/>
                <color theme="0"/>
              </font>
              <fill>
                <patternFill>
                  <bgColor rgb="FFE26B0A"/>
                </patternFill>
              </fill>
            </x14:dxf>
          </x14:cfRule>
          <x14:cfRule type="containsText" priority="1913" operator="containsText" id="{F5089BBF-4252-4132-A009-1A8F067E3E7F}">
            <xm:f>NOT(ISERROR(SEARCH('Listados Datos'!$T$5,AB586)))</xm:f>
            <xm:f>'Listados Datos'!$T$5</xm:f>
            <x14:dxf>
              <font>
                <b/>
                <i val="0"/>
                <color auto="1"/>
              </font>
              <fill>
                <patternFill>
                  <bgColor rgb="FFFFFF00"/>
                </patternFill>
              </fill>
            </x14:dxf>
          </x14:cfRule>
          <x14:cfRule type="containsText" priority="1914" operator="containsText" id="{C8C415E3-2564-4CFF-99A3-1B0EBBDE1322}">
            <xm:f>NOT(ISERROR(SEARCH('Listados Datos'!$T$6,AB586)))</xm:f>
            <xm:f>'Listados Datos'!$T$6</xm:f>
            <x14:dxf>
              <font>
                <b/>
                <i val="0"/>
              </font>
              <fill>
                <patternFill>
                  <bgColor rgb="FF92D050"/>
                </patternFill>
              </fill>
            </x14:dxf>
          </x14:cfRule>
          <xm:sqref>AB586:AB587</xm:sqref>
        </x14:conditionalFormatting>
        <x14:conditionalFormatting xmlns:xm="http://schemas.microsoft.com/office/excel/2006/main">
          <x14:cfRule type="containsText" priority="1901" operator="containsText" id="{88FC90EE-6261-4566-ACB0-3001365EDBF1}">
            <xm:f>NOT(ISERROR(SEARCH('Listados Datos'!$P$3,Z586)))</xm:f>
            <xm:f>'Listados Datos'!$P$3</xm:f>
            <x14:dxf>
              <fill>
                <patternFill>
                  <bgColor rgb="FF99CC00"/>
                </patternFill>
              </fill>
            </x14:dxf>
          </x14:cfRule>
          <x14:cfRule type="containsText" priority="1902" operator="containsText" id="{D4F7AF1F-2D72-4B7A-8DDD-DF9F1F6D6634}">
            <xm:f>NOT(ISERROR(SEARCH('Listados Datos'!$P$4,Z586)))</xm:f>
            <xm:f>'Listados Datos'!$P$4</xm:f>
            <x14:dxf>
              <fill>
                <patternFill>
                  <bgColor rgb="FF33CC33"/>
                </patternFill>
              </fill>
            </x14:dxf>
          </x14:cfRule>
          <x14:cfRule type="containsText" priority="1903" operator="containsText" id="{5F9C8637-DCC9-44CC-B3B4-D298CC77BD30}">
            <xm:f>NOT(ISERROR(SEARCH('Listados Datos'!$P$5,Z586)))</xm:f>
            <xm:f>'Listados Datos'!$P$5</xm:f>
            <x14:dxf>
              <fill>
                <patternFill>
                  <bgColor rgb="FFFFFF00"/>
                </patternFill>
              </fill>
            </x14:dxf>
          </x14:cfRule>
          <x14:cfRule type="containsText" priority="1904" operator="containsText" id="{14824D78-E158-414A-8F69-7AE6EDB50558}">
            <xm:f>NOT(ISERROR(SEARCH('Listados Datos'!$P$6,Z586)))</xm:f>
            <xm:f>'Listados Datos'!$P$6</xm:f>
            <x14:dxf>
              <fill>
                <patternFill>
                  <bgColor rgb="FFFFC000"/>
                </patternFill>
              </fill>
            </x14:dxf>
          </x14:cfRule>
          <x14:cfRule type="containsText" priority="1905" operator="containsText" id="{D1F6FC57-46FA-44AF-BDE7-A460EF3E6288}">
            <xm:f>NOT(ISERROR(SEARCH('Listados Datos'!$P$7,Z586)))</xm:f>
            <xm:f>'Listados Datos'!$P$7</xm:f>
            <x14:dxf>
              <fill>
                <patternFill>
                  <bgColor rgb="FFFF0000"/>
                </patternFill>
              </fill>
            </x14:dxf>
          </x14:cfRule>
          <xm:sqref>Z586:Z587</xm:sqref>
        </x14:conditionalFormatting>
        <x14:conditionalFormatting xmlns:xm="http://schemas.microsoft.com/office/excel/2006/main">
          <x14:cfRule type="containsText" priority="1877" operator="containsText" id="{AECED114-6067-40F5-9476-CA0FA533B357}">
            <xm:f>NOT(ISERROR(SEARCH('Listados Datos'!$T$3,AT586)))</xm:f>
            <xm:f>'Listados Datos'!$T$3</xm:f>
            <x14:dxf>
              <fill>
                <patternFill patternType="solid">
                  <bgColor rgb="FFC00000"/>
                </patternFill>
              </fill>
            </x14:dxf>
          </x14:cfRule>
          <x14:cfRule type="containsText" priority="1878" operator="containsText" id="{9F67A422-4AB8-4678-9BA9-2C94184E6A23}">
            <xm:f>NOT(ISERROR(SEARCH('Listados Datos'!$T$4,AT586)))</xm:f>
            <xm:f>'Listados Datos'!$T$4</xm:f>
            <x14:dxf>
              <font>
                <b/>
                <i val="0"/>
                <color theme="0"/>
              </font>
              <fill>
                <patternFill>
                  <bgColor rgb="FFE26B0A"/>
                </patternFill>
              </fill>
            </x14:dxf>
          </x14:cfRule>
          <x14:cfRule type="containsText" priority="1879" operator="containsText" id="{74A238A9-83F4-4954-8320-7610109F684C}">
            <xm:f>NOT(ISERROR(SEARCH('Listados Datos'!$T$5,AT586)))</xm:f>
            <xm:f>'Listados Datos'!$T$5</xm:f>
            <x14:dxf>
              <font>
                <b/>
                <i val="0"/>
                <color auto="1"/>
              </font>
              <fill>
                <patternFill>
                  <bgColor rgb="FFFFFF00"/>
                </patternFill>
              </fill>
            </x14:dxf>
          </x14:cfRule>
          <x14:cfRule type="containsText" priority="1880" operator="containsText" id="{23201D78-F2F1-434B-85AA-54E957CEBF8E}">
            <xm:f>NOT(ISERROR(SEARCH('Listados Datos'!$T$6,AT586)))</xm:f>
            <xm:f>'Listados Datos'!$T$6</xm:f>
            <x14:dxf>
              <font>
                <b/>
                <i val="0"/>
              </font>
              <fill>
                <patternFill>
                  <bgColor rgb="FF92D050"/>
                </patternFill>
              </fill>
            </x14:dxf>
          </x14:cfRule>
          <xm:sqref>AT586</xm:sqref>
        </x14:conditionalFormatting>
        <x14:conditionalFormatting xmlns:xm="http://schemas.microsoft.com/office/excel/2006/main">
          <x14:cfRule type="containsText" priority="1867" operator="containsText" id="{34D67550-49EA-4662-8B5E-298909150934}">
            <xm:f>NOT(ISERROR(SEARCH('Listados Datos'!$P$3,AR586)))</xm:f>
            <xm:f>'Listados Datos'!$P$3</xm:f>
            <x14:dxf>
              <fill>
                <patternFill>
                  <bgColor rgb="FF99CC00"/>
                </patternFill>
              </fill>
            </x14:dxf>
          </x14:cfRule>
          <x14:cfRule type="containsText" priority="1868" operator="containsText" id="{CA848BD6-290F-49AB-B42D-E0873A04D420}">
            <xm:f>NOT(ISERROR(SEARCH('Listados Datos'!$P$4,AR586)))</xm:f>
            <xm:f>'Listados Datos'!$P$4</xm:f>
            <x14:dxf>
              <fill>
                <patternFill>
                  <bgColor rgb="FF33CC33"/>
                </patternFill>
              </fill>
            </x14:dxf>
          </x14:cfRule>
          <x14:cfRule type="containsText" priority="1869" operator="containsText" id="{7E5E423B-8513-4520-A754-F1322229F655}">
            <xm:f>NOT(ISERROR(SEARCH('Listados Datos'!$P$5,AR586)))</xm:f>
            <xm:f>'Listados Datos'!$P$5</xm:f>
            <x14:dxf>
              <fill>
                <patternFill>
                  <bgColor rgb="FFFFFF00"/>
                </patternFill>
              </fill>
            </x14:dxf>
          </x14:cfRule>
          <x14:cfRule type="containsText" priority="1870" operator="containsText" id="{637B6858-7CF4-4341-8499-8BDA7871232B}">
            <xm:f>NOT(ISERROR(SEARCH('Listados Datos'!$P$6,AR586)))</xm:f>
            <xm:f>'Listados Datos'!$P$6</xm:f>
            <x14:dxf>
              <fill>
                <patternFill>
                  <bgColor rgb="FFFFC000"/>
                </patternFill>
              </fill>
            </x14:dxf>
          </x14:cfRule>
          <x14:cfRule type="containsText" priority="1871" operator="containsText" id="{F137D581-2899-42E0-9443-0124B23E2653}">
            <xm:f>NOT(ISERROR(SEARCH('Listados Datos'!$P$7,AR586)))</xm:f>
            <xm:f>'Listados Datos'!$P$7</xm:f>
            <x14:dxf>
              <fill>
                <patternFill>
                  <bgColor rgb="FFFF0000"/>
                </patternFill>
              </fill>
            </x14:dxf>
          </x14:cfRule>
          <xm:sqref>AR586</xm:sqref>
        </x14:conditionalFormatting>
        <x14:conditionalFormatting xmlns:xm="http://schemas.microsoft.com/office/excel/2006/main">
          <x14:cfRule type="containsText" priority="1863" operator="containsText" id="{0F13B23C-5BF8-4FDC-BA3E-92B232633861}">
            <xm:f>NOT(ISERROR(SEARCH('Listados Datos'!$T$3,AT587)))</xm:f>
            <xm:f>'Listados Datos'!$T$3</xm:f>
            <x14:dxf>
              <fill>
                <patternFill patternType="solid">
                  <bgColor rgb="FFC00000"/>
                </patternFill>
              </fill>
            </x14:dxf>
          </x14:cfRule>
          <x14:cfRule type="containsText" priority="1864" operator="containsText" id="{64D46F61-04C7-4220-B52F-C855DC7ED483}">
            <xm:f>NOT(ISERROR(SEARCH('Listados Datos'!$T$4,AT587)))</xm:f>
            <xm:f>'Listados Datos'!$T$4</xm:f>
            <x14:dxf>
              <font>
                <b/>
                <i val="0"/>
                <color theme="0"/>
              </font>
              <fill>
                <patternFill>
                  <bgColor rgb="FFE26B0A"/>
                </patternFill>
              </fill>
            </x14:dxf>
          </x14:cfRule>
          <x14:cfRule type="containsText" priority="1865" operator="containsText" id="{60BCA60A-483C-479E-BAE3-BD387E13AB24}">
            <xm:f>NOT(ISERROR(SEARCH('Listados Datos'!$T$5,AT587)))</xm:f>
            <xm:f>'Listados Datos'!$T$5</xm:f>
            <x14:dxf>
              <font>
                <b/>
                <i val="0"/>
                <color auto="1"/>
              </font>
              <fill>
                <patternFill>
                  <bgColor rgb="FFFFFF00"/>
                </patternFill>
              </fill>
            </x14:dxf>
          </x14:cfRule>
          <x14:cfRule type="containsText" priority="1866" operator="containsText" id="{5B0276B5-65EC-4C2B-B960-9B662475AF67}">
            <xm:f>NOT(ISERROR(SEARCH('Listados Datos'!$T$6,AT587)))</xm:f>
            <xm:f>'Listados Datos'!$T$6</xm:f>
            <x14:dxf>
              <font>
                <b/>
                <i val="0"/>
              </font>
              <fill>
                <patternFill>
                  <bgColor rgb="FF92D050"/>
                </patternFill>
              </fill>
            </x14:dxf>
          </x14:cfRule>
          <xm:sqref>AT587</xm:sqref>
        </x14:conditionalFormatting>
        <x14:conditionalFormatting xmlns:xm="http://schemas.microsoft.com/office/excel/2006/main">
          <x14:cfRule type="containsText" priority="1853" operator="containsText" id="{36BAA953-75B2-4578-8778-02844C0AE9ED}">
            <xm:f>NOT(ISERROR(SEARCH('Listados Datos'!$P$3,AR587)))</xm:f>
            <xm:f>'Listados Datos'!$P$3</xm:f>
            <x14:dxf>
              <fill>
                <patternFill>
                  <bgColor rgb="FF99CC00"/>
                </patternFill>
              </fill>
            </x14:dxf>
          </x14:cfRule>
          <x14:cfRule type="containsText" priority="1854" operator="containsText" id="{221B25C5-3778-4517-833B-8C5A20457A38}">
            <xm:f>NOT(ISERROR(SEARCH('Listados Datos'!$P$4,AR587)))</xm:f>
            <xm:f>'Listados Datos'!$P$4</xm:f>
            <x14:dxf>
              <fill>
                <patternFill>
                  <bgColor rgb="FF33CC33"/>
                </patternFill>
              </fill>
            </x14:dxf>
          </x14:cfRule>
          <x14:cfRule type="containsText" priority="1855" operator="containsText" id="{6D4DFE59-EBAB-43DF-AAEA-1B587B93E027}">
            <xm:f>NOT(ISERROR(SEARCH('Listados Datos'!$P$5,AR587)))</xm:f>
            <xm:f>'Listados Datos'!$P$5</xm:f>
            <x14:dxf>
              <fill>
                <patternFill>
                  <bgColor rgb="FFFFFF00"/>
                </patternFill>
              </fill>
            </x14:dxf>
          </x14:cfRule>
          <x14:cfRule type="containsText" priority="1856" operator="containsText" id="{8180C0E2-04B0-4B56-A931-881BCEE31A2F}">
            <xm:f>NOT(ISERROR(SEARCH('Listados Datos'!$P$6,AR587)))</xm:f>
            <xm:f>'Listados Datos'!$P$6</xm:f>
            <x14:dxf>
              <fill>
                <patternFill>
                  <bgColor rgb="FFFFC000"/>
                </patternFill>
              </fill>
            </x14:dxf>
          </x14:cfRule>
          <x14:cfRule type="containsText" priority="1857" operator="containsText" id="{502F0D61-874F-4268-9049-41208429AB0E}">
            <xm:f>NOT(ISERROR(SEARCH('Listados Datos'!$P$7,AR587)))</xm:f>
            <xm:f>'Listados Datos'!$P$7</xm:f>
            <x14:dxf>
              <fill>
                <patternFill>
                  <bgColor rgb="FFFF0000"/>
                </patternFill>
              </fill>
            </x14:dxf>
          </x14:cfRule>
          <xm:sqref>AR587</xm:sqref>
        </x14:conditionalFormatting>
        <x14:conditionalFormatting xmlns:xm="http://schemas.microsoft.com/office/excel/2006/main">
          <x14:cfRule type="containsText" priority="1835" operator="containsText" id="{30769AC4-B772-4434-89F6-C3A783BB5135}">
            <xm:f>NOT(ISERROR(SEARCH('Listados Datos'!$T$3,AF588)))</xm:f>
            <xm:f>'Listados Datos'!$T$3</xm:f>
            <x14:dxf>
              <fill>
                <patternFill patternType="solid">
                  <bgColor rgb="FFC00000"/>
                </patternFill>
              </fill>
            </x14:dxf>
          </x14:cfRule>
          <x14:cfRule type="containsText" priority="1836" operator="containsText" id="{C429F025-FCF1-4810-BCD9-801DADA76EDC}">
            <xm:f>NOT(ISERROR(SEARCH('Listados Datos'!$T$4,AF588)))</xm:f>
            <xm:f>'Listados Datos'!$T$4</xm:f>
            <x14:dxf>
              <font>
                <b/>
                <i val="0"/>
                <color theme="0"/>
              </font>
              <fill>
                <patternFill>
                  <bgColor rgb="FFE26B0A"/>
                </patternFill>
              </fill>
            </x14:dxf>
          </x14:cfRule>
          <x14:cfRule type="containsText" priority="1837" operator="containsText" id="{5E52F2AF-F9B8-47CA-80DD-DDCDF7B606BD}">
            <xm:f>NOT(ISERROR(SEARCH('Listados Datos'!$T$5,AF588)))</xm:f>
            <xm:f>'Listados Datos'!$T$5</xm:f>
            <x14:dxf>
              <font>
                <b/>
                <i val="0"/>
                <color auto="1"/>
              </font>
              <fill>
                <patternFill>
                  <bgColor rgb="FFFFFF00"/>
                </patternFill>
              </fill>
            </x14:dxf>
          </x14:cfRule>
          <x14:cfRule type="containsText" priority="1838" operator="containsText" id="{30411454-43AA-443F-BA90-F0FD1FC0D9E1}">
            <xm:f>NOT(ISERROR(SEARCH('Listados Datos'!$T$6,AF588)))</xm:f>
            <xm:f>'Listados Datos'!$T$6</xm:f>
            <x14:dxf>
              <font>
                <b/>
                <i val="0"/>
              </font>
              <fill>
                <patternFill>
                  <bgColor rgb="FF92D050"/>
                </patternFill>
              </fill>
            </x14:dxf>
          </x14:cfRule>
          <xm:sqref>AF588:AF589</xm:sqref>
        </x14:conditionalFormatting>
        <x14:conditionalFormatting xmlns:xm="http://schemas.microsoft.com/office/excel/2006/main">
          <x14:cfRule type="containsText" priority="1831" operator="containsText" id="{A69D2A38-1172-4ADA-B47E-64A316E14D02}">
            <xm:f>NOT(ISERROR(SEARCH('Listados Datos'!$T$3,AB588)))</xm:f>
            <xm:f>'Listados Datos'!$T$3</xm:f>
            <x14:dxf>
              <fill>
                <patternFill patternType="solid">
                  <bgColor rgb="FFC00000"/>
                </patternFill>
              </fill>
            </x14:dxf>
          </x14:cfRule>
          <x14:cfRule type="containsText" priority="1832" operator="containsText" id="{034F9565-4F41-4CA7-998A-EC9029F66ED0}">
            <xm:f>NOT(ISERROR(SEARCH('Listados Datos'!$T$4,AB588)))</xm:f>
            <xm:f>'Listados Datos'!$T$4</xm:f>
            <x14:dxf>
              <font>
                <b/>
                <i val="0"/>
                <color theme="0"/>
              </font>
              <fill>
                <patternFill>
                  <bgColor rgb="FFE26B0A"/>
                </patternFill>
              </fill>
            </x14:dxf>
          </x14:cfRule>
          <x14:cfRule type="containsText" priority="1833" operator="containsText" id="{E1E57278-ACA7-4585-B3A2-B71AB8159046}">
            <xm:f>NOT(ISERROR(SEARCH('Listados Datos'!$T$5,AB588)))</xm:f>
            <xm:f>'Listados Datos'!$T$5</xm:f>
            <x14:dxf>
              <font>
                <b/>
                <i val="0"/>
                <color auto="1"/>
              </font>
              <fill>
                <patternFill>
                  <bgColor rgb="FFFFFF00"/>
                </patternFill>
              </fill>
            </x14:dxf>
          </x14:cfRule>
          <x14:cfRule type="containsText" priority="1834" operator="containsText" id="{78A8B10B-D78B-49ED-AE6D-8B99615A4B02}">
            <xm:f>NOT(ISERROR(SEARCH('Listados Datos'!$T$6,AB588)))</xm:f>
            <xm:f>'Listados Datos'!$T$6</xm:f>
            <x14:dxf>
              <font>
                <b/>
                <i val="0"/>
              </font>
              <fill>
                <patternFill>
                  <bgColor rgb="FF92D050"/>
                </patternFill>
              </fill>
            </x14:dxf>
          </x14:cfRule>
          <xm:sqref>AB588:AB589</xm:sqref>
        </x14:conditionalFormatting>
        <x14:conditionalFormatting xmlns:xm="http://schemas.microsoft.com/office/excel/2006/main">
          <x14:cfRule type="containsText" priority="1821" operator="containsText" id="{07D75234-ACBF-4AAD-BB89-D2EF58A0B971}">
            <xm:f>NOT(ISERROR(SEARCH('Listados Datos'!$P$3,Z588)))</xm:f>
            <xm:f>'Listados Datos'!$P$3</xm:f>
            <x14:dxf>
              <fill>
                <patternFill>
                  <bgColor rgb="FF99CC00"/>
                </patternFill>
              </fill>
            </x14:dxf>
          </x14:cfRule>
          <x14:cfRule type="containsText" priority="1822" operator="containsText" id="{2065E400-CB96-435B-BC57-ED4D3E9D3008}">
            <xm:f>NOT(ISERROR(SEARCH('Listados Datos'!$P$4,Z588)))</xm:f>
            <xm:f>'Listados Datos'!$P$4</xm:f>
            <x14:dxf>
              <fill>
                <patternFill>
                  <bgColor rgb="FF33CC33"/>
                </patternFill>
              </fill>
            </x14:dxf>
          </x14:cfRule>
          <x14:cfRule type="containsText" priority="1823" operator="containsText" id="{5B5D2B0F-FED3-4F33-A5EB-FFC1B0552380}">
            <xm:f>NOT(ISERROR(SEARCH('Listados Datos'!$P$5,Z588)))</xm:f>
            <xm:f>'Listados Datos'!$P$5</xm:f>
            <x14:dxf>
              <fill>
                <patternFill>
                  <bgColor rgb="FFFFFF00"/>
                </patternFill>
              </fill>
            </x14:dxf>
          </x14:cfRule>
          <x14:cfRule type="containsText" priority="1824" operator="containsText" id="{A33BAD9C-DE78-4C30-8BF6-B5C950EC26B4}">
            <xm:f>NOT(ISERROR(SEARCH('Listados Datos'!$P$6,Z588)))</xm:f>
            <xm:f>'Listados Datos'!$P$6</xm:f>
            <x14:dxf>
              <fill>
                <patternFill>
                  <bgColor rgb="FFFFC000"/>
                </patternFill>
              </fill>
            </x14:dxf>
          </x14:cfRule>
          <x14:cfRule type="containsText" priority="1825" operator="containsText" id="{45AC2555-E4B2-4641-9BF1-AC760FE3F4ED}">
            <xm:f>NOT(ISERROR(SEARCH('Listados Datos'!$P$7,Z588)))</xm:f>
            <xm:f>'Listados Datos'!$P$7</xm:f>
            <x14:dxf>
              <fill>
                <patternFill>
                  <bgColor rgb="FFFF0000"/>
                </patternFill>
              </fill>
            </x14:dxf>
          </x14:cfRule>
          <xm:sqref>Z588:Z589</xm:sqref>
        </x14:conditionalFormatting>
        <x14:conditionalFormatting xmlns:xm="http://schemas.microsoft.com/office/excel/2006/main">
          <x14:cfRule type="containsText" priority="1793" operator="containsText" id="{3D380D47-DF25-47DF-8A18-6FB3F7E31138}">
            <xm:f>NOT(ISERROR(SEARCH('Listados Datos'!$T$3,AT589)))</xm:f>
            <xm:f>'Listados Datos'!$T$3</xm:f>
            <x14:dxf>
              <fill>
                <patternFill patternType="solid">
                  <bgColor rgb="FFC00000"/>
                </patternFill>
              </fill>
            </x14:dxf>
          </x14:cfRule>
          <x14:cfRule type="containsText" priority="1794" operator="containsText" id="{86AECAA7-02C3-48CE-973A-6956560F3A41}">
            <xm:f>NOT(ISERROR(SEARCH('Listados Datos'!$T$4,AT589)))</xm:f>
            <xm:f>'Listados Datos'!$T$4</xm:f>
            <x14:dxf>
              <font>
                <b/>
                <i val="0"/>
                <color theme="0"/>
              </font>
              <fill>
                <patternFill>
                  <bgColor rgb="FFE26B0A"/>
                </patternFill>
              </fill>
            </x14:dxf>
          </x14:cfRule>
          <x14:cfRule type="containsText" priority="1795" operator="containsText" id="{CC23662E-A8D2-4B9D-8629-97A8D6768320}">
            <xm:f>NOT(ISERROR(SEARCH('Listados Datos'!$T$5,AT589)))</xm:f>
            <xm:f>'Listados Datos'!$T$5</xm:f>
            <x14:dxf>
              <font>
                <b/>
                <i val="0"/>
                <color auto="1"/>
              </font>
              <fill>
                <patternFill>
                  <bgColor rgb="FFFFFF00"/>
                </patternFill>
              </fill>
            </x14:dxf>
          </x14:cfRule>
          <x14:cfRule type="containsText" priority="1796" operator="containsText" id="{B1B436F6-2B3D-40DF-BC49-81D28FC836ED}">
            <xm:f>NOT(ISERROR(SEARCH('Listados Datos'!$T$6,AT589)))</xm:f>
            <xm:f>'Listados Datos'!$T$6</xm:f>
            <x14:dxf>
              <font>
                <b/>
                <i val="0"/>
              </font>
              <fill>
                <patternFill>
                  <bgColor rgb="FF92D050"/>
                </patternFill>
              </fill>
            </x14:dxf>
          </x14:cfRule>
          <xm:sqref>AT589</xm:sqref>
        </x14:conditionalFormatting>
        <x14:conditionalFormatting xmlns:xm="http://schemas.microsoft.com/office/excel/2006/main">
          <x14:cfRule type="containsText" priority="1713" operator="containsText" id="{7E357026-8099-4163-A95A-56BDCE6139B2}">
            <xm:f>NOT(ISERROR(SEARCH('Listados Datos'!$T$3,AT585)))</xm:f>
            <xm:f>'Listados Datos'!$T$3</xm:f>
            <x14:dxf>
              <fill>
                <patternFill patternType="solid">
                  <bgColor rgb="FFC00000"/>
                </patternFill>
              </fill>
            </x14:dxf>
          </x14:cfRule>
          <x14:cfRule type="containsText" priority="1714" operator="containsText" id="{7DB99B14-5DEF-4334-8121-D46550A5C05C}">
            <xm:f>NOT(ISERROR(SEARCH('Listados Datos'!$T$4,AT585)))</xm:f>
            <xm:f>'Listados Datos'!$T$4</xm:f>
            <x14:dxf>
              <font>
                <b/>
                <i val="0"/>
                <color theme="0"/>
              </font>
              <fill>
                <patternFill>
                  <bgColor rgb="FFE26B0A"/>
                </patternFill>
              </fill>
            </x14:dxf>
          </x14:cfRule>
          <x14:cfRule type="containsText" priority="1715" operator="containsText" id="{1B02ACB4-660C-4731-884C-579F9743ACD2}">
            <xm:f>NOT(ISERROR(SEARCH('Listados Datos'!$T$5,AT585)))</xm:f>
            <xm:f>'Listados Datos'!$T$5</xm:f>
            <x14:dxf>
              <font>
                <b/>
                <i val="0"/>
                <color auto="1"/>
              </font>
              <fill>
                <patternFill>
                  <bgColor rgb="FFFFFF00"/>
                </patternFill>
              </fill>
            </x14:dxf>
          </x14:cfRule>
          <x14:cfRule type="containsText" priority="1716" operator="containsText" id="{E84E672C-E8B2-4ABC-BE78-7467069659E7}">
            <xm:f>NOT(ISERROR(SEARCH('Listados Datos'!$T$6,AT585)))</xm:f>
            <xm:f>'Listados Datos'!$T$6</xm:f>
            <x14:dxf>
              <font>
                <b/>
                <i val="0"/>
              </font>
              <fill>
                <patternFill>
                  <bgColor rgb="FF92D050"/>
                </patternFill>
              </fill>
            </x14:dxf>
          </x14:cfRule>
          <xm:sqref>AT585</xm:sqref>
        </x14:conditionalFormatting>
        <x14:conditionalFormatting xmlns:xm="http://schemas.microsoft.com/office/excel/2006/main">
          <x14:cfRule type="containsText" priority="1703" operator="containsText" id="{3C8FE03C-9A31-4540-9431-672289353114}">
            <xm:f>NOT(ISERROR(SEARCH('Listados Datos'!$P$3,AR585)))</xm:f>
            <xm:f>'Listados Datos'!$P$3</xm:f>
            <x14:dxf>
              <fill>
                <patternFill>
                  <bgColor rgb="FF99CC00"/>
                </patternFill>
              </fill>
            </x14:dxf>
          </x14:cfRule>
          <x14:cfRule type="containsText" priority="1704" operator="containsText" id="{B0C7D88A-CAB6-42D3-8C1F-B729103CFDB5}">
            <xm:f>NOT(ISERROR(SEARCH('Listados Datos'!$P$4,AR585)))</xm:f>
            <xm:f>'Listados Datos'!$P$4</xm:f>
            <x14:dxf>
              <fill>
                <patternFill>
                  <bgColor rgb="FF33CC33"/>
                </patternFill>
              </fill>
            </x14:dxf>
          </x14:cfRule>
          <x14:cfRule type="containsText" priority="1705" operator="containsText" id="{CDB554EF-94F3-45D7-B46F-B1C019481E6F}">
            <xm:f>NOT(ISERROR(SEARCH('Listados Datos'!$P$5,AR585)))</xm:f>
            <xm:f>'Listados Datos'!$P$5</xm:f>
            <x14:dxf>
              <fill>
                <patternFill>
                  <bgColor rgb="FFFFFF00"/>
                </patternFill>
              </fill>
            </x14:dxf>
          </x14:cfRule>
          <x14:cfRule type="containsText" priority="1706" operator="containsText" id="{B4A8FE40-4339-413C-83E6-157C3C8A9B68}">
            <xm:f>NOT(ISERROR(SEARCH('Listados Datos'!$P$6,AR585)))</xm:f>
            <xm:f>'Listados Datos'!$P$6</xm:f>
            <x14:dxf>
              <fill>
                <patternFill>
                  <bgColor rgb="FFFFC000"/>
                </patternFill>
              </fill>
            </x14:dxf>
          </x14:cfRule>
          <x14:cfRule type="containsText" priority="1707" operator="containsText" id="{16471651-9029-4649-85A1-ACA3743FE978}">
            <xm:f>NOT(ISERROR(SEARCH('Listados Datos'!$P$7,AR585)))</xm:f>
            <xm:f>'Listados Datos'!$P$7</xm:f>
            <x14:dxf>
              <fill>
                <patternFill>
                  <bgColor rgb="FFFF0000"/>
                </patternFill>
              </fill>
            </x14:dxf>
          </x14:cfRule>
          <xm:sqref>AR585</xm:sqref>
        </x14:conditionalFormatting>
        <x14:conditionalFormatting xmlns:xm="http://schemas.microsoft.com/office/excel/2006/main">
          <x14:cfRule type="containsText" priority="1671" operator="containsText" id="{03EFA323-965E-4B34-BCDC-48F5D9D91C3A}">
            <xm:f>NOT(ISERROR(SEARCH('Listados Datos'!$T$3,AT582)))</xm:f>
            <xm:f>'Listados Datos'!$T$3</xm:f>
            <x14:dxf>
              <fill>
                <patternFill patternType="solid">
                  <bgColor rgb="FFC00000"/>
                </patternFill>
              </fill>
            </x14:dxf>
          </x14:cfRule>
          <x14:cfRule type="containsText" priority="1672" operator="containsText" id="{2A308F2F-DEF4-4677-BED5-79A51E0EE149}">
            <xm:f>NOT(ISERROR(SEARCH('Listados Datos'!$T$4,AT582)))</xm:f>
            <xm:f>'Listados Datos'!$T$4</xm:f>
            <x14:dxf>
              <font>
                <b/>
                <i val="0"/>
                <color theme="0"/>
              </font>
              <fill>
                <patternFill>
                  <bgColor rgb="FFE26B0A"/>
                </patternFill>
              </fill>
            </x14:dxf>
          </x14:cfRule>
          <x14:cfRule type="containsText" priority="1673" operator="containsText" id="{6D15B542-E7DA-46CB-8516-623C55B902F9}">
            <xm:f>NOT(ISERROR(SEARCH('Listados Datos'!$T$5,AT582)))</xm:f>
            <xm:f>'Listados Datos'!$T$5</xm:f>
            <x14:dxf>
              <font>
                <b/>
                <i val="0"/>
                <color auto="1"/>
              </font>
              <fill>
                <patternFill>
                  <bgColor rgb="FFFFFF00"/>
                </patternFill>
              </fill>
            </x14:dxf>
          </x14:cfRule>
          <x14:cfRule type="containsText" priority="1674" operator="containsText" id="{A85BFF94-0C62-42B3-A95D-6FF6658710DF}">
            <xm:f>NOT(ISERROR(SEARCH('Listados Datos'!$T$6,AT582)))</xm:f>
            <xm:f>'Listados Datos'!$T$6</xm:f>
            <x14:dxf>
              <font>
                <b/>
                <i val="0"/>
              </font>
              <fill>
                <patternFill>
                  <bgColor rgb="FF92D050"/>
                </patternFill>
              </fill>
            </x14:dxf>
          </x14:cfRule>
          <xm:sqref>AT582</xm:sqref>
        </x14:conditionalFormatting>
        <x14:conditionalFormatting xmlns:xm="http://schemas.microsoft.com/office/excel/2006/main">
          <x14:cfRule type="containsText" priority="1661" operator="containsText" id="{6D02C9B8-5F75-4B4A-AE7A-E9C64F1831DC}">
            <xm:f>NOT(ISERROR(SEARCH('Listados Datos'!$P$3,AR582)))</xm:f>
            <xm:f>'Listados Datos'!$P$3</xm:f>
            <x14:dxf>
              <fill>
                <patternFill>
                  <bgColor rgb="FF99CC00"/>
                </patternFill>
              </fill>
            </x14:dxf>
          </x14:cfRule>
          <x14:cfRule type="containsText" priority="1662" operator="containsText" id="{3525856C-4CC6-45DC-A058-019F2C529995}">
            <xm:f>NOT(ISERROR(SEARCH('Listados Datos'!$P$4,AR582)))</xm:f>
            <xm:f>'Listados Datos'!$P$4</xm:f>
            <x14:dxf>
              <fill>
                <patternFill>
                  <bgColor rgb="FF33CC33"/>
                </patternFill>
              </fill>
            </x14:dxf>
          </x14:cfRule>
          <x14:cfRule type="containsText" priority="1663" operator="containsText" id="{809203E1-089C-438E-B393-8EF9EE134A01}">
            <xm:f>NOT(ISERROR(SEARCH('Listados Datos'!$P$5,AR582)))</xm:f>
            <xm:f>'Listados Datos'!$P$5</xm:f>
            <x14:dxf>
              <fill>
                <patternFill>
                  <bgColor rgb="FFFFFF00"/>
                </patternFill>
              </fill>
            </x14:dxf>
          </x14:cfRule>
          <x14:cfRule type="containsText" priority="1664" operator="containsText" id="{B1FD8DA6-3780-41B6-A97A-9A9371B4B413}">
            <xm:f>NOT(ISERROR(SEARCH('Listados Datos'!$P$6,AR582)))</xm:f>
            <xm:f>'Listados Datos'!$P$6</xm:f>
            <x14:dxf>
              <fill>
                <patternFill>
                  <bgColor rgb="FFFFC000"/>
                </patternFill>
              </fill>
            </x14:dxf>
          </x14:cfRule>
          <x14:cfRule type="containsText" priority="1665" operator="containsText" id="{40FFD20B-B503-4A3D-A4A5-1B4386B20561}">
            <xm:f>NOT(ISERROR(SEARCH('Listados Datos'!$P$7,AR582)))</xm:f>
            <xm:f>'Listados Datos'!$P$7</xm:f>
            <x14:dxf>
              <fill>
                <patternFill>
                  <bgColor rgb="FFFF0000"/>
                </patternFill>
              </fill>
            </x14:dxf>
          </x14:cfRule>
          <xm:sqref>AR582</xm:sqref>
        </x14:conditionalFormatting>
        <x14:conditionalFormatting xmlns:xm="http://schemas.microsoft.com/office/excel/2006/main">
          <x14:cfRule type="containsText" priority="1647" operator="containsText" id="{54669701-AD2E-47F9-A97C-F46E2178425A}">
            <xm:f>NOT(ISERROR(SEARCH('Listados Datos'!$P$3,AR583)))</xm:f>
            <xm:f>'Listados Datos'!$P$3</xm:f>
            <x14:dxf>
              <fill>
                <patternFill>
                  <bgColor rgb="FF99CC00"/>
                </patternFill>
              </fill>
            </x14:dxf>
          </x14:cfRule>
          <x14:cfRule type="containsText" priority="1648" operator="containsText" id="{84D69D7A-2845-4EF8-AF74-04CB23B147F4}">
            <xm:f>NOT(ISERROR(SEARCH('Listados Datos'!$P$4,AR583)))</xm:f>
            <xm:f>'Listados Datos'!$P$4</xm:f>
            <x14:dxf>
              <fill>
                <patternFill>
                  <bgColor rgb="FF33CC33"/>
                </patternFill>
              </fill>
            </x14:dxf>
          </x14:cfRule>
          <x14:cfRule type="containsText" priority="1649" operator="containsText" id="{3AAE3D77-6C40-4AD8-ADC5-D81887091D89}">
            <xm:f>NOT(ISERROR(SEARCH('Listados Datos'!$P$5,AR583)))</xm:f>
            <xm:f>'Listados Datos'!$P$5</xm:f>
            <x14:dxf>
              <fill>
                <patternFill>
                  <bgColor rgb="FFFFFF00"/>
                </patternFill>
              </fill>
            </x14:dxf>
          </x14:cfRule>
          <x14:cfRule type="containsText" priority="1650" operator="containsText" id="{6F82975C-D4BB-468B-8823-9A638549B8C8}">
            <xm:f>NOT(ISERROR(SEARCH('Listados Datos'!$P$6,AR583)))</xm:f>
            <xm:f>'Listados Datos'!$P$6</xm:f>
            <x14:dxf>
              <fill>
                <patternFill>
                  <bgColor rgb="FFFFC000"/>
                </patternFill>
              </fill>
            </x14:dxf>
          </x14:cfRule>
          <x14:cfRule type="containsText" priority="1651" operator="containsText" id="{FF45DF8A-5AD9-4D0E-BE05-1A8468F7E110}">
            <xm:f>NOT(ISERROR(SEARCH('Listados Datos'!$P$7,AR583)))</xm:f>
            <xm:f>'Listados Datos'!$P$7</xm:f>
            <x14:dxf>
              <fill>
                <patternFill>
                  <bgColor rgb="FFFF0000"/>
                </patternFill>
              </fill>
            </x14:dxf>
          </x14:cfRule>
          <xm:sqref>AR583</xm:sqref>
        </x14:conditionalFormatting>
        <x14:conditionalFormatting xmlns:xm="http://schemas.microsoft.com/office/excel/2006/main">
          <x14:cfRule type="containsText" priority="1779" operator="containsText" id="{72687EA2-9FBD-427A-A447-8D332193D760}">
            <xm:f>NOT(ISERROR(SEARCH('Listados Datos'!$T$3,AF580)))</xm:f>
            <xm:f>'Listados Datos'!$T$3</xm:f>
            <x14:dxf>
              <fill>
                <patternFill patternType="solid">
                  <bgColor rgb="FFC00000"/>
                </patternFill>
              </fill>
            </x14:dxf>
          </x14:cfRule>
          <x14:cfRule type="containsText" priority="1780" operator="containsText" id="{DAE563B0-F284-41F7-BC5D-D3EB4407E820}">
            <xm:f>NOT(ISERROR(SEARCH('Listados Datos'!$T$4,AF580)))</xm:f>
            <xm:f>'Listados Datos'!$T$4</xm:f>
            <x14:dxf>
              <font>
                <b/>
                <i val="0"/>
                <color theme="0"/>
              </font>
              <fill>
                <patternFill>
                  <bgColor rgb="FFE26B0A"/>
                </patternFill>
              </fill>
            </x14:dxf>
          </x14:cfRule>
          <x14:cfRule type="containsText" priority="1781" operator="containsText" id="{BC3BEA96-16CC-4794-A98F-BE174BF5AAC7}">
            <xm:f>NOT(ISERROR(SEARCH('Listados Datos'!$T$5,AF580)))</xm:f>
            <xm:f>'Listados Datos'!$T$5</xm:f>
            <x14:dxf>
              <font>
                <b/>
                <i val="0"/>
                <color auto="1"/>
              </font>
              <fill>
                <patternFill>
                  <bgColor rgb="FFFFFF00"/>
                </patternFill>
              </fill>
            </x14:dxf>
          </x14:cfRule>
          <x14:cfRule type="containsText" priority="1782" operator="containsText" id="{7CEB7146-70FC-44A1-AF6E-4AB12ED22A0D}">
            <xm:f>NOT(ISERROR(SEARCH('Listados Datos'!$T$6,AF580)))</xm:f>
            <xm:f>'Listados Datos'!$T$6</xm:f>
            <x14:dxf>
              <font>
                <b/>
                <i val="0"/>
              </font>
              <fill>
                <patternFill>
                  <bgColor rgb="FF92D050"/>
                </patternFill>
              </fill>
            </x14:dxf>
          </x14:cfRule>
          <xm:sqref>AF580:AF581 AF585</xm:sqref>
        </x14:conditionalFormatting>
        <x14:conditionalFormatting xmlns:xm="http://schemas.microsoft.com/office/excel/2006/main">
          <x14:cfRule type="containsText" priority="1775" operator="containsText" id="{C05793CE-FF35-4B2B-ADD5-3F0A13EB20F6}">
            <xm:f>NOT(ISERROR(SEARCH('Listados Datos'!$T$3,AB580)))</xm:f>
            <xm:f>'Listados Datos'!$T$3</xm:f>
            <x14:dxf>
              <fill>
                <patternFill patternType="solid">
                  <bgColor rgb="FFC00000"/>
                </patternFill>
              </fill>
            </x14:dxf>
          </x14:cfRule>
          <x14:cfRule type="containsText" priority="1776" operator="containsText" id="{924741B2-B81A-4E55-89E9-AC4CD9722FFF}">
            <xm:f>NOT(ISERROR(SEARCH('Listados Datos'!$T$4,AB580)))</xm:f>
            <xm:f>'Listados Datos'!$T$4</xm:f>
            <x14:dxf>
              <font>
                <b/>
                <i val="0"/>
                <color theme="0"/>
              </font>
              <fill>
                <patternFill>
                  <bgColor rgb="FFE26B0A"/>
                </patternFill>
              </fill>
            </x14:dxf>
          </x14:cfRule>
          <x14:cfRule type="containsText" priority="1777" operator="containsText" id="{3DB54A4B-823D-4993-86A9-7CD2021E22B9}">
            <xm:f>NOT(ISERROR(SEARCH('Listados Datos'!$T$5,AB580)))</xm:f>
            <xm:f>'Listados Datos'!$T$5</xm:f>
            <x14:dxf>
              <font>
                <b/>
                <i val="0"/>
                <color auto="1"/>
              </font>
              <fill>
                <patternFill>
                  <bgColor rgb="FFFFFF00"/>
                </patternFill>
              </fill>
            </x14:dxf>
          </x14:cfRule>
          <x14:cfRule type="containsText" priority="1778" operator="containsText" id="{073C762D-3F0D-482D-B033-F4DFCA0B293D}">
            <xm:f>NOT(ISERROR(SEARCH('Listados Datos'!$T$6,AB580)))</xm:f>
            <xm:f>'Listados Datos'!$T$6</xm:f>
            <x14:dxf>
              <font>
                <b/>
                <i val="0"/>
              </font>
              <fill>
                <patternFill>
                  <bgColor rgb="FF92D050"/>
                </patternFill>
              </fill>
            </x14:dxf>
          </x14:cfRule>
          <xm:sqref>AB580:AB581</xm:sqref>
        </x14:conditionalFormatting>
        <x14:conditionalFormatting xmlns:xm="http://schemas.microsoft.com/office/excel/2006/main">
          <x14:cfRule type="containsText" priority="1765" operator="containsText" id="{F663DE29-D2F2-412B-ACB4-8B27AD4321BF}">
            <xm:f>NOT(ISERROR(SEARCH('Listados Datos'!$P$3,Z580)))</xm:f>
            <xm:f>'Listados Datos'!$P$3</xm:f>
            <x14:dxf>
              <fill>
                <patternFill>
                  <bgColor rgb="FF99CC00"/>
                </patternFill>
              </fill>
            </x14:dxf>
          </x14:cfRule>
          <x14:cfRule type="containsText" priority="1766" operator="containsText" id="{2AA3D931-A994-463F-803F-5FD239AD8E30}">
            <xm:f>NOT(ISERROR(SEARCH('Listados Datos'!$P$4,Z580)))</xm:f>
            <xm:f>'Listados Datos'!$P$4</xm:f>
            <x14:dxf>
              <fill>
                <patternFill>
                  <bgColor rgb="FF33CC33"/>
                </patternFill>
              </fill>
            </x14:dxf>
          </x14:cfRule>
          <x14:cfRule type="containsText" priority="1767" operator="containsText" id="{5E00308C-80CD-411C-9832-A6E3C1E4D48C}">
            <xm:f>NOT(ISERROR(SEARCH('Listados Datos'!$P$5,Z580)))</xm:f>
            <xm:f>'Listados Datos'!$P$5</xm:f>
            <x14:dxf>
              <fill>
                <patternFill>
                  <bgColor rgb="FFFFFF00"/>
                </patternFill>
              </fill>
            </x14:dxf>
          </x14:cfRule>
          <x14:cfRule type="containsText" priority="1768" operator="containsText" id="{8EADB80C-42E9-406A-9B31-A362750D9866}">
            <xm:f>NOT(ISERROR(SEARCH('Listados Datos'!$P$6,Z580)))</xm:f>
            <xm:f>'Listados Datos'!$P$6</xm:f>
            <x14:dxf>
              <fill>
                <patternFill>
                  <bgColor rgb="FFFFC000"/>
                </patternFill>
              </fill>
            </x14:dxf>
          </x14:cfRule>
          <x14:cfRule type="containsText" priority="1769" operator="containsText" id="{059DFED3-334A-4D67-BC39-64038C87BC7C}">
            <xm:f>NOT(ISERROR(SEARCH('Listados Datos'!$P$7,Z580)))</xm:f>
            <xm:f>'Listados Datos'!$P$7</xm:f>
            <x14:dxf>
              <fill>
                <patternFill>
                  <bgColor rgb="FFFF0000"/>
                </patternFill>
              </fill>
            </x14:dxf>
          </x14:cfRule>
          <xm:sqref>Z580:Z581</xm:sqref>
        </x14:conditionalFormatting>
        <x14:conditionalFormatting xmlns:xm="http://schemas.microsoft.com/office/excel/2006/main">
          <x14:cfRule type="containsText" priority="1741" operator="containsText" id="{2F5D9EB8-61A6-4B59-8C16-74B97CEF93D4}">
            <xm:f>NOT(ISERROR(SEARCH('Listados Datos'!$T$3,AT580)))</xm:f>
            <xm:f>'Listados Datos'!$T$3</xm:f>
            <x14:dxf>
              <fill>
                <patternFill patternType="solid">
                  <bgColor rgb="FFC00000"/>
                </patternFill>
              </fill>
            </x14:dxf>
          </x14:cfRule>
          <x14:cfRule type="containsText" priority="1742" operator="containsText" id="{014255E8-DCCB-445E-B5C5-E0B666771FAC}">
            <xm:f>NOT(ISERROR(SEARCH('Listados Datos'!$T$4,AT580)))</xm:f>
            <xm:f>'Listados Datos'!$T$4</xm:f>
            <x14:dxf>
              <font>
                <b/>
                <i val="0"/>
                <color theme="0"/>
              </font>
              <fill>
                <patternFill>
                  <bgColor rgb="FFE26B0A"/>
                </patternFill>
              </fill>
            </x14:dxf>
          </x14:cfRule>
          <x14:cfRule type="containsText" priority="1743" operator="containsText" id="{55F70611-07C3-45C2-8B8D-5B61F881B2CF}">
            <xm:f>NOT(ISERROR(SEARCH('Listados Datos'!$T$5,AT580)))</xm:f>
            <xm:f>'Listados Datos'!$T$5</xm:f>
            <x14:dxf>
              <font>
                <b/>
                <i val="0"/>
                <color auto="1"/>
              </font>
              <fill>
                <patternFill>
                  <bgColor rgb="FFFFFF00"/>
                </patternFill>
              </fill>
            </x14:dxf>
          </x14:cfRule>
          <x14:cfRule type="containsText" priority="1744" operator="containsText" id="{CC838BB1-4660-4ABD-B18E-DB887F7AEA89}">
            <xm:f>NOT(ISERROR(SEARCH('Listados Datos'!$T$6,AT580)))</xm:f>
            <xm:f>'Listados Datos'!$T$6</xm:f>
            <x14:dxf>
              <font>
                <b/>
                <i val="0"/>
              </font>
              <fill>
                <patternFill>
                  <bgColor rgb="FF92D050"/>
                </patternFill>
              </fill>
            </x14:dxf>
          </x14:cfRule>
          <xm:sqref>AT580</xm:sqref>
        </x14:conditionalFormatting>
        <x14:conditionalFormatting xmlns:xm="http://schemas.microsoft.com/office/excel/2006/main">
          <x14:cfRule type="containsText" priority="1731" operator="containsText" id="{8838B6F0-4913-4B6E-8EC1-52A484B0CF0F}">
            <xm:f>NOT(ISERROR(SEARCH('Listados Datos'!$P$3,AR580)))</xm:f>
            <xm:f>'Listados Datos'!$P$3</xm:f>
            <x14:dxf>
              <fill>
                <patternFill>
                  <bgColor rgb="FF99CC00"/>
                </patternFill>
              </fill>
            </x14:dxf>
          </x14:cfRule>
          <x14:cfRule type="containsText" priority="1732" operator="containsText" id="{F4C7EDF9-888F-467E-BCB9-C39EE909AC9E}">
            <xm:f>NOT(ISERROR(SEARCH('Listados Datos'!$P$4,AR580)))</xm:f>
            <xm:f>'Listados Datos'!$P$4</xm:f>
            <x14:dxf>
              <fill>
                <patternFill>
                  <bgColor rgb="FF33CC33"/>
                </patternFill>
              </fill>
            </x14:dxf>
          </x14:cfRule>
          <x14:cfRule type="containsText" priority="1733" operator="containsText" id="{BC4262B3-530B-49E8-9226-B82BEC2F5074}">
            <xm:f>NOT(ISERROR(SEARCH('Listados Datos'!$P$5,AR580)))</xm:f>
            <xm:f>'Listados Datos'!$P$5</xm:f>
            <x14:dxf>
              <fill>
                <patternFill>
                  <bgColor rgb="FFFFFF00"/>
                </patternFill>
              </fill>
            </x14:dxf>
          </x14:cfRule>
          <x14:cfRule type="containsText" priority="1734" operator="containsText" id="{78462902-AF3C-486F-8906-1421AB4D477B}">
            <xm:f>NOT(ISERROR(SEARCH('Listados Datos'!$P$6,AR580)))</xm:f>
            <xm:f>'Listados Datos'!$P$6</xm:f>
            <x14:dxf>
              <fill>
                <patternFill>
                  <bgColor rgb="FFFFC000"/>
                </patternFill>
              </fill>
            </x14:dxf>
          </x14:cfRule>
          <x14:cfRule type="containsText" priority="1735" operator="containsText" id="{73B6DE3E-58D7-4218-9AAA-AE787D76C0E7}">
            <xm:f>NOT(ISERROR(SEARCH('Listados Datos'!$P$7,AR580)))</xm:f>
            <xm:f>'Listados Datos'!$P$7</xm:f>
            <x14:dxf>
              <fill>
                <patternFill>
                  <bgColor rgb="FFFF0000"/>
                </patternFill>
              </fill>
            </x14:dxf>
          </x14:cfRule>
          <xm:sqref>AR580</xm:sqref>
        </x14:conditionalFormatting>
        <x14:conditionalFormatting xmlns:xm="http://schemas.microsoft.com/office/excel/2006/main">
          <x14:cfRule type="containsText" priority="1727" operator="containsText" id="{889F197A-A1A1-47BA-8450-F1D942EEFEF5}">
            <xm:f>NOT(ISERROR(SEARCH('Listados Datos'!$T$3,AT581)))</xm:f>
            <xm:f>'Listados Datos'!$T$3</xm:f>
            <x14:dxf>
              <fill>
                <patternFill patternType="solid">
                  <bgColor rgb="FFC00000"/>
                </patternFill>
              </fill>
            </x14:dxf>
          </x14:cfRule>
          <x14:cfRule type="containsText" priority="1728" operator="containsText" id="{D09B37D9-58D6-4547-B7B7-8168EEF715C1}">
            <xm:f>NOT(ISERROR(SEARCH('Listados Datos'!$T$4,AT581)))</xm:f>
            <xm:f>'Listados Datos'!$T$4</xm:f>
            <x14:dxf>
              <font>
                <b/>
                <i val="0"/>
                <color theme="0"/>
              </font>
              <fill>
                <patternFill>
                  <bgColor rgb="FFE26B0A"/>
                </patternFill>
              </fill>
            </x14:dxf>
          </x14:cfRule>
          <x14:cfRule type="containsText" priority="1729" operator="containsText" id="{230009E9-18F7-4190-B384-4CDEDD20A309}">
            <xm:f>NOT(ISERROR(SEARCH('Listados Datos'!$T$5,AT581)))</xm:f>
            <xm:f>'Listados Datos'!$T$5</xm:f>
            <x14:dxf>
              <font>
                <b/>
                <i val="0"/>
                <color auto="1"/>
              </font>
              <fill>
                <patternFill>
                  <bgColor rgb="FFFFFF00"/>
                </patternFill>
              </fill>
            </x14:dxf>
          </x14:cfRule>
          <x14:cfRule type="containsText" priority="1730" operator="containsText" id="{F7782B0D-5BC9-489F-AC3D-B139B39BFAA8}">
            <xm:f>NOT(ISERROR(SEARCH('Listados Datos'!$T$6,AT581)))</xm:f>
            <xm:f>'Listados Datos'!$T$6</xm:f>
            <x14:dxf>
              <font>
                <b/>
                <i val="0"/>
              </font>
              <fill>
                <patternFill>
                  <bgColor rgb="FF92D050"/>
                </patternFill>
              </fill>
            </x14:dxf>
          </x14:cfRule>
          <xm:sqref>AT581</xm:sqref>
        </x14:conditionalFormatting>
        <x14:conditionalFormatting xmlns:xm="http://schemas.microsoft.com/office/excel/2006/main">
          <x14:cfRule type="containsText" priority="1717" operator="containsText" id="{9D24CF55-E827-42FC-8097-0CD40F4BEDE1}">
            <xm:f>NOT(ISERROR(SEARCH('Listados Datos'!$P$3,AR581)))</xm:f>
            <xm:f>'Listados Datos'!$P$3</xm:f>
            <x14:dxf>
              <fill>
                <patternFill>
                  <bgColor rgb="FF99CC00"/>
                </patternFill>
              </fill>
            </x14:dxf>
          </x14:cfRule>
          <x14:cfRule type="containsText" priority="1718" operator="containsText" id="{3B125E4D-DCFE-49B6-82EB-229EDF859B53}">
            <xm:f>NOT(ISERROR(SEARCH('Listados Datos'!$P$4,AR581)))</xm:f>
            <xm:f>'Listados Datos'!$P$4</xm:f>
            <x14:dxf>
              <fill>
                <patternFill>
                  <bgColor rgb="FF33CC33"/>
                </patternFill>
              </fill>
            </x14:dxf>
          </x14:cfRule>
          <x14:cfRule type="containsText" priority="1719" operator="containsText" id="{499CA302-EBEA-488E-8631-F273BB1B971D}">
            <xm:f>NOT(ISERROR(SEARCH('Listados Datos'!$P$5,AR581)))</xm:f>
            <xm:f>'Listados Datos'!$P$5</xm:f>
            <x14:dxf>
              <fill>
                <patternFill>
                  <bgColor rgb="FFFFFF00"/>
                </patternFill>
              </fill>
            </x14:dxf>
          </x14:cfRule>
          <x14:cfRule type="containsText" priority="1720" operator="containsText" id="{A92F3EF1-D56F-4662-85DC-D1A6923FC6F0}">
            <xm:f>NOT(ISERROR(SEARCH('Listados Datos'!$P$6,AR581)))</xm:f>
            <xm:f>'Listados Datos'!$P$6</xm:f>
            <x14:dxf>
              <fill>
                <patternFill>
                  <bgColor rgb="FFFFC000"/>
                </patternFill>
              </fill>
            </x14:dxf>
          </x14:cfRule>
          <x14:cfRule type="containsText" priority="1721" operator="containsText" id="{DCD343B5-95C2-4242-8E6F-CB5C7FF9B3A4}">
            <xm:f>NOT(ISERROR(SEARCH('Listados Datos'!$P$7,AR581)))</xm:f>
            <xm:f>'Listados Datos'!$P$7</xm:f>
            <x14:dxf>
              <fill>
                <patternFill>
                  <bgColor rgb="FFFF0000"/>
                </patternFill>
              </fill>
            </x14:dxf>
          </x14:cfRule>
          <xm:sqref>AR581</xm:sqref>
        </x14:conditionalFormatting>
        <x14:conditionalFormatting xmlns:xm="http://schemas.microsoft.com/office/excel/2006/main">
          <x14:cfRule type="containsText" priority="1699" operator="containsText" id="{AA775066-C494-4481-BE3E-6F6627C87678}">
            <xm:f>NOT(ISERROR(SEARCH('Listados Datos'!$T$3,AF582)))</xm:f>
            <xm:f>'Listados Datos'!$T$3</xm:f>
            <x14:dxf>
              <fill>
                <patternFill patternType="solid">
                  <bgColor rgb="FFC00000"/>
                </patternFill>
              </fill>
            </x14:dxf>
          </x14:cfRule>
          <x14:cfRule type="containsText" priority="1700" operator="containsText" id="{F1EA32B8-0EC7-4A9B-93F6-EE36C48FC3A2}">
            <xm:f>NOT(ISERROR(SEARCH('Listados Datos'!$T$4,AF582)))</xm:f>
            <xm:f>'Listados Datos'!$T$4</xm:f>
            <x14:dxf>
              <font>
                <b/>
                <i val="0"/>
                <color theme="0"/>
              </font>
              <fill>
                <patternFill>
                  <bgColor rgb="FFE26B0A"/>
                </patternFill>
              </fill>
            </x14:dxf>
          </x14:cfRule>
          <x14:cfRule type="containsText" priority="1701" operator="containsText" id="{7E1EE3B4-525D-4132-A7C0-C6FCA19A2D6A}">
            <xm:f>NOT(ISERROR(SEARCH('Listados Datos'!$T$5,AF582)))</xm:f>
            <xm:f>'Listados Datos'!$T$5</xm:f>
            <x14:dxf>
              <font>
                <b/>
                <i val="0"/>
                <color auto="1"/>
              </font>
              <fill>
                <patternFill>
                  <bgColor rgb="FFFFFF00"/>
                </patternFill>
              </fill>
            </x14:dxf>
          </x14:cfRule>
          <x14:cfRule type="containsText" priority="1702" operator="containsText" id="{45B52FF6-E1D5-4A39-90E0-5A37B369D860}">
            <xm:f>NOT(ISERROR(SEARCH('Listados Datos'!$T$6,AF582)))</xm:f>
            <xm:f>'Listados Datos'!$T$6</xm:f>
            <x14:dxf>
              <font>
                <b/>
                <i val="0"/>
              </font>
              <fill>
                <patternFill>
                  <bgColor rgb="FF92D050"/>
                </patternFill>
              </fill>
            </x14:dxf>
          </x14:cfRule>
          <xm:sqref>AF582:AF583</xm:sqref>
        </x14:conditionalFormatting>
        <x14:conditionalFormatting xmlns:xm="http://schemas.microsoft.com/office/excel/2006/main">
          <x14:cfRule type="containsText" priority="1695" operator="containsText" id="{8D0E8CED-5A7C-4BCF-BF02-79BD0BE49EA5}">
            <xm:f>NOT(ISERROR(SEARCH('Listados Datos'!$T$3,AB582)))</xm:f>
            <xm:f>'Listados Datos'!$T$3</xm:f>
            <x14:dxf>
              <fill>
                <patternFill patternType="solid">
                  <bgColor rgb="FFC00000"/>
                </patternFill>
              </fill>
            </x14:dxf>
          </x14:cfRule>
          <x14:cfRule type="containsText" priority="1696" operator="containsText" id="{75284713-1A38-4EE0-B155-89C8AF7ABC48}">
            <xm:f>NOT(ISERROR(SEARCH('Listados Datos'!$T$4,AB582)))</xm:f>
            <xm:f>'Listados Datos'!$T$4</xm:f>
            <x14:dxf>
              <font>
                <b/>
                <i val="0"/>
                <color theme="0"/>
              </font>
              <fill>
                <patternFill>
                  <bgColor rgb="FFE26B0A"/>
                </patternFill>
              </fill>
            </x14:dxf>
          </x14:cfRule>
          <x14:cfRule type="containsText" priority="1697" operator="containsText" id="{3C464448-632E-496A-8664-0423C2938360}">
            <xm:f>NOT(ISERROR(SEARCH('Listados Datos'!$T$5,AB582)))</xm:f>
            <xm:f>'Listados Datos'!$T$5</xm:f>
            <x14:dxf>
              <font>
                <b/>
                <i val="0"/>
                <color auto="1"/>
              </font>
              <fill>
                <patternFill>
                  <bgColor rgb="FFFFFF00"/>
                </patternFill>
              </fill>
            </x14:dxf>
          </x14:cfRule>
          <x14:cfRule type="containsText" priority="1698" operator="containsText" id="{FD2EC5A8-2D03-4B54-9D67-1131705FA9EB}">
            <xm:f>NOT(ISERROR(SEARCH('Listados Datos'!$T$6,AB582)))</xm:f>
            <xm:f>'Listados Datos'!$T$6</xm:f>
            <x14:dxf>
              <font>
                <b/>
                <i val="0"/>
              </font>
              <fill>
                <patternFill>
                  <bgColor rgb="FF92D050"/>
                </patternFill>
              </fill>
            </x14:dxf>
          </x14:cfRule>
          <xm:sqref>AB582:AB583</xm:sqref>
        </x14:conditionalFormatting>
        <x14:conditionalFormatting xmlns:xm="http://schemas.microsoft.com/office/excel/2006/main">
          <x14:cfRule type="containsText" priority="1685" operator="containsText" id="{A89F21EF-97BB-4302-9B9A-53939AF5F3D4}">
            <xm:f>NOT(ISERROR(SEARCH('Listados Datos'!$P$3,Z582)))</xm:f>
            <xm:f>'Listados Datos'!$P$3</xm:f>
            <x14:dxf>
              <fill>
                <patternFill>
                  <bgColor rgb="FF99CC00"/>
                </patternFill>
              </fill>
            </x14:dxf>
          </x14:cfRule>
          <x14:cfRule type="containsText" priority="1686" operator="containsText" id="{22CF3E57-4BDB-4688-B174-EC524C6AA27B}">
            <xm:f>NOT(ISERROR(SEARCH('Listados Datos'!$P$4,Z582)))</xm:f>
            <xm:f>'Listados Datos'!$P$4</xm:f>
            <x14:dxf>
              <fill>
                <patternFill>
                  <bgColor rgb="FF33CC33"/>
                </patternFill>
              </fill>
            </x14:dxf>
          </x14:cfRule>
          <x14:cfRule type="containsText" priority="1687" operator="containsText" id="{62A958AA-690A-43E6-BC14-6D29B9F18E08}">
            <xm:f>NOT(ISERROR(SEARCH('Listados Datos'!$P$5,Z582)))</xm:f>
            <xm:f>'Listados Datos'!$P$5</xm:f>
            <x14:dxf>
              <fill>
                <patternFill>
                  <bgColor rgb="FFFFFF00"/>
                </patternFill>
              </fill>
            </x14:dxf>
          </x14:cfRule>
          <x14:cfRule type="containsText" priority="1688" operator="containsText" id="{BF088731-C97B-4EF4-B472-5BB1DBF7B497}">
            <xm:f>NOT(ISERROR(SEARCH('Listados Datos'!$P$6,Z582)))</xm:f>
            <xm:f>'Listados Datos'!$P$6</xm:f>
            <x14:dxf>
              <fill>
                <patternFill>
                  <bgColor rgb="FFFFC000"/>
                </patternFill>
              </fill>
            </x14:dxf>
          </x14:cfRule>
          <x14:cfRule type="containsText" priority="1689" operator="containsText" id="{9A6EA5B0-09B2-41C0-870C-C4D00F85D4EF}">
            <xm:f>NOT(ISERROR(SEARCH('Listados Datos'!$P$7,Z582)))</xm:f>
            <xm:f>'Listados Datos'!$P$7</xm:f>
            <x14:dxf>
              <fill>
                <patternFill>
                  <bgColor rgb="FFFF0000"/>
                </patternFill>
              </fill>
            </x14:dxf>
          </x14:cfRule>
          <xm:sqref>Z582:Z583</xm:sqref>
        </x14:conditionalFormatting>
        <x14:conditionalFormatting xmlns:xm="http://schemas.microsoft.com/office/excel/2006/main">
          <x14:cfRule type="containsText" priority="1657" operator="containsText" id="{E59D7BEF-56A9-4422-84E5-2E0EFBF43016}">
            <xm:f>NOT(ISERROR(SEARCH('Listados Datos'!$T$3,AT583)))</xm:f>
            <xm:f>'Listados Datos'!$T$3</xm:f>
            <x14:dxf>
              <fill>
                <patternFill patternType="solid">
                  <bgColor rgb="FFC00000"/>
                </patternFill>
              </fill>
            </x14:dxf>
          </x14:cfRule>
          <x14:cfRule type="containsText" priority="1658" operator="containsText" id="{212D1365-2BBA-4060-AE19-CC0780DC9B24}">
            <xm:f>NOT(ISERROR(SEARCH('Listados Datos'!$T$4,AT583)))</xm:f>
            <xm:f>'Listados Datos'!$T$4</xm:f>
            <x14:dxf>
              <font>
                <b/>
                <i val="0"/>
                <color theme="0"/>
              </font>
              <fill>
                <patternFill>
                  <bgColor rgb="FFE26B0A"/>
                </patternFill>
              </fill>
            </x14:dxf>
          </x14:cfRule>
          <x14:cfRule type="containsText" priority="1659" operator="containsText" id="{458EEB92-B68A-4926-A84C-7EA1D9F37A39}">
            <xm:f>NOT(ISERROR(SEARCH('Listados Datos'!$T$5,AT583)))</xm:f>
            <xm:f>'Listados Datos'!$T$5</xm:f>
            <x14:dxf>
              <font>
                <b/>
                <i val="0"/>
                <color auto="1"/>
              </font>
              <fill>
                <patternFill>
                  <bgColor rgb="FFFFFF00"/>
                </patternFill>
              </fill>
            </x14:dxf>
          </x14:cfRule>
          <x14:cfRule type="containsText" priority="1660" operator="containsText" id="{99593EC6-41EF-4B0B-A785-60ABA399C9D0}">
            <xm:f>NOT(ISERROR(SEARCH('Listados Datos'!$T$6,AT583)))</xm:f>
            <xm:f>'Listados Datos'!$T$6</xm:f>
            <x14:dxf>
              <font>
                <b/>
                <i val="0"/>
              </font>
              <fill>
                <patternFill>
                  <bgColor rgb="FF92D050"/>
                </patternFill>
              </fill>
            </x14:dxf>
          </x14:cfRule>
          <xm:sqref>AT583</xm:sqref>
        </x14:conditionalFormatting>
        <x14:conditionalFormatting xmlns:xm="http://schemas.microsoft.com/office/excel/2006/main">
          <x14:cfRule type="containsText" priority="1395" operator="containsText" id="{4D0BEBE8-AA58-4CB4-B0E5-BCBC10B77AD8}">
            <xm:f>NOT(ISERROR(SEARCH('Listados Datos'!$P$3,AR590)))</xm:f>
            <xm:f>'Listados Datos'!$P$3</xm:f>
            <x14:dxf>
              <fill>
                <patternFill>
                  <bgColor rgb="FF99CC00"/>
                </patternFill>
              </fill>
            </x14:dxf>
          </x14:cfRule>
          <x14:cfRule type="containsText" priority="1396" operator="containsText" id="{F227760E-B86A-45F7-AF40-0CA2B90891F7}">
            <xm:f>NOT(ISERROR(SEARCH('Listados Datos'!$P$4,AR590)))</xm:f>
            <xm:f>'Listados Datos'!$P$4</xm:f>
            <x14:dxf>
              <fill>
                <patternFill>
                  <bgColor rgb="FF33CC33"/>
                </patternFill>
              </fill>
            </x14:dxf>
          </x14:cfRule>
          <x14:cfRule type="containsText" priority="1397" operator="containsText" id="{14816439-D121-4FB0-B375-B4D1445A62AD}">
            <xm:f>NOT(ISERROR(SEARCH('Listados Datos'!$P$5,AR590)))</xm:f>
            <xm:f>'Listados Datos'!$P$5</xm:f>
            <x14:dxf>
              <fill>
                <patternFill>
                  <bgColor rgb="FFFFFF00"/>
                </patternFill>
              </fill>
            </x14:dxf>
          </x14:cfRule>
          <x14:cfRule type="containsText" priority="1398" operator="containsText" id="{B07ED3D7-1EF8-4E32-86C9-DAD01833DC36}">
            <xm:f>NOT(ISERROR(SEARCH('Listados Datos'!$P$6,AR590)))</xm:f>
            <xm:f>'Listados Datos'!$P$6</xm:f>
            <x14:dxf>
              <fill>
                <patternFill>
                  <bgColor rgb="FFFFC000"/>
                </patternFill>
              </fill>
            </x14:dxf>
          </x14:cfRule>
          <x14:cfRule type="containsText" priority="1399" operator="containsText" id="{2334A4E1-8BDA-4466-8C47-04EBB88AD966}">
            <xm:f>NOT(ISERROR(SEARCH('Listados Datos'!$P$7,AR590)))</xm:f>
            <xm:f>'Listados Datos'!$P$7</xm:f>
            <x14:dxf>
              <fill>
                <patternFill>
                  <bgColor rgb="FFFF0000"/>
                </patternFill>
              </fill>
            </x14:dxf>
          </x14:cfRule>
          <xm:sqref>AR590</xm:sqref>
        </x14:conditionalFormatting>
        <x14:conditionalFormatting xmlns:xm="http://schemas.microsoft.com/office/excel/2006/main">
          <x14:cfRule type="containsText" priority="1643" operator="containsText" id="{7A828CBE-EE60-49EE-AEFC-6DBBBC8D97DC}">
            <xm:f>NOT(ISERROR(SEARCH('Listados Datos'!$T$3,AF560)))</xm:f>
            <xm:f>'Listados Datos'!$T$3</xm:f>
            <x14:dxf>
              <fill>
                <patternFill patternType="solid">
                  <bgColor rgb="FFC00000"/>
                </patternFill>
              </fill>
            </x14:dxf>
          </x14:cfRule>
          <x14:cfRule type="containsText" priority="1644" operator="containsText" id="{4B1B70F8-96E0-460B-8689-A0F2E9EA3CFF}">
            <xm:f>NOT(ISERROR(SEARCH('Listados Datos'!$T$4,AF560)))</xm:f>
            <xm:f>'Listados Datos'!$T$4</xm:f>
            <x14:dxf>
              <font>
                <b/>
                <i val="0"/>
                <color theme="0"/>
              </font>
              <fill>
                <patternFill>
                  <bgColor rgb="FFE26B0A"/>
                </patternFill>
              </fill>
            </x14:dxf>
          </x14:cfRule>
          <x14:cfRule type="containsText" priority="1645" operator="containsText" id="{6CBC5A07-5213-4FEF-A402-345EBF85F9CF}">
            <xm:f>NOT(ISERROR(SEARCH('Listados Datos'!$T$5,AF560)))</xm:f>
            <xm:f>'Listados Datos'!$T$5</xm:f>
            <x14:dxf>
              <font>
                <b/>
                <i val="0"/>
                <color auto="1"/>
              </font>
              <fill>
                <patternFill>
                  <bgColor rgb="FFFFFF00"/>
                </patternFill>
              </fill>
            </x14:dxf>
          </x14:cfRule>
          <x14:cfRule type="containsText" priority="1646" operator="containsText" id="{22F89D9F-42AE-4030-996C-0AD0AC52F25A}">
            <xm:f>NOT(ISERROR(SEARCH('Listados Datos'!$T$6,AF560)))</xm:f>
            <xm:f>'Listados Datos'!$T$6</xm:f>
            <x14:dxf>
              <font>
                <b/>
                <i val="0"/>
              </font>
              <fill>
                <patternFill>
                  <bgColor rgb="FF92D050"/>
                </patternFill>
              </fill>
            </x14:dxf>
          </x14:cfRule>
          <xm:sqref>AF560</xm:sqref>
        </x14:conditionalFormatting>
        <x14:conditionalFormatting xmlns:xm="http://schemas.microsoft.com/office/excel/2006/main">
          <x14:cfRule type="containsText" priority="1639" operator="containsText" id="{367AED38-1387-4640-802F-7E2492BB0D11}">
            <xm:f>NOT(ISERROR(SEARCH('Listados Datos'!$T$3,AB560)))</xm:f>
            <xm:f>'Listados Datos'!$T$3</xm:f>
            <x14:dxf>
              <fill>
                <patternFill patternType="solid">
                  <bgColor rgb="FFC00000"/>
                </patternFill>
              </fill>
            </x14:dxf>
          </x14:cfRule>
          <x14:cfRule type="containsText" priority="1640" operator="containsText" id="{B2F39971-0785-4E2E-84BA-1DB6BF940BD3}">
            <xm:f>NOT(ISERROR(SEARCH('Listados Datos'!$T$4,AB560)))</xm:f>
            <xm:f>'Listados Datos'!$T$4</xm:f>
            <x14:dxf>
              <font>
                <b/>
                <i val="0"/>
                <color theme="0"/>
              </font>
              <fill>
                <patternFill>
                  <bgColor rgb="FFE26B0A"/>
                </patternFill>
              </fill>
            </x14:dxf>
          </x14:cfRule>
          <x14:cfRule type="containsText" priority="1641" operator="containsText" id="{5AE8FB41-5277-4536-99BF-FCC16ECF5642}">
            <xm:f>NOT(ISERROR(SEARCH('Listados Datos'!$T$5,AB560)))</xm:f>
            <xm:f>'Listados Datos'!$T$5</xm:f>
            <x14:dxf>
              <font>
                <b/>
                <i val="0"/>
                <color auto="1"/>
              </font>
              <fill>
                <patternFill>
                  <bgColor rgb="FFFFFF00"/>
                </patternFill>
              </fill>
            </x14:dxf>
          </x14:cfRule>
          <x14:cfRule type="containsText" priority="1642" operator="containsText" id="{4AF7D170-CE1C-4950-944A-DE28F78C79B0}">
            <xm:f>NOT(ISERROR(SEARCH('Listados Datos'!$T$6,AB560)))</xm:f>
            <xm:f>'Listados Datos'!$T$6</xm:f>
            <x14:dxf>
              <font>
                <b/>
                <i val="0"/>
              </font>
              <fill>
                <patternFill>
                  <bgColor rgb="FF92D050"/>
                </patternFill>
              </fill>
            </x14:dxf>
          </x14:cfRule>
          <xm:sqref>AB560</xm:sqref>
        </x14:conditionalFormatting>
        <x14:conditionalFormatting xmlns:xm="http://schemas.microsoft.com/office/excel/2006/main">
          <x14:cfRule type="containsText" priority="1629" operator="containsText" id="{83629B17-F12B-4DC0-9A57-EC2067FECE70}">
            <xm:f>NOT(ISERROR(SEARCH('Listados Datos'!$P$3,Z560)))</xm:f>
            <xm:f>'Listados Datos'!$P$3</xm:f>
            <x14:dxf>
              <fill>
                <patternFill>
                  <bgColor rgb="FF99CC00"/>
                </patternFill>
              </fill>
            </x14:dxf>
          </x14:cfRule>
          <x14:cfRule type="containsText" priority="1630" operator="containsText" id="{1974750C-9E0A-44A0-A135-C591C0C4F83C}">
            <xm:f>NOT(ISERROR(SEARCH('Listados Datos'!$P$4,Z560)))</xm:f>
            <xm:f>'Listados Datos'!$P$4</xm:f>
            <x14:dxf>
              <fill>
                <patternFill>
                  <bgColor rgb="FF33CC33"/>
                </patternFill>
              </fill>
            </x14:dxf>
          </x14:cfRule>
          <x14:cfRule type="containsText" priority="1631" operator="containsText" id="{1F62FF70-CB57-4D4E-9AEA-9B2D69A4F553}">
            <xm:f>NOT(ISERROR(SEARCH('Listados Datos'!$P$5,Z560)))</xm:f>
            <xm:f>'Listados Datos'!$P$5</xm:f>
            <x14:dxf>
              <fill>
                <patternFill>
                  <bgColor rgb="FFFFFF00"/>
                </patternFill>
              </fill>
            </x14:dxf>
          </x14:cfRule>
          <x14:cfRule type="containsText" priority="1632" operator="containsText" id="{78EE820E-8885-4B4B-8331-5581CC2F8A01}">
            <xm:f>NOT(ISERROR(SEARCH('Listados Datos'!$P$6,Z560)))</xm:f>
            <xm:f>'Listados Datos'!$P$6</xm:f>
            <x14:dxf>
              <fill>
                <patternFill>
                  <bgColor rgb="FFFFC000"/>
                </patternFill>
              </fill>
            </x14:dxf>
          </x14:cfRule>
          <x14:cfRule type="containsText" priority="1633" operator="containsText" id="{3664732D-40E2-45E1-A1D4-2D7764CAD452}">
            <xm:f>NOT(ISERROR(SEARCH('Listados Datos'!$P$7,Z560)))</xm:f>
            <xm:f>'Listados Datos'!$P$7</xm:f>
            <x14:dxf>
              <fill>
                <patternFill>
                  <bgColor rgb="FFFF0000"/>
                </patternFill>
              </fill>
            </x14:dxf>
          </x14:cfRule>
          <xm:sqref>Z560</xm:sqref>
        </x14:conditionalFormatting>
        <x14:conditionalFormatting xmlns:xm="http://schemas.microsoft.com/office/excel/2006/main">
          <x14:cfRule type="containsText" priority="1615" operator="containsText" id="{1F444B14-AB44-4A4E-A759-88B36B8651F6}">
            <xm:f>NOT(ISERROR(SEARCH('Listados Datos'!$T$3,AT560)))</xm:f>
            <xm:f>'Listados Datos'!$T$3</xm:f>
            <x14:dxf>
              <fill>
                <patternFill patternType="solid">
                  <bgColor rgb="FFC00000"/>
                </patternFill>
              </fill>
            </x14:dxf>
          </x14:cfRule>
          <x14:cfRule type="containsText" priority="1616" operator="containsText" id="{7A082F6B-5748-4174-80C5-E11DE1235BF7}">
            <xm:f>NOT(ISERROR(SEARCH('Listados Datos'!$T$4,AT560)))</xm:f>
            <xm:f>'Listados Datos'!$T$4</xm:f>
            <x14:dxf>
              <font>
                <b/>
                <i val="0"/>
                <color theme="0"/>
              </font>
              <fill>
                <patternFill>
                  <bgColor rgb="FFE26B0A"/>
                </patternFill>
              </fill>
            </x14:dxf>
          </x14:cfRule>
          <x14:cfRule type="containsText" priority="1617" operator="containsText" id="{C3974C50-9AC1-4A86-83D3-983FB54FC323}">
            <xm:f>NOT(ISERROR(SEARCH('Listados Datos'!$T$5,AT560)))</xm:f>
            <xm:f>'Listados Datos'!$T$5</xm:f>
            <x14:dxf>
              <font>
                <b/>
                <i val="0"/>
                <color auto="1"/>
              </font>
              <fill>
                <patternFill>
                  <bgColor rgb="FFFFFF00"/>
                </patternFill>
              </fill>
            </x14:dxf>
          </x14:cfRule>
          <x14:cfRule type="containsText" priority="1618" operator="containsText" id="{886A9DA4-498E-4C4F-AC49-504580DE03EA}">
            <xm:f>NOT(ISERROR(SEARCH('Listados Datos'!$T$6,AT560)))</xm:f>
            <xm:f>'Listados Datos'!$T$6</xm:f>
            <x14:dxf>
              <font>
                <b/>
                <i val="0"/>
              </font>
              <fill>
                <patternFill>
                  <bgColor rgb="FF92D050"/>
                </patternFill>
              </fill>
            </x14:dxf>
          </x14:cfRule>
          <xm:sqref>AT560</xm:sqref>
        </x14:conditionalFormatting>
        <x14:conditionalFormatting xmlns:xm="http://schemas.microsoft.com/office/excel/2006/main">
          <x14:cfRule type="containsText" priority="1605" operator="containsText" id="{88846464-E91A-4DDD-B562-DA06E0AF2BD8}">
            <xm:f>NOT(ISERROR(SEARCH('Listados Datos'!$P$3,AR560)))</xm:f>
            <xm:f>'Listados Datos'!$P$3</xm:f>
            <x14:dxf>
              <fill>
                <patternFill>
                  <bgColor rgb="FF99CC00"/>
                </patternFill>
              </fill>
            </x14:dxf>
          </x14:cfRule>
          <x14:cfRule type="containsText" priority="1606" operator="containsText" id="{999BD663-1CAF-4090-84B9-B508FEE2C149}">
            <xm:f>NOT(ISERROR(SEARCH('Listados Datos'!$P$4,AR560)))</xm:f>
            <xm:f>'Listados Datos'!$P$4</xm:f>
            <x14:dxf>
              <fill>
                <patternFill>
                  <bgColor rgb="FF33CC33"/>
                </patternFill>
              </fill>
            </x14:dxf>
          </x14:cfRule>
          <x14:cfRule type="containsText" priority="1607" operator="containsText" id="{6A0F4EFA-359F-4BE1-B4B1-2DD3CB0732BB}">
            <xm:f>NOT(ISERROR(SEARCH('Listados Datos'!$P$5,AR560)))</xm:f>
            <xm:f>'Listados Datos'!$P$5</xm:f>
            <x14:dxf>
              <fill>
                <patternFill>
                  <bgColor rgb="FFFFFF00"/>
                </patternFill>
              </fill>
            </x14:dxf>
          </x14:cfRule>
          <x14:cfRule type="containsText" priority="1608" operator="containsText" id="{5236424D-0676-4F85-A8BA-E2931ACA4DC7}">
            <xm:f>NOT(ISERROR(SEARCH('Listados Datos'!$P$6,AR560)))</xm:f>
            <xm:f>'Listados Datos'!$P$6</xm:f>
            <x14:dxf>
              <fill>
                <patternFill>
                  <bgColor rgb="FFFFC000"/>
                </patternFill>
              </fill>
            </x14:dxf>
          </x14:cfRule>
          <x14:cfRule type="containsText" priority="1609" operator="containsText" id="{FFC215B4-A4EF-46EA-AC7D-D9705BB7C0E0}">
            <xm:f>NOT(ISERROR(SEARCH('Listados Datos'!$P$7,AR560)))</xm:f>
            <xm:f>'Listados Datos'!$P$7</xm:f>
            <x14:dxf>
              <fill>
                <patternFill>
                  <bgColor rgb="FFFF0000"/>
                </patternFill>
              </fill>
            </x14:dxf>
          </x14:cfRule>
          <xm:sqref>AR560</xm:sqref>
        </x14:conditionalFormatting>
        <x14:conditionalFormatting xmlns:xm="http://schemas.microsoft.com/office/excel/2006/main">
          <x14:cfRule type="containsText" priority="1601" operator="containsText" id="{7487B0DF-1F32-4C06-9CDA-CA89E6CC6A78}">
            <xm:f>NOT(ISERROR(SEARCH('Listados Datos'!$T$3,AF566)))</xm:f>
            <xm:f>'Listados Datos'!$T$3</xm:f>
            <x14:dxf>
              <fill>
                <patternFill patternType="solid">
                  <bgColor rgb="FFC00000"/>
                </patternFill>
              </fill>
            </x14:dxf>
          </x14:cfRule>
          <x14:cfRule type="containsText" priority="1602" operator="containsText" id="{651B160A-0730-440E-A36F-4D4E8A9BEE0C}">
            <xm:f>NOT(ISERROR(SEARCH('Listados Datos'!$T$4,AF566)))</xm:f>
            <xm:f>'Listados Datos'!$T$4</xm:f>
            <x14:dxf>
              <font>
                <b/>
                <i val="0"/>
                <color theme="0"/>
              </font>
              <fill>
                <patternFill>
                  <bgColor rgb="FFE26B0A"/>
                </patternFill>
              </fill>
            </x14:dxf>
          </x14:cfRule>
          <x14:cfRule type="containsText" priority="1603" operator="containsText" id="{74F5E412-51E4-4FDB-8EE6-235D3E67A80C}">
            <xm:f>NOT(ISERROR(SEARCH('Listados Datos'!$T$5,AF566)))</xm:f>
            <xm:f>'Listados Datos'!$T$5</xm:f>
            <x14:dxf>
              <font>
                <b/>
                <i val="0"/>
                <color auto="1"/>
              </font>
              <fill>
                <patternFill>
                  <bgColor rgb="FFFFFF00"/>
                </patternFill>
              </fill>
            </x14:dxf>
          </x14:cfRule>
          <x14:cfRule type="containsText" priority="1604" operator="containsText" id="{69557E27-B9F3-4CFE-9B55-2DBAF06CBFEE}">
            <xm:f>NOT(ISERROR(SEARCH('Listados Datos'!$T$6,AF566)))</xm:f>
            <xm:f>'Listados Datos'!$T$6</xm:f>
            <x14:dxf>
              <font>
                <b/>
                <i val="0"/>
              </font>
              <fill>
                <patternFill>
                  <bgColor rgb="FF92D050"/>
                </patternFill>
              </fill>
            </x14:dxf>
          </x14:cfRule>
          <xm:sqref>AF566</xm:sqref>
        </x14:conditionalFormatting>
        <x14:conditionalFormatting xmlns:xm="http://schemas.microsoft.com/office/excel/2006/main">
          <x14:cfRule type="containsText" priority="1597" operator="containsText" id="{5A5E6E1A-4AC1-49DA-B21D-51D2E0013265}">
            <xm:f>NOT(ISERROR(SEARCH('Listados Datos'!$T$3,AB566)))</xm:f>
            <xm:f>'Listados Datos'!$T$3</xm:f>
            <x14:dxf>
              <fill>
                <patternFill patternType="solid">
                  <bgColor rgb="FFC00000"/>
                </patternFill>
              </fill>
            </x14:dxf>
          </x14:cfRule>
          <x14:cfRule type="containsText" priority="1598" operator="containsText" id="{E06059B4-6218-4AF1-939C-FF3B46BB4B7F}">
            <xm:f>NOT(ISERROR(SEARCH('Listados Datos'!$T$4,AB566)))</xm:f>
            <xm:f>'Listados Datos'!$T$4</xm:f>
            <x14:dxf>
              <font>
                <b/>
                <i val="0"/>
                <color theme="0"/>
              </font>
              <fill>
                <patternFill>
                  <bgColor rgb="FFE26B0A"/>
                </patternFill>
              </fill>
            </x14:dxf>
          </x14:cfRule>
          <x14:cfRule type="containsText" priority="1599" operator="containsText" id="{6662CDE6-0E1C-4E2A-A97C-13F3D3A9B704}">
            <xm:f>NOT(ISERROR(SEARCH('Listados Datos'!$T$5,AB566)))</xm:f>
            <xm:f>'Listados Datos'!$T$5</xm:f>
            <x14:dxf>
              <font>
                <b/>
                <i val="0"/>
                <color auto="1"/>
              </font>
              <fill>
                <patternFill>
                  <bgColor rgb="FFFFFF00"/>
                </patternFill>
              </fill>
            </x14:dxf>
          </x14:cfRule>
          <x14:cfRule type="containsText" priority="1600" operator="containsText" id="{CD6642AB-50FB-4913-8D59-06549575593E}">
            <xm:f>NOT(ISERROR(SEARCH('Listados Datos'!$T$6,AB566)))</xm:f>
            <xm:f>'Listados Datos'!$T$6</xm:f>
            <x14:dxf>
              <font>
                <b/>
                <i val="0"/>
              </font>
              <fill>
                <patternFill>
                  <bgColor rgb="FF92D050"/>
                </patternFill>
              </fill>
            </x14:dxf>
          </x14:cfRule>
          <xm:sqref>AB566</xm:sqref>
        </x14:conditionalFormatting>
        <x14:conditionalFormatting xmlns:xm="http://schemas.microsoft.com/office/excel/2006/main">
          <x14:cfRule type="containsText" priority="1587" operator="containsText" id="{DE8109A8-EF99-48B7-AB37-076A8C54D268}">
            <xm:f>NOT(ISERROR(SEARCH('Listados Datos'!$P$3,Z566)))</xm:f>
            <xm:f>'Listados Datos'!$P$3</xm:f>
            <x14:dxf>
              <fill>
                <patternFill>
                  <bgColor rgb="FF99CC00"/>
                </patternFill>
              </fill>
            </x14:dxf>
          </x14:cfRule>
          <x14:cfRule type="containsText" priority="1588" operator="containsText" id="{B715FD1B-DD2D-418F-84A1-5BEDB58EB35C}">
            <xm:f>NOT(ISERROR(SEARCH('Listados Datos'!$P$4,Z566)))</xm:f>
            <xm:f>'Listados Datos'!$P$4</xm:f>
            <x14:dxf>
              <fill>
                <patternFill>
                  <bgColor rgb="FF33CC33"/>
                </patternFill>
              </fill>
            </x14:dxf>
          </x14:cfRule>
          <x14:cfRule type="containsText" priority="1589" operator="containsText" id="{9F744873-D8D8-4DA4-9616-E8875453E2C4}">
            <xm:f>NOT(ISERROR(SEARCH('Listados Datos'!$P$5,Z566)))</xm:f>
            <xm:f>'Listados Datos'!$P$5</xm:f>
            <x14:dxf>
              <fill>
                <patternFill>
                  <bgColor rgb="FFFFFF00"/>
                </patternFill>
              </fill>
            </x14:dxf>
          </x14:cfRule>
          <x14:cfRule type="containsText" priority="1590" operator="containsText" id="{60459060-422C-4338-BCA5-0BCCF418E431}">
            <xm:f>NOT(ISERROR(SEARCH('Listados Datos'!$P$6,Z566)))</xm:f>
            <xm:f>'Listados Datos'!$P$6</xm:f>
            <x14:dxf>
              <fill>
                <patternFill>
                  <bgColor rgb="FFFFC000"/>
                </patternFill>
              </fill>
            </x14:dxf>
          </x14:cfRule>
          <x14:cfRule type="containsText" priority="1591" operator="containsText" id="{547198AF-7B4E-46E6-BFE8-BE398C808424}">
            <xm:f>NOT(ISERROR(SEARCH('Listados Datos'!$P$7,Z566)))</xm:f>
            <xm:f>'Listados Datos'!$P$7</xm:f>
            <x14:dxf>
              <fill>
                <patternFill>
                  <bgColor rgb="FFFF0000"/>
                </patternFill>
              </fill>
            </x14:dxf>
          </x14:cfRule>
          <xm:sqref>Z566</xm:sqref>
        </x14:conditionalFormatting>
        <x14:conditionalFormatting xmlns:xm="http://schemas.microsoft.com/office/excel/2006/main">
          <x14:cfRule type="containsText" priority="1573" operator="containsText" id="{894E4846-8C86-4E9F-A2A5-8480E4CAD0D4}">
            <xm:f>NOT(ISERROR(SEARCH('Listados Datos'!$T$3,AT566)))</xm:f>
            <xm:f>'Listados Datos'!$T$3</xm:f>
            <x14:dxf>
              <fill>
                <patternFill patternType="solid">
                  <bgColor rgb="FFC00000"/>
                </patternFill>
              </fill>
            </x14:dxf>
          </x14:cfRule>
          <x14:cfRule type="containsText" priority="1574" operator="containsText" id="{1919E5CA-7B56-4E22-A79D-8E688F3B4C6C}">
            <xm:f>NOT(ISERROR(SEARCH('Listados Datos'!$T$4,AT566)))</xm:f>
            <xm:f>'Listados Datos'!$T$4</xm:f>
            <x14:dxf>
              <font>
                <b/>
                <i val="0"/>
                <color theme="0"/>
              </font>
              <fill>
                <patternFill>
                  <bgColor rgb="FFE26B0A"/>
                </patternFill>
              </fill>
            </x14:dxf>
          </x14:cfRule>
          <x14:cfRule type="containsText" priority="1575" operator="containsText" id="{668A07DA-B2A8-4386-9019-6E395F8CF997}">
            <xm:f>NOT(ISERROR(SEARCH('Listados Datos'!$T$5,AT566)))</xm:f>
            <xm:f>'Listados Datos'!$T$5</xm:f>
            <x14:dxf>
              <font>
                <b/>
                <i val="0"/>
                <color auto="1"/>
              </font>
              <fill>
                <patternFill>
                  <bgColor rgb="FFFFFF00"/>
                </patternFill>
              </fill>
            </x14:dxf>
          </x14:cfRule>
          <x14:cfRule type="containsText" priority="1576" operator="containsText" id="{7E8AEF08-23F7-4859-B2DA-52E8C139F7A2}">
            <xm:f>NOT(ISERROR(SEARCH('Listados Datos'!$T$6,AT566)))</xm:f>
            <xm:f>'Listados Datos'!$T$6</xm:f>
            <x14:dxf>
              <font>
                <b/>
                <i val="0"/>
              </font>
              <fill>
                <patternFill>
                  <bgColor rgb="FF92D050"/>
                </patternFill>
              </fill>
            </x14:dxf>
          </x14:cfRule>
          <xm:sqref>AT566</xm:sqref>
        </x14:conditionalFormatting>
        <x14:conditionalFormatting xmlns:xm="http://schemas.microsoft.com/office/excel/2006/main">
          <x14:cfRule type="containsText" priority="1563" operator="containsText" id="{DFD84E90-2D7B-41CC-AF21-729D7EA7A130}">
            <xm:f>NOT(ISERROR(SEARCH('Listados Datos'!$P$3,AR566)))</xm:f>
            <xm:f>'Listados Datos'!$P$3</xm:f>
            <x14:dxf>
              <fill>
                <patternFill>
                  <bgColor rgb="FF99CC00"/>
                </patternFill>
              </fill>
            </x14:dxf>
          </x14:cfRule>
          <x14:cfRule type="containsText" priority="1564" operator="containsText" id="{68D41ECC-DC1A-410C-AF8E-42A0AB396FD6}">
            <xm:f>NOT(ISERROR(SEARCH('Listados Datos'!$P$4,AR566)))</xm:f>
            <xm:f>'Listados Datos'!$P$4</xm:f>
            <x14:dxf>
              <fill>
                <patternFill>
                  <bgColor rgb="FF33CC33"/>
                </patternFill>
              </fill>
            </x14:dxf>
          </x14:cfRule>
          <x14:cfRule type="containsText" priority="1565" operator="containsText" id="{7F274B22-9CAA-46DD-977A-A0BC264483C3}">
            <xm:f>NOT(ISERROR(SEARCH('Listados Datos'!$P$5,AR566)))</xm:f>
            <xm:f>'Listados Datos'!$P$5</xm:f>
            <x14:dxf>
              <fill>
                <patternFill>
                  <bgColor rgb="FFFFFF00"/>
                </patternFill>
              </fill>
            </x14:dxf>
          </x14:cfRule>
          <x14:cfRule type="containsText" priority="1566" operator="containsText" id="{C3892D84-00EB-454E-A72E-962A890A7540}">
            <xm:f>NOT(ISERROR(SEARCH('Listados Datos'!$P$6,AR566)))</xm:f>
            <xm:f>'Listados Datos'!$P$6</xm:f>
            <x14:dxf>
              <fill>
                <patternFill>
                  <bgColor rgb="FFFFC000"/>
                </patternFill>
              </fill>
            </x14:dxf>
          </x14:cfRule>
          <x14:cfRule type="containsText" priority="1567" operator="containsText" id="{9F4A575F-ACB4-4E34-960F-D3F9CB36C1E1}">
            <xm:f>NOT(ISERROR(SEARCH('Listados Datos'!$P$7,AR566)))</xm:f>
            <xm:f>'Listados Datos'!$P$7</xm:f>
            <x14:dxf>
              <fill>
                <patternFill>
                  <bgColor rgb="FFFF0000"/>
                </patternFill>
              </fill>
            </x14:dxf>
          </x14:cfRule>
          <xm:sqref>AR566</xm:sqref>
        </x14:conditionalFormatting>
        <x14:conditionalFormatting xmlns:xm="http://schemas.microsoft.com/office/excel/2006/main">
          <x14:cfRule type="containsText" priority="1559" operator="containsText" id="{A90362EA-EE35-4893-A323-9AB2C0A4B779}">
            <xm:f>NOT(ISERROR(SEARCH('Listados Datos'!$T$3,AF572)))</xm:f>
            <xm:f>'Listados Datos'!$T$3</xm:f>
            <x14:dxf>
              <fill>
                <patternFill patternType="solid">
                  <bgColor rgb="FFC00000"/>
                </patternFill>
              </fill>
            </x14:dxf>
          </x14:cfRule>
          <x14:cfRule type="containsText" priority="1560" operator="containsText" id="{904E1B43-5872-44B1-BC0B-8CFBBCEDAA42}">
            <xm:f>NOT(ISERROR(SEARCH('Listados Datos'!$T$4,AF572)))</xm:f>
            <xm:f>'Listados Datos'!$T$4</xm:f>
            <x14:dxf>
              <font>
                <b/>
                <i val="0"/>
                <color theme="0"/>
              </font>
              <fill>
                <patternFill>
                  <bgColor rgb="FFE26B0A"/>
                </patternFill>
              </fill>
            </x14:dxf>
          </x14:cfRule>
          <x14:cfRule type="containsText" priority="1561" operator="containsText" id="{2B74BCD3-8279-4D33-9C45-20B0415E9109}">
            <xm:f>NOT(ISERROR(SEARCH('Listados Datos'!$T$5,AF572)))</xm:f>
            <xm:f>'Listados Datos'!$T$5</xm:f>
            <x14:dxf>
              <font>
                <b/>
                <i val="0"/>
                <color auto="1"/>
              </font>
              <fill>
                <patternFill>
                  <bgColor rgb="FFFFFF00"/>
                </patternFill>
              </fill>
            </x14:dxf>
          </x14:cfRule>
          <x14:cfRule type="containsText" priority="1562" operator="containsText" id="{AF44BBF6-F8A3-4872-8B7C-BB91D8CB65FA}">
            <xm:f>NOT(ISERROR(SEARCH('Listados Datos'!$T$6,AF572)))</xm:f>
            <xm:f>'Listados Datos'!$T$6</xm:f>
            <x14:dxf>
              <font>
                <b/>
                <i val="0"/>
              </font>
              <fill>
                <patternFill>
                  <bgColor rgb="FF92D050"/>
                </patternFill>
              </fill>
            </x14:dxf>
          </x14:cfRule>
          <xm:sqref>AF572</xm:sqref>
        </x14:conditionalFormatting>
        <x14:conditionalFormatting xmlns:xm="http://schemas.microsoft.com/office/excel/2006/main">
          <x14:cfRule type="containsText" priority="1555" operator="containsText" id="{06F671B5-E288-4E76-87D5-2B1E350E643C}">
            <xm:f>NOT(ISERROR(SEARCH('Listados Datos'!$T$3,AB572)))</xm:f>
            <xm:f>'Listados Datos'!$T$3</xm:f>
            <x14:dxf>
              <fill>
                <patternFill patternType="solid">
                  <bgColor rgb="FFC00000"/>
                </patternFill>
              </fill>
            </x14:dxf>
          </x14:cfRule>
          <x14:cfRule type="containsText" priority="1556" operator="containsText" id="{4B82470C-100A-4FA5-8483-24AF0949BB0F}">
            <xm:f>NOT(ISERROR(SEARCH('Listados Datos'!$T$4,AB572)))</xm:f>
            <xm:f>'Listados Datos'!$T$4</xm:f>
            <x14:dxf>
              <font>
                <b/>
                <i val="0"/>
                <color theme="0"/>
              </font>
              <fill>
                <patternFill>
                  <bgColor rgb="FFE26B0A"/>
                </patternFill>
              </fill>
            </x14:dxf>
          </x14:cfRule>
          <x14:cfRule type="containsText" priority="1557" operator="containsText" id="{27A3EADD-7D49-43D5-A62C-477FB408F163}">
            <xm:f>NOT(ISERROR(SEARCH('Listados Datos'!$T$5,AB572)))</xm:f>
            <xm:f>'Listados Datos'!$T$5</xm:f>
            <x14:dxf>
              <font>
                <b/>
                <i val="0"/>
                <color auto="1"/>
              </font>
              <fill>
                <patternFill>
                  <bgColor rgb="FFFFFF00"/>
                </patternFill>
              </fill>
            </x14:dxf>
          </x14:cfRule>
          <x14:cfRule type="containsText" priority="1558" operator="containsText" id="{8F8821C6-6BA9-4E3A-B1E5-4F0EDA4AB615}">
            <xm:f>NOT(ISERROR(SEARCH('Listados Datos'!$T$6,AB572)))</xm:f>
            <xm:f>'Listados Datos'!$T$6</xm:f>
            <x14:dxf>
              <font>
                <b/>
                <i val="0"/>
              </font>
              <fill>
                <patternFill>
                  <bgColor rgb="FF92D050"/>
                </patternFill>
              </fill>
            </x14:dxf>
          </x14:cfRule>
          <xm:sqref>AB572</xm:sqref>
        </x14:conditionalFormatting>
        <x14:conditionalFormatting xmlns:xm="http://schemas.microsoft.com/office/excel/2006/main">
          <x14:cfRule type="containsText" priority="1545" operator="containsText" id="{15C79247-BC2E-4DFA-AF50-0CF859EC9200}">
            <xm:f>NOT(ISERROR(SEARCH('Listados Datos'!$P$3,Z572)))</xm:f>
            <xm:f>'Listados Datos'!$P$3</xm:f>
            <x14:dxf>
              <fill>
                <patternFill>
                  <bgColor rgb="FF99CC00"/>
                </patternFill>
              </fill>
            </x14:dxf>
          </x14:cfRule>
          <x14:cfRule type="containsText" priority="1546" operator="containsText" id="{3FDF19F4-4275-4859-8FF4-F8E5686729E3}">
            <xm:f>NOT(ISERROR(SEARCH('Listados Datos'!$P$4,Z572)))</xm:f>
            <xm:f>'Listados Datos'!$P$4</xm:f>
            <x14:dxf>
              <fill>
                <patternFill>
                  <bgColor rgb="FF33CC33"/>
                </patternFill>
              </fill>
            </x14:dxf>
          </x14:cfRule>
          <x14:cfRule type="containsText" priority="1547" operator="containsText" id="{476580AA-EAC5-40FE-B7C1-11DC80FBC3CF}">
            <xm:f>NOT(ISERROR(SEARCH('Listados Datos'!$P$5,Z572)))</xm:f>
            <xm:f>'Listados Datos'!$P$5</xm:f>
            <x14:dxf>
              <fill>
                <patternFill>
                  <bgColor rgb="FFFFFF00"/>
                </patternFill>
              </fill>
            </x14:dxf>
          </x14:cfRule>
          <x14:cfRule type="containsText" priority="1548" operator="containsText" id="{E01DC5C1-F903-430D-A5B6-964EACFB80DD}">
            <xm:f>NOT(ISERROR(SEARCH('Listados Datos'!$P$6,Z572)))</xm:f>
            <xm:f>'Listados Datos'!$P$6</xm:f>
            <x14:dxf>
              <fill>
                <patternFill>
                  <bgColor rgb="FFFFC000"/>
                </patternFill>
              </fill>
            </x14:dxf>
          </x14:cfRule>
          <x14:cfRule type="containsText" priority="1549" operator="containsText" id="{FCD058A6-3518-45E2-85E0-2355BD048E64}">
            <xm:f>NOT(ISERROR(SEARCH('Listados Datos'!$P$7,Z572)))</xm:f>
            <xm:f>'Listados Datos'!$P$7</xm:f>
            <x14:dxf>
              <fill>
                <patternFill>
                  <bgColor rgb="FFFF0000"/>
                </patternFill>
              </fill>
            </x14:dxf>
          </x14:cfRule>
          <xm:sqref>Z572</xm:sqref>
        </x14:conditionalFormatting>
        <x14:conditionalFormatting xmlns:xm="http://schemas.microsoft.com/office/excel/2006/main">
          <x14:cfRule type="containsText" priority="1531" operator="containsText" id="{461BEEF6-E3A1-4AA5-9903-CFCE6A5AE319}">
            <xm:f>NOT(ISERROR(SEARCH('Listados Datos'!$T$3,AT572)))</xm:f>
            <xm:f>'Listados Datos'!$T$3</xm:f>
            <x14:dxf>
              <fill>
                <patternFill patternType="solid">
                  <bgColor rgb="FFC00000"/>
                </patternFill>
              </fill>
            </x14:dxf>
          </x14:cfRule>
          <x14:cfRule type="containsText" priority="1532" operator="containsText" id="{4E1C9799-DE90-432F-BAE4-4123B8F59CD7}">
            <xm:f>NOT(ISERROR(SEARCH('Listados Datos'!$T$4,AT572)))</xm:f>
            <xm:f>'Listados Datos'!$T$4</xm:f>
            <x14:dxf>
              <font>
                <b/>
                <i val="0"/>
                <color theme="0"/>
              </font>
              <fill>
                <patternFill>
                  <bgColor rgb="FFE26B0A"/>
                </patternFill>
              </fill>
            </x14:dxf>
          </x14:cfRule>
          <x14:cfRule type="containsText" priority="1533" operator="containsText" id="{B3257D00-E1C7-46F8-8A16-45414408BF11}">
            <xm:f>NOT(ISERROR(SEARCH('Listados Datos'!$T$5,AT572)))</xm:f>
            <xm:f>'Listados Datos'!$T$5</xm:f>
            <x14:dxf>
              <font>
                <b/>
                <i val="0"/>
                <color auto="1"/>
              </font>
              <fill>
                <patternFill>
                  <bgColor rgb="FFFFFF00"/>
                </patternFill>
              </fill>
            </x14:dxf>
          </x14:cfRule>
          <x14:cfRule type="containsText" priority="1534" operator="containsText" id="{E3E5BB58-F3CF-49E1-8AC4-9D523DECA89E}">
            <xm:f>NOT(ISERROR(SEARCH('Listados Datos'!$T$6,AT572)))</xm:f>
            <xm:f>'Listados Datos'!$T$6</xm:f>
            <x14:dxf>
              <font>
                <b/>
                <i val="0"/>
              </font>
              <fill>
                <patternFill>
                  <bgColor rgb="FF92D050"/>
                </patternFill>
              </fill>
            </x14:dxf>
          </x14:cfRule>
          <xm:sqref>AT572</xm:sqref>
        </x14:conditionalFormatting>
        <x14:conditionalFormatting xmlns:xm="http://schemas.microsoft.com/office/excel/2006/main">
          <x14:cfRule type="containsText" priority="1521" operator="containsText" id="{867EF192-EA22-4C25-8007-C630054A67A9}">
            <xm:f>NOT(ISERROR(SEARCH('Listados Datos'!$P$3,AR572)))</xm:f>
            <xm:f>'Listados Datos'!$P$3</xm:f>
            <x14:dxf>
              <fill>
                <patternFill>
                  <bgColor rgb="FF99CC00"/>
                </patternFill>
              </fill>
            </x14:dxf>
          </x14:cfRule>
          <x14:cfRule type="containsText" priority="1522" operator="containsText" id="{3665556E-E97F-4291-8F1D-37EFAC6E4910}">
            <xm:f>NOT(ISERROR(SEARCH('Listados Datos'!$P$4,AR572)))</xm:f>
            <xm:f>'Listados Datos'!$P$4</xm:f>
            <x14:dxf>
              <fill>
                <patternFill>
                  <bgColor rgb="FF33CC33"/>
                </patternFill>
              </fill>
            </x14:dxf>
          </x14:cfRule>
          <x14:cfRule type="containsText" priority="1523" operator="containsText" id="{D7FA62B9-C554-4491-B33E-FCE241D223B8}">
            <xm:f>NOT(ISERROR(SEARCH('Listados Datos'!$P$5,AR572)))</xm:f>
            <xm:f>'Listados Datos'!$P$5</xm:f>
            <x14:dxf>
              <fill>
                <patternFill>
                  <bgColor rgb="FFFFFF00"/>
                </patternFill>
              </fill>
            </x14:dxf>
          </x14:cfRule>
          <x14:cfRule type="containsText" priority="1524" operator="containsText" id="{65E6D2EC-85D6-49C0-A1FC-5A8C0CF440A7}">
            <xm:f>NOT(ISERROR(SEARCH('Listados Datos'!$P$6,AR572)))</xm:f>
            <xm:f>'Listados Datos'!$P$6</xm:f>
            <x14:dxf>
              <fill>
                <patternFill>
                  <bgColor rgb="FFFFC000"/>
                </patternFill>
              </fill>
            </x14:dxf>
          </x14:cfRule>
          <x14:cfRule type="containsText" priority="1525" operator="containsText" id="{B8FCDEB1-5EF5-4323-8E25-09AB488F5F0F}">
            <xm:f>NOT(ISERROR(SEARCH('Listados Datos'!$P$7,AR572)))</xm:f>
            <xm:f>'Listados Datos'!$P$7</xm:f>
            <x14:dxf>
              <fill>
                <patternFill>
                  <bgColor rgb="FFFF0000"/>
                </patternFill>
              </fill>
            </x14:dxf>
          </x14:cfRule>
          <xm:sqref>AR572</xm:sqref>
        </x14:conditionalFormatting>
        <x14:conditionalFormatting xmlns:xm="http://schemas.microsoft.com/office/excel/2006/main">
          <x14:cfRule type="containsText" priority="1479" operator="containsText" id="{69CDA32B-6E9E-4257-B0CF-F886ECE018C3}">
            <xm:f>NOT(ISERROR(SEARCH('Listados Datos'!$P$3,AR578)))</xm:f>
            <xm:f>'Listados Datos'!$P$3</xm:f>
            <x14:dxf>
              <fill>
                <patternFill>
                  <bgColor rgb="FF99CC00"/>
                </patternFill>
              </fill>
            </x14:dxf>
          </x14:cfRule>
          <x14:cfRule type="containsText" priority="1480" operator="containsText" id="{01F5C004-D48D-4590-9B9E-623775AB37AB}">
            <xm:f>NOT(ISERROR(SEARCH('Listados Datos'!$P$4,AR578)))</xm:f>
            <xm:f>'Listados Datos'!$P$4</xm:f>
            <x14:dxf>
              <fill>
                <patternFill>
                  <bgColor rgb="FF33CC33"/>
                </patternFill>
              </fill>
            </x14:dxf>
          </x14:cfRule>
          <x14:cfRule type="containsText" priority="1481" operator="containsText" id="{84D6D9DF-1B2D-4D92-A1DB-672ACADB971B}">
            <xm:f>NOT(ISERROR(SEARCH('Listados Datos'!$P$5,AR578)))</xm:f>
            <xm:f>'Listados Datos'!$P$5</xm:f>
            <x14:dxf>
              <fill>
                <patternFill>
                  <bgColor rgb="FFFFFF00"/>
                </patternFill>
              </fill>
            </x14:dxf>
          </x14:cfRule>
          <x14:cfRule type="containsText" priority="1482" operator="containsText" id="{7C4F5162-8F2C-4960-9CEB-DC789F02C57F}">
            <xm:f>NOT(ISERROR(SEARCH('Listados Datos'!$P$6,AR578)))</xm:f>
            <xm:f>'Listados Datos'!$P$6</xm:f>
            <x14:dxf>
              <fill>
                <patternFill>
                  <bgColor rgb="FFFFC000"/>
                </patternFill>
              </fill>
            </x14:dxf>
          </x14:cfRule>
          <x14:cfRule type="containsText" priority="1483" operator="containsText" id="{822E0E31-4C65-4ACF-9295-F68196B665AB}">
            <xm:f>NOT(ISERROR(SEARCH('Listados Datos'!$P$7,AR578)))</xm:f>
            <xm:f>'Listados Datos'!$P$7</xm:f>
            <x14:dxf>
              <fill>
                <patternFill>
                  <bgColor rgb="FFFF0000"/>
                </patternFill>
              </fill>
            </x14:dxf>
          </x14:cfRule>
          <xm:sqref>AR578</xm:sqref>
        </x14:conditionalFormatting>
        <x14:conditionalFormatting xmlns:xm="http://schemas.microsoft.com/office/excel/2006/main">
          <x14:cfRule type="containsText" priority="1517" operator="containsText" id="{74182935-8461-4328-9231-2770CC8F8008}">
            <xm:f>NOT(ISERROR(SEARCH('Listados Datos'!$T$3,AF578)))</xm:f>
            <xm:f>'Listados Datos'!$T$3</xm:f>
            <x14:dxf>
              <fill>
                <patternFill patternType="solid">
                  <bgColor rgb="FFC00000"/>
                </patternFill>
              </fill>
            </x14:dxf>
          </x14:cfRule>
          <x14:cfRule type="containsText" priority="1518" operator="containsText" id="{07289CFF-7C3F-46BF-A1CC-D341F1F537A1}">
            <xm:f>NOT(ISERROR(SEARCH('Listados Datos'!$T$4,AF578)))</xm:f>
            <xm:f>'Listados Datos'!$T$4</xm:f>
            <x14:dxf>
              <font>
                <b/>
                <i val="0"/>
                <color theme="0"/>
              </font>
              <fill>
                <patternFill>
                  <bgColor rgb="FFE26B0A"/>
                </patternFill>
              </fill>
            </x14:dxf>
          </x14:cfRule>
          <x14:cfRule type="containsText" priority="1519" operator="containsText" id="{8E2B0658-FE60-43B6-BBF6-EFFA9043A9E8}">
            <xm:f>NOT(ISERROR(SEARCH('Listados Datos'!$T$5,AF578)))</xm:f>
            <xm:f>'Listados Datos'!$T$5</xm:f>
            <x14:dxf>
              <font>
                <b/>
                <i val="0"/>
                <color auto="1"/>
              </font>
              <fill>
                <patternFill>
                  <bgColor rgb="FFFFFF00"/>
                </patternFill>
              </fill>
            </x14:dxf>
          </x14:cfRule>
          <x14:cfRule type="containsText" priority="1520" operator="containsText" id="{3F9B82A0-87B4-46AD-AA28-75997C0079FC}">
            <xm:f>NOT(ISERROR(SEARCH('Listados Datos'!$T$6,AF578)))</xm:f>
            <xm:f>'Listados Datos'!$T$6</xm:f>
            <x14:dxf>
              <font>
                <b/>
                <i val="0"/>
              </font>
              <fill>
                <patternFill>
                  <bgColor rgb="FF92D050"/>
                </patternFill>
              </fill>
            </x14:dxf>
          </x14:cfRule>
          <xm:sqref>AF578</xm:sqref>
        </x14:conditionalFormatting>
        <x14:conditionalFormatting xmlns:xm="http://schemas.microsoft.com/office/excel/2006/main">
          <x14:cfRule type="containsText" priority="1513" operator="containsText" id="{1971A3BE-C2E6-40A3-BD3B-FA39505C662F}">
            <xm:f>NOT(ISERROR(SEARCH('Listados Datos'!$T$3,AB578)))</xm:f>
            <xm:f>'Listados Datos'!$T$3</xm:f>
            <x14:dxf>
              <fill>
                <patternFill patternType="solid">
                  <bgColor rgb="FFC00000"/>
                </patternFill>
              </fill>
            </x14:dxf>
          </x14:cfRule>
          <x14:cfRule type="containsText" priority="1514" operator="containsText" id="{2611441B-016E-47C3-A84B-A3DB6ED8B46D}">
            <xm:f>NOT(ISERROR(SEARCH('Listados Datos'!$T$4,AB578)))</xm:f>
            <xm:f>'Listados Datos'!$T$4</xm:f>
            <x14:dxf>
              <font>
                <b/>
                <i val="0"/>
                <color theme="0"/>
              </font>
              <fill>
                <patternFill>
                  <bgColor rgb="FFE26B0A"/>
                </patternFill>
              </fill>
            </x14:dxf>
          </x14:cfRule>
          <x14:cfRule type="containsText" priority="1515" operator="containsText" id="{975ACE35-7502-46A1-BB4A-D7F1EE4BCC03}">
            <xm:f>NOT(ISERROR(SEARCH('Listados Datos'!$T$5,AB578)))</xm:f>
            <xm:f>'Listados Datos'!$T$5</xm:f>
            <x14:dxf>
              <font>
                <b/>
                <i val="0"/>
                <color auto="1"/>
              </font>
              <fill>
                <patternFill>
                  <bgColor rgb="FFFFFF00"/>
                </patternFill>
              </fill>
            </x14:dxf>
          </x14:cfRule>
          <x14:cfRule type="containsText" priority="1516" operator="containsText" id="{249EA234-9404-4ED9-97C5-A29B8AB036B8}">
            <xm:f>NOT(ISERROR(SEARCH('Listados Datos'!$T$6,AB578)))</xm:f>
            <xm:f>'Listados Datos'!$T$6</xm:f>
            <x14:dxf>
              <font>
                <b/>
                <i val="0"/>
              </font>
              <fill>
                <patternFill>
                  <bgColor rgb="FF92D050"/>
                </patternFill>
              </fill>
            </x14:dxf>
          </x14:cfRule>
          <xm:sqref>AB578</xm:sqref>
        </x14:conditionalFormatting>
        <x14:conditionalFormatting xmlns:xm="http://schemas.microsoft.com/office/excel/2006/main">
          <x14:cfRule type="containsText" priority="1503" operator="containsText" id="{14081091-9E9D-449A-85DB-AEC28C4799E7}">
            <xm:f>NOT(ISERROR(SEARCH('Listados Datos'!$P$3,Z578)))</xm:f>
            <xm:f>'Listados Datos'!$P$3</xm:f>
            <x14:dxf>
              <fill>
                <patternFill>
                  <bgColor rgb="FF99CC00"/>
                </patternFill>
              </fill>
            </x14:dxf>
          </x14:cfRule>
          <x14:cfRule type="containsText" priority="1504" operator="containsText" id="{22527B77-5567-45CC-A38E-910B29C1987D}">
            <xm:f>NOT(ISERROR(SEARCH('Listados Datos'!$P$4,Z578)))</xm:f>
            <xm:f>'Listados Datos'!$P$4</xm:f>
            <x14:dxf>
              <fill>
                <patternFill>
                  <bgColor rgb="FF33CC33"/>
                </patternFill>
              </fill>
            </x14:dxf>
          </x14:cfRule>
          <x14:cfRule type="containsText" priority="1505" operator="containsText" id="{8DDCF360-6399-41BC-98C5-7BA78AB09B3A}">
            <xm:f>NOT(ISERROR(SEARCH('Listados Datos'!$P$5,Z578)))</xm:f>
            <xm:f>'Listados Datos'!$P$5</xm:f>
            <x14:dxf>
              <fill>
                <patternFill>
                  <bgColor rgb="FFFFFF00"/>
                </patternFill>
              </fill>
            </x14:dxf>
          </x14:cfRule>
          <x14:cfRule type="containsText" priority="1506" operator="containsText" id="{F4ED0028-ECAC-41F5-871B-D5C1B66EC325}">
            <xm:f>NOT(ISERROR(SEARCH('Listados Datos'!$P$6,Z578)))</xm:f>
            <xm:f>'Listados Datos'!$P$6</xm:f>
            <x14:dxf>
              <fill>
                <patternFill>
                  <bgColor rgb="FFFFC000"/>
                </patternFill>
              </fill>
            </x14:dxf>
          </x14:cfRule>
          <x14:cfRule type="containsText" priority="1507" operator="containsText" id="{2EEA06E6-2725-427F-8667-5B665A3115F2}">
            <xm:f>NOT(ISERROR(SEARCH('Listados Datos'!$P$7,Z578)))</xm:f>
            <xm:f>'Listados Datos'!$P$7</xm:f>
            <x14:dxf>
              <fill>
                <patternFill>
                  <bgColor rgb="FFFF0000"/>
                </patternFill>
              </fill>
            </x14:dxf>
          </x14:cfRule>
          <xm:sqref>Z578</xm:sqref>
        </x14:conditionalFormatting>
        <x14:conditionalFormatting xmlns:xm="http://schemas.microsoft.com/office/excel/2006/main">
          <x14:cfRule type="containsText" priority="1489" operator="containsText" id="{7C276D3E-D868-4B5B-B72A-08505E6A8297}">
            <xm:f>NOT(ISERROR(SEARCH('Listados Datos'!$T$3,AT578)))</xm:f>
            <xm:f>'Listados Datos'!$T$3</xm:f>
            <x14:dxf>
              <fill>
                <patternFill patternType="solid">
                  <bgColor rgb="FFC00000"/>
                </patternFill>
              </fill>
            </x14:dxf>
          </x14:cfRule>
          <x14:cfRule type="containsText" priority="1490" operator="containsText" id="{92430F94-D606-4790-A653-64A7BC7EB931}">
            <xm:f>NOT(ISERROR(SEARCH('Listados Datos'!$T$4,AT578)))</xm:f>
            <xm:f>'Listados Datos'!$T$4</xm:f>
            <x14:dxf>
              <font>
                <b/>
                <i val="0"/>
                <color theme="0"/>
              </font>
              <fill>
                <patternFill>
                  <bgColor rgb="FFE26B0A"/>
                </patternFill>
              </fill>
            </x14:dxf>
          </x14:cfRule>
          <x14:cfRule type="containsText" priority="1491" operator="containsText" id="{7D3340EE-162F-4ED8-A0FF-D80D9ADEB11E}">
            <xm:f>NOT(ISERROR(SEARCH('Listados Datos'!$T$5,AT578)))</xm:f>
            <xm:f>'Listados Datos'!$T$5</xm:f>
            <x14:dxf>
              <font>
                <b/>
                <i val="0"/>
                <color auto="1"/>
              </font>
              <fill>
                <patternFill>
                  <bgColor rgb="FFFFFF00"/>
                </patternFill>
              </fill>
            </x14:dxf>
          </x14:cfRule>
          <x14:cfRule type="containsText" priority="1492" operator="containsText" id="{CC751D11-F061-4DE5-99C8-839643D305B6}">
            <xm:f>NOT(ISERROR(SEARCH('Listados Datos'!$T$6,AT578)))</xm:f>
            <xm:f>'Listados Datos'!$T$6</xm:f>
            <x14:dxf>
              <font>
                <b/>
                <i val="0"/>
              </font>
              <fill>
                <patternFill>
                  <bgColor rgb="FF92D050"/>
                </patternFill>
              </fill>
            </x14:dxf>
          </x14:cfRule>
          <xm:sqref>AT578</xm:sqref>
        </x14:conditionalFormatting>
        <x14:conditionalFormatting xmlns:xm="http://schemas.microsoft.com/office/excel/2006/main">
          <x14:cfRule type="containsText" priority="1437" operator="containsText" id="{D25BDE9A-D000-4990-8B06-0C289EECCC06}">
            <xm:f>NOT(ISERROR(SEARCH('Listados Datos'!$P$3,AR584)))</xm:f>
            <xm:f>'Listados Datos'!$P$3</xm:f>
            <x14:dxf>
              <fill>
                <patternFill>
                  <bgColor rgb="FF99CC00"/>
                </patternFill>
              </fill>
            </x14:dxf>
          </x14:cfRule>
          <x14:cfRule type="containsText" priority="1438" operator="containsText" id="{4E2BA756-82D5-412D-A1A0-F4C8211D984A}">
            <xm:f>NOT(ISERROR(SEARCH('Listados Datos'!$P$4,AR584)))</xm:f>
            <xm:f>'Listados Datos'!$P$4</xm:f>
            <x14:dxf>
              <fill>
                <patternFill>
                  <bgColor rgb="FF33CC33"/>
                </patternFill>
              </fill>
            </x14:dxf>
          </x14:cfRule>
          <x14:cfRule type="containsText" priority="1439" operator="containsText" id="{4FC93D9C-B211-42B3-88FC-C16E8481AF19}">
            <xm:f>NOT(ISERROR(SEARCH('Listados Datos'!$P$5,AR584)))</xm:f>
            <xm:f>'Listados Datos'!$P$5</xm:f>
            <x14:dxf>
              <fill>
                <patternFill>
                  <bgColor rgb="FFFFFF00"/>
                </patternFill>
              </fill>
            </x14:dxf>
          </x14:cfRule>
          <x14:cfRule type="containsText" priority="1440" operator="containsText" id="{6AA5E4B4-6846-4C80-8882-434622699267}">
            <xm:f>NOT(ISERROR(SEARCH('Listados Datos'!$P$6,AR584)))</xm:f>
            <xm:f>'Listados Datos'!$P$6</xm:f>
            <x14:dxf>
              <fill>
                <patternFill>
                  <bgColor rgb="FFFFC000"/>
                </patternFill>
              </fill>
            </x14:dxf>
          </x14:cfRule>
          <x14:cfRule type="containsText" priority="1441" operator="containsText" id="{A534BE4A-2118-4FB7-8093-4397D9871D1D}">
            <xm:f>NOT(ISERROR(SEARCH('Listados Datos'!$P$7,AR584)))</xm:f>
            <xm:f>'Listados Datos'!$P$7</xm:f>
            <x14:dxf>
              <fill>
                <patternFill>
                  <bgColor rgb="FFFF0000"/>
                </patternFill>
              </fill>
            </x14:dxf>
          </x14:cfRule>
          <xm:sqref>AR584</xm:sqref>
        </x14:conditionalFormatting>
        <x14:conditionalFormatting xmlns:xm="http://schemas.microsoft.com/office/excel/2006/main">
          <x14:cfRule type="containsText" priority="1475" operator="containsText" id="{CE24D441-FC94-41B2-B98F-7E00BF5FC49F}">
            <xm:f>NOT(ISERROR(SEARCH('Listados Datos'!$T$3,AF584)))</xm:f>
            <xm:f>'Listados Datos'!$T$3</xm:f>
            <x14:dxf>
              <fill>
                <patternFill patternType="solid">
                  <bgColor rgb="FFC00000"/>
                </patternFill>
              </fill>
            </x14:dxf>
          </x14:cfRule>
          <x14:cfRule type="containsText" priority="1476" operator="containsText" id="{CE039332-8F5C-4AF0-AB1C-BB750AE8B199}">
            <xm:f>NOT(ISERROR(SEARCH('Listados Datos'!$T$4,AF584)))</xm:f>
            <xm:f>'Listados Datos'!$T$4</xm:f>
            <x14:dxf>
              <font>
                <b/>
                <i val="0"/>
                <color theme="0"/>
              </font>
              <fill>
                <patternFill>
                  <bgColor rgb="FFE26B0A"/>
                </patternFill>
              </fill>
            </x14:dxf>
          </x14:cfRule>
          <x14:cfRule type="containsText" priority="1477" operator="containsText" id="{DD0709C1-AFD0-4AC8-8C85-D6EA72370EB3}">
            <xm:f>NOT(ISERROR(SEARCH('Listados Datos'!$T$5,AF584)))</xm:f>
            <xm:f>'Listados Datos'!$T$5</xm:f>
            <x14:dxf>
              <font>
                <b/>
                <i val="0"/>
                <color auto="1"/>
              </font>
              <fill>
                <patternFill>
                  <bgColor rgb="FFFFFF00"/>
                </patternFill>
              </fill>
            </x14:dxf>
          </x14:cfRule>
          <x14:cfRule type="containsText" priority="1478" operator="containsText" id="{16D8EDA7-3EAD-4D39-9430-B23CABA116BD}">
            <xm:f>NOT(ISERROR(SEARCH('Listados Datos'!$T$6,AF584)))</xm:f>
            <xm:f>'Listados Datos'!$T$6</xm:f>
            <x14:dxf>
              <font>
                <b/>
                <i val="0"/>
              </font>
              <fill>
                <patternFill>
                  <bgColor rgb="FF92D050"/>
                </patternFill>
              </fill>
            </x14:dxf>
          </x14:cfRule>
          <xm:sqref>AF584</xm:sqref>
        </x14:conditionalFormatting>
        <x14:conditionalFormatting xmlns:xm="http://schemas.microsoft.com/office/excel/2006/main">
          <x14:cfRule type="containsText" priority="1471" operator="containsText" id="{4FE0FFAA-AFD8-4A55-9405-BB4410B04290}">
            <xm:f>NOT(ISERROR(SEARCH('Listados Datos'!$T$3,AB584)))</xm:f>
            <xm:f>'Listados Datos'!$T$3</xm:f>
            <x14:dxf>
              <fill>
                <patternFill patternType="solid">
                  <bgColor rgb="FFC00000"/>
                </patternFill>
              </fill>
            </x14:dxf>
          </x14:cfRule>
          <x14:cfRule type="containsText" priority="1472" operator="containsText" id="{C7711710-3CF9-4C94-9BAD-ECE228D460AA}">
            <xm:f>NOT(ISERROR(SEARCH('Listados Datos'!$T$4,AB584)))</xm:f>
            <xm:f>'Listados Datos'!$T$4</xm:f>
            <x14:dxf>
              <font>
                <b/>
                <i val="0"/>
                <color theme="0"/>
              </font>
              <fill>
                <patternFill>
                  <bgColor rgb="FFE26B0A"/>
                </patternFill>
              </fill>
            </x14:dxf>
          </x14:cfRule>
          <x14:cfRule type="containsText" priority="1473" operator="containsText" id="{13A82D16-F638-4F35-88D7-67517C3FC134}">
            <xm:f>NOT(ISERROR(SEARCH('Listados Datos'!$T$5,AB584)))</xm:f>
            <xm:f>'Listados Datos'!$T$5</xm:f>
            <x14:dxf>
              <font>
                <b/>
                <i val="0"/>
                <color auto="1"/>
              </font>
              <fill>
                <patternFill>
                  <bgColor rgb="FFFFFF00"/>
                </patternFill>
              </fill>
            </x14:dxf>
          </x14:cfRule>
          <x14:cfRule type="containsText" priority="1474" operator="containsText" id="{59A7C492-7381-46C9-A785-7867BA1CD303}">
            <xm:f>NOT(ISERROR(SEARCH('Listados Datos'!$T$6,AB584)))</xm:f>
            <xm:f>'Listados Datos'!$T$6</xm:f>
            <x14:dxf>
              <font>
                <b/>
                <i val="0"/>
              </font>
              <fill>
                <patternFill>
                  <bgColor rgb="FF92D050"/>
                </patternFill>
              </fill>
            </x14:dxf>
          </x14:cfRule>
          <xm:sqref>AB584</xm:sqref>
        </x14:conditionalFormatting>
        <x14:conditionalFormatting xmlns:xm="http://schemas.microsoft.com/office/excel/2006/main">
          <x14:cfRule type="containsText" priority="1461" operator="containsText" id="{16F390D4-3AF0-44BB-8072-6BCF77208ACC}">
            <xm:f>NOT(ISERROR(SEARCH('Listados Datos'!$P$3,Z584)))</xm:f>
            <xm:f>'Listados Datos'!$P$3</xm:f>
            <x14:dxf>
              <fill>
                <patternFill>
                  <bgColor rgb="FF99CC00"/>
                </patternFill>
              </fill>
            </x14:dxf>
          </x14:cfRule>
          <x14:cfRule type="containsText" priority="1462" operator="containsText" id="{792E5344-1DAE-40CC-9D13-B1784894706D}">
            <xm:f>NOT(ISERROR(SEARCH('Listados Datos'!$P$4,Z584)))</xm:f>
            <xm:f>'Listados Datos'!$P$4</xm:f>
            <x14:dxf>
              <fill>
                <patternFill>
                  <bgColor rgb="FF33CC33"/>
                </patternFill>
              </fill>
            </x14:dxf>
          </x14:cfRule>
          <x14:cfRule type="containsText" priority="1463" operator="containsText" id="{A247025B-53B3-4722-A92E-DD39F40EE154}">
            <xm:f>NOT(ISERROR(SEARCH('Listados Datos'!$P$5,Z584)))</xm:f>
            <xm:f>'Listados Datos'!$P$5</xm:f>
            <x14:dxf>
              <fill>
                <patternFill>
                  <bgColor rgb="FFFFFF00"/>
                </patternFill>
              </fill>
            </x14:dxf>
          </x14:cfRule>
          <x14:cfRule type="containsText" priority="1464" operator="containsText" id="{8D2BF12B-8CB8-417A-A71F-C573C37884DE}">
            <xm:f>NOT(ISERROR(SEARCH('Listados Datos'!$P$6,Z584)))</xm:f>
            <xm:f>'Listados Datos'!$P$6</xm:f>
            <x14:dxf>
              <fill>
                <patternFill>
                  <bgColor rgb="FFFFC000"/>
                </patternFill>
              </fill>
            </x14:dxf>
          </x14:cfRule>
          <x14:cfRule type="containsText" priority="1465" operator="containsText" id="{6FA9111F-5B93-4A9C-9B92-1A6B5BEE2DFA}">
            <xm:f>NOT(ISERROR(SEARCH('Listados Datos'!$P$7,Z584)))</xm:f>
            <xm:f>'Listados Datos'!$P$7</xm:f>
            <x14:dxf>
              <fill>
                <patternFill>
                  <bgColor rgb="FFFF0000"/>
                </patternFill>
              </fill>
            </x14:dxf>
          </x14:cfRule>
          <xm:sqref>Z584</xm:sqref>
        </x14:conditionalFormatting>
        <x14:conditionalFormatting xmlns:xm="http://schemas.microsoft.com/office/excel/2006/main">
          <x14:cfRule type="containsText" priority="1447" operator="containsText" id="{BD7BC084-B5A2-4853-937F-7BDA6CAAE6CC}">
            <xm:f>NOT(ISERROR(SEARCH('Listados Datos'!$T$3,AT584)))</xm:f>
            <xm:f>'Listados Datos'!$T$3</xm:f>
            <x14:dxf>
              <fill>
                <patternFill patternType="solid">
                  <bgColor rgb="FFC00000"/>
                </patternFill>
              </fill>
            </x14:dxf>
          </x14:cfRule>
          <x14:cfRule type="containsText" priority="1448" operator="containsText" id="{C45C4B40-8658-446A-9189-7A1264B7E62A}">
            <xm:f>NOT(ISERROR(SEARCH('Listados Datos'!$T$4,AT584)))</xm:f>
            <xm:f>'Listados Datos'!$T$4</xm:f>
            <x14:dxf>
              <font>
                <b/>
                <i val="0"/>
                <color theme="0"/>
              </font>
              <fill>
                <patternFill>
                  <bgColor rgb="FFE26B0A"/>
                </patternFill>
              </fill>
            </x14:dxf>
          </x14:cfRule>
          <x14:cfRule type="containsText" priority="1449" operator="containsText" id="{04664546-B12C-4DD5-9810-CBAA23A43289}">
            <xm:f>NOT(ISERROR(SEARCH('Listados Datos'!$T$5,AT584)))</xm:f>
            <xm:f>'Listados Datos'!$T$5</xm:f>
            <x14:dxf>
              <font>
                <b/>
                <i val="0"/>
                <color auto="1"/>
              </font>
              <fill>
                <patternFill>
                  <bgColor rgb="FFFFFF00"/>
                </patternFill>
              </fill>
            </x14:dxf>
          </x14:cfRule>
          <x14:cfRule type="containsText" priority="1450" operator="containsText" id="{21B7691F-7870-4FDC-87E0-5B6518ACF26D}">
            <xm:f>NOT(ISERROR(SEARCH('Listados Datos'!$T$6,AT584)))</xm:f>
            <xm:f>'Listados Datos'!$T$6</xm:f>
            <x14:dxf>
              <font>
                <b/>
                <i val="0"/>
              </font>
              <fill>
                <patternFill>
                  <bgColor rgb="FF92D050"/>
                </patternFill>
              </fill>
            </x14:dxf>
          </x14:cfRule>
          <xm:sqref>AT584</xm:sqref>
        </x14:conditionalFormatting>
        <x14:conditionalFormatting xmlns:xm="http://schemas.microsoft.com/office/excel/2006/main">
          <x14:cfRule type="containsText" priority="1433" operator="containsText" id="{5BF1C5A3-188A-4B18-9E14-2EBFCCE8B027}">
            <xm:f>NOT(ISERROR(SEARCH('Listados Datos'!$T$3,AF590)))</xm:f>
            <xm:f>'Listados Datos'!$T$3</xm:f>
            <x14:dxf>
              <fill>
                <patternFill patternType="solid">
                  <bgColor rgb="FFC00000"/>
                </patternFill>
              </fill>
            </x14:dxf>
          </x14:cfRule>
          <x14:cfRule type="containsText" priority="1434" operator="containsText" id="{661DB805-1011-4280-B13A-95220F616D7C}">
            <xm:f>NOT(ISERROR(SEARCH('Listados Datos'!$T$4,AF590)))</xm:f>
            <xm:f>'Listados Datos'!$T$4</xm:f>
            <x14:dxf>
              <font>
                <b/>
                <i val="0"/>
                <color theme="0"/>
              </font>
              <fill>
                <patternFill>
                  <bgColor rgb="FFE26B0A"/>
                </patternFill>
              </fill>
            </x14:dxf>
          </x14:cfRule>
          <x14:cfRule type="containsText" priority="1435" operator="containsText" id="{66F6B5AC-761A-4462-83B5-1B8C76D32539}">
            <xm:f>NOT(ISERROR(SEARCH('Listados Datos'!$T$5,AF590)))</xm:f>
            <xm:f>'Listados Datos'!$T$5</xm:f>
            <x14:dxf>
              <font>
                <b/>
                <i val="0"/>
                <color auto="1"/>
              </font>
              <fill>
                <patternFill>
                  <bgColor rgb="FFFFFF00"/>
                </patternFill>
              </fill>
            </x14:dxf>
          </x14:cfRule>
          <x14:cfRule type="containsText" priority="1436" operator="containsText" id="{212CE776-A076-48DB-9941-C51C4BB9ABC8}">
            <xm:f>NOT(ISERROR(SEARCH('Listados Datos'!$T$6,AF590)))</xm:f>
            <xm:f>'Listados Datos'!$T$6</xm:f>
            <x14:dxf>
              <font>
                <b/>
                <i val="0"/>
              </font>
              <fill>
                <patternFill>
                  <bgColor rgb="FF92D050"/>
                </patternFill>
              </fill>
            </x14:dxf>
          </x14:cfRule>
          <xm:sqref>AF590</xm:sqref>
        </x14:conditionalFormatting>
        <x14:conditionalFormatting xmlns:xm="http://schemas.microsoft.com/office/excel/2006/main">
          <x14:cfRule type="containsText" priority="1429" operator="containsText" id="{BD05395F-819A-481E-9450-2CCA3C1E93EB}">
            <xm:f>NOT(ISERROR(SEARCH('Listados Datos'!$T$3,AB590)))</xm:f>
            <xm:f>'Listados Datos'!$T$3</xm:f>
            <x14:dxf>
              <fill>
                <patternFill patternType="solid">
                  <bgColor rgb="FFC00000"/>
                </patternFill>
              </fill>
            </x14:dxf>
          </x14:cfRule>
          <x14:cfRule type="containsText" priority="1430" operator="containsText" id="{721D402E-4C27-408A-889F-BAAF4A892B66}">
            <xm:f>NOT(ISERROR(SEARCH('Listados Datos'!$T$4,AB590)))</xm:f>
            <xm:f>'Listados Datos'!$T$4</xm:f>
            <x14:dxf>
              <font>
                <b/>
                <i val="0"/>
                <color theme="0"/>
              </font>
              <fill>
                <patternFill>
                  <bgColor rgb="FFE26B0A"/>
                </patternFill>
              </fill>
            </x14:dxf>
          </x14:cfRule>
          <x14:cfRule type="containsText" priority="1431" operator="containsText" id="{83188C45-0176-44F0-AC04-6B5DE2F37CEE}">
            <xm:f>NOT(ISERROR(SEARCH('Listados Datos'!$T$5,AB590)))</xm:f>
            <xm:f>'Listados Datos'!$T$5</xm:f>
            <x14:dxf>
              <font>
                <b/>
                <i val="0"/>
                <color auto="1"/>
              </font>
              <fill>
                <patternFill>
                  <bgColor rgb="FFFFFF00"/>
                </patternFill>
              </fill>
            </x14:dxf>
          </x14:cfRule>
          <x14:cfRule type="containsText" priority="1432" operator="containsText" id="{6E3BDBE0-9E35-4665-A261-B47CD982303B}">
            <xm:f>NOT(ISERROR(SEARCH('Listados Datos'!$T$6,AB590)))</xm:f>
            <xm:f>'Listados Datos'!$T$6</xm:f>
            <x14:dxf>
              <font>
                <b/>
                <i val="0"/>
              </font>
              <fill>
                <patternFill>
                  <bgColor rgb="FF92D050"/>
                </patternFill>
              </fill>
            </x14:dxf>
          </x14:cfRule>
          <xm:sqref>AB590</xm:sqref>
        </x14:conditionalFormatting>
        <x14:conditionalFormatting xmlns:xm="http://schemas.microsoft.com/office/excel/2006/main">
          <x14:cfRule type="containsText" priority="1419" operator="containsText" id="{52111DEE-A6BF-47BF-B2EA-D402AAE795CA}">
            <xm:f>NOT(ISERROR(SEARCH('Listados Datos'!$P$3,Z590)))</xm:f>
            <xm:f>'Listados Datos'!$P$3</xm:f>
            <x14:dxf>
              <fill>
                <patternFill>
                  <bgColor rgb="FF99CC00"/>
                </patternFill>
              </fill>
            </x14:dxf>
          </x14:cfRule>
          <x14:cfRule type="containsText" priority="1420" operator="containsText" id="{7381FFAA-D41C-4DD2-9DD1-DED360B30D18}">
            <xm:f>NOT(ISERROR(SEARCH('Listados Datos'!$P$4,Z590)))</xm:f>
            <xm:f>'Listados Datos'!$P$4</xm:f>
            <x14:dxf>
              <fill>
                <patternFill>
                  <bgColor rgb="FF33CC33"/>
                </patternFill>
              </fill>
            </x14:dxf>
          </x14:cfRule>
          <x14:cfRule type="containsText" priority="1421" operator="containsText" id="{8D44B16B-86E7-4991-BFB0-8ED5604DE313}">
            <xm:f>NOT(ISERROR(SEARCH('Listados Datos'!$P$5,Z590)))</xm:f>
            <xm:f>'Listados Datos'!$P$5</xm:f>
            <x14:dxf>
              <fill>
                <patternFill>
                  <bgColor rgb="FFFFFF00"/>
                </patternFill>
              </fill>
            </x14:dxf>
          </x14:cfRule>
          <x14:cfRule type="containsText" priority="1422" operator="containsText" id="{B046AB84-CDAF-4B0E-9AC2-3F0011330BEB}">
            <xm:f>NOT(ISERROR(SEARCH('Listados Datos'!$P$6,Z590)))</xm:f>
            <xm:f>'Listados Datos'!$P$6</xm:f>
            <x14:dxf>
              <fill>
                <patternFill>
                  <bgColor rgb="FFFFC000"/>
                </patternFill>
              </fill>
            </x14:dxf>
          </x14:cfRule>
          <x14:cfRule type="containsText" priority="1423" operator="containsText" id="{F9E04576-BFD6-40E1-8044-CF40D2664051}">
            <xm:f>NOT(ISERROR(SEARCH('Listados Datos'!$P$7,Z590)))</xm:f>
            <xm:f>'Listados Datos'!$P$7</xm:f>
            <x14:dxf>
              <fill>
                <patternFill>
                  <bgColor rgb="FFFF0000"/>
                </patternFill>
              </fill>
            </x14:dxf>
          </x14:cfRule>
          <xm:sqref>Z590</xm:sqref>
        </x14:conditionalFormatting>
        <x14:conditionalFormatting xmlns:xm="http://schemas.microsoft.com/office/excel/2006/main">
          <x14:cfRule type="containsText" priority="1405" operator="containsText" id="{22EB58C5-CAE4-47DD-94CB-ACEFB98287D2}">
            <xm:f>NOT(ISERROR(SEARCH('Listados Datos'!$T$3,AT590)))</xm:f>
            <xm:f>'Listados Datos'!$T$3</xm:f>
            <x14:dxf>
              <fill>
                <patternFill patternType="solid">
                  <bgColor rgb="FFC00000"/>
                </patternFill>
              </fill>
            </x14:dxf>
          </x14:cfRule>
          <x14:cfRule type="containsText" priority="1406" operator="containsText" id="{CDE4ABBB-3E69-4727-B799-ED72C6AE60B6}">
            <xm:f>NOT(ISERROR(SEARCH('Listados Datos'!$T$4,AT590)))</xm:f>
            <xm:f>'Listados Datos'!$T$4</xm:f>
            <x14:dxf>
              <font>
                <b/>
                <i val="0"/>
                <color theme="0"/>
              </font>
              <fill>
                <patternFill>
                  <bgColor rgb="FFE26B0A"/>
                </patternFill>
              </fill>
            </x14:dxf>
          </x14:cfRule>
          <x14:cfRule type="containsText" priority="1407" operator="containsText" id="{4A7012B0-95E0-4AD5-A888-790281BE8438}">
            <xm:f>NOT(ISERROR(SEARCH('Listados Datos'!$T$5,AT590)))</xm:f>
            <xm:f>'Listados Datos'!$T$5</xm:f>
            <x14:dxf>
              <font>
                <b/>
                <i val="0"/>
                <color auto="1"/>
              </font>
              <fill>
                <patternFill>
                  <bgColor rgb="FFFFFF00"/>
                </patternFill>
              </fill>
            </x14:dxf>
          </x14:cfRule>
          <x14:cfRule type="containsText" priority="1408" operator="containsText" id="{0DD8C9D8-502C-4BE0-991A-6A3CA480CD9C}">
            <xm:f>NOT(ISERROR(SEARCH('Listados Datos'!$T$6,AT590)))</xm:f>
            <xm:f>'Listados Datos'!$T$6</xm:f>
            <x14:dxf>
              <font>
                <b/>
                <i val="0"/>
              </font>
              <fill>
                <patternFill>
                  <bgColor rgb="FF92D050"/>
                </patternFill>
              </fill>
            </x14:dxf>
          </x14:cfRule>
          <xm:sqref>AT590</xm:sqref>
        </x14:conditionalFormatting>
        <x14:conditionalFormatting xmlns:xm="http://schemas.microsoft.com/office/excel/2006/main">
          <x14:cfRule type="containsText" priority="1367" operator="containsText" id="{3808C315-9CCF-4938-BB78-BFDD2366A24C}">
            <xm:f>NOT(ISERROR(SEARCH('Listados Datos'!$D$3,B556)))</xm:f>
            <xm:f>'Listados Datos'!$D$3</xm:f>
            <x14:dxf>
              <font>
                <b/>
                <i val="0"/>
                <color theme="0"/>
              </font>
              <fill>
                <patternFill>
                  <bgColor rgb="FFC00000"/>
                </patternFill>
              </fill>
            </x14:dxf>
          </x14:cfRule>
          <x14:cfRule type="containsText" priority="1368" operator="containsText" id="{6B3851C5-2F1D-4F5A-8827-C6790F4C0D9C}">
            <xm:f>NOT(ISERROR(SEARCH('Listados Datos'!$D$4,B556)))</xm:f>
            <xm:f>'Listados Datos'!$D$4</xm:f>
            <x14:dxf>
              <font>
                <b/>
                <i val="0"/>
                <color theme="0"/>
              </font>
              <fill>
                <patternFill>
                  <bgColor rgb="FFC00000"/>
                </patternFill>
              </fill>
            </x14:dxf>
          </x14:cfRule>
          <x14:cfRule type="containsText" priority="1369" operator="containsText" id="{F5459D91-C77D-42CC-AC74-11CB026BF884}">
            <xm:f>NOT(ISERROR(SEARCH('Listados Datos'!$D$5,B556)))</xm:f>
            <xm:f>'Listados Datos'!$D$5</xm:f>
            <x14:dxf>
              <font>
                <b/>
                <i val="0"/>
                <color theme="0"/>
              </font>
              <fill>
                <patternFill>
                  <bgColor rgb="FFC00000"/>
                </patternFill>
              </fill>
            </x14:dxf>
          </x14:cfRule>
          <x14:cfRule type="containsText" priority="1370" operator="containsText" id="{CA03F9CD-ACDA-46F9-AD1F-B3D2F2868C61}">
            <xm:f>NOT(ISERROR(SEARCH('Listados Datos'!$D$6,B556)))</xm:f>
            <xm:f>'Listados Datos'!$D$6</xm:f>
            <x14:dxf>
              <font>
                <b/>
                <i val="0"/>
                <color theme="0"/>
              </font>
              <fill>
                <patternFill>
                  <bgColor rgb="FFE3351F"/>
                </patternFill>
              </fill>
            </x14:dxf>
          </x14:cfRule>
          <x14:cfRule type="containsText" priority="1371" operator="containsText" id="{CA78221D-5962-4F82-A6BA-CA15EED79B85}">
            <xm:f>NOT(ISERROR(SEARCH('Listados Datos'!$D$7,B556)))</xm:f>
            <xm:f>'Listados Datos'!$D$7</xm:f>
            <x14:dxf>
              <font>
                <b/>
                <i val="0"/>
                <color theme="0"/>
              </font>
              <fill>
                <patternFill>
                  <bgColor rgb="FFE3351F"/>
                </patternFill>
              </fill>
            </x14:dxf>
          </x14:cfRule>
          <x14:cfRule type="containsText" priority="1372" operator="containsText" id="{A9683EF2-9E27-47FB-BAA9-11F3CB29C108}">
            <xm:f>NOT(ISERROR(SEARCH('Listados Datos'!$D$8,B556)))</xm:f>
            <xm:f>'Listados Datos'!$D$8</xm:f>
            <x14:dxf>
              <font>
                <b/>
                <i val="0"/>
                <color theme="0"/>
              </font>
              <fill>
                <patternFill>
                  <bgColor rgb="FFE3351F"/>
                </patternFill>
              </fill>
            </x14:dxf>
          </x14:cfRule>
          <x14:cfRule type="containsText" priority="1373" operator="containsText" id="{BF36345D-3EFE-46F0-852F-D2FDF9960573}">
            <xm:f>NOT(ISERROR(SEARCH('Listados Datos'!$D$9,B556)))</xm:f>
            <xm:f>'Listados Datos'!$D$9</xm:f>
            <x14:dxf>
              <font>
                <b/>
                <i val="0"/>
                <color theme="0"/>
              </font>
              <fill>
                <patternFill>
                  <bgColor rgb="FFFFC000"/>
                </patternFill>
              </fill>
            </x14:dxf>
          </x14:cfRule>
          <x14:cfRule type="containsText" priority="1374" operator="containsText" id="{A8C7087D-BE51-4FF4-823B-C71407BB9CFE}">
            <xm:f>NOT(ISERROR(SEARCH('Listados Datos'!$D$10,B556)))</xm:f>
            <xm:f>'Listados Datos'!$D$10</xm:f>
            <x14:dxf>
              <font>
                <b/>
                <i val="0"/>
                <color theme="0"/>
              </font>
              <fill>
                <patternFill>
                  <bgColor rgb="FFFFC000"/>
                </patternFill>
              </fill>
            </x14:dxf>
          </x14:cfRule>
          <x14:cfRule type="containsText" priority="1375" operator="containsText" id="{C777B009-3432-4B84-933A-61474C1150C5}">
            <xm:f>NOT(ISERROR(SEARCH('Listados Datos'!$D$11,B556)))</xm:f>
            <xm:f>'Listados Datos'!$D$11</xm:f>
            <x14:dxf>
              <font>
                <b/>
                <i val="0"/>
                <color theme="0"/>
              </font>
              <fill>
                <patternFill>
                  <bgColor rgb="FFFFC000"/>
                </patternFill>
              </fill>
            </x14:dxf>
          </x14:cfRule>
          <x14:cfRule type="containsText" priority="1376" operator="containsText" id="{258FAC8B-FC89-4F2D-817D-EA021D6631C1}">
            <xm:f>NOT(ISERROR(SEARCH('Listados Datos'!$D$12,B556)))</xm:f>
            <xm:f>'Listados Datos'!$D$12</xm:f>
            <x14:dxf>
              <font>
                <b/>
                <i val="0"/>
                <color theme="0"/>
              </font>
              <fill>
                <patternFill>
                  <bgColor rgb="FFFFC000"/>
                </patternFill>
              </fill>
            </x14:dxf>
          </x14:cfRule>
          <x14:cfRule type="containsText" priority="1377" operator="containsText" id="{D7277FF8-C1BE-4971-83EB-70819D4C9B66}">
            <xm:f>NOT(ISERROR(SEARCH('Listados Datos'!$D$13,B556)))</xm:f>
            <xm:f>'Listados Datos'!$D$13</xm:f>
            <x14:dxf>
              <font>
                <b/>
                <i val="0"/>
                <color theme="0"/>
              </font>
              <fill>
                <patternFill>
                  <bgColor rgb="FFFFC000"/>
                </patternFill>
              </fill>
            </x14:dxf>
          </x14:cfRule>
          <x14:cfRule type="containsText" priority="1378" operator="containsText" id="{31830F52-9B59-4E10-BF19-D0CBC7857B3E}">
            <xm:f>NOT(ISERROR(SEARCH('Listados Datos'!$D$14,B556)))</xm:f>
            <xm:f>'Listados Datos'!$D$14</xm:f>
            <x14:dxf>
              <font>
                <b/>
                <i val="0"/>
                <color theme="0"/>
              </font>
              <fill>
                <patternFill>
                  <bgColor rgb="FFFF0000"/>
                </patternFill>
              </fill>
            </x14:dxf>
          </x14:cfRule>
          <x14:cfRule type="containsText" priority="1379" operator="containsText" id="{C957A326-2B22-48B6-970F-42BF5BC30F61}">
            <xm:f>NOT(ISERROR(SEARCH('Listados Datos'!$D$15,B556)))</xm:f>
            <xm:f>'Listados Datos'!$D$15</xm:f>
            <x14:dxf>
              <font>
                <b/>
                <i val="0"/>
                <color theme="0"/>
              </font>
              <fill>
                <patternFill>
                  <bgColor rgb="FFFF0000"/>
                </patternFill>
              </fill>
            </x14:dxf>
          </x14:cfRule>
          <x14:cfRule type="containsText" priority="1380" operator="containsText" id="{7846A49B-CBA6-4E36-A7B4-4936BAA76408}">
            <xm:f>NOT(ISERROR(SEARCH('Listados Datos'!$D$16,B556)))</xm:f>
            <xm:f>'Listados Datos'!$D$16</xm:f>
            <x14:dxf>
              <font>
                <b/>
                <i val="0"/>
                <color theme="0"/>
              </font>
              <fill>
                <patternFill>
                  <bgColor rgb="FFFF0000"/>
                </patternFill>
              </fill>
            </x14:dxf>
          </x14:cfRule>
          <xm:sqref>B556:B557</xm:sqref>
        </x14:conditionalFormatting>
        <x14:conditionalFormatting xmlns:xm="http://schemas.microsoft.com/office/excel/2006/main">
          <x14:cfRule type="containsText" priority="1381" operator="containsText" id="{9853EE77-9DD1-4F04-BEEB-AA047D823DB8}">
            <xm:f>NOT(ISERROR(SEARCH('Listados Datos'!$D$3,B562)))</xm:f>
            <xm:f>'Listados Datos'!$D$3</xm:f>
            <x14:dxf>
              <font>
                <b/>
                <i val="0"/>
                <color theme="0"/>
              </font>
              <fill>
                <patternFill>
                  <bgColor rgb="FFC00000"/>
                </patternFill>
              </fill>
            </x14:dxf>
          </x14:cfRule>
          <x14:cfRule type="containsText" priority="1382" operator="containsText" id="{7E01CE05-CF9B-42DD-A7B5-CFBCCDF6EF6C}">
            <xm:f>NOT(ISERROR(SEARCH('Listados Datos'!$D$4,B562)))</xm:f>
            <xm:f>'Listados Datos'!$D$4</xm:f>
            <x14:dxf>
              <font>
                <b/>
                <i val="0"/>
                <color theme="0"/>
              </font>
              <fill>
                <patternFill>
                  <bgColor rgb="FFC00000"/>
                </patternFill>
              </fill>
            </x14:dxf>
          </x14:cfRule>
          <x14:cfRule type="containsText" priority="1383" operator="containsText" id="{865EC3D4-755A-4493-8D58-9A11088356DA}">
            <xm:f>NOT(ISERROR(SEARCH('Listados Datos'!$D$5,B562)))</xm:f>
            <xm:f>'Listados Datos'!$D$5</xm:f>
            <x14:dxf>
              <font>
                <b/>
                <i val="0"/>
                <color theme="0"/>
              </font>
              <fill>
                <patternFill>
                  <bgColor rgb="FFC00000"/>
                </patternFill>
              </fill>
            </x14:dxf>
          </x14:cfRule>
          <x14:cfRule type="containsText" priority="1384" operator="containsText" id="{94B8A090-7A20-4C12-A3A1-868046014023}">
            <xm:f>NOT(ISERROR(SEARCH('Listados Datos'!$D$6,B562)))</xm:f>
            <xm:f>'Listados Datos'!$D$6</xm:f>
            <x14:dxf>
              <font>
                <b/>
                <i val="0"/>
                <color theme="0"/>
              </font>
              <fill>
                <patternFill>
                  <bgColor rgb="FFE3351F"/>
                </patternFill>
              </fill>
            </x14:dxf>
          </x14:cfRule>
          <x14:cfRule type="containsText" priority="1385" operator="containsText" id="{A664C740-34F8-40A8-B843-7E4EC632C497}">
            <xm:f>NOT(ISERROR(SEARCH('Listados Datos'!$D$7,B562)))</xm:f>
            <xm:f>'Listados Datos'!$D$7</xm:f>
            <x14:dxf>
              <font>
                <b/>
                <i val="0"/>
                <color theme="0"/>
              </font>
              <fill>
                <patternFill>
                  <bgColor rgb="FFE3351F"/>
                </patternFill>
              </fill>
            </x14:dxf>
          </x14:cfRule>
          <x14:cfRule type="containsText" priority="1386" operator="containsText" id="{CEFC99CC-90F5-4CE5-8AE3-75C0B0CFDF54}">
            <xm:f>NOT(ISERROR(SEARCH('Listados Datos'!$D$8,B562)))</xm:f>
            <xm:f>'Listados Datos'!$D$8</xm:f>
            <x14:dxf>
              <font>
                <b/>
                <i val="0"/>
                <color theme="0"/>
              </font>
              <fill>
                <patternFill>
                  <bgColor rgb="FFE3351F"/>
                </patternFill>
              </fill>
            </x14:dxf>
          </x14:cfRule>
          <x14:cfRule type="containsText" priority="1387" operator="containsText" id="{91055092-55EA-47CE-A91C-EC75D1384396}">
            <xm:f>NOT(ISERROR(SEARCH('Listados Datos'!$D$9,B562)))</xm:f>
            <xm:f>'Listados Datos'!$D$9</xm:f>
            <x14:dxf>
              <font>
                <b/>
                <i val="0"/>
                <color theme="0"/>
              </font>
              <fill>
                <patternFill>
                  <bgColor rgb="FFFFC000"/>
                </patternFill>
              </fill>
            </x14:dxf>
          </x14:cfRule>
          <x14:cfRule type="containsText" priority="1388" operator="containsText" id="{0E3E59E7-E21D-4013-9DFB-CF08B4DF12A5}">
            <xm:f>NOT(ISERROR(SEARCH('Listados Datos'!$D$10,B562)))</xm:f>
            <xm:f>'Listados Datos'!$D$10</xm:f>
            <x14:dxf>
              <font>
                <b/>
                <i val="0"/>
                <color theme="0"/>
              </font>
              <fill>
                <patternFill>
                  <bgColor rgb="FFFFC000"/>
                </patternFill>
              </fill>
            </x14:dxf>
          </x14:cfRule>
          <x14:cfRule type="containsText" priority="1389" operator="containsText" id="{ACCB0D86-10CA-4C28-A612-C652B833A054}">
            <xm:f>NOT(ISERROR(SEARCH('Listados Datos'!$D$11,B562)))</xm:f>
            <xm:f>'Listados Datos'!$D$11</xm:f>
            <x14:dxf>
              <font>
                <b/>
                <i val="0"/>
                <color theme="0"/>
              </font>
              <fill>
                <patternFill>
                  <bgColor rgb="FFFFC000"/>
                </patternFill>
              </fill>
            </x14:dxf>
          </x14:cfRule>
          <x14:cfRule type="containsText" priority="1390" operator="containsText" id="{B3C0974A-A1CD-45A2-8F5D-682D2339E57A}">
            <xm:f>NOT(ISERROR(SEARCH('Listados Datos'!$D$12,B562)))</xm:f>
            <xm:f>'Listados Datos'!$D$12</xm:f>
            <x14:dxf>
              <font>
                <b/>
                <i val="0"/>
                <color theme="0"/>
              </font>
              <fill>
                <patternFill>
                  <bgColor rgb="FFFFC000"/>
                </patternFill>
              </fill>
            </x14:dxf>
          </x14:cfRule>
          <x14:cfRule type="containsText" priority="1391" operator="containsText" id="{654CAE3B-135C-4B0C-B942-117A81ABF57D}">
            <xm:f>NOT(ISERROR(SEARCH('Listados Datos'!$D$13,B562)))</xm:f>
            <xm:f>'Listados Datos'!$D$13</xm:f>
            <x14:dxf>
              <font>
                <b/>
                <i val="0"/>
                <color theme="0"/>
              </font>
              <fill>
                <patternFill>
                  <bgColor rgb="FFFFC000"/>
                </patternFill>
              </fill>
            </x14:dxf>
          </x14:cfRule>
          <x14:cfRule type="containsText" priority="1392" operator="containsText" id="{3B73356F-B5FD-47ED-AF6D-84BFC3EDBEF5}">
            <xm:f>NOT(ISERROR(SEARCH('Listados Datos'!$D$14,B562)))</xm:f>
            <xm:f>'Listados Datos'!$D$14</xm:f>
            <x14:dxf>
              <font>
                <b/>
                <i val="0"/>
                <color theme="0"/>
              </font>
              <fill>
                <patternFill>
                  <bgColor rgb="FFFF0000"/>
                </patternFill>
              </fill>
            </x14:dxf>
          </x14:cfRule>
          <x14:cfRule type="containsText" priority="1393" operator="containsText" id="{6027AF69-368A-4E9D-9AA9-76E59E78AB3D}">
            <xm:f>NOT(ISERROR(SEARCH('Listados Datos'!$D$15,B562)))</xm:f>
            <xm:f>'Listados Datos'!$D$15</xm:f>
            <x14:dxf>
              <font>
                <b/>
                <i val="0"/>
                <color theme="0"/>
              </font>
              <fill>
                <patternFill>
                  <bgColor rgb="FFFF0000"/>
                </patternFill>
              </fill>
            </x14:dxf>
          </x14:cfRule>
          <x14:cfRule type="containsText" priority="1394" operator="containsText" id="{31BB5399-4BCD-46FE-94C8-76B0008E3823}">
            <xm:f>NOT(ISERROR(SEARCH('Listados Datos'!$D$16,B562)))</xm:f>
            <xm:f>'Listados Datos'!$D$16</xm:f>
            <x14:dxf>
              <font>
                <b/>
                <i val="0"/>
                <color theme="0"/>
              </font>
              <fill>
                <patternFill>
                  <bgColor rgb="FFFF0000"/>
                </patternFill>
              </fill>
            </x14:dxf>
          </x14:cfRule>
          <xm:sqref>B562:B563 B568:B569 B574:B575 B580:B581 B586:B587</xm:sqref>
        </x14:conditionalFormatting>
        <x14:conditionalFormatting xmlns:xm="http://schemas.microsoft.com/office/excel/2006/main">
          <x14:cfRule type="containsText" priority="1175" operator="containsText" id="{2F8846AA-B55D-4E54-824C-10D67F2128DF}">
            <xm:f>NOT(ISERROR(SEARCH('Listados Datos'!$D$3,B598)))</xm:f>
            <xm:f>'Listados Datos'!$D$3</xm:f>
            <x14:dxf>
              <font>
                <b/>
                <i val="0"/>
                <color theme="0"/>
              </font>
              <fill>
                <patternFill>
                  <bgColor rgb="FFC00000"/>
                </patternFill>
              </fill>
            </x14:dxf>
          </x14:cfRule>
          <x14:cfRule type="containsText" priority="1176" operator="containsText" id="{9A679934-D33E-476D-9F5F-62A745BD2E57}">
            <xm:f>NOT(ISERROR(SEARCH('Listados Datos'!$D$4,B598)))</xm:f>
            <xm:f>'Listados Datos'!$D$4</xm:f>
            <x14:dxf>
              <font>
                <b/>
                <i val="0"/>
                <color theme="0"/>
              </font>
              <fill>
                <patternFill>
                  <bgColor rgb="FFC00000"/>
                </patternFill>
              </fill>
            </x14:dxf>
          </x14:cfRule>
          <x14:cfRule type="containsText" priority="1177" operator="containsText" id="{981D7497-BF0B-4B54-8F8D-9094F7EE36C4}">
            <xm:f>NOT(ISERROR(SEARCH('Listados Datos'!$D$5,B598)))</xm:f>
            <xm:f>'Listados Datos'!$D$5</xm:f>
            <x14:dxf>
              <font>
                <b/>
                <i val="0"/>
                <color theme="0"/>
              </font>
              <fill>
                <patternFill>
                  <bgColor rgb="FFC00000"/>
                </patternFill>
              </fill>
            </x14:dxf>
          </x14:cfRule>
          <x14:cfRule type="containsText" priority="1178" operator="containsText" id="{9FA8E00C-6486-463A-B0B3-37317001BE73}">
            <xm:f>NOT(ISERROR(SEARCH('Listados Datos'!$D$6,B598)))</xm:f>
            <xm:f>'Listados Datos'!$D$6</xm:f>
            <x14:dxf>
              <font>
                <b/>
                <i val="0"/>
                <color theme="0"/>
              </font>
              <fill>
                <patternFill>
                  <bgColor rgb="FFE3351F"/>
                </patternFill>
              </fill>
            </x14:dxf>
          </x14:cfRule>
          <x14:cfRule type="containsText" priority="1179" operator="containsText" id="{1CB67583-6841-4330-A167-B2848AC0AB02}">
            <xm:f>NOT(ISERROR(SEARCH('Listados Datos'!$D$7,B598)))</xm:f>
            <xm:f>'Listados Datos'!$D$7</xm:f>
            <x14:dxf>
              <font>
                <b/>
                <i val="0"/>
                <color theme="0"/>
              </font>
              <fill>
                <patternFill>
                  <bgColor rgb="FFE3351F"/>
                </patternFill>
              </fill>
            </x14:dxf>
          </x14:cfRule>
          <x14:cfRule type="containsText" priority="1180" operator="containsText" id="{7DE62013-7435-4148-A1C9-E8DF351B34A1}">
            <xm:f>NOT(ISERROR(SEARCH('Listados Datos'!$D$8,B598)))</xm:f>
            <xm:f>'Listados Datos'!$D$8</xm:f>
            <x14:dxf>
              <font>
                <b/>
                <i val="0"/>
                <color theme="0"/>
              </font>
              <fill>
                <patternFill>
                  <bgColor rgb="FFE3351F"/>
                </patternFill>
              </fill>
            </x14:dxf>
          </x14:cfRule>
          <x14:cfRule type="containsText" priority="1181" operator="containsText" id="{8E97B0C9-507C-4ACE-B123-1A4E4686829F}">
            <xm:f>NOT(ISERROR(SEARCH('Listados Datos'!$D$9,B598)))</xm:f>
            <xm:f>'Listados Datos'!$D$9</xm:f>
            <x14:dxf>
              <font>
                <b/>
                <i val="0"/>
                <color theme="0"/>
              </font>
              <fill>
                <patternFill>
                  <bgColor rgb="FFFFC000"/>
                </patternFill>
              </fill>
            </x14:dxf>
          </x14:cfRule>
          <x14:cfRule type="containsText" priority="1182" operator="containsText" id="{EFD6444C-C075-4280-BED1-56E48B466D2C}">
            <xm:f>NOT(ISERROR(SEARCH('Listados Datos'!$D$10,B598)))</xm:f>
            <xm:f>'Listados Datos'!$D$10</xm:f>
            <x14:dxf>
              <font>
                <b/>
                <i val="0"/>
                <color theme="0"/>
              </font>
              <fill>
                <patternFill>
                  <bgColor rgb="FFFFC000"/>
                </patternFill>
              </fill>
            </x14:dxf>
          </x14:cfRule>
          <x14:cfRule type="containsText" priority="1183" operator="containsText" id="{A2A41502-CA83-4CB0-B30F-C1A7D1E6DD2E}">
            <xm:f>NOT(ISERROR(SEARCH('Listados Datos'!$D$11,B598)))</xm:f>
            <xm:f>'Listados Datos'!$D$11</xm:f>
            <x14:dxf>
              <font>
                <b/>
                <i val="0"/>
                <color theme="0"/>
              </font>
              <fill>
                <patternFill>
                  <bgColor rgb="FFFFC000"/>
                </patternFill>
              </fill>
            </x14:dxf>
          </x14:cfRule>
          <x14:cfRule type="containsText" priority="1184" operator="containsText" id="{71E91881-53FE-4462-BDEE-A293772420B8}">
            <xm:f>NOT(ISERROR(SEARCH('Listados Datos'!$D$12,B598)))</xm:f>
            <xm:f>'Listados Datos'!$D$12</xm:f>
            <x14:dxf>
              <font>
                <b/>
                <i val="0"/>
                <color theme="0"/>
              </font>
              <fill>
                <patternFill>
                  <bgColor rgb="FFFFC000"/>
                </patternFill>
              </fill>
            </x14:dxf>
          </x14:cfRule>
          <x14:cfRule type="containsText" priority="1185" operator="containsText" id="{1959C028-29C4-4655-84C1-CCB77125D7BA}">
            <xm:f>NOT(ISERROR(SEARCH('Listados Datos'!$D$13,B598)))</xm:f>
            <xm:f>'Listados Datos'!$D$13</xm:f>
            <x14:dxf>
              <font>
                <b/>
                <i val="0"/>
                <color theme="0"/>
              </font>
              <fill>
                <patternFill>
                  <bgColor rgb="FFFFC000"/>
                </patternFill>
              </fill>
            </x14:dxf>
          </x14:cfRule>
          <x14:cfRule type="containsText" priority="1186" operator="containsText" id="{B1313513-014E-4685-AE4E-6367BE13D804}">
            <xm:f>NOT(ISERROR(SEARCH('Listados Datos'!$D$14,B598)))</xm:f>
            <xm:f>'Listados Datos'!$D$14</xm:f>
            <x14:dxf>
              <font>
                <b/>
                <i val="0"/>
                <color theme="0"/>
              </font>
              <fill>
                <patternFill>
                  <bgColor rgb="FFFF0000"/>
                </patternFill>
              </fill>
            </x14:dxf>
          </x14:cfRule>
          <x14:cfRule type="containsText" priority="1187" operator="containsText" id="{047EB7A1-36BD-4BAD-A5B1-6E6203920098}">
            <xm:f>NOT(ISERROR(SEARCH('Listados Datos'!$D$15,B598)))</xm:f>
            <xm:f>'Listados Datos'!$D$15</xm:f>
            <x14:dxf>
              <font>
                <b/>
                <i val="0"/>
                <color theme="0"/>
              </font>
              <fill>
                <patternFill>
                  <bgColor rgb="FFFF0000"/>
                </patternFill>
              </fill>
            </x14:dxf>
          </x14:cfRule>
          <x14:cfRule type="containsText" priority="1188" operator="containsText" id="{3AE84D0F-CE77-4991-8F90-49C2FCC12B91}">
            <xm:f>NOT(ISERROR(SEARCH('Listados Datos'!$D$16,B598)))</xm:f>
            <xm:f>'Listados Datos'!$D$16</xm:f>
            <x14:dxf>
              <font>
                <b/>
                <i val="0"/>
                <color theme="0"/>
              </font>
              <fill>
                <patternFill>
                  <bgColor rgb="FFFF0000"/>
                </patternFill>
              </fill>
            </x14:dxf>
          </x14:cfRule>
          <xm:sqref>B598:B599</xm:sqref>
        </x14:conditionalFormatting>
        <x14:conditionalFormatting xmlns:xm="http://schemas.microsoft.com/office/excel/2006/main">
          <x14:cfRule type="containsText" priority="1231" operator="containsText" id="{C5045A1F-2370-4B26-8A0F-4D4096B68515}">
            <xm:f>NOT(ISERROR(SEARCH('Listados Datos'!$P$3,AR601)))</xm:f>
            <xm:f>'Listados Datos'!$P$3</xm:f>
            <x14:dxf>
              <fill>
                <patternFill>
                  <bgColor rgb="FF99CC00"/>
                </patternFill>
              </fill>
            </x14:dxf>
          </x14:cfRule>
          <x14:cfRule type="containsText" priority="1232" operator="containsText" id="{D0611685-4C9E-4D8D-9EE5-FF68BC15CE0F}">
            <xm:f>NOT(ISERROR(SEARCH('Listados Datos'!$P$4,AR601)))</xm:f>
            <xm:f>'Listados Datos'!$P$4</xm:f>
            <x14:dxf>
              <fill>
                <patternFill>
                  <bgColor rgb="FF33CC33"/>
                </patternFill>
              </fill>
            </x14:dxf>
          </x14:cfRule>
          <x14:cfRule type="containsText" priority="1233" operator="containsText" id="{28FDD9B5-BD25-4EB1-A4D0-D2ADEE5A7A2E}">
            <xm:f>NOT(ISERROR(SEARCH('Listados Datos'!$P$5,AR601)))</xm:f>
            <xm:f>'Listados Datos'!$P$5</xm:f>
            <x14:dxf>
              <fill>
                <patternFill>
                  <bgColor rgb="FFFFFF00"/>
                </patternFill>
              </fill>
            </x14:dxf>
          </x14:cfRule>
          <x14:cfRule type="containsText" priority="1234" operator="containsText" id="{B236B0D2-2B40-43EC-83BD-982131B28C56}">
            <xm:f>NOT(ISERROR(SEARCH('Listados Datos'!$P$6,AR601)))</xm:f>
            <xm:f>'Listados Datos'!$P$6</xm:f>
            <x14:dxf>
              <fill>
                <patternFill>
                  <bgColor rgb="FFFFC000"/>
                </patternFill>
              </fill>
            </x14:dxf>
          </x14:cfRule>
          <x14:cfRule type="containsText" priority="1235" operator="containsText" id="{83C1A3BF-44A8-496D-97CC-7314E358FA24}">
            <xm:f>NOT(ISERROR(SEARCH('Listados Datos'!$P$7,AR601)))</xm:f>
            <xm:f>'Listados Datos'!$P$7</xm:f>
            <x14:dxf>
              <fill>
                <patternFill>
                  <bgColor rgb="FFFF0000"/>
                </patternFill>
              </fill>
            </x14:dxf>
          </x14:cfRule>
          <xm:sqref>AR601</xm:sqref>
        </x14:conditionalFormatting>
        <x14:conditionalFormatting xmlns:xm="http://schemas.microsoft.com/office/excel/2006/main">
          <x14:cfRule type="containsText" priority="1297" operator="containsText" id="{DA090750-22A0-4F4C-BB8E-AD0BC5000CB7}">
            <xm:f>NOT(ISERROR(SEARCH('Listados Datos'!$T$3,AT603)))</xm:f>
            <xm:f>'Listados Datos'!$T$3</xm:f>
            <x14:dxf>
              <fill>
                <patternFill patternType="solid">
                  <bgColor rgb="FFC00000"/>
                </patternFill>
              </fill>
            </x14:dxf>
          </x14:cfRule>
          <x14:cfRule type="containsText" priority="1298" operator="containsText" id="{F502C792-3168-44FB-B5C2-E90E66EA0AA9}">
            <xm:f>NOT(ISERROR(SEARCH('Listados Datos'!$T$4,AT603)))</xm:f>
            <xm:f>'Listados Datos'!$T$4</xm:f>
            <x14:dxf>
              <font>
                <b/>
                <i val="0"/>
                <color theme="0"/>
              </font>
              <fill>
                <patternFill>
                  <bgColor rgb="FFE26B0A"/>
                </patternFill>
              </fill>
            </x14:dxf>
          </x14:cfRule>
          <x14:cfRule type="containsText" priority="1299" operator="containsText" id="{0AC82E18-13F8-4472-B495-7B3DCEE4C239}">
            <xm:f>NOT(ISERROR(SEARCH('Listados Datos'!$T$5,AT603)))</xm:f>
            <xm:f>'Listados Datos'!$T$5</xm:f>
            <x14:dxf>
              <font>
                <b/>
                <i val="0"/>
                <color auto="1"/>
              </font>
              <fill>
                <patternFill>
                  <bgColor rgb="FFFFFF00"/>
                </patternFill>
              </fill>
            </x14:dxf>
          </x14:cfRule>
          <x14:cfRule type="containsText" priority="1300" operator="containsText" id="{EA479226-217E-4B74-B5DA-FFF24D8D674A}">
            <xm:f>NOT(ISERROR(SEARCH('Listados Datos'!$T$6,AT603)))</xm:f>
            <xm:f>'Listados Datos'!$T$6</xm:f>
            <x14:dxf>
              <font>
                <b/>
                <i val="0"/>
              </font>
              <fill>
                <patternFill>
                  <bgColor rgb="FF92D050"/>
                </patternFill>
              </fill>
            </x14:dxf>
          </x14:cfRule>
          <xm:sqref>AT603</xm:sqref>
        </x14:conditionalFormatting>
        <x14:conditionalFormatting xmlns:xm="http://schemas.microsoft.com/office/excel/2006/main">
          <x14:cfRule type="containsText" priority="1287" operator="containsText" id="{8E062F0D-86A1-4905-BC9C-2B247F667092}">
            <xm:f>NOT(ISERROR(SEARCH('Listados Datos'!$P$3,AR603)))</xm:f>
            <xm:f>'Listados Datos'!$P$3</xm:f>
            <x14:dxf>
              <fill>
                <patternFill>
                  <bgColor rgb="FF99CC00"/>
                </patternFill>
              </fill>
            </x14:dxf>
          </x14:cfRule>
          <x14:cfRule type="containsText" priority="1288" operator="containsText" id="{F675AAD2-F2E4-4D25-A111-A9F30C803082}">
            <xm:f>NOT(ISERROR(SEARCH('Listados Datos'!$P$4,AR603)))</xm:f>
            <xm:f>'Listados Datos'!$P$4</xm:f>
            <x14:dxf>
              <fill>
                <patternFill>
                  <bgColor rgb="FF33CC33"/>
                </patternFill>
              </fill>
            </x14:dxf>
          </x14:cfRule>
          <x14:cfRule type="containsText" priority="1289" operator="containsText" id="{06D1D418-35B9-4005-8C35-FAEA6F7DC108}">
            <xm:f>NOT(ISERROR(SEARCH('Listados Datos'!$P$5,AR603)))</xm:f>
            <xm:f>'Listados Datos'!$P$5</xm:f>
            <x14:dxf>
              <fill>
                <patternFill>
                  <bgColor rgb="FFFFFF00"/>
                </patternFill>
              </fill>
            </x14:dxf>
          </x14:cfRule>
          <x14:cfRule type="containsText" priority="1290" operator="containsText" id="{E56BC1D6-D063-4FCD-AA17-3F820B5D5249}">
            <xm:f>NOT(ISERROR(SEARCH('Listados Datos'!$P$6,AR603)))</xm:f>
            <xm:f>'Listados Datos'!$P$6</xm:f>
            <x14:dxf>
              <fill>
                <patternFill>
                  <bgColor rgb="FFFFC000"/>
                </patternFill>
              </fill>
            </x14:dxf>
          </x14:cfRule>
          <x14:cfRule type="containsText" priority="1291" operator="containsText" id="{AC9C79C7-3A7E-4556-AA81-F8EB511134D1}">
            <xm:f>NOT(ISERROR(SEARCH('Listados Datos'!$P$7,AR603)))</xm:f>
            <xm:f>'Listados Datos'!$P$7</xm:f>
            <x14:dxf>
              <fill>
                <patternFill>
                  <bgColor rgb="FFFF0000"/>
                </patternFill>
              </fill>
            </x14:dxf>
          </x14:cfRule>
          <xm:sqref>AR603</xm:sqref>
        </x14:conditionalFormatting>
        <x14:conditionalFormatting xmlns:xm="http://schemas.microsoft.com/office/excel/2006/main">
          <x14:cfRule type="containsText" priority="1255" operator="containsText" id="{3817F228-B14B-4D49-9F99-F2312787123C}">
            <xm:f>NOT(ISERROR(SEARCH('Listados Datos'!$T$3,AT600)))</xm:f>
            <xm:f>'Listados Datos'!$T$3</xm:f>
            <x14:dxf>
              <fill>
                <patternFill patternType="solid">
                  <bgColor rgb="FFC00000"/>
                </patternFill>
              </fill>
            </x14:dxf>
          </x14:cfRule>
          <x14:cfRule type="containsText" priority="1256" operator="containsText" id="{17F5EA68-4ED2-4B85-8212-6268331C3D24}">
            <xm:f>NOT(ISERROR(SEARCH('Listados Datos'!$T$4,AT600)))</xm:f>
            <xm:f>'Listados Datos'!$T$4</xm:f>
            <x14:dxf>
              <font>
                <b/>
                <i val="0"/>
                <color theme="0"/>
              </font>
              <fill>
                <patternFill>
                  <bgColor rgb="FFE26B0A"/>
                </patternFill>
              </fill>
            </x14:dxf>
          </x14:cfRule>
          <x14:cfRule type="containsText" priority="1257" operator="containsText" id="{39BD515D-E6DE-4B9B-B769-64A184320EEC}">
            <xm:f>NOT(ISERROR(SEARCH('Listados Datos'!$T$5,AT600)))</xm:f>
            <xm:f>'Listados Datos'!$T$5</xm:f>
            <x14:dxf>
              <font>
                <b/>
                <i val="0"/>
                <color auto="1"/>
              </font>
              <fill>
                <patternFill>
                  <bgColor rgb="FFFFFF00"/>
                </patternFill>
              </fill>
            </x14:dxf>
          </x14:cfRule>
          <x14:cfRule type="containsText" priority="1258" operator="containsText" id="{3D2AAF3C-DE04-4F81-8C0E-74330790F94D}">
            <xm:f>NOT(ISERROR(SEARCH('Listados Datos'!$T$6,AT600)))</xm:f>
            <xm:f>'Listados Datos'!$T$6</xm:f>
            <x14:dxf>
              <font>
                <b/>
                <i val="0"/>
              </font>
              <fill>
                <patternFill>
                  <bgColor rgb="FF92D050"/>
                </patternFill>
              </fill>
            </x14:dxf>
          </x14:cfRule>
          <xm:sqref>AT600</xm:sqref>
        </x14:conditionalFormatting>
        <x14:conditionalFormatting xmlns:xm="http://schemas.microsoft.com/office/excel/2006/main">
          <x14:cfRule type="containsText" priority="1245" operator="containsText" id="{0CF001F4-8E13-4AAF-8651-6D314F79B9C7}">
            <xm:f>NOT(ISERROR(SEARCH('Listados Datos'!$P$3,AR600)))</xm:f>
            <xm:f>'Listados Datos'!$P$3</xm:f>
            <x14:dxf>
              <fill>
                <patternFill>
                  <bgColor rgb="FF99CC00"/>
                </patternFill>
              </fill>
            </x14:dxf>
          </x14:cfRule>
          <x14:cfRule type="containsText" priority="1246" operator="containsText" id="{28405A8B-408E-4112-82D8-743F242A2C3D}">
            <xm:f>NOT(ISERROR(SEARCH('Listados Datos'!$P$4,AR600)))</xm:f>
            <xm:f>'Listados Datos'!$P$4</xm:f>
            <x14:dxf>
              <fill>
                <patternFill>
                  <bgColor rgb="FF33CC33"/>
                </patternFill>
              </fill>
            </x14:dxf>
          </x14:cfRule>
          <x14:cfRule type="containsText" priority="1247" operator="containsText" id="{C5C7D63C-A55F-4517-9165-7AFB0682BC4D}">
            <xm:f>NOT(ISERROR(SEARCH('Listados Datos'!$P$5,AR600)))</xm:f>
            <xm:f>'Listados Datos'!$P$5</xm:f>
            <x14:dxf>
              <fill>
                <patternFill>
                  <bgColor rgb="FFFFFF00"/>
                </patternFill>
              </fill>
            </x14:dxf>
          </x14:cfRule>
          <x14:cfRule type="containsText" priority="1248" operator="containsText" id="{8530C536-EF5E-4949-9697-53694C3E96A8}">
            <xm:f>NOT(ISERROR(SEARCH('Listados Datos'!$P$6,AR600)))</xm:f>
            <xm:f>'Listados Datos'!$P$6</xm:f>
            <x14:dxf>
              <fill>
                <patternFill>
                  <bgColor rgb="FFFFC000"/>
                </patternFill>
              </fill>
            </x14:dxf>
          </x14:cfRule>
          <x14:cfRule type="containsText" priority="1249" operator="containsText" id="{86F11DE6-745E-4781-8CA2-9508DB6A4C9E}">
            <xm:f>NOT(ISERROR(SEARCH('Listados Datos'!$P$7,AR600)))</xm:f>
            <xm:f>'Listados Datos'!$P$7</xm:f>
            <x14:dxf>
              <fill>
                <patternFill>
                  <bgColor rgb="FFFF0000"/>
                </patternFill>
              </fill>
            </x14:dxf>
          </x14:cfRule>
          <xm:sqref>AR600</xm:sqref>
        </x14:conditionalFormatting>
        <x14:conditionalFormatting xmlns:xm="http://schemas.microsoft.com/office/excel/2006/main">
          <x14:cfRule type="containsText" priority="1363" operator="containsText" id="{E9927796-1990-474E-975D-DDFA20411AE2}">
            <xm:f>NOT(ISERROR(SEARCH('Listados Datos'!$T$3,AF598)))</xm:f>
            <xm:f>'Listados Datos'!$T$3</xm:f>
            <x14:dxf>
              <fill>
                <patternFill patternType="solid">
                  <bgColor rgb="FFC00000"/>
                </patternFill>
              </fill>
            </x14:dxf>
          </x14:cfRule>
          <x14:cfRule type="containsText" priority="1364" operator="containsText" id="{7830BD6A-173B-4720-90CE-056D8454BEA0}">
            <xm:f>NOT(ISERROR(SEARCH('Listados Datos'!$T$4,AF598)))</xm:f>
            <xm:f>'Listados Datos'!$T$4</xm:f>
            <x14:dxf>
              <font>
                <b/>
                <i val="0"/>
                <color theme="0"/>
              </font>
              <fill>
                <patternFill>
                  <bgColor rgb="FFE26B0A"/>
                </patternFill>
              </fill>
            </x14:dxf>
          </x14:cfRule>
          <x14:cfRule type="containsText" priority="1365" operator="containsText" id="{424E5DEC-ACBF-496C-9E88-FFAEF861B1A1}">
            <xm:f>NOT(ISERROR(SEARCH('Listados Datos'!$T$5,AF598)))</xm:f>
            <xm:f>'Listados Datos'!$T$5</xm:f>
            <x14:dxf>
              <font>
                <b/>
                <i val="0"/>
                <color auto="1"/>
              </font>
              <fill>
                <patternFill>
                  <bgColor rgb="FFFFFF00"/>
                </patternFill>
              </fill>
            </x14:dxf>
          </x14:cfRule>
          <x14:cfRule type="containsText" priority="1366" operator="containsText" id="{C4AF0353-E378-4838-AA84-0C1941D200BD}">
            <xm:f>NOT(ISERROR(SEARCH('Listados Datos'!$T$6,AF598)))</xm:f>
            <xm:f>'Listados Datos'!$T$6</xm:f>
            <x14:dxf>
              <font>
                <b/>
                <i val="0"/>
              </font>
              <fill>
                <patternFill>
                  <bgColor rgb="FF92D050"/>
                </patternFill>
              </fill>
            </x14:dxf>
          </x14:cfRule>
          <xm:sqref>AF598:AF599 AF603</xm:sqref>
        </x14:conditionalFormatting>
        <x14:conditionalFormatting xmlns:xm="http://schemas.microsoft.com/office/excel/2006/main">
          <x14:cfRule type="containsText" priority="1359" operator="containsText" id="{421E3CDF-EB46-4527-B878-8B878FAC8932}">
            <xm:f>NOT(ISERROR(SEARCH('Listados Datos'!$T$3,AB598)))</xm:f>
            <xm:f>'Listados Datos'!$T$3</xm:f>
            <x14:dxf>
              <fill>
                <patternFill patternType="solid">
                  <bgColor rgb="FFC00000"/>
                </patternFill>
              </fill>
            </x14:dxf>
          </x14:cfRule>
          <x14:cfRule type="containsText" priority="1360" operator="containsText" id="{D4FE2BF4-F882-4380-B28D-E38DFBA9569C}">
            <xm:f>NOT(ISERROR(SEARCH('Listados Datos'!$T$4,AB598)))</xm:f>
            <xm:f>'Listados Datos'!$T$4</xm:f>
            <x14:dxf>
              <font>
                <b/>
                <i val="0"/>
                <color theme="0"/>
              </font>
              <fill>
                <patternFill>
                  <bgColor rgb="FFE26B0A"/>
                </patternFill>
              </fill>
            </x14:dxf>
          </x14:cfRule>
          <x14:cfRule type="containsText" priority="1361" operator="containsText" id="{E1B60191-8BFF-4BF5-B4A8-7495C4B4DEDC}">
            <xm:f>NOT(ISERROR(SEARCH('Listados Datos'!$T$5,AB598)))</xm:f>
            <xm:f>'Listados Datos'!$T$5</xm:f>
            <x14:dxf>
              <font>
                <b/>
                <i val="0"/>
                <color auto="1"/>
              </font>
              <fill>
                <patternFill>
                  <bgColor rgb="FFFFFF00"/>
                </patternFill>
              </fill>
            </x14:dxf>
          </x14:cfRule>
          <x14:cfRule type="containsText" priority="1362" operator="containsText" id="{0B2CB787-0874-4AB9-98BB-07DCD7E12E03}">
            <xm:f>NOT(ISERROR(SEARCH('Listados Datos'!$T$6,AB598)))</xm:f>
            <xm:f>'Listados Datos'!$T$6</xm:f>
            <x14:dxf>
              <font>
                <b/>
                <i val="0"/>
              </font>
              <fill>
                <patternFill>
                  <bgColor rgb="FF92D050"/>
                </patternFill>
              </fill>
            </x14:dxf>
          </x14:cfRule>
          <xm:sqref>AB598:AB599</xm:sqref>
        </x14:conditionalFormatting>
        <x14:conditionalFormatting xmlns:xm="http://schemas.microsoft.com/office/excel/2006/main">
          <x14:cfRule type="containsText" priority="1349" operator="containsText" id="{D1B83659-9351-44F3-88DE-D19A2344B40D}">
            <xm:f>NOT(ISERROR(SEARCH('Listados Datos'!$P$3,Z598)))</xm:f>
            <xm:f>'Listados Datos'!$P$3</xm:f>
            <x14:dxf>
              <fill>
                <patternFill>
                  <bgColor rgb="FF99CC00"/>
                </patternFill>
              </fill>
            </x14:dxf>
          </x14:cfRule>
          <x14:cfRule type="containsText" priority="1350" operator="containsText" id="{FF85D798-F6A3-4387-9F17-6F4CD2EC15DA}">
            <xm:f>NOT(ISERROR(SEARCH('Listados Datos'!$P$4,Z598)))</xm:f>
            <xm:f>'Listados Datos'!$P$4</xm:f>
            <x14:dxf>
              <fill>
                <patternFill>
                  <bgColor rgb="FF33CC33"/>
                </patternFill>
              </fill>
            </x14:dxf>
          </x14:cfRule>
          <x14:cfRule type="containsText" priority="1351" operator="containsText" id="{4FAEC644-419C-46C0-82DD-7015AC523FDF}">
            <xm:f>NOT(ISERROR(SEARCH('Listados Datos'!$P$5,Z598)))</xm:f>
            <xm:f>'Listados Datos'!$P$5</xm:f>
            <x14:dxf>
              <fill>
                <patternFill>
                  <bgColor rgb="FFFFFF00"/>
                </patternFill>
              </fill>
            </x14:dxf>
          </x14:cfRule>
          <x14:cfRule type="containsText" priority="1352" operator="containsText" id="{AD1C767E-F8C1-405C-B73B-6B8F5CB53AB6}">
            <xm:f>NOT(ISERROR(SEARCH('Listados Datos'!$P$6,Z598)))</xm:f>
            <xm:f>'Listados Datos'!$P$6</xm:f>
            <x14:dxf>
              <fill>
                <patternFill>
                  <bgColor rgb="FFFFC000"/>
                </patternFill>
              </fill>
            </x14:dxf>
          </x14:cfRule>
          <x14:cfRule type="containsText" priority="1353" operator="containsText" id="{1600095D-8B70-428B-85DA-946ED74AD43A}">
            <xm:f>NOT(ISERROR(SEARCH('Listados Datos'!$P$7,Z598)))</xm:f>
            <xm:f>'Listados Datos'!$P$7</xm:f>
            <x14:dxf>
              <fill>
                <patternFill>
                  <bgColor rgb="FFFF0000"/>
                </patternFill>
              </fill>
            </x14:dxf>
          </x14:cfRule>
          <xm:sqref>Z598:Z599</xm:sqref>
        </x14:conditionalFormatting>
        <x14:conditionalFormatting xmlns:xm="http://schemas.microsoft.com/office/excel/2006/main">
          <x14:cfRule type="containsText" priority="1325" operator="containsText" id="{90CD43FC-7373-464F-8301-0EAEC68C798A}">
            <xm:f>NOT(ISERROR(SEARCH('Listados Datos'!$T$3,AT598)))</xm:f>
            <xm:f>'Listados Datos'!$T$3</xm:f>
            <x14:dxf>
              <fill>
                <patternFill patternType="solid">
                  <bgColor rgb="FFC00000"/>
                </patternFill>
              </fill>
            </x14:dxf>
          </x14:cfRule>
          <x14:cfRule type="containsText" priority="1326" operator="containsText" id="{0BBB3786-4D9B-47DB-9351-FAC5B718EF31}">
            <xm:f>NOT(ISERROR(SEARCH('Listados Datos'!$T$4,AT598)))</xm:f>
            <xm:f>'Listados Datos'!$T$4</xm:f>
            <x14:dxf>
              <font>
                <b/>
                <i val="0"/>
                <color theme="0"/>
              </font>
              <fill>
                <patternFill>
                  <bgColor rgb="FFE26B0A"/>
                </patternFill>
              </fill>
            </x14:dxf>
          </x14:cfRule>
          <x14:cfRule type="containsText" priority="1327" operator="containsText" id="{06FA7ECD-B581-41D3-B45B-7D86C3AF90F5}">
            <xm:f>NOT(ISERROR(SEARCH('Listados Datos'!$T$5,AT598)))</xm:f>
            <xm:f>'Listados Datos'!$T$5</xm:f>
            <x14:dxf>
              <font>
                <b/>
                <i val="0"/>
                <color auto="1"/>
              </font>
              <fill>
                <patternFill>
                  <bgColor rgb="FFFFFF00"/>
                </patternFill>
              </fill>
            </x14:dxf>
          </x14:cfRule>
          <x14:cfRule type="containsText" priority="1328" operator="containsText" id="{8A2AF150-D91A-44D0-92CC-00013D781E43}">
            <xm:f>NOT(ISERROR(SEARCH('Listados Datos'!$T$6,AT598)))</xm:f>
            <xm:f>'Listados Datos'!$T$6</xm:f>
            <x14:dxf>
              <font>
                <b/>
                <i val="0"/>
              </font>
              <fill>
                <patternFill>
                  <bgColor rgb="FF92D050"/>
                </patternFill>
              </fill>
            </x14:dxf>
          </x14:cfRule>
          <xm:sqref>AT598</xm:sqref>
        </x14:conditionalFormatting>
        <x14:conditionalFormatting xmlns:xm="http://schemas.microsoft.com/office/excel/2006/main">
          <x14:cfRule type="containsText" priority="1315" operator="containsText" id="{3F8D8F76-69F2-4B42-BA19-74BC366F1D76}">
            <xm:f>NOT(ISERROR(SEARCH('Listados Datos'!$P$3,AR598)))</xm:f>
            <xm:f>'Listados Datos'!$P$3</xm:f>
            <x14:dxf>
              <fill>
                <patternFill>
                  <bgColor rgb="FF99CC00"/>
                </patternFill>
              </fill>
            </x14:dxf>
          </x14:cfRule>
          <x14:cfRule type="containsText" priority="1316" operator="containsText" id="{392E7847-8B60-4F89-8839-C211CC84378A}">
            <xm:f>NOT(ISERROR(SEARCH('Listados Datos'!$P$4,AR598)))</xm:f>
            <xm:f>'Listados Datos'!$P$4</xm:f>
            <x14:dxf>
              <fill>
                <patternFill>
                  <bgColor rgb="FF33CC33"/>
                </patternFill>
              </fill>
            </x14:dxf>
          </x14:cfRule>
          <x14:cfRule type="containsText" priority="1317" operator="containsText" id="{A520C8B5-2E39-41B0-91B9-EB3D61EB87AF}">
            <xm:f>NOT(ISERROR(SEARCH('Listados Datos'!$P$5,AR598)))</xm:f>
            <xm:f>'Listados Datos'!$P$5</xm:f>
            <x14:dxf>
              <fill>
                <patternFill>
                  <bgColor rgb="FFFFFF00"/>
                </patternFill>
              </fill>
            </x14:dxf>
          </x14:cfRule>
          <x14:cfRule type="containsText" priority="1318" operator="containsText" id="{96693073-2E89-44BE-988B-353997A74F36}">
            <xm:f>NOT(ISERROR(SEARCH('Listados Datos'!$P$6,AR598)))</xm:f>
            <xm:f>'Listados Datos'!$P$6</xm:f>
            <x14:dxf>
              <fill>
                <patternFill>
                  <bgColor rgb="FFFFC000"/>
                </patternFill>
              </fill>
            </x14:dxf>
          </x14:cfRule>
          <x14:cfRule type="containsText" priority="1319" operator="containsText" id="{1896B8E7-0A70-422B-9E43-730E312A2DFD}">
            <xm:f>NOT(ISERROR(SEARCH('Listados Datos'!$P$7,AR598)))</xm:f>
            <xm:f>'Listados Datos'!$P$7</xm:f>
            <x14:dxf>
              <fill>
                <patternFill>
                  <bgColor rgb="FFFF0000"/>
                </patternFill>
              </fill>
            </x14:dxf>
          </x14:cfRule>
          <xm:sqref>AR598</xm:sqref>
        </x14:conditionalFormatting>
        <x14:conditionalFormatting xmlns:xm="http://schemas.microsoft.com/office/excel/2006/main">
          <x14:cfRule type="containsText" priority="1311" operator="containsText" id="{23A8FD98-B4D4-48D6-A312-92D72E6A6607}">
            <xm:f>NOT(ISERROR(SEARCH('Listados Datos'!$T$3,AT599)))</xm:f>
            <xm:f>'Listados Datos'!$T$3</xm:f>
            <x14:dxf>
              <fill>
                <patternFill patternType="solid">
                  <bgColor rgb="FFC00000"/>
                </patternFill>
              </fill>
            </x14:dxf>
          </x14:cfRule>
          <x14:cfRule type="containsText" priority="1312" operator="containsText" id="{F8F8BB31-AD6D-43A1-AFE3-F30857D9E57B}">
            <xm:f>NOT(ISERROR(SEARCH('Listados Datos'!$T$4,AT599)))</xm:f>
            <xm:f>'Listados Datos'!$T$4</xm:f>
            <x14:dxf>
              <font>
                <b/>
                <i val="0"/>
                <color theme="0"/>
              </font>
              <fill>
                <patternFill>
                  <bgColor rgb="FFE26B0A"/>
                </patternFill>
              </fill>
            </x14:dxf>
          </x14:cfRule>
          <x14:cfRule type="containsText" priority="1313" operator="containsText" id="{A70E4F18-2744-49ED-8554-3AAF0A4014B3}">
            <xm:f>NOT(ISERROR(SEARCH('Listados Datos'!$T$5,AT599)))</xm:f>
            <xm:f>'Listados Datos'!$T$5</xm:f>
            <x14:dxf>
              <font>
                <b/>
                <i val="0"/>
                <color auto="1"/>
              </font>
              <fill>
                <patternFill>
                  <bgColor rgb="FFFFFF00"/>
                </patternFill>
              </fill>
            </x14:dxf>
          </x14:cfRule>
          <x14:cfRule type="containsText" priority="1314" operator="containsText" id="{B9E5F42C-0301-4C69-8862-0134065F3A05}">
            <xm:f>NOT(ISERROR(SEARCH('Listados Datos'!$T$6,AT599)))</xm:f>
            <xm:f>'Listados Datos'!$T$6</xm:f>
            <x14:dxf>
              <font>
                <b/>
                <i val="0"/>
              </font>
              <fill>
                <patternFill>
                  <bgColor rgb="FF92D050"/>
                </patternFill>
              </fill>
            </x14:dxf>
          </x14:cfRule>
          <xm:sqref>AT599</xm:sqref>
        </x14:conditionalFormatting>
        <x14:conditionalFormatting xmlns:xm="http://schemas.microsoft.com/office/excel/2006/main">
          <x14:cfRule type="containsText" priority="1301" operator="containsText" id="{14EA5E18-FF8C-4642-9C26-85D2777EB4C1}">
            <xm:f>NOT(ISERROR(SEARCH('Listados Datos'!$P$3,AR599)))</xm:f>
            <xm:f>'Listados Datos'!$P$3</xm:f>
            <x14:dxf>
              <fill>
                <patternFill>
                  <bgColor rgb="FF99CC00"/>
                </patternFill>
              </fill>
            </x14:dxf>
          </x14:cfRule>
          <x14:cfRule type="containsText" priority="1302" operator="containsText" id="{C7F064C2-9F69-43CD-A711-EBD77F15B161}">
            <xm:f>NOT(ISERROR(SEARCH('Listados Datos'!$P$4,AR599)))</xm:f>
            <xm:f>'Listados Datos'!$P$4</xm:f>
            <x14:dxf>
              <fill>
                <patternFill>
                  <bgColor rgb="FF33CC33"/>
                </patternFill>
              </fill>
            </x14:dxf>
          </x14:cfRule>
          <x14:cfRule type="containsText" priority="1303" operator="containsText" id="{DCABAD08-83B8-46FB-B973-4EBAB96C881F}">
            <xm:f>NOT(ISERROR(SEARCH('Listados Datos'!$P$5,AR599)))</xm:f>
            <xm:f>'Listados Datos'!$P$5</xm:f>
            <x14:dxf>
              <fill>
                <patternFill>
                  <bgColor rgb="FFFFFF00"/>
                </patternFill>
              </fill>
            </x14:dxf>
          </x14:cfRule>
          <x14:cfRule type="containsText" priority="1304" operator="containsText" id="{642E3F71-9658-47FC-948D-06A685C40C0B}">
            <xm:f>NOT(ISERROR(SEARCH('Listados Datos'!$P$6,AR599)))</xm:f>
            <xm:f>'Listados Datos'!$P$6</xm:f>
            <x14:dxf>
              <fill>
                <patternFill>
                  <bgColor rgb="FFFFC000"/>
                </patternFill>
              </fill>
            </x14:dxf>
          </x14:cfRule>
          <x14:cfRule type="containsText" priority="1305" operator="containsText" id="{95469533-D06C-451B-A568-B018B3D2C9BF}">
            <xm:f>NOT(ISERROR(SEARCH('Listados Datos'!$P$7,AR599)))</xm:f>
            <xm:f>'Listados Datos'!$P$7</xm:f>
            <x14:dxf>
              <fill>
                <patternFill>
                  <bgColor rgb="FFFF0000"/>
                </patternFill>
              </fill>
            </x14:dxf>
          </x14:cfRule>
          <xm:sqref>AR599</xm:sqref>
        </x14:conditionalFormatting>
        <x14:conditionalFormatting xmlns:xm="http://schemas.microsoft.com/office/excel/2006/main">
          <x14:cfRule type="containsText" priority="1283" operator="containsText" id="{5A2EC1FC-C63D-4498-900B-DEA79C152A1B}">
            <xm:f>NOT(ISERROR(SEARCH('Listados Datos'!$T$3,AF600)))</xm:f>
            <xm:f>'Listados Datos'!$T$3</xm:f>
            <x14:dxf>
              <fill>
                <patternFill patternType="solid">
                  <bgColor rgb="FFC00000"/>
                </patternFill>
              </fill>
            </x14:dxf>
          </x14:cfRule>
          <x14:cfRule type="containsText" priority="1284" operator="containsText" id="{9B20FC47-5878-411E-8A9D-C3242DC0D6DC}">
            <xm:f>NOT(ISERROR(SEARCH('Listados Datos'!$T$4,AF600)))</xm:f>
            <xm:f>'Listados Datos'!$T$4</xm:f>
            <x14:dxf>
              <font>
                <b/>
                <i val="0"/>
                <color theme="0"/>
              </font>
              <fill>
                <patternFill>
                  <bgColor rgb="FFE26B0A"/>
                </patternFill>
              </fill>
            </x14:dxf>
          </x14:cfRule>
          <x14:cfRule type="containsText" priority="1285" operator="containsText" id="{6F6FB733-0601-4D63-8FB9-3F106F778A36}">
            <xm:f>NOT(ISERROR(SEARCH('Listados Datos'!$T$5,AF600)))</xm:f>
            <xm:f>'Listados Datos'!$T$5</xm:f>
            <x14:dxf>
              <font>
                <b/>
                <i val="0"/>
                <color auto="1"/>
              </font>
              <fill>
                <patternFill>
                  <bgColor rgb="FFFFFF00"/>
                </patternFill>
              </fill>
            </x14:dxf>
          </x14:cfRule>
          <x14:cfRule type="containsText" priority="1286" operator="containsText" id="{3F65D85B-F626-4E5C-909D-5D11BA537D33}">
            <xm:f>NOT(ISERROR(SEARCH('Listados Datos'!$T$6,AF600)))</xm:f>
            <xm:f>'Listados Datos'!$T$6</xm:f>
            <x14:dxf>
              <font>
                <b/>
                <i val="0"/>
              </font>
              <fill>
                <patternFill>
                  <bgColor rgb="FF92D050"/>
                </patternFill>
              </fill>
            </x14:dxf>
          </x14:cfRule>
          <xm:sqref>AF600:AF601</xm:sqref>
        </x14:conditionalFormatting>
        <x14:conditionalFormatting xmlns:xm="http://schemas.microsoft.com/office/excel/2006/main">
          <x14:cfRule type="containsText" priority="1279" operator="containsText" id="{050829A9-EF11-4EFD-B8E2-75843F878E3F}">
            <xm:f>NOT(ISERROR(SEARCH('Listados Datos'!$T$3,AB600)))</xm:f>
            <xm:f>'Listados Datos'!$T$3</xm:f>
            <x14:dxf>
              <fill>
                <patternFill patternType="solid">
                  <bgColor rgb="FFC00000"/>
                </patternFill>
              </fill>
            </x14:dxf>
          </x14:cfRule>
          <x14:cfRule type="containsText" priority="1280" operator="containsText" id="{FCC38415-A531-4A81-AD96-709906380426}">
            <xm:f>NOT(ISERROR(SEARCH('Listados Datos'!$T$4,AB600)))</xm:f>
            <xm:f>'Listados Datos'!$T$4</xm:f>
            <x14:dxf>
              <font>
                <b/>
                <i val="0"/>
                <color theme="0"/>
              </font>
              <fill>
                <patternFill>
                  <bgColor rgb="FFE26B0A"/>
                </patternFill>
              </fill>
            </x14:dxf>
          </x14:cfRule>
          <x14:cfRule type="containsText" priority="1281" operator="containsText" id="{67052FBA-5796-4FC5-B940-CA01B377BCB8}">
            <xm:f>NOT(ISERROR(SEARCH('Listados Datos'!$T$5,AB600)))</xm:f>
            <xm:f>'Listados Datos'!$T$5</xm:f>
            <x14:dxf>
              <font>
                <b/>
                <i val="0"/>
                <color auto="1"/>
              </font>
              <fill>
                <patternFill>
                  <bgColor rgb="FFFFFF00"/>
                </patternFill>
              </fill>
            </x14:dxf>
          </x14:cfRule>
          <x14:cfRule type="containsText" priority="1282" operator="containsText" id="{3BF57070-BC7E-4222-9C4B-4BFFADCF0A33}">
            <xm:f>NOT(ISERROR(SEARCH('Listados Datos'!$T$6,AB600)))</xm:f>
            <xm:f>'Listados Datos'!$T$6</xm:f>
            <x14:dxf>
              <font>
                <b/>
                <i val="0"/>
              </font>
              <fill>
                <patternFill>
                  <bgColor rgb="FF92D050"/>
                </patternFill>
              </fill>
            </x14:dxf>
          </x14:cfRule>
          <xm:sqref>AB600:AB601</xm:sqref>
        </x14:conditionalFormatting>
        <x14:conditionalFormatting xmlns:xm="http://schemas.microsoft.com/office/excel/2006/main">
          <x14:cfRule type="containsText" priority="1269" operator="containsText" id="{829D56D2-A495-4E27-B019-728D44DEEDA4}">
            <xm:f>NOT(ISERROR(SEARCH('Listados Datos'!$P$3,Z600)))</xm:f>
            <xm:f>'Listados Datos'!$P$3</xm:f>
            <x14:dxf>
              <fill>
                <patternFill>
                  <bgColor rgb="FF99CC00"/>
                </patternFill>
              </fill>
            </x14:dxf>
          </x14:cfRule>
          <x14:cfRule type="containsText" priority="1270" operator="containsText" id="{6F76593A-FC39-45DC-87C8-CF720C567488}">
            <xm:f>NOT(ISERROR(SEARCH('Listados Datos'!$P$4,Z600)))</xm:f>
            <xm:f>'Listados Datos'!$P$4</xm:f>
            <x14:dxf>
              <fill>
                <patternFill>
                  <bgColor rgb="FF33CC33"/>
                </patternFill>
              </fill>
            </x14:dxf>
          </x14:cfRule>
          <x14:cfRule type="containsText" priority="1271" operator="containsText" id="{D2E0B535-3670-46D7-BFE9-5C31DB294CA3}">
            <xm:f>NOT(ISERROR(SEARCH('Listados Datos'!$P$5,Z600)))</xm:f>
            <xm:f>'Listados Datos'!$P$5</xm:f>
            <x14:dxf>
              <fill>
                <patternFill>
                  <bgColor rgb="FFFFFF00"/>
                </patternFill>
              </fill>
            </x14:dxf>
          </x14:cfRule>
          <x14:cfRule type="containsText" priority="1272" operator="containsText" id="{C51EDBCA-A828-411D-85CC-4FB05C88FFEC}">
            <xm:f>NOT(ISERROR(SEARCH('Listados Datos'!$P$6,Z600)))</xm:f>
            <xm:f>'Listados Datos'!$P$6</xm:f>
            <x14:dxf>
              <fill>
                <patternFill>
                  <bgColor rgb="FFFFC000"/>
                </patternFill>
              </fill>
            </x14:dxf>
          </x14:cfRule>
          <x14:cfRule type="containsText" priority="1273" operator="containsText" id="{DEF91266-1894-4973-9192-0A347FA7B98D}">
            <xm:f>NOT(ISERROR(SEARCH('Listados Datos'!$P$7,Z600)))</xm:f>
            <xm:f>'Listados Datos'!$P$7</xm:f>
            <x14:dxf>
              <fill>
                <patternFill>
                  <bgColor rgb="FFFF0000"/>
                </patternFill>
              </fill>
            </x14:dxf>
          </x14:cfRule>
          <xm:sqref>Z600:Z601</xm:sqref>
        </x14:conditionalFormatting>
        <x14:conditionalFormatting xmlns:xm="http://schemas.microsoft.com/office/excel/2006/main">
          <x14:cfRule type="containsText" priority="1241" operator="containsText" id="{DC2F6ECD-B66D-4EA5-B586-08E8240F7D66}">
            <xm:f>NOT(ISERROR(SEARCH('Listados Datos'!$T$3,AT601)))</xm:f>
            <xm:f>'Listados Datos'!$T$3</xm:f>
            <x14:dxf>
              <fill>
                <patternFill patternType="solid">
                  <bgColor rgb="FFC00000"/>
                </patternFill>
              </fill>
            </x14:dxf>
          </x14:cfRule>
          <x14:cfRule type="containsText" priority="1242" operator="containsText" id="{B9FA35C3-F0FC-4631-9031-F4BA904CA6E7}">
            <xm:f>NOT(ISERROR(SEARCH('Listados Datos'!$T$4,AT601)))</xm:f>
            <xm:f>'Listados Datos'!$T$4</xm:f>
            <x14:dxf>
              <font>
                <b/>
                <i val="0"/>
                <color theme="0"/>
              </font>
              <fill>
                <patternFill>
                  <bgColor rgb="FFE26B0A"/>
                </patternFill>
              </fill>
            </x14:dxf>
          </x14:cfRule>
          <x14:cfRule type="containsText" priority="1243" operator="containsText" id="{5FC6EE83-A86A-41DA-A3BA-A23420DCBC67}">
            <xm:f>NOT(ISERROR(SEARCH('Listados Datos'!$T$5,AT601)))</xm:f>
            <xm:f>'Listados Datos'!$T$5</xm:f>
            <x14:dxf>
              <font>
                <b/>
                <i val="0"/>
                <color auto="1"/>
              </font>
              <fill>
                <patternFill>
                  <bgColor rgb="FFFFFF00"/>
                </patternFill>
              </fill>
            </x14:dxf>
          </x14:cfRule>
          <x14:cfRule type="containsText" priority="1244" operator="containsText" id="{4F1DDDB5-F444-46A3-947B-422B179F4C7E}">
            <xm:f>NOT(ISERROR(SEARCH('Listados Datos'!$T$6,AT601)))</xm:f>
            <xm:f>'Listados Datos'!$T$6</xm:f>
            <x14:dxf>
              <font>
                <b/>
                <i val="0"/>
              </font>
              <fill>
                <patternFill>
                  <bgColor rgb="FF92D050"/>
                </patternFill>
              </fill>
            </x14:dxf>
          </x14:cfRule>
          <xm:sqref>AT601</xm:sqref>
        </x14:conditionalFormatting>
        <x14:conditionalFormatting xmlns:xm="http://schemas.microsoft.com/office/excel/2006/main">
          <x14:cfRule type="containsText" priority="1189" operator="containsText" id="{EC135418-181B-4F1D-8AFF-9BA2CC542645}">
            <xm:f>NOT(ISERROR(SEARCH('Listados Datos'!$P$3,AR602)))</xm:f>
            <xm:f>'Listados Datos'!$P$3</xm:f>
            <x14:dxf>
              <fill>
                <patternFill>
                  <bgColor rgb="FF99CC00"/>
                </patternFill>
              </fill>
            </x14:dxf>
          </x14:cfRule>
          <x14:cfRule type="containsText" priority="1190" operator="containsText" id="{9D8786A6-CB69-4DB9-AAD4-8804B34ED077}">
            <xm:f>NOT(ISERROR(SEARCH('Listados Datos'!$P$4,AR602)))</xm:f>
            <xm:f>'Listados Datos'!$P$4</xm:f>
            <x14:dxf>
              <fill>
                <patternFill>
                  <bgColor rgb="FF33CC33"/>
                </patternFill>
              </fill>
            </x14:dxf>
          </x14:cfRule>
          <x14:cfRule type="containsText" priority="1191" operator="containsText" id="{786F0807-2AAE-4FE6-94E5-AE40E53D2619}">
            <xm:f>NOT(ISERROR(SEARCH('Listados Datos'!$P$5,AR602)))</xm:f>
            <xm:f>'Listados Datos'!$P$5</xm:f>
            <x14:dxf>
              <fill>
                <patternFill>
                  <bgColor rgb="FFFFFF00"/>
                </patternFill>
              </fill>
            </x14:dxf>
          </x14:cfRule>
          <x14:cfRule type="containsText" priority="1192" operator="containsText" id="{CEFF9CDB-D629-4156-9B9C-7B1198D8ED65}">
            <xm:f>NOT(ISERROR(SEARCH('Listados Datos'!$P$6,AR602)))</xm:f>
            <xm:f>'Listados Datos'!$P$6</xm:f>
            <x14:dxf>
              <fill>
                <patternFill>
                  <bgColor rgb="FFFFC000"/>
                </patternFill>
              </fill>
            </x14:dxf>
          </x14:cfRule>
          <x14:cfRule type="containsText" priority="1193" operator="containsText" id="{79BFB79F-295C-403F-BF71-C29AD690D7EF}">
            <xm:f>NOT(ISERROR(SEARCH('Listados Datos'!$P$7,AR602)))</xm:f>
            <xm:f>'Listados Datos'!$P$7</xm:f>
            <x14:dxf>
              <fill>
                <patternFill>
                  <bgColor rgb="FFFF0000"/>
                </patternFill>
              </fill>
            </x14:dxf>
          </x14:cfRule>
          <xm:sqref>AR602</xm:sqref>
        </x14:conditionalFormatting>
        <x14:conditionalFormatting xmlns:xm="http://schemas.microsoft.com/office/excel/2006/main">
          <x14:cfRule type="containsText" priority="1227" operator="containsText" id="{A2A9A84C-87BC-426E-9585-95DA88E1BA9D}">
            <xm:f>NOT(ISERROR(SEARCH('Listados Datos'!$T$3,AF602)))</xm:f>
            <xm:f>'Listados Datos'!$T$3</xm:f>
            <x14:dxf>
              <fill>
                <patternFill patternType="solid">
                  <bgColor rgb="FFC00000"/>
                </patternFill>
              </fill>
            </x14:dxf>
          </x14:cfRule>
          <x14:cfRule type="containsText" priority="1228" operator="containsText" id="{5D003D29-E210-4BFC-B7F3-6DD7BA9A2F94}">
            <xm:f>NOT(ISERROR(SEARCH('Listados Datos'!$T$4,AF602)))</xm:f>
            <xm:f>'Listados Datos'!$T$4</xm:f>
            <x14:dxf>
              <font>
                <b/>
                <i val="0"/>
                <color theme="0"/>
              </font>
              <fill>
                <patternFill>
                  <bgColor rgb="FFE26B0A"/>
                </patternFill>
              </fill>
            </x14:dxf>
          </x14:cfRule>
          <x14:cfRule type="containsText" priority="1229" operator="containsText" id="{1027BFA5-4249-4BFA-B756-1C740DDC1881}">
            <xm:f>NOT(ISERROR(SEARCH('Listados Datos'!$T$5,AF602)))</xm:f>
            <xm:f>'Listados Datos'!$T$5</xm:f>
            <x14:dxf>
              <font>
                <b/>
                <i val="0"/>
                <color auto="1"/>
              </font>
              <fill>
                <patternFill>
                  <bgColor rgb="FFFFFF00"/>
                </patternFill>
              </fill>
            </x14:dxf>
          </x14:cfRule>
          <x14:cfRule type="containsText" priority="1230" operator="containsText" id="{D42F0125-7E93-49F1-A36E-6A6AB142B997}">
            <xm:f>NOT(ISERROR(SEARCH('Listados Datos'!$T$6,AF602)))</xm:f>
            <xm:f>'Listados Datos'!$T$6</xm:f>
            <x14:dxf>
              <font>
                <b/>
                <i val="0"/>
              </font>
              <fill>
                <patternFill>
                  <bgColor rgb="FF92D050"/>
                </patternFill>
              </fill>
            </x14:dxf>
          </x14:cfRule>
          <xm:sqref>AF602</xm:sqref>
        </x14:conditionalFormatting>
        <x14:conditionalFormatting xmlns:xm="http://schemas.microsoft.com/office/excel/2006/main">
          <x14:cfRule type="containsText" priority="1223" operator="containsText" id="{CE413DB3-5D97-4BEA-B896-7BD234B984DF}">
            <xm:f>NOT(ISERROR(SEARCH('Listados Datos'!$T$3,AB602)))</xm:f>
            <xm:f>'Listados Datos'!$T$3</xm:f>
            <x14:dxf>
              <fill>
                <patternFill patternType="solid">
                  <bgColor rgb="FFC00000"/>
                </patternFill>
              </fill>
            </x14:dxf>
          </x14:cfRule>
          <x14:cfRule type="containsText" priority="1224" operator="containsText" id="{CD0925F8-AC6C-4731-BF8D-96EEB621A5BB}">
            <xm:f>NOT(ISERROR(SEARCH('Listados Datos'!$T$4,AB602)))</xm:f>
            <xm:f>'Listados Datos'!$T$4</xm:f>
            <x14:dxf>
              <font>
                <b/>
                <i val="0"/>
                <color theme="0"/>
              </font>
              <fill>
                <patternFill>
                  <bgColor rgb="FFE26B0A"/>
                </patternFill>
              </fill>
            </x14:dxf>
          </x14:cfRule>
          <x14:cfRule type="containsText" priority="1225" operator="containsText" id="{CFA5BDD5-D79C-412C-A723-278D934D5E2B}">
            <xm:f>NOT(ISERROR(SEARCH('Listados Datos'!$T$5,AB602)))</xm:f>
            <xm:f>'Listados Datos'!$T$5</xm:f>
            <x14:dxf>
              <font>
                <b/>
                <i val="0"/>
                <color auto="1"/>
              </font>
              <fill>
                <patternFill>
                  <bgColor rgb="FFFFFF00"/>
                </patternFill>
              </fill>
            </x14:dxf>
          </x14:cfRule>
          <x14:cfRule type="containsText" priority="1226" operator="containsText" id="{5EB4EC95-3A4E-460E-A31A-66DF1AE4531E}">
            <xm:f>NOT(ISERROR(SEARCH('Listados Datos'!$T$6,AB602)))</xm:f>
            <xm:f>'Listados Datos'!$T$6</xm:f>
            <x14:dxf>
              <font>
                <b/>
                <i val="0"/>
              </font>
              <fill>
                <patternFill>
                  <bgColor rgb="FF92D050"/>
                </patternFill>
              </fill>
            </x14:dxf>
          </x14:cfRule>
          <xm:sqref>AB602</xm:sqref>
        </x14:conditionalFormatting>
        <x14:conditionalFormatting xmlns:xm="http://schemas.microsoft.com/office/excel/2006/main">
          <x14:cfRule type="containsText" priority="1213" operator="containsText" id="{9369B158-5CEF-4A82-964D-C1CC769CB476}">
            <xm:f>NOT(ISERROR(SEARCH('Listados Datos'!$P$3,Z602)))</xm:f>
            <xm:f>'Listados Datos'!$P$3</xm:f>
            <x14:dxf>
              <fill>
                <patternFill>
                  <bgColor rgb="FF99CC00"/>
                </patternFill>
              </fill>
            </x14:dxf>
          </x14:cfRule>
          <x14:cfRule type="containsText" priority="1214" operator="containsText" id="{DF794C5C-E85A-4933-B783-D765890C351E}">
            <xm:f>NOT(ISERROR(SEARCH('Listados Datos'!$P$4,Z602)))</xm:f>
            <xm:f>'Listados Datos'!$P$4</xm:f>
            <x14:dxf>
              <fill>
                <patternFill>
                  <bgColor rgb="FF33CC33"/>
                </patternFill>
              </fill>
            </x14:dxf>
          </x14:cfRule>
          <x14:cfRule type="containsText" priority="1215" operator="containsText" id="{5AF66EAC-2A9F-4920-875D-DF5ACFB004A2}">
            <xm:f>NOT(ISERROR(SEARCH('Listados Datos'!$P$5,Z602)))</xm:f>
            <xm:f>'Listados Datos'!$P$5</xm:f>
            <x14:dxf>
              <fill>
                <patternFill>
                  <bgColor rgb="FFFFFF00"/>
                </patternFill>
              </fill>
            </x14:dxf>
          </x14:cfRule>
          <x14:cfRule type="containsText" priority="1216" operator="containsText" id="{4BC70A73-CA03-4E5C-A988-AF41FD33F0FD}">
            <xm:f>NOT(ISERROR(SEARCH('Listados Datos'!$P$6,Z602)))</xm:f>
            <xm:f>'Listados Datos'!$P$6</xm:f>
            <x14:dxf>
              <fill>
                <patternFill>
                  <bgColor rgb="FFFFC000"/>
                </patternFill>
              </fill>
            </x14:dxf>
          </x14:cfRule>
          <x14:cfRule type="containsText" priority="1217" operator="containsText" id="{3578DA46-232C-4033-97E0-60AB58A9214A}">
            <xm:f>NOT(ISERROR(SEARCH('Listados Datos'!$P$7,Z602)))</xm:f>
            <xm:f>'Listados Datos'!$P$7</xm:f>
            <x14:dxf>
              <fill>
                <patternFill>
                  <bgColor rgb="FFFF0000"/>
                </patternFill>
              </fill>
            </x14:dxf>
          </x14:cfRule>
          <xm:sqref>Z602</xm:sqref>
        </x14:conditionalFormatting>
        <x14:conditionalFormatting xmlns:xm="http://schemas.microsoft.com/office/excel/2006/main">
          <x14:cfRule type="containsText" priority="1199" operator="containsText" id="{822F8AE5-52AC-42A8-A0AF-008A42D92571}">
            <xm:f>NOT(ISERROR(SEARCH('Listados Datos'!$T$3,AT602)))</xm:f>
            <xm:f>'Listados Datos'!$T$3</xm:f>
            <x14:dxf>
              <fill>
                <patternFill patternType="solid">
                  <bgColor rgb="FFC00000"/>
                </patternFill>
              </fill>
            </x14:dxf>
          </x14:cfRule>
          <x14:cfRule type="containsText" priority="1200" operator="containsText" id="{AF10895E-8400-489F-81F1-5D9E667A306D}">
            <xm:f>NOT(ISERROR(SEARCH('Listados Datos'!$T$4,AT602)))</xm:f>
            <xm:f>'Listados Datos'!$T$4</xm:f>
            <x14:dxf>
              <font>
                <b/>
                <i val="0"/>
                <color theme="0"/>
              </font>
              <fill>
                <patternFill>
                  <bgColor rgb="FFE26B0A"/>
                </patternFill>
              </fill>
            </x14:dxf>
          </x14:cfRule>
          <x14:cfRule type="containsText" priority="1201" operator="containsText" id="{7F1E5AA3-E889-48F0-B8D7-88FA313B1D55}">
            <xm:f>NOT(ISERROR(SEARCH('Listados Datos'!$T$5,AT602)))</xm:f>
            <xm:f>'Listados Datos'!$T$5</xm:f>
            <x14:dxf>
              <font>
                <b/>
                <i val="0"/>
                <color auto="1"/>
              </font>
              <fill>
                <patternFill>
                  <bgColor rgb="FFFFFF00"/>
                </patternFill>
              </fill>
            </x14:dxf>
          </x14:cfRule>
          <x14:cfRule type="containsText" priority="1202" operator="containsText" id="{518BDC72-AD54-4D9F-BBDA-E1010CCE8452}">
            <xm:f>NOT(ISERROR(SEARCH('Listados Datos'!$T$6,AT602)))</xm:f>
            <xm:f>'Listados Datos'!$T$6</xm:f>
            <x14:dxf>
              <font>
                <b/>
                <i val="0"/>
              </font>
              <fill>
                <patternFill>
                  <bgColor rgb="FF92D050"/>
                </patternFill>
              </fill>
            </x14:dxf>
          </x14:cfRule>
          <xm:sqref>AT602</xm:sqref>
        </x14:conditionalFormatting>
        <x14:conditionalFormatting xmlns:xm="http://schemas.microsoft.com/office/excel/2006/main">
          <x14:cfRule type="containsText" priority="983" operator="containsText" id="{569CE86C-008C-43A8-AD72-0E34361A4AA8}">
            <xm:f>NOT(ISERROR(SEARCH('Listados Datos'!$D$3,B592)))</xm:f>
            <xm:f>'Listados Datos'!$D$3</xm:f>
            <x14:dxf>
              <font>
                <b/>
                <i val="0"/>
                <color theme="0"/>
              </font>
              <fill>
                <patternFill>
                  <bgColor rgb="FFC00000"/>
                </patternFill>
              </fill>
            </x14:dxf>
          </x14:cfRule>
          <x14:cfRule type="containsText" priority="984" operator="containsText" id="{A2A43E70-2C59-48E7-9BC9-13CC884094B2}">
            <xm:f>NOT(ISERROR(SEARCH('Listados Datos'!$D$4,B592)))</xm:f>
            <xm:f>'Listados Datos'!$D$4</xm:f>
            <x14:dxf>
              <font>
                <b/>
                <i val="0"/>
                <color theme="0"/>
              </font>
              <fill>
                <patternFill>
                  <bgColor rgb="FFC00000"/>
                </patternFill>
              </fill>
            </x14:dxf>
          </x14:cfRule>
          <x14:cfRule type="containsText" priority="985" operator="containsText" id="{A2830B5B-776D-496F-8237-51B40DF27D78}">
            <xm:f>NOT(ISERROR(SEARCH('Listados Datos'!$D$5,B592)))</xm:f>
            <xm:f>'Listados Datos'!$D$5</xm:f>
            <x14:dxf>
              <font>
                <b/>
                <i val="0"/>
                <color theme="0"/>
              </font>
              <fill>
                <patternFill>
                  <bgColor rgb="FFC00000"/>
                </patternFill>
              </fill>
            </x14:dxf>
          </x14:cfRule>
          <x14:cfRule type="containsText" priority="986" operator="containsText" id="{D9F12C96-D171-4AA2-A9B3-FC398E9BC83A}">
            <xm:f>NOT(ISERROR(SEARCH('Listados Datos'!$D$6,B592)))</xm:f>
            <xm:f>'Listados Datos'!$D$6</xm:f>
            <x14:dxf>
              <font>
                <b/>
                <i val="0"/>
                <color theme="0"/>
              </font>
              <fill>
                <patternFill>
                  <bgColor rgb="FFE3351F"/>
                </patternFill>
              </fill>
            </x14:dxf>
          </x14:cfRule>
          <x14:cfRule type="containsText" priority="987" operator="containsText" id="{E21B0E10-8835-4E55-9812-9AD82F82D016}">
            <xm:f>NOT(ISERROR(SEARCH('Listados Datos'!$D$7,B592)))</xm:f>
            <xm:f>'Listados Datos'!$D$7</xm:f>
            <x14:dxf>
              <font>
                <b/>
                <i val="0"/>
                <color theme="0"/>
              </font>
              <fill>
                <patternFill>
                  <bgColor rgb="FFE3351F"/>
                </patternFill>
              </fill>
            </x14:dxf>
          </x14:cfRule>
          <x14:cfRule type="containsText" priority="988" operator="containsText" id="{F14E4477-02BE-4C19-B491-B0884CD93B9F}">
            <xm:f>NOT(ISERROR(SEARCH('Listados Datos'!$D$8,B592)))</xm:f>
            <xm:f>'Listados Datos'!$D$8</xm:f>
            <x14:dxf>
              <font>
                <b/>
                <i val="0"/>
                <color theme="0"/>
              </font>
              <fill>
                <patternFill>
                  <bgColor rgb="FFE3351F"/>
                </patternFill>
              </fill>
            </x14:dxf>
          </x14:cfRule>
          <x14:cfRule type="containsText" priority="989" operator="containsText" id="{89CB377E-A0F8-472F-89A4-9641A6A725AC}">
            <xm:f>NOT(ISERROR(SEARCH('Listados Datos'!$D$9,B592)))</xm:f>
            <xm:f>'Listados Datos'!$D$9</xm:f>
            <x14:dxf>
              <font>
                <b/>
                <i val="0"/>
                <color theme="0"/>
              </font>
              <fill>
                <patternFill>
                  <bgColor rgb="FFFFC000"/>
                </patternFill>
              </fill>
            </x14:dxf>
          </x14:cfRule>
          <x14:cfRule type="containsText" priority="990" operator="containsText" id="{D51A1E9A-C297-41BF-B677-D6A93CA73535}">
            <xm:f>NOT(ISERROR(SEARCH('Listados Datos'!$D$10,B592)))</xm:f>
            <xm:f>'Listados Datos'!$D$10</xm:f>
            <x14:dxf>
              <font>
                <b/>
                <i val="0"/>
                <color theme="0"/>
              </font>
              <fill>
                <patternFill>
                  <bgColor rgb="FFFFC000"/>
                </patternFill>
              </fill>
            </x14:dxf>
          </x14:cfRule>
          <x14:cfRule type="containsText" priority="991" operator="containsText" id="{DF5E9CBA-ACBD-4CF3-9B03-FD3A7953DA77}">
            <xm:f>NOT(ISERROR(SEARCH('Listados Datos'!$D$11,B592)))</xm:f>
            <xm:f>'Listados Datos'!$D$11</xm:f>
            <x14:dxf>
              <font>
                <b/>
                <i val="0"/>
                <color theme="0"/>
              </font>
              <fill>
                <patternFill>
                  <bgColor rgb="FFFFC000"/>
                </patternFill>
              </fill>
            </x14:dxf>
          </x14:cfRule>
          <x14:cfRule type="containsText" priority="992" operator="containsText" id="{7D383D72-9E19-4CB9-90F7-89E9F91EDBFE}">
            <xm:f>NOT(ISERROR(SEARCH('Listados Datos'!$D$12,B592)))</xm:f>
            <xm:f>'Listados Datos'!$D$12</xm:f>
            <x14:dxf>
              <font>
                <b/>
                <i val="0"/>
                <color theme="0"/>
              </font>
              <fill>
                <patternFill>
                  <bgColor rgb="FFFFC000"/>
                </patternFill>
              </fill>
            </x14:dxf>
          </x14:cfRule>
          <x14:cfRule type="containsText" priority="993" operator="containsText" id="{72CCF54B-1156-4219-8903-622F1B1CAEC1}">
            <xm:f>NOT(ISERROR(SEARCH('Listados Datos'!$D$13,B592)))</xm:f>
            <xm:f>'Listados Datos'!$D$13</xm:f>
            <x14:dxf>
              <font>
                <b/>
                <i val="0"/>
                <color theme="0"/>
              </font>
              <fill>
                <patternFill>
                  <bgColor rgb="FFFFC000"/>
                </patternFill>
              </fill>
            </x14:dxf>
          </x14:cfRule>
          <x14:cfRule type="containsText" priority="994" operator="containsText" id="{4A3FC916-7A2F-4EDC-A144-A14EB890F48B}">
            <xm:f>NOT(ISERROR(SEARCH('Listados Datos'!$D$14,B592)))</xm:f>
            <xm:f>'Listados Datos'!$D$14</xm:f>
            <x14:dxf>
              <font>
                <b/>
                <i val="0"/>
                <color theme="0"/>
              </font>
              <fill>
                <patternFill>
                  <bgColor rgb="FFFF0000"/>
                </patternFill>
              </fill>
            </x14:dxf>
          </x14:cfRule>
          <x14:cfRule type="containsText" priority="995" operator="containsText" id="{905CB251-2371-4FE2-840A-8199B2807022}">
            <xm:f>NOT(ISERROR(SEARCH('Listados Datos'!$D$15,B592)))</xm:f>
            <xm:f>'Listados Datos'!$D$15</xm:f>
            <x14:dxf>
              <font>
                <b/>
                <i val="0"/>
                <color theme="0"/>
              </font>
              <fill>
                <patternFill>
                  <bgColor rgb="FFFF0000"/>
                </patternFill>
              </fill>
            </x14:dxf>
          </x14:cfRule>
          <x14:cfRule type="containsText" priority="996" operator="containsText" id="{C8D63BB2-A94F-415D-A2F5-129444D0F1D6}">
            <xm:f>NOT(ISERROR(SEARCH('Listados Datos'!$D$16,B592)))</xm:f>
            <xm:f>'Listados Datos'!$D$16</xm:f>
            <x14:dxf>
              <font>
                <b/>
                <i val="0"/>
                <color theme="0"/>
              </font>
              <fill>
                <patternFill>
                  <bgColor rgb="FFFF0000"/>
                </patternFill>
              </fill>
            </x14:dxf>
          </x14:cfRule>
          <xm:sqref>B592:B593</xm:sqref>
        </x14:conditionalFormatting>
        <x14:conditionalFormatting xmlns:xm="http://schemas.microsoft.com/office/excel/2006/main">
          <x14:cfRule type="containsText" priority="791" operator="containsText" id="{4E436057-6CB5-4DFA-9AB5-FC8D79A5C5FB}">
            <xm:f>NOT(ISERROR(SEARCH('Listados Datos'!$D$3,B604)))</xm:f>
            <xm:f>'Listados Datos'!$D$3</xm:f>
            <x14:dxf>
              <font>
                <b/>
                <i val="0"/>
                <color theme="0"/>
              </font>
              <fill>
                <patternFill>
                  <bgColor rgb="FFC00000"/>
                </patternFill>
              </fill>
            </x14:dxf>
          </x14:cfRule>
          <x14:cfRule type="containsText" priority="792" operator="containsText" id="{35EC05B2-E1CF-4E1B-9037-17FC9849426B}">
            <xm:f>NOT(ISERROR(SEARCH('Listados Datos'!$D$4,B604)))</xm:f>
            <xm:f>'Listados Datos'!$D$4</xm:f>
            <x14:dxf>
              <font>
                <b/>
                <i val="0"/>
                <color theme="0"/>
              </font>
              <fill>
                <patternFill>
                  <bgColor rgb="FFC00000"/>
                </patternFill>
              </fill>
            </x14:dxf>
          </x14:cfRule>
          <x14:cfRule type="containsText" priority="793" operator="containsText" id="{9F3636DC-2FF3-4026-A455-EA6247C27E72}">
            <xm:f>NOT(ISERROR(SEARCH('Listados Datos'!$D$5,B604)))</xm:f>
            <xm:f>'Listados Datos'!$D$5</xm:f>
            <x14:dxf>
              <font>
                <b/>
                <i val="0"/>
                <color theme="0"/>
              </font>
              <fill>
                <patternFill>
                  <bgColor rgb="FFC00000"/>
                </patternFill>
              </fill>
            </x14:dxf>
          </x14:cfRule>
          <x14:cfRule type="containsText" priority="794" operator="containsText" id="{41199A54-E358-4BDC-AEA0-2E56881F0605}">
            <xm:f>NOT(ISERROR(SEARCH('Listados Datos'!$D$6,B604)))</xm:f>
            <xm:f>'Listados Datos'!$D$6</xm:f>
            <x14:dxf>
              <font>
                <b/>
                <i val="0"/>
                <color theme="0"/>
              </font>
              <fill>
                <patternFill>
                  <bgColor rgb="FFE3351F"/>
                </patternFill>
              </fill>
            </x14:dxf>
          </x14:cfRule>
          <x14:cfRule type="containsText" priority="795" operator="containsText" id="{75FB7A69-7367-40DC-93DC-9D0E6388C3D4}">
            <xm:f>NOT(ISERROR(SEARCH('Listados Datos'!$D$7,B604)))</xm:f>
            <xm:f>'Listados Datos'!$D$7</xm:f>
            <x14:dxf>
              <font>
                <b/>
                <i val="0"/>
                <color theme="0"/>
              </font>
              <fill>
                <patternFill>
                  <bgColor rgb="FFE3351F"/>
                </patternFill>
              </fill>
            </x14:dxf>
          </x14:cfRule>
          <x14:cfRule type="containsText" priority="796" operator="containsText" id="{563BFF0D-9892-431D-BEA3-9DD861E02099}">
            <xm:f>NOT(ISERROR(SEARCH('Listados Datos'!$D$8,B604)))</xm:f>
            <xm:f>'Listados Datos'!$D$8</xm:f>
            <x14:dxf>
              <font>
                <b/>
                <i val="0"/>
                <color theme="0"/>
              </font>
              <fill>
                <patternFill>
                  <bgColor rgb="FFE3351F"/>
                </patternFill>
              </fill>
            </x14:dxf>
          </x14:cfRule>
          <x14:cfRule type="containsText" priority="797" operator="containsText" id="{6DA7B8E7-8EB8-4F46-907C-E1CD2ED7E63F}">
            <xm:f>NOT(ISERROR(SEARCH('Listados Datos'!$D$9,B604)))</xm:f>
            <xm:f>'Listados Datos'!$D$9</xm:f>
            <x14:dxf>
              <font>
                <b/>
                <i val="0"/>
                <color theme="0"/>
              </font>
              <fill>
                <patternFill>
                  <bgColor rgb="FFFFC000"/>
                </patternFill>
              </fill>
            </x14:dxf>
          </x14:cfRule>
          <x14:cfRule type="containsText" priority="798" operator="containsText" id="{08675E0C-AC62-4F71-8D0B-901E367F5BC7}">
            <xm:f>NOT(ISERROR(SEARCH('Listados Datos'!$D$10,B604)))</xm:f>
            <xm:f>'Listados Datos'!$D$10</xm:f>
            <x14:dxf>
              <font>
                <b/>
                <i val="0"/>
                <color theme="0"/>
              </font>
              <fill>
                <patternFill>
                  <bgColor rgb="FFFFC000"/>
                </patternFill>
              </fill>
            </x14:dxf>
          </x14:cfRule>
          <x14:cfRule type="containsText" priority="799" operator="containsText" id="{C1F34838-B69D-4A34-99AF-23FCE64BF85C}">
            <xm:f>NOT(ISERROR(SEARCH('Listados Datos'!$D$11,B604)))</xm:f>
            <xm:f>'Listados Datos'!$D$11</xm:f>
            <x14:dxf>
              <font>
                <b/>
                <i val="0"/>
                <color theme="0"/>
              </font>
              <fill>
                <patternFill>
                  <bgColor rgb="FFFFC000"/>
                </patternFill>
              </fill>
            </x14:dxf>
          </x14:cfRule>
          <x14:cfRule type="containsText" priority="800" operator="containsText" id="{BD9D9DD0-779A-42C0-9492-F047D929E5D9}">
            <xm:f>NOT(ISERROR(SEARCH('Listados Datos'!$D$12,B604)))</xm:f>
            <xm:f>'Listados Datos'!$D$12</xm:f>
            <x14:dxf>
              <font>
                <b/>
                <i val="0"/>
                <color theme="0"/>
              </font>
              <fill>
                <patternFill>
                  <bgColor rgb="FFFFC000"/>
                </patternFill>
              </fill>
            </x14:dxf>
          </x14:cfRule>
          <x14:cfRule type="containsText" priority="801" operator="containsText" id="{6E51670E-3096-4359-81A1-8B2956599B3F}">
            <xm:f>NOT(ISERROR(SEARCH('Listados Datos'!$D$13,B604)))</xm:f>
            <xm:f>'Listados Datos'!$D$13</xm:f>
            <x14:dxf>
              <font>
                <b/>
                <i val="0"/>
                <color theme="0"/>
              </font>
              <fill>
                <patternFill>
                  <bgColor rgb="FFFFC000"/>
                </patternFill>
              </fill>
            </x14:dxf>
          </x14:cfRule>
          <x14:cfRule type="containsText" priority="802" operator="containsText" id="{7E8F8B06-C2B4-4133-A3AB-65AB304C04E3}">
            <xm:f>NOT(ISERROR(SEARCH('Listados Datos'!$D$14,B604)))</xm:f>
            <xm:f>'Listados Datos'!$D$14</xm:f>
            <x14:dxf>
              <font>
                <b/>
                <i val="0"/>
                <color theme="0"/>
              </font>
              <fill>
                <patternFill>
                  <bgColor rgb="FFFF0000"/>
                </patternFill>
              </fill>
            </x14:dxf>
          </x14:cfRule>
          <x14:cfRule type="containsText" priority="803" operator="containsText" id="{796B4949-0639-48EE-A9A2-08C58589A217}">
            <xm:f>NOT(ISERROR(SEARCH('Listados Datos'!$D$15,B604)))</xm:f>
            <xm:f>'Listados Datos'!$D$15</xm:f>
            <x14:dxf>
              <font>
                <b/>
                <i val="0"/>
                <color theme="0"/>
              </font>
              <fill>
                <patternFill>
                  <bgColor rgb="FFFF0000"/>
                </patternFill>
              </fill>
            </x14:dxf>
          </x14:cfRule>
          <x14:cfRule type="containsText" priority="804" operator="containsText" id="{4EDE4894-E48A-4465-8AB6-187B3AFDDB5E}">
            <xm:f>NOT(ISERROR(SEARCH('Listados Datos'!$D$16,B604)))</xm:f>
            <xm:f>'Listados Datos'!$D$16</xm:f>
            <x14:dxf>
              <font>
                <b/>
                <i val="0"/>
                <color theme="0"/>
              </font>
              <fill>
                <patternFill>
                  <bgColor rgb="FFFF0000"/>
                </patternFill>
              </fill>
            </x14:dxf>
          </x14:cfRule>
          <xm:sqref>B604:B605</xm:sqref>
        </x14:conditionalFormatting>
        <x14:conditionalFormatting xmlns:xm="http://schemas.microsoft.com/office/excel/2006/main">
          <x14:cfRule type="containsText" priority="1039" operator="containsText" id="{2D28F321-9776-4D76-B5ED-58526578E06A}">
            <xm:f>NOT(ISERROR(SEARCH('Listados Datos'!$P$3,AR595)))</xm:f>
            <xm:f>'Listados Datos'!$P$3</xm:f>
            <x14:dxf>
              <fill>
                <patternFill>
                  <bgColor rgb="FF99CC00"/>
                </patternFill>
              </fill>
            </x14:dxf>
          </x14:cfRule>
          <x14:cfRule type="containsText" priority="1040" operator="containsText" id="{CBDE4BF4-1598-4D41-ABF7-9AC7A2562C5A}">
            <xm:f>NOT(ISERROR(SEARCH('Listados Datos'!$P$4,AR595)))</xm:f>
            <xm:f>'Listados Datos'!$P$4</xm:f>
            <x14:dxf>
              <fill>
                <patternFill>
                  <bgColor rgb="FF33CC33"/>
                </patternFill>
              </fill>
            </x14:dxf>
          </x14:cfRule>
          <x14:cfRule type="containsText" priority="1041" operator="containsText" id="{9841DA85-6106-40FD-A068-D5DBE2786039}">
            <xm:f>NOT(ISERROR(SEARCH('Listados Datos'!$P$5,AR595)))</xm:f>
            <xm:f>'Listados Datos'!$P$5</xm:f>
            <x14:dxf>
              <fill>
                <patternFill>
                  <bgColor rgb="FFFFFF00"/>
                </patternFill>
              </fill>
            </x14:dxf>
          </x14:cfRule>
          <x14:cfRule type="containsText" priority="1042" operator="containsText" id="{3FD76597-D45F-4896-AE3C-A6AF8315B34A}">
            <xm:f>NOT(ISERROR(SEARCH('Listados Datos'!$P$6,AR595)))</xm:f>
            <xm:f>'Listados Datos'!$P$6</xm:f>
            <x14:dxf>
              <fill>
                <patternFill>
                  <bgColor rgb="FFFFC000"/>
                </patternFill>
              </fill>
            </x14:dxf>
          </x14:cfRule>
          <x14:cfRule type="containsText" priority="1043" operator="containsText" id="{1F61D9EC-2216-4142-A0C5-E0BD1CB8C0FB}">
            <xm:f>NOT(ISERROR(SEARCH('Listados Datos'!$P$7,AR595)))</xm:f>
            <xm:f>'Listados Datos'!$P$7</xm:f>
            <x14:dxf>
              <fill>
                <patternFill>
                  <bgColor rgb="FFFF0000"/>
                </patternFill>
              </fill>
            </x14:dxf>
          </x14:cfRule>
          <xm:sqref>AR595</xm:sqref>
        </x14:conditionalFormatting>
        <x14:conditionalFormatting xmlns:xm="http://schemas.microsoft.com/office/excel/2006/main">
          <x14:cfRule type="containsText" priority="1105" operator="containsText" id="{DB3FDA95-98F6-4BB7-82C4-EDC039A0B658}">
            <xm:f>NOT(ISERROR(SEARCH('Listados Datos'!$T$3,AT597)))</xm:f>
            <xm:f>'Listados Datos'!$T$3</xm:f>
            <x14:dxf>
              <fill>
                <patternFill patternType="solid">
                  <bgColor rgb="FFC00000"/>
                </patternFill>
              </fill>
            </x14:dxf>
          </x14:cfRule>
          <x14:cfRule type="containsText" priority="1106" operator="containsText" id="{C9D847CE-A173-4253-9600-521AA5DF5A01}">
            <xm:f>NOT(ISERROR(SEARCH('Listados Datos'!$T$4,AT597)))</xm:f>
            <xm:f>'Listados Datos'!$T$4</xm:f>
            <x14:dxf>
              <font>
                <b/>
                <i val="0"/>
                <color theme="0"/>
              </font>
              <fill>
                <patternFill>
                  <bgColor rgb="FFE26B0A"/>
                </patternFill>
              </fill>
            </x14:dxf>
          </x14:cfRule>
          <x14:cfRule type="containsText" priority="1107" operator="containsText" id="{6B80E1D9-A9BB-4AF1-B240-B122E66E92D0}">
            <xm:f>NOT(ISERROR(SEARCH('Listados Datos'!$T$5,AT597)))</xm:f>
            <xm:f>'Listados Datos'!$T$5</xm:f>
            <x14:dxf>
              <font>
                <b/>
                <i val="0"/>
                <color auto="1"/>
              </font>
              <fill>
                <patternFill>
                  <bgColor rgb="FFFFFF00"/>
                </patternFill>
              </fill>
            </x14:dxf>
          </x14:cfRule>
          <x14:cfRule type="containsText" priority="1108" operator="containsText" id="{AC88680D-D353-42A8-9A9D-C0770AAB022C}">
            <xm:f>NOT(ISERROR(SEARCH('Listados Datos'!$T$6,AT597)))</xm:f>
            <xm:f>'Listados Datos'!$T$6</xm:f>
            <x14:dxf>
              <font>
                <b/>
                <i val="0"/>
              </font>
              <fill>
                <patternFill>
                  <bgColor rgb="FF92D050"/>
                </patternFill>
              </fill>
            </x14:dxf>
          </x14:cfRule>
          <xm:sqref>AT597</xm:sqref>
        </x14:conditionalFormatting>
        <x14:conditionalFormatting xmlns:xm="http://schemas.microsoft.com/office/excel/2006/main">
          <x14:cfRule type="containsText" priority="1095" operator="containsText" id="{32ACE8C1-64AD-4A4E-87F0-9D744154FEED}">
            <xm:f>NOT(ISERROR(SEARCH('Listados Datos'!$P$3,AR597)))</xm:f>
            <xm:f>'Listados Datos'!$P$3</xm:f>
            <x14:dxf>
              <fill>
                <patternFill>
                  <bgColor rgb="FF99CC00"/>
                </patternFill>
              </fill>
            </x14:dxf>
          </x14:cfRule>
          <x14:cfRule type="containsText" priority="1096" operator="containsText" id="{BAF15688-62AC-4BBE-A5FD-6BAEE18E200D}">
            <xm:f>NOT(ISERROR(SEARCH('Listados Datos'!$P$4,AR597)))</xm:f>
            <xm:f>'Listados Datos'!$P$4</xm:f>
            <x14:dxf>
              <fill>
                <patternFill>
                  <bgColor rgb="FF33CC33"/>
                </patternFill>
              </fill>
            </x14:dxf>
          </x14:cfRule>
          <x14:cfRule type="containsText" priority="1097" operator="containsText" id="{FE65991F-0DE6-4857-A1DA-B30065A305A9}">
            <xm:f>NOT(ISERROR(SEARCH('Listados Datos'!$P$5,AR597)))</xm:f>
            <xm:f>'Listados Datos'!$P$5</xm:f>
            <x14:dxf>
              <fill>
                <patternFill>
                  <bgColor rgb="FFFFFF00"/>
                </patternFill>
              </fill>
            </x14:dxf>
          </x14:cfRule>
          <x14:cfRule type="containsText" priority="1098" operator="containsText" id="{6BAFEA8C-4907-4A63-BB6B-FC2FD30C5D20}">
            <xm:f>NOT(ISERROR(SEARCH('Listados Datos'!$P$6,AR597)))</xm:f>
            <xm:f>'Listados Datos'!$P$6</xm:f>
            <x14:dxf>
              <fill>
                <patternFill>
                  <bgColor rgb="FFFFC000"/>
                </patternFill>
              </fill>
            </x14:dxf>
          </x14:cfRule>
          <x14:cfRule type="containsText" priority="1099" operator="containsText" id="{7069FBB4-B16E-4894-BFA4-85417AF07BC7}">
            <xm:f>NOT(ISERROR(SEARCH('Listados Datos'!$P$7,AR597)))</xm:f>
            <xm:f>'Listados Datos'!$P$7</xm:f>
            <x14:dxf>
              <fill>
                <patternFill>
                  <bgColor rgb="FFFF0000"/>
                </patternFill>
              </fill>
            </x14:dxf>
          </x14:cfRule>
          <xm:sqref>AR597</xm:sqref>
        </x14:conditionalFormatting>
        <x14:conditionalFormatting xmlns:xm="http://schemas.microsoft.com/office/excel/2006/main">
          <x14:cfRule type="containsText" priority="1063" operator="containsText" id="{574D266C-1AA5-4648-ACE5-D4BEF3EB1522}">
            <xm:f>NOT(ISERROR(SEARCH('Listados Datos'!$T$3,AT594)))</xm:f>
            <xm:f>'Listados Datos'!$T$3</xm:f>
            <x14:dxf>
              <fill>
                <patternFill patternType="solid">
                  <bgColor rgb="FFC00000"/>
                </patternFill>
              </fill>
            </x14:dxf>
          </x14:cfRule>
          <x14:cfRule type="containsText" priority="1064" operator="containsText" id="{BE359E5F-E7D9-4C14-9B3A-B816A844E466}">
            <xm:f>NOT(ISERROR(SEARCH('Listados Datos'!$T$4,AT594)))</xm:f>
            <xm:f>'Listados Datos'!$T$4</xm:f>
            <x14:dxf>
              <font>
                <b/>
                <i val="0"/>
                <color theme="0"/>
              </font>
              <fill>
                <patternFill>
                  <bgColor rgb="FFE26B0A"/>
                </patternFill>
              </fill>
            </x14:dxf>
          </x14:cfRule>
          <x14:cfRule type="containsText" priority="1065" operator="containsText" id="{40B117B1-FF91-4B71-8971-F267F83C3AA4}">
            <xm:f>NOT(ISERROR(SEARCH('Listados Datos'!$T$5,AT594)))</xm:f>
            <xm:f>'Listados Datos'!$T$5</xm:f>
            <x14:dxf>
              <font>
                <b/>
                <i val="0"/>
                <color auto="1"/>
              </font>
              <fill>
                <patternFill>
                  <bgColor rgb="FFFFFF00"/>
                </patternFill>
              </fill>
            </x14:dxf>
          </x14:cfRule>
          <x14:cfRule type="containsText" priority="1066" operator="containsText" id="{E98FAE93-9659-4F42-9344-036080FF299A}">
            <xm:f>NOT(ISERROR(SEARCH('Listados Datos'!$T$6,AT594)))</xm:f>
            <xm:f>'Listados Datos'!$T$6</xm:f>
            <x14:dxf>
              <font>
                <b/>
                <i val="0"/>
              </font>
              <fill>
                <patternFill>
                  <bgColor rgb="FF92D050"/>
                </patternFill>
              </fill>
            </x14:dxf>
          </x14:cfRule>
          <xm:sqref>AT594</xm:sqref>
        </x14:conditionalFormatting>
        <x14:conditionalFormatting xmlns:xm="http://schemas.microsoft.com/office/excel/2006/main">
          <x14:cfRule type="containsText" priority="1053" operator="containsText" id="{EF776DE7-0D3B-4B73-B577-92F20755C752}">
            <xm:f>NOT(ISERROR(SEARCH('Listados Datos'!$P$3,AR594)))</xm:f>
            <xm:f>'Listados Datos'!$P$3</xm:f>
            <x14:dxf>
              <fill>
                <patternFill>
                  <bgColor rgb="FF99CC00"/>
                </patternFill>
              </fill>
            </x14:dxf>
          </x14:cfRule>
          <x14:cfRule type="containsText" priority="1054" operator="containsText" id="{CCAA5FBD-D5CF-4777-A901-11709FC3FFCD}">
            <xm:f>NOT(ISERROR(SEARCH('Listados Datos'!$P$4,AR594)))</xm:f>
            <xm:f>'Listados Datos'!$P$4</xm:f>
            <x14:dxf>
              <fill>
                <patternFill>
                  <bgColor rgb="FF33CC33"/>
                </patternFill>
              </fill>
            </x14:dxf>
          </x14:cfRule>
          <x14:cfRule type="containsText" priority="1055" operator="containsText" id="{A9FA82DA-DEBB-4273-BAF0-C332D921A6FE}">
            <xm:f>NOT(ISERROR(SEARCH('Listados Datos'!$P$5,AR594)))</xm:f>
            <xm:f>'Listados Datos'!$P$5</xm:f>
            <x14:dxf>
              <fill>
                <patternFill>
                  <bgColor rgb="FFFFFF00"/>
                </patternFill>
              </fill>
            </x14:dxf>
          </x14:cfRule>
          <x14:cfRule type="containsText" priority="1056" operator="containsText" id="{A3E4AE65-EAFF-4BC9-AAB1-A3376DB9EB36}">
            <xm:f>NOT(ISERROR(SEARCH('Listados Datos'!$P$6,AR594)))</xm:f>
            <xm:f>'Listados Datos'!$P$6</xm:f>
            <x14:dxf>
              <fill>
                <patternFill>
                  <bgColor rgb="FFFFC000"/>
                </patternFill>
              </fill>
            </x14:dxf>
          </x14:cfRule>
          <x14:cfRule type="containsText" priority="1057" operator="containsText" id="{2F3EC521-E98E-4030-856A-F853D932BBC0}">
            <xm:f>NOT(ISERROR(SEARCH('Listados Datos'!$P$7,AR594)))</xm:f>
            <xm:f>'Listados Datos'!$P$7</xm:f>
            <x14:dxf>
              <fill>
                <patternFill>
                  <bgColor rgb="FFFF0000"/>
                </patternFill>
              </fill>
            </x14:dxf>
          </x14:cfRule>
          <xm:sqref>AR594</xm:sqref>
        </x14:conditionalFormatting>
        <x14:conditionalFormatting xmlns:xm="http://schemas.microsoft.com/office/excel/2006/main">
          <x14:cfRule type="containsText" priority="1171" operator="containsText" id="{3E746297-A54A-470D-A10E-383A02690BEE}">
            <xm:f>NOT(ISERROR(SEARCH('Listados Datos'!$T$3,AF592)))</xm:f>
            <xm:f>'Listados Datos'!$T$3</xm:f>
            <x14:dxf>
              <fill>
                <patternFill patternType="solid">
                  <bgColor rgb="FFC00000"/>
                </patternFill>
              </fill>
            </x14:dxf>
          </x14:cfRule>
          <x14:cfRule type="containsText" priority="1172" operator="containsText" id="{43E777A7-C84C-414F-BC06-F0DD22E5B5C6}">
            <xm:f>NOT(ISERROR(SEARCH('Listados Datos'!$T$4,AF592)))</xm:f>
            <xm:f>'Listados Datos'!$T$4</xm:f>
            <x14:dxf>
              <font>
                <b/>
                <i val="0"/>
                <color theme="0"/>
              </font>
              <fill>
                <patternFill>
                  <bgColor rgb="FFE26B0A"/>
                </patternFill>
              </fill>
            </x14:dxf>
          </x14:cfRule>
          <x14:cfRule type="containsText" priority="1173" operator="containsText" id="{F660909D-2D04-4F76-A877-5E35887C06C8}">
            <xm:f>NOT(ISERROR(SEARCH('Listados Datos'!$T$5,AF592)))</xm:f>
            <xm:f>'Listados Datos'!$T$5</xm:f>
            <x14:dxf>
              <font>
                <b/>
                <i val="0"/>
                <color auto="1"/>
              </font>
              <fill>
                <patternFill>
                  <bgColor rgb="FFFFFF00"/>
                </patternFill>
              </fill>
            </x14:dxf>
          </x14:cfRule>
          <x14:cfRule type="containsText" priority="1174" operator="containsText" id="{886E3C5C-E895-436A-B500-48720CE73096}">
            <xm:f>NOT(ISERROR(SEARCH('Listados Datos'!$T$6,AF592)))</xm:f>
            <xm:f>'Listados Datos'!$T$6</xm:f>
            <x14:dxf>
              <font>
                <b/>
                <i val="0"/>
              </font>
              <fill>
                <patternFill>
                  <bgColor rgb="FF92D050"/>
                </patternFill>
              </fill>
            </x14:dxf>
          </x14:cfRule>
          <xm:sqref>AF592:AF593 AF597</xm:sqref>
        </x14:conditionalFormatting>
        <x14:conditionalFormatting xmlns:xm="http://schemas.microsoft.com/office/excel/2006/main">
          <x14:cfRule type="containsText" priority="1167" operator="containsText" id="{F3DCB0C5-FC0F-4FA9-ACCB-2A24DFDB6EE0}">
            <xm:f>NOT(ISERROR(SEARCH('Listados Datos'!$T$3,AB592)))</xm:f>
            <xm:f>'Listados Datos'!$T$3</xm:f>
            <x14:dxf>
              <fill>
                <patternFill patternType="solid">
                  <bgColor rgb="FFC00000"/>
                </patternFill>
              </fill>
            </x14:dxf>
          </x14:cfRule>
          <x14:cfRule type="containsText" priority="1168" operator="containsText" id="{377F1887-069A-4B2B-9706-B3FE4ECF4B88}">
            <xm:f>NOT(ISERROR(SEARCH('Listados Datos'!$T$4,AB592)))</xm:f>
            <xm:f>'Listados Datos'!$T$4</xm:f>
            <x14:dxf>
              <font>
                <b/>
                <i val="0"/>
                <color theme="0"/>
              </font>
              <fill>
                <patternFill>
                  <bgColor rgb="FFE26B0A"/>
                </patternFill>
              </fill>
            </x14:dxf>
          </x14:cfRule>
          <x14:cfRule type="containsText" priority="1169" operator="containsText" id="{2B0E84F8-EA3F-48B5-B158-DCAF076A330F}">
            <xm:f>NOT(ISERROR(SEARCH('Listados Datos'!$T$5,AB592)))</xm:f>
            <xm:f>'Listados Datos'!$T$5</xm:f>
            <x14:dxf>
              <font>
                <b/>
                <i val="0"/>
                <color auto="1"/>
              </font>
              <fill>
                <patternFill>
                  <bgColor rgb="FFFFFF00"/>
                </patternFill>
              </fill>
            </x14:dxf>
          </x14:cfRule>
          <x14:cfRule type="containsText" priority="1170" operator="containsText" id="{96C66141-3834-4A4F-99E8-907958EA027F}">
            <xm:f>NOT(ISERROR(SEARCH('Listados Datos'!$T$6,AB592)))</xm:f>
            <xm:f>'Listados Datos'!$T$6</xm:f>
            <x14:dxf>
              <font>
                <b/>
                <i val="0"/>
              </font>
              <fill>
                <patternFill>
                  <bgColor rgb="FF92D050"/>
                </patternFill>
              </fill>
            </x14:dxf>
          </x14:cfRule>
          <xm:sqref>AB592:AB593</xm:sqref>
        </x14:conditionalFormatting>
        <x14:conditionalFormatting xmlns:xm="http://schemas.microsoft.com/office/excel/2006/main">
          <x14:cfRule type="containsText" priority="1157" operator="containsText" id="{7B42107F-D7B7-4A3A-87C1-3936AADCCA40}">
            <xm:f>NOT(ISERROR(SEARCH('Listados Datos'!$P$3,Z592)))</xm:f>
            <xm:f>'Listados Datos'!$P$3</xm:f>
            <x14:dxf>
              <fill>
                <patternFill>
                  <bgColor rgb="FF99CC00"/>
                </patternFill>
              </fill>
            </x14:dxf>
          </x14:cfRule>
          <x14:cfRule type="containsText" priority="1158" operator="containsText" id="{34860B61-19F9-429F-8E0C-AE3B74534DEA}">
            <xm:f>NOT(ISERROR(SEARCH('Listados Datos'!$P$4,Z592)))</xm:f>
            <xm:f>'Listados Datos'!$P$4</xm:f>
            <x14:dxf>
              <fill>
                <patternFill>
                  <bgColor rgb="FF33CC33"/>
                </patternFill>
              </fill>
            </x14:dxf>
          </x14:cfRule>
          <x14:cfRule type="containsText" priority="1159" operator="containsText" id="{41B18156-3A60-4EA4-B40B-09E09D821943}">
            <xm:f>NOT(ISERROR(SEARCH('Listados Datos'!$P$5,Z592)))</xm:f>
            <xm:f>'Listados Datos'!$P$5</xm:f>
            <x14:dxf>
              <fill>
                <patternFill>
                  <bgColor rgb="FFFFFF00"/>
                </patternFill>
              </fill>
            </x14:dxf>
          </x14:cfRule>
          <x14:cfRule type="containsText" priority="1160" operator="containsText" id="{B01542CB-7AF7-48B7-AA9B-CC6BA1D8A235}">
            <xm:f>NOT(ISERROR(SEARCH('Listados Datos'!$P$6,Z592)))</xm:f>
            <xm:f>'Listados Datos'!$P$6</xm:f>
            <x14:dxf>
              <fill>
                <patternFill>
                  <bgColor rgb="FFFFC000"/>
                </patternFill>
              </fill>
            </x14:dxf>
          </x14:cfRule>
          <x14:cfRule type="containsText" priority="1161" operator="containsText" id="{16754B53-3B1C-4B2E-8E02-1AAB76F5110D}">
            <xm:f>NOT(ISERROR(SEARCH('Listados Datos'!$P$7,Z592)))</xm:f>
            <xm:f>'Listados Datos'!$P$7</xm:f>
            <x14:dxf>
              <fill>
                <patternFill>
                  <bgColor rgb="FFFF0000"/>
                </patternFill>
              </fill>
            </x14:dxf>
          </x14:cfRule>
          <xm:sqref>Z592:Z593</xm:sqref>
        </x14:conditionalFormatting>
        <x14:conditionalFormatting xmlns:xm="http://schemas.microsoft.com/office/excel/2006/main">
          <x14:cfRule type="containsText" priority="1133" operator="containsText" id="{B51BC236-EC21-4057-9AF0-A2FAA09DF120}">
            <xm:f>NOT(ISERROR(SEARCH('Listados Datos'!$T$3,AT592)))</xm:f>
            <xm:f>'Listados Datos'!$T$3</xm:f>
            <x14:dxf>
              <fill>
                <patternFill patternType="solid">
                  <bgColor rgb="FFC00000"/>
                </patternFill>
              </fill>
            </x14:dxf>
          </x14:cfRule>
          <x14:cfRule type="containsText" priority="1134" operator="containsText" id="{DB94AFCF-E237-4DE6-84CC-818C50AF4BD2}">
            <xm:f>NOT(ISERROR(SEARCH('Listados Datos'!$T$4,AT592)))</xm:f>
            <xm:f>'Listados Datos'!$T$4</xm:f>
            <x14:dxf>
              <font>
                <b/>
                <i val="0"/>
                <color theme="0"/>
              </font>
              <fill>
                <patternFill>
                  <bgColor rgb="FFE26B0A"/>
                </patternFill>
              </fill>
            </x14:dxf>
          </x14:cfRule>
          <x14:cfRule type="containsText" priority="1135" operator="containsText" id="{CD62D997-61C4-41B4-869B-64B897FFC7C2}">
            <xm:f>NOT(ISERROR(SEARCH('Listados Datos'!$T$5,AT592)))</xm:f>
            <xm:f>'Listados Datos'!$T$5</xm:f>
            <x14:dxf>
              <font>
                <b/>
                <i val="0"/>
                <color auto="1"/>
              </font>
              <fill>
                <patternFill>
                  <bgColor rgb="FFFFFF00"/>
                </patternFill>
              </fill>
            </x14:dxf>
          </x14:cfRule>
          <x14:cfRule type="containsText" priority="1136" operator="containsText" id="{35FCCBD4-D246-40DA-A9CD-3C2C24E972BB}">
            <xm:f>NOT(ISERROR(SEARCH('Listados Datos'!$T$6,AT592)))</xm:f>
            <xm:f>'Listados Datos'!$T$6</xm:f>
            <x14:dxf>
              <font>
                <b/>
                <i val="0"/>
              </font>
              <fill>
                <patternFill>
                  <bgColor rgb="FF92D050"/>
                </patternFill>
              </fill>
            </x14:dxf>
          </x14:cfRule>
          <xm:sqref>AT592</xm:sqref>
        </x14:conditionalFormatting>
        <x14:conditionalFormatting xmlns:xm="http://schemas.microsoft.com/office/excel/2006/main">
          <x14:cfRule type="containsText" priority="1123" operator="containsText" id="{A4F16A98-71CD-48EE-95E4-7D62A49D9713}">
            <xm:f>NOT(ISERROR(SEARCH('Listados Datos'!$P$3,AR592)))</xm:f>
            <xm:f>'Listados Datos'!$P$3</xm:f>
            <x14:dxf>
              <fill>
                <patternFill>
                  <bgColor rgb="FF99CC00"/>
                </patternFill>
              </fill>
            </x14:dxf>
          </x14:cfRule>
          <x14:cfRule type="containsText" priority="1124" operator="containsText" id="{4F465E01-FFE4-4554-8578-7ECFCE2EF8AE}">
            <xm:f>NOT(ISERROR(SEARCH('Listados Datos'!$P$4,AR592)))</xm:f>
            <xm:f>'Listados Datos'!$P$4</xm:f>
            <x14:dxf>
              <fill>
                <patternFill>
                  <bgColor rgb="FF33CC33"/>
                </patternFill>
              </fill>
            </x14:dxf>
          </x14:cfRule>
          <x14:cfRule type="containsText" priority="1125" operator="containsText" id="{EDDD301A-F5E7-49A9-89BB-74048F932F58}">
            <xm:f>NOT(ISERROR(SEARCH('Listados Datos'!$P$5,AR592)))</xm:f>
            <xm:f>'Listados Datos'!$P$5</xm:f>
            <x14:dxf>
              <fill>
                <patternFill>
                  <bgColor rgb="FFFFFF00"/>
                </patternFill>
              </fill>
            </x14:dxf>
          </x14:cfRule>
          <x14:cfRule type="containsText" priority="1126" operator="containsText" id="{4362CECB-1CDA-4C84-8B0B-F63141F80F71}">
            <xm:f>NOT(ISERROR(SEARCH('Listados Datos'!$P$6,AR592)))</xm:f>
            <xm:f>'Listados Datos'!$P$6</xm:f>
            <x14:dxf>
              <fill>
                <patternFill>
                  <bgColor rgb="FFFFC000"/>
                </patternFill>
              </fill>
            </x14:dxf>
          </x14:cfRule>
          <x14:cfRule type="containsText" priority="1127" operator="containsText" id="{796BD822-AC04-4485-8AA7-ACF31814BD3B}">
            <xm:f>NOT(ISERROR(SEARCH('Listados Datos'!$P$7,AR592)))</xm:f>
            <xm:f>'Listados Datos'!$P$7</xm:f>
            <x14:dxf>
              <fill>
                <patternFill>
                  <bgColor rgb="FFFF0000"/>
                </patternFill>
              </fill>
            </x14:dxf>
          </x14:cfRule>
          <xm:sqref>AR592</xm:sqref>
        </x14:conditionalFormatting>
        <x14:conditionalFormatting xmlns:xm="http://schemas.microsoft.com/office/excel/2006/main">
          <x14:cfRule type="containsText" priority="1119" operator="containsText" id="{2C8F9F6F-AF86-402A-9AAA-776AAD1CCEF6}">
            <xm:f>NOT(ISERROR(SEARCH('Listados Datos'!$T$3,AT593)))</xm:f>
            <xm:f>'Listados Datos'!$T$3</xm:f>
            <x14:dxf>
              <fill>
                <patternFill patternType="solid">
                  <bgColor rgb="FFC00000"/>
                </patternFill>
              </fill>
            </x14:dxf>
          </x14:cfRule>
          <x14:cfRule type="containsText" priority="1120" operator="containsText" id="{06D93276-BA2D-4B53-ADBE-5A595D744B9A}">
            <xm:f>NOT(ISERROR(SEARCH('Listados Datos'!$T$4,AT593)))</xm:f>
            <xm:f>'Listados Datos'!$T$4</xm:f>
            <x14:dxf>
              <font>
                <b/>
                <i val="0"/>
                <color theme="0"/>
              </font>
              <fill>
                <patternFill>
                  <bgColor rgb="FFE26B0A"/>
                </patternFill>
              </fill>
            </x14:dxf>
          </x14:cfRule>
          <x14:cfRule type="containsText" priority="1121" operator="containsText" id="{989F0AB9-575B-4573-8110-71A41D1F91F3}">
            <xm:f>NOT(ISERROR(SEARCH('Listados Datos'!$T$5,AT593)))</xm:f>
            <xm:f>'Listados Datos'!$T$5</xm:f>
            <x14:dxf>
              <font>
                <b/>
                <i val="0"/>
                <color auto="1"/>
              </font>
              <fill>
                <patternFill>
                  <bgColor rgb="FFFFFF00"/>
                </patternFill>
              </fill>
            </x14:dxf>
          </x14:cfRule>
          <x14:cfRule type="containsText" priority="1122" operator="containsText" id="{5D39D3D3-0DC0-4D82-91D6-93D1EF82F863}">
            <xm:f>NOT(ISERROR(SEARCH('Listados Datos'!$T$6,AT593)))</xm:f>
            <xm:f>'Listados Datos'!$T$6</xm:f>
            <x14:dxf>
              <font>
                <b/>
                <i val="0"/>
              </font>
              <fill>
                <patternFill>
                  <bgColor rgb="FF92D050"/>
                </patternFill>
              </fill>
            </x14:dxf>
          </x14:cfRule>
          <xm:sqref>AT593</xm:sqref>
        </x14:conditionalFormatting>
        <x14:conditionalFormatting xmlns:xm="http://schemas.microsoft.com/office/excel/2006/main">
          <x14:cfRule type="containsText" priority="1109" operator="containsText" id="{0BD83C8A-0000-4969-AF7C-3683770ADFA4}">
            <xm:f>NOT(ISERROR(SEARCH('Listados Datos'!$P$3,AR593)))</xm:f>
            <xm:f>'Listados Datos'!$P$3</xm:f>
            <x14:dxf>
              <fill>
                <patternFill>
                  <bgColor rgb="FF99CC00"/>
                </patternFill>
              </fill>
            </x14:dxf>
          </x14:cfRule>
          <x14:cfRule type="containsText" priority="1110" operator="containsText" id="{4AF321A0-5C88-4277-BC4B-7E808B932943}">
            <xm:f>NOT(ISERROR(SEARCH('Listados Datos'!$P$4,AR593)))</xm:f>
            <xm:f>'Listados Datos'!$P$4</xm:f>
            <x14:dxf>
              <fill>
                <patternFill>
                  <bgColor rgb="FF33CC33"/>
                </patternFill>
              </fill>
            </x14:dxf>
          </x14:cfRule>
          <x14:cfRule type="containsText" priority="1111" operator="containsText" id="{EE320DBC-CDC9-4DB4-B445-CB96926606DF}">
            <xm:f>NOT(ISERROR(SEARCH('Listados Datos'!$P$5,AR593)))</xm:f>
            <xm:f>'Listados Datos'!$P$5</xm:f>
            <x14:dxf>
              <fill>
                <patternFill>
                  <bgColor rgb="FFFFFF00"/>
                </patternFill>
              </fill>
            </x14:dxf>
          </x14:cfRule>
          <x14:cfRule type="containsText" priority="1112" operator="containsText" id="{A66F5494-CEB3-487D-88DF-2860AC0ADCCB}">
            <xm:f>NOT(ISERROR(SEARCH('Listados Datos'!$P$6,AR593)))</xm:f>
            <xm:f>'Listados Datos'!$P$6</xm:f>
            <x14:dxf>
              <fill>
                <patternFill>
                  <bgColor rgb="FFFFC000"/>
                </patternFill>
              </fill>
            </x14:dxf>
          </x14:cfRule>
          <x14:cfRule type="containsText" priority="1113" operator="containsText" id="{8FF42111-242B-453B-A011-D4704E9DA5FB}">
            <xm:f>NOT(ISERROR(SEARCH('Listados Datos'!$P$7,AR593)))</xm:f>
            <xm:f>'Listados Datos'!$P$7</xm:f>
            <x14:dxf>
              <fill>
                <patternFill>
                  <bgColor rgb="FFFF0000"/>
                </patternFill>
              </fill>
            </x14:dxf>
          </x14:cfRule>
          <xm:sqref>AR593</xm:sqref>
        </x14:conditionalFormatting>
        <x14:conditionalFormatting xmlns:xm="http://schemas.microsoft.com/office/excel/2006/main">
          <x14:cfRule type="containsText" priority="1091" operator="containsText" id="{4DF4EE58-525C-4D7A-B890-76D785B6E8C8}">
            <xm:f>NOT(ISERROR(SEARCH('Listados Datos'!$T$3,AF594)))</xm:f>
            <xm:f>'Listados Datos'!$T$3</xm:f>
            <x14:dxf>
              <fill>
                <patternFill patternType="solid">
                  <bgColor rgb="FFC00000"/>
                </patternFill>
              </fill>
            </x14:dxf>
          </x14:cfRule>
          <x14:cfRule type="containsText" priority="1092" operator="containsText" id="{1133D259-3C6D-42A2-9F66-163B78FE7EEB}">
            <xm:f>NOT(ISERROR(SEARCH('Listados Datos'!$T$4,AF594)))</xm:f>
            <xm:f>'Listados Datos'!$T$4</xm:f>
            <x14:dxf>
              <font>
                <b/>
                <i val="0"/>
                <color theme="0"/>
              </font>
              <fill>
                <patternFill>
                  <bgColor rgb="FFE26B0A"/>
                </patternFill>
              </fill>
            </x14:dxf>
          </x14:cfRule>
          <x14:cfRule type="containsText" priority="1093" operator="containsText" id="{32D63494-D083-4BC0-B7A4-72AAFE9201DD}">
            <xm:f>NOT(ISERROR(SEARCH('Listados Datos'!$T$5,AF594)))</xm:f>
            <xm:f>'Listados Datos'!$T$5</xm:f>
            <x14:dxf>
              <font>
                <b/>
                <i val="0"/>
                <color auto="1"/>
              </font>
              <fill>
                <patternFill>
                  <bgColor rgb="FFFFFF00"/>
                </patternFill>
              </fill>
            </x14:dxf>
          </x14:cfRule>
          <x14:cfRule type="containsText" priority="1094" operator="containsText" id="{C7328597-4113-4CB5-B282-73A12C5567F7}">
            <xm:f>NOT(ISERROR(SEARCH('Listados Datos'!$T$6,AF594)))</xm:f>
            <xm:f>'Listados Datos'!$T$6</xm:f>
            <x14:dxf>
              <font>
                <b/>
                <i val="0"/>
              </font>
              <fill>
                <patternFill>
                  <bgColor rgb="FF92D050"/>
                </patternFill>
              </fill>
            </x14:dxf>
          </x14:cfRule>
          <xm:sqref>AF594:AF595</xm:sqref>
        </x14:conditionalFormatting>
        <x14:conditionalFormatting xmlns:xm="http://schemas.microsoft.com/office/excel/2006/main">
          <x14:cfRule type="containsText" priority="1087" operator="containsText" id="{134F6B6C-3519-435D-AFA1-1ADFB8421D72}">
            <xm:f>NOT(ISERROR(SEARCH('Listados Datos'!$T$3,AB594)))</xm:f>
            <xm:f>'Listados Datos'!$T$3</xm:f>
            <x14:dxf>
              <fill>
                <patternFill patternType="solid">
                  <bgColor rgb="FFC00000"/>
                </patternFill>
              </fill>
            </x14:dxf>
          </x14:cfRule>
          <x14:cfRule type="containsText" priority="1088" operator="containsText" id="{4193585D-CCE7-4FBA-A43F-62182CA251CF}">
            <xm:f>NOT(ISERROR(SEARCH('Listados Datos'!$T$4,AB594)))</xm:f>
            <xm:f>'Listados Datos'!$T$4</xm:f>
            <x14:dxf>
              <font>
                <b/>
                <i val="0"/>
                <color theme="0"/>
              </font>
              <fill>
                <patternFill>
                  <bgColor rgb="FFE26B0A"/>
                </patternFill>
              </fill>
            </x14:dxf>
          </x14:cfRule>
          <x14:cfRule type="containsText" priority="1089" operator="containsText" id="{1A97F6DF-D982-4CAF-AC90-992DAD6F1A7A}">
            <xm:f>NOT(ISERROR(SEARCH('Listados Datos'!$T$5,AB594)))</xm:f>
            <xm:f>'Listados Datos'!$T$5</xm:f>
            <x14:dxf>
              <font>
                <b/>
                <i val="0"/>
                <color auto="1"/>
              </font>
              <fill>
                <patternFill>
                  <bgColor rgb="FFFFFF00"/>
                </patternFill>
              </fill>
            </x14:dxf>
          </x14:cfRule>
          <x14:cfRule type="containsText" priority="1090" operator="containsText" id="{3E67B349-CBB1-45DF-9362-72F12FD0F979}">
            <xm:f>NOT(ISERROR(SEARCH('Listados Datos'!$T$6,AB594)))</xm:f>
            <xm:f>'Listados Datos'!$T$6</xm:f>
            <x14:dxf>
              <font>
                <b/>
                <i val="0"/>
              </font>
              <fill>
                <patternFill>
                  <bgColor rgb="FF92D050"/>
                </patternFill>
              </fill>
            </x14:dxf>
          </x14:cfRule>
          <xm:sqref>AB594:AB595</xm:sqref>
        </x14:conditionalFormatting>
        <x14:conditionalFormatting xmlns:xm="http://schemas.microsoft.com/office/excel/2006/main">
          <x14:cfRule type="containsText" priority="1077" operator="containsText" id="{DF588EC5-20B6-40AE-A1BA-8A69EA5BC2A4}">
            <xm:f>NOT(ISERROR(SEARCH('Listados Datos'!$P$3,Z594)))</xm:f>
            <xm:f>'Listados Datos'!$P$3</xm:f>
            <x14:dxf>
              <fill>
                <patternFill>
                  <bgColor rgb="FF99CC00"/>
                </patternFill>
              </fill>
            </x14:dxf>
          </x14:cfRule>
          <x14:cfRule type="containsText" priority="1078" operator="containsText" id="{F311B9CA-E3BA-4A1A-BF7C-7C5C2756C660}">
            <xm:f>NOT(ISERROR(SEARCH('Listados Datos'!$P$4,Z594)))</xm:f>
            <xm:f>'Listados Datos'!$P$4</xm:f>
            <x14:dxf>
              <fill>
                <patternFill>
                  <bgColor rgb="FF33CC33"/>
                </patternFill>
              </fill>
            </x14:dxf>
          </x14:cfRule>
          <x14:cfRule type="containsText" priority="1079" operator="containsText" id="{CE852440-860A-49D9-9CBE-153B8F731161}">
            <xm:f>NOT(ISERROR(SEARCH('Listados Datos'!$P$5,Z594)))</xm:f>
            <xm:f>'Listados Datos'!$P$5</xm:f>
            <x14:dxf>
              <fill>
                <patternFill>
                  <bgColor rgb="FFFFFF00"/>
                </patternFill>
              </fill>
            </x14:dxf>
          </x14:cfRule>
          <x14:cfRule type="containsText" priority="1080" operator="containsText" id="{1785E4D1-FA45-42C9-B412-518234F8B97E}">
            <xm:f>NOT(ISERROR(SEARCH('Listados Datos'!$P$6,Z594)))</xm:f>
            <xm:f>'Listados Datos'!$P$6</xm:f>
            <x14:dxf>
              <fill>
                <patternFill>
                  <bgColor rgb="FFFFC000"/>
                </patternFill>
              </fill>
            </x14:dxf>
          </x14:cfRule>
          <x14:cfRule type="containsText" priority="1081" operator="containsText" id="{0C1A175E-41D5-4574-A79D-37B5DBA4CEE4}">
            <xm:f>NOT(ISERROR(SEARCH('Listados Datos'!$P$7,Z594)))</xm:f>
            <xm:f>'Listados Datos'!$P$7</xm:f>
            <x14:dxf>
              <fill>
                <patternFill>
                  <bgColor rgb="FFFF0000"/>
                </patternFill>
              </fill>
            </x14:dxf>
          </x14:cfRule>
          <xm:sqref>Z594:Z595</xm:sqref>
        </x14:conditionalFormatting>
        <x14:conditionalFormatting xmlns:xm="http://schemas.microsoft.com/office/excel/2006/main">
          <x14:cfRule type="containsText" priority="1049" operator="containsText" id="{72770E8F-70AF-48B0-B410-332447EF2FDA}">
            <xm:f>NOT(ISERROR(SEARCH('Listados Datos'!$T$3,AT595)))</xm:f>
            <xm:f>'Listados Datos'!$T$3</xm:f>
            <x14:dxf>
              <fill>
                <patternFill patternType="solid">
                  <bgColor rgb="FFC00000"/>
                </patternFill>
              </fill>
            </x14:dxf>
          </x14:cfRule>
          <x14:cfRule type="containsText" priority="1050" operator="containsText" id="{8739FFA9-8D0F-4E5C-AF24-718A2AB720F7}">
            <xm:f>NOT(ISERROR(SEARCH('Listados Datos'!$T$4,AT595)))</xm:f>
            <xm:f>'Listados Datos'!$T$4</xm:f>
            <x14:dxf>
              <font>
                <b/>
                <i val="0"/>
                <color theme="0"/>
              </font>
              <fill>
                <patternFill>
                  <bgColor rgb="FFE26B0A"/>
                </patternFill>
              </fill>
            </x14:dxf>
          </x14:cfRule>
          <x14:cfRule type="containsText" priority="1051" operator="containsText" id="{783F5369-2701-4D65-9ED3-597838E5BF9A}">
            <xm:f>NOT(ISERROR(SEARCH('Listados Datos'!$T$5,AT595)))</xm:f>
            <xm:f>'Listados Datos'!$T$5</xm:f>
            <x14:dxf>
              <font>
                <b/>
                <i val="0"/>
                <color auto="1"/>
              </font>
              <fill>
                <patternFill>
                  <bgColor rgb="FFFFFF00"/>
                </patternFill>
              </fill>
            </x14:dxf>
          </x14:cfRule>
          <x14:cfRule type="containsText" priority="1052" operator="containsText" id="{1A2F0562-F078-4F9C-845A-A7567AFEE555}">
            <xm:f>NOT(ISERROR(SEARCH('Listados Datos'!$T$6,AT595)))</xm:f>
            <xm:f>'Listados Datos'!$T$6</xm:f>
            <x14:dxf>
              <font>
                <b/>
                <i val="0"/>
              </font>
              <fill>
                <patternFill>
                  <bgColor rgb="FF92D050"/>
                </patternFill>
              </fill>
            </x14:dxf>
          </x14:cfRule>
          <xm:sqref>AT595</xm:sqref>
        </x14:conditionalFormatting>
        <x14:conditionalFormatting xmlns:xm="http://schemas.microsoft.com/office/excel/2006/main">
          <x14:cfRule type="containsText" priority="997" operator="containsText" id="{9D3B7905-8339-4BB6-8463-BD180020B53D}">
            <xm:f>NOT(ISERROR(SEARCH('Listados Datos'!$P$3,AR596)))</xm:f>
            <xm:f>'Listados Datos'!$P$3</xm:f>
            <x14:dxf>
              <fill>
                <patternFill>
                  <bgColor rgb="FF99CC00"/>
                </patternFill>
              </fill>
            </x14:dxf>
          </x14:cfRule>
          <x14:cfRule type="containsText" priority="998" operator="containsText" id="{EDAF4703-0D75-45CA-8E2A-80C736EB0E2D}">
            <xm:f>NOT(ISERROR(SEARCH('Listados Datos'!$P$4,AR596)))</xm:f>
            <xm:f>'Listados Datos'!$P$4</xm:f>
            <x14:dxf>
              <fill>
                <patternFill>
                  <bgColor rgb="FF33CC33"/>
                </patternFill>
              </fill>
            </x14:dxf>
          </x14:cfRule>
          <x14:cfRule type="containsText" priority="999" operator="containsText" id="{69C36854-E032-4035-904F-11E4902917A7}">
            <xm:f>NOT(ISERROR(SEARCH('Listados Datos'!$P$5,AR596)))</xm:f>
            <xm:f>'Listados Datos'!$P$5</xm:f>
            <x14:dxf>
              <fill>
                <patternFill>
                  <bgColor rgb="FFFFFF00"/>
                </patternFill>
              </fill>
            </x14:dxf>
          </x14:cfRule>
          <x14:cfRule type="containsText" priority="1000" operator="containsText" id="{74279B78-ACFA-41C1-8207-706511BD2E20}">
            <xm:f>NOT(ISERROR(SEARCH('Listados Datos'!$P$6,AR596)))</xm:f>
            <xm:f>'Listados Datos'!$P$6</xm:f>
            <x14:dxf>
              <fill>
                <patternFill>
                  <bgColor rgb="FFFFC000"/>
                </patternFill>
              </fill>
            </x14:dxf>
          </x14:cfRule>
          <x14:cfRule type="containsText" priority="1001" operator="containsText" id="{1738DC2D-A0A2-4A6B-8D0F-2B6BA31AEEB2}">
            <xm:f>NOT(ISERROR(SEARCH('Listados Datos'!$P$7,AR596)))</xm:f>
            <xm:f>'Listados Datos'!$P$7</xm:f>
            <x14:dxf>
              <fill>
                <patternFill>
                  <bgColor rgb="FFFF0000"/>
                </patternFill>
              </fill>
            </x14:dxf>
          </x14:cfRule>
          <xm:sqref>AR596</xm:sqref>
        </x14:conditionalFormatting>
        <x14:conditionalFormatting xmlns:xm="http://schemas.microsoft.com/office/excel/2006/main">
          <x14:cfRule type="containsText" priority="1035" operator="containsText" id="{D7B5196D-A912-42B0-AB54-7A8B9DA06675}">
            <xm:f>NOT(ISERROR(SEARCH('Listados Datos'!$T$3,AF596)))</xm:f>
            <xm:f>'Listados Datos'!$T$3</xm:f>
            <x14:dxf>
              <fill>
                <patternFill patternType="solid">
                  <bgColor rgb="FFC00000"/>
                </patternFill>
              </fill>
            </x14:dxf>
          </x14:cfRule>
          <x14:cfRule type="containsText" priority="1036" operator="containsText" id="{547475CE-4C67-4928-B09F-97EE29C71C15}">
            <xm:f>NOT(ISERROR(SEARCH('Listados Datos'!$T$4,AF596)))</xm:f>
            <xm:f>'Listados Datos'!$T$4</xm:f>
            <x14:dxf>
              <font>
                <b/>
                <i val="0"/>
                <color theme="0"/>
              </font>
              <fill>
                <patternFill>
                  <bgColor rgb="FFE26B0A"/>
                </patternFill>
              </fill>
            </x14:dxf>
          </x14:cfRule>
          <x14:cfRule type="containsText" priority="1037" operator="containsText" id="{BC54D8E9-6B5D-4A16-8092-019024D36512}">
            <xm:f>NOT(ISERROR(SEARCH('Listados Datos'!$T$5,AF596)))</xm:f>
            <xm:f>'Listados Datos'!$T$5</xm:f>
            <x14:dxf>
              <font>
                <b/>
                <i val="0"/>
                <color auto="1"/>
              </font>
              <fill>
                <patternFill>
                  <bgColor rgb="FFFFFF00"/>
                </patternFill>
              </fill>
            </x14:dxf>
          </x14:cfRule>
          <x14:cfRule type="containsText" priority="1038" operator="containsText" id="{9F167AFB-ECE0-4FEF-94CD-0A2B56B1CD79}">
            <xm:f>NOT(ISERROR(SEARCH('Listados Datos'!$T$6,AF596)))</xm:f>
            <xm:f>'Listados Datos'!$T$6</xm:f>
            <x14:dxf>
              <font>
                <b/>
                <i val="0"/>
              </font>
              <fill>
                <patternFill>
                  <bgColor rgb="FF92D050"/>
                </patternFill>
              </fill>
            </x14:dxf>
          </x14:cfRule>
          <xm:sqref>AF596</xm:sqref>
        </x14:conditionalFormatting>
        <x14:conditionalFormatting xmlns:xm="http://schemas.microsoft.com/office/excel/2006/main">
          <x14:cfRule type="containsText" priority="1031" operator="containsText" id="{62653896-C162-499B-8872-AE0E7F56E2A4}">
            <xm:f>NOT(ISERROR(SEARCH('Listados Datos'!$T$3,AB596)))</xm:f>
            <xm:f>'Listados Datos'!$T$3</xm:f>
            <x14:dxf>
              <fill>
                <patternFill patternType="solid">
                  <bgColor rgb="FFC00000"/>
                </patternFill>
              </fill>
            </x14:dxf>
          </x14:cfRule>
          <x14:cfRule type="containsText" priority="1032" operator="containsText" id="{689432B1-2093-4FDE-85A3-2B2CD6B3E504}">
            <xm:f>NOT(ISERROR(SEARCH('Listados Datos'!$T$4,AB596)))</xm:f>
            <xm:f>'Listados Datos'!$T$4</xm:f>
            <x14:dxf>
              <font>
                <b/>
                <i val="0"/>
                <color theme="0"/>
              </font>
              <fill>
                <patternFill>
                  <bgColor rgb="FFE26B0A"/>
                </patternFill>
              </fill>
            </x14:dxf>
          </x14:cfRule>
          <x14:cfRule type="containsText" priority="1033" operator="containsText" id="{31D1946C-CEDB-4795-9F0E-07D68A660A1D}">
            <xm:f>NOT(ISERROR(SEARCH('Listados Datos'!$T$5,AB596)))</xm:f>
            <xm:f>'Listados Datos'!$T$5</xm:f>
            <x14:dxf>
              <font>
                <b/>
                <i val="0"/>
                <color auto="1"/>
              </font>
              <fill>
                <patternFill>
                  <bgColor rgb="FFFFFF00"/>
                </patternFill>
              </fill>
            </x14:dxf>
          </x14:cfRule>
          <x14:cfRule type="containsText" priority="1034" operator="containsText" id="{891A42B0-29CF-4E8E-8424-2DED77879DD7}">
            <xm:f>NOT(ISERROR(SEARCH('Listados Datos'!$T$6,AB596)))</xm:f>
            <xm:f>'Listados Datos'!$T$6</xm:f>
            <x14:dxf>
              <font>
                <b/>
                <i val="0"/>
              </font>
              <fill>
                <patternFill>
                  <bgColor rgb="FF92D050"/>
                </patternFill>
              </fill>
            </x14:dxf>
          </x14:cfRule>
          <xm:sqref>AB596</xm:sqref>
        </x14:conditionalFormatting>
        <x14:conditionalFormatting xmlns:xm="http://schemas.microsoft.com/office/excel/2006/main">
          <x14:cfRule type="containsText" priority="1021" operator="containsText" id="{B1A648A7-3116-458D-ACC4-154812F6F42E}">
            <xm:f>NOT(ISERROR(SEARCH('Listados Datos'!$P$3,Z596)))</xm:f>
            <xm:f>'Listados Datos'!$P$3</xm:f>
            <x14:dxf>
              <fill>
                <patternFill>
                  <bgColor rgb="FF99CC00"/>
                </patternFill>
              </fill>
            </x14:dxf>
          </x14:cfRule>
          <x14:cfRule type="containsText" priority="1022" operator="containsText" id="{C6E968C1-74FD-4829-A4E7-F5D8A931E2C5}">
            <xm:f>NOT(ISERROR(SEARCH('Listados Datos'!$P$4,Z596)))</xm:f>
            <xm:f>'Listados Datos'!$P$4</xm:f>
            <x14:dxf>
              <fill>
                <patternFill>
                  <bgColor rgb="FF33CC33"/>
                </patternFill>
              </fill>
            </x14:dxf>
          </x14:cfRule>
          <x14:cfRule type="containsText" priority="1023" operator="containsText" id="{AE79DEBF-9C5D-4422-9FB6-09328A27B022}">
            <xm:f>NOT(ISERROR(SEARCH('Listados Datos'!$P$5,Z596)))</xm:f>
            <xm:f>'Listados Datos'!$P$5</xm:f>
            <x14:dxf>
              <fill>
                <patternFill>
                  <bgColor rgb="FFFFFF00"/>
                </patternFill>
              </fill>
            </x14:dxf>
          </x14:cfRule>
          <x14:cfRule type="containsText" priority="1024" operator="containsText" id="{71CA6B23-342C-4648-841D-EB916AD1E404}">
            <xm:f>NOT(ISERROR(SEARCH('Listados Datos'!$P$6,Z596)))</xm:f>
            <xm:f>'Listados Datos'!$P$6</xm:f>
            <x14:dxf>
              <fill>
                <patternFill>
                  <bgColor rgb="FFFFC000"/>
                </patternFill>
              </fill>
            </x14:dxf>
          </x14:cfRule>
          <x14:cfRule type="containsText" priority="1025" operator="containsText" id="{7CFC864C-5973-4BFF-9210-6064A62241B5}">
            <xm:f>NOT(ISERROR(SEARCH('Listados Datos'!$P$7,Z596)))</xm:f>
            <xm:f>'Listados Datos'!$P$7</xm:f>
            <x14:dxf>
              <fill>
                <patternFill>
                  <bgColor rgb="FFFF0000"/>
                </patternFill>
              </fill>
            </x14:dxf>
          </x14:cfRule>
          <xm:sqref>Z596</xm:sqref>
        </x14:conditionalFormatting>
        <x14:conditionalFormatting xmlns:xm="http://schemas.microsoft.com/office/excel/2006/main">
          <x14:cfRule type="containsText" priority="1007" operator="containsText" id="{4FFF4240-FFC6-4C8C-98B9-69F9B2F422EC}">
            <xm:f>NOT(ISERROR(SEARCH('Listados Datos'!$T$3,AT596)))</xm:f>
            <xm:f>'Listados Datos'!$T$3</xm:f>
            <x14:dxf>
              <fill>
                <patternFill patternType="solid">
                  <bgColor rgb="FFC00000"/>
                </patternFill>
              </fill>
            </x14:dxf>
          </x14:cfRule>
          <x14:cfRule type="containsText" priority="1008" operator="containsText" id="{2660F2BB-E15C-4DF5-8695-290A777ECD53}">
            <xm:f>NOT(ISERROR(SEARCH('Listados Datos'!$T$4,AT596)))</xm:f>
            <xm:f>'Listados Datos'!$T$4</xm:f>
            <x14:dxf>
              <font>
                <b/>
                <i val="0"/>
                <color theme="0"/>
              </font>
              <fill>
                <patternFill>
                  <bgColor rgb="FFE26B0A"/>
                </patternFill>
              </fill>
            </x14:dxf>
          </x14:cfRule>
          <x14:cfRule type="containsText" priority="1009" operator="containsText" id="{94D990D9-CFF9-4E07-9013-258C6C331621}">
            <xm:f>NOT(ISERROR(SEARCH('Listados Datos'!$T$5,AT596)))</xm:f>
            <xm:f>'Listados Datos'!$T$5</xm:f>
            <x14:dxf>
              <font>
                <b/>
                <i val="0"/>
                <color auto="1"/>
              </font>
              <fill>
                <patternFill>
                  <bgColor rgb="FFFFFF00"/>
                </patternFill>
              </fill>
            </x14:dxf>
          </x14:cfRule>
          <x14:cfRule type="containsText" priority="1010" operator="containsText" id="{A2FC6A64-8B83-4461-A2AF-337344126ECE}">
            <xm:f>NOT(ISERROR(SEARCH('Listados Datos'!$T$6,AT596)))</xm:f>
            <xm:f>'Listados Datos'!$T$6</xm:f>
            <x14:dxf>
              <font>
                <b/>
                <i val="0"/>
              </font>
              <fill>
                <patternFill>
                  <bgColor rgb="FF92D050"/>
                </patternFill>
              </fill>
            </x14:dxf>
          </x14:cfRule>
          <xm:sqref>AT596</xm:sqref>
        </x14:conditionalFormatting>
        <x14:conditionalFormatting xmlns:xm="http://schemas.microsoft.com/office/excel/2006/main">
          <x14:cfRule type="containsText" priority="847" operator="containsText" id="{D611A8F8-C13B-46B7-837D-12D12DB5481F}">
            <xm:f>NOT(ISERROR(SEARCH('Listados Datos'!$P$3,AR607)))</xm:f>
            <xm:f>'Listados Datos'!$P$3</xm:f>
            <x14:dxf>
              <fill>
                <patternFill>
                  <bgColor rgb="FF99CC00"/>
                </patternFill>
              </fill>
            </x14:dxf>
          </x14:cfRule>
          <x14:cfRule type="containsText" priority="848" operator="containsText" id="{121CD0E6-AB6F-4954-A88B-5F720F8548A6}">
            <xm:f>NOT(ISERROR(SEARCH('Listados Datos'!$P$4,AR607)))</xm:f>
            <xm:f>'Listados Datos'!$P$4</xm:f>
            <x14:dxf>
              <fill>
                <patternFill>
                  <bgColor rgb="FF33CC33"/>
                </patternFill>
              </fill>
            </x14:dxf>
          </x14:cfRule>
          <x14:cfRule type="containsText" priority="849" operator="containsText" id="{3024BFF9-99E2-46D3-91A9-C629A920AD18}">
            <xm:f>NOT(ISERROR(SEARCH('Listados Datos'!$P$5,AR607)))</xm:f>
            <xm:f>'Listados Datos'!$P$5</xm:f>
            <x14:dxf>
              <fill>
                <patternFill>
                  <bgColor rgb="FFFFFF00"/>
                </patternFill>
              </fill>
            </x14:dxf>
          </x14:cfRule>
          <x14:cfRule type="containsText" priority="850" operator="containsText" id="{1B263425-1774-4DB0-AC9A-089ECBB432A3}">
            <xm:f>NOT(ISERROR(SEARCH('Listados Datos'!$P$6,AR607)))</xm:f>
            <xm:f>'Listados Datos'!$P$6</xm:f>
            <x14:dxf>
              <fill>
                <patternFill>
                  <bgColor rgb="FFFFC000"/>
                </patternFill>
              </fill>
            </x14:dxf>
          </x14:cfRule>
          <x14:cfRule type="containsText" priority="851" operator="containsText" id="{C1F433B4-2AB2-4513-9303-7AF019AE9879}">
            <xm:f>NOT(ISERROR(SEARCH('Listados Datos'!$P$7,AR607)))</xm:f>
            <xm:f>'Listados Datos'!$P$7</xm:f>
            <x14:dxf>
              <fill>
                <patternFill>
                  <bgColor rgb="FFFF0000"/>
                </patternFill>
              </fill>
            </x14:dxf>
          </x14:cfRule>
          <xm:sqref>AR607</xm:sqref>
        </x14:conditionalFormatting>
        <x14:conditionalFormatting xmlns:xm="http://schemas.microsoft.com/office/excel/2006/main">
          <x14:cfRule type="containsText" priority="913" operator="containsText" id="{4EC1C675-6EC1-48BC-8270-C29AADA2C9A6}">
            <xm:f>NOT(ISERROR(SEARCH('Listados Datos'!$T$3,AT609)))</xm:f>
            <xm:f>'Listados Datos'!$T$3</xm:f>
            <x14:dxf>
              <fill>
                <patternFill patternType="solid">
                  <bgColor rgb="FFC00000"/>
                </patternFill>
              </fill>
            </x14:dxf>
          </x14:cfRule>
          <x14:cfRule type="containsText" priority="914" operator="containsText" id="{A4965A7D-0F2F-4081-B12D-5D89716144D0}">
            <xm:f>NOT(ISERROR(SEARCH('Listados Datos'!$T$4,AT609)))</xm:f>
            <xm:f>'Listados Datos'!$T$4</xm:f>
            <x14:dxf>
              <font>
                <b/>
                <i val="0"/>
                <color theme="0"/>
              </font>
              <fill>
                <patternFill>
                  <bgColor rgb="FFE26B0A"/>
                </patternFill>
              </fill>
            </x14:dxf>
          </x14:cfRule>
          <x14:cfRule type="containsText" priority="915" operator="containsText" id="{608BA686-89C7-4A6B-84E5-FCB672AA674E}">
            <xm:f>NOT(ISERROR(SEARCH('Listados Datos'!$T$5,AT609)))</xm:f>
            <xm:f>'Listados Datos'!$T$5</xm:f>
            <x14:dxf>
              <font>
                <b/>
                <i val="0"/>
                <color auto="1"/>
              </font>
              <fill>
                <patternFill>
                  <bgColor rgb="FFFFFF00"/>
                </patternFill>
              </fill>
            </x14:dxf>
          </x14:cfRule>
          <x14:cfRule type="containsText" priority="916" operator="containsText" id="{7F19878D-9ADE-4033-B308-BEFAA1A41806}">
            <xm:f>NOT(ISERROR(SEARCH('Listados Datos'!$T$6,AT609)))</xm:f>
            <xm:f>'Listados Datos'!$T$6</xm:f>
            <x14:dxf>
              <font>
                <b/>
                <i val="0"/>
              </font>
              <fill>
                <patternFill>
                  <bgColor rgb="FF92D050"/>
                </patternFill>
              </fill>
            </x14:dxf>
          </x14:cfRule>
          <xm:sqref>AT609</xm:sqref>
        </x14:conditionalFormatting>
        <x14:conditionalFormatting xmlns:xm="http://schemas.microsoft.com/office/excel/2006/main">
          <x14:cfRule type="containsText" priority="903" operator="containsText" id="{D0C01F2A-44C9-46DA-83F4-0D81F5D0C24D}">
            <xm:f>NOT(ISERROR(SEARCH('Listados Datos'!$P$3,AR609)))</xm:f>
            <xm:f>'Listados Datos'!$P$3</xm:f>
            <x14:dxf>
              <fill>
                <patternFill>
                  <bgColor rgb="FF99CC00"/>
                </patternFill>
              </fill>
            </x14:dxf>
          </x14:cfRule>
          <x14:cfRule type="containsText" priority="904" operator="containsText" id="{C9192645-0750-4D75-8396-6AAD94C1667F}">
            <xm:f>NOT(ISERROR(SEARCH('Listados Datos'!$P$4,AR609)))</xm:f>
            <xm:f>'Listados Datos'!$P$4</xm:f>
            <x14:dxf>
              <fill>
                <patternFill>
                  <bgColor rgb="FF33CC33"/>
                </patternFill>
              </fill>
            </x14:dxf>
          </x14:cfRule>
          <x14:cfRule type="containsText" priority="905" operator="containsText" id="{5C382CF4-886E-4D80-919A-B389473CD271}">
            <xm:f>NOT(ISERROR(SEARCH('Listados Datos'!$P$5,AR609)))</xm:f>
            <xm:f>'Listados Datos'!$P$5</xm:f>
            <x14:dxf>
              <fill>
                <patternFill>
                  <bgColor rgb="FFFFFF00"/>
                </patternFill>
              </fill>
            </x14:dxf>
          </x14:cfRule>
          <x14:cfRule type="containsText" priority="906" operator="containsText" id="{0F371081-F46F-45B8-A59A-38D280EC55E6}">
            <xm:f>NOT(ISERROR(SEARCH('Listados Datos'!$P$6,AR609)))</xm:f>
            <xm:f>'Listados Datos'!$P$6</xm:f>
            <x14:dxf>
              <fill>
                <patternFill>
                  <bgColor rgb="FFFFC000"/>
                </patternFill>
              </fill>
            </x14:dxf>
          </x14:cfRule>
          <x14:cfRule type="containsText" priority="907" operator="containsText" id="{C36A59F4-E937-4FBC-918F-81127B425325}">
            <xm:f>NOT(ISERROR(SEARCH('Listados Datos'!$P$7,AR609)))</xm:f>
            <xm:f>'Listados Datos'!$P$7</xm:f>
            <x14:dxf>
              <fill>
                <patternFill>
                  <bgColor rgb="FFFF0000"/>
                </patternFill>
              </fill>
            </x14:dxf>
          </x14:cfRule>
          <xm:sqref>AR609</xm:sqref>
        </x14:conditionalFormatting>
        <x14:conditionalFormatting xmlns:xm="http://schemas.microsoft.com/office/excel/2006/main">
          <x14:cfRule type="containsText" priority="871" operator="containsText" id="{8FD47F3A-4CFF-4116-9C8D-3F34FBEFEBDD}">
            <xm:f>NOT(ISERROR(SEARCH('Listados Datos'!$T$3,AT606)))</xm:f>
            <xm:f>'Listados Datos'!$T$3</xm:f>
            <x14:dxf>
              <fill>
                <patternFill patternType="solid">
                  <bgColor rgb="FFC00000"/>
                </patternFill>
              </fill>
            </x14:dxf>
          </x14:cfRule>
          <x14:cfRule type="containsText" priority="872" operator="containsText" id="{DFF64188-C1DB-4F30-9A4D-08506BF4DB32}">
            <xm:f>NOT(ISERROR(SEARCH('Listados Datos'!$T$4,AT606)))</xm:f>
            <xm:f>'Listados Datos'!$T$4</xm:f>
            <x14:dxf>
              <font>
                <b/>
                <i val="0"/>
                <color theme="0"/>
              </font>
              <fill>
                <patternFill>
                  <bgColor rgb="FFE26B0A"/>
                </patternFill>
              </fill>
            </x14:dxf>
          </x14:cfRule>
          <x14:cfRule type="containsText" priority="873" operator="containsText" id="{CE686288-B72A-4017-A9F1-A9F107F05168}">
            <xm:f>NOT(ISERROR(SEARCH('Listados Datos'!$T$5,AT606)))</xm:f>
            <xm:f>'Listados Datos'!$T$5</xm:f>
            <x14:dxf>
              <font>
                <b/>
                <i val="0"/>
                <color auto="1"/>
              </font>
              <fill>
                <patternFill>
                  <bgColor rgb="FFFFFF00"/>
                </patternFill>
              </fill>
            </x14:dxf>
          </x14:cfRule>
          <x14:cfRule type="containsText" priority="874" operator="containsText" id="{0DA38BC2-4B90-4487-8ABF-254C0DCA2B56}">
            <xm:f>NOT(ISERROR(SEARCH('Listados Datos'!$T$6,AT606)))</xm:f>
            <xm:f>'Listados Datos'!$T$6</xm:f>
            <x14:dxf>
              <font>
                <b/>
                <i val="0"/>
              </font>
              <fill>
                <patternFill>
                  <bgColor rgb="FF92D050"/>
                </patternFill>
              </fill>
            </x14:dxf>
          </x14:cfRule>
          <xm:sqref>AT606</xm:sqref>
        </x14:conditionalFormatting>
        <x14:conditionalFormatting xmlns:xm="http://schemas.microsoft.com/office/excel/2006/main">
          <x14:cfRule type="containsText" priority="861" operator="containsText" id="{DB5F8D38-318A-4416-B1EB-5BFE71DEC569}">
            <xm:f>NOT(ISERROR(SEARCH('Listados Datos'!$P$3,AR606)))</xm:f>
            <xm:f>'Listados Datos'!$P$3</xm:f>
            <x14:dxf>
              <fill>
                <patternFill>
                  <bgColor rgb="FF99CC00"/>
                </patternFill>
              </fill>
            </x14:dxf>
          </x14:cfRule>
          <x14:cfRule type="containsText" priority="862" operator="containsText" id="{60670F18-FA31-48D5-A009-61103F0CA22E}">
            <xm:f>NOT(ISERROR(SEARCH('Listados Datos'!$P$4,AR606)))</xm:f>
            <xm:f>'Listados Datos'!$P$4</xm:f>
            <x14:dxf>
              <fill>
                <patternFill>
                  <bgColor rgb="FF33CC33"/>
                </patternFill>
              </fill>
            </x14:dxf>
          </x14:cfRule>
          <x14:cfRule type="containsText" priority="863" operator="containsText" id="{0E324994-0AB9-4188-B793-2D1EF4A40D2D}">
            <xm:f>NOT(ISERROR(SEARCH('Listados Datos'!$P$5,AR606)))</xm:f>
            <xm:f>'Listados Datos'!$P$5</xm:f>
            <x14:dxf>
              <fill>
                <patternFill>
                  <bgColor rgb="FFFFFF00"/>
                </patternFill>
              </fill>
            </x14:dxf>
          </x14:cfRule>
          <x14:cfRule type="containsText" priority="864" operator="containsText" id="{9F5EEE02-3EAD-435D-8E70-7CE5174B481B}">
            <xm:f>NOT(ISERROR(SEARCH('Listados Datos'!$P$6,AR606)))</xm:f>
            <xm:f>'Listados Datos'!$P$6</xm:f>
            <x14:dxf>
              <fill>
                <patternFill>
                  <bgColor rgb="FFFFC000"/>
                </patternFill>
              </fill>
            </x14:dxf>
          </x14:cfRule>
          <x14:cfRule type="containsText" priority="865" operator="containsText" id="{7F10CD46-1C63-49C6-BEA4-D26B2CF429F5}">
            <xm:f>NOT(ISERROR(SEARCH('Listados Datos'!$P$7,AR606)))</xm:f>
            <xm:f>'Listados Datos'!$P$7</xm:f>
            <x14:dxf>
              <fill>
                <patternFill>
                  <bgColor rgb="FFFF0000"/>
                </patternFill>
              </fill>
            </x14:dxf>
          </x14:cfRule>
          <xm:sqref>AR606</xm:sqref>
        </x14:conditionalFormatting>
        <x14:conditionalFormatting xmlns:xm="http://schemas.microsoft.com/office/excel/2006/main">
          <x14:cfRule type="containsText" priority="979" operator="containsText" id="{DA9D8E8A-6EB5-45BF-A719-9E39AF1FD8F1}">
            <xm:f>NOT(ISERROR(SEARCH('Listados Datos'!$T$3,AF604)))</xm:f>
            <xm:f>'Listados Datos'!$T$3</xm:f>
            <x14:dxf>
              <fill>
                <patternFill patternType="solid">
                  <bgColor rgb="FFC00000"/>
                </patternFill>
              </fill>
            </x14:dxf>
          </x14:cfRule>
          <x14:cfRule type="containsText" priority="980" operator="containsText" id="{6C7497CD-7ED1-4C6B-9A3D-AC0D708E5C68}">
            <xm:f>NOT(ISERROR(SEARCH('Listados Datos'!$T$4,AF604)))</xm:f>
            <xm:f>'Listados Datos'!$T$4</xm:f>
            <x14:dxf>
              <font>
                <b/>
                <i val="0"/>
                <color theme="0"/>
              </font>
              <fill>
                <patternFill>
                  <bgColor rgb="FFE26B0A"/>
                </patternFill>
              </fill>
            </x14:dxf>
          </x14:cfRule>
          <x14:cfRule type="containsText" priority="981" operator="containsText" id="{7D779B99-C28D-449C-88B8-B6106E0FE384}">
            <xm:f>NOT(ISERROR(SEARCH('Listados Datos'!$T$5,AF604)))</xm:f>
            <xm:f>'Listados Datos'!$T$5</xm:f>
            <x14:dxf>
              <font>
                <b/>
                <i val="0"/>
                <color auto="1"/>
              </font>
              <fill>
                <patternFill>
                  <bgColor rgb="FFFFFF00"/>
                </patternFill>
              </fill>
            </x14:dxf>
          </x14:cfRule>
          <x14:cfRule type="containsText" priority="982" operator="containsText" id="{83035FBB-0BE8-4917-9558-27353CFFC10C}">
            <xm:f>NOT(ISERROR(SEARCH('Listados Datos'!$T$6,AF604)))</xm:f>
            <xm:f>'Listados Datos'!$T$6</xm:f>
            <x14:dxf>
              <font>
                <b/>
                <i val="0"/>
              </font>
              <fill>
                <patternFill>
                  <bgColor rgb="FF92D050"/>
                </patternFill>
              </fill>
            </x14:dxf>
          </x14:cfRule>
          <xm:sqref>AF604:AF605 AF609</xm:sqref>
        </x14:conditionalFormatting>
        <x14:conditionalFormatting xmlns:xm="http://schemas.microsoft.com/office/excel/2006/main">
          <x14:cfRule type="containsText" priority="975" operator="containsText" id="{FCEED7D5-B499-4C2A-AC76-D2C3F0C497E3}">
            <xm:f>NOT(ISERROR(SEARCH('Listados Datos'!$T$3,AB604)))</xm:f>
            <xm:f>'Listados Datos'!$T$3</xm:f>
            <x14:dxf>
              <fill>
                <patternFill patternType="solid">
                  <bgColor rgb="FFC00000"/>
                </patternFill>
              </fill>
            </x14:dxf>
          </x14:cfRule>
          <x14:cfRule type="containsText" priority="976" operator="containsText" id="{48FB936E-5825-40EE-BCD1-4B74F5210EC4}">
            <xm:f>NOT(ISERROR(SEARCH('Listados Datos'!$T$4,AB604)))</xm:f>
            <xm:f>'Listados Datos'!$T$4</xm:f>
            <x14:dxf>
              <font>
                <b/>
                <i val="0"/>
                <color theme="0"/>
              </font>
              <fill>
                <patternFill>
                  <bgColor rgb="FFE26B0A"/>
                </patternFill>
              </fill>
            </x14:dxf>
          </x14:cfRule>
          <x14:cfRule type="containsText" priority="977" operator="containsText" id="{F679DA59-3367-43F5-9C12-D97C15CD6CE7}">
            <xm:f>NOT(ISERROR(SEARCH('Listados Datos'!$T$5,AB604)))</xm:f>
            <xm:f>'Listados Datos'!$T$5</xm:f>
            <x14:dxf>
              <font>
                <b/>
                <i val="0"/>
                <color auto="1"/>
              </font>
              <fill>
                <patternFill>
                  <bgColor rgb="FFFFFF00"/>
                </patternFill>
              </fill>
            </x14:dxf>
          </x14:cfRule>
          <x14:cfRule type="containsText" priority="978" operator="containsText" id="{118AA135-CA54-4ACE-A61C-D51A49499500}">
            <xm:f>NOT(ISERROR(SEARCH('Listados Datos'!$T$6,AB604)))</xm:f>
            <xm:f>'Listados Datos'!$T$6</xm:f>
            <x14:dxf>
              <font>
                <b/>
                <i val="0"/>
              </font>
              <fill>
                <patternFill>
                  <bgColor rgb="FF92D050"/>
                </patternFill>
              </fill>
            </x14:dxf>
          </x14:cfRule>
          <xm:sqref>AB604:AB605</xm:sqref>
        </x14:conditionalFormatting>
        <x14:conditionalFormatting xmlns:xm="http://schemas.microsoft.com/office/excel/2006/main">
          <x14:cfRule type="containsText" priority="965" operator="containsText" id="{BB6CB36C-9643-4D36-88DA-3195B72F5E64}">
            <xm:f>NOT(ISERROR(SEARCH('Listados Datos'!$P$3,Z604)))</xm:f>
            <xm:f>'Listados Datos'!$P$3</xm:f>
            <x14:dxf>
              <fill>
                <patternFill>
                  <bgColor rgb="FF99CC00"/>
                </patternFill>
              </fill>
            </x14:dxf>
          </x14:cfRule>
          <x14:cfRule type="containsText" priority="966" operator="containsText" id="{322BDF4A-67A5-4928-88C4-0A15CB71644D}">
            <xm:f>NOT(ISERROR(SEARCH('Listados Datos'!$P$4,Z604)))</xm:f>
            <xm:f>'Listados Datos'!$P$4</xm:f>
            <x14:dxf>
              <fill>
                <patternFill>
                  <bgColor rgb="FF33CC33"/>
                </patternFill>
              </fill>
            </x14:dxf>
          </x14:cfRule>
          <x14:cfRule type="containsText" priority="967" operator="containsText" id="{1E7CF4B7-C68E-4668-98F7-85B024BDA7C3}">
            <xm:f>NOT(ISERROR(SEARCH('Listados Datos'!$P$5,Z604)))</xm:f>
            <xm:f>'Listados Datos'!$P$5</xm:f>
            <x14:dxf>
              <fill>
                <patternFill>
                  <bgColor rgb="FFFFFF00"/>
                </patternFill>
              </fill>
            </x14:dxf>
          </x14:cfRule>
          <x14:cfRule type="containsText" priority="968" operator="containsText" id="{63533B93-9AED-4AF2-B355-712A96B93DD2}">
            <xm:f>NOT(ISERROR(SEARCH('Listados Datos'!$P$6,Z604)))</xm:f>
            <xm:f>'Listados Datos'!$P$6</xm:f>
            <x14:dxf>
              <fill>
                <patternFill>
                  <bgColor rgb="FFFFC000"/>
                </patternFill>
              </fill>
            </x14:dxf>
          </x14:cfRule>
          <x14:cfRule type="containsText" priority="969" operator="containsText" id="{9771496C-4618-45DD-9DBB-C80C7250BF9E}">
            <xm:f>NOT(ISERROR(SEARCH('Listados Datos'!$P$7,Z604)))</xm:f>
            <xm:f>'Listados Datos'!$P$7</xm:f>
            <x14:dxf>
              <fill>
                <patternFill>
                  <bgColor rgb="FFFF0000"/>
                </patternFill>
              </fill>
            </x14:dxf>
          </x14:cfRule>
          <xm:sqref>Z604:Z605</xm:sqref>
        </x14:conditionalFormatting>
        <x14:conditionalFormatting xmlns:xm="http://schemas.microsoft.com/office/excel/2006/main">
          <x14:cfRule type="containsText" priority="941" operator="containsText" id="{86D03118-7487-4504-8C7C-B83E779CAD30}">
            <xm:f>NOT(ISERROR(SEARCH('Listados Datos'!$T$3,AT604)))</xm:f>
            <xm:f>'Listados Datos'!$T$3</xm:f>
            <x14:dxf>
              <fill>
                <patternFill patternType="solid">
                  <bgColor rgb="FFC00000"/>
                </patternFill>
              </fill>
            </x14:dxf>
          </x14:cfRule>
          <x14:cfRule type="containsText" priority="942" operator="containsText" id="{F373506E-B9A2-40B0-805E-D5292A862D1F}">
            <xm:f>NOT(ISERROR(SEARCH('Listados Datos'!$T$4,AT604)))</xm:f>
            <xm:f>'Listados Datos'!$T$4</xm:f>
            <x14:dxf>
              <font>
                <b/>
                <i val="0"/>
                <color theme="0"/>
              </font>
              <fill>
                <patternFill>
                  <bgColor rgb="FFE26B0A"/>
                </patternFill>
              </fill>
            </x14:dxf>
          </x14:cfRule>
          <x14:cfRule type="containsText" priority="943" operator="containsText" id="{8B676739-27A4-446C-9FBC-74292B3A6D90}">
            <xm:f>NOT(ISERROR(SEARCH('Listados Datos'!$T$5,AT604)))</xm:f>
            <xm:f>'Listados Datos'!$T$5</xm:f>
            <x14:dxf>
              <font>
                <b/>
                <i val="0"/>
                <color auto="1"/>
              </font>
              <fill>
                <patternFill>
                  <bgColor rgb="FFFFFF00"/>
                </patternFill>
              </fill>
            </x14:dxf>
          </x14:cfRule>
          <x14:cfRule type="containsText" priority="944" operator="containsText" id="{79F9F7D7-E93E-491D-BE8E-C6A09FFB1AEA}">
            <xm:f>NOT(ISERROR(SEARCH('Listados Datos'!$T$6,AT604)))</xm:f>
            <xm:f>'Listados Datos'!$T$6</xm:f>
            <x14:dxf>
              <font>
                <b/>
                <i val="0"/>
              </font>
              <fill>
                <patternFill>
                  <bgColor rgb="FF92D050"/>
                </patternFill>
              </fill>
            </x14:dxf>
          </x14:cfRule>
          <xm:sqref>AT604</xm:sqref>
        </x14:conditionalFormatting>
        <x14:conditionalFormatting xmlns:xm="http://schemas.microsoft.com/office/excel/2006/main">
          <x14:cfRule type="containsText" priority="931" operator="containsText" id="{173E09DA-9467-438A-A1E6-9EB8F30932B7}">
            <xm:f>NOT(ISERROR(SEARCH('Listados Datos'!$P$3,AR604)))</xm:f>
            <xm:f>'Listados Datos'!$P$3</xm:f>
            <x14:dxf>
              <fill>
                <patternFill>
                  <bgColor rgb="FF99CC00"/>
                </patternFill>
              </fill>
            </x14:dxf>
          </x14:cfRule>
          <x14:cfRule type="containsText" priority="932" operator="containsText" id="{71434932-571F-44AE-B780-9EFD85DF3474}">
            <xm:f>NOT(ISERROR(SEARCH('Listados Datos'!$P$4,AR604)))</xm:f>
            <xm:f>'Listados Datos'!$P$4</xm:f>
            <x14:dxf>
              <fill>
                <patternFill>
                  <bgColor rgb="FF33CC33"/>
                </patternFill>
              </fill>
            </x14:dxf>
          </x14:cfRule>
          <x14:cfRule type="containsText" priority="933" operator="containsText" id="{A720FB80-B4B3-4E0C-9ACA-E8ADFA8E92E2}">
            <xm:f>NOT(ISERROR(SEARCH('Listados Datos'!$P$5,AR604)))</xm:f>
            <xm:f>'Listados Datos'!$P$5</xm:f>
            <x14:dxf>
              <fill>
                <patternFill>
                  <bgColor rgb="FFFFFF00"/>
                </patternFill>
              </fill>
            </x14:dxf>
          </x14:cfRule>
          <x14:cfRule type="containsText" priority="934" operator="containsText" id="{78733A81-4384-4883-9F41-43334681FC8D}">
            <xm:f>NOT(ISERROR(SEARCH('Listados Datos'!$P$6,AR604)))</xm:f>
            <xm:f>'Listados Datos'!$P$6</xm:f>
            <x14:dxf>
              <fill>
                <patternFill>
                  <bgColor rgb="FFFFC000"/>
                </patternFill>
              </fill>
            </x14:dxf>
          </x14:cfRule>
          <x14:cfRule type="containsText" priority="935" operator="containsText" id="{32CB1753-3ACE-41B0-BBFC-D6C172C7656D}">
            <xm:f>NOT(ISERROR(SEARCH('Listados Datos'!$P$7,AR604)))</xm:f>
            <xm:f>'Listados Datos'!$P$7</xm:f>
            <x14:dxf>
              <fill>
                <patternFill>
                  <bgColor rgb="FFFF0000"/>
                </patternFill>
              </fill>
            </x14:dxf>
          </x14:cfRule>
          <xm:sqref>AR604</xm:sqref>
        </x14:conditionalFormatting>
        <x14:conditionalFormatting xmlns:xm="http://schemas.microsoft.com/office/excel/2006/main">
          <x14:cfRule type="containsText" priority="927" operator="containsText" id="{B9D5F037-FC71-4915-AA8F-8A2CE5BDC97A}">
            <xm:f>NOT(ISERROR(SEARCH('Listados Datos'!$T$3,AT605)))</xm:f>
            <xm:f>'Listados Datos'!$T$3</xm:f>
            <x14:dxf>
              <fill>
                <patternFill patternType="solid">
                  <bgColor rgb="FFC00000"/>
                </patternFill>
              </fill>
            </x14:dxf>
          </x14:cfRule>
          <x14:cfRule type="containsText" priority="928" operator="containsText" id="{E19383CA-93BB-4B2B-9EAF-DC649D549327}">
            <xm:f>NOT(ISERROR(SEARCH('Listados Datos'!$T$4,AT605)))</xm:f>
            <xm:f>'Listados Datos'!$T$4</xm:f>
            <x14:dxf>
              <font>
                <b/>
                <i val="0"/>
                <color theme="0"/>
              </font>
              <fill>
                <patternFill>
                  <bgColor rgb="FFE26B0A"/>
                </patternFill>
              </fill>
            </x14:dxf>
          </x14:cfRule>
          <x14:cfRule type="containsText" priority="929" operator="containsText" id="{54F36399-7A85-4084-99F4-1AD0589EFD36}">
            <xm:f>NOT(ISERROR(SEARCH('Listados Datos'!$T$5,AT605)))</xm:f>
            <xm:f>'Listados Datos'!$T$5</xm:f>
            <x14:dxf>
              <font>
                <b/>
                <i val="0"/>
                <color auto="1"/>
              </font>
              <fill>
                <patternFill>
                  <bgColor rgb="FFFFFF00"/>
                </patternFill>
              </fill>
            </x14:dxf>
          </x14:cfRule>
          <x14:cfRule type="containsText" priority="930" operator="containsText" id="{AD326BA4-F4B1-48F1-B9E4-F13D2C33288B}">
            <xm:f>NOT(ISERROR(SEARCH('Listados Datos'!$T$6,AT605)))</xm:f>
            <xm:f>'Listados Datos'!$T$6</xm:f>
            <x14:dxf>
              <font>
                <b/>
                <i val="0"/>
              </font>
              <fill>
                <patternFill>
                  <bgColor rgb="FF92D050"/>
                </patternFill>
              </fill>
            </x14:dxf>
          </x14:cfRule>
          <xm:sqref>AT605</xm:sqref>
        </x14:conditionalFormatting>
        <x14:conditionalFormatting xmlns:xm="http://schemas.microsoft.com/office/excel/2006/main">
          <x14:cfRule type="containsText" priority="917" operator="containsText" id="{EEF6366E-DBFA-4C52-A727-0BE824B3C5A7}">
            <xm:f>NOT(ISERROR(SEARCH('Listados Datos'!$P$3,AR605)))</xm:f>
            <xm:f>'Listados Datos'!$P$3</xm:f>
            <x14:dxf>
              <fill>
                <patternFill>
                  <bgColor rgb="FF99CC00"/>
                </patternFill>
              </fill>
            </x14:dxf>
          </x14:cfRule>
          <x14:cfRule type="containsText" priority="918" operator="containsText" id="{B2729B6D-9EB3-457B-BC1F-2911100F5E13}">
            <xm:f>NOT(ISERROR(SEARCH('Listados Datos'!$P$4,AR605)))</xm:f>
            <xm:f>'Listados Datos'!$P$4</xm:f>
            <x14:dxf>
              <fill>
                <patternFill>
                  <bgColor rgb="FF33CC33"/>
                </patternFill>
              </fill>
            </x14:dxf>
          </x14:cfRule>
          <x14:cfRule type="containsText" priority="919" operator="containsText" id="{C2F4A4D3-10E9-4282-85F6-4C665796BBB5}">
            <xm:f>NOT(ISERROR(SEARCH('Listados Datos'!$P$5,AR605)))</xm:f>
            <xm:f>'Listados Datos'!$P$5</xm:f>
            <x14:dxf>
              <fill>
                <patternFill>
                  <bgColor rgb="FFFFFF00"/>
                </patternFill>
              </fill>
            </x14:dxf>
          </x14:cfRule>
          <x14:cfRule type="containsText" priority="920" operator="containsText" id="{4759C8D9-3FC9-4D9E-B9DD-B266C3F833FC}">
            <xm:f>NOT(ISERROR(SEARCH('Listados Datos'!$P$6,AR605)))</xm:f>
            <xm:f>'Listados Datos'!$P$6</xm:f>
            <x14:dxf>
              <fill>
                <patternFill>
                  <bgColor rgb="FFFFC000"/>
                </patternFill>
              </fill>
            </x14:dxf>
          </x14:cfRule>
          <x14:cfRule type="containsText" priority="921" operator="containsText" id="{D6B44317-36EB-4FD1-A10C-D878AB064C46}">
            <xm:f>NOT(ISERROR(SEARCH('Listados Datos'!$P$7,AR605)))</xm:f>
            <xm:f>'Listados Datos'!$P$7</xm:f>
            <x14:dxf>
              <fill>
                <patternFill>
                  <bgColor rgb="FFFF0000"/>
                </patternFill>
              </fill>
            </x14:dxf>
          </x14:cfRule>
          <xm:sqref>AR605</xm:sqref>
        </x14:conditionalFormatting>
        <x14:conditionalFormatting xmlns:xm="http://schemas.microsoft.com/office/excel/2006/main">
          <x14:cfRule type="containsText" priority="899" operator="containsText" id="{BDC2824C-A52E-4EEE-8A48-C8542C3E73B5}">
            <xm:f>NOT(ISERROR(SEARCH('Listados Datos'!$T$3,AF606)))</xm:f>
            <xm:f>'Listados Datos'!$T$3</xm:f>
            <x14:dxf>
              <fill>
                <patternFill patternType="solid">
                  <bgColor rgb="FFC00000"/>
                </patternFill>
              </fill>
            </x14:dxf>
          </x14:cfRule>
          <x14:cfRule type="containsText" priority="900" operator="containsText" id="{4AC36657-D236-44A3-AAC0-13F3A80447C5}">
            <xm:f>NOT(ISERROR(SEARCH('Listados Datos'!$T$4,AF606)))</xm:f>
            <xm:f>'Listados Datos'!$T$4</xm:f>
            <x14:dxf>
              <font>
                <b/>
                <i val="0"/>
                <color theme="0"/>
              </font>
              <fill>
                <patternFill>
                  <bgColor rgb="FFE26B0A"/>
                </patternFill>
              </fill>
            </x14:dxf>
          </x14:cfRule>
          <x14:cfRule type="containsText" priority="901" operator="containsText" id="{675640C6-03D5-4DEF-930D-9486E5A381AB}">
            <xm:f>NOT(ISERROR(SEARCH('Listados Datos'!$T$5,AF606)))</xm:f>
            <xm:f>'Listados Datos'!$T$5</xm:f>
            <x14:dxf>
              <font>
                <b/>
                <i val="0"/>
                <color auto="1"/>
              </font>
              <fill>
                <patternFill>
                  <bgColor rgb="FFFFFF00"/>
                </patternFill>
              </fill>
            </x14:dxf>
          </x14:cfRule>
          <x14:cfRule type="containsText" priority="902" operator="containsText" id="{8A0FE3C6-8338-452A-940F-E77458E718A6}">
            <xm:f>NOT(ISERROR(SEARCH('Listados Datos'!$T$6,AF606)))</xm:f>
            <xm:f>'Listados Datos'!$T$6</xm:f>
            <x14:dxf>
              <font>
                <b/>
                <i val="0"/>
              </font>
              <fill>
                <patternFill>
                  <bgColor rgb="FF92D050"/>
                </patternFill>
              </fill>
            </x14:dxf>
          </x14:cfRule>
          <xm:sqref>AF606:AF607</xm:sqref>
        </x14:conditionalFormatting>
        <x14:conditionalFormatting xmlns:xm="http://schemas.microsoft.com/office/excel/2006/main">
          <x14:cfRule type="containsText" priority="895" operator="containsText" id="{137EBC31-263F-4992-B40E-46369D5BF41B}">
            <xm:f>NOT(ISERROR(SEARCH('Listados Datos'!$T$3,AB606)))</xm:f>
            <xm:f>'Listados Datos'!$T$3</xm:f>
            <x14:dxf>
              <fill>
                <patternFill patternType="solid">
                  <bgColor rgb="FFC00000"/>
                </patternFill>
              </fill>
            </x14:dxf>
          </x14:cfRule>
          <x14:cfRule type="containsText" priority="896" operator="containsText" id="{25B87CAB-61CB-4873-9672-171EE955F820}">
            <xm:f>NOT(ISERROR(SEARCH('Listados Datos'!$T$4,AB606)))</xm:f>
            <xm:f>'Listados Datos'!$T$4</xm:f>
            <x14:dxf>
              <font>
                <b/>
                <i val="0"/>
                <color theme="0"/>
              </font>
              <fill>
                <patternFill>
                  <bgColor rgb="FFE26B0A"/>
                </patternFill>
              </fill>
            </x14:dxf>
          </x14:cfRule>
          <x14:cfRule type="containsText" priority="897" operator="containsText" id="{DB0BFEC5-89E1-430C-BC92-6BC06EC52493}">
            <xm:f>NOT(ISERROR(SEARCH('Listados Datos'!$T$5,AB606)))</xm:f>
            <xm:f>'Listados Datos'!$T$5</xm:f>
            <x14:dxf>
              <font>
                <b/>
                <i val="0"/>
                <color auto="1"/>
              </font>
              <fill>
                <patternFill>
                  <bgColor rgb="FFFFFF00"/>
                </patternFill>
              </fill>
            </x14:dxf>
          </x14:cfRule>
          <x14:cfRule type="containsText" priority="898" operator="containsText" id="{7022B4FE-44D3-4E74-8751-5C7BDA9C3EE9}">
            <xm:f>NOT(ISERROR(SEARCH('Listados Datos'!$T$6,AB606)))</xm:f>
            <xm:f>'Listados Datos'!$T$6</xm:f>
            <x14:dxf>
              <font>
                <b/>
                <i val="0"/>
              </font>
              <fill>
                <patternFill>
                  <bgColor rgb="FF92D050"/>
                </patternFill>
              </fill>
            </x14:dxf>
          </x14:cfRule>
          <xm:sqref>AB606:AB607</xm:sqref>
        </x14:conditionalFormatting>
        <x14:conditionalFormatting xmlns:xm="http://schemas.microsoft.com/office/excel/2006/main">
          <x14:cfRule type="containsText" priority="885" operator="containsText" id="{CDFAFF3D-0781-4F4D-8FF5-A72C7F84F4D0}">
            <xm:f>NOT(ISERROR(SEARCH('Listados Datos'!$P$3,Z606)))</xm:f>
            <xm:f>'Listados Datos'!$P$3</xm:f>
            <x14:dxf>
              <fill>
                <patternFill>
                  <bgColor rgb="FF99CC00"/>
                </patternFill>
              </fill>
            </x14:dxf>
          </x14:cfRule>
          <x14:cfRule type="containsText" priority="886" operator="containsText" id="{DFF83235-C53E-45D1-8BC5-604B3997711B}">
            <xm:f>NOT(ISERROR(SEARCH('Listados Datos'!$P$4,Z606)))</xm:f>
            <xm:f>'Listados Datos'!$P$4</xm:f>
            <x14:dxf>
              <fill>
                <patternFill>
                  <bgColor rgb="FF33CC33"/>
                </patternFill>
              </fill>
            </x14:dxf>
          </x14:cfRule>
          <x14:cfRule type="containsText" priority="887" operator="containsText" id="{6721855A-9ED7-4C44-B2DF-27BDF35B7B1A}">
            <xm:f>NOT(ISERROR(SEARCH('Listados Datos'!$P$5,Z606)))</xm:f>
            <xm:f>'Listados Datos'!$P$5</xm:f>
            <x14:dxf>
              <fill>
                <patternFill>
                  <bgColor rgb="FFFFFF00"/>
                </patternFill>
              </fill>
            </x14:dxf>
          </x14:cfRule>
          <x14:cfRule type="containsText" priority="888" operator="containsText" id="{9055BD48-D7DF-4200-95FF-E5D0A5784660}">
            <xm:f>NOT(ISERROR(SEARCH('Listados Datos'!$P$6,Z606)))</xm:f>
            <xm:f>'Listados Datos'!$P$6</xm:f>
            <x14:dxf>
              <fill>
                <patternFill>
                  <bgColor rgb="FFFFC000"/>
                </patternFill>
              </fill>
            </x14:dxf>
          </x14:cfRule>
          <x14:cfRule type="containsText" priority="889" operator="containsText" id="{998A773E-616E-43DF-8D2F-377C034DCD27}">
            <xm:f>NOT(ISERROR(SEARCH('Listados Datos'!$P$7,Z606)))</xm:f>
            <xm:f>'Listados Datos'!$P$7</xm:f>
            <x14:dxf>
              <fill>
                <patternFill>
                  <bgColor rgb="FFFF0000"/>
                </patternFill>
              </fill>
            </x14:dxf>
          </x14:cfRule>
          <xm:sqref>Z606:Z607</xm:sqref>
        </x14:conditionalFormatting>
        <x14:conditionalFormatting xmlns:xm="http://schemas.microsoft.com/office/excel/2006/main">
          <x14:cfRule type="containsText" priority="857" operator="containsText" id="{EF80960A-9EFB-4001-8790-F49C4C065658}">
            <xm:f>NOT(ISERROR(SEARCH('Listados Datos'!$T$3,AT607)))</xm:f>
            <xm:f>'Listados Datos'!$T$3</xm:f>
            <x14:dxf>
              <fill>
                <patternFill patternType="solid">
                  <bgColor rgb="FFC00000"/>
                </patternFill>
              </fill>
            </x14:dxf>
          </x14:cfRule>
          <x14:cfRule type="containsText" priority="858" operator="containsText" id="{3C9C14F9-5EFE-4CE4-B850-72873D5C3E6F}">
            <xm:f>NOT(ISERROR(SEARCH('Listados Datos'!$T$4,AT607)))</xm:f>
            <xm:f>'Listados Datos'!$T$4</xm:f>
            <x14:dxf>
              <font>
                <b/>
                <i val="0"/>
                <color theme="0"/>
              </font>
              <fill>
                <patternFill>
                  <bgColor rgb="FFE26B0A"/>
                </patternFill>
              </fill>
            </x14:dxf>
          </x14:cfRule>
          <x14:cfRule type="containsText" priority="859" operator="containsText" id="{E9C11CD4-3947-4669-9CD9-6B75BFC505D9}">
            <xm:f>NOT(ISERROR(SEARCH('Listados Datos'!$T$5,AT607)))</xm:f>
            <xm:f>'Listados Datos'!$T$5</xm:f>
            <x14:dxf>
              <font>
                <b/>
                <i val="0"/>
                <color auto="1"/>
              </font>
              <fill>
                <patternFill>
                  <bgColor rgb="FFFFFF00"/>
                </patternFill>
              </fill>
            </x14:dxf>
          </x14:cfRule>
          <x14:cfRule type="containsText" priority="860" operator="containsText" id="{B75FA70E-0BB4-4C3C-AFE2-62389D454F22}">
            <xm:f>NOT(ISERROR(SEARCH('Listados Datos'!$T$6,AT607)))</xm:f>
            <xm:f>'Listados Datos'!$T$6</xm:f>
            <x14:dxf>
              <font>
                <b/>
                <i val="0"/>
              </font>
              <fill>
                <patternFill>
                  <bgColor rgb="FF92D050"/>
                </patternFill>
              </fill>
            </x14:dxf>
          </x14:cfRule>
          <xm:sqref>AT607</xm:sqref>
        </x14:conditionalFormatting>
        <x14:conditionalFormatting xmlns:xm="http://schemas.microsoft.com/office/excel/2006/main">
          <x14:cfRule type="containsText" priority="805" operator="containsText" id="{3F379997-26EB-4D11-9085-0456A26D80DF}">
            <xm:f>NOT(ISERROR(SEARCH('Listados Datos'!$P$3,AR608)))</xm:f>
            <xm:f>'Listados Datos'!$P$3</xm:f>
            <x14:dxf>
              <fill>
                <patternFill>
                  <bgColor rgb="FF99CC00"/>
                </patternFill>
              </fill>
            </x14:dxf>
          </x14:cfRule>
          <x14:cfRule type="containsText" priority="806" operator="containsText" id="{4E37C0F3-7930-419D-81F4-26D0F9F42F89}">
            <xm:f>NOT(ISERROR(SEARCH('Listados Datos'!$P$4,AR608)))</xm:f>
            <xm:f>'Listados Datos'!$P$4</xm:f>
            <x14:dxf>
              <fill>
                <patternFill>
                  <bgColor rgb="FF33CC33"/>
                </patternFill>
              </fill>
            </x14:dxf>
          </x14:cfRule>
          <x14:cfRule type="containsText" priority="807" operator="containsText" id="{D49B734D-6B32-4901-AAF6-1E4CE4ADEC70}">
            <xm:f>NOT(ISERROR(SEARCH('Listados Datos'!$P$5,AR608)))</xm:f>
            <xm:f>'Listados Datos'!$P$5</xm:f>
            <x14:dxf>
              <fill>
                <patternFill>
                  <bgColor rgb="FFFFFF00"/>
                </patternFill>
              </fill>
            </x14:dxf>
          </x14:cfRule>
          <x14:cfRule type="containsText" priority="808" operator="containsText" id="{7B6298C7-3784-456E-AD8B-2B5A2C3E0D8C}">
            <xm:f>NOT(ISERROR(SEARCH('Listados Datos'!$P$6,AR608)))</xm:f>
            <xm:f>'Listados Datos'!$P$6</xm:f>
            <x14:dxf>
              <fill>
                <patternFill>
                  <bgColor rgb="FFFFC000"/>
                </patternFill>
              </fill>
            </x14:dxf>
          </x14:cfRule>
          <x14:cfRule type="containsText" priority="809" operator="containsText" id="{6ACBC633-6D4C-4ABD-96B6-83A6D6568E81}">
            <xm:f>NOT(ISERROR(SEARCH('Listados Datos'!$P$7,AR608)))</xm:f>
            <xm:f>'Listados Datos'!$P$7</xm:f>
            <x14:dxf>
              <fill>
                <patternFill>
                  <bgColor rgb="FFFF0000"/>
                </patternFill>
              </fill>
            </x14:dxf>
          </x14:cfRule>
          <xm:sqref>AR608</xm:sqref>
        </x14:conditionalFormatting>
        <x14:conditionalFormatting xmlns:xm="http://schemas.microsoft.com/office/excel/2006/main">
          <x14:cfRule type="containsText" priority="843" operator="containsText" id="{48CE063D-8683-40DF-B50E-43DB40AC5C4D}">
            <xm:f>NOT(ISERROR(SEARCH('Listados Datos'!$T$3,AF608)))</xm:f>
            <xm:f>'Listados Datos'!$T$3</xm:f>
            <x14:dxf>
              <fill>
                <patternFill patternType="solid">
                  <bgColor rgb="FFC00000"/>
                </patternFill>
              </fill>
            </x14:dxf>
          </x14:cfRule>
          <x14:cfRule type="containsText" priority="844" operator="containsText" id="{1E3E7F06-9DAA-49C6-826B-5BF5A77D0B70}">
            <xm:f>NOT(ISERROR(SEARCH('Listados Datos'!$T$4,AF608)))</xm:f>
            <xm:f>'Listados Datos'!$T$4</xm:f>
            <x14:dxf>
              <font>
                <b/>
                <i val="0"/>
                <color theme="0"/>
              </font>
              <fill>
                <patternFill>
                  <bgColor rgb="FFE26B0A"/>
                </patternFill>
              </fill>
            </x14:dxf>
          </x14:cfRule>
          <x14:cfRule type="containsText" priority="845" operator="containsText" id="{0ACAEF7A-8AE9-4466-B88F-A15FF7B54B1B}">
            <xm:f>NOT(ISERROR(SEARCH('Listados Datos'!$T$5,AF608)))</xm:f>
            <xm:f>'Listados Datos'!$T$5</xm:f>
            <x14:dxf>
              <font>
                <b/>
                <i val="0"/>
                <color auto="1"/>
              </font>
              <fill>
                <patternFill>
                  <bgColor rgb="FFFFFF00"/>
                </patternFill>
              </fill>
            </x14:dxf>
          </x14:cfRule>
          <x14:cfRule type="containsText" priority="846" operator="containsText" id="{BEE62A5C-C038-4300-992D-B1084B657F6D}">
            <xm:f>NOT(ISERROR(SEARCH('Listados Datos'!$T$6,AF608)))</xm:f>
            <xm:f>'Listados Datos'!$T$6</xm:f>
            <x14:dxf>
              <font>
                <b/>
                <i val="0"/>
              </font>
              <fill>
                <patternFill>
                  <bgColor rgb="FF92D050"/>
                </patternFill>
              </fill>
            </x14:dxf>
          </x14:cfRule>
          <xm:sqref>AF608</xm:sqref>
        </x14:conditionalFormatting>
        <x14:conditionalFormatting xmlns:xm="http://schemas.microsoft.com/office/excel/2006/main">
          <x14:cfRule type="containsText" priority="839" operator="containsText" id="{C1A044DE-0ED0-492F-8590-7B75BC9D0D65}">
            <xm:f>NOT(ISERROR(SEARCH('Listados Datos'!$T$3,AB608)))</xm:f>
            <xm:f>'Listados Datos'!$T$3</xm:f>
            <x14:dxf>
              <fill>
                <patternFill patternType="solid">
                  <bgColor rgb="FFC00000"/>
                </patternFill>
              </fill>
            </x14:dxf>
          </x14:cfRule>
          <x14:cfRule type="containsText" priority="840" operator="containsText" id="{07E3D933-53A7-469C-86BD-F12F6990EAE7}">
            <xm:f>NOT(ISERROR(SEARCH('Listados Datos'!$T$4,AB608)))</xm:f>
            <xm:f>'Listados Datos'!$T$4</xm:f>
            <x14:dxf>
              <font>
                <b/>
                <i val="0"/>
                <color theme="0"/>
              </font>
              <fill>
                <patternFill>
                  <bgColor rgb="FFE26B0A"/>
                </patternFill>
              </fill>
            </x14:dxf>
          </x14:cfRule>
          <x14:cfRule type="containsText" priority="841" operator="containsText" id="{A655ECE4-78D4-49CB-9B1B-B0B8FC35B699}">
            <xm:f>NOT(ISERROR(SEARCH('Listados Datos'!$T$5,AB608)))</xm:f>
            <xm:f>'Listados Datos'!$T$5</xm:f>
            <x14:dxf>
              <font>
                <b/>
                <i val="0"/>
                <color auto="1"/>
              </font>
              <fill>
                <patternFill>
                  <bgColor rgb="FFFFFF00"/>
                </patternFill>
              </fill>
            </x14:dxf>
          </x14:cfRule>
          <x14:cfRule type="containsText" priority="842" operator="containsText" id="{59C006F0-4179-490B-9B1F-17BC1813BB2B}">
            <xm:f>NOT(ISERROR(SEARCH('Listados Datos'!$T$6,AB608)))</xm:f>
            <xm:f>'Listados Datos'!$T$6</xm:f>
            <x14:dxf>
              <font>
                <b/>
                <i val="0"/>
              </font>
              <fill>
                <patternFill>
                  <bgColor rgb="FF92D050"/>
                </patternFill>
              </fill>
            </x14:dxf>
          </x14:cfRule>
          <xm:sqref>AB608</xm:sqref>
        </x14:conditionalFormatting>
        <x14:conditionalFormatting xmlns:xm="http://schemas.microsoft.com/office/excel/2006/main">
          <x14:cfRule type="containsText" priority="829" operator="containsText" id="{9E3E431A-9FA2-4DEB-8A65-02415B1687D7}">
            <xm:f>NOT(ISERROR(SEARCH('Listados Datos'!$P$3,Z608)))</xm:f>
            <xm:f>'Listados Datos'!$P$3</xm:f>
            <x14:dxf>
              <fill>
                <patternFill>
                  <bgColor rgb="FF99CC00"/>
                </patternFill>
              </fill>
            </x14:dxf>
          </x14:cfRule>
          <x14:cfRule type="containsText" priority="830" operator="containsText" id="{5BBA6DE0-0218-4F0A-A205-D73E54D1B522}">
            <xm:f>NOT(ISERROR(SEARCH('Listados Datos'!$P$4,Z608)))</xm:f>
            <xm:f>'Listados Datos'!$P$4</xm:f>
            <x14:dxf>
              <fill>
                <patternFill>
                  <bgColor rgb="FF33CC33"/>
                </patternFill>
              </fill>
            </x14:dxf>
          </x14:cfRule>
          <x14:cfRule type="containsText" priority="831" operator="containsText" id="{E0429C54-1377-4C76-9A62-F6AA9790D9FC}">
            <xm:f>NOT(ISERROR(SEARCH('Listados Datos'!$P$5,Z608)))</xm:f>
            <xm:f>'Listados Datos'!$P$5</xm:f>
            <x14:dxf>
              <fill>
                <patternFill>
                  <bgColor rgb="FFFFFF00"/>
                </patternFill>
              </fill>
            </x14:dxf>
          </x14:cfRule>
          <x14:cfRule type="containsText" priority="832" operator="containsText" id="{542E8AF8-9E0D-48FA-8FA2-13AA60C3EC37}">
            <xm:f>NOT(ISERROR(SEARCH('Listados Datos'!$P$6,Z608)))</xm:f>
            <xm:f>'Listados Datos'!$P$6</xm:f>
            <x14:dxf>
              <fill>
                <patternFill>
                  <bgColor rgb="FFFFC000"/>
                </patternFill>
              </fill>
            </x14:dxf>
          </x14:cfRule>
          <x14:cfRule type="containsText" priority="833" operator="containsText" id="{D1E188D6-404E-4009-AE56-8BC7A0945682}">
            <xm:f>NOT(ISERROR(SEARCH('Listados Datos'!$P$7,Z608)))</xm:f>
            <xm:f>'Listados Datos'!$P$7</xm:f>
            <x14:dxf>
              <fill>
                <patternFill>
                  <bgColor rgb="FFFF0000"/>
                </patternFill>
              </fill>
            </x14:dxf>
          </x14:cfRule>
          <xm:sqref>Z608</xm:sqref>
        </x14:conditionalFormatting>
        <x14:conditionalFormatting xmlns:xm="http://schemas.microsoft.com/office/excel/2006/main">
          <x14:cfRule type="containsText" priority="815" operator="containsText" id="{96A39F01-2250-47B3-8534-06303FBBE809}">
            <xm:f>NOT(ISERROR(SEARCH('Listados Datos'!$T$3,AT608)))</xm:f>
            <xm:f>'Listados Datos'!$T$3</xm:f>
            <x14:dxf>
              <fill>
                <patternFill patternType="solid">
                  <bgColor rgb="FFC00000"/>
                </patternFill>
              </fill>
            </x14:dxf>
          </x14:cfRule>
          <x14:cfRule type="containsText" priority="816" operator="containsText" id="{794412BF-A21F-404B-9106-ED7C5BEDB04B}">
            <xm:f>NOT(ISERROR(SEARCH('Listados Datos'!$T$4,AT608)))</xm:f>
            <xm:f>'Listados Datos'!$T$4</xm:f>
            <x14:dxf>
              <font>
                <b/>
                <i val="0"/>
                <color theme="0"/>
              </font>
              <fill>
                <patternFill>
                  <bgColor rgb="FFE26B0A"/>
                </patternFill>
              </fill>
            </x14:dxf>
          </x14:cfRule>
          <x14:cfRule type="containsText" priority="817" operator="containsText" id="{0D59FE01-F0C4-4098-9199-260BEEAC8EC8}">
            <xm:f>NOT(ISERROR(SEARCH('Listados Datos'!$T$5,AT608)))</xm:f>
            <xm:f>'Listados Datos'!$T$5</xm:f>
            <x14:dxf>
              <font>
                <b/>
                <i val="0"/>
                <color auto="1"/>
              </font>
              <fill>
                <patternFill>
                  <bgColor rgb="FFFFFF00"/>
                </patternFill>
              </fill>
            </x14:dxf>
          </x14:cfRule>
          <x14:cfRule type="containsText" priority="818" operator="containsText" id="{D066B420-839B-4197-9BA5-359342DA0A50}">
            <xm:f>NOT(ISERROR(SEARCH('Listados Datos'!$T$6,AT608)))</xm:f>
            <xm:f>'Listados Datos'!$T$6</xm:f>
            <x14:dxf>
              <font>
                <b/>
                <i val="0"/>
              </font>
              <fill>
                <patternFill>
                  <bgColor rgb="FF92D050"/>
                </patternFill>
              </fill>
            </x14:dxf>
          </x14:cfRule>
          <xm:sqref>AT608</xm:sqref>
        </x14:conditionalFormatting>
        <x14:conditionalFormatting xmlns:xm="http://schemas.microsoft.com/office/excel/2006/main">
          <x14:cfRule type="containsText" priority="655" operator="containsText" id="{6140F64C-6957-4F03-8653-6EC508B4D3AA}">
            <xm:f>NOT(ISERROR(SEARCH('Listados Datos'!$P$3,AR613)))</xm:f>
            <xm:f>'Listados Datos'!$P$3</xm:f>
            <x14:dxf>
              <fill>
                <patternFill>
                  <bgColor rgb="FF99CC00"/>
                </patternFill>
              </fill>
            </x14:dxf>
          </x14:cfRule>
          <x14:cfRule type="containsText" priority="656" operator="containsText" id="{87FE2F56-2A42-412B-B27F-C87BB98A6E3A}">
            <xm:f>NOT(ISERROR(SEARCH('Listados Datos'!$P$4,AR613)))</xm:f>
            <xm:f>'Listados Datos'!$P$4</xm:f>
            <x14:dxf>
              <fill>
                <patternFill>
                  <bgColor rgb="FF33CC33"/>
                </patternFill>
              </fill>
            </x14:dxf>
          </x14:cfRule>
          <x14:cfRule type="containsText" priority="657" operator="containsText" id="{862AC0C3-B498-477E-BDC8-D241EBDAF5AF}">
            <xm:f>NOT(ISERROR(SEARCH('Listados Datos'!$P$5,AR613)))</xm:f>
            <xm:f>'Listados Datos'!$P$5</xm:f>
            <x14:dxf>
              <fill>
                <patternFill>
                  <bgColor rgb="FFFFFF00"/>
                </patternFill>
              </fill>
            </x14:dxf>
          </x14:cfRule>
          <x14:cfRule type="containsText" priority="658" operator="containsText" id="{8256C739-13C5-4E84-835E-EAB16E0D4A21}">
            <xm:f>NOT(ISERROR(SEARCH('Listados Datos'!$P$6,AR613)))</xm:f>
            <xm:f>'Listados Datos'!$P$6</xm:f>
            <x14:dxf>
              <fill>
                <patternFill>
                  <bgColor rgb="FFFFC000"/>
                </patternFill>
              </fill>
            </x14:dxf>
          </x14:cfRule>
          <x14:cfRule type="containsText" priority="659" operator="containsText" id="{F8A5BF1A-8EEE-44A7-B677-E6A3999394B8}">
            <xm:f>NOT(ISERROR(SEARCH('Listados Datos'!$P$7,AR613)))</xm:f>
            <xm:f>'Listados Datos'!$P$7</xm:f>
            <x14:dxf>
              <fill>
                <patternFill>
                  <bgColor rgb="FFFF0000"/>
                </patternFill>
              </fill>
            </x14:dxf>
          </x14:cfRule>
          <xm:sqref>AR613</xm:sqref>
        </x14:conditionalFormatting>
        <x14:conditionalFormatting xmlns:xm="http://schemas.microsoft.com/office/excel/2006/main">
          <x14:cfRule type="containsText" priority="721" operator="containsText" id="{35C40663-08BD-465C-A19A-9A8DC436D8AA}">
            <xm:f>NOT(ISERROR(SEARCH('Listados Datos'!$T$3,AT615)))</xm:f>
            <xm:f>'Listados Datos'!$T$3</xm:f>
            <x14:dxf>
              <fill>
                <patternFill patternType="solid">
                  <bgColor rgb="FFC00000"/>
                </patternFill>
              </fill>
            </x14:dxf>
          </x14:cfRule>
          <x14:cfRule type="containsText" priority="722" operator="containsText" id="{62020F2D-0459-43AB-B21A-46876734D1E4}">
            <xm:f>NOT(ISERROR(SEARCH('Listados Datos'!$T$4,AT615)))</xm:f>
            <xm:f>'Listados Datos'!$T$4</xm:f>
            <x14:dxf>
              <font>
                <b/>
                <i val="0"/>
                <color theme="0"/>
              </font>
              <fill>
                <patternFill>
                  <bgColor rgb="FFE26B0A"/>
                </patternFill>
              </fill>
            </x14:dxf>
          </x14:cfRule>
          <x14:cfRule type="containsText" priority="723" operator="containsText" id="{450F1C97-C95A-4A91-8B3D-90EF8396A28E}">
            <xm:f>NOT(ISERROR(SEARCH('Listados Datos'!$T$5,AT615)))</xm:f>
            <xm:f>'Listados Datos'!$T$5</xm:f>
            <x14:dxf>
              <font>
                <b/>
                <i val="0"/>
                <color auto="1"/>
              </font>
              <fill>
                <patternFill>
                  <bgColor rgb="FFFFFF00"/>
                </patternFill>
              </fill>
            </x14:dxf>
          </x14:cfRule>
          <x14:cfRule type="containsText" priority="724" operator="containsText" id="{6FB00488-BE02-4F66-AD62-FC9EB6B377E1}">
            <xm:f>NOT(ISERROR(SEARCH('Listados Datos'!$T$6,AT615)))</xm:f>
            <xm:f>'Listados Datos'!$T$6</xm:f>
            <x14:dxf>
              <font>
                <b/>
                <i val="0"/>
              </font>
              <fill>
                <patternFill>
                  <bgColor rgb="FF92D050"/>
                </patternFill>
              </fill>
            </x14:dxf>
          </x14:cfRule>
          <xm:sqref>AT615</xm:sqref>
        </x14:conditionalFormatting>
        <x14:conditionalFormatting xmlns:xm="http://schemas.microsoft.com/office/excel/2006/main">
          <x14:cfRule type="containsText" priority="711" operator="containsText" id="{9CA57DD0-EF11-4894-9CA9-1AF7513D9BDC}">
            <xm:f>NOT(ISERROR(SEARCH('Listados Datos'!$P$3,AR615)))</xm:f>
            <xm:f>'Listados Datos'!$P$3</xm:f>
            <x14:dxf>
              <fill>
                <patternFill>
                  <bgColor rgb="FF99CC00"/>
                </patternFill>
              </fill>
            </x14:dxf>
          </x14:cfRule>
          <x14:cfRule type="containsText" priority="712" operator="containsText" id="{848723FA-A41C-4953-8A03-781045DAA704}">
            <xm:f>NOT(ISERROR(SEARCH('Listados Datos'!$P$4,AR615)))</xm:f>
            <xm:f>'Listados Datos'!$P$4</xm:f>
            <x14:dxf>
              <fill>
                <patternFill>
                  <bgColor rgb="FF33CC33"/>
                </patternFill>
              </fill>
            </x14:dxf>
          </x14:cfRule>
          <x14:cfRule type="containsText" priority="713" operator="containsText" id="{582304C5-5947-414D-91E2-F0E404CC0A0F}">
            <xm:f>NOT(ISERROR(SEARCH('Listados Datos'!$P$5,AR615)))</xm:f>
            <xm:f>'Listados Datos'!$P$5</xm:f>
            <x14:dxf>
              <fill>
                <patternFill>
                  <bgColor rgb="FFFFFF00"/>
                </patternFill>
              </fill>
            </x14:dxf>
          </x14:cfRule>
          <x14:cfRule type="containsText" priority="714" operator="containsText" id="{3D95BC87-663C-4C80-A8D7-4D2ABA147A6E}">
            <xm:f>NOT(ISERROR(SEARCH('Listados Datos'!$P$6,AR615)))</xm:f>
            <xm:f>'Listados Datos'!$P$6</xm:f>
            <x14:dxf>
              <fill>
                <patternFill>
                  <bgColor rgb="FFFFC000"/>
                </patternFill>
              </fill>
            </x14:dxf>
          </x14:cfRule>
          <x14:cfRule type="containsText" priority="715" operator="containsText" id="{4D2F079D-1B50-4F1A-BB77-913A7625AD1D}">
            <xm:f>NOT(ISERROR(SEARCH('Listados Datos'!$P$7,AR615)))</xm:f>
            <xm:f>'Listados Datos'!$P$7</xm:f>
            <x14:dxf>
              <fill>
                <patternFill>
                  <bgColor rgb="FFFF0000"/>
                </patternFill>
              </fill>
            </x14:dxf>
          </x14:cfRule>
          <xm:sqref>AR615</xm:sqref>
        </x14:conditionalFormatting>
        <x14:conditionalFormatting xmlns:xm="http://schemas.microsoft.com/office/excel/2006/main">
          <x14:cfRule type="containsText" priority="679" operator="containsText" id="{E84C8D0B-FC4A-4751-8FB0-2332AC4C7E40}">
            <xm:f>NOT(ISERROR(SEARCH('Listados Datos'!$T$3,AT612)))</xm:f>
            <xm:f>'Listados Datos'!$T$3</xm:f>
            <x14:dxf>
              <fill>
                <patternFill patternType="solid">
                  <bgColor rgb="FFC00000"/>
                </patternFill>
              </fill>
            </x14:dxf>
          </x14:cfRule>
          <x14:cfRule type="containsText" priority="680" operator="containsText" id="{7D0AE7E7-3479-4532-BCFF-ED956A7AD1FF}">
            <xm:f>NOT(ISERROR(SEARCH('Listados Datos'!$T$4,AT612)))</xm:f>
            <xm:f>'Listados Datos'!$T$4</xm:f>
            <x14:dxf>
              <font>
                <b/>
                <i val="0"/>
                <color theme="0"/>
              </font>
              <fill>
                <patternFill>
                  <bgColor rgb="FFE26B0A"/>
                </patternFill>
              </fill>
            </x14:dxf>
          </x14:cfRule>
          <x14:cfRule type="containsText" priority="681" operator="containsText" id="{B0765539-9A47-44CA-A358-5F4C919D0D6A}">
            <xm:f>NOT(ISERROR(SEARCH('Listados Datos'!$T$5,AT612)))</xm:f>
            <xm:f>'Listados Datos'!$T$5</xm:f>
            <x14:dxf>
              <font>
                <b/>
                <i val="0"/>
                <color auto="1"/>
              </font>
              <fill>
                <patternFill>
                  <bgColor rgb="FFFFFF00"/>
                </patternFill>
              </fill>
            </x14:dxf>
          </x14:cfRule>
          <x14:cfRule type="containsText" priority="682" operator="containsText" id="{919D977D-0582-4A99-9B9C-D68930B5A926}">
            <xm:f>NOT(ISERROR(SEARCH('Listados Datos'!$T$6,AT612)))</xm:f>
            <xm:f>'Listados Datos'!$T$6</xm:f>
            <x14:dxf>
              <font>
                <b/>
                <i val="0"/>
              </font>
              <fill>
                <patternFill>
                  <bgColor rgb="FF92D050"/>
                </patternFill>
              </fill>
            </x14:dxf>
          </x14:cfRule>
          <xm:sqref>AT612</xm:sqref>
        </x14:conditionalFormatting>
        <x14:conditionalFormatting xmlns:xm="http://schemas.microsoft.com/office/excel/2006/main">
          <x14:cfRule type="containsText" priority="669" operator="containsText" id="{C3CF35DA-5638-495B-8B76-B96542BA2F1A}">
            <xm:f>NOT(ISERROR(SEARCH('Listados Datos'!$P$3,AR612)))</xm:f>
            <xm:f>'Listados Datos'!$P$3</xm:f>
            <x14:dxf>
              <fill>
                <patternFill>
                  <bgColor rgb="FF99CC00"/>
                </patternFill>
              </fill>
            </x14:dxf>
          </x14:cfRule>
          <x14:cfRule type="containsText" priority="670" operator="containsText" id="{AF09A5B9-947B-458B-9D38-550F9ACF8BA7}">
            <xm:f>NOT(ISERROR(SEARCH('Listados Datos'!$P$4,AR612)))</xm:f>
            <xm:f>'Listados Datos'!$P$4</xm:f>
            <x14:dxf>
              <fill>
                <patternFill>
                  <bgColor rgb="FF33CC33"/>
                </patternFill>
              </fill>
            </x14:dxf>
          </x14:cfRule>
          <x14:cfRule type="containsText" priority="671" operator="containsText" id="{06B5626B-9D5C-41B8-98D0-6F0527FF4EF5}">
            <xm:f>NOT(ISERROR(SEARCH('Listados Datos'!$P$5,AR612)))</xm:f>
            <xm:f>'Listados Datos'!$P$5</xm:f>
            <x14:dxf>
              <fill>
                <patternFill>
                  <bgColor rgb="FFFFFF00"/>
                </patternFill>
              </fill>
            </x14:dxf>
          </x14:cfRule>
          <x14:cfRule type="containsText" priority="672" operator="containsText" id="{92A0F039-AEBF-417B-878F-5C4A8D30A92B}">
            <xm:f>NOT(ISERROR(SEARCH('Listados Datos'!$P$6,AR612)))</xm:f>
            <xm:f>'Listados Datos'!$P$6</xm:f>
            <x14:dxf>
              <fill>
                <patternFill>
                  <bgColor rgb="FFFFC000"/>
                </patternFill>
              </fill>
            </x14:dxf>
          </x14:cfRule>
          <x14:cfRule type="containsText" priority="673" operator="containsText" id="{81616B66-D0F5-4E64-B364-8A079602ED84}">
            <xm:f>NOT(ISERROR(SEARCH('Listados Datos'!$P$7,AR612)))</xm:f>
            <xm:f>'Listados Datos'!$P$7</xm:f>
            <x14:dxf>
              <fill>
                <patternFill>
                  <bgColor rgb="FFFF0000"/>
                </patternFill>
              </fill>
            </x14:dxf>
          </x14:cfRule>
          <xm:sqref>AR612</xm:sqref>
        </x14:conditionalFormatting>
        <x14:conditionalFormatting xmlns:xm="http://schemas.microsoft.com/office/excel/2006/main">
          <x14:cfRule type="containsText" priority="787" operator="containsText" id="{8350A178-4634-4AC7-8A18-DC4E35B5D441}">
            <xm:f>NOT(ISERROR(SEARCH('Listados Datos'!$T$3,AF610)))</xm:f>
            <xm:f>'Listados Datos'!$T$3</xm:f>
            <x14:dxf>
              <fill>
                <patternFill patternType="solid">
                  <bgColor rgb="FFC00000"/>
                </patternFill>
              </fill>
            </x14:dxf>
          </x14:cfRule>
          <x14:cfRule type="containsText" priority="788" operator="containsText" id="{0042D843-DFBF-4E88-A53B-47B68B6885F1}">
            <xm:f>NOT(ISERROR(SEARCH('Listados Datos'!$T$4,AF610)))</xm:f>
            <xm:f>'Listados Datos'!$T$4</xm:f>
            <x14:dxf>
              <font>
                <b/>
                <i val="0"/>
                <color theme="0"/>
              </font>
              <fill>
                <patternFill>
                  <bgColor rgb="FFE26B0A"/>
                </patternFill>
              </fill>
            </x14:dxf>
          </x14:cfRule>
          <x14:cfRule type="containsText" priority="789" operator="containsText" id="{E603C671-DB50-4F77-9591-576C2A09AF44}">
            <xm:f>NOT(ISERROR(SEARCH('Listados Datos'!$T$5,AF610)))</xm:f>
            <xm:f>'Listados Datos'!$T$5</xm:f>
            <x14:dxf>
              <font>
                <b/>
                <i val="0"/>
                <color auto="1"/>
              </font>
              <fill>
                <patternFill>
                  <bgColor rgb="FFFFFF00"/>
                </patternFill>
              </fill>
            </x14:dxf>
          </x14:cfRule>
          <x14:cfRule type="containsText" priority="790" operator="containsText" id="{CFC76240-061A-413F-B138-F526003A212A}">
            <xm:f>NOT(ISERROR(SEARCH('Listados Datos'!$T$6,AF610)))</xm:f>
            <xm:f>'Listados Datos'!$T$6</xm:f>
            <x14:dxf>
              <font>
                <b/>
                <i val="0"/>
              </font>
              <fill>
                <patternFill>
                  <bgColor rgb="FF92D050"/>
                </patternFill>
              </fill>
            </x14:dxf>
          </x14:cfRule>
          <xm:sqref>AF610:AF611 AF615</xm:sqref>
        </x14:conditionalFormatting>
        <x14:conditionalFormatting xmlns:xm="http://schemas.microsoft.com/office/excel/2006/main">
          <x14:cfRule type="containsText" priority="783" operator="containsText" id="{FB78A588-D0E2-4C8A-9E03-BED91B6E6A38}">
            <xm:f>NOT(ISERROR(SEARCH('Listados Datos'!$T$3,AB610)))</xm:f>
            <xm:f>'Listados Datos'!$T$3</xm:f>
            <x14:dxf>
              <fill>
                <patternFill patternType="solid">
                  <bgColor rgb="FFC00000"/>
                </patternFill>
              </fill>
            </x14:dxf>
          </x14:cfRule>
          <x14:cfRule type="containsText" priority="784" operator="containsText" id="{36D7F7D1-795C-4A2D-B998-5C5E69F04DEE}">
            <xm:f>NOT(ISERROR(SEARCH('Listados Datos'!$T$4,AB610)))</xm:f>
            <xm:f>'Listados Datos'!$T$4</xm:f>
            <x14:dxf>
              <font>
                <b/>
                <i val="0"/>
                <color theme="0"/>
              </font>
              <fill>
                <patternFill>
                  <bgColor rgb="FFE26B0A"/>
                </patternFill>
              </fill>
            </x14:dxf>
          </x14:cfRule>
          <x14:cfRule type="containsText" priority="785" operator="containsText" id="{702FEB0B-C281-4097-9E24-148C176DCBD4}">
            <xm:f>NOT(ISERROR(SEARCH('Listados Datos'!$T$5,AB610)))</xm:f>
            <xm:f>'Listados Datos'!$T$5</xm:f>
            <x14:dxf>
              <font>
                <b/>
                <i val="0"/>
                <color auto="1"/>
              </font>
              <fill>
                <patternFill>
                  <bgColor rgb="FFFFFF00"/>
                </patternFill>
              </fill>
            </x14:dxf>
          </x14:cfRule>
          <x14:cfRule type="containsText" priority="786" operator="containsText" id="{138BB5E7-6CBB-4919-8568-A73FFD5E96EE}">
            <xm:f>NOT(ISERROR(SEARCH('Listados Datos'!$T$6,AB610)))</xm:f>
            <xm:f>'Listados Datos'!$T$6</xm:f>
            <x14:dxf>
              <font>
                <b/>
                <i val="0"/>
              </font>
              <fill>
                <patternFill>
                  <bgColor rgb="FF92D050"/>
                </patternFill>
              </fill>
            </x14:dxf>
          </x14:cfRule>
          <xm:sqref>AB610:AB611</xm:sqref>
        </x14:conditionalFormatting>
        <x14:conditionalFormatting xmlns:xm="http://schemas.microsoft.com/office/excel/2006/main">
          <x14:cfRule type="containsText" priority="773" operator="containsText" id="{B5F2E334-8D04-408E-8F29-CF3CFBC3C01B}">
            <xm:f>NOT(ISERROR(SEARCH('Listados Datos'!$P$3,Z610)))</xm:f>
            <xm:f>'Listados Datos'!$P$3</xm:f>
            <x14:dxf>
              <fill>
                <patternFill>
                  <bgColor rgb="FF99CC00"/>
                </patternFill>
              </fill>
            </x14:dxf>
          </x14:cfRule>
          <x14:cfRule type="containsText" priority="774" operator="containsText" id="{084E2E48-C5F2-4013-BC1E-EE69B6355328}">
            <xm:f>NOT(ISERROR(SEARCH('Listados Datos'!$P$4,Z610)))</xm:f>
            <xm:f>'Listados Datos'!$P$4</xm:f>
            <x14:dxf>
              <fill>
                <patternFill>
                  <bgColor rgb="FF33CC33"/>
                </patternFill>
              </fill>
            </x14:dxf>
          </x14:cfRule>
          <x14:cfRule type="containsText" priority="775" operator="containsText" id="{A93BA26F-33C2-49FA-879C-1CD67E5C74BC}">
            <xm:f>NOT(ISERROR(SEARCH('Listados Datos'!$P$5,Z610)))</xm:f>
            <xm:f>'Listados Datos'!$P$5</xm:f>
            <x14:dxf>
              <fill>
                <patternFill>
                  <bgColor rgb="FFFFFF00"/>
                </patternFill>
              </fill>
            </x14:dxf>
          </x14:cfRule>
          <x14:cfRule type="containsText" priority="776" operator="containsText" id="{FE411612-B5E9-41D7-9863-06A71C2E48A4}">
            <xm:f>NOT(ISERROR(SEARCH('Listados Datos'!$P$6,Z610)))</xm:f>
            <xm:f>'Listados Datos'!$P$6</xm:f>
            <x14:dxf>
              <fill>
                <patternFill>
                  <bgColor rgb="FFFFC000"/>
                </patternFill>
              </fill>
            </x14:dxf>
          </x14:cfRule>
          <x14:cfRule type="containsText" priority="777" operator="containsText" id="{27015CD8-3794-40BE-8DF7-A53BB1F89819}">
            <xm:f>NOT(ISERROR(SEARCH('Listados Datos'!$P$7,Z610)))</xm:f>
            <xm:f>'Listados Datos'!$P$7</xm:f>
            <x14:dxf>
              <fill>
                <patternFill>
                  <bgColor rgb="FFFF0000"/>
                </patternFill>
              </fill>
            </x14:dxf>
          </x14:cfRule>
          <xm:sqref>Z610:Z611</xm:sqref>
        </x14:conditionalFormatting>
        <x14:conditionalFormatting xmlns:xm="http://schemas.microsoft.com/office/excel/2006/main">
          <x14:cfRule type="containsText" priority="749" operator="containsText" id="{3A0D2259-4726-4B1A-80FF-A0CD7C1F9C8C}">
            <xm:f>NOT(ISERROR(SEARCH('Listados Datos'!$T$3,AT610)))</xm:f>
            <xm:f>'Listados Datos'!$T$3</xm:f>
            <x14:dxf>
              <fill>
                <patternFill patternType="solid">
                  <bgColor rgb="FFC00000"/>
                </patternFill>
              </fill>
            </x14:dxf>
          </x14:cfRule>
          <x14:cfRule type="containsText" priority="750" operator="containsText" id="{8F64D3C2-C55C-49FE-8ABF-845E9DEACBE9}">
            <xm:f>NOT(ISERROR(SEARCH('Listados Datos'!$T$4,AT610)))</xm:f>
            <xm:f>'Listados Datos'!$T$4</xm:f>
            <x14:dxf>
              <font>
                <b/>
                <i val="0"/>
                <color theme="0"/>
              </font>
              <fill>
                <patternFill>
                  <bgColor rgb="FFE26B0A"/>
                </patternFill>
              </fill>
            </x14:dxf>
          </x14:cfRule>
          <x14:cfRule type="containsText" priority="751" operator="containsText" id="{84EB7C05-B689-4546-8173-0BD0C0CA8044}">
            <xm:f>NOT(ISERROR(SEARCH('Listados Datos'!$T$5,AT610)))</xm:f>
            <xm:f>'Listados Datos'!$T$5</xm:f>
            <x14:dxf>
              <font>
                <b/>
                <i val="0"/>
                <color auto="1"/>
              </font>
              <fill>
                <patternFill>
                  <bgColor rgb="FFFFFF00"/>
                </patternFill>
              </fill>
            </x14:dxf>
          </x14:cfRule>
          <x14:cfRule type="containsText" priority="752" operator="containsText" id="{5F6C31C2-E024-40C4-ACC4-31050085C4DC}">
            <xm:f>NOT(ISERROR(SEARCH('Listados Datos'!$T$6,AT610)))</xm:f>
            <xm:f>'Listados Datos'!$T$6</xm:f>
            <x14:dxf>
              <font>
                <b/>
                <i val="0"/>
              </font>
              <fill>
                <patternFill>
                  <bgColor rgb="FF92D050"/>
                </patternFill>
              </fill>
            </x14:dxf>
          </x14:cfRule>
          <xm:sqref>AT610</xm:sqref>
        </x14:conditionalFormatting>
        <x14:conditionalFormatting xmlns:xm="http://schemas.microsoft.com/office/excel/2006/main">
          <x14:cfRule type="containsText" priority="739" operator="containsText" id="{DF838700-FCE9-4A76-9390-80E2FB4C487F}">
            <xm:f>NOT(ISERROR(SEARCH('Listados Datos'!$P$3,AR610)))</xm:f>
            <xm:f>'Listados Datos'!$P$3</xm:f>
            <x14:dxf>
              <fill>
                <patternFill>
                  <bgColor rgb="FF99CC00"/>
                </patternFill>
              </fill>
            </x14:dxf>
          </x14:cfRule>
          <x14:cfRule type="containsText" priority="740" operator="containsText" id="{429CE026-F371-4201-9ADF-F8B4973B0CD5}">
            <xm:f>NOT(ISERROR(SEARCH('Listados Datos'!$P$4,AR610)))</xm:f>
            <xm:f>'Listados Datos'!$P$4</xm:f>
            <x14:dxf>
              <fill>
                <patternFill>
                  <bgColor rgb="FF33CC33"/>
                </patternFill>
              </fill>
            </x14:dxf>
          </x14:cfRule>
          <x14:cfRule type="containsText" priority="741" operator="containsText" id="{4B0C87EC-27E1-4F3E-9805-40507BCE4E5A}">
            <xm:f>NOT(ISERROR(SEARCH('Listados Datos'!$P$5,AR610)))</xm:f>
            <xm:f>'Listados Datos'!$P$5</xm:f>
            <x14:dxf>
              <fill>
                <patternFill>
                  <bgColor rgb="FFFFFF00"/>
                </patternFill>
              </fill>
            </x14:dxf>
          </x14:cfRule>
          <x14:cfRule type="containsText" priority="742" operator="containsText" id="{B41146C1-6C7A-4721-83E6-AF6CDDB24E6C}">
            <xm:f>NOT(ISERROR(SEARCH('Listados Datos'!$P$6,AR610)))</xm:f>
            <xm:f>'Listados Datos'!$P$6</xm:f>
            <x14:dxf>
              <fill>
                <patternFill>
                  <bgColor rgb="FFFFC000"/>
                </patternFill>
              </fill>
            </x14:dxf>
          </x14:cfRule>
          <x14:cfRule type="containsText" priority="743" operator="containsText" id="{C451BB2C-962D-498C-8B48-A10F076461A4}">
            <xm:f>NOT(ISERROR(SEARCH('Listados Datos'!$P$7,AR610)))</xm:f>
            <xm:f>'Listados Datos'!$P$7</xm:f>
            <x14:dxf>
              <fill>
                <patternFill>
                  <bgColor rgb="FFFF0000"/>
                </patternFill>
              </fill>
            </x14:dxf>
          </x14:cfRule>
          <xm:sqref>AR610</xm:sqref>
        </x14:conditionalFormatting>
        <x14:conditionalFormatting xmlns:xm="http://schemas.microsoft.com/office/excel/2006/main">
          <x14:cfRule type="containsText" priority="735" operator="containsText" id="{5897E0EB-AB61-45D7-89D8-F1126EC814D7}">
            <xm:f>NOT(ISERROR(SEARCH('Listados Datos'!$T$3,AT611)))</xm:f>
            <xm:f>'Listados Datos'!$T$3</xm:f>
            <x14:dxf>
              <fill>
                <patternFill patternType="solid">
                  <bgColor rgb="FFC00000"/>
                </patternFill>
              </fill>
            </x14:dxf>
          </x14:cfRule>
          <x14:cfRule type="containsText" priority="736" operator="containsText" id="{AB241C6D-C10A-4CE5-BCDE-589DD7BEA38C}">
            <xm:f>NOT(ISERROR(SEARCH('Listados Datos'!$T$4,AT611)))</xm:f>
            <xm:f>'Listados Datos'!$T$4</xm:f>
            <x14:dxf>
              <font>
                <b/>
                <i val="0"/>
                <color theme="0"/>
              </font>
              <fill>
                <patternFill>
                  <bgColor rgb="FFE26B0A"/>
                </patternFill>
              </fill>
            </x14:dxf>
          </x14:cfRule>
          <x14:cfRule type="containsText" priority="737" operator="containsText" id="{4133D354-6BB4-4393-AB17-2446212E4188}">
            <xm:f>NOT(ISERROR(SEARCH('Listados Datos'!$T$5,AT611)))</xm:f>
            <xm:f>'Listados Datos'!$T$5</xm:f>
            <x14:dxf>
              <font>
                <b/>
                <i val="0"/>
                <color auto="1"/>
              </font>
              <fill>
                <patternFill>
                  <bgColor rgb="FFFFFF00"/>
                </patternFill>
              </fill>
            </x14:dxf>
          </x14:cfRule>
          <x14:cfRule type="containsText" priority="738" operator="containsText" id="{F996B1F5-72F8-411C-A5C9-7F61715E33C4}">
            <xm:f>NOT(ISERROR(SEARCH('Listados Datos'!$T$6,AT611)))</xm:f>
            <xm:f>'Listados Datos'!$T$6</xm:f>
            <x14:dxf>
              <font>
                <b/>
                <i val="0"/>
              </font>
              <fill>
                <patternFill>
                  <bgColor rgb="FF92D050"/>
                </patternFill>
              </fill>
            </x14:dxf>
          </x14:cfRule>
          <xm:sqref>AT611</xm:sqref>
        </x14:conditionalFormatting>
        <x14:conditionalFormatting xmlns:xm="http://schemas.microsoft.com/office/excel/2006/main">
          <x14:cfRule type="containsText" priority="725" operator="containsText" id="{900D8DB4-A817-40B9-AE0E-A3B4F21EF762}">
            <xm:f>NOT(ISERROR(SEARCH('Listados Datos'!$P$3,AR611)))</xm:f>
            <xm:f>'Listados Datos'!$P$3</xm:f>
            <x14:dxf>
              <fill>
                <patternFill>
                  <bgColor rgb="FF99CC00"/>
                </patternFill>
              </fill>
            </x14:dxf>
          </x14:cfRule>
          <x14:cfRule type="containsText" priority="726" operator="containsText" id="{83D01E96-AABD-4F14-AD5E-F6A49F3A1DCE}">
            <xm:f>NOT(ISERROR(SEARCH('Listados Datos'!$P$4,AR611)))</xm:f>
            <xm:f>'Listados Datos'!$P$4</xm:f>
            <x14:dxf>
              <fill>
                <patternFill>
                  <bgColor rgb="FF33CC33"/>
                </patternFill>
              </fill>
            </x14:dxf>
          </x14:cfRule>
          <x14:cfRule type="containsText" priority="727" operator="containsText" id="{2F873465-0911-4BCC-85E5-07723F513A43}">
            <xm:f>NOT(ISERROR(SEARCH('Listados Datos'!$P$5,AR611)))</xm:f>
            <xm:f>'Listados Datos'!$P$5</xm:f>
            <x14:dxf>
              <fill>
                <patternFill>
                  <bgColor rgb="FFFFFF00"/>
                </patternFill>
              </fill>
            </x14:dxf>
          </x14:cfRule>
          <x14:cfRule type="containsText" priority="728" operator="containsText" id="{2AE30AA1-0FC5-4869-B280-9EA7180ABA41}">
            <xm:f>NOT(ISERROR(SEARCH('Listados Datos'!$P$6,AR611)))</xm:f>
            <xm:f>'Listados Datos'!$P$6</xm:f>
            <x14:dxf>
              <fill>
                <patternFill>
                  <bgColor rgb="FFFFC000"/>
                </patternFill>
              </fill>
            </x14:dxf>
          </x14:cfRule>
          <x14:cfRule type="containsText" priority="729" operator="containsText" id="{E67E58F0-DE92-4FE3-931B-3673115146D0}">
            <xm:f>NOT(ISERROR(SEARCH('Listados Datos'!$P$7,AR611)))</xm:f>
            <xm:f>'Listados Datos'!$P$7</xm:f>
            <x14:dxf>
              <fill>
                <patternFill>
                  <bgColor rgb="FFFF0000"/>
                </patternFill>
              </fill>
            </x14:dxf>
          </x14:cfRule>
          <xm:sqref>AR611</xm:sqref>
        </x14:conditionalFormatting>
        <x14:conditionalFormatting xmlns:xm="http://schemas.microsoft.com/office/excel/2006/main">
          <x14:cfRule type="containsText" priority="707" operator="containsText" id="{AA2156CA-A757-48CA-9058-697553FA6C1C}">
            <xm:f>NOT(ISERROR(SEARCH('Listados Datos'!$T$3,AF612)))</xm:f>
            <xm:f>'Listados Datos'!$T$3</xm:f>
            <x14:dxf>
              <fill>
                <patternFill patternType="solid">
                  <bgColor rgb="FFC00000"/>
                </patternFill>
              </fill>
            </x14:dxf>
          </x14:cfRule>
          <x14:cfRule type="containsText" priority="708" operator="containsText" id="{548CE39F-B118-4424-9039-7DE525FDD179}">
            <xm:f>NOT(ISERROR(SEARCH('Listados Datos'!$T$4,AF612)))</xm:f>
            <xm:f>'Listados Datos'!$T$4</xm:f>
            <x14:dxf>
              <font>
                <b/>
                <i val="0"/>
                <color theme="0"/>
              </font>
              <fill>
                <patternFill>
                  <bgColor rgb="FFE26B0A"/>
                </patternFill>
              </fill>
            </x14:dxf>
          </x14:cfRule>
          <x14:cfRule type="containsText" priority="709" operator="containsText" id="{068D88C7-A160-4843-9FFD-F2D715AFE848}">
            <xm:f>NOT(ISERROR(SEARCH('Listados Datos'!$T$5,AF612)))</xm:f>
            <xm:f>'Listados Datos'!$T$5</xm:f>
            <x14:dxf>
              <font>
                <b/>
                <i val="0"/>
                <color auto="1"/>
              </font>
              <fill>
                <patternFill>
                  <bgColor rgb="FFFFFF00"/>
                </patternFill>
              </fill>
            </x14:dxf>
          </x14:cfRule>
          <x14:cfRule type="containsText" priority="710" operator="containsText" id="{B9D58290-330E-4A8E-8EEF-670EA7DE7ABD}">
            <xm:f>NOT(ISERROR(SEARCH('Listados Datos'!$T$6,AF612)))</xm:f>
            <xm:f>'Listados Datos'!$T$6</xm:f>
            <x14:dxf>
              <font>
                <b/>
                <i val="0"/>
              </font>
              <fill>
                <patternFill>
                  <bgColor rgb="FF92D050"/>
                </patternFill>
              </fill>
            </x14:dxf>
          </x14:cfRule>
          <xm:sqref>AF612:AF613</xm:sqref>
        </x14:conditionalFormatting>
        <x14:conditionalFormatting xmlns:xm="http://schemas.microsoft.com/office/excel/2006/main">
          <x14:cfRule type="containsText" priority="703" operator="containsText" id="{E31651EA-675E-413C-B2F4-34FB148AD998}">
            <xm:f>NOT(ISERROR(SEARCH('Listados Datos'!$T$3,AB612)))</xm:f>
            <xm:f>'Listados Datos'!$T$3</xm:f>
            <x14:dxf>
              <fill>
                <patternFill patternType="solid">
                  <bgColor rgb="FFC00000"/>
                </patternFill>
              </fill>
            </x14:dxf>
          </x14:cfRule>
          <x14:cfRule type="containsText" priority="704" operator="containsText" id="{76F3D2E1-21C1-4E7D-B5C2-FFF2870B2A25}">
            <xm:f>NOT(ISERROR(SEARCH('Listados Datos'!$T$4,AB612)))</xm:f>
            <xm:f>'Listados Datos'!$T$4</xm:f>
            <x14:dxf>
              <font>
                <b/>
                <i val="0"/>
                <color theme="0"/>
              </font>
              <fill>
                <patternFill>
                  <bgColor rgb="FFE26B0A"/>
                </patternFill>
              </fill>
            </x14:dxf>
          </x14:cfRule>
          <x14:cfRule type="containsText" priority="705" operator="containsText" id="{F33E3D16-DFDB-4C9C-A4D5-7C6FE1D653A2}">
            <xm:f>NOT(ISERROR(SEARCH('Listados Datos'!$T$5,AB612)))</xm:f>
            <xm:f>'Listados Datos'!$T$5</xm:f>
            <x14:dxf>
              <font>
                <b/>
                <i val="0"/>
                <color auto="1"/>
              </font>
              <fill>
                <patternFill>
                  <bgColor rgb="FFFFFF00"/>
                </patternFill>
              </fill>
            </x14:dxf>
          </x14:cfRule>
          <x14:cfRule type="containsText" priority="706" operator="containsText" id="{9EB91DB1-07F7-4AFB-B6AE-43E3E582955B}">
            <xm:f>NOT(ISERROR(SEARCH('Listados Datos'!$T$6,AB612)))</xm:f>
            <xm:f>'Listados Datos'!$T$6</xm:f>
            <x14:dxf>
              <font>
                <b/>
                <i val="0"/>
              </font>
              <fill>
                <patternFill>
                  <bgColor rgb="FF92D050"/>
                </patternFill>
              </fill>
            </x14:dxf>
          </x14:cfRule>
          <xm:sqref>AB612:AB613</xm:sqref>
        </x14:conditionalFormatting>
        <x14:conditionalFormatting xmlns:xm="http://schemas.microsoft.com/office/excel/2006/main">
          <x14:cfRule type="containsText" priority="693" operator="containsText" id="{F0106594-759F-4DD9-B1DB-BB2F4B036E07}">
            <xm:f>NOT(ISERROR(SEARCH('Listados Datos'!$P$3,Z612)))</xm:f>
            <xm:f>'Listados Datos'!$P$3</xm:f>
            <x14:dxf>
              <fill>
                <patternFill>
                  <bgColor rgb="FF99CC00"/>
                </patternFill>
              </fill>
            </x14:dxf>
          </x14:cfRule>
          <x14:cfRule type="containsText" priority="694" operator="containsText" id="{FFC8D2E0-3523-4C98-A868-7C72699BB56C}">
            <xm:f>NOT(ISERROR(SEARCH('Listados Datos'!$P$4,Z612)))</xm:f>
            <xm:f>'Listados Datos'!$P$4</xm:f>
            <x14:dxf>
              <fill>
                <patternFill>
                  <bgColor rgb="FF33CC33"/>
                </patternFill>
              </fill>
            </x14:dxf>
          </x14:cfRule>
          <x14:cfRule type="containsText" priority="695" operator="containsText" id="{7CF24048-BBC5-41BB-B463-BDF33BD8649D}">
            <xm:f>NOT(ISERROR(SEARCH('Listados Datos'!$P$5,Z612)))</xm:f>
            <xm:f>'Listados Datos'!$P$5</xm:f>
            <x14:dxf>
              <fill>
                <patternFill>
                  <bgColor rgb="FFFFFF00"/>
                </patternFill>
              </fill>
            </x14:dxf>
          </x14:cfRule>
          <x14:cfRule type="containsText" priority="696" operator="containsText" id="{0E216628-98C3-4DC9-8130-09EE96B19F48}">
            <xm:f>NOT(ISERROR(SEARCH('Listados Datos'!$P$6,Z612)))</xm:f>
            <xm:f>'Listados Datos'!$P$6</xm:f>
            <x14:dxf>
              <fill>
                <patternFill>
                  <bgColor rgb="FFFFC000"/>
                </patternFill>
              </fill>
            </x14:dxf>
          </x14:cfRule>
          <x14:cfRule type="containsText" priority="697" operator="containsText" id="{34A08DD7-7052-4026-8E47-4CDAC1EA9741}">
            <xm:f>NOT(ISERROR(SEARCH('Listados Datos'!$P$7,Z612)))</xm:f>
            <xm:f>'Listados Datos'!$P$7</xm:f>
            <x14:dxf>
              <fill>
                <patternFill>
                  <bgColor rgb="FFFF0000"/>
                </patternFill>
              </fill>
            </x14:dxf>
          </x14:cfRule>
          <xm:sqref>Z612:Z613</xm:sqref>
        </x14:conditionalFormatting>
        <x14:conditionalFormatting xmlns:xm="http://schemas.microsoft.com/office/excel/2006/main">
          <x14:cfRule type="containsText" priority="665" operator="containsText" id="{98D3C2A3-177D-4DF8-8930-3B8B804752AD}">
            <xm:f>NOT(ISERROR(SEARCH('Listados Datos'!$T$3,AT613)))</xm:f>
            <xm:f>'Listados Datos'!$T$3</xm:f>
            <x14:dxf>
              <fill>
                <patternFill patternType="solid">
                  <bgColor rgb="FFC00000"/>
                </patternFill>
              </fill>
            </x14:dxf>
          </x14:cfRule>
          <x14:cfRule type="containsText" priority="666" operator="containsText" id="{4DE335F7-74CA-472B-B377-DC2D200B19FB}">
            <xm:f>NOT(ISERROR(SEARCH('Listados Datos'!$T$4,AT613)))</xm:f>
            <xm:f>'Listados Datos'!$T$4</xm:f>
            <x14:dxf>
              <font>
                <b/>
                <i val="0"/>
                <color theme="0"/>
              </font>
              <fill>
                <patternFill>
                  <bgColor rgb="FFE26B0A"/>
                </patternFill>
              </fill>
            </x14:dxf>
          </x14:cfRule>
          <x14:cfRule type="containsText" priority="667" operator="containsText" id="{8DD6BEA2-EEE5-48B5-8400-82BF4DD13AB1}">
            <xm:f>NOT(ISERROR(SEARCH('Listados Datos'!$T$5,AT613)))</xm:f>
            <xm:f>'Listados Datos'!$T$5</xm:f>
            <x14:dxf>
              <font>
                <b/>
                <i val="0"/>
                <color auto="1"/>
              </font>
              <fill>
                <patternFill>
                  <bgColor rgb="FFFFFF00"/>
                </patternFill>
              </fill>
            </x14:dxf>
          </x14:cfRule>
          <x14:cfRule type="containsText" priority="668" operator="containsText" id="{A9D2DE99-A582-4036-9394-421B9D05A0D7}">
            <xm:f>NOT(ISERROR(SEARCH('Listados Datos'!$T$6,AT613)))</xm:f>
            <xm:f>'Listados Datos'!$T$6</xm:f>
            <x14:dxf>
              <font>
                <b/>
                <i val="0"/>
              </font>
              <fill>
                <patternFill>
                  <bgColor rgb="FF92D050"/>
                </patternFill>
              </fill>
            </x14:dxf>
          </x14:cfRule>
          <xm:sqref>AT613</xm:sqref>
        </x14:conditionalFormatting>
        <x14:conditionalFormatting xmlns:xm="http://schemas.microsoft.com/office/excel/2006/main">
          <x14:cfRule type="containsText" priority="613" operator="containsText" id="{7BC78BA0-2CC5-444E-9AD3-518825839FA4}">
            <xm:f>NOT(ISERROR(SEARCH('Listados Datos'!$P$3,AR614)))</xm:f>
            <xm:f>'Listados Datos'!$P$3</xm:f>
            <x14:dxf>
              <fill>
                <patternFill>
                  <bgColor rgb="FF99CC00"/>
                </patternFill>
              </fill>
            </x14:dxf>
          </x14:cfRule>
          <x14:cfRule type="containsText" priority="614" operator="containsText" id="{D2354D1A-E022-45F6-907B-08B7219B91B7}">
            <xm:f>NOT(ISERROR(SEARCH('Listados Datos'!$P$4,AR614)))</xm:f>
            <xm:f>'Listados Datos'!$P$4</xm:f>
            <x14:dxf>
              <fill>
                <patternFill>
                  <bgColor rgb="FF33CC33"/>
                </patternFill>
              </fill>
            </x14:dxf>
          </x14:cfRule>
          <x14:cfRule type="containsText" priority="615" operator="containsText" id="{09DDD77E-23D3-4EA5-BD7F-7D454F8B2B56}">
            <xm:f>NOT(ISERROR(SEARCH('Listados Datos'!$P$5,AR614)))</xm:f>
            <xm:f>'Listados Datos'!$P$5</xm:f>
            <x14:dxf>
              <fill>
                <patternFill>
                  <bgColor rgb="FFFFFF00"/>
                </patternFill>
              </fill>
            </x14:dxf>
          </x14:cfRule>
          <x14:cfRule type="containsText" priority="616" operator="containsText" id="{3586C411-7930-41D7-948F-CFEFEEBFA358}">
            <xm:f>NOT(ISERROR(SEARCH('Listados Datos'!$P$6,AR614)))</xm:f>
            <xm:f>'Listados Datos'!$P$6</xm:f>
            <x14:dxf>
              <fill>
                <patternFill>
                  <bgColor rgb="FFFFC000"/>
                </patternFill>
              </fill>
            </x14:dxf>
          </x14:cfRule>
          <x14:cfRule type="containsText" priority="617" operator="containsText" id="{AB28A304-40F8-4C91-BF40-012E3C4352C2}">
            <xm:f>NOT(ISERROR(SEARCH('Listados Datos'!$P$7,AR614)))</xm:f>
            <xm:f>'Listados Datos'!$P$7</xm:f>
            <x14:dxf>
              <fill>
                <patternFill>
                  <bgColor rgb="FFFF0000"/>
                </patternFill>
              </fill>
            </x14:dxf>
          </x14:cfRule>
          <xm:sqref>AR614</xm:sqref>
        </x14:conditionalFormatting>
        <x14:conditionalFormatting xmlns:xm="http://schemas.microsoft.com/office/excel/2006/main">
          <x14:cfRule type="containsText" priority="651" operator="containsText" id="{2D26E875-7BDC-40A8-A22C-CF3B690385B1}">
            <xm:f>NOT(ISERROR(SEARCH('Listados Datos'!$T$3,AF614)))</xm:f>
            <xm:f>'Listados Datos'!$T$3</xm:f>
            <x14:dxf>
              <fill>
                <patternFill patternType="solid">
                  <bgColor rgb="FFC00000"/>
                </patternFill>
              </fill>
            </x14:dxf>
          </x14:cfRule>
          <x14:cfRule type="containsText" priority="652" operator="containsText" id="{266951D7-5930-490D-A1DE-851161AE6AEB}">
            <xm:f>NOT(ISERROR(SEARCH('Listados Datos'!$T$4,AF614)))</xm:f>
            <xm:f>'Listados Datos'!$T$4</xm:f>
            <x14:dxf>
              <font>
                <b/>
                <i val="0"/>
                <color theme="0"/>
              </font>
              <fill>
                <patternFill>
                  <bgColor rgb="FFE26B0A"/>
                </patternFill>
              </fill>
            </x14:dxf>
          </x14:cfRule>
          <x14:cfRule type="containsText" priority="653" operator="containsText" id="{3D1400E5-7C10-4D21-9288-2FCA958E6F5D}">
            <xm:f>NOT(ISERROR(SEARCH('Listados Datos'!$T$5,AF614)))</xm:f>
            <xm:f>'Listados Datos'!$T$5</xm:f>
            <x14:dxf>
              <font>
                <b/>
                <i val="0"/>
                <color auto="1"/>
              </font>
              <fill>
                <patternFill>
                  <bgColor rgb="FFFFFF00"/>
                </patternFill>
              </fill>
            </x14:dxf>
          </x14:cfRule>
          <x14:cfRule type="containsText" priority="654" operator="containsText" id="{A79C11E1-D3DB-402C-BADD-897132219A68}">
            <xm:f>NOT(ISERROR(SEARCH('Listados Datos'!$T$6,AF614)))</xm:f>
            <xm:f>'Listados Datos'!$T$6</xm:f>
            <x14:dxf>
              <font>
                <b/>
                <i val="0"/>
              </font>
              <fill>
                <patternFill>
                  <bgColor rgb="FF92D050"/>
                </patternFill>
              </fill>
            </x14:dxf>
          </x14:cfRule>
          <xm:sqref>AF614</xm:sqref>
        </x14:conditionalFormatting>
        <x14:conditionalFormatting xmlns:xm="http://schemas.microsoft.com/office/excel/2006/main">
          <x14:cfRule type="containsText" priority="647" operator="containsText" id="{040EC522-BC09-46FE-9149-F4B4DEA54957}">
            <xm:f>NOT(ISERROR(SEARCH('Listados Datos'!$T$3,AB614)))</xm:f>
            <xm:f>'Listados Datos'!$T$3</xm:f>
            <x14:dxf>
              <fill>
                <patternFill patternType="solid">
                  <bgColor rgb="FFC00000"/>
                </patternFill>
              </fill>
            </x14:dxf>
          </x14:cfRule>
          <x14:cfRule type="containsText" priority="648" operator="containsText" id="{41B651EA-1B3D-4123-A802-954FD28A86ED}">
            <xm:f>NOT(ISERROR(SEARCH('Listados Datos'!$T$4,AB614)))</xm:f>
            <xm:f>'Listados Datos'!$T$4</xm:f>
            <x14:dxf>
              <font>
                <b/>
                <i val="0"/>
                <color theme="0"/>
              </font>
              <fill>
                <patternFill>
                  <bgColor rgb="FFE26B0A"/>
                </patternFill>
              </fill>
            </x14:dxf>
          </x14:cfRule>
          <x14:cfRule type="containsText" priority="649" operator="containsText" id="{F0941B33-2FA1-436D-990B-6F0F262FDEAF}">
            <xm:f>NOT(ISERROR(SEARCH('Listados Datos'!$T$5,AB614)))</xm:f>
            <xm:f>'Listados Datos'!$T$5</xm:f>
            <x14:dxf>
              <font>
                <b/>
                <i val="0"/>
                <color auto="1"/>
              </font>
              <fill>
                <patternFill>
                  <bgColor rgb="FFFFFF00"/>
                </patternFill>
              </fill>
            </x14:dxf>
          </x14:cfRule>
          <x14:cfRule type="containsText" priority="650" operator="containsText" id="{DE2BD47A-1CA4-4D0E-B348-711F11AF1214}">
            <xm:f>NOT(ISERROR(SEARCH('Listados Datos'!$T$6,AB614)))</xm:f>
            <xm:f>'Listados Datos'!$T$6</xm:f>
            <x14:dxf>
              <font>
                <b/>
                <i val="0"/>
              </font>
              <fill>
                <patternFill>
                  <bgColor rgb="FF92D050"/>
                </patternFill>
              </fill>
            </x14:dxf>
          </x14:cfRule>
          <xm:sqref>AB614</xm:sqref>
        </x14:conditionalFormatting>
        <x14:conditionalFormatting xmlns:xm="http://schemas.microsoft.com/office/excel/2006/main">
          <x14:cfRule type="containsText" priority="637" operator="containsText" id="{26541652-6DAF-4845-B4B6-BA8E6F12B49A}">
            <xm:f>NOT(ISERROR(SEARCH('Listados Datos'!$P$3,Z614)))</xm:f>
            <xm:f>'Listados Datos'!$P$3</xm:f>
            <x14:dxf>
              <fill>
                <patternFill>
                  <bgColor rgb="FF99CC00"/>
                </patternFill>
              </fill>
            </x14:dxf>
          </x14:cfRule>
          <x14:cfRule type="containsText" priority="638" operator="containsText" id="{51BF6CEE-6772-42D9-9541-91A3E1F5428B}">
            <xm:f>NOT(ISERROR(SEARCH('Listados Datos'!$P$4,Z614)))</xm:f>
            <xm:f>'Listados Datos'!$P$4</xm:f>
            <x14:dxf>
              <fill>
                <patternFill>
                  <bgColor rgb="FF33CC33"/>
                </patternFill>
              </fill>
            </x14:dxf>
          </x14:cfRule>
          <x14:cfRule type="containsText" priority="639" operator="containsText" id="{DFA0212F-69C9-4EBD-B9E6-4C8CA83538AE}">
            <xm:f>NOT(ISERROR(SEARCH('Listados Datos'!$P$5,Z614)))</xm:f>
            <xm:f>'Listados Datos'!$P$5</xm:f>
            <x14:dxf>
              <fill>
                <patternFill>
                  <bgColor rgb="FFFFFF00"/>
                </patternFill>
              </fill>
            </x14:dxf>
          </x14:cfRule>
          <x14:cfRule type="containsText" priority="640" operator="containsText" id="{368310F6-D4B3-4D48-9827-03D09B76D702}">
            <xm:f>NOT(ISERROR(SEARCH('Listados Datos'!$P$6,Z614)))</xm:f>
            <xm:f>'Listados Datos'!$P$6</xm:f>
            <x14:dxf>
              <fill>
                <patternFill>
                  <bgColor rgb="FFFFC000"/>
                </patternFill>
              </fill>
            </x14:dxf>
          </x14:cfRule>
          <x14:cfRule type="containsText" priority="641" operator="containsText" id="{D55B44B8-1D42-47E8-B8DB-F8B5C9706A29}">
            <xm:f>NOT(ISERROR(SEARCH('Listados Datos'!$P$7,Z614)))</xm:f>
            <xm:f>'Listados Datos'!$P$7</xm:f>
            <x14:dxf>
              <fill>
                <patternFill>
                  <bgColor rgb="FFFF0000"/>
                </patternFill>
              </fill>
            </x14:dxf>
          </x14:cfRule>
          <xm:sqref>Z614</xm:sqref>
        </x14:conditionalFormatting>
        <x14:conditionalFormatting xmlns:xm="http://schemas.microsoft.com/office/excel/2006/main">
          <x14:cfRule type="containsText" priority="623" operator="containsText" id="{C954E76C-863C-4E73-95CB-54F23287C3F7}">
            <xm:f>NOT(ISERROR(SEARCH('Listados Datos'!$T$3,AT614)))</xm:f>
            <xm:f>'Listados Datos'!$T$3</xm:f>
            <x14:dxf>
              <fill>
                <patternFill patternType="solid">
                  <bgColor rgb="FFC00000"/>
                </patternFill>
              </fill>
            </x14:dxf>
          </x14:cfRule>
          <x14:cfRule type="containsText" priority="624" operator="containsText" id="{404709D3-1036-4AB9-B19D-27004F74B58E}">
            <xm:f>NOT(ISERROR(SEARCH('Listados Datos'!$T$4,AT614)))</xm:f>
            <xm:f>'Listados Datos'!$T$4</xm:f>
            <x14:dxf>
              <font>
                <b/>
                <i val="0"/>
                <color theme="0"/>
              </font>
              <fill>
                <patternFill>
                  <bgColor rgb="FFE26B0A"/>
                </patternFill>
              </fill>
            </x14:dxf>
          </x14:cfRule>
          <x14:cfRule type="containsText" priority="625" operator="containsText" id="{B3237CC6-2431-4D9A-84CE-D1C2ACBA18D4}">
            <xm:f>NOT(ISERROR(SEARCH('Listados Datos'!$T$5,AT614)))</xm:f>
            <xm:f>'Listados Datos'!$T$5</xm:f>
            <x14:dxf>
              <font>
                <b/>
                <i val="0"/>
                <color auto="1"/>
              </font>
              <fill>
                <patternFill>
                  <bgColor rgb="FFFFFF00"/>
                </patternFill>
              </fill>
            </x14:dxf>
          </x14:cfRule>
          <x14:cfRule type="containsText" priority="626" operator="containsText" id="{3D02FB64-51A2-4830-909E-CEBF242380F0}">
            <xm:f>NOT(ISERROR(SEARCH('Listados Datos'!$T$6,AT614)))</xm:f>
            <xm:f>'Listados Datos'!$T$6</xm:f>
            <x14:dxf>
              <font>
                <b/>
                <i val="0"/>
              </font>
              <fill>
                <patternFill>
                  <bgColor rgb="FF92D050"/>
                </patternFill>
              </fill>
            </x14:dxf>
          </x14:cfRule>
          <xm:sqref>AT614</xm:sqref>
        </x14:conditionalFormatting>
        <x14:conditionalFormatting xmlns:xm="http://schemas.microsoft.com/office/excel/2006/main">
          <x14:cfRule type="containsText" priority="193" operator="containsText" id="{F25CABE1-5856-42D1-887D-24E28BDD2945}">
            <xm:f>NOT(ISERROR(SEARCH('Listados Datos'!$D$3,B142)))</xm:f>
            <xm:f>'Listados Datos'!$D$3</xm:f>
            <x14:dxf>
              <font>
                <b/>
                <i val="0"/>
                <color theme="0"/>
              </font>
              <fill>
                <patternFill>
                  <bgColor rgb="FFC00000"/>
                </patternFill>
              </fill>
            </x14:dxf>
          </x14:cfRule>
          <x14:cfRule type="containsText" priority="194" operator="containsText" id="{AB8EB6AD-21AF-4E43-9B72-FE996A6E6AB5}">
            <xm:f>NOT(ISERROR(SEARCH('Listados Datos'!$D$4,B142)))</xm:f>
            <xm:f>'Listados Datos'!$D$4</xm:f>
            <x14:dxf>
              <font>
                <b/>
                <i val="0"/>
                <color theme="0"/>
              </font>
              <fill>
                <patternFill>
                  <bgColor rgb="FFC00000"/>
                </patternFill>
              </fill>
            </x14:dxf>
          </x14:cfRule>
          <x14:cfRule type="containsText" priority="195" operator="containsText" id="{8B134B48-FE99-4300-9141-9238D7B9440C}">
            <xm:f>NOT(ISERROR(SEARCH('Listados Datos'!$D$5,B142)))</xm:f>
            <xm:f>'Listados Datos'!$D$5</xm:f>
            <x14:dxf>
              <font>
                <b/>
                <i val="0"/>
                <color theme="0"/>
              </font>
              <fill>
                <patternFill>
                  <bgColor rgb="FFC00000"/>
                </patternFill>
              </fill>
            </x14:dxf>
          </x14:cfRule>
          <x14:cfRule type="containsText" priority="196" operator="containsText" id="{8FADE1B9-0331-477E-9D7B-A345BF9C943D}">
            <xm:f>NOT(ISERROR(SEARCH('Listados Datos'!$D$6,B142)))</xm:f>
            <xm:f>'Listados Datos'!$D$6</xm:f>
            <x14:dxf>
              <font>
                <b/>
                <i val="0"/>
                <color theme="0"/>
              </font>
              <fill>
                <patternFill>
                  <bgColor rgb="FFE3351F"/>
                </patternFill>
              </fill>
            </x14:dxf>
          </x14:cfRule>
          <x14:cfRule type="containsText" priority="197" operator="containsText" id="{A94452E8-C5A4-4363-8BFF-D362377830CE}">
            <xm:f>NOT(ISERROR(SEARCH('Listados Datos'!$D$7,B142)))</xm:f>
            <xm:f>'Listados Datos'!$D$7</xm:f>
            <x14:dxf>
              <font>
                <b/>
                <i val="0"/>
                <color theme="0"/>
              </font>
              <fill>
                <patternFill>
                  <bgColor rgb="FFE3351F"/>
                </patternFill>
              </fill>
            </x14:dxf>
          </x14:cfRule>
          <x14:cfRule type="containsText" priority="198" operator="containsText" id="{E51D09F2-3CD9-4E48-9909-2712B9EFEEE6}">
            <xm:f>NOT(ISERROR(SEARCH('Listados Datos'!$D$8,B142)))</xm:f>
            <xm:f>'Listados Datos'!$D$8</xm:f>
            <x14:dxf>
              <font>
                <b/>
                <i val="0"/>
                <color theme="0"/>
              </font>
              <fill>
                <patternFill>
                  <bgColor rgb="FFE3351F"/>
                </patternFill>
              </fill>
            </x14:dxf>
          </x14:cfRule>
          <x14:cfRule type="containsText" priority="199" operator="containsText" id="{89872EE1-DD70-420B-A81F-6C13C7157509}">
            <xm:f>NOT(ISERROR(SEARCH('Listados Datos'!$D$9,B142)))</xm:f>
            <xm:f>'Listados Datos'!$D$9</xm:f>
            <x14:dxf>
              <font>
                <b/>
                <i val="0"/>
                <color theme="0"/>
              </font>
              <fill>
                <patternFill>
                  <bgColor rgb="FFFFC000"/>
                </patternFill>
              </fill>
            </x14:dxf>
          </x14:cfRule>
          <x14:cfRule type="containsText" priority="200" operator="containsText" id="{8ECAC2B0-533D-4316-9631-7CAC72ED8B2E}">
            <xm:f>NOT(ISERROR(SEARCH('Listados Datos'!$D$10,B142)))</xm:f>
            <xm:f>'Listados Datos'!$D$10</xm:f>
            <x14:dxf>
              <font>
                <b/>
                <i val="0"/>
                <color theme="0"/>
              </font>
              <fill>
                <patternFill>
                  <bgColor rgb="FFFFC000"/>
                </patternFill>
              </fill>
            </x14:dxf>
          </x14:cfRule>
          <x14:cfRule type="containsText" priority="201" operator="containsText" id="{B6ED755D-B657-4CB4-B8E1-D8F1B29DB582}">
            <xm:f>NOT(ISERROR(SEARCH('Listados Datos'!$D$11,B142)))</xm:f>
            <xm:f>'Listados Datos'!$D$11</xm:f>
            <x14:dxf>
              <font>
                <b/>
                <i val="0"/>
                <color theme="0"/>
              </font>
              <fill>
                <patternFill>
                  <bgColor rgb="FFFFC000"/>
                </patternFill>
              </fill>
            </x14:dxf>
          </x14:cfRule>
          <x14:cfRule type="containsText" priority="202" operator="containsText" id="{76E1F0AF-46B7-414F-8C68-136DF8F09469}">
            <xm:f>NOT(ISERROR(SEARCH('Listados Datos'!$D$12,B142)))</xm:f>
            <xm:f>'Listados Datos'!$D$12</xm:f>
            <x14:dxf>
              <font>
                <b/>
                <i val="0"/>
                <color theme="0"/>
              </font>
              <fill>
                <patternFill>
                  <bgColor rgb="FFFFC000"/>
                </patternFill>
              </fill>
            </x14:dxf>
          </x14:cfRule>
          <x14:cfRule type="containsText" priority="203" operator="containsText" id="{5D642ADF-0695-4D87-A2BB-B0CD8CEFFDB5}">
            <xm:f>NOT(ISERROR(SEARCH('Listados Datos'!$D$13,B142)))</xm:f>
            <xm:f>'Listados Datos'!$D$13</xm:f>
            <x14:dxf>
              <font>
                <b/>
                <i val="0"/>
                <color theme="0"/>
              </font>
              <fill>
                <patternFill>
                  <bgColor rgb="FFFFC000"/>
                </patternFill>
              </fill>
            </x14:dxf>
          </x14:cfRule>
          <x14:cfRule type="containsText" priority="204" operator="containsText" id="{99617D29-4E88-443C-A1A1-114DC218DBF7}">
            <xm:f>NOT(ISERROR(SEARCH('Listados Datos'!$D$14,B142)))</xm:f>
            <xm:f>'Listados Datos'!$D$14</xm:f>
            <x14:dxf>
              <font>
                <b/>
                <i val="0"/>
                <color theme="0"/>
              </font>
              <fill>
                <patternFill>
                  <bgColor rgb="FFFF0000"/>
                </patternFill>
              </fill>
            </x14:dxf>
          </x14:cfRule>
          <x14:cfRule type="containsText" priority="205" operator="containsText" id="{A2B2DA2A-6227-4C08-85E7-552FF70D9721}">
            <xm:f>NOT(ISERROR(SEARCH('Listados Datos'!$D$15,B142)))</xm:f>
            <xm:f>'Listados Datos'!$D$15</xm:f>
            <x14:dxf>
              <font>
                <b/>
                <i val="0"/>
                <color theme="0"/>
              </font>
              <fill>
                <patternFill>
                  <bgColor rgb="FFFF0000"/>
                </patternFill>
              </fill>
            </x14:dxf>
          </x14:cfRule>
          <x14:cfRule type="containsText" priority="206" operator="containsText" id="{E860AF6B-E3ED-4F97-9735-3AC9E074733D}">
            <xm:f>NOT(ISERROR(SEARCH('Listados Datos'!$D$16,B142)))</xm:f>
            <xm:f>'Listados Datos'!$D$16</xm:f>
            <x14:dxf>
              <font>
                <b/>
                <i val="0"/>
                <color theme="0"/>
              </font>
              <fill>
                <patternFill>
                  <bgColor rgb="FFFF0000"/>
                </patternFill>
              </fill>
            </x14:dxf>
          </x14:cfRule>
          <xm:sqref>B142</xm:sqref>
        </x14:conditionalFormatting>
        <x14:conditionalFormatting xmlns:xm="http://schemas.microsoft.com/office/excel/2006/main">
          <x14:cfRule type="containsText" priority="179" operator="containsText" id="{79F9FF85-FB22-410D-A488-F8DA76BA2A17}">
            <xm:f>NOT(ISERROR(SEARCH('Listados Datos'!$D$3,B190)))</xm:f>
            <xm:f>'Listados Datos'!$D$3</xm:f>
            <x14:dxf>
              <font>
                <b/>
                <i val="0"/>
                <color theme="0"/>
              </font>
              <fill>
                <patternFill>
                  <bgColor rgb="FFC00000"/>
                </patternFill>
              </fill>
            </x14:dxf>
          </x14:cfRule>
          <x14:cfRule type="containsText" priority="180" operator="containsText" id="{C71A1533-7323-4526-9099-8B59D562E411}">
            <xm:f>NOT(ISERROR(SEARCH('Listados Datos'!$D$4,B190)))</xm:f>
            <xm:f>'Listados Datos'!$D$4</xm:f>
            <x14:dxf>
              <font>
                <b/>
                <i val="0"/>
                <color theme="0"/>
              </font>
              <fill>
                <patternFill>
                  <bgColor rgb="FFC00000"/>
                </patternFill>
              </fill>
            </x14:dxf>
          </x14:cfRule>
          <x14:cfRule type="containsText" priority="181" operator="containsText" id="{D6A458C5-089E-40C9-A535-1B785ADB3961}">
            <xm:f>NOT(ISERROR(SEARCH('Listados Datos'!$D$5,B190)))</xm:f>
            <xm:f>'Listados Datos'!$D$5</xm:f>
            <x14:dxf>
              <font>
                <b/>
                <i val="0"/>
                <color theme="0"/>
              </font>
              <fill>
                <patternFill>
                  <bgColor rgb="FFC00000"/>
                </patternFill>
              </fill>
            </x14:dxf>
          </x14:cfRule>
          <x14:cfRule type="containsText" priority="182" operator="containsText" id="{2F76D759-830C-4321-8492-9D9AC61B73E1}">
            <xm:f>NOT(ISERROR(SEARCH('Listados Datos'!$D$6,B190)))</xm:f>
            <xm:f>'Listados Datos'!$D$6</xm:f>
            <x14:dxf>
              <font>
                <b/>
                <i val="0"/>
                <color theme="0"/>
              </font>
              <fill>
                <patternFill>
                  <bgColor rgb="FFE3351F"/>
                </patternFill>
              </fill>
            </x14:dxf>
          </x14:cfRule>
          <x14:cfRule type="containsText" priority="183" operator="containsText" id="{EE84C0CD-8638-43B4-965E-26A852DE0669}">
            <xm:f>NOT(ISERROR(SEARCH('Listados Datos'!$D$7,B190)))</xm:f>
            <xm:f>'Listados Datos'!$D$7</xm:f>
            <x14:dxf>
              <font>
                <b/>
                <i val="0"/>
                <color theme="0"/>
              </font>
              <fill>
                <patternFill>
                  <bgColor rgb="FFE3351F"/>
                </patternFill>
              </fill>
            </x14:dxf>
          </x14:cfRule>
          <x14:cfRule type="containsText" priority="184" operator="containsText" id="{7BE246CB-7B37-4984-B317-688EAAA8582C}">
            <xm:f>NOT(ISERROR(SEARCH('Listados Datos'!$D$8,B190)))</xm:f>
            <xm:f>'Listados Datos'!$D$8</xm:f>
            <x14:dxf>
              <font>
                <b/>
                <i val="0"/>
                <color theme="0"/>
              </font>
              <fill>
                <patternFill>
                  <bgColor rgb="FFE3351F"/>
                </patternFill>
              </fill>
            </x14:dxf>
          </x14:cfRule>
          <x14:cfRule type="containsText" priority="185" operator="containsText" id="{76E4DF3E-5FF5-4A0D-A076-9F00268CDF6C}">
            <xm:f>NOT(ISERROR(SEARCH('Listados Datos'!$D$9,B190)))</xm:f>
            <xm:f>'Listados Datos'!$D$9</xm:f>
            <x14:dxf>
              <font>
                <b/>
                <i val="0"/>
                <color theme="0"/>
              </font>
              <fill>
                <patternFill>
                  <bgColor rgb="FFFFC000"/>
                </patternFill>
              </fill>
            </x14:dxf>
          </x14:cfRule>
          <x14:cfRule type="containsText" priority="186" operator="containsText" id="{8B07A8B0-EDE2-4B56-8823-C66EC7704F48}">
            <xm:f>NOT(ISERROR(SEARCH('Listados Datos'!$D$10,B190)))</xm:f>
            <xm:f>'Listados Datos'!$D$10</xm:f>
            <x14:dxf>
              <font>
                <b/>
                <i val="0"/>
                <color theme="0"/>
              </font>
              <fill>
                <patternFill>
                  <bgColor rgb="FFFFC000"/>
                </patternFill>
              </fill>
            </x14:dxf>
          </x14:cfRule>
          <x14:cfRule type="containsText" priority="187" operator="containsText" id="{6A81971F-ECA5-477C-86B5-2F14FCC6329A}">
            <xm:f>NOT(ISERROR(SEARCH('Listados Datos'!$D$11,B190)))</xm:f>
            <xm:f>'Listados Datos'!$D$11</xm:f>
            <x14:dxf>
              <font>
                <b/>
                <i val="0"/>
                <color theme="0"/>
              </font>
              <fill>
                <patternFill>
                  <bgColor rgb="FFFFC000"/>
                </patternFill>
              </fill>
            </x14:dxf>
          </x14:cfRule>
          <x14:cfRule type="containsText" priority="188" operator="containsText" id="{4A7E3548-09BB-46F6-AA8E-DFDFC3124308}">
            <xm:f>NOT(ISERROR(SEARCH('Listados Datos'!$D$12,B190)))</xm:f>
            <xm:f>'Listados Datos'!$D$12</xm:f>
            <x14:dxf>
              <font>
                <b/>
                <i val="0"/>
                <color theme="0"/>
              </font>
              <fill>
                <patternFill>
                  <bgColor rgb="FFFFC000"/>
                </patternFill>
              </fill>
            </x14:dxf>
          </x14:cfRule>
          <x14:cfRule type="containsText" priority="189" operator="containsText" id="{893FD713-7AC8-4CE3-BDA0-0DA5B485E374}">
            <xm:f>NOT(ISERROR(SEARCH('Listados Datos'!$D$13,B190)))</xm:f>
            <xm:f>'Listados Datos'!$D$13</xm:f>
            <x14:dxf>
              <font>
                <b/>
                <i val="0"/>
                <color theme="0"/>
              </font>
              <fill>
                <patternFill>
                  <bgColor rgb="FFFFC000"/>
                </patternFill>
              </fill>
            </x14:dxf>
          </x14:cfRule>
          <x14:cfRule type="containsText" priority="190" operator="containsText" id="{E2C04C28-6101-44AF-8EDC-E3FC11496E99}">
            <xm:f>NOT(ISERROR(SEARCH('Listados Datos'!$D$14,B190)))</xm:f>
            <xm:f>'Listados Datos'!$D$14</xm:f>
            <x14:dxf>
              <font>
                <b/>
                <i val="0"/>
                <color theme="0"/>
              </font>
              <fill>
                <patternFill>
                  <bgColor rgb="FFFF0000"/>
                </patternFill>
              </fill>
            </x14:dxf>
          </x14:cfRule>
          <x14:cfRule type="containsText" priority="191" operator="containsText" id="{35E8DCD2-9FBA-4397-AD37-C5FEFFCF97ED}">
            <xm:f>NOT(ISERROR(SEARCH('Listados Datos'!$D$15,B190)))</xm:f>
            <xm:f>'Listados Datos'!$D$15</xm:f>
            <x14:dxf>
              <font>
                <b/>
                <i val="0"/>
                <color theme="0"/>
              </font>
              <fill>
                <patternFill>
                  <bgColor rgb="FFFF0000"/>
                </patternFill>
              </fill>
            </x14:dxf>
          </x14:cfRule>
          <x14:cfRule type="containsText" priority="192" operator="containsText" id="{372E2BA0-45C6-4E8F-A502-B28EAF539A24}">
            <xm:f>NOT(ISERROR(SEARCH('Listados Datos'!$D$16,B190)))</xm:f>
            <xm:f>'Listados Datos'!$D$16</xm:f>
            <x14:dxf>
              <font>
                <b/>
                <i val="0"/>
                <color theme="0"/>
              </font>
              <fill>
                <patternFill>
                  <bgColor rgb="FFFF0000"/>
                </patternFill>
              </fill>
            </x14:dxf>
          </x14:cfRule>
          <xm:sqref>B190</xm:sqref>
        </x14:conditionalFormatting>
        <x14:conditionalFormatting xmlns:xm="http://schemas.microsoft.com/office/excel/2006/main">
          <x14:cfRule type="containsText" priority="175" operator="containsText" id="{4C004DF1-27C7-4C32-BC4B-EDC80110B5B0}">
            <xm:f>NOT(ISERROR(SEARCH('Listados Datos'!$T$3,AF130)))</xm:f>
            <xm:f>'Listados Datos'!$T$3</xm:f>
            <x14:dxf>
              <fill>
                <patternFill patternType="solid">
                  <bgColor rgb="FFC00000"/>
                </patternFill>
              </fill>
            </x14:dxf>
          </x14:cfRule>
          <x14:cfRule type="containsText" priority="176" operator="containsText" id="{53B27EA5-5300-427C-8278-FACAD0714732}">
            <xm:f>NOT(ISERROR(SEARCH('Listados Datos'!$T$4,AF130)))</xm:f>
            <xm:f>'Listados Datos'!$T$4</xm:f>
            <x14:dxf>
              <font>
                <b/>
                <i val="0"/>
                <color theme="0"/>
              </font>
              <fill>
                <patternFill>
                  <bgColor rgb="FFE26B0A"/>
                </patternFill>
              </fill>
            </x14:dxf>
          </x14:cfRule>
          <x14:cfRule type="containsText" priority="177" operator="containsText" id="{D5E2A4F4-F596-4422-9ED8-22621093A5F3}">
            <xm:f>NOT(ISERROR(SEARCH('Listados Datos'!$T$5,AF130)))</xm:f>
            <xm:f>'Listados Datos'!$T$5</xm:f>
            <x14:dxf>
              <font>
                <b/>
                <i val="0"/>
                <color auto="1"/>
              </font>
              <fill>
                <patternFill>
                  <bgColor rgb="FFFFFF00"/>
                </patternFill>
              </fill>
            </x14:dxf>
          </x14:cfRule>
          <x14:cfRule type="containsText" priority="178" operator="containsText" id="{02CBE63D-EAB1-49DE-BED5-F55CED555BC9}">
            <xm:f>NOT(ISERROR(SEARCH('Listados Datos'!$T$6,AF130)))</xm:f>
            <xm:f>'Listados Datos'!$T$6</xm:f>
            <x14:dxf>
              <font>
                <b/>
                <i val="0"/>
              </font>
              <fill>
                <patternFill>
                  <bgColor rgb="FF92D050"/>
                </patternFill>
              </fill>
            </x14:dxf>
          </x14:cfRule>
          <xm:sqref>AF130:AF131 AF135</xm:sqref>
        </x14:conditionalFormatting>
        <x14:conditionalFormatting xmlns:xm="http://schemas.microsoft.com/office/excel/2006/main">
          <x14:cfRule type="containsText" priority="171" operator="containsText" id="{87843ECF-2EF7-4EB5-8CB0-D8EDB89A733B}">
            <xm:f>NOT(ISERROR(SEARCH('Listados Datos'!$T$3,AB130)))</xm:f>
            <xm:f>'Listados Datos'!$T$3</xm:f>
            <x14:dxf>
              <fill>
                <patternFill patternType="solid">
                  <bgColor rgb="FFC00000"/>
                </patternFill>
              </fill>
            </x14:dxf>
          </x14:cfRule>
          <x14:cfRule type="containsText" priority="172" operator="containsText" id="{DE71A750-E73E-4FC0-A736-683AC2E88660}">
            <xm:f>NOT(ISERROR(SEARCH('Listados Datos'!$T$4,AB130)))</xm:f>
            <xm:f>'Listados Datos'!$T$4</xm:f>
            <x14:dxf>
              <font>
                <b/>
                <i val="0"/>
                <color theme="0"/>
              </font>
              <fill>
                <patternFill>
                  <bgColor rgb="FFE26B0A"/>
                </patternFill>
              </fill>
            </x14:dxf>
          </x14:cfRule>
          <x14:cfRule type="containsText" priority="173" operator="containsText" id="{004A02B6-3ADB-44B0-B3EC-D8765106497E}">
            <xm:f>NOT(ISERROR(SEARCH('Listados Datos'!$T$5,AB130)))</xm:f>
            <xm:f>'Listados Datos'!$T$5</xm:f>
            <x14:dxf>
              <font>
                <b/>
                <i val="0"/>
                <color auto="1"/>
              </font>
              <fill>
                <patternFill>
                  <bgColor rgb="FFFFFF00"/>
                </patternFill>
              </fill>
            </x14:dxf>
          </x14:cfRule>
          <x14:cfRule type="containsText" priority="174" operator="containsText" id="{5A0B3054-BE9F-42FF-A528-B4C3800F3EE5}">
            <xm:f>NOT(ISERROR(SEARCH('Listados Datos'!$T$6,AB130)))</xm:f>
            <xm:f>'Listados Datos'!$T$6</xm:f>
            <x14:dxf>
              <font>
                <b/>
                <i val="0"/>
              </font>
              <fill>
                <patternFill>
                  <bgColor rgb="FF92D050"/>
                </patternFill>
              </fill>
            </x14:dxf>
          </x14:cfRule>
          <xm:sqref>AB130:AB131</xm:sqref>
        </x14:conditionalFormatting>
        <x14:conditionalFormatting xmlns:xm="http://schemas.microsoft.com/office/excel/2006/main">
          <x14:cfRule type="containsText" priority="161" operator="containsText" id="{658C5725-CD42-44CE-A9AC-23C1EA5A3DEC}">
            <xm:f>NOT(ISERROR(SEARCH('Listados Datos'!$P$3,Z130)))</xm:f>
            <xm:f>'Listados Datos'!$P$3</xm:f>
            <x14:dxf>
              <fill>
                <patternFill>
                  <bgColor rgb="FF99CC00"/>
                </patternFill>
              </fill>
            </x14:dxf>
          </x14:cfRule>
          <x14:cfRule type="containsText" priority="162" operator="containsText" id="{7BC210D5-0163-49AD-BAD4-57F830FA7F51}">
            <xm:f>NOT(ISERROR(SEARCH('Listados Datos'!$P$4,Z130)))</xm:f>
            <xm:f>'Listados Datos'!$P$4</xm:f>
            <x14:dxf>
              <fill>
                <patternFill>
                  <bgColor rgb="FF33CC33"/>
                </patternFill>
              </fill>
            </x14:dxf>
          </x14:cfRule>
          <x14:cfRule type="containsText" priority="163" operator="containsText" id="{64DFD87E-C3A5-47FB-B5FB-6879954470B2}">
            <xm:f>NOT(ISERROR(SEARCH('Listados Datos'!$P$5,Z130)))</xm:f>
            <xm:f>'Listados Datos'!$P$5</xm:f>
            <x14:dxf>
              <fill>
                <patternFill>
                  <bgColor rgb="FFFFFF00"/>
                </patternFill>
              </fill>
            </x14:dxf>
          </x14:cfRule>
          <x14:cfRule type="containsText" priority="164" operator="containsText" id="{E85603D5-DFC8-426B-8312-D7E29F24A63C}">
            <xm:f>NOT(ISERROR(SEARCH('Listados Datos'!$P$6,Z130)))</xm:f>
            <xm:f>'Listados Datos'!$P$6</xm:f>
            <x14:dxf>
              <fill>
                <patternFill>
                  <bgColor rgb="FFFFC000"/>
                </patternFill>
              </fill>
            </x14:dxf>
          </x14:cfRule>
          <x14:cfRule type="containsText" priority="165" operator="containsText" id="{A6508CC2-7A52-4F1B-95E2-EF515AA59AA8}">
            <xm:f>NOT(ISERROR(SEARCH('Listados Datos'!$P$7,Z130)))</xm:f>
            <xm:f>'Listados Datos'!$P$7</xm:f>
            <x14:dxf>
              <fill>
                <patternFill>
                  <bgColor rgb="FFFF0000"/>
                </patternFill>
              </fill>
            </x14:dxf>
          </x14:cfRule>
          <xm:sqref>Z130:Z131</xm:sqref>
        </x14:conditionalFormatting>
        <x14:conditionalFormatting xmlns:xm="http://schemas.microsoft.com/office/excel/2006/main">
          <x14:cfRule type="containsText" priority="137" operator="containsText" id="{77A70695-6874-4120-93FC-E6445B6FC577}">
            <xm:f>NOT(ISERROR(SEARCH('Listados Datos'!$T$3,AT130)))</xm:f>
            <xm:f>'Listados Datos'!$T$3</xm:f>
            <x14:dxf>
              <fill>
                <patternFill patternType="solid">
                  <bgColor rgb="FFC00000"/>
                </patternFill>
              </fill>
            </x14:dxf>
          </x14:cfRule>
          <x14:cfRule type="containsText" priority="138" operator="containsText" id="{C1EF7BDC-BA2E-4312-ABD7-7544158E350D}">
            <xm:f>NOT(ISERROR(SEARCH('Listados Datos'!$T$4,AT130)))</xm:f>
            <xm:f>'Listados Datos'!$T$4</xm:f>
            <x14:dxf>
              <font>
                <b/>
                <i val="0"/>
                <color theme="0"/>
              </font>
              <fill>
                <patternFill>
                  <bgColor rgb="FFE26B0A"/>
                </patternFill>
              </fill>
            </x14:dxf>
          </x14:cfRule>
          <x14:cfRule type="containsText" priority="139" operator="containsText" id="{DB9970A8-A79F-4840-BD83-724F4353B29E}">
            <xm:f>NOT(ISERROR(SEARCH('Listados Datos'!$T$5,AT130)))</xm:f>
            <xm:f>'Listados Datos'!$T$5</xm:f>
            <x14:dxf>
              <font>
                <b/>
                <i val="0"/>
                <color auto="1"/>
              </font>
              <fill>
                <patternFill>
                  <bgColor rgb="FFFFFF00"/>
                </patternFill>
              </fill>
            </x14:dxf>
          </x14:cfRule>
          <x14:cfRule type="containsText" priority="140" operator="containsText" id="{9B2D7A6D-12CD-46A3-A9DD-5ABB26BCBDF2}">
            <xm:f>NOT(ISERROR(SEARCH('Listados Datos'!$T$6,AT130)))</xm:f>
            <xm:f>'Listados Datos'!$T$6</xm:f>
            <x14:dxf>
              <font>
                <b/>
                <i val="0"/>
              </font>
              <fill>
                <patternFill>
                  <bgColor rgb="FF92D050"/>
                </patternFill>
              </fill>
            </x14:dxf>
          </x14:cfRule>
          <xm:sqref>AT130</xm:sqref>
        </x14:conditionalFormatting>
        <x14:conditionalFormatting xmlns:xm="http://schemas.microsoft.com/office/excel/2006/main">
          <x14:cfRule type="containsText" priority="127" operator="containsText" id="{C08BFE56-D0A8-4A75-A6EC-4F31CDC0BD9E}">
            <xm:f>NOT(ISERROR(SEARCH('Listados Datos'!$P$3,AR130)))</xm:f>
            <xm:f>'Listados Datos'!$P$3</xm:f>
            <x14:dxf>
              <fill>
                <patternFill>
                  <bgColor rgb="FF99CC00"/>
                </patternFill>
              </fill>
            </x14:dxf>
          </x14:cfRule>
          <x14:cfRule type="containsText" priority="128" operator="containsText" id="{5DFBAD42-E7AD-4E2B-9E2F-96D3DE007775}">
            <xm:f>NOT(ISERROR(SEARCH('Listados Datos'!$P$4,AR130)))</xm:f>
            <xm:f>'Listados Datos'!$P$4</xm:f>
            <x14:dxf>
              <fill>
                <patternFill>
                  <bgColor rgb="FF33CC33"/>
                </patternFill>
              </fill>
            </x14:dxf>
          </x14:cfRule>
          <x14:cfRule type="containsText" priority="129" operator="containsText" id="{8954AADE-DA80-40DA-B5BF-B767583737C5}">
            <xm:f>NOT(ISERROR(SEARCH('Listados Datos'!$P$5,AR130)))</xm:f>
            <xm:f>'Listados Datos'!$P$5</xm:f>
            <x14:dxf>
              <fill>
                <patternFill>
                  <bgColor rgb="FFFFFF00"/>
                </patternFill>
              </fill>
            </x14:dxf>
          </x14:cfRule>
          <x14:cfRule type="containsText" priority="130" operator="containsText" id="{324B629E-E8C5-4B15-B406-3D240A42D6D3}">
            <xm:f>NOT(ISERROR(SEARCH('Listados Datos'!$P$6,AR130)))</xm:f>
            <xm:f>'Listados Datos'!$P$6</xm:f>
            <x14:dxf>
              <fill>
                <patternFill>
                  <bgColor rgb="FFFFC000"/>
                </patternFill>
              </fill>
            </x14:dxf>
          </x14:cfRule>
          <x14:cfRule type="containsText" priority="131" operator="containsText" id="{7C9A3A49-9258-4452-AAF8-829383985A89}">
            <xm:f>NOT(ISERROR(SEARCH('Listados Datos'!$P$7,AR130)))</xm:f>
            <xm:f>'Listados Datos'!$P$7</xm:f>
            <x14:dxf>
              <fill>
                <patternFill>
                  <bgColor rgb="FFFF0000"/>
                </patternFill>
              </fill>
            </x14:dxf>
          </x14:cfRule>
          <xm:sqref>AR130</xm:sqref>
        </x14:conditionalFormatting>
        <x14:conditionalFormatting xmlns:xm="http://schemas.microsoft.com/office/excel/2006/main">
          <x14:cfRule type="containsText" priority="123" operator="containsText" id="{4B64FCD0-BCA8-44A7-9E3D-F45E926A3AB6}">
            <xm:f>NOT(ISERROR(SEARCH('Listados Datos'!$T$3,AT131)))</xm:f>
            <xm:f>'Listados Datos'!$T$3</xm:f>
            <x14:dxf>
              <fill>
                <patternFill patternType="solid">
                  <bgColor rgb="FFC00000"/>
                </patternFill>
              </fill>
            </x14:dxf>
          </x14:cfRule>
          <x14:cfRule type="containsText" priority="124" operator="containsText" id="{779889D1-1BA9-46CB-B18C-DB10D707905F}">
            <xm:f>NOT(ISERROR(SEARCH('Listados Datos'!$T$4,AT131)))</xm:f>
            <xm:f>'Listados Datos'!$T$4</xm:f>
            <x14:dxf>
              <font>
                <b/>
                <i val="0"/>
                <color theme="0"/>
              </font>
              <fill>
                <patternFill>
                  <bgColor rgb="FFE26B0A"/>
                </patternFill>
              </fill>
            </x14:dxf>
          </x14:cfRule>
          <x14:cfRule type="containsText" priority="125" operator="containsText" id="{97E41556-3DAD-4082-931A-577526AD590F}">
            <xm:f>NOT(ISERROR(SEARCH('Listados Datos'!$T$5,AT131)))</xm:f>
            <xm:f>'Listados Datos'!$T$5</xm:f>
            <x14:dxf>
              <font>
                <b/>
                <i val="0"/>
                <color auto="1"/>
              </font>
              <fill>
                <patternFill>
                  <bgColor rgb="FFFFFF00"/>
                </patternFill>
              </fill>
            </x14:dxf>
          </x14:cfRule>
          <x14:cfRule type="containsText" priority="126" operator="containsText" id="{89998797-6424-450F-9B0B-ADB9CCD75D92}">
            <xm:f>NOT(ISERROR(SEARCH('Listados Datos'!$T$6,AT131)))</xm:f>
            <xm:f>'Listados Datos'!$T$6</xm:f>
            <x14:dxf>
              <font>
                <b/>
                <i val="0"/>
              </font>
              <fill>
                <patternFill>
                  <bgColor rgb="FF92D050"/>
                </patternFill>
              </fill>
            </x14:dxf>
          </x14:cfRule>
          <xm:sqref>AT131</xm:sqref>
        </x14:conditionalFormatting>
        <x14:conditionalFormatting xmlns:xm="http://schemas.microsoft.com/office/excel/2006/main">
          <x14:cfRule type="containsText" priority="113" operator="containsText" id="{18354E4F-6344-4348-822C-B4CB389569F0}">
            <xm:f>NOT(ISERROR(SEARCH('Listados Datos'!$P$3,AR131)))</xm:f>
            <xm:f>'Listados Datos'!$P$3</xm:f>
            <x14:dxf>
              <fill>
                <patternFill>
                  <bgColor rgb="FF99CC00"/>
                </patternFill>
              </fill>
            </x14:dxf>
          </x14:cfRule>
          <x14:cfRule type="containsText" priority="114" operator="containsText" id="{5FD19150-1E4A-46BE-91AF-404816D06928}">
            <xm:f>NOT(ISERROR(SEARCH('Listados Datos'!$P$4,AR131)))</xm:f>
            <xm:f>'Listados Datos'!$P$4</xm:f>
            <x14:dxf>
              <fill>
                <patternFill>
                  <bgColor rgb="FF33CC33"/>
                </patternFill>
              </fill>
            </x14:dxf>
          </x14:cfRule>
          <x14:cfRule type="containsText" priority="115" operator="containsText" id="{D34FCB20-D1C4-4AE8-89BC-8003BDACC4B7}">
            <xm:f>NOT(ISERROR(SEARCH('Listados Datos'!$P$5,AR131)))</xm:f>
            <xm:f>'Listados Datos'!$P$5</xm:f>
            <x14:dxf>
              <fill>
                <patternFill>
                  <bgColor rgb="FFFFFF00"/>
                </patternFill>
              </fill>
            </x14:dxf>
          </x14:cfRule>
          <x14:cfRule type="containsText" priority="116" operator="containsText" id="{876B4DC0-A3C2-4D13-A1A8-98FF89B6C15E}">
            <xm:f>NOT(ISERROR(SEARCH('Listados Datos'!$P$6,AR131)))</xm:f>
            <xm:f>'Listados Datos'!$P$6</xm:f>
            <x14:dxf>
              <fill>
                <patternFill>
                  <bgColor rgb="FFFFC000"/>
                </patternFill>
              </fill>
            </x14:dxf>
          </x14:cfRule>
          <x14:cfRule type="containsText" priority="117" operator="containsText" id="{4C7BC536-99EC-4CC2-B5B1-49090BB1A03D}">
            <xm:f>NOT(ISERROR(SEARCH('Listados Datos'!$P$7,AR131)))</xm:f>
            <xm:f>'Listados Datos'!$P$7</xm:f>
            <x14:dxf>
              <fill>
                <patternFill>
                  <bgColor rgb="FFFF0000"/>
                </patternFill>
              </fill>
            </x14:dxf>
          </x14:cfRule>
          <xm:sqref>AR131</xm:sqref>
        </x14:conditionalFormatting>
        <x14:conditionalFormatting xmlns:xm="http://schemas.microsoft.com/office/excel/2006/main">
          <x14:cfRule type="containsText" priority="109" operator="containsText" id="{AE597E42-2EE1-4B78-B139-1F7EACC1E3FB}">
            <xm:f>NOT(ISERROR(SEARCH('Listados Datos'!$T$3,AT135)))</xm:f>
            <xm:f>'Listados Datos'!$T$3</xm:f>
            <x14:dxf>
              <fill>
                <patternFill patternType="solid">
                  <bgColor rgb="FFC00000"/>
                </patternFill>
              </fill>
            </x14:dxf>
          </x14:cfRule>
          <x14:cfRule type="containsText" priority="110" operator="containsText" id="{270E1A11-3D4A-47F6-9A19-AC9DB0280C7B}">
            <xm:f>NOT(ISERROR(SEARCH('Listados Datos'!$T$4,AT135)))</xm:f>
            <xm:f>'Listados Datos'!$T$4</xm:f>
            <x14:dxf>
              <font>
                <b/>
                <i val="0"/>
                <color theme="0"/>
              </font>
              <fill>
                <patternFill>
                  <bgColor rgb="FFE26B0A"/>
                </patternFill>
              </fill>
            </x14:dxf>
          </x14:cfRule>
          <x14:cfRule type="containsText" priority="111" operator="containsText" id="{79539F2E-27FC-4544-B347-71FF280E09C2}">
            <xm:f>NOT(ISERROR(SEARCH('Listados Datos'!$T$5,AT135)))</xm:f>
            <xm:f>'Listados Datos'!$T$5</xm:f>
            <x14:dxf>
              <font>
                <b/>
                <i val="0"/>
                <color auto="1"/>
              </font>
              <fill>
                <patternFill>
                  <bgColor rgb="FFFFFF00"/>
                </patternFill>
              </fill>
            </x14:dxf>
          </x14:cfRule>
          <x14:cfRule type="containsText" priority="112" operator="containsText" id="{3A375C31-4B9A-4E14-A0C2-E9E2DB95445F}">
            <xm:f>NOT(ISERROR(SEARCH('Listados Datos'!$T$6,AT135)))</xm:f>
            <xm:f>'Listados Datos'!$T$6</xm:f>
            <x14:dxf>
              <font>
                <b/>
                <i val="0"/>
              </font>
              <fill>
                <patternFill>
                  <bgColor rgb="FF92D050"/>
                </patternFill>
              </fill>
            </x14:dxf>
          </x14:cfRule>
          <xm:sqref>AT135</xm:sqref>
        </x14:conditionalFormatting>
        <x14:conditionalFormatting xmlns:xm="http://schemas.microsoft.com/office/excel/2006/main">
          <x14:cfRule type="containsText" priority="99" operator="containsText" id="{EBCEACE2-1747-49ED-AEBD-272ABF47726C}">
            <xm:f>NOT(ISERROR(SEARCH('Listados Datos'!$P$3,AR135)))</xm:f>
            <xm:f>'Listados Datos'!$P$3</xm:f>
            <x14:dxf>
              <fill>
                <patternFill>
                  <bgColor rgb="FF99CC00"/>
                </patternFill>
              </fill>
            </x14:dxf>
          </x14:cfRule>
          <x14:cfRule type="containsText" priority="100" operator="containsText" id="{995348F3-D589-4AC3-8034-7AD874917198}">
            <xm:f>NOT(ISERROR(SEARCH('Listados Datos'!$P$4,AR135)))</xm:f>
            <xm:f>'Listados Datos'!$P$4</xm:f>
            <x14:dxf>
              <fill>
                <patternFill>
                  <bgColor rgb="FF33CC33"/>
                </patternFill>
              </fill>
            </x14:dxf>
          </x14:cfRule>
          <x14:cfRule type="containsText" priority="101" operator="containsText" id="{2C815E68-BF47-4EF7-8F89-61B2B53832A6}">
            <xm:f>NOT(ISERROR(SEARCH('Listados Datos'!$P$5,AR135)))</xm:f>
            <xm:f>'Listados Datos'!$P$5</xm:f>
            <x14:dxf>
              <fill>
                <patternFill>
                  <bgColor rgb="FFFFFF00"/>
                </patternFill>
              </fill>
            </x14:dxf>
          </x14:cfRule>
          <x14:cfRule type="containsText" priority="102" operator="containsText" id="{357F6729-185F-431C-9231-BEF6C55E5F14}">
            <xm:f>NOT(ISERROR(SEARCH('Listados Datos'!$P$6,AR135)))</xm:f>
            <xm:f>'Listados Datos'!$P$6</xm:f>
            <x14:dxf>
              <fill>
                <patternFill>
                  <bgColor rgb="FFFFC000"/>
                </patternFill>
              </fill>
            </x14:dxf>
          </x14:cfRule>
          <x14:cfRule type="containsText" priority="103" operator="containsText" id="{D588C292-06CC-497C-9A66-144BCF2936AB}">
            <xm:f>NOT(ISERROR(SEARCH('Listados Datos'!$P$7,AR135)))</xm:f>
            <xm:f>'Listados Datos'!$P$7</xm:f>
            <x14:dxf>
              <fill>
                <patternFill>
                  <bgColor rgb="FFFF0000"/>
                </patternFill>
              </fill>
            </x14:dxf>
          </x14:cfRule>
          <xm:sqref>AR135</xm:sqref>
        </x14:conditionalFormatting>
        <x14:conditionalFormatting xmlns:xm="http://schemas.microsoft.com/office/excel/2006/main">
          <x14:cfRule type="containsText" priority="95" operator="containsText" id="{068A6F5D-CCD7-4455-B281-9C41FC5B41F8}">
            <xm:f>NOT(ISERROR(SEARCH('Listados Datos'!$T$3,AF132)))</xm:f>
            <xm:f>'Listados Datos'!$T$3</xm:f>
            <x14:dxf>
              <fill>
                <patternFill patternType="solid">
                  <bgColor rgb="FFC00000"/>
                </patternFill>
              </fill>
            </x14:dxf>
          </x14:cfRule>
          <x14:cfRule type="containsText" priority="96" operator="containsText" id="{24B03833-EA0B-43BD-929F-D12A65584580}">
            <xm:f>NOT(ISERROR(SEARCH('Listados Datos'!$T$4,AF132)))</xm:f>
            <xm:f>'Listados Datos'!$T$4</xm:f>
            <x14:dxf>
              <font>
                <b/>
                <i val="0"/>
                <color theme="0"/>
              </font>
              <fill>
                <patternFill>
                  <bgColor rgb="FFE26B0A"/>
                </patternFill>
              </fill>
            </x14:dxf>
          </x14:cfRule>
          <x14:cfRule type="containsText" priority="97" operator="containsText" id="{8FD5E28C-E3E3-434A-98CE-D5968E7F5BC4}">
            <xm:f>NOT(ISERROR(SEARCH('Listados Datos'!$T$5,AF132)))</xm:f>
            <xm:f>'Listados Datos'!$T$5</xm:f>
            <x14:dxf>
              <font>
                <b/>
                <i val="0"/>
                <color auto="1"/>
              </font>
              <fill>
                <patternFill>
                  <bgColor rgb="FFFFFF00"/>
                </patternFill>
              </fill>
            </x14:dxf>
          </x14:cfRule>
          <x14:cfRule type="containsText" priority="98" operator="containsText" id="{6E0AA703-13C6-4EE3-958E-D82AB0CB1734}">
            <xm:f>NOT(ISERROR(SEARCH('Listados Datos'!$T$6,AF132)))</xm:f>
            <xm:f>'Listados Datos'!$T$6</xm:f>
            <x14:dxf>
              <font>
                <b/>
                <i val="0"/>
              </font>
              <fill>
                <patternFill>
                  <bgColor rgb="FF92D050"/>
                </patternFill>
              </fill>
            </x14:dxf>
          </x14:cfRule>
          <xm:sqref>AF132:AF133</xm:sqref>
        </x14:conditionalFormatting>
        <x14:conditionalFormatting xmlns:xm="http://schemas.microsoft.com/office/excel/2006/main">
          <x14:cfRule type="containsText" priority="91" operator="containsText" id="{2D292F64-BCC5-4603-89F6-52FC70483D17}">
            <xm:f>NOT(ISERROR(SEARCH('Listados Datos'!$T$3,AB132)))</xm:f>
            <xm:f>'Listados Datos'!$T$3</xm:f>
            <x14:dxf>
              <fill>
                <patternFill patternType="solid">
                  <bgColor rgb="FFC00000"/>
                </patternFill>
              </fill>
            </x14:dxf>
          </x14:cfRule>
          <x14:cfRule type="containsText" priority="92" operator="containsText" id="{F4570DFF-2E1C-45E3-AD5D-08CD03D22733}">
            <xm:f>NOT(ISERROR(SEARCH('Listados Datos'!$T$4,AB132)))</xm:f>
            <xm:f>'Listados Datos'!$T$4</xm:f>
            <x14:dxf>
              <font>
                <b/>
                <i val="0"/>
                <color theme="0"/>
              </font>
              <fill>
                <patternFill>
                  <bgColor rgb="FFE26B0A"/>
                </patternFill>
              </fill>
            </x14:dxf>
          </x14:cfRule>
          <x14:cfRule type="containsText" priority="93" operator="containsText" id="{1636DF8D-AF74-420F-A578-1D00EB818020}">
            <xm:f>NOT(ISERROR(SEARCH('Listados Datos'!$T$5,AB132)))</xm:f>
            <xm:f>'Listados Datos'!$T$5</xm:f>
            <x14:dxf>
              <font>
                <b/>
                <i val="0"/>
                <color auto="1"/>
              </font>
              <fill>
                <patternFill>
                  <bgColor rgb="FFFFFF00"/>
                </patternFill>
              </fill>
            </x14:dxf>
          </x14:cfRule>
          <x14:cfRule type="containsText" priority="94" operator="containsText" id="{4AFC9A0E-FC72-4705-B629-F6810F941F6A}">
            <xm:f>NOT(ISERROR(SEARCH('Listados Datos'!$T$6,AB132)))</xm:f>
            <xm:f>'Listados Datos'!$T$6</xm:f>
            <x14:dxf>
              <font>
                <b/>
                <i val="0"/>
              </font>
              <fill>
                <patternFill>
                  <bgColor rgb="FF92D050"/>
                </patternFill>
              </fill>
            </x14:dxf>
          </x14:cfRule>
          <xm:sqref>AB132:AB133</xm:sqref>
        </x14:conditionalFormatting>
        <x14:conditionalFormatting xmlns:xm="http://schemas.microsoft.com/office/excel/2006/main">
          <x14:cfRule type="containsText" priority="81" operator="containsText" id="{A2723DCA-96A1-475A-AD3B-198408963420}">
            <xm:f>NOT(ISERROR(SEARCH('Listados Datos'!$P$3,Z132)))</xm:f>
            <xm:f>'Listados Datos'!$P$3</xm:f>
            <x14:dxf>
              <fill>
                <patternFill>
                  <bgColor rgb="FF99CC00"/>
                </patternFill>
              </fill>
            </x14:dxf>
          </x14:cfRule>
          <x14:cfRule type="containsText" priority="82" operator="containsText" id="{2671E301-07C5-4E9A-965B-58633A717F33}">
            <xm:f>NOT(ISERROR(SEARCH('Listados Datos'!$P$4,Z132)))</xm:f>
            <xm:f>'Listados Datos'!$P$4</xm:f>
            <x14:dxf>
              <fill>
                <patternFill>
                  <bgColor rgb="FF33CC33"/>
                </patternFill>
              </fill>
            </x14:dxf>
          </x14:cfRule>
          <x14:cfRule type="containsText" priority="83" operator="containsText" id="{2BE7CE64-6C76-46AA-8193-000F59EB76B9}">
            <xm:f>NOT(ISERROR(SEARCH('Listados Datos'!$P$5,Z132)))</xm:f>
            <xm:f>'Listados Datos'!$P$5</xm:f>
            <x14:dxf>
              <fill>
                <patternFill>
                  <bgColor rgb="FFFFFF00"/>
                </patternFill>
              </fill>
            </x14:dxf>
          </x14:cfRule>
          <x14:cfRule type="containsText" priority="84" operator="containsText" id="{A6A565C6-2124-40DE-B694-615FD6297070}">
            <xm:f>NOT(ISERROR(SEARCH('Listados Datos'!$P$6,Z132)))</xm:f>
            <xm:f>'Listados Datos'!$P$6</xm:f>
            <x14:dxf>
              <fill>
                <patternFill>
                  <bgColor rgb="FFFFC000"/>
                </patternFill>
              </fill>
            </x14:dxf>
          </x14:cfRule>
          <x14:cfRule type="containsText" priority="85" operator="containsText" id="{F8C9DD11-C426-400C-AA1B-303EBC6480EB}">
            <xm:f>NOT(ISERROR(SEARCH('Listados Datos'!$P$7,Z132)))</xm:f>
            <xm:f>'Listados Datos'!$P$7</xm:f>
            <x14:dxf>
              <fill>
                <patternFill>
                  <bgColor rgb="FFFF0000"/>
                </patternFill>
              </fill>
            </x14:dxf>
          </x14:cfRule>
          <xm:sqref>Z132:Z133</xm:sqref>
        </x14:conditionalFormatting>
        <x14:conditionalFormatting xmlns:xm="http://schemas.microsoft.com/office/excel/2006/main">
          <x14:cfRule type="containsText" priority="67" operator="containsText" id="{840DAA41-3B72-47F4-83C0-39414CC8A9F3}">
            <xm:f>NOT(ISERROR(SEARCH('Listados Datos'!$T$3,AT132)))</xm:f>
            <xm:f>'Listados Datos'!$T$3</xm:f>
            <x14:dxf>
              <fill>
                <patternFill patternType="solid">
                  <bgColor rgb="FFC00000"/>
                </patternFill>
              </fill>
            </x14:dxf>
          </x14:cfRule>
          <x14:cfRule type="containsText" priority="68" operator="containsText" id="{0089FE89-7AF6-40D1-9D8E-5D7BED279173}">
            <xm:f>NOT(ISERROR(SEARCH('Listados Datos'!$T$4,AT132)))</xm:f>
            <xm:f>'Listados Datos'!$T$4</xm:f>
            <x14:dxf>
              <font>
                <b/>
                <i val="0"/>
                <color theme="0"/>
              </font>
              <fill>
                <patternFill>
                  <bgColor rgb="FFE26B0A"/>
                </patternFill>
              </fill>
            </x14:dxf>
          </x14:cfRule>
          <x14:cfRule type="containsText" priority="69" operator="containsText" id="{CC5D6EA9-8E96-4617-B1C3-6AD4551336C8}">
            <xm:f>NOT(ISERROR(SEARCH('Listados Datos'!$T$5,AT132)))</xm:f>
            <xm:f>'Listados Datos'!$T$5</xm:f>
            <x14:dxf>
              <font>
                <b/>
                <i val="0"/>
                <color auto="1"/>
              </font>
              <fill>
                <patternFill>
                  <bgColor rgb="FFFFFF00"/>
                </patternFill>
              </fill>
            </x14:dxf>
          </x14:cfRule>
          <x14:cfRule type="containsText" priority="70" operator="containsText" id="{3A045F2A-04BA-4A97-A79A-436ED056F394}">
            <xm:f>NOT(ISERROR(SEARCH('Listados Datos'!$T$6,AT132)))</xm:f>
            <xm:f>'Listados Datos'!$T$6</xm:f>
            <x14:dxf>
              <font>
                <b/>
                <i val="0"/>
              </font>
              <fill>
                <patternFill>
                  <bgColor rgb="FF92D050"/>
                </patternFill>
              </fill>
            </x14:dxf>
          </x14:cfRule>
          <xm:sqref>AT132</xm:sqref>
        </x14:conditionalFormatting>
        <x14:conditionalFormatting xmlns:xm="http://schemas.microsoft.com/office/excel/2006/main">
          <x14:cfRule type="containsText" priority="57" operator="containsText" id="{83B7BC05-9183-4CF7-B556-F0197ABA6211}">
            <xm:f>NOT(ISERROR(SEARCH('Listados Datos'!$P$3,AR132)))</xm:f>
            <xm:f>'Listados Datos'!$P$3</xm:f>
            <x14:dxf>
              <fill>
                <patternFill>
                  <bgColor rgb="FF99CC00"/>
                </patternFill>
              </fill>
            </x14:dxf>
          </x14:cfRule>
          <x14:cfRule type="containsText" priority="58" operator="containsText" id="{5BE6CA62-812A-43EE-9447-6D2354B3BEF2}">
            <xm:f>NOT(ISERROR(SEARCH('Listados Datos'!$P$4,AR132)))</xm:f>
            <xm:f>'Listados Datos'!$P$4</xm:f>
            <x14:dxf>
              <fill>
                <patternFill>
                  <bgColor rgb="FF33CC33"/>
                </patternFill>
              </fill>
            </x14:dxf>
          </x14:cfRule>
          <x14:cfRule type="containsText" priority="59" operator="containsText" id="{9A085CE4-AE65-4F5D-85D8-72A413716DAE}">
            <xm:f>NOT(ISERROR(SEARCH('Listados Datos'!$P$5,AR132)))</xm:f>
            <xm:f>'Listados Datos'!$P$5</xm:f>
            <x14:dxf>
              <fill>
                <patternFill>
                  <bgColor rgb="FFFFFF00"/>
                </patternFill>
              </fill>
            </x14:dxf>
          </x14:cfRule>
          <x14:cfRule type="containsText" priority="60" operator="containsText" id="{0C71313D-01E8-41E7-909C-C00175D70A8B}">
            <xm:f>NOT(ISERROR(SEARCH('Listados Datos'!$P$6,AR132)))</xm:f>
            <xm:f>'Listados Datos'!$P$6</xm:f>
            <x14:dxf>
              <fill>
                <patternFill>
                  <bgColor rgb="FFFFC000"/>
                </patternFill>
              </fill>
            </x14:dxf>
          </x14:cfRule>
          <x14:cfRule type="containsText" priority="61" operator="containsText" id="{BAE9BCBD-FFAB-4A20-9526-E45E9D77984F}">
            <xm:f>NOT(ISERROR(SEARCH('Listados Datos'!$P$7,AR132)))</xm:f>
            <xm:f>'Listados Datos'!$P$7</xm:f>
            <x14:dxf>
              <fill>
                <patternFill>
                  <bgColor rgb="FFFF0000"/>
                </patternFill>
              </fill>
            </x14:dxf>
          </x14:cfRule>
          <xm:sqref>AR132</xm:sqref>
        </x14:conditionalFormatting>
        <x14:conditionalFormatting xmlns:xm="http://schemas.microsoft.com/office/excel/2006/main">
          <x14:cfRule type="containsText" priority="53" operator="containsText" id="{FC54184A-1BC7-46F4-9F4C-05774574D738}">
            <xm:f>NOT(ISERROR(SEARCH('Listados Datos'!$T$3,AT133)))</xm:f>
            <xm:f>'Listados Datos'!$T$3</xm:f>
            <x14:dxf>
              <fill>
                <patternFill patternType="solid">
                  <bgColor rgb="FFC00000"/>
                </patternFill>
              </fill>
            </x14:dxf>
          </x14:cfRule>
          <x14:cfRule type="containsText" priority="54" operator="containsText" id="{5AA8225C-B257-4349-A8E8-5AAB98B7C17C}">
            <xm:f>NOT(ISERROR(SEARCH('Listados Datos'!$T$4,AT133)))</xm:f>
            <xm:f>'Listados Datos'!$T$4</xm:f>
            <x14:dxf>
              <font>
                <b/>
                <i val="0"/>
                <color theme="0"/>
              </font>
              <fill>
                <patternFill>
                  <bgColor rgb="FFE26B0A"/>
                </patternFill>
              </fill>
            </x14:dxf>
          </x14:cfRule>
          <x14:cfRule type="containsText" priority="55" operator="containsText" id="{CACA0A96-E5DC-4737-8712-8A92FBA86099}">
            <xm:f>NOT(ISERROR(SEARCH('Listados Datos'!$T$5,AT133)))</xm:f>
            <xm:f>'Listados Datos'!$T$5</xm:f>
            <x14:dxf>
              <font>
                <b/>
                <i val="0"/>
                <color auto="1"/>
              </font>
              <fill>
                <patternFill>
                  <bgColor rgb="FFFFFF00"/>
                </patternFill>
              </fill>
            </x14:dxf>
          </x14:cfRule>
          <x14:cfRule type="containsText" priority="56" operator="containsText" id="{F2DD260A-1690-4B89-84EE-F41BD97572E6}">
            <xm:f>NOT(ISERROR(SEARCH('Listados Datos'!$T$6,AT133)))</xm:f>
            <xm:f>'Listados Datos'!$T$6</xm:f>
            <x14:dxf>
              <font>
                <b/>
                <i val="0"/>
              </font>
              <fill>
                <patternFill>
                  <bgColor rgb="FF92D050"/>
                </patternFill>
              </fill>
            </x14:dxf>
          </x14:cfRule>
          <xm:sqref>AT133</xm:sqref>
        </x14:conditionalFormatting>
        <x14:conditionalFormatting xmlns:xm="http://schemas.microsoft.com/office/excel/2006/main">
          <x14:cfRule type="containsText" priority="43" operator="containsText" id="{42130589-8386-4CDE-B8D0-66D9EA5E4D9E}">
            <xm:f>NOT(ISERROR(SEARCH('Listados Datos'!$P$3,AR133)))</xm:f>
            <xm:f>'Listados Datos'!$P$3</xm:f>
            <x14:dxf>
              <fill>
                <patternFill>
                  <bgColor rgb="FF99CC00"/>
                </patternFill>
              </fill>
            </x14:dxf>
          </x14:cfRule>
          <x14:cfRule type="containsText" priority="44" operator="containsText" id="{0EDABA26-6FC8-4C52-A339-AD33A91BB426}">
            <xm:f>NOT(ISERROR(SEARCH('Listados Datos'!$P$4,AR133)))</xm:f>
            <xm:f>'Listados Datos'!$P$4</xm:f>
            <x14:dxf>
              <fill>
                <patternFill>
                  <bgColor rgb="FF33CC33"/>
                </patternFill>
              </fill>
            </x14:dxf>
          </x14:cfRule>
          <x14:cfRule type="containsText" priority="45" operator="containsText" id="{60EDA3C3-64C0-4AB8-8A38-BD25B1B0985A}">
            <xm:f>NOT(ISERROR(SEARCH('Listados Datos'!$P$5,AR133)))</xm:f>
            <xm:f>'Listados Datos'!$P$5</xm:f>
            <x14:dxf>
              <fill>
                <patternFill>
                  <bgColor rgb="FFFFFF00"/>
                </patternFill>
              </fill>
            </x14:dxf>
          </x14:cfRule>
          <x14:cfRule type="containsText" priority="46" operator="containsText" id="{43F70A6B-5D1D-427E-B578-C975322C7814}">
            <xm:f>NOT(ISERROR(SEARCH('Listados Datos'!$P$6,AR133)))</xm:f>
            <xm:f>'Listados Datos'!$P$6</xm:f>
            <x14:dxf>
              <fill>
                <patternFill>
                  <bgColor rgb="FFFFC000"/>
                </patternFill>
              </fill>
            </x14:dxf>
          </x14:cfRule>
          <x14:cfRule type="containsText" priority="47" operator="containsText" id="{EEFF2A33-AE6C-4252-B9B6-C1446F3BF805}">
            <xm:f>NOT(ISERROR(SEARCH('Listados Datos'!$P$7,AR133)))</xm:f>
            <xm:f>'Listados Datos'!$P$7</xm:f>
            <x14:dxf>
              <fill>
                <patternFill>
                  <bgColor rgb="FFFF0000"/>
                </patternFill>
              </fill>
            </x14:dxf>
          </x14:cfRule>
          <xm:sqref>AR133</xm:sqref>
        </x14:conditionalFormatting>
        <x14:conditionalFormatting xmlns:xm="http://schemas.microsoft.com/office/excel/2006/main">
          <x14:cfRule type="containsText" priority="39" operator="containsText" id="{2017F431-9A71-46C1-B8C2-6C5B6647E0A1}">
            <xm:f>NOT(ISERROR(SEARCH('Listados Datos'!$T$3,AF134)))</xm:f>
            <xm:f>'Listados Datos'!$T$3</xm:f>
            <x14:dxf>
              <fill>
                <patternFill patternType="solid">
                  <bgColor rgb="FFC00000"/>
                </patternFill>
              </fill>
            </x14:dxf>
          </x14:cfRule>
          <x14:cfRule type="containsText" priority="40" operator="containsText" id="{9B5D7910-8E8E-4E67-9827-46B24216F33D}">
            <xm:f>NOT(ISERROR(SEARCH('Listados Datos'!$T$4,AF134)))</xm:f>
            <xm:f>'Listados Datos'!$T$4</xm:f>
            <x14:dxf>
              <font>
                <b/>
                <i val="0"/>
                <color theme="0"/>
              </font>
              <fill>
                <patternFill>
                  <bgColor rgb="FFE26B0A"/>
                </patternFill>
              </fill>
            </x14:dxf>
          </x14:cfRule>
          <x14:cfRule type="containsText" priority="41" operator="containsText" id="{82B82369-ABEC-49B1-A296-0B32FFE1158A}">
            <xm:f>NOT(ISERROR(SEARCH('Listados Datos'!$T$5,AF134)))</xm:f>
            <xm:f>'Listados Datos'!$T$5</xm:f>
            <x14:dxf>
              <font>
                <b/>
                <i val="0"/>
                <color auto="1"/>
              </font>
              <fill>
                <patternFill>
                  <bgColor rgb="FFFFFF00"/>
                </patternFill>
              </fill>
            </x14:dxf>
          </x14:cfRule>
          <x14:cfRule type="containsText" priority="42" operator="containsText" id="{6A951F21-85B7-481E-9BCC-2A070D774DEF}">
            <xm:f>NOT(ISERROR(SEARCH('Listados Datos'!$T$6,AF134)))</xm:f>
            <xm:f>'Listados Datos'!$T$6</xm:f>
            <x14:dxf>
              <font>
                <b/>
                <i val="0"/>
              </font>
              <fill>
                <patternFill>
                  <bgColor rgb="FF92D050"/>
                </patternFill>
              </fill>
            </x14:dxf>
          </x14:cfRule>
          <xm:sqref>AF134</xm:sqref>
        </x14:conditionalFormatting>
        <x14:conditionalFormatting xmlns:xm="http://schemas.microsoft.com/office/excel/2006/main">
          <x14:cfRule type="containsText" priority="35" operator="containsText" id="{928131C8-9ABE-405E-80EC-F62ADFAA6AE4}">
            <xm:f>NOT(ISERROR(SEARCH('Listados Datos'!$T$3,AB134)))</xm:f>
            <xm:f>'Listados Datos'!$T$3</xm:f>
            <x14:dxf>
              <fill>
                <patternFill patternType="solid">
                  <bgColor rgb="FFC00000"/>
                </patternFill>
              </fill>
            </x14:dxf>
          </x14:cfRule>
          <x14:cfRule type="containsText" priority="36" operator="containsText" id="{266057A9-FC90-4895-B81C-C95ED79E77C0}">
            <xm:f>NOT(ISERROR(SEARCH('Listados Datos'!$T$4,AB134)))</xm:f>
            <xm:f>'Listados Datos'!$T$4</xm:f>
            <x14:dxf>
              <font>
                <b/>
                <i val="0"/>
                <color theme="0"/>
              </font>
              <fill>
                <patternFill>
                  <bgColor rgb="FFE26B0A"/>
                </patternFill>
              </fill>
            </x14:dxf>
          </x14:cfRule>
          <x14:cfRule type="containsText" priority="37" operator="containsText" id="{E50BC235-03DA-400C-AD24-54A1B075F6AA}">
            <xm:f>NOT(ISERROR(SEARCH('Listados Datos'!$T$5,AB134)))</xm:f>
            <xm:f>'Listados Datos'!$T$5</xm:f>
            <x14:dxf>
              <font>
                <b/>
                <i val="0"/>
                <color auto="1"/>
              </font>
              <fill>
                <patternFill>
                  <bgColor rgb="FFFFFF00"/>
                </patternFill>
              </fill>
            </x14:dxf>
          </x14:cfRule>
          <x14:cfRule type="containsText" priority="38" operator="containsText" id="{B5514541-78CC-4447-8B56-16413AB6D00B}">
            <xm:f>NOT(ISERROR(SEARCH('Listados Datos'!$T$6,AB134)))</xm:f>
            <xm:f>'Listados Datos'!$T$6</xm:f>
            <x14:dxf>
              <font>
                <b/>
                <i val="0"/>
              </font>
              <fill>
                <patternFill>
                  <bgColor rgb="FF92D050"/>
                </patternFill>
              </fill>
            </x14:dxf>
          </x14:cfRule>
          <xm:sqref>AB134</xm:sqref>
        </x14:conditionalFormatting>
        <x14:conditionalFormatting xmlns:xm="http://schemas.microsoft.com/office/excel/2006/main">
          <x14:cfRule type="containsText" priority="25" operator="containsText" id="{C3D8F2AA-9432-40B0-9812-3A73EC2AC878}">
            <xm:f>NOT(ISERROR(SEARCH('Listados Datos'!$P$3,Z134)))</xm:f>
            <xm:f>'Listados Datos'!$P$3</xm:f>
            <x14:dxf>
              <fill>
                <patternFill>
                  <bgColor rgb="FF99CC00"/>
                </patternFill>
              </fill>
            </x14:dxf>
          </x14:cfRule>
          <x14:cfRule type="containsText" priority="26" operator="containsText" id="{3875B181-8451-4456-9C06-5702CBE565FB}">
            <xm:f>NOT(ISERROR(SEARCH('Listados Datos'!$P$4,Z134)))</xm:f>
            <xm:f>'Listados Datos'!$P$4</xm:f>
            <x14:dxf>
              <fill>
                <patternFill>
                  <bgColor rgb="FF33CC33"/>
                </patternFill>
              </fill>
            </x14:dxf>
          </x14:cfRule>
          <x14:cfRule type="containsText" priority="27" operator="containsText" id="{FEDE3C93-43BD-4D01-BD09-3CCFF89ED826}">
            <xm:f>NOT(ISERROR(SEARCH('Listados Datos'!$P$5,Z134)))</xm:f>
            <xm:f>'Listados Datos'!$P$5</xm:f>
            <x14:dxf>
              <fill>
                <patternFill>
                  <bgColor rgb="FFFFFF00"/>
                </patternFill>
              </fill>
            </x14:dxf>
          </x14:cfRule>
          <x14:cfRule type="containsText" priority="28" operator="containsText" id="{E68E91CF-FF58-4ACC-A300-949C84A11BE8}">
            <xm:f>NOT(ISERROR(SEARCH('Listados Datos'!$P$6,Z134)))</xm:f>
            <xm:f>'Listados Datos'!$P$6</xm:f>
            <x14:dxf>
              <fill>
                <patternFill>
                  <bgColor rgb="FFFFC000"/>
                </patternFill>
              </fill>
            </x14:dxf>
          </x14:cfRule>
          <x14:cfRule type="containsText" priority="29" operator="containsText" id="{3C23C136-1AF0-47A4-98B0-7023111D5FCC}">
            <xm:f>NOT(ISERROR(SEARCH('Listados Datos'!$P$7,Z134)))</xm:f>
            <xm:f>'Listados Datos'!$P$7</xm:f>
            <x14:dxf>
              <fill>
                <patternFill>
                  <bgColor rgb="FFFF0000"/>
                </patternFill>
              </fill>
            </x14:dxf>
          </x14:cfRule>
          <xm:sqref>Z134</xm:sqref>
        </x14:conditionalFormatting>
        <x14:conditionalFormatting xmlns:xm="http://schemas.microsoft.com/office/excel/2006/main">
          <x14:cfRule type="containsText" priority="11" operator="containsText" id="{E586A25C-654D-4741-A0AF-6F70281E4714}">
            <xm:f>NOT(ISERROR(SEARCH('Listados Datos'!$T$3,AT134)))</xm:f>
            <xm:f>'Listados Datos'!$T$3</xm:f>
            <x14:dxf>
              <fill>
                <patternFill patternType="solid">
                  <bgColor rgb="FFC00000"/>
                </patternFill>
              </fill>
            </x14:dxf>
          </x14:cfRule>
          <x14:cfRule type="containsText" priority="12" operator="containsText" id="{2F512C64-0FA0-4C6D-9652-4DF31CD504E2}">
            <xm:f>NOT(ISERROR(SEARCH('Listados Datos'!$T$4,AT134)))</xm:f>
            <xm:f>'Listados Datos'!$T$4</xm:f>
            <x14:dxf>
              <font>
                <b/>
                <i val="0"/>
                <color theme="0"/>
              </font>
              <fill>
                <patternFill>
                  <bgColor rgb="FFE26B0A"/>
                </patternFill>
              </fill>
            </x14:dxf>
          </x14:cfRule>
          <x14:cfRule type="containsText" priority="13" operator="containsText" id="{1BF3A862-3815-499D-840C-2BA41D1B04EE}">
            <xm:f>NOT(ISERROR(SEARCH('Listados Datos'!$T$5,AT134)))</xm:f>
            <xm:f>'Listados Datos'!$T$5</xm:f>
            <x14:dxf>
              <font>
                <b/>
                <i val="0"/>
                <color auto="1"/>
              </font>
              <fill>
                <patternFill>
                  <bgColor rgb="FFFFFF00"/>
                </patternFill>
              </fill>
            </x14:dxf>
          </x14:cfRule>
          <x14:cfRule type="containsText" priority="14" operator="containsText" id="{92106083-F019-4820-A0F1-CB8CF2DECDFA}">
            <xm:f>NOT(ISERROR(SEARCH('Listados Datos'!$T$6,AT134)))</xm:f>
            <xm:f>'Listados Datos'!$T$6</xm:f>
            <x14:dxf>
              <font>
                <b/>
                <i val="0"/>
              </font>
              <fill>
                <patternFill>
                  <bgColor rgb="FF92D050"/>
                </patternFill>
              </fill>
            </x14:dxf>
          </x14:cfRule>
          <xm:sqref>AT134</xm:sqref>
        </x14:conditionalFormatting>
        <x14:conditionalFormatting xmlns:xm="http://schemas.microsoft.com/office/excel/2006/main">
          <x14:cfRule type="containsText" priority="1" operator="containsText" id="{0D113414-D315-4F3A-893F-661AFB0DD4CA}">
            <xm:f>NOT(ISERROR(SEARCH('Listados Datos'!$P$3,AR134)))</xm:f>
            <xm:f>'Listados Datos'!$P$3</xm:f>
            <x14:dxf>
              <fill>
                <patternFill>
                  <bgColor rgb="FF99CC00"/>
                </patternFill>
              </fill>
            </x14:dxf>
          </x14:cfRule>
          <x14:cfRule type="containsText" priority="2" operator="containsText" id="{5386FE3A-4FEF-44C9-9230-00099ABF25AB}">
            <xm:f>NOT(ISERROR(SEARCH('Listados Datos'!$P$4,AR134)))</xm:f>
            <xm:f>'Listados Datos'!$P$4</xm:f>
            <x14:dxf>
              <fill>
                <patternFill>
                  <bgColor rgb="FF33CC33"/>
                </patternFill>
              </fill>
            </x14:dxf>
          </x14:cfRule>
          <x14:cfRule type="containsText" priority="3" operator="containsText" id="{AF7AD83B-CA9B-4D76-9C8C-E8F2C9238CFE}">
            <xm:f>NOT(ISERROR(SEARCH('Listados Datos'!$P$5,AR134)))</xm:f>
            <xm:f>'Listados Datos'!$P$5</xm:f>
            <x14:dxf>
              <fill>
                <patternFill>
                  <bgColor rgb="FFFFFF00"/>
                </patternFill>
              </fill>
            </x14:dxf>
          </x14:cfRule>
          <x14:cfRule type="containsText" priority="4" operator="containsText" id="{EB9278D7-3F78-43C6-8AF1-74B9056CCD70}">
            <xm:f>NOT(ISERROR(SEARCH('Listados Datos'!$P$6,AR134)))</xm:f>
            <xm:f>'Listados Datos'!$P$6</xm:f>
            <x14:dxf>
              <fill>
                <patternFill>
                  <bgColor rgb="FFFFC000"/>
                </patternFill>
              </fill>
            </x14:dxf>
          </x14:cfRule>
          <x14:cfRule type="containsText" priority="5" operator="containsText" id="{BB8FC5F1-ECD2-4B06-AF7B-DB6262C5AC25}">
            <xm:f>NOT(ISERROR(SEARCH('Listados Datos'!$P$7,AR134)))</xm:f>
            <xm:f>'Listados Datos'!$P$7</xm:f>
            <x14:dxf>
              <fill>
                <patternFill>
                  <bgColor rgb="FFFF0000"/>
                </patternFill>
              </fill>
            </x14:dxf>
          </x14:cfRule>
          <xm:sqref>AR134</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840BD4B4-C7C8-479D-8192-7A5AACBAAD93}">
          <x14:formula1>
            <xm:f>'Listados Datos'!$J$3:$J$5</xm:f>
          </x14:formula1>
          <xm:sqref>N70:N74 N10:N11 N88:N92 N100:N104 N16:N17 N46:N50 N22:N23 N34:N38 N40:N44 N64:N68 N52:N56 N58:N62 N76:N80 N82:N86 N94:N98 N28:N29 N592:N596 N604:N608 N610:N614 N124:N128 N136:N140 N154:N158 N520:N524 N142:N146 N148:N152 N160:N164 N166:N170 N172:N176 N184:N188 N190:N194 N196:N200 N214:N218 N226:N230 N202:N206 N208:N212 N220:N224 N586:N590 N562:N566 N568:N572 N580:N584 N598:N602 N106:N110 N232:N236 N112:N116 N118:N122 N280:N284 N238:N242 N244:N248 N250:N254 N256:N260 N262:N266 N334:N338 N346:N350 N268:N272 N274:N278 N340:N344 N358:N362 N352:N356 N328:N332 N316:N320 N322:N326 N394:N398 N406:N410 N364:N368 N388:N392 N400:N404 N418:N422 N412:N416 N424:N428 N376:N380 N382:N386 N454:N458 N466:N470 N442:N446 N436:N440 N460:N464 N478:N482 N472:N476 N484:N488 N490:N494 N496:N500 N448:N452 N526:N530 N502:N506 N508:N512 N514:N518 N538:N542 N532:N536 N544:N548 N550:N554 N556:N560 N574:N578 N286:N290 N292:N296 N298:N302 N304:N308 N310:N314 N370:N374 N430:N434 N178:N182 N130:N134</xm:sqref>
        </x14:dataValidation>
        <x14:dataValidation type="list" allowBlank="1" showInputMessage="1" showErrorMessage="1" xr:uid="{473DC6DB-67BD-4A71-AE6E-C9AD08083ABD}">
          <x14:formula1>
            <xm:f>'Listados Datos'!$X$3:$X$5</xm:f>
          </x14:formula1>
          <xm:sqref>AI10:AI615</xm:sqref>
        </x14:dataValidation>
        <x14:dataValidation type="list" allowBlank="1" showInputMessage="1" showErrorMessage="1" xr:uid="{953A8186-7DEB-4E7E-882D-09A8B70BF2F7}">
          <x14:formula1>
            <xm:f>'Listados Datos'!$AD$3:$AD$4</xm:f>
          </x14:formula1>
          <xm:sqref>BO10:BO615 BH10:BH615</xm:sqref>
        </x14:dataValidation>
        <x14:dataValidation type="list" allowBlank="1" showInputMessage="1" showErrorMessage="1" xr:uid="{AFC2DCC5-DC2B-487B-9ACD-91AD9CC790F9}">
          <x14:formula1>
            <xm:f>'Listados Datos'!$L$3:$L$9</xm:f>
          </x14:formula1>
          <xm:sqref>Q70:Q74 Q10:Q11 Q88:Q92 Q16:Q20 Q22:Q26 Q46:Q50 Q28:Q32 Q34:Q38 Q40:Q44 Q64:Q68 Q52:Q56 Q58:Q62 Q76:Q80 Q82:Q86 Q94:Q98 Q100:Q104 Q112:Q116 Q106:Q110 Q118:Q122 Q124:Q128 Q136:Q140 Q154:Q158 Q142:Q146 Q148:Q152 Q160:Q164 Q166:Q170 Q178:Q182 Q172:Q176 Q184:Q188 Q190:Q194 Q196:Q200 Q214:Q218 Q202:Q206 Q208:Q212 Q220:Q224 Q226:Q230 Q238:Q242 Q232:Q236 Q244:Q248 Q250:Q254 Q256:Q260 Q274:Q278 Q262:Q266 Q268:Q272 Q280:Q284 Q286:Q290 Q298:Q302 Q292:Q296 Q304:Q308 Q310:Q314 Q316:Q320 Q334:Q338 Q322:Q326 Q328:Q332 Q340:Q344 Q346:Q350 Q358:Q362 Q352:Q356 Q364:Q368 Q370:Q374 Q376:Q380 Q394:Q398 Q382:Q386 Q388:Q392 Q400:Q404 Q406:Q410 Q418:Q422 Q412:Q416 Q424:Q428 Q430:Q434 Q436:Q440 Q454:Q458 Q442:Q446 Q448:Q452 Q460:Q464 Q466:Q470 Q478:Q482 Q472:Q476 Q484:Q488 Q490:Q494 Q496:Q500 Q514:Q518 Q502:Q506 Q508:Q512 Q520:Q524 Q526:Q530 Q538:Q542 Q532:Q536 Q544:Q548 Q550:Q554 Q556:Q560 Q574:Q578 Q562:Q566 Q568:Q572 Q580:Q584 Q586:Q590 Q598:Q602 Q592:Q596 Q604:Q608 Q610:Q614 Q130:Q134</xm:sqref>
        </x14:dataValidation>
        <x14:dataValidation type="list" allowBlank="1" showInputMessage="1" showErrorMessage="1" xr:uid="{BEC637E5-C7C7-4517-A486-9BBFD66761CE}">
          <x14:formula1>
            <xm:f>'Listados Datos'!$I$3:$I$5</xm:f>
          </x14:formula1>
          <xm:sqref>J70:J74 J520:J524 J88:J92 J16:J20 J22:J26 J46:J50 J28:J32 J34:J38 J40:J44 J64:J68 J52:J56 J58:J62 J76:J80 J82:J86 J94:J98 J100:J104 J112:J116 J106:J110 J118:J122 J124:J128 J136:J140 J154:J158 J142:J146 J148:J152 J160:J164 J10 J166:J170 J172:J176 J184:J188 J190:J194 J196:J200 J214:J218 J202:J206 J208:J212 J220:J224 J226:J230 J238:J242 J232:J236 J244:J248 J250:J254 J256:J260 J274:J278 J262:J266 J268:J272 J280:J284 J286:J290 J298:J302 J292:J296 J304:J308 J310:J314 J316:J320 J334:J338 J322:J326 J328:J332 J340:J344 J346:J350 J358:J362 J352:J356 J364:J368 J370:J374 J376:J380 J394:J398 J382:J386 J388:J392 J400:J404 J406:J410 J418:J422 J412:J416 J424:J428 J430:J434 J436:J440 J454:J458 J442:J446 J448:J452 J460:J464 J466:J470 J478:J482 J178:J182 J484:J488 J490:J494 J496:J500 J538:J542 J502:J506 J508:J512 J514:J518 J526:J530 J610:J614 J532:J536 J544:J548 J550:J554 J556:J560 J574:J578 J562:J566 J568:J572 J580:J584 J586:J590 J598:J602 J592:J596 J604:J608 J472:J476 J130:J134</xm:sqref>
        </x14:dataValidation>
        <x14:dataValidation type="list" allowBlank="1" showInputMessage="1" showErrorMessage="1" xr:uid="{9F470694-BF91-4D67-8FC7-A7B8E9CFFD0C}">
          <x14:formula1>
            <xm:f>'Listados Datos'!$O$3:$O$14</xm:f>
          </x14:formula1>
          <xm:sqref>X70:X74 X10:X11 X598:X602 X16:X20 X22:X26 X46:X50 X28:X32 X34:X38 X40:X44 X64:X68 X52:X56 X58:X62 X592:X596 X604:X608 X610:X614 X580:X584 X586:X590 X76:X80 X82:X86 X88:X92 X94:X98 X568:X572 X142:X146 X100:X104 X136:X140 X106:X110 X112:X116 X124:X128 X118:X122 X190:X194 X196:X200 X214:X218 X202:X206 X208:X212 X220:X224 X226:X230 X562:X566 X148:X152 X154:X158 X160:X164 X184:X188 X172:X176 X178:X182 X166:X170 X280:X284 X286:X290 X262:X266 X268:X272 X532:X536 X256:X260 X292:X296 X334:X338 X298:X302 X304:X308 X340:X344 X346:X350 X358:X362 X352:X356 X364:X368 X316:X320 X322:X326 X232:X236 X328:X332 X388:X392 X238:X242 X244:X248 X250:X254 X310:X314 X370:X374 X376:X380 X382:X386 X418:X422 X442:X446 X424:X428 X430:X434 X436:X440 X406:X410 X472:X476 X412:X416 X448:X452 X454:X458 X514:X518 X460:X464 X466:X470 X520:X524 X526:X530 X538:X542 X274:X278 X544:X548 X550:X554 X556:X560 X574:X578 X394:X398 X400:X404 X478:X482 X484:X488 X490:X494 X496:X500 X502:X506 X508:X512 X130:X134</xm:sqref>
        </x14:dataValidation>
        <x14:dataValidation type="list" allowBlank="1" showInputMessage="1" showErrorMessage="1" xr:uid="{EFD988CB-AA86-442D-9AB2-D5E4B2200B3C}">
          <x14:formula1>
            <xm:f>'Listados Datos'!$Y$3:$Y$4</xm:f>
          </x14:formula1>
          <xm:sqref>AJ10:AJ615</xm:sqref>
        </x14:dataValidation>
        <x14:dataValidation type="list" allowBlank="1" showInputMessage="1" showErrorMessage="1" xr:uid="{52F469D4-675D-40F6-9C1E-D8A71DCBF56B}">
          <x14:formula1>
            <xm:f>'Listados Datos'!$Z$3:$Z$4</xm:f>
          </x14:formula1>
          <xm:sqref>AL10:AL615</xm:sqref>
        </x14:dataValidation>
        <x14:dataValidation type="list" allowBlank="1" showInputMessage="1" showErrorMessage="1" xr:uid="{50773BE4-3077-41ED-878A-26357B3C6FD8}">
          <x14:formula1>
            <xm:f>'Listados Datos'!$AA$3:$AA$4</xm:f>
          </x14:formula1>
          <xm:sqref>AM10:AM615</xm:sqref>
        </x14:dataValidation>
        <x14:dataValidation type="list" allowBlank="1" showInputMessage="1" showErrorMessage="1" xr:uid="{4A5AEE31-E4C1-46BC-8317-7BB161DB4824}">
          <x14:formula1>
            <xm:f>'Listados Datos'!$AB$3:$AB$4</xm:f>
          </x14:formula1>
          <xm:sqref>AN10:AN615</xm:sqref>
        </x14:dataValidation>
        <x14:dataValidation type="list" allowBlank="1" showInputMessage="1" showErrorMessage="1" xr:uid="{046DF18F-0557-412F-ACAA-20330AD9979C}">
          <x14:formula1>
            <xm:f>'Listados Datos'!$AC$3:$AC$6</xm:f>
          </x14:formula1>
          <xm:sqref>AX10 AX70 AX52 AX76 AX82 AX88 AX94 AX64 AX58 AX16 AX22 AX28 AX34 AX40 AX46 AX100 AX106 AX112 AX118 AX124 AX136 AX142 AX148 AX154 AX160 AX166 AX172 AX178 AX184 AX190 AX196 AX202 AX208 AX214 AX220 AX226 AX232 AX238 AX244 AX250 AX256 AX262 AX268 AX274 AX280 AX286 AX292 AX298 AX304 AX310 AX316 AX322 AX328 AX334 AX340 AX346 AX352 AX358 AX364 AX370 AX376 AX382 AX388 AX394 AX400 AX406 AX412 AX418 AX424 AX430 AX436 AX442 AX448 AX454 AX460 AX466 AX472 AX478 AX484 AX490 AX496 AX502 AX508 AX514 AX520 AX526 AX532 AX538 AX544 AX550 AX556 AX562 AX568 AX574 AX580 AX586 AX592 AX598 AX604 AX610 AX130</xm:sqref>
        </x14:dataValidation>
        <x14:dataValidation type="list" allowBlank="1" showInputMessage="1" showErrorMessage="1" xr:uid="{A59F01FB-56E2-425C-8C81-CD21004D5226}">
          <x14:formula1>
            <xm:f>'Listados Datos'!$U$3:$U$7</xm:f>
          </x14:formula1>
          <xm:sqref>AU76 AC10:AC11 AC88:AC92 AC16:AC20 AU70 AU34 AU40 AU46 AU52 AU58 AC70:AC74 AU64 AC100:AC104 AU10 AU16 AU22 AU28 AC22:AC26 AC28:AC32 AC34:AC38 AC40:AC44 AC46:AC50 AC52:AC56 AC58:AC62 AU82 AC76:AC80 AU88 AC82:AC86 AU100 AC94:AC98 AU94 AC64:AC68 AC112:AC116 AU112 AC106:AC110 AU106 AC118:AC122 AU118 AC124:AC128 AU124 AU142 AC154:AC158 AU136 AC136:AC140 AC166:AC170 AU148 AC142:AC146 AU154 AC148:AC152 AU166 AC160:AC164 AU160 AC178:AC182 AU178 AC172:AC176 AU172 AC184:AC188 AU184 AC190:AC194 AU190 AU202 AC214:AC218 AU196 AC196:AC200 AC226:AC230 AU208 AC202:AC206 AU214 AC208:AC212 AU226 AC220:AC224 AU220 AC238:AC242 AU238 AC232:AC236 AU232 AC244:AC248 AU244 AC250:AC254 AU250 AU262 AC274:AC278 AU256 AC256:AC260 AC286:AC290 AU268 AC262:AC266 AU274 AC268:AC272 AU286 AC280:AC284 AU280 AC298:AC302 AU298 AC292:AC296 AU292 AC304:AC308 AU304 AC310:AC314 AU310 AU322 AC334:AC338 AU316 AC316:AC320 AC346:AC350 AU328 AC322:AC326 AU334 AC328:AC332 AU346 AC340:AC344 AU340 AC358:AC362 AU358 AC352:AC356 AU352 AC364:AC368 AU364 AC370:AC374 AU370 AU382 AC394:AC398 AU376 AC376:AC380 AC406:AC410 AU388 AC382:AC386 AU394 AC388:AC392 AU406 AC400:AC404 AU400 AC418:AC422 AU418 AC412:AC416 AU412 AC424:AC428 AU424 AC430:AC434 AU430 AU442 AC454:AC458 AU436 AC436:AC440 AC466:AC470 AU448 AC442:AC446 AU454 AC448:AC452 AU466 AC460:AC464 AU460 AC478:AC482 AU478 AC472:AC476 AU472 AC484:AC488 AU484 AC490:AC494 AU490 AU502 AC514:AC518 AU496 AC496:AC500 AC526:AC530 AU508 AC502:AC506 AU514 AC508:AC512 AU526 AC520:AC524 AU520 AC538:AC542 AU538 AC532:AC536 AU532 AC544:AC548 AU544 AC550:AC554 AU550 AU562 AC574:AC578 AU556 AC556:AC560 AC586:AC590 AU568 AC562:AC566 AU574 AC568:AC572 AU586 AC580:AC584 AU580 AC598:AC602 AU598 AC592:AC596 AU592 AC604:AC608 AU604 AC610:AC614 AU610 AU130 AC130:AC134</xm:sqref>
        </x14:dataValidation>
        <x14:dataValidation type="list" allowBlank="1" showInputMessage="1" showErrorMessage="1" xr:uid="{0A207815-8D2E-49BD-83FB-1A094D72DC4E}">
          <x14:formula1>
            <xm:f>'Listados Datos'!$V$3:$V$7</xm:f>
          </x14:formula1>
          <xm:sqref>AD100:AD104 AD10:AD11 AD88:AD92 AD16:AD20 AD22:AD26 AD28:AD32 AD34:AD38 AD40:AD44 AD46:AD50 AD52:AD56 AD70:AD74 AD58:AD62 AD76:AD80 AD82:AD86 AD94:AD98 AD64:AD68 AD112:AD116 AD106:AD110 AD118:AD122 AD124:AD128 AD166:AD170 AD154:AD158 AD136:AD140 AD142:AD146 AD148:AD152 AD160:AD164 AD178:AD182 AD172:AD176 AD184:AD188 AD190:AD194 AD226:AD230 AD214:AD218 AD196:AD200 AD202:AD206 AD208:AD212 AD220:AD224 AD238:AD242 AD232:AD236 AD244:AD248 AD250:AD254 AD286:AD290 AD274:AD278 AD256:AD260 AD262:AD266 AD268:AD272 AD280:AD284 AD298:AD302 AD292:AD296 AD304:AD308 AD310:AD314 AD346:AD350 AD334:AD338 AD316:AD320 AD322:AD326 AD328:AD332 AD340:AD344 AD358:AD362 AD352:AD356 AD364:AD368 AD370:AD374 AD406:AD410 AD394:AD398 AD376:AD380 AD382:AD386 AD388:AD392 AD400:AD404 AD418:AD422 AD412:AD416 AD424:AD428 AD430:AD434 AD466:AD470 AD454:AD458 AD436:AD440 AD442:AD446 AD448:AD452 AD460:AD464 AD478:AD482 AD472:AD476 AD484:AD488 AD490:AD494 AD526:AD530 AD514:AD518 AD496:AD500 AD502:AD506 AD508:AD512 AD520:AD524 AD538:AD542 AD532:AD536 AD544:AD548 AD550:AD554 AD586:AD590 AD574:AD578 AD556:AD560 AD562:AD566 AD568:AD572 AD580:AD584 AD598:AD602 AD592:AD596 AD604:AD608 AD610:AD614 AD130:AD134</xm:sqref>
        </x14:dataValidation>
        <x14:dataValidation type="list" allowBlank="1" showInputMessage="1" showErrorMessage="1" xr:uid="{50AFBB98-8EA2-4744-A5A8-A62600C15595}">
          <x14:formula1>
            <xm:f>'Listados Datos'!$K$3:$K$9</xm:f>
          </x14:formula1>
          <xm:sqref>O10:O615</xm:sqref>
        </x14:dataValidation>
        <x14:dataValidation type="list" allowBlank="1" showInputMessage="1" showErrorMessage="1" xr:uid="{76C923FD-C6FD-4E6F-B74D-8B24B0A6AE3D}">
          <x14:formula1>
            <xm:f>'Listados Datos'!$D$3:$D$16</xm:f>
          </x14:formula1>
          <xm:sqref>B10 B46 B76 B100 B142 B190 B214:B615</xm:sqref>
        </x14:dataValidation>
        <x14:dataValidation type="list" allowBlank="1" showInputMessage="1" showErrorMessage="1" xr:uid="{DFDB64E5-3986-4B1F-A518-3A90BF504FB6}">
          <x14:formula1>
            <xm:f>'Listados Datos'!$H$3:$H$10</xm:f>
          </x14:formula1>
          <xm:sqref>F46 F10 F76 F100 F142:F615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FC2E-B488-4BCC-BF06-CBB97AD940E4}">
  <dimension ref="B1:F465"/>
  <sheetViews>
    <sheetView view="pageBreakPreview" topLeftCell="A374" zoomScaleSheetLayoutView="100" workbookViewId="0">
      <selection activeCell="C385" sqref="C385:D385"/>
    </sheetView>
  </sheetViews>
  <sheetFormatPr baseColWidth="10" defaultColWidth="11.453125" defaultRowHeight="14.5"/>
  <cols>
    <col min="1" max="1" width="2.1796875" style="8" customWidth="1"/>
    <col min="2" max="2" width="11.453125" style="8"/>
    <col min="3" max="3" width="34.26953125" style="8" customWidth="1"/>
    <col min="4" max="4" width="36.453125" style="8" customWidth="1"/>
    <col min="5" max="6" width="13.81640625" style="17" customWidth="1"/>
    <col min="7" max="7" width="1.54296875" style="8" customWidth="1"/>
    <col min="8" max="16384" width="11.453125" style="8"/>
  </cols>
  <sheetData>
    <row r="1" spans="2:6" ht="11.25" customHeight="1" thickBot="1">
      <c r="B1" s="665" t="s">
        <v>939</v>
      </c>
      <c r="C1" s="665"/>
      <c r="D1" s="665"/>
      <c r="E1" s="665"/>
      <c r="F1" s="665"/>
    </row>
    <row r="2" spans="2:6" ht="18.5" thickBot="1">
      <c r="B2" s="666" t="s">
        <v>37</v>
      </c>
      <c r="C2" s="667"/>
      <c r="D2" s="667"/>
      <c r="E2" s="667"/>
      <c r="F2" s="668"/>
    </row>
    <row r="3" spans="2:6">
      <c r="B3" s="669" t="s">
        <v>120</v>
      </c>
      <c r="C3" s="670"/>
      <c r="D3" s="670"/>
      <c r="E3" s="670"/>
      <c r="F3" s="671"/>
    </row>
    <row r="4" spans="2:6" ht="27.65" customHeight="1" thickBot="1">
      <c r="B4" s="675" t="s">
        <v>1055</v>
      </c>
      <c r="C4" s="676"/>
      <c r="D4" s="676"/>
      <c r="E4" s="676"/>
      <c r="F4" s="677"/>
    </row>
    <row r="5" spans="2:6" ht="15.75" customHeight="1">
      <c r="B5" s="659" t="s">
        <v>36</v>
      </c>
      <c r="C5" s="661" t="s">
        <v>35</v>
      </c>
      <c r="D5" s="661"/>
      <c r="E5" s="661" t="s">
        <v>34</v>
      </c>
      <c r="F5" s="663"/>
    </row>
    <row r="6" spans="2:6" ht="15" thickBot="1">
      <c r="B6" s="660"/>
      <c r="C6" s="662"/>
      <c r="D6" s="662"/>
      <c r="E6" s="22" t="s">
        <v>33</v>
      </c>
      <c r="F6" s="23" t="s">
        <v>32</v>
      </c>
    </row>
    <row r="7" spans="2:6" ht="23.25" customHeight="1">
      <c r="B7" s="24">
        <v>1</v>
      </c>
      <c r="C7" s="664" t="s">
        <v>913</v>
      </c>
      <c r="D7" s="664"/>
      <c r="E7" s="25" t="s">
        <v>1062</v>
      </c>
      <c r="F7" s="26"/>
    </row>
    <row r="8" spans="2:6" ht="23.25" customHeight="1">
      <c r="B8" s="27">
        <v>2</v>
      </c>
      <c r="C8" s="415" t="s">
        <v>914</v>
      </c>
      <c r="D8" s="415"/>
      <c r="E8" s="12" t="s">
        <v>1062</v>
      </c>
      <c r="F8" s="28"/>
    </row>
    <row r="9" spans="2:6" ht="23.25" customHeight="1">
      <c r="B9" s="27">
        <v>3</v>
      </c>
      <c r="C9" s="415" t="s">
        <v>915</v>
      </c>
      <c r="D9" s="415"/>
      <c r="E9" s="12" t="s">
        <v>1062</v>
      </c>
      <c r="F9" s="28"/>
    </row>
    <row r="10" spans="2:6" ht="24.75" customHeight="1">
      <c r="B10" s="27">
        <v>4</v>
      </c>
      <c r="C10" s="415" t="s">
        <v>916</v>
      </c>
      <c r="D10" s="415"/>
      <c r="E10" s="12"/>
      <c r="F10" s="28" t="s">
        <v>1062</v>
      </c>
    </row>
    <row r="11" spans="2:6" ht="23.25" customHeight="1">
      <c r="B11" s="27">
        <v>5</v>
      </c>
      <c r="C11" s="415" t="s">
        <v>917</v>
      </c>
      <c r="D11" s="415"/>
      <c r="E11" s="12" t="s">
        <v>1062</v>
      </c>
      <c r="F11" s="28"/>
    </row>
    <row r="12" spans="2:6" ht="23.25" customHeight="1">
      <c r="B12" s="27">
        <v>6</v>
      </c>
      <c r="C12" s="415" t="s">
        <v>918</v>
      </c>
      <c r="D12" s="415"/>
      <c r="E12" s="12"/>
      <c r="F12" s="28" t="s">
        <v>1062</v>
      </c>
    </row>
    <row r="13" spans="2:6" ht="23.25" customHeight="1">
      <c r="B13" s="27">
        <v>7</v>
      </c>
      <c r="C13" s="415" t="s">
        <v>919</v>
      </c>
      <c r="D13" s="415"/>
      <c r="E13" s="12"/>
      <c r="F13" s="28" t="s">
        <v>1062</v>
      </c>
    </row>
    <row r="14" spans="2:6" ht="25.5" customHeight="1">
      <c r="B14" s="27">
        <v>8</v>
      </c>
      <c r="C14" s="415" t="s">
        <v>920</v>
      </c>
      <c r="D14" s="415"/>
      <c r="E14" s="12"/>
      <c r="F14" s="28" t="s">
        <v>1062</v>
      </c>
    </row>
    <row r="15" spans="2:6" ht="23.25" customHeight="1">
      <c r="B15" s="27">
        <v>9</v>
      </c>
      <c r="C15" s="415" t="s">
        <v>921</v>
      </c>
      <c r="D15" s="415"/>
      <c r="E15" s="12"/>
      <c r="F15" s="28" t="s">
        <v>1062</v>
      </c>
    </row>
    <row r="16" spans="2:6" ht="23.25" customHeight="1">
      <c r="B16" s="27">
        <v>10</v>
      </c>
      <c r="C16" s="415" t="s">
        <v>922</v>
      </c>
      <c r="D16" s="415"/>
      <c r="E16" s="12"/>
      <c r="F16" s="28" t="s">
        <v>1062</v>
      </c>
    </row>
    <row r="17" spans="2:6" ht="23.25" customHeight="1">
      <c r="B17" s="27">
        <v>11</v>
      </c>
      <c r="C17" s="415" t="s">
        <v>923</v>
      </c>
      <c r="D17" s="415"/>
      <c r="E17" s="12"/>
      <c r="F17" s="28" t="s">
        <v>1062</v>
      </c>
    </row>
    <row r="18" spans="2:6" ht="23.25" customHeight="1">
      <c r="B18" s="27">
        <v>12</v>
      </c>
      <c r="C18" s="415" t="s">
        <v>924</v>
      </c>
      <c r="D18" s="415"/>
      <c r="E18" s="12" t="s">
        <v>1062</v>
      </c>
      <c r="F18" s="28"/>
    </row>
    <row r="19" spans="2:6" ht="23.25" customHeight="1">
      <c r="B19" s="27">
        <v>13</v>
      </c>
      <c r="C19" s="415" t="s">
        <v>925</v>
      </c>
      <c r="D19" s="415"/>
      <c r="E19" s="12"/>
      <c r="F19" s="28" t="s">
        <v>1062</v>
      </c>
    </row>
    <row r="20" spans="2:6" ht="23.25" customHeight="1">
      <c r="B20" s="27">
        <v>14</v>
      </c>
      <c r="C20" s="415" t="s">
        <v>926</v>
      </c>
      <c r="D20" s="415"/>
      <c r="E20" s="12"/>
      <c r="F20" s="28" t="s">
        <v>1062</v>
      </c>
    </row>
    <row r="21" spans="2:6" ht="23.25" customHeight="1">
      <c r="B21" s="27">
        <v>15</v>
      </c>
      <c r="C21" s="415" t="s">
        <v>927</v>
      </c>
      <c r="D21" s="415"/>
      <c r="E21" s="12"/>
      <c r="F21" s="28" t="s">
        <v>1062</v>
      </c>
    </row>
    <row r="22" spans="2:6" ht="23.25" customHeight="1">
      <c r="B22" s="27">
        <v>16</v>
      </c>
      <c r="C22" s="415" t="s">
        <v>928</v>
      </c>
      <c r="D22" s="415"/>
      <c r="E22" s="12"/>
      <c r="F22" s="28" t="s">
        <v>1062</v>
      </c>
    </row>
    <row r="23" spans="2:6" ht="23.25" customHeight="1">
      <c r="B23" s="27">
        <v>17</v>
      </c>
      <c r="C23" s="415" t="s">
        <v>929</v>
      </c>
      <c r="D23" s="415"/>
      <c r="E23" s="12"/>
      <c r="F23" s="28" t="s">
        <v>1062</v>
      </c>
    </row>
    <row r="24" spans="2:6" ht="23.25" customHeight="1">
      <c r="B24" s="27">
        <v>18</v>
      </c>
      <c r="C24" s="654" t="s">
        <v>930</v>
      </c>
      <c r="D24" s="654"/>
      <c r="E24" s="29"/>
      <c r="F24" s="30" t="s">
        <v>1062</v>
      </c>
    </row>
    <row r="25" spans="2:6" ht="23.25" customHeight="1" thickBot="1">
      <c r="B25" s="27">
        <v>19</v>
      </c>
      <c r="C25" s="654" t="s">
        <v>931</v>
      </c>
      <c r="D25" s="654"/>
      <c r="E25" s="29"/>
      <c r="F25" s="30" t="s">
        <v>1062</v>
      </c>
    </row>
    <row r="26" spans="2:6" ht="15.75" customHeight="1" thickBot="1">
      <c r="B26" s="655" t="s">
        <v>31</v>
      </c>
      <c r="C26" s="656"/>
      <c r="D26" s="656"/>
      <c r="E26" s="656">
        <f>COUNTIF(E7:E25,"X")</f>
        <v>5</v>
      </c>
      <c r="F26" s="657"/>
    </row>
    <row r="27" spans="2:6" ht="72" customHeight="1">
      <c r="B27" s="658" t="s">
        <v>124</v>
      </c>
      <c r="C27" s="658"/>
      <c r="D27" s="658"/>
      <c r="E27" s="658"/>
      <c r="F27" s="658"/>
    </row>
    <row r="28" spans="2:6">
      <c r="B28" s="653" t="s">
        <v>121</v>
      </c>
      <c r="C28" s="653"/>
      <c r="D28" s="653"/>
      <c r="E28" s="653"/>
      <c r="F28" s="653"/>
    </row>
    <row r="29" spans="2:6">
      <c r="B29" s="653" t="s">
        <v>122</v>
      </c>
      <c r="C29" s="653"/>
      <c r="D29" s="653"/>
      <c r="E29" s="653"/>
      <c r="F29" s="653"/>
    </row>
    <row r="30" spans="2:6">
      <c r="B30" s="653" t="s">
        <v>123</v>
      </c>
      <c r="C30" s="653"/>
      <c r="D30" s="653"/>
      <c r="E30" s="653"/>
      <c r="F30" s="653"/>
    </row>
    <row r="31" spans="2:6" ht="9.75" customHeight="1">
      <c r="B31" s="678"/>
      <c r="C31" s="678"/>
      <c r="D31" s="678"/>
      <c r="E31" s="678"/>
      <c r="F31" s="678"/>
    </row>
    <row r="32" spans="2:6" ht="15" thickBot="1">
      <c r="B32" s="665" t="s">
        <v>955</v>
      </c>
      <c r="C32" s="665"/>
      <c r="D32" s="665"/>
      <c r="E32" s="665"/>
      <c r="F32" s="665"/>
    </row>
    <row r="33" spans="2:6" ht="18.5" thickBot="1">
      <c r="B33" s="666" t="s">
        <v>37</v>
      </c>
      <c r="C33" s="667"/>
      <c r="D33" s="667"/>
      <c r="E33" s="667"/>
      <c r="F33" s="668"/>
    </row>
    <row r="34" spans="2:6">
      <c r="B34" s="669" t="s">
        <v>120</v>
      </c>
      <c r="C34" s="670"/>
      <c r="D34" s="670"/>
      <c r="E34" s="670"/>
      <c r="F34" s="671"/>
    </row>
    <row r="35" spans="2:6" ht="27.65" customHeight="1" thickBot="1">
      <c r="B35" s="675" t="s">
        <v>1078</v>
      </c>
      <c r="C35" s="676"/>
      <c r="D35" s="676"/>
      <c r="E35" s="676"/>
      <c r="F35" s="677"/>
    </row>
    <row r="36" spans="2:6">
      <c r="B36" s="659" t="s">
        <v>36</v>
      </c>
      <c r="C36" s="661" t="s">
        <v>35</v>
      </c>
      <c r="D36" s="661"/>
      <c r="E36" s="661" t="s">
        <v>34</v>
      </c>
      <c r="F36" s="663"/>
    </row>
    <row r="37" spans="2:6" ht="15" thickBot="1">
      <c r="B37" s="660"/>
      <c r="C37" s="662"/>
      <c r="D37" s="662"/>
      <c r="E37" s="22" t="s">
        <v>33</v>
      </c>
      <c r="F37" s="23" t="s">
        <v>32</v>
      </c>
    </row>
    <row r="38" spans="2:6">
      <c r="B38" s="24">
        <v>1</v>
      </c>
      <c r="C38" s="664" t="s">
        <v>913</v>
      </c>
      <c r="D38" s="664"/>
      <c r="E38" s="25"/>
      <c r="F38" s="26" t="s">
        <v>1062</v>
      </c>
    </row>
    <row r="39" spans="2:6">
      <c r="B39" s="27">
        <v>2</v>
      </c>
      <c r="C39" s="415" t="s">
        <v>914</v>
      </c>
      <c r="D39" s="415"/>
      <c r="E39" s="12" t="s">
        <v>1062</v>
      </c>
      <c r="F39" s="28"/>
    </row>
    <row r="40" spans="2:6">
      <c r="B40" s="27">
        <v>3</v>
      </c>
      <c r="C40" s="415" t="s">
        <v>915</v>
      </c>
      <c r="D40" s="415"/>
      <c r="E40" s="12" t="s">
        <v>1062</v>
      </c>
      <c r="F40" s="28"/>
    </row>
    <row r="41" spans="2:6">
      <c r="B41" s="27">
        <v>4</v>
      </c>
      <c r="C41" s="415" t="s">
        <v>916</v>
      </c>
      <c r="D41" s="415"/>
      <c r="E41" s="12"/>
      <c r="F41" s="28" t="s">
        <v>1062</v>
      </c>
    </row>
    <row r="42" spans="2:6">
      <c r="B42" s="27">
        <v>5</v>
      </c>
      <c r="C42" s="415" t="s">
        <v>917</v>
      </c>
      <c r="D42" s="415"/>
      <c r="E42" s="12" t="s">
        <v>1062</v>
      </c>
      <c r="F42" s="28"/>
    </row>
    <row r="43" spans="2:6">
      <c r="B43" s="27">
        <v>6</v>
      </c>
      <c r="C43" s="415" t="s">
        <v>918</v>
      </c>
      <c r="D43" s="415"/>
      <c r="E43" s="12"/>
      <c r="F43" s="28" t="s">
        <v>1062</v>
      </c>
    </row>
    <row r="44" spans="2:6">
      <c r="B44" s="27">
        <v>7</v>
      </c>
      <c r="C44" s="415" t="s">
        <v>919</v>
      </c>
      <c r="D44" s="415"/>
      <c r="E44" s="12" t="s">
        <v>1062</v>
      </c>
      <c r="F44" s="28"/>
    </row>
    <row r="45" spans="2:6" ht="29.5" customHeight="1">
      <c r="B45" s="27">
        <v>8</v>
      </c>
      <c r="C45" s="415" t="s">
        <v>920</v>
      </c>
      <c r="D45" s="415"/>
      <c r="E45" s="12"/>
      <c r="F45" s="28" t="s">
        <v>1062</v>
      </c>
    </row>
    <row r="46" spans="2:6">
      <c r="B46" s="27">
        <v>9</v>
      </c>
      <c r="C46" s="415" t="s">
        <v>921</v>
      </c>
      <c r="D46" s="415"/>
      <c r="E46" s="12"/>
      <c r="F46" s="28" t="s">
        <v>1062</v>
      </c>
    </row>
    <row r="47" spans="2:6">
      <c r="B47" s="27">
        <v>10</v>
      </c>
      <c r="C47" s="415" t="s">
        <v>922</v>
      </c>
      <c r="D47" s="415"/>
      <c r="E47" s="12"/>
      <c r="F47" s="28" t="s">
        <v>1062</v>
      </c>
    </row>
    <row r="48" spans="2:6">
      <c r="B48" s="27">
        <v>11</v>
      </c>
      <c r="C48" s="415" t="s">
        <v>923</v>
      </c>
      <c r="D48" s="415"/>
      <c r="E48" s="12"/>
      <c r="F48" s="28" t="s">
        <v>1062</v>
      </c>
    </row>
    <row r="49" spans="2:6">
      <c r="B49" s="27">
        <v>12</v>
      </c>
      <c r="C49" s="415" t="s">
        <v>924</v>
      </c>
      <c r="D49" s="415"/>
      <c r="E49" s="12" t="s">
        <v>1062</v>
      </c>
      <c r="F49" s="28"/>
    </row>
    <row r="50" spans="2:6">
      <c r="B50" s="27">
        <v>13</v>
      </c>
      <c r="C50" s="415" t="s">
        <v>925</v>
      </c>
      <c r="D50" s="415"/>
      <c r="E50" s="12"/>
      <c r="F50" s="28" t="s">
        <v>1062</v>
      </c>
    </row>
    <row r="51" spans="2:6">
      <c r="B51" s="27">
        <v>14</v>
      </c>
      <c r="C51" s="415" t="s">
        <v>926</v>
      </c>
      <c r="D51" s="415"/>
      <c r="E51" s="12"/>
      <c r="F51" s="28" t="s">
        <v>1062</v>
      </c>
    </row>
    <row r="52" spans="2:6">
      <c r="B52" s="27">
        <v>15</v>
      </c>
      <c r="C52" s="415" t="s">
        <v>927</v>
      </c>
      <c r="D52" s="415"/>
      <c r="E52" s="12"/>
      <c r="F52" s="28" t="s">
        <v>1062</v>
      </c>
    </row>
    <row r="53" spans="2:6">
      <c r="B53" s="27">
        <v>16</v>
      </c>
      <c r="C53" s="415" t="s">
        <v>928</v>
      </c>
      <c r="D53" s="415"/>
      <c r="E53" s="12"/>
      <c r="F53" s="28" t="s">
        <v>1062</v>
      </c>
    </row>
    <row r="54" spans="2:6">
      <c r="B54" s="27">
        <v>17</v>
      </c>
      <c r="C54" s="415" t="s">
        <v>929</v>
      </c>
      <c r="D54" s="415"/>
      <c r="E54" s="12"/>
      <c r="F54" s="28" t="s">
        <v>1062</v>
      </c>
    </row>
    <row r="55" spans="2:6">
      <c r="B55" s="27">
        <v>18</v>
      </c>
      <c r="C55" s="654" t="s">
        <v>930</v>
      </c>
      <c r="D55" s="654"/>
      <c r="E55" s="29"/>
      <c r="F55" s="30" t="s">
        <v>1062</v>
      </c>
    </row>
    <row r="56" spans="2:6" ht="15" thickBot="1">
      <c r="B56" s="27">
        <v>19</v>
      </c>
      <c r="C56" s="654" t="s">
        <v>931</v>
      </c>
      <c r="D56" s="654"/>
      <c r="E56" s="29"/>
      <c r="F56" s="30" t="s">
        <v>1062</v>
      </c>
    </row>
    <row r="57" spans="2:6" ht="15" thickBot="1">
      <c r="B57" s="655" t="s">
        <v>31</v>
      </c>
      <c r="C57" s="656"/>
      <c r="D57" s="656"/>
      <c r="E57" s="656">
        <f>COUNTIF(E38:E56,"X")</f>
        <v>5</v>
      </c>
      <c r="F57" s="657"/>
    </row>
    <row r="58" spans="2:6" ht="61" customHeight="1">
      <c r="B58" s="658" t="s">
        <v>124</v>
      </c>
      <c r="C58" s="658"/>
      <c r="D58" s="658"/>
      <c r="E58" s="658"/>
      <c r="F58" s="658"/>
    </row>
    <row r="59" spans="2:6">
      <c r="B59" s="678"/>
      <c r="C59" s="678"/>
      <c r="D59" s="678"/>
      <c r="E59" s="678"/>
      <c r="F59" s="678"/>
    </row>
    <row r="60" spans="2:6">
      <c r="B60" s="653" t="s">
        <v>121</v>
      </c>
      <c r="C60" s="653"/>
      <c r="D60" s="653"/>
      <c r="E60" s="653"/>
      <c r="F60" s="653"/>
    </row>
    <row r="61" spans="2:6">
      <c r="B61" s="653" t="s">
        <v>122</v>
      </c>
      <c r="C61" s="653"/>
      <c r="D61" s="653"/>
      <c r="E61" s="653"/>
      <c r="F61" s="653"/>
    </row>
    <row r="62" spans="2:6">
      <c r="B62" s="653" t="s">
        <v>123</v>
      </c>
      <c r="C62" s="653"/>
      <c r="D62" s="653"/>
      <c r="E62" s="653"/>
      <c r="F62" s="653"/>
    </row>
    <row r="63" spans="2:6">
      <c r="B63" s="39"/>
      <c r="C63" s="39"/>
      <c r="D63" s="39"/>
      <c r="E63" s="39"/>
      <c r="F63" s="39"/>
    </row>
    <row r="64" spans="2:6" ht="15" thickBot="1">
      <c r="B64" s="665" t="s">
        <v>956</v>
      </c>
      <c r="C64" s="665"/>
      <c r="D64" s="665"/>
      <c r="E64" s="665"/>
      <c r="F64" s="665"/>
    </row>
    <row r="65" spans="2:6" ht="18.5" thickBot="1">
      <c r="B65" s="666" t="s">
        <v>37</v>
      </c>
      <c r="C65" s="667"/>
      <c r="D65" s="667"/>
      <c r="E65" s="667"/>
      <c r="F65" s="668"/>
    </row>
    <row r="66" spans="2:6">
      <c r="B66" s="669" t="s">
        <v>120</v>
      </c>
      <c r="C66" s="670"/>
      <c r="D66" s="670"/>
      <c r="E66" s="670"/>
      <c r="F66" s="671"/>
    </row>
    <row r="67" spans="2:6" ht="30" customHeight="1" thickBot="1">
      <c r="B67" s="675" t="s">
        <v>1114</v>
      </c>
      <c r="C67" s="676"/>
      <c r="D67" s="676"/>
      <c r="E67" s="676"/>
      <c r="F67" s="677"/>
    </row>
    <row r="68" spans="2:6">
      <c r="B68" s="659" t="s">
        <v>36</v>
      </c>
      <c r="C68" s="661" t="s">
        <v>35</v>
      </c>
      <c r="D68" s="661"/>
      <c r="E68" s="661" t="s">
        <v>34</v>
      </c>
      <c r="F68" s="663"/>
    </row>
    <row r="69" spans="2:6" ht="15" thickBot="1">
      <c r="B69" s="660"/>
      <c r="C69" s="662"/>
      <c r="D69" s="662"/>
      <c r="E69" s="40" t="s">
        <v>33</v>
      </c>
      <c r="F69" s="23" t="s">
        <v>32</v>
      </c>
    </row>
    <row r="70" spans="2:6">
      <c r="B70" s="24">
        <v>1</v>
      </c>
      <c r="C70" s="664" t="s">
        <v>913</v>
      </c>
      <c r="D70" s="664"/>
      <c r="E70" s="25" t="s">
        <v>1062</v>
      </c>
      <c r="F70" s="26"/>
    </row>
    <row r="71" spans="2:6">
      <c r="B71" s="27">
        <v>2</v>
      </c>
      <c r="C71" s="415" t="s">
        <v>914</v>
      </c>
      <c r="D71" s="415"/>
      <c r="E71" s="38" t="s">
        <v>1062</v>
      </c>
      <c r="F71" s="28"/>
    </row>
    <row r="72" spans="2:6">
      <c r="B72" s="27">
        <v>3</v>
      </c>
      <c r="C72" s="415" t="s">
        <v>915</v>
      </c>
      <c r="D72" s="415"/>
      <c r="E72" s="38" t="s">
        <v>1062</v>
      </c>
      <c r="F72" s="28"/>
    </row>
    <row r="73" spans="2:6">
      <c r="B73" s="27">
        <v>4</v>
      </c>
      <c r="C73" s="415" t="s">
        <v>916</v>
      </c>
      <c r="D73" s="415"/>
      <c r="E73" s="38"/>
      <c r="F73" s="28" t="s">
        <v>1062</v>
      </c>
    </row>
    <row r="74" spans="2:6">
      <c r="B74" s="27">
        <v>5</v>
      </c>
      <c r="C74" s="415" t="s">
        <v>917</v>
      </c>
      <c r="D74" s="415"/>
      <c r="E74" s="38" t="s">
        <v>1062</v>
      </c>
      <c r="F74" s="28"/>
    </row>
    <row r="75" spans="2:6">
      <c r="B75" s="27">
        <v>6</v>
      </c>
      <c r="C75" s="415" t="s">
        <v>918</v>
      </c>
      <c r="D75" s="415"/>
      <c r="E75" s="38"/>
      <c r="F75" s="28" t="s">
        <v>1062</v>
      </c>
    </row>
    <row r="76" spans="2:6">
      <c r="B76" s="27">
        <v>7</v>
      </c>
      <c r="C76" s="415" t="s">
        <v>919</v>
      </c>
      <c r="D76" s="415"/>
      <c r="E76" s="38" t="s">
        <v>1062</v>
      </c>
      <c r="F76" s="28"/>
    </row>
    <row r="77" spans="2:6" ht="33" customHeight="1">
      <c r="B77" s="27">
        <v>8</v>
      </c>
      <c r="C77" s="415" t="s">
        <v>920</v>
      </c>
      <c r="D77" s="415"/>
      <c r="E77" s="38"/>
      <c r="F77" s="28" t="s">
        <v>1062</v>
      </c>
    </row>
    <row r="78" spans="2:6">
      <c r="B78" s="27">
        <v>9</v>
      </c>
      <c r="C78" s="415" t="s">
        <v>921</v>
      </c>
      <c r="D78" s="415"/>
      <c r="E78" s="38"/>
      <c r="F78" s="28" t="s">
        <v>1062</v>
      </c>
    </row>
    <row r="79" spans="2:6">
      <c r="B79" s="27">
        <v>10</v>
      </c>
      <c r="C79" s="415" t="s">
        <v>922</v>
      </c>
      <c r="D79" s="415"/>
      <c r="E79" s="38"/>
      <c r="F79" s="28" t="s">
        <v>1062</v>
      </c>
    </row>
    <row r="80" spans="2:6">
      <c r="B80" s="27">
        <v>11</v>
      </c>
      <c r="C80" s="415" t="s">
        <v>923</v>
      </c>
      <c r="D80" s="415"/>
      <c r="E80" s="38"/>
      <c r="F80" s="28" t="s">
        <v>1062</v>
      </c>
    </row>
    <row r="81" spans="2:6">
      <c r="B81" s="27">
        <v>12</v>
      </c>
      <c r="C81" s="415" t="s">
        <v>924</v>
      </c>
      <c r="D81" s="415"/>
      <c r="E81" s="38" t="s">
        <v>1062</v>
      </c>
      <c r="F81" s="28"/>
    </row>
    <row r="82" spans="2:6">
      <c r="B82" s="27">
        <v>13</v>
      </c>
      <c r="C82" s="415" t="s">
        <v>925</v>
      </c>
      <c r="D82" s="415"/>
      <c r="E82" s="38"/>
      <c r="F82" s="28" t="s">
        <v>1062</v>
      </c>
    </row>
    <row r="83" spans="2:6">
      <c r="B83" s="27">
        <v>14</v>
      </c>
      <c r="C83" s="415" t="s">
        <v>926</v>
      </c>
      <c r="D83" s="415"/>
      <c r="E83" s="38"/>
      <c r="F83" s="28" t="s">
        <v>1062</v>
      </c>
    </row>
    <row r="84" spans="2:6">
      <c r="B84" s="27">
        <v>15</v>
      </c>
      <c r="C84" s="415" t="s">
        <v>927</v>
      </c>
      <c r="D84" s="415"/>
      <c r="E84" s="38"/>
      <c r="F84" s="28" t="s">
        <v>1062</v>
      </c>
    </row>
    <row r="85" spans="2:6">
      <c r="B85" s="27">
        <v>16</v>
      </c>
      <c r="C85" s="415" t="s">
        <v>928</v>
      </c>
      <c r="D85" s="415"/>
      <c r="E85" s="38"/>
      <c r="F85" s="28" t="s">
        <v>1062</v>
      </c>
    </row>
    <row r="86" spans="2:6">
      <c r="B86" s="27">
        <v>17</v>
      </c>
      <c r="C86" s="415" t="s">
        <v>929</v>
      </c>
      <c r="D86" s="415"/>
      <c r="E86" s="38"/>
      <c r="F86" s="28" t="s">
        <v>1062</v>
      </c>
    </row>
    <row r="87" spans="2:6">
      <c r="B87" s="27">
        <v>18</v>
      </c>
      <c r="C87" s="654" t="s">
        <v>930</v>
      </c>
      <c r="D87" s="654"/>
      <c r="E87" s="29"/>
      <c r="F87" s="30" t="s">
        <v>1062</v>
      </c>
    </row>
    <row r="88" spans="2:6" ht="15" thickBot="1">
      <c r="B88" s="27">
        <v>19</v>
      </c>
      <c r="C88" s="654" t="s">
        <v>931</v>
      </c>
      <c r="D88" s="654"/>
      <c r="E88" s="29"/>
      <c r="F88" s="30" t="s">
        <v>1062</v>
      </c>
    </row>
    <row r="89" spans="2:6" ht="15" thickBot="1">
      <c r="B89" s="655" t="s">
        <v>31</v>
      </c>
      <c r="C89" s="656"/>
      <c r="D89" s="656"/>
      <c r="E89" s="656">
        <f>COUNTIF(E70:E88,"X")</f>
        <v>6</v>
      </c>
      <c r="F89" s="657"/>
    </row>
    <row r="90" spans="2:6" ht="49.5" customHeight="1">
      <c r="B90" s="658" t="s">
        <v>124</v>
      </c>
      <c r="C90" s="658"/>
      <c r="D90" s="658"/>
      <c r="E90" s="658"/>
      <c r="F90" s="658"/>
    </row>
    <row r="91" spans="2:6">
      <c r="B91" s="653" t="s">
        <v>121</v>
      </c>
      <c r="C91" s="653"/>
      <c r="D91" s="653"/>
      <c r="E91" s="653"/>
      <c r="F91" s="653"/>
    </row>
    <row r="92" spans="2:6">
      <c r="B92" s="653" t="s">
        <v>122</v>
      </c>
      <c r="C92" s="653"/>
      <c r="D92" s="653"/>
      <c r="E92" s="653"/>
      <c r="F92" s="653"/>
    </row>
    <row r="93" spans="2:6">
      <c r="B93" s="653" t="s">
        <v>123</v>
      </c>
      <c r="C93" s="653"/>
      <c r="D93" s="653"/>
      <c r="E93" s="653"/>
      <c r="F93" s="653"/>
    </row>
    <row r="94" spans="2:6">
      <c r="B94" s="285"/>
      <c r="C94" s="285"/>
      <c r="D94" s="285"/>
      <c r="E94" s="285"/>
      <c r="F94" s="285"/>
    </row>
    <row r="95" spans="2:6" ht="15" thickBot="1">
      <c r="B95" s="665" t="s">
        <v>957</v>
      </c>
      <c r="C95" s="665"/>
      <c r="D95" s="665"/>
      <c r="E95" s="665"/>
      <c r="F95" s="665"/>
    </row>
    <row r="96" spans="2:6" ht="18.5" thickBot="1">
      <c r="B96" s="666" t="s">
        <v>37</v>
      </c>
      <c r="C96" s="667"/>
      <c r="D96" s="667"/>
      <c r="E96" s="667"/>
      <c r="F96" s="668"/>
    </row>
    <row r="97" spans="2:6">
      <c r="B97" s="669" t="s">
        <v>120</v>
      </c>
      <c r="C97" s="670"/>
      <c r="D97" s="670"/>
      <c r="E97" s="670"/>
      <c r="F97" s="671"/>
    </row>
    <row r="98" spans="2:6" ht="33.65" customHeight="1" thickBot="1">
      <c r="B98" s="675" t="s">
        <v>1208</v>
      </c>
      <c r="C98" s="676"/>
      <c r="D98" s="676"/>
      <c r="E98" s="676"/>
      <c r="F98" s="677"/>
    </row>
    <row r="99" spans="2:6">
      <c r="B99" s="659" t="s">
        <v>36</v>
      </c>
      <c r="C99" s="661" t="s">
        <v>35</v>
      </c>
      <c r="D99" s="661"/>
      <c r="E99" s="661" t="s">
        <v>34</v>
      </c>
      <c r="F99" s="663"/>
    </row>
    <row r="100" spans="2:6" ht="15" thickBot="1">
      <c r="B100" s="660"/>
      <c r="C100" s="662"/>
      <c r="D100" s="662"/>
      <c r="E100" s="40" t="s">
        <v>33</v>
      </c>
      <c r="F100" s="23" t="s">
        <v>32</v>
      </c>
    </row>
    <row r="101" spans="2:6">
      <c r="B101" s="24">
        <v>1</v>
      </c>
      <c r="C101" s="664" t="s">
        <v>913</v>
      </c>
      <c r="D101" s="664"/>
      <c r="E101" s="25"/>
      <c r="F101" s="26" t="s">
        <v>1062</v>
      </c>
    </row>
    <row r="102" spans="2:6">
      <c r="B102" s="27">
        <v>2</v>
      </c>
      <c r="C102" s="415" t="s">
        <v>914</v>
      </c>
      <c r="D102" s="415"/>
      <c r="E102" s="38" t="s">
        <v>1062</v>
      </c>
      <c r="F102" s="28"/>
    </row>
    <row r="103" spans="2:6">
      <c r="B103" s="27">
        <v>3</v>
      </c>
      <c r="C103" s="415" t="s">
        <v>915</v>
      </c>
      <c r="D103" s="415"/>
      <c r="E103" s="38" t="s">
        <v>1062</v>
      </c>
      <c r="F103" s="28"/>
    </row>
    <row r="104" spans="2:6" ht="26.15" customHeight="1">
      <c r="B104" s="27">
        <v>4</v>
      </c>
      <c r="C104" s="415" t="s">
        <v>916</v>
      </c>
      <c r="D104" s="415"/>
      <c r="E104" s="38" t="s">
        <v>1062</v>
      </c>
      <c r="F104" s="28"/>
    </row>
    <row r="105" spans="2:6">
      <c r="B105" s="27">
        <v>5</v>
      </c>
      <c r="C105" s="415" t="s">
        <v>917</v>
      </c>
      <c r="D105" s="415"/>
      <c r="E105" s="38" t="s">
        <v>1062</v>
      </c>
      <c r="F105" s="28"/>
    </row>
    <row r="106" spans="2:6">
      <c r="B106" s="27">
        <v>6</v>
      </c>
      <c r="C106" s="415" t="s">
        <v>918</v>
      </c>
      <c r="D106" s="415"/>
      <c r="E106" s="38" t="s">
        <v>1062</v>
      </c>
      <c r="F106" s="28"/>
    </row>
    <row r="107" spans="2:6">
      <c r="B107" s="27">
        <v>7</v>
      </c>
      <c r="C107" s="415" t="s">
        <v>919</v>
      </c>
      <c r="D107" s="415"/>
      <c r="E107" s="38"/>
      <c r="F107" s="28" t="s">
        <v>1062</v>
      </c>
    </row>
    <row r="108" spans="2:6" ht="30" customHeight="1">
      <c r="B108" s="27">
        <v>8</v>
      </c>
      <c r="C108" s="415" t="s">
        <v>920</v>
      </c>
      <c r="D108" s="415"/>
      <c r="E108" s="38"/>
      <c r="F108" s="28" t="s">
        <v>1062</v>
      </c>
    </row>
    <row r="109" spans="2:6">
      <c r="B109" s="27">
        <v>9</v>
      </c>
      <c r="C109" s="415" t="s">
        <v>921</v>
      </c>
      <c r="D109" s="415"/>
      <c r="E109" s="38"/>
      <c r="F109" s="28" t="s">
        <v>1062</v>
      </c>
    </row>
    <row r="110" spans="2:6">
      <c r="B110" s="27">
        <v>10</v>
      </c>
      <c r="C110" s="415" t="s">
        <v>922</v>
      </c>
      <c r="D110" s="415"/>
      <c r="E110" s="38"/>
      <c r="F110" s="28" t="s">
        <v>1062</v>
      </c>
    </row>
    <row r="111" spans="2:6">
      <c r="B111" s="27">
        <v>11</v>
      </c>
      <c r="C111" s="415" t="s">
        <v>923</v>
      </c>
      <c r="D111" s="415"/>
      <c r="E111" s="38"/>
      <c r="F111" s="28" t="s">
        <v>1062</v>
      </c>
    </row>
    <row r="112" spans="2:6">
      <c r="B112" s="27">
        <v>12</v>
      </c>
      <c r="C112" s="415" t="s">
        <v>924</v>
      </c>
      <c r="D112" s="415"/>
      <c r="E112" s="38" t="s">
        <v>1062</v>
      </c>
      <c r="F112" s="28"/>
    </row>
    <row r="113" spans="2:6">
      <c r="B113" s="27">
        <v>13</v>
      </c>
      <c r="C113" s="415" t="s">
        <v>925</v>
      </c>
      <c r="D113" s="415"/>
      <c r="E113" s="38"/>
      <c r="F113" s="28" t="s">
        <v>1062</v>
      </c>
    </row>
    <row r="114" spans="2:6">
      <c r="B114" s="27">
        <v>14</v>
      </c>
      <c r="C114" s="415" t="s">
        <v>926</v>
      </c>
      <c r="D114" s="415"/>
      <c r="E114" s="38"/>
      <c r="F114" s="28" t="s">
        <v>1062</v>
      </c>
    </row>
    <row r="115" spans="2:6">
      <c r="B115" s="27">
        <v>15</v>
      </c>
      <c r="C115" s="415" t="s">
        <v>927</v>
      </c>
      <c r="D115" s="415"/>
      <c r="E115" s="38"/>
      <c r="F115" s="28" t="s">
        <v>1062</v>
      </c>
    </row>
    <row r="116" spans="2:6">
      <c r="B116" s="27">
        <v>16</v>
      </c>
      <c r="C116" s="415" t="s">
        <v>928</v>
      </c>
      <c r="D116" s="415"/>
      <c r="E116" s="38"/>
      <c r="F116" s="28" t="s">
        <v>1062</v>
      </c>
    </row>
    <row r="117" spans="2:6">
      <c r="B117" s="27">
        <v>17</v>
      </c>
      <c r="C117" s="415" t="s">
        <v>929</v>
      </c>
      <c r="D117" s="415"/>
      <c r="E117" s="38"/>
      <c r="F117" s="28" t="s">
        <v>1062</v>
      </c>
    </row>
    <row r="118" spans="2:6">
      <c r="B118" s="27">
        <v>18</v>
      </c>
      <c r="C118" s="654" t="s">
        <v>930</v>
      </c>
      <c r="D118" s="654"/>
      <c r="E118" s="29"/>
      <c r="F118" s="30" t="s">
        <v>1062</v>
      </c>
    </row>
    <row r="119" spans="2:6" ht="15" thickBot="1">
      <c r="B119" s="27">
        <v>19</v>
      </c>
      <c r="C119" s="654" t="s">
        <v>931</v>
      </c>
      <c r="D119" s="654"/>
      <c r="E119" s="29"/>
      <c r="F119" s="30" t="s">
        <v>1062</v>
      </c>
    </row>
    <row r="120" spans="2:6" ht="15" thickBot="1">
      <c r="B120" s="655" t="s">
        <v>31</v>
      </c>
      <c r="C120" s="656"/>
      <c r="D120" s="656"/>
      <c r="E120" s="656">
        <f>COUNTIF(E101:E119,"X")</f>
        <v>6</v>
      </c>
      <c r="F120" s="657"/>
    </row>
    <row r="121" spans="2:6" ht="64.5" customHeight="1">
      <c r="B121" s="658" t="s">
        <v>124</v>
      </c>
      <c r="C121" s="658"/>
      <c r="D121" s="658"/>
      <c r="E121" s="658"/>
      <c r="F121" s="658"/>
    </row>
    <row r="122" spans="2:6">
      <c r="B122" s="653" t="s">
        <v>121</v>
      </c>
      <c r="C122" s="653"/>
      <c r="D122" s="653"/>
      <c r="E122" s="653"/>
      <c r="F122" s="653"/>
    </row>
    <row r="123" spans="2:6">
      <c r="B123" s="653" t="s">
        <v>122</v>
      </c>
      <c r="C123" s="653"/>
      <c r="D123" s="653"/>
      <c r="E123" s="653"/>
      <c r="F123" s="653"/>
    </row>
    <row r="124" spans="2:6">
      <c r="B124" s="653" t="s">
        <v>123</v>
      </c>
      <c r="C124" s="653"/>
      <c r="D124" s="653"/>
      <c r="E124" s="653"/>
      <c r="F124" s="653"/>
    </row>
    <row r="126" spans="2:6" ht="15" thickBot="1">
      <c r="B126" s="665" t="s">
        <v>957</v>
      </c>
      <c r="C126" s="665"/>
      <c r="D126" s="665"/>
      <c r="E126" s="665"/>
      <c r="F126" s="665"/>
    </row>
    <row r="127" spans="2:6" ht="18.5" thickBot="1">
      <c r="B127" s="666" t="s">
        <v>37</v>
      </c>
      <c r="C127" s="667"/>
      <c r="D127" s="667"/>
      <c r="E127" s="667"/>
      <c r="F127" s="668"/>
    </row>
    <row r="128" spans="2:6">
      <c r="B128" s="669" t="s">
        <v>120</v>
      </c>
      <c r="C128" s="670"/>
      <c r="D128" s="670"/>
      <c r="E128" s="670"/>
      <c r="F128" s="671"/>
    </row>
    <row r="129" spans="2:6" ht="33.65" customHeight="1" thickBot="1">
      <c r="B129" s="675" t="s">
        <v>1209</v>
      </c>
      <c r="C129" s="676"/>
      <c r="D129" s="676"/>
      <c r="E129" s="676"/>
      <c r="F129" s="677"/>
    </row>
    <row r="130" spans="2:6">
      <c r="B130" s="659" t="s">
        <v>36</v>
      </c>
      <c r="C130" s="661" t="s">
        <v>35</v>
      </c>
      <c r="D130" s="661"/>
      <c r="E130" s="661" t="s">
        <v>34</v>
      </c>
      <c r="F130" s="663"/>
    </row>
    <row r="131" spans="2:6" ht="15" thickBot="1">
      <c r="B131" s="660"/>
      <c r="C131" s="662"/>
      <c r="D131" s="662"/>
      <c r="E131" s="286" t="s">
        <v>33</v>
      </c>
      <c r="F131" s="23" t="s">
        <v>32</v>
      </c>
    </row>
    <row r="132" spans="2:6">
      <c r="B132" s="24">
        <v>1</v>
      </c>
      <c r="C132" s="664" t="s">
        <v>913</v>
      </c>
      <c r="D132" s="664"/>
      <c r="E132" s="25"/>
      <c r="F132" s="26" t="s">
        <v>1062</v>
      </c>
    </row>
    <row r="133" spans="2:6">
      <c r="B133" s="27">
        <v>2</v>
      </c>
      <c r="C133" s="415" t="s">
        <v>914</v>
      </c>
      <c r="D133" s="415"/>
      <c r="E133" s="100" t="s">
        <v>1062</v>
      </c>
      <c r="F133" s="28"/>
    </row>
    <row r="134" spans="2:6">
      <c r="B134" s="27">
        <v>3</v>
      </c>
      <c r="C134" s="415" t="s">
        <v>915</v>
      </c>
      <c r="D134" s="415"/>
      <c r="E134" s="100" t="s">
        <v>1062</v>
      </c>
      <c r="F134" s="28"/>
    </row>
    <row r="135" spans="2:6" ht="26.15" customHeight="1">
      <c r="B135" s="27">
        <v>4</v>
      </c>
      <c r="C135" s="415" t="s">
        <v>916</v>
      </c>
      <c r="D135" s="415"/>
      <c r="E135" s="100" t="s">
        <v>1062</v>
      </c>
      <c r="F135" s="28"/>
    </row>
    <row r="136" spans="2:6">
      <c r="B136" s="27">
        <v>5</v>
      </c>
      <c r="C136" s="415" t="s">
        <v>917</v>
      </c>
      <c r="D136" s="415"/>
      <c r="E136" s="100" t="s">
        <v>1062</v>
      </c>
      <c r="F136" s="28"/>
    </row>
    <row r="137" spans="2:6">
      <c r="B137" s="27">
        <v>6</v>
      </c>
      <c r="C137" s="415" t="s">
        <v>918</v>
      </c>
      <c r="D137" s="415"/>
      <c r="E137" s="100" t="s">
        <v>1062</v>
      </c>
      <c r="F137" s="28"/>
    </row>
    <row r="138" spans="2:6">
      <c r="B138" s="27">
        <v>7</v>
      </c>
      <c r="C138" s="415" t="s">
        <v>919</v>
      </c>
      <c r="D138" s="415"/>
      <c r="E138" s="100"/>
      <c r="F138" s="28" t="s">
        <v>1062</v>
      </c>
    </row>
    <row r="139" spans="2:6" ht="30" customHeight="1">
      <c r="B139" s="27">
        <v>8</v>
      </c>
      <c r="C139" s="415" t="s">
        <v>920</v>
      </c>
      <c r="D139" s="415"/>
      <c r="E139" s="100"/>
      <c r="F139" s="28" t="s">
        <v>1062</v>
      </c>
    </row>
    <row r="140" spans="2:6">
      <c r="B140" s="27">
        <v>9</v>
      </c>
      <c r="C140" s="415" t="s">
        <v>921</v>
      </c>
      <c r="D140" s="415"/>
      <c r="E140" s="100"/>
      <c r="F140" s="28" t="s">
        <v>1062</v>
      </c>
    </row>
    <row r="141" spans="2:6">
      <c r="B141" s="27">
        <v>10</v>
      </c>
      <c r="C141" s="415" t="s">
        <v>922</v>
      </c>
      <c r="D141" s="415"/>
      <c r="E141" s="100"/>
      <c r="F141" s="28" t="s">
        <v>1062</v>
      </c>
    </row>
    <row r="142" spans="2:6">
      <c r="B142" s="27">
        <v>11</v>
      </c>
      <c r="C142" s="415" t="s">
        <v>923</v>
      </c>
      <c r="D142" s="415"/>
      <c r="E142" s="100"/>
      <c r="F142" s="28" t="s">
        <v>1062</v>
      </c>
    </row>
    <row r="143" spans="2:6">
      <c r="B143" s="27">
        <v>12</v>
      </c>
      <c r="C143" s="415" t="s">
        <v>924</v>
      </c>
      <c r="D143" s="415"/>
      <c r="E143" s="100" t="s">
        <v>1062</v>
      </c>
      <c r="F143" s="28"/>
    </row>
    <row r="144" spans="2:6">
      <c r="B144" s="27">
        <v>13</v>
      </c>
      <c r="C144" s="415" t="s">
        <v>925</v>
      </c>
      <c r="D144" s="415"/>
      <c r="E144" s="100"/>
      <c r="F144" s="28" t="s">
        <v>1062</v>
      </c>
    </row>
    <row r="145" spans="2:6">
      <c r="B145" s="27">
        <v>14</v>
      </c>
      <c r="C145" s="415" t="s">
        <v>926</v>
      </c>
      <c r="D145" s="415"/>
      <c r="E145" s="100"/>
      <c r="F145" s="28" t="s">
        <v>1062</v>
      </c>
    </row>
    <row r="146" spans="2:6">
      <c r="B146" s="27">
        <v>15</v>
      </c>
      <c r="C146" s="415" t="s">
        <v>927</v>
      </c>
      <c r="D146" s="415"/>
      <c r="E146" s="100"/>
      <c r="F146" s="28" t="s">
        <v>1062</v>
      </c>
    </row>
    <row r="147" spans="2:6">
      <c r="B147" s="27">
        <v>16</v>
      </c>
      <c r="C147" s="415" t="s">
        <v>928</v>
      </c>
      <c r="D147" s="415"/>
      <c r="E147" s="100"/>
      <c r="F147" s="28" t="s">
        <v>1062</v>
      </c>
    </row>
    <row r="148" spans="2:6">
      <c r="B148" s="27">
        <v>17</v>
      </c>
      <c r="C148" s="415" t="s">
        <v>929</v>
      </c>
      <c r="D148" s="415"/>
      <c r="E148" s="100"/>
      <c r="F148" s="28" t="s">
        <v>1062</v>
      </c>
    </row>
    <row r="149" spans="2:6">
      <c r="B149" s="27">
        <v>18</v>
      </c>
      <c r="C149" s="654" t="s">
        <v>930</v>
      </c>
      <c r="D149" s="654"/>
      <c r="E149" s="29"/>
      <c r="F149" s="30" t="s">
        <v>1062</v>
      </c>
    </row>
    <row r="150" spans="2:6" ht="15" thickBot="1">
      <c r="B150" s="27">
        <v>19</v>
      </c>
      <c r="C150" s="654" t="s">
        <v>931</v>
      </c>
      <c r="D150" s="654"/>
      <c r="E150" s="29"/>
      <c r="F150" s="30" t="s">
        <v>1062</v>
      </c>
    </row>
    <row r="151" spans="2:6" ht="15" thickBot="1">
      <c r="B151" s="655" t="s">
        <v>31</v>
      </c>
      <c r="C151" s="656"/>
      <c r="D151" s="656"/>
      <c r="E151" s="656">
        <f>COUNTIF(E132:E150,"X")</f>
        <v>6</v>
      </c>
      <c r="F151" s="657"/>
    </row>
    <row r="152" spans="2:6" ht="64.5" customHeight="1">
      <c r="B152" s="658" t="s">
        <v>124</v>
      </c>
      <c r="C152" s="658"/>
      <c r="D152" s="658"/>
      <c r="E152" s="658"/>
      <c r="F152" s="658"/>
    </row>
    <row r="153" spans="2:6">
      <c r="B153" s="653" t="s">
        <v>121</v>
      </c>
      <c r="C153" s="653"/>
      <c r="D153" s="653"/>
      <c r="E153" s="653"/>
      <c r="F153" s="653"/>
    </row>
    <row r="154" spans="2:6">
      <c r="B154" s="653" t="s">
        <v>122</v>
      </c>
      <c r="C154" s="653"/>
      <c r="D154" s="653"/>
      <c r="E154" s="653"/>
      <c r="F154" s="653"/>
    </row>
    <row r="155" spans="2:6">
      <c r="B155" s="653" t="s">
        <v>123</v>
      </c>
      <c r="C155" s="653"/>
      <c r="D155" s="653"/>
      <c r="E155" s="653"/>
      <c r="F155" s="653"/>
    </row>
    <row r="157" spans="2:6" ht="15" thickBot="1">
      <c r="B157" s="665" t="s">
        <v>958</v>
      </c>
      <c r="C157" s="665"/>
      <c r="D157" s="665"/>
      <c r="E157" s="665"/>
      <c r="F157" s="665"/>
    </row>
    <row r="158" spans="2:6" ht="18.5" thickBot="1">
      <c r="B158" s="666" t="s">
        <v>37</v>
      </c>
      <c r="C158" s="667"/>
      <c r="D158" s="667"/>
      <c r="E158" s="667"/>
      <c r="F158" s="668"/>
    </row>
    <row r="159" spans="2:6">
      <c r="B159" s="669" t="s">
        <v>120</v>
      </c>
      <c r="C159" s="670"/>
      <c r="D159" s="670"/>
      <c r="E159" s="670"/>
      <c r="F159" s="671"/>
    </row>
    <row r="160" spans="2:6" ht="33.65" customHeight="1" thickBot="1">
      <c r="B160" s="675" t="s">
        <v>1247</v>
      </c>
      <c r="C160" s="676"/>
      <c r="D160" s="676"/>
      <c r="E160" s="676"/>
      <c r="F160" s="677"/>
    </row>
    <row r="161" spans="2:6">
      <c r="B161" s="659" t="s">
        <v>36</v>
      </c>
      <c r="C161" s="661" t="s">
        <v>35</v>
      </c>
      <c r="D161" s="661"/>
      <c r="E161" s="661" t="s">
        <v>34</v>
      </c>
      <c r="F161" s="663"/>
    </row>
    <row r="162" spans="2:6" ht="15" thickBot="1">
      <c r="B162" s="660"/>
      <c r="C162" s="662"/>
      <c r="D162" s="662"/>
      <c r="E162" s="286" t="s">
        <v>33</v>
      </c>
      <c r="F162" s="23" t="s">
        <v>32</v>
      </c>
    </row>
    <row r="163" spans="2:6">
      <c r="B163" s="24">
        <v>1</v>
      </c>
      <c r="C163" s="664" t="s">
        <v>913</v>
      </c>
      <c r="D163" s="664"/>
      <c r="E163" s="25"/>
      <c r="F163" s="26" t="s">
        <v>1062</v>
      </c>
    </row>
    <row r="164" spans="2:6">
      <c r="B164" s="27">
        <v>2</v>
      </c>
      <c r="C164" s="415" t="s">
        <v>914</v>
      </c>
      <c r="D164" s="415"/>
      <c r="E164" s="100"/>
      <c r="F164" s="28" t="s">
        <v>1062</v>
      </c>
    </row>
    <row r="165" spans="2:6">
      <c r="B165" s="27">
        <v>3</v>
      </c>
      <c r="C165" s="415" t="s">
        <v>915</v>
      </c>
      <c r="D165" s="415"/>
      <c r="E165" s="100" t="s">
        <v>1062</v>
      </c>
      <c r="F165" s="28"/>
    </row>
    <row r="166" spans="2:6" ht="26.15" customHeight="1">
      <c r="B166" s="27">
        <v>4</v>
      </c>
      <c r="C166" s="415" t="s">
        <v>916</v>
      </c>
      <c r="D166" s="415"/>
      <c r="E166" s="100" t="s">
        <v>1062</v>
      </c>
      <c r="F166" s="28"/>
    </row>
    <row r="167" spans="2:6">
      <c r="B167" s="27">
        <v>5</v>
      </c>
      <c r="C167" s="415" t="s">
        <v>917</v>
      </c>
      <c r="D167" s="415"/>
      <c r="E167" s="100" t="s">
        <v>1062</v>
      </c>
      <c r="F167" s="28"/>
    </row>
    <row r="168" spans="2:6">
      <c r="B168" s="27">
        <v>6</v>
      </c>
      <c r="C168" s="415" t="s">
        <v>918</v>
      </c>
      <c r="D168" s="415"/>
      <c r="E168" s="100" t="s">
        <v>1062</v>
      </c>
      <c r="F168" s="28"/>
    </row>
    <row r="169" spans="2:6">
      <c r="B169" s="27">
        <v>7</v>
      </c>
      <c r="C169" s="415" t="s">
        <v>919</v>
      </c>
      <c r="D169" s="415"/>
      <c r="E169" s="100"/>
      <c r="F169" s="28" t="s">
        <v>1062</v>
      </c>
    </row>
    <row r="170" spans="2:6" ht="30" customHeight="1">
      <c r="B170" s="27">
        <v>8</v>
      </c>
      <c r="C170" s="415" t="s">
        <v>920</v>
      </c>
      <c r="D170" s="415"/>
      <c r="E170" s="100"/>
      <c r="F170" s="28" t="s">
        <v>1062</v>
      </c>
    </row>
    <row r="171" spans="2:6">
      <c r="B171" s="27">
        <v>9</v>
      </c>
      <c r="C171" s="415" t="s">
        <v>921</v>
      </c>
      <c r="D171" s="415"/>
      <c r="E171" s="100"/>
      <c r="F171" s="28" t="s">
        <v>1062</v>
      </c>
    </row>
    <row r="172" spans="2:6">
      <c r="B172" s="27">
        <v>10</v>
      </c>
      <c r="C172" s="415" t="s">
        <v>922</v>
      </c>
      <c r="D172" s="415"/>
      <c r="E172" s="100"/>
      <c r="F172" s="28" t="s">
        <v>1062</v>
      </c>
    </row>
    <row r="173" spans="2:6">
      <c r="B173" s="27">
        <v>11</v>
      </c>
      <c r="C173" s="415" t="s">
        <v>923</v>
      </c>
      <c r="D173" s="415"/>
      <c r="E173" s="100"/>
      <c r="F173" s="28" t="s">
        <v>1062</v>
      </c>
    </row>
    <row r="174" spans="2:6">
      <c r="B174" s="27">
        <v>12</v>
      </c>
      <c r="C174" s="415" t="s">
        <v>924</v>
      </c>
      <c r="D174" s="415"/>
      <c r="E174" s="100" t="s">
        <v>1062</v>
      </c>
      <c r="F174" s="28"/>
    </row>
    <row r="175" spans="2:6">
      <c r="B175" s="27">
        <v>13</v>
      </c>
      <c r="C175" s="415" t="s">
        <v>925</v>
      </c>
      <c r="D175" s="415"/>
      <c r="E175" s="100"/>
      <c r="F175" s="28" t="s">
        <v>1062</v>
      </c>
    </row>
    <row r="176" spans="2:6">
      <c r="B176" s="27">
        <v>14</v>
      </c>
      <c r="C176" s="415" t="s">
        <v>926</v>
      </c>
      <c r="D176" s="415"/>
      <c r="E176" s="100"/>
      <c r="F176" s="28" t="s">
        <v>1062</v>
      </c>
    </row>
    <row r="177" spans="2:6">
      <c r="B177" s="27">
        <v>15</v>
      </c>
      <c r="C177" s="415" t="s">
        <v>927</v>
      </c>
      <c r="D177" s="415"/>
      <c r="E177" s="100"/>
      <c r="F177" s="28" t="s">
        <v>1062</v>
      </c>
    </row>
    <row r="178" spans="2:6">
      <c r="B178" s="27">
        <v>16</v>
      </c>
      <c r="C178" s="415" t="s">
        <v>928</v>
      </c>
      <c r="D178" s="415"/>
      <c r="E178" s="100"/>
      <c r="F178" s="28" t="s">
        <v>1062</v>
      </c>
    </row>
    <row r="179" spans="2:6">
      <c r="B179" s="27">
        <v>17</v>
      </c>
      <c r="C179" s="415" t="s">
        <v>929</v>
      </c>
      <c r="D179" s="415"/>
      <c r="E179" s="100"/>
      <c r="F179" s="28" t="s">
        <v>1062</v>
      </c>
    </row>
    <row r="180" spans="2:6">
      <c r="B180" s="27">
        <v>18</v>
      </c>
      <c r="C180" s="654" t="s">
        <v>930</v>
      </c>
      <c r="D180" s="654"/>
      <c r="E180" s="29"/>
      <c r="F180" s="30" t="s">
        <v>1062</v>
      </c>
    </row>
    <row r="181" spans="2:6" ht="15" thickBot="1">
      <c r="B181" s="27">
        <v>19</v>
      </c>
      <c r="C181" s="654" t="s">
        <v>931</v>
      </c>
      <c r="D181" s="654"/>
      <c r="E181" s="29"/>
      <c r="F181" s="30" t="s">
        <v>1062</v>
      </c>
    </row>
    <row r="182" spans="2:6" ht="15" thickBot="1">
      <c r="B182" s="655" t="s">
        <v>31</v>
      </c>
      <c r="C182" s="656"/>
      <c r="D182" s="656"/>
      <c r="E182" s="656">
        <f>COUNTIF(E163:E181,"X")</f>
        <v>5</v>
      </c>
      <c r="F182" s="657"/>
    </row>
    <row r="183" spans="2:6" ht="64.5" customHeight="1">
      <c r="B183" s="658" t="s">
        <v>124</v>
      </c>
      <c r="C183" s="658"/>
      <c r="D183" s="658"/>
      <c r="E183" s="658"/>
      <c r="F183" s="658"/>
    </row>
    <row r="184" spans="2:6">
      <c r="B184" s="653" t="s">
        <v>121</v>
      </c>
      <c r="C184" s="653"/>
      <c r="D184" s="653"/>
      <c r="E184" s="653"/>
      <c r="F184" s="653"/>
    </row>
    <row r="185" spans="2:6">
      <c r="B185" s="653" t="s">
        <v>122</v>
      </c>
      <c r="C185" s="653"/>
      <c r="D185" s="653"/>
      <c r="E185" s="653"/>
      <c r="F185" s="653"/>
    </row>
    <row r="186" spans="2:6">
      <c r="B186" s="653" t="s">
        <v>123</v>
      </c>
      <c r="C186" s="653"/>
      <c r="D186" s="653"/>
      <c r="E186" s="653"/>
      <c r="F186" s="653"/>
    </row>
    <row r="188" spans="2:6" ht="15" thickBot="1">
      <c r="B188" s="665" t="s">
        <v>959</v>
      </c>
      <c r="C188" s="665"/>
      <c r="D188" s="665"/>
      <c r="E188" s="665"/>
      <c r="F188" s="665"/>
    </row>
    <row r="189" spans="2:6" ht="18.5" thickBot="1">
      <c r="B189" s="666" t="s">
        <v>37</v>
      </c>
      <c r="C189" s="667"/>
      <c r="D189" s="667"/>
      <c r="E189" s="667"/>
      <c r="F189" s="668"/>
    </row>
    <row r="190" spans="2:6">
      <c r="B190" s="669" t="s">
        <v>120</v>
      </c>
      <c r="C190" s="670"/>
      <c r="D190" s="670"/>
      <c r="E190" s="670"/>
      <c r="F190" s="671"/>
    </row>
    <row r="191" spans="2:6" ht="33.65" customHeight="1" thickBot="1">
      <c r="B191" s="675"/>
      <c r="C191" s="676"/>
      <c r="D191" s="676"/>
      <c r="E191" s="676"/>
      <c r="F191" s="677"/>
    </row>
    <row r="192" spans="2:6">
      <c r="B192" s="659" t="s">
        <v>36</v>
      </c>
      <c r="C192" s="661" t="s">
        <v>35</v>
      </c>
      <c r="D192" s="661"/>
      <c r="E192" s="661" t="s">
        <v>34</v>
      </c>
      <c r="F192" s="663"/>
    </row>
    <row r="193" spans="2:6" ht="15" thickBot="1">
      <c r="B193" s="660"/>
      <c r="C193" s="662"/>
      <c r="D193" s="662"/>
      <c r="E193" s="286" t="s">
        <v>33</v>
      </c>
      <c r="F193" s="23" t="s">
        <v>32</v>
      </c>
    </row>
    <row r="194" spans="2:6">
      <c r="B194" s="24">
        <v>1</v>
      </c>
      <c r="C194" s="664" t="s">
        <v>913</v>
      </c>
      <c r="D194" s="664"/>
      <c r="E194" s="25"/>
      <c r="F194" s="26"/>
    </row>
    <row r="195" spans="2:6">
      <c r="B195" s="27">
        <v>2</v>
      </c>
      <c r="C195" s="415" t="s">
        <v>914</v>
      </c>
      <c r="D195" s="415"/>
      <c r="E195" s="100"/>
      <c r="F195" s="28"/>
    </row>
    <row r="196" spans="2:6">
      <c r="B196" s="27">
        <v>3</v>
      </c>
      <c r="C196" s="415" t="s">
        <v>915</v>
      </c>
      <c r="D196" s="415"/>
      <c r="E196" s="100"/>
      <c r="F196" s="28"/>
    </row>
    <row r="197" spans="2:6" ht="26.15" customHeight="1">
      <c r="B197" s="27">
        <v>4</v>
      </c>
      <c r="C197" s="415" t="s">
        <v>916</v>
      </c>
      <c r="D197" s="415"/>
      <c r="E197" s="100"/>
      <c r="F197" s="28"/>
    </row>
    <row r="198" spans="2:6">
      <c r="B198" s="27">
        <v>5</v>
      </c>
      <c r="C198" s="415" t="s">
        <v>917</v>
      </c>
      <c r="D198" s="415"/>
      <c r="E198" s="100"/>
      <c r="F198" s="28"/>
    </row>
    <row r="199" spans="2:6">
      <c r="B199" s="27">
        <v>6</v>
      </c>
      <c r="C199" s="415" t="s">
        <v>918</v>
      </c>
      <c r="D199" s="415"/>
      <c r="E199" s="100"/>
      <c r="F199" s="28"/>
    </row>
    <row r="200" spans="2:6">
      <c r="B200" s="27">
        <v>7</v>
      </c>
      <c r="C200" s="415" t="s">
        <v>919</v>
      </c>
      <c r="D200" s="415"/>
      <c r="E200" s="100"/>
      <c r="F200" s="28"/>
    </row>
    <row r="201" spans="2:6" ht="30" customHeight="1">
      <c r="B201" s="27">
        <v>8</v>
      </c>
      <c r="C201" s="415" t="s">
        <v>920</v>
      </c>
      <c r="D201" s="415"/>
      <c r="E201" s="100"/>
      <c r="F201" s="28"/>
    </row>
    <row r="202" spans="2:6">
      <c r="B202" s="27">
        <v>9</v>
      </c>
      <c r="C202" s="415" t="s">
        <v>921</v>
      </c>
      <c r="D202" s="415"/>
      <c r="E202" s="100"/>
      <c r="F202" s="28"/>
    </row>
    <row r="203" spans="2:6">
      <c r="B203" s="27">
        <v>10</v>
      </c>
      <c r="C203" s="415" t="s">
        <v>922</v>
      </c>
      <c r="D203" s="415"/>
      <c r="E203" s="100"/>
      <c r="F203" s="28"/>
    </row>
    <row r="204" spans="2:6">
      <c r="B204" s="27">
        <v>11</v>
      </c>
      <c r="C204" s="415" t="s">
        <v>923</v>
      </c>
      <c r="D204" s="415"/>
      <c r="E204" s="100"/>
      <c r="F204" s="28"/>
    </row>
    <row r="205" spans="2:6">
      <c r="B205" s="27">
        <v>12</v>
      </c>
      <c r="C205" s="415" t="s">
        <v>924</v>
      </c>
      <c r="D205" s="415"/>
      <c r="E205" s="100"/>
      <c r="F205" s="28"/>
    </row>
    <row r="206" spans="2:6">
      <c r="B206" s="27">
        <v>13</v>
      </c>
      <c r="C206" s="415" t="s">
        <v>925</v>
      </c>
      <c r="D206" s="415"/>
      <c r="E206" s="100"/>
      <c r="F206" s="28"/>
    </row>
    <row r="207" spans="2:6">
      <c r="B207" s="27">
        <v>14</v>
      </c>
      <c r="C207" s="415" t="s">
        <v>926</v>
      </c>
      <c r="D207" s="415"/>
      <c r="E207" s="100"/>
      <c r="F207" s="28"/>
    </row>
    <row r="208" spans="2:6">
      <c r="B208" s="27">
        <v>15</v>
      </c>
      <c r="C208" s="415" t="s">
        <v>927</v>
      </c>
      <c r="D208" s="415"/>
      <c r="E208" s="100"/>
      <c r="F208" s="28"/>
    </row>
    <row r="209" spans="2:6">
      <c r="B209" s="27">
        <v>16</v>
      </c>
      <c r="C209" s="415" t="s">
        <v>928</v>
      </c>
      <c r="D209" s="415"/>
      <c r="E209" s="100"/>
      <c r="F209" s="28"/>
    </row>
    <row r="210" spans="2:6">
      <c r="B210" s="27">
        <v>17</v>
      </c>
      <c r="C210" s="415" t="s">
        <v>929</v>
      </c>
      <c r="D210" s="415"/>
      <c r="E210" s="100"/>
      <c r="F210" s="28"/>
    </row>
    <row r="211" spans="2:6">
      <c r="B211" s="27">
        <v>18</v>
      </c>
      <c r="C211" s="654" t="s">
        <v>930</v>
      </c>
      <c r="D211" s="654"/>
      <c r="E211" s="29"/>
      <c r="F211" s="30"/>
    </row>
    <row r="212" spans="2:6" ht="15" thickBot="1">
      <c r="B212" s="27">
        <v>19</v>
      </c>
      <c r="C212" s="654" t="s">
        <v>931</v>
      </c>
      <c r="D212" s="654"/>
      <c r="E212" s="29"/>
      <c r="F212" s="30"/>
    </row>
    <row r="213" spans="2:6" ht="15" thickBot="1">
      <c r="B213" s="655" t="s">
        <v>31</v>
      </c>
      <c r="C213" s="656"/>
      <c r="D213" s="656"/>
      <c r="E213" s="656">
        <f>COUNTIF(E194:E212,"X")</f>
        <v>0</v>
      </c>
      <c r="F213" s="657"/>
    </row>
    <row r="214" spans="2:6" ht="64.5" customHeight="1">
      <c r="B214" s="658" t="s">
        <v>124</v>
      </c>
      <c r="C214" s="658"/>
      <c r="D214" s="658"/>
      <c r="E214" s="658"/>
      <c r="F214" s="658"/>
    </row>
    <row r="215" spans="2:6">
      <c r="B215" s="653" t="s">
        <v>121</v>
      </c>
      <c r="C215" s="653"/>
      <c r="D215" s="653"/>
      <c r="E215" s="653"/>
      <c r="F215" s="653"/>
    </row>
    <row r="216" spans="2:6">
      <c r="B216" s="653" t="s">
        <v>122</v>
      </c>
      <c r="C216" s="653"/>
      <c r="D216" s="653"/>
      <c r="E216" s="653"/>
      <c r="F216" s="653"/>
    </row>
    <row r="217" spans="2:6">
      <c r="B217" s="653" t="s">
        <v>123</v>
      </c>
      <c r="C217" s="653"/>
      <c r="D217" s="653"/>
      <c r="E217" s="653"/>
      <c r="F217" s="653"/>
    </row>
    <row r="219" spans="2:6" ht="15" thickBot="1">
      <c r="B219" s="665" t="s">
        <v>890</v>
      </c>
      <c r="C219" s="665"/>
      <c r="D219" s="665"/>
      <c r="E219" s="665"/>
      <c r="F219" s="665"/>
    </row>
    <row r="220" spans="2:6" ht="18.5" thickBot="1">
      <c r="B220" s="666" t="s">
        <v>37</v>
      </c>
      <c r="C220" s="667"/>
      <c r="D220" s="667"/>
      <c r="E220" s="667"/>
      <c r="F220" s="668"/>
    </row>
    <row r="221" spans="2:6">
      <c r="B221" s="669" t="s">
        <v>120</v>
      </c>
      <c r="C221" s="670"/>
      <c r="D221" s="670"/>
      <c r="E221" s="670"/>
      <c r="F221" s="671"/>
    </row>
    <row r="222" spans="2:6" ht="33.65" customHeight="1" thickBot="1">
      <c r="B222" s="675" t="s">
        <v>1269</v>
      </c>
      <c r="C222" s="676"/>
      <c r="D222" s="676"/>
      <c r="E222" s="676"/>
      <c r="F222" s="677"/>
    </row>
    <row r="223" spans="2:6">
      <c r="B223" s="659" t="s">
        <v>36</v>
      </c>
      <c r="C223" s="661" t="s">
        <v>35</v>
      </c>
      <c r="D223" s="661"/>
      <c r="E223" s="661" t="s">
        <v>34</v>
      </c>
      <c r="F223" s="663"/>
    </row>
    <row r="224" spans="2:6" ht="15" thickBot="1">
      <c r="B224" s="660"/>
      <c r="C224" s="662"/>
      <c r="D224" s="662"/>
      <c r="E224" s="286" t="s">
        <v>33</v>
      </c>
      <c r="F224" s="23" t="s">
        <v>32</v>
      </c>
    </row>
    <row r="225" spans="2:6">
      <c r="B225" s="24">
        <v>1</v>
      </c>
      <c r="C225" s="664" t="s">
        <v>913</v>
      </c>
      <c r="D225" s="664"/>
      <c r="E225" s="25"/>
      <c r="F225" s="26" t="s">
        <v>1062</v>
      </c>
    </row>
    <row r="226" spans="2:6">
      <c r="B226" s="27">
        <v>2</v>
      </c>
      <c r="C226" s="415" t="s">
        <v>914</v>
      </c>
      <c r="D226" s="415"/>
      <c r="E226" s="100"/>
      <c r="F226" s="28" t="s">
        <v>1062</v>
      </c>
    </row>
    <row r="227" spans="2:6">
      <c r="B227" s="27">
        <v>3</v>
      </c>
      <c r="C227" s="415" t="s">
        <v>915</v>
      </c>
      <c r="D227" s="415"/>
      <c r="E227" s="100" t="s">
        <v>1062</v>
      </c>
      <c r="F227" s="28"/>
    </row>
    <row r="228" spans="2:6" ht="26.15" customHeight="1">
      <c r="B228" s="27">
        <v>4</v>
      </c>
      <c r="C228" s="415" t="s">
        <v>916</v>
      </c>
      <c r="D228" s="415"/>
      <c r="E228" s="100" t="s">
        <v>1062</v>
      </c>
      <c r="F228" s="28"/>
    </row>
    <row r="229" spans="2:6">
      <c r="B229" s="27">
        <v>5</v>
      </c>
      <c r="C229" s="415" t="s">
        <v>917</v>
      </c>
      <c r="D229" s="415"/>
      <c r="E229" s="100" t="s">
        <v>1062</v>
      </c>
      <c r="F229" s="28"/>
    </row>
    <row r="230" spans="2:6">
      <c r="B230" s="27">
        <v>6</v>
      </c>
      <c r="C230" s="415" t="s">
        <v>918</v>
      </c>
      <c r="D230" s="415"/>
      <c r="E230" s="100" t="s">
        <v>1062</v>
      </c>
      <c r="F230" s="28"/>
    </row>
    <row r="231" spans="2:6">
      <c r="B231" s="27">
        <v>7</v>
      </c>
      <c r="C231" s="415" t="s">
        <v>919</v>
      </c>
      <c r="D231" s="415"/>
      <c r="E231" s="100"/>
      <c r="F231" s="28" t="s">
        <v>1062</v>
      </c>
    </row>
    <row r="232" spans="2:6" ht="30" customHeight="1">
      <c r="B232" s="27">
        <v>8</v>
      </c>
      <c r="C232" s="415" t="s">
        <v>920</v>
      </c>
      <c r="D232" s="415"/>
      <c r="E232" s="100"/>
      <c r="F232" s="28" t="s">
        <v>1062</v>
      </c>
    </row>
    <row r="233" spans="2:6">
      <c r="B233" s="27">
        <v>9</v>
      </c>
      <c r="C233" s="415" t="s">
        <v>921</v>
      </c>
      <c r="D233" s="415"/>
      <c r="E233" s="100"/>
      <c r="F233" s="28" t="s">
        <v>1062</v>
      </c>
    </row>
    <row r="234" spans="2:6">
      <c r="B234" s="27">
        <v>10</v>
      </c>
      <c r="C234" s="415" t="s">
        <v>922</v>
      </c>
      <c r="D234" s="415"/>
      <c r="E234" s="100"/>
      <c r="F234" s="28" t="s">
        <v>1062</v>
      </c>
    </row>
    <row r="235" spans="2:6">
      <c r="B235" s="27">
        <v>11</v>
      </c>
      <c r="C235" s="415" t="s">
        <v>923</v>
      </c>
      <c r="D235" s="415"/>
      <c r="E235" s="100"/>
      <c r="F235" s="28" t="s">
        <v>1062</v>
      </c>
    </row>
    <row r="236" spans="2:6">
      <c r="B236" s="27">
        <v>12</v>
      </c>
      <c r="C236" s="415" t="s">
        <v>924</v>
      </c>
      <c r="D236" s="415"/>
      <c r="E236" s="100" t="s">
        <v>1062</v>
      </c>
      <c r="F236" s="28"/>
    </row>
    <row r="237" spans="2:6">
      <c r="B237" s="27">
        <v>13</v>
      </c>
      <c r="C237" s="415" t="s">
        <v>925</v>
      </c>
      <c r="D237" s="415"/>
      <c r="E237" s="100"/>
      <c r="F237" s="28" t="s">
        <v>1062</v>
      </c>
    </row>
    <row r="238" spans="2:6">
      <c r="B238" s="27">
        <v>14</v>
      </c>
      <c r="C238" s="415" t="s">
        <v>926</v>
      </c>
      <c r="D238" s="415"/>
      <c r="E238" s="100"/>
      <c r="F238" s="28" t="s">
        <v>1062</v>
      </c>
    </row>
    <row r="239" spans="2:6">
      <c r="B239" s="27">
        <v>15</v>
      </c>
      <c r="C239" s="415" t="s">
        <v>927</v>
      </c>
      <c r="D239" s="415"/>
      <c r="E239" s="100"/>
      <c r="F239" s="28" t="s">
        <v>1062</v>
      </c>
    </row>
    <row r="240" spans="2:6">
      <c r="B240" s="27">
        <v>16</v>
      </c>
      <c r="C240" s="415" t="s">
        <v>928</v>
      </c>
      <c r="D240" s="415"/>
      <c r="E240" s="100"/>
      <c r="F240" s="28" t="s">
        <v>1062</v>
      </c>
    </row>
    <row r="241" spans="2:6">
      <c r="B241" s="27">
        <v>17</v>
      </c>
      <c r="C241" s="415" t="s">
        <v>929</v>
      </c>
      <c r="D241" s="415"/>
      <c r="E241" s="100"/>
      <c r="F241" s="28" t="s">
        <v>1062</v>
      </c>
    </row>
    <row r="242" spans="2:6">
      <c r="B242" s="27">
        <v>18</v>
      </c>
      <c r="C242" s="654" t="s">
        <v>930</v>
      </c>
      <c r="D242" s="654"/>
      <c r="E242" s="29"/>
      <c r="F242" s="30" t="s">
        <v>1062</v>
      </c>
    </row>
    <row r="243" spans="2:6" ht="15" thickBot="1">
      <c r="B243" s="27">
        <v>19</v>
      </c>
      <c r="C243" s="654" t="s">
        <v>931</v>
      </c>
      <c r="D243" s="654"/>
      <c r="E243" s="29"/>
      <c r="F243" s="30" t="s">
        <v>1062</v>
      </c>
    </row>
    <row r="244" spans="2:6" ht="15" thickBot="1">
      <c r="B244" s="655" t="s">
        <v>31</v>
      </c>
      <c r="C244" s="656"/>
      <c r="D244" s="656"/>
      <c r="E244" s="656">
        <f>COUNTIF(E225:E243,"X")</f>
        <v>5</v>
      </c>
      <c r="F244" s="657"/>
    </row>
    <row r="245" spans="2:6" ht="64.5" customHeight="1">
      <c r="B245" s="658" t="s">
        <v>124</v>
      </c>
      <c r="C245" s="658"/>
      <c r="D245" s="658"/>
      <c r="E245" s="658"/>
      <c r="F245" s="658"/>
    </row>
    <row r="246" spans="2:6">
      <c r="B246" s="653" t="s">
        <v>121</v>
      </c>
      <c r="C246" s="653"/>
      <c r="D246" s="653"/>
      <c r="E246" s="653"/>
      <c r="F246" s="653"/>
    </row>
    <row r="247" spans="2:6">
      <c r="B247" s="653" t="s">
        <v>122</v>
      </c>
      <c r="C247" s="653"/>
      <c r="D247" s="653"/>
      <c r="E247" s="653"/>
      <c r="F247" s="653"/>
    </row>
    <row r="248" spans="2:6">
      <c r="B248" s="653" t="s">
        <v>123</v>
      </c>
      <c r="C248" s="653"/>
      <c r="D248" s="653"/>
      <c r="E248" s="653"/>
      <c r="F248" s="653"/>
    </row>
    <row r="250" spans="2:6" ht="15" thickBot="1">
      <c r="B250" s="665" t="s">
        <v>890</v>
      </c>
      <c r="C250" s="665"/>
      <c r="D250" s="665"/>
      <c r="E250" s="665"/>
      <c r="F250" s="665"/>
    </row>
    <row r="251" spans="2:6" ht="18.5" thickBot="1">
      <c r="B251" s="666" t="s">
        <v>37</v>
      </c>
      <c r="C251" s="667"/>
      <c r="D251" s="667"/>
      <c r="E251" s="667"/>
      <c r="F251" s="668"/>
    </row>
    <row r="252" spans="2:6">
      <c r="B252" s="669" t="s">
        <v>120</v>
      </c>
      <c r="C252" s="670"/>
      <c r="D252" s="670"/>
      <c r="E252" s="670"/>
      <c r="F252" s="671"/>
    </row>
    <row r="253" spans="2:6" ht="33.65" customHeight="1" thickBot="1">
      <c r="B253" s="675" t="s">
        <v>1270</v>
      </c>
      <c r="C253" s="676"/>
      <c r="D253" s="676"/>
      <c r="E253" s="676"/>
      <c r="F253" s="677"/>
    </row>
    <row r="254" spans="2:6">
      <c r="B254" s="659" t="s">
        <v>36</v>
      </c>
      <c r="C254" s="661" t="s">
        <v>35</v>
      </c>
      <c r="D254" s="661"/>
      <c r="E254" s="661" t="s">
        <v>34</v>
      </c>
      <c r="F254" s="663"/>
    </row>
    <row r="255" spans="2:6" ht="15" thickBot="1">
      <c r="B255" s="660"/>
      <c r="C255" s="662"/>
      <c r="D255" s="662"/>
      <c r="E255" s="286" t="s">
        <v>33</v>
      </c>
      <c r="F255" s="23" t="s">
        <v>32</v>
      </c>
    </row>
    <row r="256" spans="2:6">
      <c r="B256" s="24">
        <v>1</v>
      </c>
      <c r="C256" s="664" t="s">
        <v>913</v>
      </c>
      <c r="D256" s="664"/>
      <c r="E256" s="25"/>
      <c r="F256" s="26" t="s">
        <v>1062</v>
      </c>
    </row>
    <row r="257" spans="2:6">
      <c r="B257" s="27">
        <v>2</v>
      </c>
      <c r="C257" s="415" t="s">
        <v>914</v>
      </c>
      <c r="D257" s="415"/>
      <c r="E257" s="100"/>
      <c r="F257" s="28" t="s">
        <v>1062</v>
      </c>
    </row>
    <row r="258" spans="2:6">
      <c r="B258" s="27">
        <v>3</v>
      </c>
      <c r="C258" s="415" t="s">
        <v>915</v>
      </c>
      <c r="D258" s="415"/>
      <c r="E258" s="100" t="s">
        <v>1062</v>
      </c>
      <c r="F258" s="28"/>
    </row>
    <row r="259" spans="2:6" ht="26.15" customHeight="1">
      <c r="B259" s="27">
        <v>4</v>
      </c>
      <c r="C259" s="415" t="s">
        <v>916</v>
      </c>
      <c r="D259" s="415"/>
      <c r="E259" s="100" t="s">
        <v>1062</v>
      </c>
      <c r="F259" s="28"/>
    </row>
    <row r="260" spans="2:6">
      <c r="B260" s="27">
        <v>5</v>
      </c>
      <c r="C260" s="415" t="s">
        <v>917</v>
      </c>
      <c r="D260" s="415"/>
      <c r="E260" s="100" t="s">
        <v>1062</v>
      </c>
      <c r="F260" s="28"/>
    </row>
    <row r="261" spans="2:6">
      <c r="B261" s="27">
        <v>6</v>
      </c>
      <c r="C261" s="415" t="s">
        <v>918</v>
      </c>
      <c r="D261" s="415"/>
      <c r="E261" s="100" t="s">
        <v>1062</v>
      </c>
      <c r="F261" s="28"/>
    </row>
    <row r="262" spans="2:6">
      <c r="B262" s="27">
        <v>7</v>
      </c>
      <c r="C262" s="415" t="s">
        <v>919</v>
      </c>
      <c r="D262" s="415"/>
      <c r="E262" s="100"/>
      <c r="F262" s="28" t="s">
        <v>1062</v>
      </c>
    </row>
    <row r="263" spans="2:6" ht="30" customHeight="1">
      <c r="B263" s="27">
        <v>8</v>
      </c>
      <c r="C263" s="415" t="s">
        <v>920</v>
      </c>
      <c r="D263" s="415"/>
      <c r="E263" s="100"/>
      <c r="F263" s="28" t="s">
        <v>1062</v>
      </c>
    </row>
    <row r="264" spans="2:6">
      <c r="B264" s="27">
        <v>9</v>
      </c>
      <c r="C264" s="415" t="s">
        <v>921</v>
      </c>
      <c r="D264" s="415"/>
      <c r="E264" s="100"/>
      <c r="F264" s="28" t="s">
        <v>1062</v>
      </c>
    </row>
    <row r="265" spans="2:6">
      <c r="B265" s="27">
        <v>10</v>
      </c>
      <c r="C265" s="415" t="s">
        <v>922</v>
      </c>
      <c r="D265" s="415"/>
      <c r="E265" s="100"/>
      <c r="F265" s="28" t="s">
        <v>1062</v>
      </c>
    </row>
    <row r="266" spans="2:6">
      <c r="B266" s="27">
        <v>11</v>
      </c>
      <c r="C266" s="415" t="s">
        <v>923</v>
      </c>
      <c r="D266" s="415"/>
      <c r="E266" s="100"/>
      <c r="F266" s="28" t="s">
        <v>1062</v>
      </c>
    </row>
    <row r="267" spans="2:6">
      <c r="B267" s="27">
        <v>12</v>
      </c>
      <c r="C267" s="415" t="s">
        <v>924</v>
      </c>
      <c r="D267" s="415"/>
      <c r="E267" s="100" t="s">
        <v>1062</v>
      </c>
      <c r="F267" s="28"/>
    </row>
    <row r="268" spans="2:6">
      <c r="B268" s="27">
        <v>13</v>
      </c>
      <c r="C268" s="415" t="s">
        <v>925</v>
      </c>
      <c r="D268" s="415"/>
      <c r="E268" s="100"/>
      <c r="F268" s="28" t="s">
        <v>1062</v>
      </c>
    </row>
    <row r="269" spans="2:6">
      <c r="B269" s="27">
        <v>14</v>
      </c>
      <c r="C269" s="415" t="s">
        <v>926</v>
      </c>
      <c r="D269" s="415"/>
      <c r="E269" s="100"/>
      <c r="F269" s="28" t="s">
        <v>1062</v>
      </c>
    </row>
    <row r="270" spans="2:6">
      <c r="B270" s="27">
        <v>15</v>
      </c>
      <c r="C270" s="415" t="s">
        <v>927</v>
      </c>
      <c r="D270" s="415"/>
      <c r="E270" s="100"/>
      <c r="F270" s="28" t="s">
        <v>1062</v>
      </c>
    </row>
    <row r="271" spans="2:6">
      <c r="B271" s="27">
        <v>16</v>
      </c>
      <c r="C271" s="415" t="s">
        <v>928</v>
      </c>
      <c r="D271" s="415"/>
      <c r="E271" s="100"/>
      <c r="F271" s="28" t="s">
        <v>1062</v>
      </c>
    </row>
    <row r="272" spans="2:6">
      <c r="B272" s="27">
        <v>17</v>
      </c>
      <c r="C272" s="415" t="s">
        <v>929</v>
      </c>
      <c r="D272" s="415"/>
      <c r="E272" s="100"/>
      <c r="F272" s="28" t="s">
        <v>1062</v>
      </c>
    </row>
    <row r="273" spans="2:6">
      <c r="B273" s="27">
        <v>18</v>
      </c>
      <c r="C273" s="654" t="s">
        <v>930</v>
      </c>
      <c r="D273" s="654"/>
      <c r="E273" s="29"/>
      <c r="F273" s="30" t="s">
        <v>1062</v>
      </c>
    </row>
    <row r="274" spans="2:6" ht="15" thickBot="1">
      <c r="B274" s="27">
        <v>19</v>
      </c>
      <c r="C274" s="654" t="s">
        <v>931</v>
      </c>
      <c r="D274" s="654"/>
      <c r="E274" s="29"/>
      <c r="F274" s="30" t="s">
        <v>1062</v>
      </c>
    </row>
    <row r="275" spans="2:6" ht="15" thickBot="1">
      <c r="B275" s="655" t="s">
        <v>31</v>
      </c>
      <c r="C275" s="656"/>
      <c r="D275" s="656"/>
      <c r="E275" s="656">
        <f>COUNTIF(E256:E274,"X")</f>
        <v>5</v>
      </c>
      <c r="F275" s="657"/>
    </row>
    <row r="276" spans="2:6" ht="64.5" customHeight="1">
      <c r="B276" s="658" t="s">
        <v>124</v>
      </c>
      <c r="C276" s="658"/>
      <c r="D276" s="658"/>
      <c r="E276" s="658"/>
      <c r="F276" s="658"/>
    </row>
    <row r="277" spans="2:6">
      <c r="B277" s="653" t="s">
        <v>121</v>
      </c>
      <c r="C277" s="653"/>
      <c r="D277" s="653"/>
      <c r="E277" s="653"/>
      <c r="F277" s="653"/>
    </row>
    <row r="278" spans="2:6">
      <c r="B278" s="653" t="s">
        <v>122</v>
      </c>
      <c r="C278" s="653"/>
      <c r="D278" s="653"/>
      <c r="E278" s="653"/>
      <c r="F278" s="653"/>
    </row>
    <row r="279" spans="2:6">
      <c r="B279" s="653" t="s">
        <v>123</v>
      </c>
      <c r="C279" s="653"/>
      <c r="D279" s="653"/>
      <c r="E279" s="653"/>
      <c r="F279" s="653"/>
    </row>
    <row r="281" spans="2:6" ht="15" thickBot="1">
      <c r="B281" s="665" t="s">
        <v>960</v>
      </c>
      <c r="C281" s="665"/>
      <c r="D281" s="665"/>
      <c r="E281" s="665"/>
      <c r="F281" s="665"/>
    </row>
    <row r="282" spans="2:6" ht="18.5" thickBot="1">
      <c r="B282" s="666" t="s">
        <v>37</v>
      </c>
      <c r="C282" s="667"/>
      <c r="D282" s="667"/>
      <c r="E282" s="667"/>
      <c r="F282" s="668"/>
    </row>
    <row r="283" spans="2:6">
      <c r="B283" s="669" t="s">
        <v>120</v>
      </c>
      <c r="C283" s="670"/>
      <c r="D283" s="670"/>
      <c r="E283" s="670"/>
      <c r="F283" s="671"/>
    </row>
    <row r="284" spans="2:6" ht="33.65" customHeight="1" thickBot="1">
      <c r="B284" s="675"/>
      <c r="C284" s="676"/>
      <c r="D284" s="676"/>
      <c r="E284" s="676"/>
      <c r="F284" s="677"/>
    </row>
    <row r="285" spans="2:6">
      <c r="B285" s="659" t="s">
        <v>36</v>
      </c>
      <c r="C285" s="661" t="s">
        <v>35</v>
      </c>
      <c r="D285" s="661"/>
      <c r="E285" s="661" t="s">
        <v>34</v>
      </c>
      <c r="F285" s="663"/>
    </row>
    <row r="286" spans="2:6" ht="15" thickBot="1">
      <c r="B286" s="660"/>
      <c r="C286" s="662"/>
      <c r="D286" s="662"/>
      <c r="E286" s="286" t="s">
        <v>33</v>
      </c>
      <c r="F286" s="23" t="s">
        <v>32</v>
      </c>
    </row>
    <row r="287" spans="2:6">
      <c r="B287" s="24">
        <v>1</v>
      </c>
      <c r="C287" s="664" t="s">
        <v>913</v>
      </c>
      <c r="D287" s="664"/>
      <c r="E287" s="25"/>
      <c r="F287" s="26"/>
    </row>
    <row r="288" spans="2:6">
      <c r="B288" s="27">
        <v>2</v>
      </c>
      <c r="C288" s="415" t="s">
        <v>914</v>
      </c>
      <c r="D288" s="415"/>
      <c r="E288" s="100"/>
      <c r="F288" s="28"/>
    </row>
    <row r="289" spans="2:6">
      <c r="B289" s="27">
        <v>3</v>
      </c>
      <c r="C289" s="415" t="s">
        <v>915</v>
      </c>
      <c r="D289" s="415"/>
      <c r="E289" s="100"/>
      <c r="F289" s="28"/>
    </row>
    <row r="290" spans="2:6" ht="26.15" customHeight="1">
      <c r="B290" s="27">
        <v>4</v>
      </c>
      <c r="C290" s="415" t="s">
        <v>916</v>
      </c>
      <c r="D290" s="415"/>
      <c r="E290" s="100"/>
      <c r="F290" s="28"/>
    </row>
    <row r="291" spans="2:6">
      <c r="B291" s="27">
        <v>5</v>
      </c>
      <c r="C291" s="415" t="s">
        <v>917</v>
      </c>
      <c r="D291" s="415"/>
      <c r="E291" s="100"/>
      <c r="F291" s="28"/>
    </row>
    <row r="292" spans="2:6">
      <c r="B292" s="27">
        <v>6</v>
      </c>
      <c r="C292" s="415" t="s">
        <v>918</v>
      </c>
      <c r="D292" s="415"/>
      <c r="E292" s="100"/>
      <c r="F292" s="28"/>
    </row>
    <row r="293" spans="2:6">
      <c r="B293" s="27">
        <v>7</v>
      </c>
      <c r="C293" s="415" t="s">
        <v>919</v>
      </c>
      <c r="D293" s="415"/>
      <c r="E293" s="100"/>
      <c r="F293" s="28"/>
    </row>
    <row r="294" spans="2:6" ht="30" customHeight="1">
      <c r="B294" s="27">
        <v>8</v>
      </c>
      <c r="C294" s="415" t="s">
        <v>920</v>
      </c>
      <c r="D294" s="415"/>
      <c r="E294" s="100"/>
      <c r="F294" s="28"/>
    </row>
    <row r="295" spans="2:6">
      <c r="B295" s="27">
        <v>9</v>
      </c>
      <c r="C295" s="415" t="s">
        <v>921</v>
      </c>
      <c r="D295" s="415"/>
      <c r="E295" s="100"/>
      <c r="F295" s="28"/>
    </row>
    <row r="296" spans="2:6">
      <c r="B296" s="27">
        <v>10</v>
      </c>
      <c r="C296" s="415" t="s">
        <v>922</v>
      </c>
      <c r="D296" s="415"/>
      <c r="E296" s="100"/>
      <c r="F296" s="28"/>
    </row>
    <row r="297" spans="2:6">
      <c r="B297" s="27">
        <v>11</v>
      </c>
      <c r="C297" s="415" t="s">
        <v>923</v>
      </c>
      <c r="D297" s="415"/>
      <c r="E297" s="100"/>
      <c r="F297" s="28"/>
    </row>
    <row r="298" spans="2:6">
      <c r="B298" s="27">
        <v>12</v>
      </c>
      <c r="C298" s="415" t="s">
        <v>924</v>
      </c>
      <c r="D298" s="415"/>
      <c r="E298" s="100"/>
      <c r="F298" s="28"/>
    </row>
    <row r="299" spans="2:6">
      <c r="B299" s="27">
        <v>13</v>
      </c>
      <c r="C299" s="415" t="s">
        <v>925</v>
      </c>
      <c r="D299" s="415"/>
      <c r="E299" s="100"/>
      <c r="F299" s="28"/>
    </row>
    <row r="300" spans="2:6">
      <c r="B300" s="27">
        <v>14</v>
      </c>
      <c r="C300" s="415" t="s">
        <v>926</v>
      </c>
      <c r="D300" s="415"/>
      <c r="E300" s="100"/>
      <c r="F300" s="28"/>
    </row>
    <row r="301" spans="2:6">
      <c r="B301" s="27">
        <v>15</v>
      </c>
      <c r="C301" s="415" t="s">
        <v>927</v>
      </c>
      <c r="D301" s="415"/>
      <c r="E301" s="100"/>
      <c r="F301" s="28"/>
    </row>
    <row r="302" spans="2:6">
      <c r="B302" s="27">
        <v>16</v>
      </c>
      <c r="C302" s="415" t="s">
        <v>928</v>
      </c>
      <c r="D302" s="415"/>
      <c r="E302" s="100"/>
      <c r="F302" s="28"/>
    </row>
    <row r="303" spans="2:6">
      <c r="B303" s="27">
        <v>17</v>
      </c>
      <c r="C303" s="415" t="s">
        <v>929</v>
      </c>
      <c r="D303" s="415"/>
      <c r="E303" s="100"/>
      <c r="F303" s="28"/>
    </row>
    <row r="304" spans="2:6">
      <c r="B304" s="27">
        <v>18</v>
      </c>
      <c r="C304" s="654" t="s">
        <v>930</v>
      </c>
      <c r="D304" s="654"/>
      <c r="E304" s="29"/>
      <c r="F304" s="30"/>
    </row>
    <row r="305" spans="2:6" ht="15" thickBot="1">
      <c r="B305" s="27">
        <v>19</v>
      </c>
      <c r="C305" s="654" t="s">
        <v>931</v>
      </c>
      <c r="D305" s="654"/>
      <c r="E305" s="29"/>
      <c r="F305" s="30"/>
    </row>
    <row r="306" spans="2:6" ht="15" thickBot="1">
      <c r="B306" s="655" t="s">
        <v>31</v>
      </c>
      <c r="C306" s="656"/>
      <c r="D306" s="656"/>
      <c r="E306" s="656">
        <f>COUNTIF(E287:E305,"X")</f>
        <v>0</v>
      </c>
      <c r="F306" s="657"/>
    </row>
    <row r="307" spans="2:6" ht="64.5" customHeight="1">
      <c r="B307" s="658" t="s">
        <v>124</v>
      </c>
      <c r="C307" s="658"/>
      <c r="D307" s="658"/>
      <c r="E307" s="658"/>
      <c r="F307" s="658"/>
    </row>
    <row r="308" spans="2:6">
      <c r="B308" s="653" t="s">
        <v>121</v>
      </c>
      <c r="C308" s="653"/>
      <c r="D308" s="653"/>
      <c r="E308" s="653"/>
      <c r="F308" s="653"/>
    </row>
    <row r="309" spans="2:6">
      <c r="B309" s="653" t="s">
        <v>122</v>
      </c>
      <c r="C309" s="653"/>
      <c r="D309" s="653"/>
      <c r="E309" s="653"/>
      <c r="F309" s="653"/>
    </row>
    <row r="310" spans="2:6">
      <c r="B310" s="653" t="s">
        <v>123</v>
      </c>
      <c r="C310" s="653"/>
      <c r="D310" s="653"/>
      <c r="E310" s="653"/>
      <c r="F310" s="653"/>
    </row>
    <row r="312" spans="2:6" ht="15" thickBot="1">
      <c r="B312" s="665" t="s">
        <v>889</v>
      </c>
      <c r="C312" s="665"/>
      <c r="D312" s="665"/>
      <c r="E312" s="665"/>
      <c r="F312" s="665"/>
    </row>
    <row r="313" spans="2:6" ht="18.5" thickBot="1">
      <c r="B313" s="666" t="s">
        <v>37</v>
      </c>
      <c r="C313" s="667"/>
      <c r="D313" s="667"/>
      <c r="E313" s="667"/>
      <c r="F313" s="668"/>
    </row>
    <row r="314" spans="2:6">
      <c r="B314" s="669" t="s">
        <v>120</v>
      </c>
      <c r="C314" s="670"/>
      <c r="D314" s="670"/>
      <c r="E314" s="670"/>
      <c r="F314" s="671"/>
    </row>
    <row r="315" spans="2:6" ht="33.65" customHeight="1" thickBot="1">
      <c r="B315" s="675" t="s">
        <v>1285</v>
      </c>
      <c r="C315" s="676"/>
      <c r="D315" s="676"/>
      <c r="E315" s="676"/>
      <c r="F315" s="677"/>
    </row>
    <row r="316" spans="2:6">
      <c r="B316" s="659" t="s">
        <v>36</v>
      </c>
      <c r="C316" s="661" t="s">
        <v>35</v>
      </c>
      <c r="D316" s="661"/>
      <c r="E316" s="661" t="s">
        <v>34</v>
      </c>
      <c r="F316" s="663"/>
    </row>
    <row r="317" spans="2:6" ht="15" thickBot="1">
      <c r="B317" s="660"/>
      <c r="C317" s="662"/>
      <c r="D317" s="662"/>
      <c r="E317" s="286" t="s">
        <v>33</v>
      </c>
      <c r="F317" s="23" t="s">
        <v>32</v>
      </c>
    </row>
    <row r="318" spans="2:6">
      <c r="B318" s="24">
        <v>1</v>
      </c>
      <c r="C318" s="664" t="s">
        <v>913</v>
      </c>
      <c r="D318" s="664"/>
      <c r="E318" s="25"/>
      <c r="F318" s="26" t="s">
        <v>1062</v>
      </c>
    </row>
    <row r="319" spans="2:6">
      <c r="B319" s="27">
        <v>2</v>
      </c>
      <c r="C319" s="415" t="s">
        <v>914</v>
      </c>
      <c r="D319" s="415"/>
      <c r="E319" s="100"/>
      <c r="F319" s="28" t="s">
        <v>1062</v>
      </c>
    </row>
    <row r="320" spans="2:6">
      <c r="B320" s="27">
        <v>3</v>
      </c>
      <c r="C320" s="415" t="s">
        <v>915</v>
      </c>
      <c r="D320" s="415"/>
      <c r="E320" s="100" t="s">
        <v>1062</v>
      </c>
      <c r="F320" s="28"/>
    </row>
    <row r="321" spans="2:6" ht="26.15" customHeight="1">
      <c r="B321" s="27">
        <v>4</v>
      </c>
      <c r="C321" s="415" t="s">
        <v>916</v>
      </c>
      <c r="D321" s="415"/>
      <c r="E321" s="100" t="s">
        <v>1062</v>
      </c>
      <c r="F321" s="28"/>
    </row>
    <row r="322" spans="2:6">
      <c r="B322" s="27">
        <v>5</v>
      </c>
      <c r="C322" s="415" t="s">
        <v>917</v>
      </c>
      <c r="D322" s="415"/>
      <c r="E322" s="100" t="s">
        <v>1062</v>
      </c>
      <c r="F322" s="28"/>
    </row>
    <row r="323" spans="2:6">
      <c r="B323" s="27">
        <v>6</v>
      </c>
      <c r="C323" s="415" t="s">
        <v>918</v>
      </c>
      <c r="D323" s="415"/>
      <c r="E323" s="100" t="s">
        <v>1062</v>
      </c>
      <c r="F323" s="28"/>
    </row>
    <row r="324" spans="2:6">
      <c r="B324" s="27">
        <v>7</v>
      </c>
      <c r="C324" s="415" t="s">
        <v>919</v>
      </c>
      <c r="D324" s="415"/>
      <c r="E324" s="100"/>
      <c r="F324" s="28" t="s">
        <v>1062</v>
      </c>
    </row>
    <row r="325" spans="2:6" ht="30" customHeight="1">
      <c r="B325" s="27">
        <v>8</v>
      </c>
      <c r="C325" s="415" t="s">
        <v>920</v>
      </c>
      <c r="D325" s="415"/>
      <c r="E325" s="100"/>
      <c r="F325" s="28" t="s">
        <v>1062</v>
      </c>
    </row>
    <row r="326" spans="2:6">
      <c r="B326" s="27">
        <v>9</v>
      </c>
      <c r="C326" s="415" t="s">
        <v>921</v>
      </c>
      <c r="D326" s="415"/>
      <c r="E326" s="100"/>
      <c r="F326" s="28" t="s">
        <v>1062</v>
      </c>
    </row>
    <row r="327" spans="2:6">
      <c r="B327" s="27">
        <v>10</v>
      </c>
      <c r="C327" s="415" t="s">
        <v>922</v>
      </c>
      <c r="D327" s="415"/>
      <c r="E327" s="100"/>
      <c r="F327" s="28" t="s">
        <v>1062</v>
      </c>
    </row>
    <row r="328" spans="2:6">
      <c r="B328" s="27">
        <v>11</v>
      </c>
      <c r="C328" s="415" t="s">
        <v>923</v>
      </c>
      <c r="D328" s="415"/>
      <c r="E328" s="100"/>
      <c r="F328" s="28" t="s">
        <v>1062</v>
      </c>
    </row>
    <row r="329" spans="2:6">
      <c r="B329" s="27">
        <v>12</v>
      </c>
      <c r="C329" s="415" t="s">
        <v>924</v>
      </c>
      <c r="D329" s="415"/>
      <c r="E329" s="100" t="s">
        <v>1062</v>
      </c>
      <c r="F329" s="28"/>
    </row>
    <row r="330" spans="2:6">
      <c r="B330" s="27">
        <v>13</v>
      </c>
      <c r="C330" s="415" t="s">
        <v>925</v>
      </c>
      <c r="D330" s="415"/>
      <c r="E330" s="100"/>
      <c r="F330" s="28" t="s">
        <v>1062</v>
      </c>
    </row>
    <row r="331" spans="2:6">
      <c r="B331" s="27">
        <v>14</v>
      </c>
      <c r="C331" s="415" t="s">
        <v>926</v>
      </c>
      <c r="D331" s="415"/>
      <c r="E331" s="100"/>
      <c r="F331" s="28" t="s">
        <v>1062</v>
      </c>
    </row>
    <row r="332" spans="2:6">
      <c r="B332" s="27">
        <v>15</v>
      </c>
      <c r="C332" s="415" t="s">
        <v>927</v>
      </c>
      <c r="D332" s="415"/>
      <c r="E332" s="100"/>
      <c r="F332" s="28" t="s">
        <v>1062</v>
      </c>
    </row>
    <row r="333" spans="2:6">
      <c r="B333" s="27">
        <v>16</v>
      </c>
      <c r="C333" s="415" t="s">
        <v>928</v>
      </c>
      <c r="D333" s="415"/>
      <c r="E333" s="100"/>
      <c r="F333" s="28" t="s">
        <v>1062</v>
      </c>
    </row>
    <row r="334" spans="2:6">
      <c r="B334" s="27">
        <v>17</v>
      </c>
      <c r="C334" s="415" t="s">
        <v>929</v>
      </c>
      <c r="D334" s="415"/>
      <c r="E334" s="100"/>
      <c r="F334" s="28" t="s">
        <v>1062</v>
      </c>
    </row>
    <row r="335" spans="2:6">
      <c r="B335" s="27">
        <v>18</v>
      </c>
      <c r="C335" s="654" t="s">
        <v>930</v>
      </c>
      <c r="D335" s="654"/>
      <c r="E335" s="29"/>
      <c r="F335" s="30" t="s">
        <v>1062</v>
      </c>
    </row>
    <row r="336" spans="2:6" ht="15" thickBot="1">
      <c r="B336" s="27">
        <v>19</v>
      </c>
      <c r="C336" s="654" t="s">
        <v>931</v>
      </c>
      <c r="D336" s="654"/>
      <c r="E336" s="29"/>
      <c r="F336" s="30" t="s">
        <v>1062</v>
      </c>
    </row>
    <row r="337" spans="2:6" ht="15" thickBot="1">
      <c r="B337" s="655" t="s">
        <v>31</v>
      </c>
      <c r="C337" s="656"/>
      <c r="D337" s="656"/>
      <c r="E337" s="656">
        <f>COUNTIF(E318:E336,"X")</f>
        <v>5</v>
      </c>
      <c r="F337" s="657"/>
    </row>
    <row r="338" spans="2:6" ht="64.5" customHeight="1">
      <c r="B338" s="658" t="s">
        <v>124</v>
      </c>
      <c r="C338" s="658"/>
      <c r="D338" s="658"/>
      <c r="E338" s="658"/>
      <c r="F338" s="658"/>
    </row>
    <row r="339" spans="2:6">
      <c r="B339" s="653" t="s">
        <v>121</v>
      </c>
      <c r="C339" s="653"/>
      <c r="D339" s="653"/>
      <c r="E339" s="653"/>
      <c r="F339" s="653"/>
    </row>
    <row r="340" spans="2:6">
      <c r="B340" s="653" t="s">
        <v>122</v>
      </c>
      <c r="C340" s="653"/>
      <c r="D340" s="653"/>
      <c r="E340" s="653"/>
      <c r="F340" s="653"/>
    </row>
    <row r="341" spans="2:6">
      <c r="B341" s="653" t="s">
        <v>123</v>
      </c>
      <c r="C341" s="653"/>
      <c r="D341" s="653"/>
      <c r="E341" s="653"/>
      <c r="F341" s="653"/>
    </row>
    <row r="343" spans="2:6" ht="15" thickBot="1">
      <c r="B343" s="665" t="s">
        <v>961</v>
      </c>
      <c r="C343" s="665"/>
      <c r="D343" s="665"/>
      <c r="E343" s="665"/>
      <c r="F343" s="665"/>
    </row>
    <row r="344" spans="2:6" ht="18.5" thickBot="1">
      <c r="B344" s="666" t="s">
        <v>37</v>
      </c>
      <c r="C344" s="667"/>
      <c r="D344" s="667"/>
      <c r="E344" s="667"/>
      <c r="F344" s="668"/>
    </row>
    <row r="345" spans="2:6">
      <c r="B345" s="669" t="s">
        <v>120</v>
      </c>
      <c r="C345" s="670"/>
      <c r="D345" s="670"/>
      <c r="E345" s="670"/>
      <c r="F345" s="671"/>
    </row>
    <row r="346" spans="2:6" ht="33.65" customHeight="1" thickBot="1">
      <c r="B346" s="675" t="s">
        <v>1290</v>
      </c>
      <c r="C346" s="676"/>
      <c r="D346" s="676"/>
      <c r="E346" s="676"/>
      <c r="F346" s="677"/>
    </row>
    <row r="347" spans="2:6">
      <c r="B347" s="659" t="s">
        <v>36</v>
      </c>
      <c r="C347" s="661" t="s">
        <v>35</v>
      </c>
      <c r="D347" s="661"/>
      <c r="E347" s="661" t="s">
        <v>34</v>
      </c>
      <c r="F347" s="663"/>
    </row>
    <row r="348" spans="2:6" ht="15" thickBot="1">
      <c r="B348" s="660"/>
      <c r="C348" s="662"/>
      <c r="D348" s="662"/>
      <c r="E348" s="286" t="s">
        <v>33</v>
      </c>
      <c r="F348" s="23" t="s">
        <v>32</v>
      </c>
    </row>
    <row r="349" spans="2:6">
      <c r="B349" s="24">
        <v>1</v>
      </c>
      <c r="C349" s="664" t="s">
        <v>913</v>
      </c>
      <c r="D349" s="664"/>
      <c r="E349" s="25"/>
      <c r="F349" s="26" t="s">
        <v>1062</v>
      </c>
    </row>
    <row r="350" spans="2:6">
      <c r="B350" s="27">
        <v>2</v>
      </c>
      <c r="C350" s="415" t="s">
        <v>914</v>
      </c>
      <c r="D350" s="415"/>
      <c r="E350" s="100"/>
      <c r="F350" s="28" t="s">
        <v>1062</v>
      </c>
    </row>
    <row r="351" spans="2:6">
      <c r="B351" s="27">
        <v>3</v>
      </c>
      <c r="C351" s="415" t="s">
        <v>915</v>
      </c>
      <c r="D351" s="415"/>
      <c r="E351" s="100" t="s">
        <v>1062</v>
      </c>
      <c r="F351" s="28"/>
    </row>
    <row r="352" spans="2:6" ht="26.15" customHeight="1">
      <c r="B352" s="27">
        <v>4</v>
      </c>
      <c r="C352" s="415" t="s">
        <v>916</v>
      </c>
      <c r="D352" s="415"/>
      <c r="E352" s="100" t="s">
        <v>1062</v>
      </c>
      <c r="F352" s="28"/>
    </row>
    <row r="353" spans="2:6">
      <c r="B353" s="27">
        <v>5</v>
      </c>
      <c r="C353" s="415" t="s">
        <v>917</v>
      </c>
      <c r="D353" s="415"/>
      <c r="E353" s="100" t="s">
        <v>1062</v>
      </c>
      <c r="F353" s="28"/>
    </row>
    <row r="354" spans="2:6">
      <c r="B354" s="27">
        <v>6</v>
      </c>
      <c r="C354" s="415" t="s">
        <v>918</v>
      </c>
      <c r="D354" s="415"/>
      <c r="E354" s="100" t="s">
        <v>1062</v>
      </c>
      <c r="F354" s="28"/>
    </row>
    <row r="355" spans="2:6">
      <c r="B355" s="27">
        <v>7</v>
      </c>
      <c r="C355" s="415" t="s">
        <v>919</v>
      </c>
      <c r="D355" s="415"/>
      <c r="E355" s="100"/>
      <c r="F355" s="28" t="s">
        <v>1062</v>
      </c>
    </row>
    <row r="356" spans="2:6" ht="30" customHeight="1">
      <c r="B356" s="27">
        <v>8</v>
      </c>
      <c r="C356" s="415" t="s">
        <v>920</v>
      </c>
      <c r="D356" s="415"/>
      <c r="E356" s="100"/>
      <c r="F356" s="28" t="s">
        <v>1062</v>
      </c>
    </row>
    <row r="357" spans="2:6">
      <c r="B357" s="27">
        <v>9</v>
      </c>
      <c r="C357" s="415" t="s">
        <v>921</v>
      </c>
      <c r="D357" s="415"/>
      <c r="E357" s="100"/>
      <c r="F357" s="28" t="s">
        <v>1062</v>
      </c>
    </row>
    <row r="358" spans="2:6">
      <c r="B358" s="27">
        <v>10</v>
      </c>
      <c r="C358" s="415" t="s">
        <v>922</v>
      </c>
      <c r="D358" s="415"/>
      <c r="E358" s="100"/>
      <c r="F358" s="28" t="s">
        <v>1062</v>
      </c>
    </row>
    <row r="359" spans="2:6">
      <c r="B359" s="27">
        <v>11</v>
      </c>
      <c r="C359" s="415" t="s">
        <v>923</v>
      </c>
      <c r="D359" s="415"/>
      <c r="E359" s="100"/>
      <c r="F359" s="28" t="s">
        <v>1062</v>
      </c>
    </row>
    <row r="360" spans="2:6">
      <c r="B360" s="27">
        <v>12</v>
      </c>
      <c r="C360" s="415" t="s">
        <v>924</v>
      </c>
      <c r="D360" s="415"/>
      <c r="E360" s="100" t="s">
        <v>1062</v>
      </c>
      <c r="F360" s="28"/>
    </row>
    <row r="361" spans="2:6">
      <c r="B361" s="27">
        <v>13</v>
      </c>
      <c r="C361" s="415" t="s">
        <v>925</v>
      </c>
      <c r="D361" s="415"/>
      <c r="E361" s="100"/>
      <c r="F361" s="28" t="s">
        <v>1062</v>
      </c>
    </row>
    <row r="362" spans="2:6">
      <c r="B362" s="27">
        <v>14</v>
      </c>
      <c r="C362" s="415" t="s">
        <v>926</v>
      </c>
      <c r="D362" s="415"/>
      <c r="E362" s="100"/>
      <c r="F362" s="28" t="s">
        <v>1062</v>
      </c>
    </row>
    <row r="363" spans="2:6">
      <c r="B363" s="27">
        <v>15</v>
      </c>
      <c r="C363" s="415" t="s">
        <v>927</v>
      </c>
      <c r="D363" s="415"/>
      <c r="E363" s="100"/>
      <c r="F363" s="28" t="s">
        <v>1062</v>
      </c>
    </row>
    <row r="364" spans="2:6">
      <c r="B364" s="27">
        <v>16</v>
      </c>
      <c r="C364" s="415" t="s">
        <v>928</v>
      </c>
      <c r="D364" s="415"/>
      <c r="E364" s="100"/>
      <c r="F364" s="28" t="s">
        <v>1062</v>
      </c>
    </row>
    <row r="365" spans="2:6">
      <c r="B365" s="27">
        <v>17</v>
      </c>
      <c r="C365" s="415" t="s">
        <v>929</v>
      </c>
      <c r="D365" s="415"/>
      <c r="E365" s="100"/>
      <c r="F365" s="28" t="s">
        <v>1062</v>
      </c>
    </row>
    <row r="366" spans="2:6">
      <c r="B366" s="27">
        <v>18</v>
      </c>
      <c r="C366" s="654" t="s">
        <v>930</v>
      </c>
      <c r="D366" s="654"/>
      <c r="E366" s="29"/>
      <c r="F366" s="30" t="s">
        <v>1062</v>
      </c>
    </row>
    <row r="367" spans="2:6" ht="15" thickBot="1">
      <c r="B367" s="27">
        <v>19</v>
      </c>
      <c r="C367" s="654" t="s">
        <v>931</v>
      </c>
      <c r="D367" s="654"/>
      <c r="E367" s="29"/>
      <c r="F367" s="30" t="s">
        <v>1062</v>
      </c>
    </row>
    <row r="368" spans="2:6" ht="15" thickBot="1">
      <c r="B368" s="655" t="s">
        <v>31</v>
      </c>
      <c r="C368" s="656"/>
      <c r="D368" s="656"/>
      <c r="E368" s="656">
        <f>COUNTIF(E349:E367,"X")</f>
        <v>5</v>
      </c>
      <c r="F368" s="657"/>
    </row>
    <row r="369" spans="2:6" ht="64.5" customHeight="1">
      <c r="B369" s="658" t="s">
        <v>124</v>
      </c>
      <c r="C369" s="658"/>
      <c r="D369" s="658"/>
      <c r="E369" s="658"/>
      <c r="F369" s="658"/>
    </row>
    <row r="370" spans="2:6">
      <c r="B370" s="653" t="s">
        <v>121</v>
      </c>
      <c r="C370" s="653"/>
      <c r="D370" s="653"/>
      <c r="E370" s="653"/>
      <c r="F370" s="653"/>
    </row>
    <row r="371" spans="2:6">
      <c r="B371" s="653" t="s">
        <v>122</v>
      </c>
      <c r="C371" s="653"/>
      <c r="D371" s="653"/>
      <c r="E371" s="653"/>
      <c r="F371" s="653"/>
    </row>
    <row r="372" spans="2:6">
      <c r="B372" s="653" t="s">
        <v>123</v>
      </c>
      <c r="C372" s="653"/>
      <c r="D372" s="653"/>
      <c r="E372" s="653"/>
      <c r="F372" s="653"/>
    </row>
    <row r="374" spans="2:6" ht="15" thickBot="1">
      <c r="B374" s="665" t="s">
        <v>963</v>
      </c>
      <c r="C374" s="665"/>
      <c r="D374" s="665"/>
      <c r="E374" s="665"/>
      <c r="F374" s="665"/>
    </row>
    <row r="375" spans="2:6" ht="18.5" thickBot="1">
      <c r="B375" s="666" t="s">
        <v>37</v>
      </c>
      <c r="C375" s="667"/>
      <c r="D375" s="667"/>
      <c r="E375" s="667"/>
      <c r="F375" s="668"/>
    </row>
    <row r="376" spans="2:6">
      <c r="B376" s="669" t="s">
        <v>120</v>
      </c>
      <c r="C376" s="670"/>
      <c r="D376" s="670"/>
      <c r="E376" s="670"/>
      <c r="F376" s="671"/>
    </row>
    <row r="377" spans="2:6" ht="33.65" customHeight="1" thickBot="1">
      <c r="B377" s="672" t="s">
        <v>1700</v>
      </c>
      <c r="C377" s="673"/>
      <c r="D377" s="673"/>
      <c r="E377" s="673"/>
      <c r="F377" s="674"/>
    </row>
    <row r="378" spans="2:6">
      <c r="B378" s="659" t="s">
        <v>36</v>
      </c>
      <c r="C378" s="661" t="s">
        <v>35</v>
      </c>
      <c r="D378" s="661"/>
      <c r="E378" s="661" t="s">
        <v>34</v>
      </c>
      <c r="F378" s="663"/>
    </row>
    <row r="379" spans="2:6" ht="15" thickBot="1">
      <c r="B379" s="660"/>
      <c r="C379" s="662"/>
      <c r="D379" s="662"/>
      <c r="E379" s="286" t="s">
        <v>33</v>
      </c>
      <c r="F379" s="23" t="s">
        <v>32</v>
      </c>
    </row>
    <row r="380" spans="2:6">
      <c r="B380" s="24">
        <v>1</v>
      </c>
      <c r="C380" s="664" t="s">
        <v>913</v>
      </c>
      <c r="D380" s="664"/>
      <c r="E380" s="25" t="s">
        <v>1062</v>
      </c>
      <c r="F380" s="26"/>
    </row>
    <row r="381" spans="2:6">
      <c r="B381" s="27">
        <v>2</v>
      </c>
      <c r="C381" s="415" t="s">
        <v>914</v>
      </c>
      <c r="D381" s="415"/>
      <c r="E381" s="100" t="s">
        <v>1062</v>
      </c>
      <c r="F381" s="28"/>
    </row>
    <row r="382" spans="2:6">
      <c r="B382" s="27">
        <v>3</v>
      </c>
      <c r="C382" s="415" t="s">
        <v>915</v>
      </c>
      <c r="D382" s="415"/>
      <c r="E382" s="100" t="s">
        <v>1062</v>
      </c>
      <c r="F382" s="28"/>
    </row>
    <row r="383" spans="2:6" ht="26.15" customHeight="1">
      <c r="B383" s="27">
        <v>4</v>
      </c>
      <c r="C383" s="415" t="s">
        <v>916</v>
      </c>
      <c r="D383" s="415"/>
      <c r="E383" s="100"/>
      <c r="F383" s="28" t="s">
        <v>1062</v>
      </c>
    </row>
    <row r="384" spans="2:6">
      <c r="B384" s="27">
        <v>5</v>
      </c>
      <c r="C384" s="415" t="s">
        <v>917</v>
      </c>
      <c r="D384" s="415"/>
      <c r="E384" s="100" t="s">
        <v>1062</v>
      </c>
      <c r="F384" s="28"/>
    </row>
    <row r="385" spans="2:6">
      <c r="B385" s="27">
        <v>6</v>
      </c>
      <c r="C385" s="415" t="s">
        <v>918</v>
      </c>
      <c r="D385" s="415"/>
      <c r="E385" s="100"/>
      <c r="F385" s="28" t="s">
        <v>1062</v>
      </c>
    </row>
    <row r="386" spans="2:6">
      <c r="B386" s="27">
        <v>7</v>
      </c>
      <c r="C386" s="415" t="s">
        <v>919</v>
      </c>
      <c r="D386" s="415"/>
      <c r="E386" s="100"/>
      <c r="F386" s="28" t="s">
        <v>1062</v>
      </c>
    </row>
    <row r="387" spans="2:6" ht="30" customHeight="1">
      <c r="B387" s="27">
        <v>8</v>
      </c>
      <c r="C387" s="415" t="s">
        <v>920</v>
      </c>
      <c r="D387" s="415"/>
      <c r="E387" s="100"/>
      <c r="F387" s="28" t="s">
        <v>1062</v>
      </c>
    </row>
    <row r="388" spans="2:6">
      <c r="B388" s="27">
        <v>9</v>
      </c>
      <c r="C388" s="415" t="s">
        <v>921</v>
      </c>
      <c r="D388" s="415"/>
      <c r="E388" s="100"/>
      <c r="F388" s="28" t="s">
        <v>1062</v>
      </c>
    </row>
    <row r="389" spans="2:6">
      <c r="B389" s="27">
        <v>10</v>
      </c>
      <c r="C389" s="415" t="s">
        <v>922</v>
      </c>
      <c r="D389" s="415"/>
      <c r="E389" s="100"/>
      <c r="F389" s="28" t="s">
        <v>1062</v>
      </c>
    </row>
    <row r="390" spans="2:6">
      <c r="B390" s="27">
        <v>11</v>
      </c>
      <c r="C390" s="415" t="s">
        <v>923</v>
      </c>
      <c r="D390" s="415"/>
      <c r="E390" s="100"/>
      <c r="F390" s="28" t="s">
        <v>1062</v>
      </c>
    </row>
    <row r="391" spans="2:6">
      <c r="B391" s="27">
        <v>12</v>
      </c>
      <c r="C391" s="415" t="s">
        <v>924</v>
      </c>
      <c r="D391" s="415"/>
      <c r="E391" s="100" t="s">
        <v>1062</v>
      </c>
      <c r="F391" s="28"/>
    </row>
    <row r="392" spans="2:6">
      <c r="B392" s="27">
        <v>13</v>
      </c>
      <c r="C392" s="415" t="s">
        <v>925</v>
      </c>
      <c r="D392" s="415"/>
      <c r="E392" s="100"/>
      <c r="F392" s="28" t="s">
        <v>1062</v>
      </c>
    </row>
    <row r="393" spans="2:6">
      <c r="B393" s="27">
        <v>14</v>
      </c>
      <c r="C393" s="415" t="s">
        <v>926</v>
      </c>
      <c r="D393" s="415"/>
      <c r="E393" s="100"/>
      <c r="F393" s="28" t="s">
        <v>1062</v>
      </c>
    </row>
    <row r="394" spans="2:6">
      <c r="B394" s="27">
        <v>15</v>
      </c>
      <c r="C394" s="415" t="s">
        <v>927</v>
      </c>
      <c r="D394" s="415"/>
      <c r="E394" s="100"/>
      <c r="F394" s="28" t="s">
        <v>1062</v>
      </c>
    </row>
    <row r="395" spans="2:6">
      <c r="B395" s="27">
        <v>16</v>
      </c>
      <c r="C395" s="415" t="s">
        <v>928</v>
      </c>
      <c r="D395" s="415"/>
      <c r="E395" s="100"/>
      <c r="F395" s="28" t="s">
        <v>1062</v>
      </c>
    </row>
    <row r="396" spans="2:6">
      <c r="B396" s="27">
        <v>17</v>
      </c>
      <c r="C396" s="415" t="s">
        <v>929</v>
      </c>
      <c r="D396" s="415"/>
      <c r="E396" s="100"/>
      <c r="F396" s="28" t="s">
        <v>1062</v>
      </c>
    </row>
    <row r="397" spans="2:6">
      <c r="B397" s="27">
        <v>18</v>
      </c>
      <c r="C397" s="654" t="s">
        <v>930</v>
      </c>
      <c r="D397" s="654"/>
      <c r="E397" s="29"/>
      <c r="F397" s="30" t="s">
        <v>1062</v>
      </c>
    </row>
    <row r="398" spans="2:6" ht="15" thickBot="1">
      <c r="B398" s="27">
        <v>19</v>
      </c>
      <c r="C398" s="654" t="s">
        <v>931</v>
      </c>
      <c r="D398" s="654"/>
      <c r="E398" s="29"/>
      <c r="F398" s="30" t="s">
        <v>1062</v>
      </c>
    </row>
    <row r="399" spans="2:6" ht="15" thickBot="1">
      <c r="B399" s="655" t="s">
        <v>31</v>
      </c>
      <c r="C399" s="656"/>
      <c r="D399" s="656"/>
      <c r="E399" s="656">
        <f>COUNTIF(E380:E398,"X")</f>
        <v>5</v>
      </c>
      <c r="F399" s="657"/>
    </row>
    <row r="400" spans="2:6" ht="64.5" customHeight="1">
      <c r="B400" s="658" t="s">
        <v>124</v>
      </c>
      <c r="C400" s="658"/>
      <c r="D400" s="658"/>
      <c r="E400" s="658"/>
      <c r="F400" s="658"/>
    </row>
    <row r="401" spans="2:6">
      <c r="B401" s="653" t="s">
        <v>121</v>
      </c>
      <c r="C401" s="653"/>
      <c r="D401" s="653"/>
      <c r="E401" s="653"/>
      <c r="F401" s="653"/>
    </row>
    <row r="402" spans="2:6">
      <c r="B402" s="653" t="s">
        <v>122</v>
      </c>
      <c r="C402" s="653"/>
      <c r="D402" s="653"/>
      <c r="E402" s="653"/>
      <c r="F402" s="653"/>
    </row>
    <row r="403" spans="2:6">
      <c r="B403" s="653" t="s">
        <v>123</v>
      </c>
      <c r="C403" s="653"/>
      <c r="D403" s="653"/>
      <c r="E403" s="653"/>
      <c r="F403" s="653"/>
    </row>
    <row r="405" spans="2:6" ht="15" thickBot="1">
      <c r="B405" s="665" t="s">
        <v>964</v>
      </c>
      <c r="C405" s="665"/>
      <c r="D405" s="665"/>
      <c r="E405" s="665"/>
      <c r="F405" s="665"/>
    </row>
    <row r="406" spans="2:6" ht="18.5" thickBot="1">
      <c r="B406" s="666" t="s">
        <v>37</v>
      </c>
      <c r="C406" s="667"/>
      <c r="D406" s="667"/>
      <c r="E406" s="667"/>
      <c r="F406" s="668"/>
    </row>
    <row r="407" spans="2:6">
      <c r="B407" s="669" t="s">
        <v>120</v>
      </c>
      <c r="C407" s="670"/>
      <c r="D407" s="670"/>
      <c r="E407" s="670"/>
      <c r="F407" s="671"/>
    </row>
    <row r="408" spans="2:6" ht="42.65" customHeight="1" thickBot="1">
      <c r="B408" s="672" t="s">
        <v>1300</v>
      </c>
      <c r="C408" s="673"/>
      <c r="D408" s="673"/>
      <c r="E408" s="673"/>
      <c r="F408" s="674"/>
    </row>
    <row r="409" spans="2:6">
      <c r="B409" s="659" t="s">
        <v>36</v>
      </c>
      <c r="C409" s="661" t="s">
        <v>35</v>
      </c>
      <c r="D409" s="661"/>
      <c r="E409" s="661" t="s">
        <v>34</v>
      </c>
      <c r="F409" s="663"/>
    </row>
    <row r="410" spans="2:6" ht="15" thickBot="1">
      <c r="B410" s="660"/>
      <c r="C410" s="662"/>
      <c r="D410" s="662"/>
      <c r="E410" s="295" t="s">
        <v>33</v>
      </c>
      <c r="F410" s="23" t="s">
        <v>32</v>
      </c>
    </row>
    <row r="411" spans="2:6">
      <c r="B411" s="24">
        <v>1</v>
      </c>
      <c r="C411" s="664" t="s">
        <v>913</v>
      </c>
      <c r="D411" s="664"/>
      <c r="E411" s="25"/>
      <c r="F411" s="26" t="s">
        <v>1062</v>
      </c>
    </row>
    <row r="412" spans="2:6">
      <c r="B412" s="27">
        <v>2</v>
      </c>
      <c r="C412" s="415" t="s">
        <v>914</v>
      </c>
      <c r="D412" s="415"/>
      <c r="E412" s="100"/>
      <c r="F412" s="28" t="s">
        <v>1062</v>
      </c>
    </row>
    <row r="413" spans="2:6">
      <c r="B413" s="27">
        <v>3</v>
      </c>
      <c r="C413" s="415" t="s">
        <v>915</v>
      </c>
      <c r="D413" s="415"/>
      <c r="E413" s="100" t="s">
        <v>1062</v>
      </c>
      <c r="F413" s="28"/>
    </row>
    <row r="414" spans="2:6">
      <c r="B414" s="27">
        <v>4</v>
      </c>
      <c r="C414" s="415" t="s">
        <v>916</v>
      </c>
      <c r="D414" s="415"/>
      <c r="E414" s="100" t="s">
        <v>1062</v>
      </c>
      <c r="F414" s="28"/>
    </row>
    <row r="415" spans="2:6">
      <c r="B415" s="27">
        <v>5</v>
      </c>
      <c r="C415" s="415" t="s">
        <v>917</v>
      </c>
      <c r="D415" s="415"/>
      <c r="E415" s="100" t="s">
        <v>1062</v>
      </c>
      <c r="F415" s="28"/>
    </row>
    <row r="416" spans="2:6">
      <c r="B416" s="27">
        <v>6</v>
      </c>
      <c r="C416" s="415" t="s">
        <v>918</v>
      </c>
      <c r="D416" s="415"/>
      <c r="E416" s="100" t="s">
        <v>1062</v>
      </c>
      <c r="F416" s="28"/>
    </row>
    <row r="417" spans="2:6">
      <c r="B417" s="27">
        <v>7</v>
      </c>
      <c r="C417" s="415" t="s">
        <v>919</v>
      </c>
      <c r="D417" s="415"/>
      <c r="E417" s="100"/>
      <c r="F417" s="28" t="s">
        <v>1062</v>
      </c>
    </row>
    <row r="418" spans="2:6">
      <c r="B418" s="27">
        <v>8</v>
      </c>
      <c r="C418" s="415" t="s">
        <v>920</v>
      </c>
      <c r="D418" s="415"/>
      <c r="E418" s="100"/>
      <c r="F418" s="28" t="s">
        <v>1062</v>
      </c>
    </row>
    <row r="419" spans="2:6">
      <c r="B419" s="27">
        <v>9</v>
      </c>
      <c r="C419" s="415" t="s">
        <v>921</v>
      </c>
      <c r="D419" s="415"/>
      <c r="E419" s="100"/>
      <c r="F419" s="28" t="s">
        <v>1062</v>
      </c>
    </row>
    <row r="420" spans="2:6">
      <c r="B420" s="27">
        <v>10</v>
      </c>
      <c r="C420" s="415" t="s">
        <v>922</v>
      </c>
      <c r="D420" s="415"/>
      <c r="E420" s="100"/>
      <c r="F420" s="28" t="s">
        <v>1062</v>
      </c>
    </row>
    <row r="421" spans="2:6">
      <c r="B421" s="27">
        <v>11</v>
      </c>
      <c r="C421" s="415" t="s">
        <v>923</v>
      </c>
      <c r="D421" s="415"/>
      <c r="E421" s="100"/>
      <c r="F421" s="28" t="s">
        <v>1062</v>
      </c>
    </row>
    <row r="422" spans="2:6">
      <c r="B422" s="27">
        <v>12</v>
      </c>
      <c r="C422" s="415" t="s">
        <v>924</v>
      </c>
      <c r="D422" s="415"/>
      <c r="E422" s="100" t="s">
        <v>1062</v>
      </c>
      <c r="F422" s="28"/>
    </row>
    <row r="423" spans="2:6">
      <c r="B423" s="27">
        <v>13</v>
      </c>
      <c r="C423" s="415" t="s">
        <v>925</v>
      </c>
      <c r="D423" s="415"/>
      <c r="E423" s="100"/>
      <c r="F423" s="28" t="s">
        <v>1062</v>
      </c>
    </row>
    <row r="424" spans="2:6">
      <c r="B424" s="27">
        <v>14</v>
      </c>
      <c r="C424" s="415" t="s">
        <v>926</v>
      </c>
      <c r="D424" s="415"/>
      <c r="E424" s="100"/>
      <c r="F424" s="28" t="s">
        <v>1062</v>
      </c>
    </row>
    <row r="425" spans="2:6">
      <c r="B425" s="27">
        <v>15</v>
      </c>
      <c r="C425" s="415" t="s">
        <v>927</v>
      </c>
      <c r="D425" s="415"/>
      <c r="E425" s="100"/>
      <c r="F425" s="28" t="s">
        <v>1062</v>
      </c>
    </row>
    <row r="426" spans="2:6">
      <c r="B426" s="27">
        <v>16</v>
      </c>
      <c r="C426" s="415" t="s">
        <v>928</v>
      </c>
      <c r="D426" s="415"/>
      <c r="E426" s="100"/>
      <c r="F426" s="28" t="s">
        <v>1062</v>
      </c>
    </row>
    <row r="427" spans="2:6">
      <c r="B427" s="27">
        <v>17</v>
      </c>
      <c r="C427" s="415" t="s">
        <v>929</v>
      </c>
      <c r="D427" s="415"/>
      <c r="E427" s="100"/>
      <c r="F427" s="28" t="s">
        <v>1062</v>
      </c>
    </row>
    <row r="428" spans="2:6">
      <c r="B428" s="27">
        <v>18</v>
      </c>
      <c r="C428" s="654" t="s">
        <v>930</v>
      </c>
      <c r="D428" s="654"/>
      <c r="E428" s="29"/>
      <c r="F428" s="30" t="s">
        <v>1062</v>
      </c>
    </row>
    <row r="429" spans="2:6" ht="15" thickBot="1">
      <c r="B429" s="27">
        <v>19</v>
      </c>
      <c r="C429" s="654" t="s">
        <v>931</v>
      </c>
      <c r="D429" s="654"/>
      <c r="E429" s="29"/>
      <c r="F429" s="30" t="s">
        <v>1062</v>
      </c>
    </row>
    <row r="430" spans="2:6" ht="15" thickBot="1">
      <c r="B430" s="655" t="s">
        <v>31</v>
      </c>
      <c r="C430" s="656"/>
      <c r="D430" s="656"/>
      <c r="E430" s="656">
        <f>COUNTIF(E411:E429,"X")</f>
        <v>5</v>
      </c>
      <c r="F430" s="657"/>
    </row>
    <row r="431" spans="2:6">
      <c r="B431" s="658" t="s">
        <v>124</v>
      </c>
      <c r="C431" s="658"/>
      <c r="D431" s="658"/>
      <c r="E431" s="658"/>
      <c r="F431" s="658"/>
    </row>
    <row r="432" spans="2:6">
      <c r="B432" s="653" t="s">
        <v>121</v>
      </c>
      <c r="C432" s="653"/>
      <c r="D432" s="653"/>
      <c r="E432" s="653"/>
      <c r="F432" s="653"/>
    </row>
    <row r="433" spans="2:6">
      <c r="B433" s="653" t="s">
        <v>122</v>
      </c>
      <c r="C433" s="653"/>
      <c r="D433" s="653"/>
      <c r="E433" s="653"/>
      <c r="F433" s="653"/>
    </row>
    <row r="434" spans="2:6">
      <c r="B434" s="653" t="s">
        <v>123</v>
      </c>
      <c r="C434" s="653"/>
      <c r="D434" s="653"/>
      <c r="E434" s="653"/>
      <c r="F434" s="653"/>
    </row>
    <row r="436" spans="2:6" ht="15" thickBot="1">
      <c r="B436" s="665"/>
      <c r="C436" s="665"/>
      <c r="D436" s="665"/>
      <c r="E436" s="665"/>
      <c r="F436" s="665"/>
    </row>
    <row r="437" spans="2:6" ht="18.5" thickBot="1">
      <c r="B437" s="666" t="s">
        <v>37</v>
      </c>
      <c r="C437" s="667"/>
      <c r="D437" s="667"/>
      <c r="E437" s="667"/>
      <c r="F437" s="668"/>
    </row>
    <row r="438" spans="2:6">
      <c r="B438" s="669" t="s">
        <v>120</v>
      </c>
      <c r="C438" s="670"/>
      <c r="D438" s="670"/>
      <c r="E438" s="670"/>
      <c r="F438" s="671"/>
    </row>
    <row r="439" spans="2:6" ht="15" thickBot="1">
      <c r="B439" s="672" t="s">
        <v>1300</v>
      </c>
      <c r="C439" s="673"/>
      <c r="D439" s="673"/>
      <c r="E439" s="673"/>
      <c r="F439" s="674"/>
    </row>
    <row r="440" spans="2:6">
      <c r="B440" s="659" t="s">
        <v>36</v>
      </c>
      <c r="C440" s="661" t="s">
        <v>35</v>
      </c>
      <c r="D440" s="661"/>
      <c r="E440" s="661" t="s">
        <v>34</v>
      </c>
      <c r="F440" s="663"/>
    </row>
    <row r="441" spans="2:6" ht="15" thickBot="1">
      <c r="B441" s="660"/>
      <c r="C441" s="662"/>
      <c r="D441" s="662"/>
      <c r="E441" s="295" t="s">
        <v>33</v>
      </c>
      <c r="F441" s="23" t="s">
        <v>32</v>
      </c>
    </row>
    <row r="442" spans="2:6">
      <c r="B442" s="24">
        <v>1</v>
      </c>
      <c r="C442" s="664" t="s">
        <v>913</v>
      </c>
      <c r="D442" s="664"/>
      <c r="E442" s="25"/>
      <c r="F442" s="26" t="s">
        <v>1062</v>
      </c>
    </row>
    <row r="443" spans="2:6">
      <c r="B443" s="27">
        <v>2</v>
      </c>
      <c r="C443" s="415" t="s">
        <v>914</v>
      </c>
      <c r="D443" s="415"/>
      <c r="E443" s="100"/>
      <c r="F443" s="28" t="s">
        <v>1062</v>
      </c>
    </row>
    <row r="444" spans="2:6">
      <c r="B444" s="27">
        <v>3</v>
      </c>
      <c r="C444" s="415" t="s">
        <v>915</v>
      </c>
      <c r="D444" s="415"/>
      <c r="E444" s="100" t="s">
        <v>1062</v>
      </c>
      <c r="F444" s="28"/>
    </row>
    <row r="445" spans="2:6">
      <c r="B445" s="27">
        <v>4</v>
      </c>
      <c r="C445" s="415" t="s">
        <v>916</v>
      </c>
      <c r="D445" s="415"/>
      <c r="E445" s="100" t="s">
        <v>1062</v>
      </c>
      <c r="F445" s="28"/>
    </row>
    <row r="446" spans="2:6">
      <c r="B446" s="27">
        <v>5</v>
      </c>
      <c r="C446" s="415" t="s">
        <v>917</v>
      </c>
      <c r="D446" s="415"/>
      <c r="E446" s="100" t="s">
        <v>1062</v>
      </c>
      <c r="F446" s="28"/>
    </row>
    <row r="447" spans="2:6">
      <c r="B447" s="27">
        <v>6</v>
      </c>
      <c r="C447" s="415" t="s">
        <v>918</v>
      </c>
      <c r="D447" s="415"/>
      <c r="E447" s="100" t="s">
        <v>1062</v>
      </c>
      <c r="F447" s="28"/>
    </row>
    <row r="448" spans="2:6">
      <c r="B448" s="27">
        <v>7</v>
      </c>
      <c r="C448" s="415" t="s">
        <v>919</v>
      </c>
      <c r="D448" s="415"/>
      <c r="E448" s="100"/>
      <c r="F448" s="28" t="s">
        <v>1062</v>
      </c>
    </row>
    <row r="449" spans="2:6">
      <c r="B449" s="27">
        <v>8</v>
      </c>
      <c r="C449" s="415" t="s">
        <v>920</v>
      </c>
      <c r="D449" s="415"/>
      <c r="E449" s="100"/>
      <c r="F449" s="28" t="s">
        <v>1062</v>
      </c>
    </row>
    <row r="450" spans="2:6">
      <c r="B450" s="27">
        <v>9</v>
      </c>
      <c r="C450" s="415" t="s">
        <v>921</v>
      </c>
      <c r="D450" s="415"/>
      <c r="E450" s="100"/>
      <c r="F450" s="28" t="s">
        <v>1062</v>
      </c>
    </row>
    <row r="451" spans="2:6">
      <c r="B451" s="27">
        <v>10</v>
      </c>
      <c r="C451" s="415" t="s">
        <v>922</v>
      </c>
      <c r="D451" s="415"/>
      <c r="E451" s="100"/>
      <c r="F451" s="28" t="s">
        <v>1062</v>
      </c>
    </row>
    <row r="452" spans="2:6">
      <c r="B452" s="27">
        <v>11</v>
      </c>
      <c r="C452" s="415" t="s">
        <v>923</v>
      </c>
      <c r="D452" s="415"/>
      <c r="E452" s="100"/>
      <c r="F452" s="28" t="s">
        <v>1062</v>
      </c>
    </row>
    <row r="453" spans="2:6">
      <c r="B453" s="27">
        <v>12</v>
      </c>
      <c r="C453" s="415" t="s">
        <v>924</v>
      </c>
      <c r="D453" s="415"/>
      <c r="E453" s="100" t="s">
        <v>1062</v>
      </c>
      <c r="F453" s="28"/>
    </row>
    <row r="454" spans="2:6">
      <c r="B454" s="27">
        <v>13</v>
      </c>
      <c r="C454" s="415" t="s">
        <v>925</v>
      </c>
      <c r="D454" s="415"/>
      <c r="E454" s="100"/>
      <c r="F454" s="28" t="s">
        <v>1062</v>
      </c>
    </row>
    <row r="455" spans="2:6">
      <c r="B455" s="27">
        <v>14</v>
      </c>
      <c r="C455" s="415" t="s">
        <v>926</v>
      </c>
      <c r="D455" s="415"/>
      <c r="E455" s="100"/>
      <c r="F455" s="28" t="s">
        <v>1062</v>
      </c>
    </row>
    <row r="456" spans="2:6">
      <c r="B456" s="27">
        <v>15</v>
      </c>
      <c r="C456" s="415" t="s">
        <v>927</v>
      </c>
      <c r="D456" s="415"/>
      <c r="E456" s="100"/>
      <c r="F456" s="28" t="s">
        <v>1062</v>
      </c>
    </row>
    <row r="457" spans="2:6">
      <c r="B457" s="27">
        <v>16</v>
      </c>
      <c r="C457" s="415" t="s">
        <v>928</v>
      </c>
      <c r="D457" s="415"/>
      <c r="E457" s="100"/>
      <c r="F457" s="28" t="s">
        <v>1062</v>
      </c>
    </row>
    <row r="458" spans="2:6">
      <c r="B458" s="27">
        <v>17</v>
      </c>
      <c r="C458" s="415" t="s">
        <v>929</v>
      </c>
      <c r="D458" s="415"/>
      <c r="E458" s="100"/>
      <c r="F458" s="28" t="s">
        <v>1062</v>
      </c>
    </row>
    <row r="459" spans="2:6">
      <c r="B459" s="27">
        <v>18</v>
      </c>
      <c r="C459" s="654" t="s">
        <v>930</v>
      </c>
      <c r="D459" s="654"/>
      <c r="E459" s="29"/>
      <c r="F459" s="30" t="s">
        <v>1062</v>
      </c>
    </row>
    <row r="460" spans="2:6" ht="15" thickBot="1">
      <c r="B460" s="27">
        <v>19</v>
      </c>
      <c r="C460" s="654" t="s">
        <v>931</v>
      </c>
      <c r="D460" s="654"/>
      <c r="E460" s="29"/>
      <c r="F460" s="30" t="s">
        <v>1062</v>
      </c>
    </row>
    <row r="461" spans="2:6" ht="15" thickBot="1">
      <c r="B461" s="655" t="s">
        <v>31</v>
      </c>
      <c r="C461" s="656"/>
      <c r="D461" s="656"/>
      <c r="E461" s="656">
        <f>COUNTIF(E442:E460,"X")</f>
        <v>5</v>
      </c>
      <c r="F461" s="657"/>
    </row>
    <row r="462" spans="2:6">
      <c r="B462" s="658" t="s">
        <v>124</v>
      </c>
      <c r="C462" s="658"/>
      <c r="D462" s="658"/>
      <c r="E462" s="658"/>
      <c r="F462" s="658"/>
    </row>
    <row r="463" spans="2:6">
      <c r="B463" s="653" t="s">
        <v>121</v>
      </c>
      <c r="C463" s="653"/>
      <c r="D463" s="653"/>
      <c r="E463" s="653"/>
      <c r="F463" s="653"/>
    </row>
    <row r="464" spans="2:6">
      <c r="B464" s="653" t="s">
        <v>122</v>
      </c>
      <c r="C464" s="653"/>
      <c r="D464" s="653"/>
      <c r="E464" s="653"/>
      <c r="F464" s="653"/>
    </row>
    <row r="465" spans="2:6">
      <c r="B465" s="653" t="s">
        <v>123</v>
      </c>
      <c r="C465" s="653"/>
      <c r="D465" s="653"/>
      <c r="E465" s="653"/>
      <c r="F465" s="653"/>
    </row>
  </sheetData>
  <mergeCells count="482">
    <mergeCell ref="B1:F1"/>
    <mergeCell ref="B32:F32"/>
    <mergeCell ref="E120:F120"/>
    <mergeCell ref="B121:F121"/>
    <mergeCell ref="B122:F122"/>
    <mergeCell ref="B123:F123"/>
    <mergeCell ref="B124:F124"/>
    <mergeCell ref="C116:D116"/>
    <mergeCell ref="C117:D117"/>
    <mergeCell ref="C118:D118"/>
    <mergeCell ref="C119:D119"/>
    <mergeCell ref="B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E89:F89"/>
    <mergeCell ref="B90:F90"/>
    <mergeCell ref="B91:F91"/>
    <mergeCell ref="B92:F92"/>
    <mergeCell ref="B93:F93"/>
    <mergeCell ref="C85:D85"/>
    <mergeCell ref="C86:D86"/>
    <mergeCell ref="C87:D87"/>
    <mergeCell ref="C88:D88"/>
    <mergeCell ref="B89:D89"/>
    <mergeCell ref="C84:D84"/>
    <mergeCell ref="C75:D75"/>
    <mergeCell ref="C76:D76"/>
    <mergeCell ref="C77:D77"/>
    <mergeCell ref="C78:D78"/>
    <mergeCell ref="C79:D79"/>
    <mergeCell ref="C70:D70"/>
    <mergeCell ref="C71:D71"/>
    <mergeCell ref="C72:D72"/>
    <mergeCell ref="C73:D73"/>
    <mergeCell ref="C74:D74"/>
    <mergeCell ref="C80:D80"/>
    <mergeCell ref="C81:D81"/>
    <mergeCell ref="C82:D82"/>
    <mergeCell ref="C83:D83"/>
    <mergeCell ref="B65:F65"/>
    <mergeCell ref="B66:F66"/>
    <mergeCell ref="B67:F67"/>
    <mergeCell ref="B68:B69"/>
    <mergeCell ref="C68:D69"/>
    <mergeCell ref="E68:F68"/>
    <mergeCell ref="B60:F60"/>
    <mergeCell ref="B61:F61"/>
    <mergeCell ref="B62:F62"/>
    <mergeCell ref="B64:F64"/>
    <mergeCell ref="C44:D44"/>
    <mergeCell ref="C45:D45"/>
    <mergeCell ref="C46:D46"/>
    <mergeCell ref="C47:D47"/>
    <mergeCell ref="C48:D48"/>
    <mergeCell ref="C39:D39"/>
    <mergeCell ref="C40:D40"/>
    <mergeCell ref="C41:D41"/>
    <mergeCell ref="C42:D42"/>
    <mergeCell ref="C43:D43"/>
    <mergeCell ref="C55:D55"/>
    <mergeCell ref="C51:D51"/>
    <mergeCell ref="C56:D56"/>
    <mergeCell ref="B57:D57"/>
    <mergeCell ref="E57:F57"/>
    <mergeCell ref="B58:F58"/>
    <mergeCell ref="B59:F59"/>
    <mergeCell ref="C49:D49"/>
    <mergeCell ref="C50:D50"/>
    <mergeCell ref="C52:D52"/>
    <mergeCell ref="C53:D53"/>
    <mergeCell ref="C54:D54"/>
    <mergeCell ref="B33:F33"/>
    <mergeCell ref="B36:B37"/>
    <mergeCell ref="C36:D37"/>
    <mergeCell ref="E36:F36"/>
    <mergeCell ref="C38:D38"/>
    <mergeCell ref="B34:F34"/>
    <mergeCell ref="B35:F35"/>
    <mergeCell ref="B2:F2"/>
    <mergeCell ref="C15:D15"/>
    <mergeCell ref="B5:B6"/>
    <mergeCell ref="C5:D6"/>
    <mergeCell ref="E5:F5"/>
    <mergeCell ref="C7:D7"/>
    <mergeCell ref="C8:D8"/>
    <mergeCell ref="C9:D9"/>
    <mergeCell ref="C10:D10"/>
    <mergeCell ref="C11:D11"/>
    <mergeCell ref="C12:D12"/>
    <mergeCell ref="C13:D13"/>
    <mergeCell ref="C14:D14"/>
    <mergeCell ref="B3:F3"/>
    <mergeCell ref="B4:F4"/>
    <mergeCell ref="B31:F31"/>
    <mergeCell ref="C16:D16"/>
    <mergeCell ref="B27:F27"/>
    <mergeCell ref="B28:F28"/>
    <mergeCell ref="B29:F29"/>
    <mergeCell ref="B30:F30"/>
    <mergeCell ref="C17:D17"/>
    <mergeCell ref="C18:D18"/>
    <mergeCell ref="C19:D19"/>
    <mergeCell ref="C21:D21"/>
    <mergeCell ref="C22:D22"/>
    <mergeCell ref="C23:D23"/>
    <mergeCell ref="C25:D25"/>
    <mergeCell ref="B26:D26"/>
    <mergeCell ref="E26:F26"/>
    <mergeCell ref="C20:D20"/>
    <mergeCell ref="C24:D24"/>
    <mergeCell ref="B95:F95"/>
    <mergeCell ref="B126:F126"/>
    <mergeCell ref="B127:F127"/>
    <mergeCell ref="B128:F128"/>
    <mergeCell ref="B129:F129"/>
    <mergeCell ref="B130:B131"/>
    <mergeCell ref="C130:D131"/>
    <mergeCell ref="E130:F130"/>
    <mergeCell ref="C132:D132"/>
    <mergeCell ref="C103:D103"/>
    <mergeCell ref="C104:D104"/>
    <mergeCell ref="C105:D105"/>
    <mergeCell ref="B96:F96"/>
    <mergeCell ref="B97:F97"/>
    <mergeCell ref="B98:F98"/>
    <mergeCell ref="B99:B100"/>
    <mergeCell ref="C99:D100"/>
    <mergeCell ref="E99:F99"/>
    <mergeCell ref="C133:D133"/>
    <mergeCell ref="C134:D134"/>
    <mergeCell ref="C135:D135"/>
    <mergeCell ref="C136:D136"/>
    <mergeCell ref="C137:D137"/>
    <mergeCell ref="C138:D138"/>
    <mergeCell ref="C139:D139"/>
    <mergeCell ref="C140:D140"/>
    <mergeCell ref="C141:D141"/>
    <mergeCell ref="C142:D142"/>
    <mergeCell ref="C143:D143"/>
    <mergeCell ref="C144:D144"/>
    <mergeCell ref="C145:D145"/>
    <mergeCell ref="C146:D146"/>
    <mergeCell ref="C147:D147"/>
    <mergeCell ref="C148:D148"/>
    <mergeCell ref="C149:D149"/>
    <mergeCell ref="C150:D150"/>
    <mergeCell ref="B151:D151"/>
    <mergeCell ref="E151:F151"/>
    <mergeCell ref="B152:F152"/>
    <mergeCell ref="B153:F153"/>
    <mergeCell ref="B154:F154"/>
    <mergeCell ref="B155:F155"/>
    <mergeCell ref="B157:F157"/>
    <mergeCell ref="B158:F158"/>
    <mergeCell ref="B159:F159"/>
    <mergeCell ref="B160:F160"/>
    <mergeCell ref="B161:B162"/>
    <mergeCell ref="C161:D162"/>
    <mergeCell ref="E161:F161"/>
    <mergeCell ref="C163:D163"/>
    <mergeCell ref="C164:D164"/>
    <mergeCell ref="C165:D165"/>
    <mergeCell ref="C166:D166"/>
    <mergeCell ref="C167:D167"/>
    <mergeCell ref="C168:D168"/>
    <mergeCell ref="C169:D169"/>
    <mergeCell ref="C170:D170"/>
    <mergeCell ref="C171:D171"/>
    <mergeCell ref="C172:D172"/>
    <mergeCell ref="C173:D173"/>
    <mergeCell ref="C174:D174"/>
    <mergeCell ref="C175:D175"/>
    <mergeCell ref="C176:D176"/>
    <mergeCell ref="C177:D177"/>
    <mergeCell ref="C178:D178"/>
    <mergeCell ref="C179:D179"/>
    <mergeCell ref="C180:D180"/>
    <mergeCell ref="C181:D181"/>
    <mergeCell ref="B182:D182"/>
    <mergeCell ref="E182:F182"/>
    <mergeCell ref="B183:F183"/>
    <mergeCell ref="B184:F184"/>
    <mergeCell ref="B185:F185"/>
    <mergeCell ref="B186:F186"/>
    <mergeCell ref="B188:F188"/>
    <mergeCell ref="B189:F189"/>
    <mergeCell ref="B190:F190"/>
    <mergeCell ref="B191:F191"/>
    <mergeCell ref="B192:B193"/>
    <mergeCell ref="C192:D193"/>
    <mergeCell ref="E192:F192"/>
    <mergeCell ref="C194:D194"/>
    <mergeCell ref="C195:D195"/>
    <mergeCell ref="C196:D196"/>
    <mergeCell ref="C197:D197"/>
    <mergeCell ref="C198:D198"/>
    <mergeCell ref="C199:D199"/>
    <mergeCell ref="C200:D200"/>
    <mergeCell ref="C201:D201"/>
    <mergeCell ref="C202:D202"/>
    <mergeCell ref="C203:D203"/>
    <mergeCell ref="C204:D204"/>
    <mergeCell ref="C205:D205"/>
    <mergeCell ref="C206:D206"/>
    <mergeCell ref="C207:D207"/>
    <mergeCell ref="C208:D208"/>
    <mergeCell ref="C209:D209"/>
    <mergeCell ref="C210:D210"/>
    <mergeCell ref="C211:D211"/>
    <mergeCell ref="C212:D212"/>
    <mergeCell ref="B213:D213"/>
    <mergeCell ref="E213:F213"/>
    <mergeCell ref="B214:F214"/>
    <mergeCell ref="B215:F215"/>
    <mergeCell ref="B216:F216"/>
    <mergeCell ref="B217:F217"/>
    <mergeCell ref="B219:F219"/>
    <mergeCell ref="B220:F220"/>
    <mergeCell ref="B221:F221"/>
    <mergeCell ref="B222:F222"/>
    <mergeCell ref="B223:B224"/>
    <mergeCell ref="C223:D224"/>
    <mergeCell ref="E223:F223"/>
    <mergeCell ref="C225:D225"/>
    <mergeCell ref="C226:D226"/>
    <mergeCell ref="C227:D227"/>
    <mergeCell ref="C228:D228"/>
    <mergeCell ref="C229:D229"/>
    <mergeCell ref="C230:D230"/>
    <mergeCell ref="C231:D231"/>
    <mergeCell ref="C232:D232"/>
    <mergeCell ref="C233:D233"/>
    <mergeCell ref="C234:D234"/>
    <mergeCell ref="C235:D235"/>
    <mergeCell ref="C236:D236"/>
    <mergeCell ref="C237:D237"/>
    <mergeCell ref="C238:D238"/>
    <mergeCell ref="C239:D239"/>
    <mergeCell ref="C240:D240"/>
    <mergeCell ref="C241:D241"/>
    <mergeCell ref="C242:D242"/>
    <mergeCell ref="C243:D243"/>
    <mergeCell ref="B244:D244"/>
    <mergeCell ref="E244:F244"/>
    <mergeCell ref="B245:F245"/>
    <mergeCell ref="B246:F246"/>
    <mergeCell ref="B247:F247"/>
    <mergeCell ref="B248:F248"/>
    <mergeCell ref="B250:F250"/>
    <mergeCell ref="B251:F251"/>
    <mergeCell ref="B252:F252"/>
    <mergeCell ref="B253:F253"/>
    <mergeCell ref="B254:B255"/>
    <mergeCell ref="C254:D255"/>
    <mergeCell ref="E254:F254"/>
    <mergeCell ref="C256:D256"/>
    <mergeCell ref="C257:D257"/>
    <mergeCell ref="C258:D258"/>
    <mergeCell ref="C259:D259"/>
    <mergeCell ref="C260:D260"/>
    <mergeCell ref="C261:D261"/>
    <mergeCell ref="C262:D262"/>
    <mergeCell ref="C263:D263"/>
    <mergeCell ref="C264:D264"/>
    <mergeCell ref="C265:D265"/>
    <mergeCell ref="C266:D266"/>
    <mergeCell ref="C267:D267"/>
    <mergeCell ref="C268:D268"/>
    <mergeCell ref="C269:D269"/>
    <mergeCell ref="C270:D270"/>
    <mergeCell ref="C271:D271"/>
    <mergeCell ref="C272:D272"/>
    <mergeCell ref="C273:D273"/>
    <mergeCell ref="C274:D274"/>
    <mergeCell ref="B275:D275"/>
    <mergeCell ref="E275:F275"/>
    <mergeCell ref="B276:F276"/>
    <mergeCell ref="B277:F277"/>
    <mergeCell ref="B278:F278"/>
    <mergeCell ref="B279:F279"/>
    <mergeCell ref="B281:F281"/>
    <mergeCell ref="B282:F282"/>
    <mergeCell ref="B283:F283"/>
    <mergeCell ref="B284:F284"/>
    <mergeCell ref="B285:B286"/>
    <mergeCell ref="C285:D286"/>
    <mergeCell ref="E285:F285"/>
    <mergeCell ref="C287:D287"/>
    <mergeCell ref="C288:D288"/>
    <mergeCell ref="C289:D289"/>
    <mergeCell ref="C290:D290"/>
    <mergeCell ref="C291:D291"/>
    <mergeCell ref="C292:D292"/>
    <mergeCell ref="C293:D293"/>
    <mergeCell ref="C294:D294"/>
    <mergeCell ref="C295:D295"/>
    <mergeCell ref="C296:D296"/>
    <mergeCell ref="C297:D297"/>
    <mergeCell ref="C298:D298"/>
    <mergeCell ref="C299:D299"/>
    <mergeCell ref="C300:D300"/>
    <mergeCell ref="C301:D301"/>
    <mergeCell ref="C302:D302"/>
    <mergeCell ref="C303:D303"/>
    <mergeCell ref="C304:D304"/>
    <mergeCell ref="C305:D305"/>
    <mergeCell ref="B306:D306"/>
    <mergeCell ref="E306:F306"/>
    <mergeCell ref="B307:F307"/>
    <mergeCell ref="B308:F308"/>
    <mergeCell ref="B309:F309"/>
    <mergeCell ref="B310:F310"/>
    <mergeCell ref="B312:F312"/>
    <mergeCell ref="B313:F313"/>
    <mergeCell ref="B314:F314"/>
    <mergeCell ref="B315:F315"/>
    <mergeCell ref="B316:B317"/>
    <mergeCell ref="C316:D317"/>
    <mergeCell ref="E316:F316"/>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B337:D337"/>
    <mergeCell ref="E337:F337"/>
    <mergeCell ref="B338:F338"/>
    <mergeCell ref="B339:F339"/>
    <mergeCell ref="B340:F340"/>
    <mergeCell ref="B341:F341"/>
    <mergeCell ref="B343:F343"/>
    <mergeCell ref="B344:F344"/>
    <mergeCell ref="B345:F345"/>
    <mergeCell ref="B346:F346"/>
    <mergeCell ref="B347:B348"/>
    <mergeCell ref="C347:D348"/>
    <mergeCell ref="E347:F347"/>
    <mergeCell ref="C349:D349"/>
    <mergeCell ref="C350:D350"/>
    <mergeCell ref="C351:D351"/>
    <mergeCell ref="C352:D352"/>
    <mergeCell ref="C353:D353"/>
    <mergeCell ref="C354:D354"/>
    <mergeCell ref="C355:D355"/>
    <mergeCell ref="C356:D356"/>
    <mergeCell ref="C357:D357"/>
    <mergeCell ref="C358:D358"/>
    <mergeCell ref="C359:D359"/>
    <mergeCell ref="C360:D360"/>
    <mergeCell ref="C361:D361"/>
    <mergeCell ref="C362:D362"/>
    <mergeCell ref="C363:D363"/>
    <mergeCell ref="C364:D364"/>
    <mergeCell ref="C365:D365"/>
    <mergeCell ref="C366:D366"/>
    <mergeCell ref="C367:D367"/>
    <mergeCell ref="B368:D368"/>
    <mergeCell ref="E368:F368"/>
    <mergeCell ref="B369:F369"/>
    <mergeCell ref="B370:F370"/>
    <mergeCell ref="B371:F371"/>
    <mergeCell ref="B372:F372"/>
    <mergeCell ref="B374:F374"/>
    <mergeCell ref="B375:F375"/>
    <mergeCell ref="B376:F376"/>
    <mergeCell ref="B377:F377"/>
    <mergeCell ref="B378:B379"/>
    <mergeCell ref="C378:D379"/>
    <mergeCell ref="E378:F378"/>
    <mergeCell ref="C380:D380"/>
    <mergeCell ref="C381:D381"/>
    <mergeCell ref="C382:D382"/>
    <mergeCell ref="C383:D383"/>
    <mergeCell ref="C384:D384"/>
    <mergeCell ref="C385:D385"/>
    <mergeCell ref="C386:D386"/>
    <mergeCell ref="C387:D387"/>
    <mergeCell ref="C388:D388"/>
    <mergeCell ref="C398:D398"/>
    <mergeCell ref="B399:D399"/>
    <mergeCell ref="E399:F399"/>
    <mergeCell ref="B400:F400"/>
    <mergeCell ref="B401:F401"/>
    <mergeCell ref="B402:F402"/>
    <mergeCell ref="B403:F403"/>
    <mergeCell ref="C389:D389"/>
    <mergeCell ref="C390:D390"/>
    <mergeCell ref="C391:D391"/>
    <mergeCell ref="C392:D392"/>
    <mergeCell ref="C393:D393"/>
    <mergeCell ref="C394:D394"/>
    <mergeCell ref="C395:D395"/>
    <mergeCell ref="C396:D396"/>
    <mergeCell ref="C397:D397"/>
    <mergeCell ref="B405:F405"/>
    <mergeCell ref="B406:F406"/>
    <mergeCell ref="B407:F407"/>
    <mergeCell ref="B408:F408"/>
    <mergeCell ref="B409:B410"/>
    <mergeCell ref="C409:D410"/>
    <mergeCell ref="E409:F409"/>
    <mergeCell ref="C411:D411"/>
    <mergeCell ref="C412:D412"/>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B430:D430"/>
    <mergeCell ref="E430:F430"/>
    <mergeCell ref="B431:F431"/>
    <mergeCell ref="B432:F432"/>
    <mergeCell ref="B433:F433"/>
    <mergeCell ref="B434:F434"/>
    <mergeCell ref="B436:F436"/>
    <mergeCell ref="B437:F437"/>
    <mergeCell ref="B438:F438"/>
    <mergeCell ref="B439:F439"/>
    <mergeCell ref="B440:B441"/>
    <mergeCell ref="C440:D441"/>
    <mergeCell ref="E440:F440"/>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5:D455"/>
    <mergeCell ref="C456:D456"/>
    <mergeCell ref="B465:F465"/>
    <mergeCell ref="C457:D457"/>
    <mergeCell ref="C458:D458"/>
    <mergeCell ref="C459:D459"/>
    <mergeCell ref="C460:D460"/>
    <mergeCell ref="B461:D461"/>
    <mergeCell ref="E461:F461"/>
    <mergeCell ref="B462:F462"/>
    <mergeCell ref="B463:F463"/>
    <mergeCell ref="B464:F464"/>
  </mergeCells>
  <dataValidations count="1">
    <dataValidation type="list" allowBlank="1" showInputMessage="1" showErrorMessage="1" sqref="E7:F25 E38:F56 E70:F88 E101:F119 E132:F150 E349:F367 E194:F212 E163:F181 E225:F243 E287:F305 E256:F274 E318:F336 E442:F460 E411:F429 E380:F398" xr:uid="{00000000-0002-0000-0400-000000000000}">
      <formula1>"X"</formula1>
    </dataValidation>
  </dataValidations>
  <printOptions horizontalCentered="1"/>
  <pageMargins left="0.25" right="0.25" top="0.75" bottom="0.75" header="0.3" footer="0.3"/>
  <pageSetup scale="10" orientation="landscape" r:id="rId1"/>
  <rowBreaks count="1" manualBreakCount="1">
    <brk id="249"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510C-9EE0-4AC2-9AA0-44A20E99A72F}">
  <dimension ref="A1:AZ135"/>
  <sheetViews>
    <sheetView topLeftCell="A8" zoomScale="55" zoomScaleNormal="55" workbookViewId="0">
      <selection activeCell="D4" sqref="D4"/>
    </sheetView>
  </sheetViews>
  <sheetFormatPr baseColWidth="10" defaultColWidth="17.81640625" defaultRowHeight="14.5"/>
  <cols>
    <col min="1" max="1" width="10.81640625" style="44" customWidth="1"/>
    <col min="2" max="2" width="13.453125" style="44" customWidth="1"/>
    <col min="3" max="3" width="10.81640625" style="44" customWidth="1"/>
    <col min="4" max="6" width="17.81640625" style="176"/>
    <col min="7" max="9" width="17.81640625" style="32"/>
    <col min="10" max="12" width="17.81640625" style="44"/>
    <col min="13" max="13" width="17.81640625" style="103"/>
    <col min="14" max="14" width="17.81640625" style="62"/>
    <col min="15" max="15" width="17.81640625" style="44"/>
    <col min="16" max="19" width="17.81640625" style="62"/>
    <col min="20" max="20" width="17.81640625" style="64"/>
    <col min="21" max="23" width="17.81640625" style="86"/>
    <col min="24" max="24" width="17.81640625" style="44"/>
    <col min="25" max="28" width="17.81640625" style="86"/>
    <col min="29" max="36" width="17.81640625" style="44"/>
    <col min="37" max="37" width="24.453125" style="44" customWidth="1"/>
    <col min="38" max="38" width="17.81640625" style="44"/>
    <col min="39" max="39" width="17.453125" style="44" customWidth="1"/>
    <col min="40" max="40" width="23" style="44" customWidth="1"/>
    <col min="41" max="41" width="16.7265625" style="44" customWidth="1"/>
    <col min="42" max="42" width="23.81640625" style="44" customWidth="1"/>
    <col min="43" max="43" width="16.54296875" style="44" customWidth="1"/>
    <col min="44" max="44" width="15" style="44" customWidth="1"/>
    <col min="45" max="16384" width="17.81640625" style="44"/>
  </cols>
  <sheetData>
    <row r="1" spans="1:52" s="86" customFormat="1">
      <c r="A1" s="685" t="s">
        <v>426</v>
      </c>
      <c r="B1" s="685"/>
      <c r="C1" s="685"/>
      <c r="D1" s="176"/>
      <c r="E1" s="176"/>
      <c r="F1" s="176"/>
      <c r="G1" s="32"/>
      <c r="H1" s="32"/>
      <c r="I1" s="32"/>
      <c r="L1" s="683" t="s">
        <v>251</v>
      </c>
      <c r="M1" s="684"/>
      <c r="N1" s="680" t="s">
        <v>346</v>
      </c>
      <c r="O1" s="680"/>
      <c r="P1" s="680"/>
      <c r="Q1" s="680"/>
      <c r="R1" s="680"/>
      <c r="S1" s="680"/>
      <c r="T1" s="680"/>
      <c r="U1" s="681" t="s">
        <v>347</v>
      </c>
      <c r="V1" s="681"/>
      <c r="W1" s="681"/>
    </row>
    <row r="2" spans="1:52" ht="87">
      <c r="A2" s="14" t="s">
        <v>125</v>
      </c>
      <c r="B2" s="96" t="s">
        <v>126</v>
      </c>
      <c r="C2" s="97" t="s">
        <v>127</v>
      </c>
      <c r="D2" s="175" t="s">
        <v>888</v>
      </c>
      <c r="E2" s="180" t="s">
        <v>0</v>
      </c>
      <c r="F2" s="180" t="s">
        <v>848</v>
      </c>
      <c r="G2" s="157" t="s">
        <v>99</v>
      </c>
      <c r="H2" s="157" t="s">
        <v>834</v>
      </c>
      <c r="I2" s="98" t="s">
        <v>2</v>
      </c>
      <c r="J2" s="98" t="s">
        <v>334</v>
      </c>
      <c r="K2" s="98" t="s">
        <v>26</v>
      </c>
      <c r="L2" s="98" t="s">
        <v>98</v>
      </c>
      <c r="M2" s="101" t="s">
        <v>362</v>
      </c>
      <c r="N2" s="680" t="s">
        <v>294</v>
      </c>
      <c r="O2" s="680"/>
      <c r="P2" s="80" t="s">
        <v>30</v>
      </c>
      <c r="Q2" s="80" t="s">
        <v>252</v>
      </c>
      <c r="R2" s="80" t="s">
        <v>273</v>
      </c>
      <c r="S2" s="80" t="s">
        <v>274</v>
      </c>
      <c r="T2" s="80" t="s">
        <v>10</v>
      </c>
      <c r="U2" s="80" t="s">
        <v>78</v>
      </c>
      <c r="V2" s="80" t="s">
        <v>345</v>
      </c>
      <c r="W2" s="80" t="s">
        <v>10</v>
      </c>
      <c r="X2" s="99" t="s">
        <v>317</v>
      </c>
      <c r="Y2" s="80" t="s">
        <v>237</v>
      </c>
      <c r="Z2" s="80" t="s">
        <v>322</v>
      </c>
      <c r="AA2" s="80" t="s">
        <v>325</v>
      </c>
      <c r="AB2" s="80" t="s">
        <v>326</v>
      </c>
      <c r="AC2" s="80" t="s">
        <v>28</v>
      </c>
      <c r="AD2" s="80" t="s">
        <v>75</v>
      </c>
      <c r="AF2" s="45" t="s">
        <v>128</v>
      </c>
      <c r="AH2" s="42" t="s">
        <v>173</v>
      </c>
      <c r="AI2" s="399" t="s">
        <v>171</v>
      </c>
      <c r="AJ2" s="399"/>
      <c r="AK2" s="42" t="s">
        <v>172</v>
      </c>
      <c r="AM2" s="44" t="s">
        <v>129</v>
      </c>
    </row>
    <row r="3" spans="1:52" ht="102" customHeight="1" thickBot="1">
      <c r="A3" s="44" t="s">
        <v>130</v>
      </c>
      <c r="B3" s="134" t="s">
        <v>240</v>
      </c>
      <c r="C3" s="44" t="s">
        <v>131</v>
      </c>
      <c r="D3" s="259" t="s">
        <v>939</v>
      </c>
      <c r="E3" s="259" t="s">
        <v>977</v>
      </c>
      <c r="F3" s="259" t="s">
        <v>978</v>
      </c>
      <c r="G3" s="181" t="s">
        <v>965</v>
      </c>
      <c r="H3" s="181" t="s">
        <v>966</v>
      </c>
      <c r="I3" s="61" t="s">
        <v>242</v>
      </c>
      <c r="J3" s="44" t="s">
        <v>108</v>
      </c>
      <c r="K3" s="158" t="s">
        <v>836</v>
      </c>
      <c r="L3" s="44" t="s">
        <v>87</v>
      </c>
      <c r="M3" s="103" t="s">
        <v>363</v>
      </c>
      <c r="N3" s="32" t="s">
        <v>295</v>
      </c>
      <c r="O3" s="32" t="s">
        <v>295</v>
      </c>
      <c r="P3" s="91" t="s">
        <v>310</v>
      </c>
      <c r="Q3" s="81">
        <v>0.2</v>
      </c>
      <c r="R3" s="34" t="s">
        <v>300</v>
      </c>
      <c r="S3" s="62" t="s">
        <v>305</v>
      </c>
      <c r="T3" s="90" t="s">
        <v>279</v>
      </c>
      <c r="U3" s="70" t="s">
        <v>348</v>
      </c>
      <c r="V3" s="91" t="s">
        <v>384</v>
      </c>
      <c r="W3" s="86" t="s">
        <v>6</v>
      </c>
      <c r="X3" s="44" t="s">
        <v>314</v>
      </c>
      <c r="Y3" s="86" t="s">
        <v>320</v>
      </c>
      <c r="Z3" s="86" t="s">
        <v>323</v>
      </c>
      <c r="AA3" s="86" t="s">
        <v>327</v>
      </c>
      <c r="AB3" s="86" t="s">
        <v>330</v>
      </c>
      <c r="AC3" s="44" t="s">
        <v>337</v>
      </c>
      <c r="AD3" s="44" t="s">
        <v>113</v>
      </c>
      <c r="AF3" s="44" t="s">
        <v>138</v>
      </c>
      <c r="AH3" s="399" t="s">
        <v>174</v>
      </c>
      <c r="AI3" s="41" t="s">
        <v>162</v>
      </c>
      <c r="AJ3" s="41" t="s">
        <v>138</v>
      </c>
      <c r="AK3" s="41" t="s">
        <v>114</v>
      </c>
      <c r="AM3" s="44" t="s">
        <v>133</v>
      </c>
      <c r="AN3" s="679" t="s">
        <v>134</v>
      </c>
      <c r="AO3" s="679"/>
      <c r="AP3" s="682" t="s">
        <v>135</v>
      </c>
      <c r="AQ3" s="682"/>
      <c r="AR3" s="682"/>
    </row>
    <row r="4" spans="1:52" ht="69.650000000000006" customHeight="1" thickBot="1">
      <c r="A4" s="44" t="s">
        <v>136</v>
      </c>
      <c r="B4" s="134" t="s">
        <v>143</v>
      </c>
      <c r="C4" s="44" t="s">
        <v>137</v>
      </c>
      <c r="D4" s="259" t="s">
        <v>955</v>
      </c>
      <c r="E4" s="259" t="s">
        <v>979</v>
      </c>
      <c r="F4" s="259" t="s">
        <v>980</v>
      </c>
      <c r="G4" s="181" t="s">
        <v>967</v>
      </c>
      <c r="H4" s="181" t="s">
        <v>968</v>
      </c>
      <c r="I4" s="61" t="s">
        <v>243</v>
      </c>
      <c r="J4" s="44" t="s">
        <v>109</v>
      </c>
      <c r="K4" s="158" t="s">
        <v>246</v>
      </c>
      <c r="L4" s="44" t="s">
        <v>119</v>
      </c>
      <c r="M4" s="103" t="s">
        <v>364</v>
      </c>
      <c r="N4" s="32" t="s">
        <v>296</v>
      </c>
      <c r="O4" s="34" t="s">
        <v>300</v>
      </c>
      <c r="P4" s="92" t="s">
        <v>13</v>
      </c>
      <c r="Q4" s="82">
        <v>0.4</v>
      </c>
      <c r="R4" s="62" t="s">
        <v>301</v>
      </c>
      <c r="S4" s="62" t="s">
        <v>306</v>
      </c>
      <c r="T4" s="87" t="s">
        <v>281</v>
      </c>
      <c r="U4" s="71" t="s">
        <v>349</v>
      </c>
      <c r="V4" s="92" t="s">
        <v>353</v>
      </c>
      <c r="W4" s="86" t="s">
        <v>7</v>
      </c>
      <c r="X4" s="44" t="s">
        <v>315</v>
      </c>
      <c r="Y4" s="86" t="s">
        <v>319</v>
      </c>
      <c r="Z4" s="86" t="s">
        <v>324</v>
      </c>
      <c r="AA4" s="86" t="s">
        <v>328</v>
      </c>
      <c r="AB4" s="86" t="s">
        <v>329</v>
      </c>
      <c r="AC4" s="44" t="s">
        <v>338</v>
      </c>
      <c r="AD4" s="44" t="s">
        <v>114</v>
      </c>
      <c r="AF4" s="44" t="s">
        <v>12</v>
      </c>
      <c r="AH4" s="399"/>
      <c r="AI4" s="41" t="s">
        <v>163</v>
      </c>
      <c r="AJ4" s="41" t="s">
        <v>12</v>
      </c>
      <c r="AK4" s="41" t="s">
        <v>161</v>
      </c>
      <c r="AM4" s="44" t="s">
        <v>132</v>
      </c>
      <c r="AN4" s="44" t="s">
        <v>139</v>
      </c>
      <c r="AO4" s="44" t="s">
        <v>140</v>
      </c>
      <c r="AP4" s="44" t="s">
        <v>139</v>
      </c>
      <c r="AQ4" s="44" t="s">
        <v>141</v>
      </c>
      <c r="AR4" s="44" t="s">
        <v>140</v>
      </c>
    </row>
    <row r="5" spans="1:52" ht="108.65" customHeight="1" thickBot="1">
      <c r="A5" s="44" t="s">
        <v>142</v>
      </c>
      <c r="B5" s="134" t="s">
        <v>146</v>
      </c>
      <c r="C5" s="44" t="s">
        <v>144</v>
      </c>
      <c r="D5" s="259" t="s">
        <v>956</v>
      </c>
      <c r="E5" s="259" t="s">
        <v>981</v>
      </c>
      <c r="F5" s="259" t="s">
        <v>982</v>
      </c>
      <c r="G5" s="181" t="s">
        <v>969</v>
      </c>
      <c r="H5" s="181" t="s">
        <v>970</v>
      </c>
      <c r="I5" s="61" t="s">
        <v>244</v>
      </c>
      <c r="J5" s="34" t="s">
        <v>932</v>
      </c>
      <c r="K5" s="34" t="s">
        <v>247</v>
      </c>
      <c r="L5" s="44" t="s">
        <v>88</v>
      </c>
      <c r="M5" s="103" t="s">
        <v>365</v>
      </c>
      <c r="N5" s="32"/>
      <c r="O5" s="44" t="s">
        <v>301</v>
      </c>
      <c r="P5" s="93" t="s">
        <v>12</v>
      </c>
      <c r="Q5" s="83">
        <v>0.6</v>
      </c>
      <c r="R5" s="62" t="s">
        <v>302</v>
      </c>
      <c r="S5" s="62" t="s">
        <v>307</v>
      </c>
      <c r="T5" s="88" t="s">
        <v>12</v>
      </c>
      <c r="U5" s="72" t="s">
        <v>350</v>
      </c>
      <c r="V5" s="93" t="s">
        <v>12</v>
      </c>
      <c r="W5" s="86" t="s">
        <v>8</v>
      </c>
      <c r="X5" s="44" t="s">
        <v>316</v>
      </c>
      <c r="AC5" s="44" t="s">
        <v>335</v>
      </c>
      <c r="AD5" s="35"/>
      <c r="AE5" s="35"/>
      <c r="AF5" s="44" t="s">
        <v>148</v>
      </c>
      <c r="AH5" s="399"/>
      <c r="AI5" s="41" t="s">
        <v>164</v>
      </c>
      <c r="AJ5" s="41" t="s">
        <v>148</v>
      </c>
      <c r="AK5" s="41" t="s">
        <v>161</v>
      </c>
      <c r="AL5" s="35"/>
      <c r="AM5" s="44" t="s">
        <v>40</v>
      </c>
      <c r="AN5" s="44" t="s">
        <v>139</v>
      </c>
      <c r="AO5" s="44" t="s">
        <v>140</v>
      </c>
      <c r="AP5" s="44" t="s">
        <v>139</v>
      </c>
      <c r="AQ5" s="44" t="s">
        <v>141</v>
      </c>
      <c r="AR5" s="44" t="s">
        <v>140</v>
      </c>
      <c r="AS5" s="35"/>
      <c r="AT5" s="35"/>
      <c r="AU5" s="35"/>
      <c r="AV5" s="35"/>
      <c r="AW5" s="35"/>
      <c r="AX5" s="35"/>
      <c r="AY5" s="35"/>
      <c r="AZ5" s="35"/>
    </row>
    <row r="6" spans="1:52" ht="64" customHeight="1">
      <c r="A6" s="44" t="s">
        <v>145</v>
      </c>
      <c r="B6" s="134" t="s">
        <v>241</v>
      </c>
      <c r="C6" s="44" t="s">
        <v>147</v>
      </c>
      <c r="D6" s="260" t="s">
        <v>107</v>
      </c>
      <c r="E6" s="260" t="s">
        <v>987</v>
      </c>
      <c r="F6" s="260" t="s">
        <v>983</v>
      </c>
      <c r="G6" s="181" t="s">
        <v>971</v>
      </c>
      <c r="H6" s="181" t="s">
        <v>972</v>
      </c>
      <c r="J6" s="35"/>
      <c r="K6" s="34" t="s">
        <v>837</v>
      </c>
      <c r="L6" s="34" t="s">
        <v>154</v>
      </c>
      <c r="M6" s="34" t="s">
        <v>366</v>
      </c>
      <c r="N6" s="79" t="s">
        <v>298</v>
      </c>
      <c r="O6" s="44" t="s">
        <v>302</v>
      </c>
      <c r="P6" s="94" t="s">
        <v>11</v>
      </c>
      <c r="Q6" s="84">
        <v>0.8</v>
      </c>
      <c r="R6" s="62" t="s">
        <v>303</v>
      </c>
      <c r="S6" s="62" t="s">
        <v>308</v>
      </c>
      <c r="T6" s="89" t="s">
        <v>284</v>
      </c>
      <c r="U6" s="73" t="s">
        <v>351</v>
      </c>
      <c r="V6" s="94" t="s">
        <v>11</v>
      </c>
      <c r="W6" s="86" t="s">
        <v>9</v>
      </c>
      <c r="AC6" s="44" t="s">
        <v>336</v>
      </c>
      <c r="AD6" s="35"/>
      <c r="AE6" s="35"/>
      <c r="AF6" s="35"/>
      <c r="AG6" s="35"/>
      <c r="AH6" s="434" t="s">
        <v>175</v>
      </c>
      <c r="AI6" s="41" t="s">
        <v>165</v>
      </c>
      <c r="AJ6" s="41" t="s">
        <v>12</v>
      </c>
      <c r="AK6" s="41" t="s">
        <v>161</v>
      </c>
      <c r="AL6" s="35"/>
      <c r="AN6" s="43" t="s">
        <v>149</v>
      </c>
      <c r="AP6" s="46" t="s">
        <v>150</v>
      </c>
      <c r="AS6" s="35"/>
      <c r="AT6" s="35"/>
      <c r="AU6" s="35"/>
      <c r="AV6" s="35"/>
      <c r="AW6" s="35"/>
      <c r="AX6" s="35"/>
      <c r="AY6" s="35"/>
      <c r="AZ6" s="35"/>
    </row>
    <row r="7" spans="1:52" ht="109" customHeight="1">
      <c r="A7" s="44" t="s">
        <v>151</v>
      </c>
      <c r="B7" s="61" t="s">
        <v>111</v>
      </c>
      <c r="C7" s="44" t="s">
        <v>152</v>
      </c>
      <c r="D7" s="260" t="s">
        <v>957</v>
      </c>
      <c r="E7" s="260" t="s">
        <v>985</v>
      </c>
      <c r="F7" s="260" t="s">
        <v>984</v>
      </c>
      <c r="G7" s="181"/>
      <c r="H7" s="181" t="s">
        <v>973</v>
      </c>
      <c r="J7" s="35"/>
      <c r="K7" s="34" t="s">
        <v>249</v>
      </c>
      <c r="L7" s="34" t="s">
        <v>89</v>
      </c>
      <c r="M7" s="34" t="s">
        <v>367</v>
      </c>
      <c r="N7" s="79" t="s">
        <v>299</v>
      </c>
      <c r="O7" s="44" t="s">
        <v>303</v>
      </c>
      <c r="P7" s="95" t="s">
        <v>38</v>
      </c>
      <c r="Q7" s="85">
        <v>1</v>
      </c>
      <c r="R7" s="34" t="s">
        <v>304</v>
      </c>
      <c r="S7" s="62" t="s">
        <v>309</v>
      </c>
      <c r="T7" s="35"/>
      <c r="U7" s="74" t="s">
        <v>352</v>
      </c>
      <c r="V7" s="95" t="s">
        <v>38</v>
      </c>
      <c r="W7" s="32"/>
      <c r="X7" s="35"/>
      <c r="Y7" s="35"/>
      <c r="Z7" s="35"/>
      <c r="AA7" s="35"/>
      <c r="AB7" s="35"/>
      <c r="AD7" s="35"/>
      <c r="AE7" s="35"/>
      <c r="AF7" s="35"/>
      <c r="AG7" s="35"/>
      <c r="AH7" s="434"/>
      <c r="AI7" s="41" t="s">
        <v>166</v>
      </c>
      <c r="AJ7" s="41" t="s">
        <v>12</v>
      </c>
      <c r="AK7" s="41" t="s">
        <v>161</v>
      </c>
      <c r="AL7" s="35"/>
      <c r="AN7" s="44" t="s">
        <v>153</v>
      </c>
      <c r="AO7" s="44">
        <v>2</v>
      </c>
      <c r="AP7" s="44" t="s">
        <v>153</v>
      </c>
      <c r="AQ7" s="44">
        <v>2</v>
      </c>
      <c r="AS7" s="35"/>
      <c r="AT7" s="35"/>
      <c r="AU7" s="35"/>
      <c r="AV7" s="35"/>
      <c r="AW7" s="35"/>
      <c r="AX7" s="35"/>
      <c r="AY7" s="35"/>
      <c r="AZ7" s="35"/>
    </row>
    <row r="8" spans="1:52" ht="130.5" customHeight="1">
      <c r="A8" s="44" t="s">
        <v>155</v>
      </c>
      <c r="B8" s="44" t="s">
        <v>110</v>
      </c>
      <c r="C8" s="44" t="s">
        <v>157</v>
      </c>
      <c r="D8" s="260" t="s">
        <v>958</v>
      </c>
      <c r="E8" s="260" t="s">
        <v>988</v>
      </c>
      <c r="F8" s="260" t="s">
        <v>996</v>
      </c>
      <c r="G8" s="181"/>
      <c r="H8" s="181" t="s">
        <v>974</v>
      </c>
      <c r="J8" s="35"/>
      <c r="K8" s="34" t="s">
        <v>838</v>
      </c>
      <c r="L8" s="34" t="s">
        <v>90</v>
      </c>
      <c r="M8" s="34" t="s">
        <v>368</v>
      </c>
      <c r="N8" s="32"/>
      <c r="O8" s="34" t="s">
        <v>304</v>
      </c>
      <c r="P8" s="34"/>
      <c r="Q8" s="34"/>
      <c r="R8" s="34"/>
      <c r="S8" s="34"/>
      <c r="T8" s="35"/>
      <c r="V8" s="32"/>
      <c r="W8" s="32"/>
      <c r="X8" s="35"/>
      <c r="Y8" s="35"/>
      <c r="Z8" s="35"/>
      <c r="AA8" s="35"/>
      <c r="AB8" s="35"/>
      <c r="AC8" s="35"/>
      <c r="AD8" s="35"/>
      <c r="AE8" s="35"/>
      <c r="AF8" s="35"/>
      <c r="AG8" s="35"/>
      <c r="AH8" s="434"/>
      <c r="AI8" s="41" t="s">
        <v>167</v>
      </c>
      <c r="AJ8" s="41" t="s">
        <v>148</v>
      </c>
      <c r="AK8" s="41" t="s">
        <v>161</v>
      </c>
      <c r="AL8" s="35"/>
      <c r="AN8" s="44" t="s">
        <v>158</v>
      </c>
      <c r="AO8" s="44">
        <v>1</v>
      </c>
      <c r="AP8" s="44" t="s">
        <v>159</v>
      </c>
      <c r="AQ8" s="44">
        <v>1</v>
      </c>
      <c r="AS8" s="35"/>
      <c r="AT8" s="35"/>
      <c r="AU8" s="35"/>
      <c r="AV8" s="35"/>
      <c r="AW8" s="35"/>
      <c r="AX8" s="35"/>
      <c r="AY8" s="35"/>
      <c r="AZ8" s="35"/>
    </row>
    <row r="9" spans="1:52" ht="131.5" customHeight="1">
      <c r="B9" s="44" t="s">
        <v>156</v>
      </c>
      <c r="C9" s="44" t="s">
        <v>160</v>
      </c>
      <c r="D9" s="261" t="s">
        <v>959</v>
      </c>
      <c r="E9" s="261" t="s">
        <v>989</v>
      </c>
      <c r="F9" s="261" t="s">
        <v>997</v>
      </c>
      <c r="G9" s="181"/>
      <c r="H9" s="181" t="s">
        <v>975</v>
      </c>
      <c r="K9" s="158" t="s">
        <v>839</v>
      </c>
      <c r="L9" s="34" t="s">
        <v>91</v>
      </c>
      <c r="M9" s="34"/>
      <c r="N9" s="32"/>
      <c r="O9" s="32" t="s">
        <v>296</v>
      </c>
      <c r="P9" s="32"/>
      <c r="Q9" s="32"/>
      <c r="R9" s="32"/>
      <c r="S9" s="32"/>
      <c r="AH9" s="399" t="s">
        <v>176</v>
      </c>
      <c r="AI9" s="41" t="s">
        <v>168</v>
      </c>
      <c r="AJ9" s="41" t="s">
        <v>148</v>
      </c>
      <c r="AK9" s="41" t="s">
        <v>161</v>
      </c>
      <c r="AP9" s="44" t="s">
        <v>158</v>
      </c>
      <c r="AQ9" s="44">
        <v>1</v>
      </c>
    </row>
    <row r="10" spans="1:52" ht="117.65" customHeight="1">
      <c r="D10" s="261" t="s">
        <v>889</v>
      </c>
      <c r="E10" s="261" t="s">
        <v>994</v>
      </c>
      <c r="F10" s="261" t="s">
        <v>998</v>
      </c>
      <c r="G10" s="181"/>
      <c r="H10" s="181" t="s">
        <v>976</v>
      </c>
      <c r="K10" s="63"/>
      <c r="N10" s="32"/>
      <c r="O10" s="62" t="s">
        <v>305</v>
      </c>
      <c r="AH10" s="399"/>
      <c r="AI10" s="41" t="s">
        <v>169</v>
      </c>
      <c r="AJ10" s="41" t="s">
        <v>148</v>
      </c>
      <c r="AK10" s="41" t="s">
        <v>161</v>
      </c>
    </row>
    <row r="11" spans="1:52" ht="135" customHeight="1">
      <c r="D11" s="261" t="s">
        <v>960</v>
      </c>
      <c r="E11" s="261" t="s">
        <v>990</v>
      </c>
      <c r="F11" s="261" t="s">
        <v>999</v>
      </c>
      <c r="G11" s="181"/>
      <c r="H11" s="181"/>
      <c r="K11" s="63"/>
      <c r="N11" s="32"/>
      <c r="O11" s="62" t="s">
        <v>306</v>
      </c>
      <c r="AH11" s="399"/>
      <c r="AI11" s="41" t="s">
        <v>170</v>
      </c>
      <c r="AJ11" s="41" t="s">
        <v>148</v>
      </c>
      <c r="AK11" s="41" t="s">
        <v>161</v>
      </c>
    </row>
    <row r="12" spans="1:52" ht="121.5" customHeight="1">
      <c r="D12" s="261" t="s">
        <v>961</v>
      </c>
      <c r="E12" s="261" t="s">
        <v>991</v>
      </c>
      <c r="F12" s="261" t="s">
        <v>1000</v>
      </c>
      <c r="G12" s="181"/>
      <c r="H12" s="181"/>
      <c r="N12" s="32"/>
      <c r="O12" s="62" t="s">
        <v>307</v>
      </c>
    </row>
    <row r="13" spans="1:52" ht="117" customHeight="1">
      <c r="D13" s="261" t="s">
        <v>890</v>
      </c>
      <c r="E13" s="261" t="s">
        <v>992</v>
      </c>
      <c r="F13" s="261" t="s">
        <v>1001</v>
      </c>
      <c r="G13" s="181"/>
      <c r="H13" s="181"/>
      <c r="J13" s="32"/>
      <c r="K13" s="60"/>
      <c r="L13" s="32"/>
      <c r="M13" s="32"/>
      <c r="N13" s="32"/>
      <c r="O13" s="62" t="s">
        <v>308</v>
      </c>
      <c r="T13" s="32"/>
      <c r="U13" s="32"/>
      <c r="V13" s="32"/>
      <c r="W13" s="32"/>
      <c r="X13" s="32"/>
      <c r="Y13" s="32"/>
      <c r="Z13" s="32"/>
      <c r="AA13" s="32"/>
      <c r="AB13" s="32"/>
      <c r="AE13" s="32"/>
      <c r="AF13" s="32"/>
      <c r="AG13" s="32"/>
      <c r="AH13" s="32"/>
      <c r="AI13" s="32"/>
      <c r="AJ13" s="32"/>
      <c r="AK13" s="32"/>
      <c r="AL13" s="32"/>
      <c r="AS13" s="32"/>
      <c r="AT13" s="32"/>
      <c r="AU13" s="32"/>
      <c r="AV13" s="32"/>
      <c r="AW13" s="32"/>
      <c r="AX13" s="32"/>
      <c r="AY13" s="32"/>
      <c r="AZ13" s="32"/>
    </row>
    <row r="14" spans="1:52" ht="143.15" customHeight="1">
      <c r="D14" s="262" t="s">
        <v>963</v>
      </c>
      <c r="E14" s="262" t="s">
        <v>993</v>
      </c>
      <c r="F14" s="262" t="s">
        <v>1002</v>
      </c>
      <c r="G14" s="181"/>
      <c r="H14" s="181"/>
      <c r="J14" s="32"/>
      <c r="K14" s="32"/>
      <c r="L14" s="32"/>
      <c r="M14" s="32"/>
      <c r="O14" s="62" t="s">
        <v>309</v>
      </c>
      <c r="T14" s="32"/>
      <c r="U14" s="32"/>
      <c r="V14" s="32"/>
      <c r="W14" s="32"/>
      <c r="X14" s="32"/>
      <c r="Y14" s="32"/>
      <c r="Z14" s="32"/>
      <c r="AA14" s="32"/>
      <c r="AB14" s="32"/>
      <c r="AE14" s="32"/>
      <c r="AF14" s="32"/>
      <c r="AG14" s="32"/>
      <c r="AH14" s="32"/>
      <c r="AI14" s="32"/>
      <c r="AJ14" s="32"/>
      <c r="AK14" s="32"/>
      <c r="AL14" s="32"/>
      <c r="AS14" s="32"/>
      <c r="AT14" s="32"/>
      <c r="AU14" s="32"/>
      <c r="AV14" s="32"/>
      <c r="AW14" s="32"/>
      <c r="AX14" s="32"/>
      <c r="AY14" s="32"/>
      <c r="AZ14" s="32"/>
    </row>
    <row r="15" spans="1:52" ht="128.5" customHeight="1">
      <c r="D15" s="262" t="s">
        <v>964</v>
      </c>
      <c r="E15" s="262" t="s">
        <v>986</v>
      </c>
      <c r="F15" s="262" t="s">
        <v>1003</v>
      </c>
      <c r="G15" s="181"/>
      <c r="H15" s="181"/>
      <c r="J15" s="32"/>
      <c r="K15" s="32"/>
      <c r="L15" s="32"/>
      <c r="M15" s="32"/>
      <c r="O15" s="32"/>
      <c r="P15" s="32"/>
      <c r="Q15" s="32"/>
      <c r="R15" s="32"/>
      <c r="S15" s="32"/>
      <c r="T15" s="32"/>
      <c r="U15" s="36"/>
      <c r="V15" s="36"/>
      <c r="W15" s="36"/>
      <c r="X15" s="32"/>
      <c r="Y15" s="32"/>
      <c r="Z15" s="32"/>
      <c r="AA15" s="32"/>
      <c r="AB15" s="32"/>
      <c r="AC15" s="32"/>
      <c r="AD15" s="32"/>
      <c r="AE15" s="32"/>
      <c r="AF15" s="32"/>
      <c r="AG15" s="32"/>
      <c r="AH15" s="32"/>
      <c r="AI15" s="32"/>
      <c r="AJ15" s="32"/>
      <c r="AK15" s="32"/>
      <c r="AL15" s="32"/>
      <c r="AS15" s="32"/>
      <c r="AT15" s="32"/>
      <c r="AU15" s="32"/>
      <c r="AV15" s="32"/>
      <c r="AW15" s="32"/>
      <c r="AX15" s="32"/>
      <c r="AY15" s="32"/>
      <c r="AZ15" s="32"/>
    </row>
    <row r="16" spans="1:52" ht="147.65" customHeight="1">
      <c r="D16" s="262" t="s">
        <v>962</v>
      </c>
      <c r="E16" s="262" t="s">
        <v>995</v>
      </c>
      <c r="F16" s="262" t="s">
        <v>1004</v>
      </c>
      <c r="G16" s="181"/>
      <c r="H16" s="181"/>
      <c r="J16" s="36"/>
      <c r="K16" s="36"/>
      <c r="L16" s="36"/>
      <c r="M16" s="36"/>
      <c r="O16" s="36"/>
      <c r="P16" s="36"/>
      <c r="Q16" s="36"/>
      <c r="R16" s="36"/>
      <c r="S16" s="36"/>
      <c r="T16" s="32"/>
      <c r="U16" s="36"/>
      <c r="W16" s="36"/>
      <c r="X16" s="36"/>
      <c r="Y16" s="36"/>
      <c r="Z16" s="36"/>
      <c r="AA16" s="36"/>
      <c r="AB16" s="36"/>
      <c r="AC16" s="36"/>
      <c r="AD16" s="32"/>
      <c r="AE16" s="32"/>
      <c r="AF16" s="32"/>
      <c r="AG16" s="32"/>
      <c r="AH16" s="32"/>
      <c r="AI16" s="32"/>
      <c r="AJ16" s="32"/>
      <c r="AK16" s="32"/>
      <c r="AL16" s="32"/>
      <c r="AS16" s="32"/>
      <c r="AT16" s="32"/>
      <c r="AU16" s="32"/>
      <c r="AV16" s="32"/>
      <c r="AW16" s="32"/>
      <c r="AX16" s="32"/>
      <c r="AY16" s="32"/>
      <c r="AZ16" s="32"/>
    </row>
    <row r="17" spans="4:52" ht="109" customHeight="1">
      <c r="D17" s="240"/>
      <c r="E17" s="240"/>
      <c r="F17" s="240"/>
      <c r="G17" s="181"/>
      <c r="H17" s="181"/>
      <c r="J17" s="36"/>
      <c r="K17" s="36"/>
      <c r="L17" s="36"/>
      <c r="M17" s="36"/>
      <c r="N17" s="36"/>
      <c r="T17" s="32"/>
      <c r="U17" s="36"/>
      <c r="W17" s="36"/>
      <c r="X17" s="36"/>
      <c r="Y17" s="36"/>
      <c r="Z17" s="36"/>
      <c r="AA17" s="36"/>
      <c r="AB17" s="36"/>
      <c r="AC17" s="36"/>
      <c r="AD17" s="32"/>
      <c r="AE17" s="32"/>
      <c r="AF17" s="32"/>
      <c r="AG17" s="32"/>
      <c r="AH17" s="32"/>
      <c r="AI17" s="32"/>
      <c r="AJ17" s="32"/>
      <c r="AK17" s="32"/>
      <c r="AL17" s="32"/>
      <c r="AS17" s="32"/>
      <c r="AT17" s="32"/>
      <c r="AU17" s="32"/>
      <c r="AV17" s="32"/>
      <c r="AW17" s="32"/>
      <c r="AX17" s="32"/>
      <c r="AY17" s="32"/>
      <c r="AZ17" s="32"/>
    </row>
    <row r="18" spans="4:52" ht="133" customHeight="1">
      <c r="D18" s="240"/>
      <c r="E18" s="240"/>
      <c r="F18" s="240"/>
      <c r="G18" s="181"/>
      <c r="H18" s="181"/>
      <c r="J18" s="36"/>
      <c r="K18" s="36"/>
      <c r="L18" s="36"/>
      <c r="M18" s="36"/>
      <c r="N18" s="36"/>
      <c r="T18" s="32"/>
      <c r="U18" s="36"/>
      <c r="V18" s="36"/>
      <c r="W18" s="36"/>
      <c r="X18" s="36"/>
      <c r="Y18" s="36"/>
      <c r="Z18" s="36"/>
      <c r="AA18" s="36"/>
      <c r="AB18" s="36"/>
      <c r="AC18" s="36"/>
      <c r="AD18" s="32"/>
      <c r="AE18" s="32"/>
      <c r="AF18" s="32"/>
      <c r="AG18" s="32"/>
      <c r="AH18" s="32"/>
      <c r="AI18" s="32"/>
      <c r="AJ18" s="32"/>
      <c r="AK18" s="32"/>
      <c r="AL18" s="32"/>
      <c r="AS18" s="32"/>
      <c r="AT18" s="32"/>
      <c r="AU18" s="32"/>
      <c r="AV18" s="32"/>
      <c r="AW18" s="32"/>
      <c r="AX18" s="32"/>
      <c r="AY18" s="32"/>
      <c r="AZ18" s="32"/>
    </row>
    <row r="19" spans="4:52">
      <c r="D19" s="177"/>
      <c r="E19" s="177"/>
      <c r="F19" s="177"/>
      <c r="G19" s="33"/>
      <c r="H19" s="33"/>
      <c r="I19" s="33"/>
      <c r="J19" s="36"/>
      <c r="K19" s="36"/>
      <c r="L19" s="36"/>
      <c r="M19" s="36"/>
      <c r="N19" s="36"/>
      <c r="O19" s="36"/>
      <c r="P19" s="36"/>
      <c r="Q19" s="36"/>
      <c r="R19" s="36"/>
      <c r="S19" s="36"/>
      <c r="T19" s="32"/>
      <c r="U19" s="36"/>
      <c r="V19" s="36"/>
      <c r="W19" s="36"/>
      <c r="X19" s="36"/>
      <c r="Y19" s="36"/>
      <c r="Z19" s="36"/>
      <c r="AA19" s="36"/>
      <c r="AB19" s="36"/>
      <c r="AC19" s="36"/>
      <c r="AD19" s="32"/>
      <c r="AE19" s="32"/>
      <c r="AF19" s="32"/>
      <c r="AG19" s="32"/>
      <c r="AH19" s="32"/>
      <c r="AI19" s="32"/>
      <c r="AJ19" s="32"/>
      <c r="AK19" s="32"/>
      <c r="AL19" s="32"/>
      <c r="AS19" s="32"/>
      <c r="AT19" s="32"/>
      <c r="AU19" s="32"/>
      <c r="AV19" s="32"/>
      <c r="AW19" s="32"/>
      <c r="AX19" s="32"/>
      <c r="AY19" s="32"/>
      <c r="AZ19" s="32"/>
    </row>
    <row r="20" spans="4:52">
      <c r="J20" s="36"/>
      <c r="K20" s="36"/>
      <c r="L20" s="36"/>
      <c r="M20" s="36"/>
      <c r="N20" s="36"/>
      <c r="O20" s="36"/>
      <c r="P20" s="36"/>
      <c r="Q20" s="36"/>
      <c r="R20" s="36"/>
      <c r="S20" s="36"/>
      <c r="T20" s="32"/>
      <c r="U20" s="36"/>
      <c r="V20" s="36"/>
      <c r="W20" s="36"/>
      <c r="X20" s="36"/>
      <c r="Y20" s="36"/>
      <c r="Z20" s="36"/>
      <c r="AA20" s="36"/>
      <c r="AB20" s="36"/>
      <c r="AC20" s="36"/>
      <c r="AD20" s="32"/>
      <c r="AE20" s="32"/>
      <c r="AF20" s="32"/>
      <c r="AG20" s="32"/>
      <c r="AH20" s="32"/>
      <c r="AI20" s="32"/>
      <c r="AJ20" s="32"/>
      <c r="AK20" s="32"/>
      <c r="AL20" s="32"/>
      <c r="AS20" s="32"/>
      <c r="AT20" s="32"/>
      <c r="AU20" s="32"/>
      <c r="AV20" s="32"/>
      <c r="AW20" s="32"/>
      <c r="AX20" s="32"/>
      <c r="AY20" s="32"/>
      <c r="AZ20" s="32"/>
    </row>
    <row r="21" spans="4:52">
      <c r="J21" s="36"/>
      <c r="K21" s="36"/>
      <c r="L21" s="36"/>
      <c r="M21" s="36"/>
      <c r="N21" s="36"/>
      <c r="O21" s="36"/>
      <c r="P21" s="36"/>
      <c r="Q21" s="36"/>
      <c r="R21" s="36"/>
      <c r="S21" s="36"/>
      <c r="T21" s="32"/>
      <c r="U21" s="36"/>
      <c r="W21" s="36"/>
      <c r="X21" s="36"/>
      <c r="Y21" s="36"/>
      <c r="Z21" s="36"/>
      <c r="AA21" s="36"/>
      <c r="AB21" s="36"/>
      <c r="AC21" s="36"/>
      <c r="AD21" s="32"/>
      <c r="AE21" s="32"/>
      <c r="AF21" s="32"/>
      <c r="AG21" s="32"/>
      <c r="AH21" s="32"/>
      <c r="AI21" s="32"/>
      <c r="AJ21" s="32"/>
      <c r="AK21" s="32"/>
      <c r="AL21" s="32"/>
      <c r="AS21" s="32"/>
      <c r="AT21" s="32"/>
      <c r="AU21" s="32"/>
      <c r="AV21" s="32"/>
      <c r="AW21" s="32"/>
      <c r="AX21" s="32"/>
      <c r="AY21" s="32"/>
      <c r="AZ21" s="32"/>
    </row>
    <row r="22" spans="4:52">
      <c r="J22" s="36"/>
      <c r="K22" s="36"/>
      <c r="L22" s="36"/>
      <c r="M22" s="36"/>
      <c r="N22" s="36"/>
      <c r="T22" s="32"/>
      <c r="U22" s="36"/>
      <c r="V22" s="36"/>
      <c r="W22" s="36"/>
      <c r="X22" s="36"/>
      <c r="Y22" s="36"/>
      <c r="Z22" s="36"/>
      <c r="AA22" s="36"/>
      <c r="AB22" s="36"/>
      <c r="AC22" s="36"/>
      <c r="AD22" s="32"/>
      <c r="AE22" s="32"/>
      <c r="AF22" s="32"/>
      <c r="AG22" s="32"/>
      <c r="AH22" s="32"/>
      <c r="AI22" s="32"/>
      <c r="AJ22" s="32"/>
      <c r="AK22" s="32"/>
      <c r="AL22" s="32"/>
      <c r="AS22" s="32"/>
      <c r="AT22" s="32"/>
      <c r="AU22" s="32"/>
      <c r="AV22" s="32"/>
      <c r="AW22" s="32"/>
      <c r="AX22" s="32"/>
      <c r="AY22" s="32"/>
      <c r="AZ22" s="32"/>
    </row>
    <row r="23" spans="4:52">
      <c r="J23" s="36"/>
      <c r="K23" s="36"/>
      <c r="L23" s="36"/>
      <c r="M23" s="36"/>
      <c r="N23" s="36"/>
      <c r="O23" s="36"/>
      <c r="P23" s="36"/>
      <c r="Q23" s="36"/>
      <c r="R23" s="36"/>
      <c r="S23" s="36"/>
      <c r="T23" s="32"/>
      <c r="U23" s="36"/>
      <c r="V23" s="36"/>
      <c r="W23" s="36"/>
      <c r="X23" s="36"/>
      <c r="Y23" s="36"/>
      <c r="Z23" s="36"/>
      <c r="AA23" s="36"/>
      <c r="AB23" s="36"/>
      <c r="AC23" s="36"/>
      <c r="AD23" s="32"/>
      <c r="AE23" s="32"/>
      <c r="AF23" s="32"/>
      <c r="AG23" s="32"/>
      <c r="AH23" s="32"/>
      <c r="AI23" s="32"/>
      <c r="AJ23" s="32"/>
      <c r="AK23" s="32"/>
      <c r="AL23" s="32"/>
      <c r="AS23" s="32"/>
      <c r="AT23" s="32"/>
      <c r="AU23" s="32"/>
      <c r="AV23" s="32"/>
      <c r="AW23" s="32"/>
      <c r="AX23" s="32"/>
      <c r="AY23" s="32"/>
      <c r="AZ23" s="32"/>
    </row>
    <row r="24" spans="4:52">
      <c r="D24" s="177"/>
      <c r="E24" s="177"/>
      <c r="F24" s="177"/>
      <c r="G24" s="33"/>
      <c r="H24" s="33"/>
      <c r="I24" s="33"/>
      <c r="J24" s="36"/>
      <c r="K24" s="36"/>
      <c r="L24" s="36"/>
      <c r="M24" s="36"/>
      <c r="N24" s="36"/>
      <c r="O24" s="36"/>
      <c r="P24" s="36"/>
      <c r="Q24" s="36"/>
      <c r="R24" s="36"/>
      <c r="S24" s="36"/>
      <c r="T24" s="32"/>
      <c r="U24" s="36"/>
      <c r="V24" s="36"/>
      <c r="W24" s="36"/>
      <c r="X24" s="36"/>
      <c r="Y24" s="36"/>
      <c r="Z24" s="36"/>
      <c r="AA24" s="36"/>
      <c r="AB24" s="36"/>
      <c r="AC24" s="36"/>
      <c r="AD24" s="32"/>
      <c r="AE24" s="32"/>
      <c r="AF24" s="32"/>
      <c r="AG24" s="32"/>
      <c r="AH24" s="32"/>
      <c r="AI24" s="32"/>
      <c r="AJ24" s="32"/>
      <c r="AK24" s="32"/>
      <c r="AL24" s="32"/>
      <c r="AS24" s="32"/>
      <c r="AT24" s="32"/>
      <c r="AU24" s="32"/>
      <c r="AV24" s="32"/>
      <c r="AW24" s="32"/>
      <c r="AX24" s="32"/>
      <c r="AY24" s="32"/>
      <c r="AZ24" s="32"/>
    </row>
    <row r="25" spans="4:52">
      <c r="D25" s="177"/>
      <c r="E25" s="177"/>
      <c r="F25" s="177"/>
      <c r="G25" s="33"/>
      <c r="H25" s="33"/>
      <c r="I25" s="33"/>
      <c r="J25" s="36"/>
      <c r="K25" s="36"/>
      <c r="L25" s="36"/>
      <c r="M25" s="36"/>
      <c r="N25" s="36"/>
      <c r="O25" s="36"/>
      <c r="P25" s="36"/>
      <c r="Q25" s="36"/>
      <c r="R25" s="36"/>
      <c r="S25" s="36"/>
      <c r="T25" s="32"/>
      <c r="U25" s="36"/>
      <c r="V25" s="36"/>
      <c r="W25" s="36"/>
      <c r="X25" s="36"/>
      <c r="Y25" s="36"/>
      <c r="Z25" s="36"/>
      <c r="AA25" s="36"/>
      <c r="AB25" s="36"/>
      <c r="AC25" s="36"/>
      <c r="AD25" s="32"/>
      <c r="AE25" s="32"/>
      <c r="AF25" s="32"/>
      <c r="AG25" s="32"/>
      <c r="AH25" s="32"/>
      <c r="AI25" s="32"/>
      <c r="AJ25" s="32"/>
      <c r="AK25" s="32"/>
      <c r="AL25" s="32"/>
      <c r="AS25" s="32"/>
      <c r="AT25" s="32"/>
      <c r="AU25" s="32"/>
      <c r="AV25" s="32"/>
      <c r="AW25" s="32"/>
      <c r="AX25" s="32"/>
      <c r="AY25" s="32"/>
      <c r="AZ25" s="32"/>
    </row>
    <row r="26" spans="4:52">
      <c r="D26" s="177"/>
      <c r="E26" s="177"/>
      <c r="F26" s="177"/>
      <c r="G26" s="33"/>
      <c r="H26" s="33"/>
      <c r="I26" s="33"/>
      <c r="J26" s="36"/>
      <c r="K26" s="36"/>
      <c r="L26" s="36"/>
      <c r="M26" s="36"/>
      <c r="N26" s="36"/>
      <c r="O26" s="36"/>
      <c r="P26" s="36"/>
      <c r="Q26" s="36"/>
      <c r="R26" s="36"/>
      <c r="S26" s="36"/>
      <c r="T26" s="32"/>
      <c r="U26" s="36"/>
      <c r="V26" s="36"/>
      <c r="W26" s="36"/>
      <c r="X26" s="36"/>
      <c r="Y26" s="36"/>
      <c r="Z26" s="36"/>
      <c r="AA26" s="36"/>
      <c r="AB26" s="36"/>
      <c r="AC26" s="36"/>
      <c r="AD26" s="32"/>
      <c r="AE26" s="32"/>
      <c r="AF26" s="32"/>
      <c r="AG26" s="32"/>
      <c r="AH26" s="32"/>
      <c r="AI26" s="32"/>
      <c r="AJ26" s="32"/>
      <c r="AK26" s="32"/>
      <c r="AL26" s="32"/>
      <c r="AS26" s="32"/>
      <c r="AT26" s="32"/>
      <c r="AU26" s="32"/>
      <c r="AV26" s="32"/>
      <c r="AW26" s="32"/>
      <c r="AX26" s="32"/>
      <c r="AY26" s="32"/>
      <c r="AZ26" s="32"/>
    </row>
    <row r="27" spans="4:52">
      <c r="D27" s="177"/>
      <c r="E27" s="177"/>
      <c r="F27" s="177"/>
      <c r="G27" s="33"/>
      <c r="H27" s="33"/>
      <c r="I27" s="33"/>
      <c r="J27" s="36"/>
      <c r="K27" s="36"/>
      <c r="L27" s="36"/>
      <c r="M27" s="36"/>
      <c r="N27" s="36"/>
      <c r="O27" s="36"/>
      <c r="P27" s="36"/>
      <c r="Q27" s="36"/>
      <c r="R27" s="36"/>
      <c r="S27" s="36"/>
      <c r="T27" s="32"/>
      <c r="U27" s="36"/>
      <c r="V27" s="36"/>
      <c r="W27" s="36"/>
      <c r="X27" s="36"/>
      <c r="Y27" s="36"/>
      <c r="Z27" s="36"/>
      <c r="AA27" s="36"/>
      <c r="AB27" s="36"/>
      <c r="AC27" s="36"/>
      <c r="AD27" s="32"/>
      <c r="AE27" s="32"/>
      <c r="AF27" s="32"/>
      <c r="AG27" s="32"/>
      <c r="AH27" s="32"/>
      <c r="AI27" s="32"/>
      <c r="AJ27" s="32"/>
      <c r="AK27" s="32"/>
      <c r="AL27" s="32"/>
      <c r="AS27" s="32"/>
      <c r="AT27" s="32"/>
      <c r="AU27" s="32"/>
      <c r="AV27" s="32"/>
      <c r="AW27" s="32"/>
      <c r="AX27" s="32"/>
      <c r="AY27" s="32"/>
      <c r="AZ27" s="32"/>
    </row>
    <row r="28" spans="4:52">
      <c r="D28" s="177"/>
      <c r="E28" s="177"/>
      <c r="F28" s="177"/>
      <c r="G28" s="33"/>
      <c r="H28" s="33"/>
      <c r="I28" s="33"/>
      <c r="J28" s="36"/>
      <c r="K28" s="36"/>
      <c r="L28" s="36"/>
      <c r="M28" s="36"/>
      <c r="N28" s="36"/>
      <c r="O28" s="36"/>
      <c r="P28" s="36"/>
      <c r="Q28" s="36"/>
      <c r="R28" s="36"/>
      <c r="S28" s="36"/>
      <c r="T28" s="32"/>
      <c r="U28" s="36"/>
      <c r="V28" s="36"/>
      <c r="W28" s="36"/>
      <c r="X28" s="36"/>
      <c r="Y28" s="36"/>
      <c r="Z28" s="36"/>
      <c r="AA28" s="36"/>
      <c r="AB28" s="36"/>
      <c r="AC28" s="36"/>
      <c r="AD28" s="32"/>
      <c r="AE28" s="32"/>
      <c r="AF28" s="32"/>
      <c r="AG28" s="32"/>
      <c r="AH28" s="32"/>
      <c r="AI28" s="32"/>
      <c r="AJ28" s="32"/>
      <c r="AK28" s="32"/>
      <c r="AL28" s="32"/>
      <c r="AS28" s="32"/>
      <c r="AT28" s="32"/>
      <c r="AU28" s="32"/>
      <c r="AV28" s="32"/>
      <c r="AW28" s="32"/>
      <c r="AX28" s="32"/>
      <c r="AY28" s="32"/>
      <c r="AZ28" s="32"/>
    </row>
    <row r="29" spans="4:52">
      <c r="D29" s="177"/>
      <c r="E29" s="177"/>
      <c r="F29" s="177"/>
      <c r="G29" s="33"/>
      <c r="H29" s="33"/>
      <c r="I29" s="33"/>
      <c r="J29" s="36"/>
      <c r="K29" s="36"/>
      <c r="L29" s="36"/>
      <c r="M29" s="36"/>
      <c r="N29" s="36"/>
      <c r="O29" s="36"/>
      <c r="P29" s="36"/>
      <c r="Q29" s="36"/>
      <c r="R29" s="36"/>
      <c r="S29" s="36"/>
      <c r="T29" s="32"/>
      <c r="U29" s="36"/>
      <c r="V29" s="36"/>
      <c r="W29" s="36"/>
      <c r="X29" s="36"/>
      <c r="Y29" s="36"/>
      <c r="Z29" s="36"/>
      <c r="AA29" s="36"/>
      <c r="AB29" s="36"/>
      <c r="AC29" s="36"/>
      <c r="AD29" s="32"/>
      <c r="AE29" s="32"/>
      <c r="AF29" s="32"/>
      <c r="AG29" s="32"/>
      <c r="AH29" s="32"/>
      <c r="AI29" s="32"/>
      <c r="AJ29" s="32"/>
      <c r="AK29" s="32"/>
      <c r="AL29" s="32"/>
      <c r="AS29" s="32"/>
      <c r="AT29" s="32"/>
      <c r="AU29" s="32"/>
      <c r="AV29" s="32"/>
      <c r="AW29" s="32"/>
      <c r="AX29" s="32"/>
      <c r="AY29" s="32"/>
      <c r="AZ29" s="32"/>
    </row>
    <row r="30" spans="4:52">
      <c r="D30" s="177"/>
      <c r="E30" s="177"/>
      <c r="F30" s="177"/>
      <c r="G30" s="33"/>
      <c r="H30" s="33"/>
      <c r="I30" s="33"/>
      <c r="J30" s="36"/>
      <c r="K30" s="36"/>
      <c r="L30" s="36"/>
      <c r="M30" s="36"/>
      <c r="N30" s="36"/>
      <c r="O30" s="36"/>
      <c r="P30" s="36"/>
      <c r="Q30" s="36"/>
      <c r="R30" s="36"/>
      <c r="S30" s="36"/>
      <c r="T30" s="32"/>
      <c r="U30" s="36"/>
      <c r="V30" s="36"/>
      <c r="W30" s="36"/>
      <c r="X30" s="36"/>
      <c r="Y30" s="36"/>
      <c r="Z30" s="36"/>
      <c r="AA30" s="36"/>
      <c r="AB30" s="36"/>
      <c r="AC30" s="36"/>
      <c r="AD30" s="32"/>
      <c r="AE30" s="32"/>
      <c r="AF30" s="32"/>
      <c r="AG30" s="32"/>
      <c r="AH30" s="32"/>
      <c r="AI30" s="32"/>
      <c r="AJ30" s="32"/>
      <c r="AK30" s="32"/>
      <c r="AL30" s="32"/>
      <c r="AS30" s="32"/>
      <c r="AT30" s="32"/>
      <c r="AU30" s="32"/>
      <c r="AV30" s="32"/>
      <c r="AW30" s="32"/>
      <c r="AX30" s="32"/>
      <c r="AY30" s="32"/>
      <c r="AZ30" s="32"/>
    </row>
    <row r="31" spans="4:52">
      <c r="D31" s="177"/>
      <c r="E31" s="177"/>
      <c r="F31" s="177"/>
      <c r="G31" s="33"/>
      <c r="H31" s="33"/>
      <c r="I31" s="33"/>
      <c r="J31" s="36"/>
      <c r="K31" s="36"/>
      <c r="L31" s="36"/>
      <c r="M31" s="36"/>
      <c r="N31" s="36"/>
      <c r="O31" s="36"/>
      <c r="P31" s="36"/>
      <c r="Q31" s="36"/>
      <c r="R31" s="36"/>
      <c r="S31" s="36"/>
      <c r="T31" s="32"/>
      <c r="U31" s="36"/>
      <c r="V31" s="36"/>
      <c r="W31" s="36"/>
      <c r="X31" s="36"/>
      <c r="Y31" s="36"/>
      <c r="Z31" s="36"/>
      <c r="AA31" s="36"/>
      <c r="AB31" s="36"/>
      <c r="AC31" s="36"/>
      <c r="AD31" s="32"/>
      <c r="AE31" s="32"/>
      <c r="AF31" s="32"/>
      <c r="AG31" s="32"/>
      <c r="AH31" s="32"/>
      <c r="AI31" s="32"/>
      <c r="AJ31" s="32"/>
      <c r="AK31" s="32"/>
      <c r="AL31" s="32"/>
      <c r="AS31" s="32"/>
      <c r="AT31" s="32"/>
      <c r="AU31" s="32"/>
      <c r="AV31" s="32"/>
      <c r="AW31" s="32"/>
      <c r="AX31" s="32"/>
      <c r="AY31" s="32"/>
      <c r="AZ31" s="32"/>
    </row>
    <row r="32" spans="4:52">
      <c r="D32" s="177"/>
      <c r="E32" s="177"/>
      <c r="F32" s="177"/>
      <c r="G32" s="33"/>
      <c r="H32" s="33"/>
      <c r="I32" s="33"/>
      <c r="J32" s="36"/>
      <c r="K32" s="36"/>
      <c r="L32" s="36"/>
      <c r="M32" s="36"/>
      <c r="N32" s="36"/>
      <c r="O32" s="36"/>
      <c r="P32" s="36"/>
      <c r="Q32" s="36"/>
      <c r="R32" s="36"/>
      <c r="S32" s="36"/>
      <c r="T32" s="32"/>
      <c r="U32" s="36"/>
      <c r="V32" s="36"/>
      <c r="W32" s="36"/>
      <c r="X32" s="36"/>
      <c r="Y32" s="36"/>
      <c r="Z32" s="36"/>
      <c r="AA32" s="36"/>
      <c r="AB32" s="36"/>
      <c r="AC32" s="36"/>
      <c r="AD32" s="32"/>
      <c r="AE32" s="32"/>
      <c r="AF32" s="32"/>
      <c r="AG32" s="32"/>
      <c r="AH32" s="32"/>
      <c r="AI32" s="32"/>
      <c r="AJ32" s="32"/>
      <c r="AK32" s="32"/>
      <c r="AL32" s="32"/>
      <c r="AS32" s="32"/>
      <c r="AT32" s="32"/>
      <c r="AU32" s="32"/>
      <c r="AV32" s="32"/>
      <c r="AW32" s="32"/>
      <c r="AX32" s="32"/>
      <c r="AY32" s="32"/>
      <c r="AZ32" s="32"/>
    </row>
    <row r="33" spans="4:52">
      <c r="D33" s="177"/>
      <c r="E33" s="177"/>
      <c r="F33" s="177"/>
      <c r="G33" s="33"/>
      <c r="H33" s="33"/>
      <c r="I33" s="33"/>
      <c r="J33" s="36"/>
      <c r="K33" s="36"/>
      <c r="L33" s="36"/>
      <c r="M33" s="36"/>
      <c r="N33" s="36"/>
      <c r="O33" s="36"/>
      <c r="P33" s="36"/>
      <c r="Q33" s="36"/>
      <c r="R33" s="36"/>
      <c r="S33" s="36"/>
      <c r="T33" s="32"/>
      <c r="U33" s="36"/>
      <c r="V33" s="36"/>
      <c r="W33" s="36"/>
      <c r="X33" s="36"/>
      <c r="Y33" s="36"/>
      <c r="Z33" s="36"/>
      <c r="AA33" s="36"/>
      <c r="AB33" s="36"/>
      <c r="AC33" s="36"/>
      <c r="AD33" s="32"/>
      <c r="AE33" s="32"/>
      <c r="AF33" s="32"/>
      <c r="AG33" s="32"/>
      <c r="AH33" s="32"/>
      <c r="AI33" s="32"/>
      <c r="AJ33" s="32"/>
      <c r="AK33" s="32"/>
      <c r="AL33" s="32"/>
      <c r="AS33" s="32"/>
      <c r="AT33" s="32"/>
      <c r="AU33" s="32"/>
      <c r="AV33" s="32"/>
      <c r="AW33" s="32"/>
      <c r="AX33" s="32"/>
      <c r="AY33" s="32"/>
      <c r="AZ33" s="32"/>
    </row>
    <row r="34" spans="4:52">
      <c r="D34" s="177"/>
      <c r="E34" s="177"/>
      <c r="F34" s="177"/>
      <c r="G34" s="33"/>
      <c r="H34" s="33"/>
      <c r="I34" s="33"/>
      <c r="J34" s="36"/>
      <c r="K34" s="36"/>
      <c r="L34" s="36"/>
      <c r="M34" s="36"/>
      <c r="N34" s="36"/>
      <c r="O34" s="36"/>
      <c r="P34" s="36"/>
      <c r="Q34" s="36"/>
      <c r="R34" s="36"/>
      <c r="S34" s="36"/>
      <c r="T34" s="32"/>
      <c r="U34" s="36"/>
      <c r="V34" s="36"/>
      <c r="W34" s="36"/>
      <c r="X34" s="36"/>
      <c r="Y34" s="36"/>
      <c r="Z34" s="36"/>
      <c r="AA34" s="36"/>
      <c r="AB34" s="36"/>
      <c r="AC34" s="36"/>
      <c r="AD34" s="32"/>
      <c r="AE34" s="32"/>
      <c r="AF34" s="32"/>
      <c r="AG34" s="32"/>
      <c r="AH34" s="32"/>
      <c r="AI34" s="32"/>
      <c r="AJ34" s="32"/>
      <c r="AK34" s="32"/>
      <c r="AL34" s="32"/>
      <c r="AS34" s="32"/>
      <c r="AT34" s="32"/>
      <c r="AU34" s="32"/>
      <c r="AV34" s="32"/>
      <c r="AW34" s="32"/>
      <c r="AX34" s="32"/>
      <c r="AY34" s="32"/>
      <c r="AZ34" s="32"/>
    </row>
    <row r="35" spans="4:52">
      <c r="D35" s="177"/>
      <c r="E35" s="177"/>
      <c r="F35" s="177"/>
      <c r="G35" s="33"/>
      <c r="H35" s="33"/>
      <c r="I35" s="33"/>
      <c r="J35" s="36"/>
      <c r="K35" s="36"/>
      <c r="L35" s="36"/>
      <c r="M35" s="36"/>
      <c r="N35" s="36"/>
      <c r="O35" s="36"/>
      <c r="P35" s="36"/>
      <c r="Q35" s="36"/>
      <c r="R35" s="36"/>
      <c r="S35" s="36"/>
      <c r="T35" s="32"/>
      <c r="U35" s="36"/>
      <c r="V35" s="36"/>
      <c r="W35" s="36"/>
      <c r="X35" s="36"/>
      <c r="Y35" s="36"/>
      <c r="Z35" s="36"/>
      <c r="AA35" s="36"/>
      <c r="AB35" s="36"/>
      <c r="AC35" s="36"/>
      <c r="AD35" s="32"/>
      <c r="AE35" s="32"/>
      <c r="AF35" s="32"/>
      <c r="AG35" s="32"/>
      <c r="AH35" s="32"/>
      <c r="AI35" s="32"/>
      <c r="AJ35" s="32"/>
      <c r="AK35" s="32"/>
      <c r="AL35" s="32"/>
      <c r="AS35" s="32"/>
      <c r="AT35" s="32"/>
      <c r="AU35" s="32"/>
      <c r="AV35" s="32"/>
      <c r="AW35" s="32"/>
      <c r="AX35" s="32"/>
      <c r="AY35" s="32"/>
      <c r="AZ35" s="32"/>
    </row>
    <row r="36" spans="4:52">
      <c r="D36" s="177"/>
      <c r="E36" s="177"/>
      <c r="F36" s="177"/>
      <c r="G36" s="33"/>
      <c r="H36" s="33"/>
      <c r="I36" s="33"/>
      <c r="J36" s="36"/>
      <c r="K36" s="36"/>
      <c r="L36" s="36"/>
      <c r="M36" s="36"/>
      <c r="N36" s="36"/>
      <c r="O36" s="36"/>
      <c r="P36" s="36"/>
      <c r="Q36" s="36"/>
      <c r="R36" s="36"/>
      <c r="S36" s="36"/>
      <c r="T36" s="32"/>
      <c r="U36" s="36"/>
      <c r="V36" s="36"/>
      <c r="W36" s="36"/>
      <c r="X36" s="36"/>
      <c r="Y36" s="36"/>
      <c r="Z36" s="36"/>
      <c r="AA36" s="36"/>
      <c r="AB36" s="36"/>
      <c r="AC36" s="36"/>
      <c r="AD36" s="32"/>
      <c r="AE36" s="32"/>
      <c r="AF36" s="32"/>
      <c r="AG36" s="32"/>
      <c r="AH36" s="32"/>
      <c r="AI36" s="32"/>
      <c r="AJ36" s="32"/>
      <c r="AK36" s="32"/>
      <c r="AL36" s="32"/>
      <c r="AS36" s="32"/>
      <c r="AT36" s="32"/>
      <c r="AU36" s="32"/>
      <c r="AV36" s="32"/>
      <c r="AW36" s="32"/>
      <c r="AX36" s="32"/>
      <c r="AY36" s="32"/>
      <c r="AZ36" s="32"/>
    </row>
    <row r="37" spans="4:52">
      <c r="D37" s="177"/>
      <c r="E37" s="177"/>
      <c r="F37" s="177"/>
      <c r="G37" s="33"/>
      <c r="H37" s="33"/>
      <c r="I37" s="33"/>
      <c r="J37" s="36"/>
      <c r="K37" s="36"/>
      <c r="L37" s="36"/>
      <c r="M37" s="36"/>
      <c r="N37" s="36"/>
      <c r="O37" s="36"/>
      <c r="P37" s="36"/>
      <c r="Q37" s="36"/>
      <c r="R37" s="36"/>
      <c r="S37" s="36"/>
      <c r="T37" s="32"/>
      <c r="U37" s="36"/>
      <c r="V37" s="36"/>
      <c r="W37" s="36"/>
      <c r="X37" s="36"/>
      <c r="Y37" s="36"/>
      <c r="Z37" s="36"/>
      <c r="AA37" s="36"/>
      <c r="AB37" s="36"/>
      <c r="AC37" s="36"/>
      <c r="AD37" s="32"/>
      <c r="AE37" s="32"/>
      <c r="AF37" s="32"/>
      <c r="AG37" s="32"/>
      <c r="AH37" s="32"/>
      <c r="AI37" s="32"/>
      <c r="AJ37" s="32"/>
      <c r="AK37" s="32"/>
      <c r="AL37" s="32"/>
      <c r="AS37" s="32"/>
      <c r="AT37" s="32"/>
      <c r="AU37" s="32"/>
      <c r="AV37" s="32"/>
      <c r="AW37" s="32"/>
      <c r="AX37" s="32"/>
      <c r="AY37" s="32"/>
      <c r="AZ37" s="32"/>
    </row>
    <row r="38" spans="4:52">
      <c r="D38" s="177"/>
      <c r="E38" s="177"/>
      <c r="F38" s="177"/>
      <c r="G38" s="33"/>
      <c r="H38" s="33"/>
      <c r="I38" s="33"/>
      <c r="J38" s="36"/>
      <c r="K38" s="36"/>
      <c r="L38" s="36"/>
      <c r="M38" s="36"/>
      <c r="N38" s="36"/>
      <c r="O38" s="36"/>
      <c r="P38" s="36"/>
      <c r="Q38" s="36"/>
      <c r="R38" s="36"/>
      <c r="S38" s="36"/>
      <c r="T38" s="32"/>
      <c r="U38" s="36"/>
      <c r="V38" s="36"/>
      <c r="W38" s="36"/>
      <c r="X38" s="36"/>
      <c r="Y38" s="36"/>
      <c r="Z38" s="36"/>
      <c r="AA38" s="36"/>
      <c r="AB38" s="36"/>
      <c r="AC38" s="36"/>
      <c r="AD38" s="32"/>
      <c r="AE38" s="32"/>
      <c r="AF38" s="32"/>
      <c r="AG38" s="32"/>
      <c r="AH38" s="32"/>
      <c r="AI38" s="32"/>
      <c r="AJ38" s="32"/>
      <c r="AK38" s="32"/>
      <c r="AL38" s="32"/>
      <c r="AS38" s="32"/>
      <c r="AT38" s="32"/>
      <c r="AU38" s="32"/>
      <c r="AV38" s="32"/>
      <c r="AW38" s="32"/>
      <c r="AX38" s="32"/>
      <c r="AY38" s="32"/>
      <c r="AZ38" s="32"/>
    </row>
    <row r="39" spans="4:52">
      <c r="D39" s="177"/>
      <c r="E39" s="177"/>
      <c r="F39" s="177"/>
      <c r="G39" s="33"/>
      <c r="H39" s="33"/>
      <c r="I39" s="33"/>
      <c r="J39" s="36"/>
      <c r="K39" s="36"/>
      <c r="L39" s="36"/>
      <c r="M39" s="36"/>
      <c r="N39" s="36"/>
      <c r="O39" s="36"/>
      <c r="P39" s="36"/>
      <c r="Q39" s="36"/>
      <c r="R39" s="36"/>
      <c r="S39" s="36"/>
      <c r="T39" s="32"/>
      <c r="U39" s="36"/>
      <c r="V39" s="36"/>
      <c r="W39" s="36"/>
      <c r="X39" s="36"/>
      <c r="Y39" s="36"/>
      <c r="Z39" s="36"/>
      <c r="AA39" s="36"/>
      <c r="AB39" s="36"/>
      <c r="AC39" s="36"/>
      <c r="AD39" s="32"/>
      <c r="AE39" s="32"/>
      <c r="AF39" s="32"/>
      <c r="AG39" s="32"/>
      <c r="AH39" s="32"/>
      <c r="AI39" s="32"/>
      <c r="AJ39" s="32"/>
      <c r="AK39" s="32"/>
      <c r="AL39" s="32"/>
      <c r="AS39" s="32"/>
      <c r="AT39" s="32"/>
      <c r="AU39" s="32"/>
      <c r="AV39" s="32"/>
      <c r="AW39" s="32"/>
      <c r="AX39" s="32"/>
      <c r="AY39" s="32"/>
      <c r="AZ39" s="32"/>
    </row>
    <row r="40" spans="4:52">
      <c r="D40" s="177"/>
      <c r="E40" s="177"/>
      <c r="F40" s="177"/>
      <c r="G40" s="33"/>
      <c r="H40" s="33"/>
      <c r="I40" s="33"/>
      <c r="J40" s="36"/>
      <c r="K40" s="36"/>
      <c r="L40" s="36"/>
      <c r="M40" s="36"/>
      <c r="N40" s="36"/>
      <c r="O40" s="36"/>
      <c r="P40" s="36"/>
      <c r="Q40" s="36"/>
      <c r="R40" s="36"/>
      <c r="S40" s="36"/>
      <c r="T40" s="32"/>
      <c r="U40" s="36"/>
      <c r="V40" s="36"/>
      <c r="W40" s="36"/>
      <c r="X40" s="36"/>
      <c r="Y40" s="36"/>
      <c r="Z40" s="36"/>
      <c r="AA40" s="36"/>
      <c r="AB40" s="36"/>
      <c r="AC40" s="36"/>
      <c r="AD40" s="32"/>
      <c r="AE40" s="32"/>
      <c r="AF40" s="32"/>
      <c r="AG40" s="32"/>
      <c r="AH40" s="32"/>
      <c r="AI40" s="32"/>
      <c r="AJ40" s="32"/>
      <c r="AK40" s="32"/>
      <c r="AL40" s="32"/>
      <c r="AS40" s="32"/>
      <c r="AT40" s="32"/>
      <c r="AU40" s="32"/>
      <c r="AV40" s="32"/>
      <c r="AW40" s="32"/>
      <c r="AX40" s="32"/>
      <c r="AY40" s="32"/>
      <c r="AZ40" s="32"/>
    </row>
    <row r="41" spans="4:52">
      <c r="D41" s="177"/>
      <c r="E41" s="177"/>
      <c r="F41" s="177"/>
      <c r="G41" s="33"/>
      <c r="H41" s="33"/>
      <c r="I41" s="33"/>
      <c r="J41" s="36"/>
      <c r="K41" s="36"/>
      <c r="L41" s="36"/>
      <c r="M41" s="36"/>
      <c r="N41" s="36"/>
      <c r="O41" s="36"/>
      <c r="P41" s="36"/>
      <c r="Q41" s="36"/>
      <c r="R41" s="36"/>
      <c r="S41" s="36"/>
      <c r="T41" s="32"/>
      <c r="U41" s="36"/>
      <c r="V41" s="36"/>
      <c r="W41" s="36"/>
      <c r="X41" s="36"/>
      <c r="Y41" s="36"/>
      <c r="Z41" s="36"/>
      <c r="AA41" s="36"/>
      <c r="AB41" s="36"/>
      <c r="AC41" s="36"/>
      <c r="AD41" s="32"/>
      <c r="AE41" s="32"/>
      <c r="AF41" s="32"/>
      <c r="AG41" s="32"/>
      <c r="AH41" s="32"/>
      <c r="AI41" s="32"/>
      <c r="AJ41" s="32"/>
      <c r="AK41" s="32"/>
      <c r="AL41" s="32"/>
      <c r="AS41" s="32"/>
      <c r="AT41" s="32"/>
      <c r="AU41" s="32"/>
      <c r="AV41" s="32"/>
      <c r="AW41" s="32"/>
      <c r="AX41" s="32"/>
      <c r="AY41" s="32"/>
      <c r="AZ41" s="32"/>
    </row>
    <row r="42" spans="4:52">
      <c r="D42" s="177"/>
      <c r="E42" s="177"/>
      <c r="F42" s="177"/>
      <c r="G42" s="33"/>
      <c r="H42" s="33"/>
      <c r="I42" s="33"/>
      <c r="J42" s="36"/>
      <c r="K42" s="36"/>
      <c r="L42" s="36"/>
      <c r="M42" s="36"/>
      <c r="N42" s="36"/>
      <c r="O42" s="36"/>
      <c r="P42" s="36"/>
      <c r="Q42" s="36"/>
      <c r="R42" s="36"/>
      <c r="S42" s="36"/>
      <c r="T42" s="32"/>
      <c r="U42" s="36"/>
      <c r="V42" s="36"/>
      <c r="W42" s="36"/>
      <c r="X42" s="36"/>
      <c r="Y42" s="36"/>
      <c r="Z42" s="36"/>
      <c r="AA42" s="36"/>
      <c r="AB42" s="36"/>
      <c r="AC42" s="36"/>
      <c r="AD42" s="32"/>
      <c r="AE42" s="32"/>
      <c r="AF42" s="32"/>
      <c r="AG42" s="32"/>
      <c r="AH42" s="32"/>
      <c r="AI42" s="32"/>
      <c r="AJ42" s="32"/>
      <c r="AK42" s="32"/>
      <c r="AL42" s="32"/>
      <c r="AS42" s="32"/>
      <c r="AT42" s="32"/>
      <c r="AU42" s="32"/>
      <c r="AV42" s="32"/>
      <c r="AW42" s="32"/>
      <c r="AX42" s="32"/>
      <c r="AY42" s="32"/>
      <c r="AZ42" s="32"/>
    </row>
    <row r="43" spans="4:52">
      <c r="D43" s="177"/>
      <c r="E43" s="177"/>
      <c r="F43" s="177"/>
      <c r="G43" s="33"/>
      <c r="H43" s="33"/>
      <c r="I43" s="33"/>
      <c r="J43" s="36"/>
      <c r="K43" s="36"/>
      <c r="L43" s="36"/>
      <c r="M43" s="36"/>
      <c r="N43" s="36"/>
      <c r="O43" s="36"/>
      <c r="P43" s="36"/>
      <c r="Q43" s="36"/>
      <c r="R43" s="36"/>
      <c r="S43" s="36"/>
      <c r="T43" s="32"/>
      <c r="U43" s="36"/>
      <c r="V43" s="36"/>
      <c r="W43" s="36"/>
      <c r="X43" s="36"/>
      <c r="Y43" s="36"/>
      <c r="Z43" s="36"/>
      <c r="AA43" s="36"/>
      <c r="AB43" s="36"/>
      <c r="AC43" s="36"/>
      <c r="AD43" s="32"/>
      <c r="AE43" s="32"/>
      <c r="AF43" s="32"/>
      <c r="AG43" s="32"/>
      <c r="AH43" s="32"/>
      <c r="AI43" s="32"/>
      <c r="AJ43" s="32"/>
      <c r="AK43" s="32"/>
      <c r="AL43" s="32"/>
      <c r="AS43" s="32"/>
      <c r="AT43" s="32"/>
      <c r="AU43" s="32"/>
      <c r="AV43" s="32"/>
      <c r="AW43" s="32"/>
      <c r="AX43" s="32"/>
      <c r="AY43" s="32"/>
      <c r="AZ43" s="32"/>
    </row>
    <row r="44" spans="4:52">
      <c r="D44" s="177"/>
      <c r="E44" s="177"/>
      <c r="F44" s="177"/>
      <c r="G44" s="33"/>
      <c r="H44" s="33"/>
      <c r="I44" s="33"/>
      <c r="J44" s="36"/>
      <c r="K44" s="36"/>
      <c r="L44" s="36"/>
      <c r="M44" s="36"/>
      <c r="N44" s="36"/>
      <c r="O44" s="36"/>
      <c r="P44" s="36"/>
      <c r="Q44" s="36"/>
      <c r="R44" s="36"/>
      <c r="S44" s="36"/>
      <c r="T44" s="32"/>
      <c r="U44" s="36"/>
      <c r="V44" s="36"/>
      <c r="W44" s="36"/>
      <c r="X44" s="36"/>
      <c r="Y44" s="36"/>
      <c r="Z44" s="36"/>
      <c r="AA44" s="36"/>
      <c r="AB44" s="36"/>
      <c r="AC44" s="36"/>
      <c r="AD44" s="32"/>
      <c r="AE44" s="32"/>
      <c r="AF44" s="32"/>
      <c r="AG44" s="32"/>
      <c r="AH44" s="32"/>
      <c r="AI44" s="32"/>
      <c r="AJ44" s="32"/>
      <c r="AK44" s="32"/>
      <c r="AL44" s="32"/>
      <c r="AS44" s="32"/>
      <c r="AT44" s="32"/>
      <c r="AU44" s="32"/>
      <c r="AV44" s="32"/>
      <c r="AW44" s="32"/>
      <c r="AX44" s="32"/>
      <c r="AY44" s="32"/>
      <c r="AZ44" s="32"/>
    </row>
    <row r="45" spans="4:52">
      <c r="D45" s="178"/>
      <c r="E45" s="178"/>
      <c r="F45" s="178"/>
      <c r="G45" s="36"/>
      <c r="H45" s="36"/>
      <c r="I45" s="36"/>
      <c r="J45" s="36"/>
      <c r="K45" s="36"/>
      <c r="L45" s="36"/>
      <c r="M45" s="36"/>
      <c r="N45" s="36"/>
      <c r="O45" s="36"/>
      <c r="P45" s="36"/>
      <c r="Q45" s="36"/>
      <c r="R45" s="36"/>
      <c r="S45" s="36"/>
      <c r="T45" s="32"/>
      <c r="U45" s="36"/>
      <c r="V45" s="36"/>
      <c r="W45" s="36"/>
      <c r="X45" s="36"/>
      <c r="Y45" s="36"/>
      <c r="Z45" s="36"/>
      <c r="AA45" s="36"/>
      <c r="AB45" s="36"/>
      <c r="AC45" s="36"/>
      <c r="AD45" s="32"/>
      <c r="AE45" s="32"/>
      <c r="AF45" s="32"/>
      <c r="AG45" s="32"/>
      <c r="AH45" s="32"/>
      <c r="AI45" s="32"/>
      <c r="AJ45" s="32"/>
      <c r="AK45" s="32"/>
      <c r="AL45" s="32"/>
      <c r="AS45" s="32"/>
      <c r="AT45" s="32"/>
      <c r="AU45" s="32"/>
      <c r="AV45" s="32"/>
      <c r="AW45" s="32"/>
      <c r="AX45" s="32"/>
      <c r="AY45" s="32"/>
      <c r="AZ45" s="32"/>
    </row>
    <row r="46" spans="4:52">
      <c r="D46" s="178"/>
      <c r="E46" s="178"/>
      <c r="F46" s="178"/>
      <c r="G46" s="36"/>
      <c r="H46" s="36"/>
      <c r="I46" s="36"/>
      <c r="J46" s="36"/>
      <c r="K46" s="36"/>
      <c r="L46" s="36"/>
      <c r="M46" s="36"/>
      <c r="N46" s="36"/>
      <c r="O46" s="36"/>
      <c r="P46" s="36"/>
      <c r="Q46" s="36"/>
      <c r="R46" s="36"/>
      <c r="S46" s="36"/>
      <c r="T46" s="32"/>
      <c r="U46" s="36"/>
      <c r="V46" s="36"/>
      <c r="W46" s="36"/>
      <c r="X46" s="36"/>
      <c r="Y46" s="36"/>
      <c r="Z46" s="36"/>
      <c r="AA46" s="36"/>
      <c r="AB46" s="36"/>
      <c r="AC46" s="36"/>
      <c r="AD46" s="32"/>
      <c r="AE46" s="32"/>
      <c r="AF46" s="32"/>
      <c r="AG46" s="32"/>
      <c r="AH46" s="32"/>
      <c r="AI46" s="32"/>
      <c r="AJ46" s="32"/>
      <c r="AK46" s="32"/>
      <c r="AL46" s="32"/>
      <c r="AS46" s="32"/>
      <c r="AT46" s="32"/>
      <c r="AU46" s="32"/>
      <c r="AV46" s="32"/>
      <c r="AW46" s="32"/>
      <c r="AX46" s="32"/>
      <c r="AY46" s="32"/>
      <c r="AZ46" s="32"/>
    </row>
    <row r="47" spans="4:52">
      <c r="D47" s="178"/>
      <c r="E47" s="178"/>
      <c r="F47" s="178"/>
      <c r="G47" s="36"/>
      <c r="H47" s="36"/>
      <c r="I47" s="36"/>
      <c r="J47" s="36"/>
      <c r="K47" s="36"/>
      <c r="L47" s="36"/>
      <c r="M47" s="36"/>
      <c r="N47" s="36"/>
      <c r="O47" s="36"/>
      <c r="P47" s="36"/>
      <c r="Q47" s="36"/>
      <c r="R47" s="36"/>
      <c r="S47" s="36"/>
      <c r="T47" s="32"/>
      <c r="U47" s="36"/>
      <c r="V47" s="36"/>
      <c r="W47" s="36"/>
      <c r="X47" s="36"/>
      <c r="Y47" s="36"/>
      <c r="Z47" s="36"/>
      <c r="AA47" s="36"/>
      <c r="AB47" s="36"/>
      <c r="AC47" s="36"/>
      <c r="AD47" s="32"/>
      <c r="AE47" s="32"/>
      <c r="AF47" s="32"/>
      <c r="AG47" s="32"/>
      <c r="AH47" s="32"/>
      <c r="AI47" s="32"/>
      <c r="AJ47" s="32"/>
      <c r="AK47" s="32"/>
      <c r="AL47" s="32"/>
      <c r="AS47" s="32"/>
      <c r="AT47" s="32"/>
      <c r="AU47" s="32"/>
      <c r="AV47" s="32"/>
      <c r="AW47" s="32"/>
      <c r="AX47" s="32"/>
      <c r="AY47" s="32"/>
      <c r="AZ47" s="32"/>
    </row>
    <row r="48" spans="4:52">
      <c r="D48" s="178"/>
      <c r="E48" s="178"/>
      <c r="F48" s="178"/>
      <c r="G48" s="36"/>
      <c r="H48" s="36"/>
      <c r="I48" s="36"/>
      <c r="J48" s="36"/>
      <c r="K48" s="36"/>
      <c r="L48" s="36"/>
      <c r="M48" s="36"/>
      <c r="N48" s="36"/>
      <c r="O48" s="36"/>
      <c r="P48" s="36"/>
      <c r="Q48" s="36"/>
      <c r="R48" s="36"/>
      <c r="S48" s="36"/>
      <c r="T48" s="32"/>
      <c r="U48" s="36"/>
      <c r="V48" s="36"/>
      <c r="W48" s="36"/>
      <c r="X48" s="36"/>
      <c r="Y48" s="36"/>
      <c r="Z48" s="36"/>
      <c r="AA48" s="36"/>
      <c r="AB48" s="36"/>
      <c r="AC48" s="36"/>
      <c r="AD48" s="32"/>
      <c r="AE48" s="32"/>
      <c r="AF48" s="32"/>
      <c r="AG48" s="32"/>
      <c r="AH48" s="32"/>
      <c r="AI48" s="32"/>
      <c r="AJ48" s="32"/>
      <c r="AK48" s="32"/>
      <c r="AL48" s="32"/>
      <c r="AS48" s="32"/>
      <c r="AT48" s="32"/>
      <c r="AU48" s="32"/>
      <c r="AV48" s="32"/>
      <c r="AW48" s="32"/>
      <c r="AX48" s="32"/>
      <c r="AY48" s="32"/>
      <c r="AZ48" s="32"/>
    </row>
    <row r="49" spans="4:52">
      <c r="D49" s="178"/>
      <c r="E49" s="178"/>
      <c r="F49" s="178"/>
      <c r="G49" s="36"/>
      <c r="H49" s="36"/>
      <c r="I49" s="36"/>
      <c r="J49" s="36"/>
      <c r="K49" s="36"/>
      <c r="L49" s="36"/>
      <c r="M49" s="36"/>
      <c r="N49" s="36"/>
      <c r="O49" s="36"/>
      <c r="P49" s="36"/>
      <c r="Q49" s="36"/>
      <c r="R49" s="36"/>
      <c r="S49" s="36"/>
      <c r="T49" s="32"/>
      <c r="U49" s="36"/>
      <c r="V49" s="36"/>
      <c r="W49" s="36"/>
      <c r="X49" s="36"/>
      <c r="Y49" s="36"/>
      <c r="Z49" s="36"/>
      <c r="AA49" s="36"/>
      <c r="AB49" s="36"/>
      <c r="AC49" s="36"/>
      <c r="AD49" s="32"/>
      <c r="AE49" s="32"/>
      <c r="AF49" s="32"/>
      <c r="AG49" s="32"/>
      <c r="AH49" s="32"/>
      <c r="AI49" s="32"/>
      <c r="AJ49" s="32"/>
      <c r="AK49" s="32"/>
      <c r="AL49" s="32"/>
      <c r="AS49" s="32"/>
      <c r="AT49" s="32"/>
      <c r="AU49" s="32"/>
      <c r="AV49" s="32"/>
      <c r="AW49" s="32"/>
      <c r="AX49" s="32"/>
      <c r="AY49" s="32"/>
      <c r="AZ49" s="32"/>
    </row>
    <row r="50" spans="4:52">
      <c r="D50" s="178"/>
      <c r="E50" s="178"/>
      <c r="F50" s="178"/>
      <c r="G50" s="36"/>
      <c r="H50" s="36"/>
      <c r="I50" s="36"/>
      <c r="J50" s="36"/>
      <c r="K50" s="36"/>
      <c r="L50" s="36"/>
      <c r="M50" s="36"/>
      <c r="N50" s="36"/>
      <c r="O50" s="36"/>
      <c r="P50" s="36"/>
      <c r="Q50" s="36"/>
      <c r="R50" s="36"/>
      <c r="S50" s="36"/>
      <c r="T50" s="32"/>
      <c r="U50" s="36"/>
      <c r="V50" s="36"/>
      <c r="W50" s="36"/>
      <c r="X50" s="36"/>
      <c r="Y50" s="36"/>
      <c r="Z50" s="36"/>
      <c r="AA50" s="36"/>
      <c r="AB50" s="36"/>
      <c r="AC50" s="36"/>
      <c r="AD50" s="32"/>
      <c r="AE50" s="32"/>
      <c r="AF50" s="32"/>
      <c r="AG50" s="32"/>
      <c r="AH50" s="32"/>
      <c r="AI50" s="32"/>
      <c r="AJ50" s="32"/>
      <c r="AK50" s="32"/>
      <c r="AL50" s="32"/>
      <c r="AS50" s="32"/>
      <c r="AT50" s="32"/>
      <c r="AU50" s="32"/>
      <c r="AV50" s="32"/>
      <c r="AW50" s="32"/>
      <c r="AX50" s="32"/>
      <c r="AY50" s="32"/>
      <c r="AZ50" s="32"/>
    </row>
    <row r="51" spans="4:52">
      <c r="D51" s="178"/>
      <c r="E51" s="178"/>
      <c r="F51" s="178"/>
      <c r="G51" s="36"/>
      <c r="H51" s="36"/>
      <c r="I51" s="36"/>
      <c r="J51" s="36"/>
      <c r="K51" s="36"/>
      <c r="L51" s="36"/>
      <c r="M51" s="36"/>
      <c r="N51" s="36"/>
      <c r="O51" s="36"/>
      <c r="P51" s="36"/>
      <c r="Q51" s="36"/>
      <c r="R51" s="36"/>
      <c r="S51" s="36"/>
      <c r="T51" s="32"/>
      <c r="U51" s="36"/>
      <c r="V51" s="36"/>
      <c r="W51" s="36"/>
      <c r="X51" s="36"/>
      <c r="Y51" s="36"/>
      <c r="Z51" s="36"/>
      <c r="AA51" s="36"/>
      <c r="AB51" s="36"/>
      <c r="AC51" s="36"/>
      <c r="AD51" s="32"/>
      <c r="AE51" s="32"/>
      <c r="AF51" s="32"/>
      <c r="AG51" s="32"/>
      <c r="AH51" s="32"/>
      <c r="AI51" s="32"/>
      <c r="AJ51" s="32"/>
      <c r="AK51" s="32"/>
      <c r="AL51" s="32"/>
      <c r="AS51" s="32"/>
      <c r="AT51" s="32"/>
      <c r="AU51" s="32"/>
      <c r="AV51" s="32"/>
      <c r="AW51" s="32"/>
      <c r="AX51" s="32"/>
      <c r="AY51" s="32"/>
      <c r="AZ51" s="32"/>
    </row>
    <row r="52" spans="4:52">
      <c r="D52" s="178"/>
      <c r="E52" s="178"/>
      <c r="F52" s="178"/>
      <c r="G52" s="36"/>
      <c r="H52" s="36"/>
      <c r="I52" s="36"/>
      <c r="J52" s="36"/>
      <c r="K52" s="36"/>
      <c r="L52" s="36"/>
      <c r="M52" s="36"/>
      <c r="N52" s="36"/>
      <c r="O52" s="36"/>
      <c r="P52" s="36"/>
      <c r="Q52" s="36"/>
      <c r="R52" s="36"/>
      <c r="S52" s="36"/>
      <c r="T52" s="32"/>
      <c r="U52" s="36"/>
      <c r="V52" s="36"/>
      <c r="W52" s="36"/>
      <c r="X52" s="36"/>
      <c r="Y52" s="36"/>
      <c r="Z52" s="36"/>
      <c r="AA52" s="36"/>
      <c r="AB52" s="36"/>
      <c r="AC52" s="36"/>
      <c r="AD52" s="32"/>
      <c r="AE52" s="32"/>
      <c r="AF52" s="32"/>
      <c r="AG52" s="32"/>
      <c r="AH52" s="32"/>
      <c r="AI52" s="32"/>
      <c r="AJ52" s="32"/>
      <c r="AK52" s="32"/>
      <c r="AL52" s="32"/>
      <c r="AS52" s="32"/>
      <c r="AT52" s="32"/>
      <c r="AU52" s="32"/>
      <c r="AV52" s="32"/>
      <c r="AW52" s="32"/>
      <c r="AX52" s="32"/>
      <c r="AY52" s="32"/>
      <c r="AZ52" s="32"/>
    </row>
    <row r="53" spans="4:52">
      <c r="D53" s="178"/>
      <c r="E53" s="178"/>
      <c r="F53" s="178"/>
      <c r="G53" s="36"/>
      <c r="H53" s="36"/>
      <c r="I53" s="36"/>
      <c r="J53" s="36"/>
      <c r="K53" s="36"/>
      <c r="L53" s="36"/>
      <c r="M53" s="36"/>
      <c r="N53" s="36"/>
      <c r="O53" s="36"/>
      <c r="P53" s="36"/>
      <c r="Q53" s="36"/>
      <c r="R53" s="36"/>
      <c r="S53" s="36"/>
      <c r="T53" s="32"/>
      <c r="U53" s="36"/>
      <c r="V53" s="36"/>
      <c r="W53" s="36"/>
      <c r="X53" s="36"/>
      <c r="Y53" s="36"/>
      <c r="Z53" s="36"/>
      <c r="AA53" s="36"/>
      <c r="AB53" s="36"/>
      <c r="AC53" s="36"/>
      <c r="AD53" s="32"/>
      <c r="AE53" s="32"/>
      <c r="AF53" s="32"/>
      <c r="AG53" s="32"/>
      <c r="AH53" s="32"/>
      <c r="AI53" s="32"/>
      <c r="AJ53" s="32"/>
      <c r="AK53" s="32"/>
      <c r="AL53" s="32"/>
      <c r="AS53" s="32"/>
      <c r="AT53" s="32"/>
      <c r="AU53" s="32"/>
      <c r="AV53" s="32"/>
      <c r="AW53" s="32"/>
      <c r="AX53" s="32"/>
      <c r="AY53" s="32"/>
      <c r="AZ53" s="32"/>
    </row>
    <row r="54" spans="4:52">
      <c r="D54" s="178"/>
      <c r="E54" s="178"/>
      <c r="F54" s="178"/>
      <c r="G54" s="36"/>
      <c r="H54" s="36"/>
      <c r="I54" s="36"/>
      <c r="J54" s="36"/>
      <c r="K54" s="36"/>
      <c r="L54" s="36"/>
      <c r="M54" s="36"/>
      <c r="N54" s="36"/>
      <c r="O54" s="36"/>
      <c r="P54" s="36"/>
      <c r="Q54" s="36"/>
      <c r="R54" s="36"/>
      <c r="S54" s="36"/>
      <c r="T54" s="32"/>
      <c r="U54" s="36"/>
      <c r="V54" s="36"/>
      <c r="W54" s="36"/>
      <c r="X54" s="36"/>
      <c r="Y54" s="36"/>
      <c r="Z54" s="36"/>
      <c r="AA54" s="36"/>
      <c r="AB54" s="36"/>
      <c r="AC54" s="36"/>
      <c r="AD54" s="32"/>
      <c r="AE54" s="32"/>
      <c r="AF54" s="32"/>
      <c r="AG54" s="32"/>
      <c r="AH54" s="32"/>
      <c r="AI54" s="32"/>
      <c r="AJ54" s="32"/>
      <c r="AK54" s="32"/>
      <c r="AL54" s="32"/>
      <c r="AS54" s="32"/>
      <c r="AT54" s="32"/>
      <c r="AU54" s="32"/>
      <c r="AV54" s="32"/>
      <c r="AW54" s="32"/>
      <c r="AX54" s="32"/>
      <c r="AY54" s="32"/>
      <c r="AZ54" s="32"/>
    </row>
    <row r="55" spans="4:52">
      <c r="D55" s="178"/>
      <c r="E55" s="178"/>
      <c r="F55" s="178"/>
      <c r="G55" s="36"/>
      <c r="H55" s="36"/>
      <c r="I55" s="36"/>
      <c r="J55" s="36"/>
      <c r="K55" s="36"/>
      <c r="L55" s="36"/>
      <c r="M55" s="36"/>
      <c r="N55" s="36"/>
      <c r="O55" s="36"/>
      <c r="P55" s="36"/>
      <c r="Q55" s="36"/>
      <c r="R55" s="36"/>
      <c r="S55" s="36"/>
      <c r="T55" s="32"/>
      <c r="U55" s="36"/>
      <c r="V55" s="36"/>
      <c r="W55" s="36"/>
      <c r="X55" s="36"/>
      <c r="Y55" s="36"/>
      <c r="Z55" s="36"/>
      <c r="AA55" s="36"/>
      <c r="AB55" s="36"/>
      <c r="AC55" s="36"/>
      <c r="AD55" s="32"/>
      <c r="AE55" s="32"/>
      <c r="AF55" s="32"/>
      <c r="AG55" s="32"/>
      <c r="AH55" s="32"/>
      <c r="AI55" s="32"/>
      <c r="AJ55" s="32"/>
      <c r="AK55" s="32"/>
      <c r="AL55" s="32"/>
      <c r="AS55" s="32"/>
      <c r="AT55" s="32"/>
      <c r="AU55" s="32"/>
      <c r="AV55" s="32"/>
      <c r="AW55" s="32"/>
      <c r="AX55" s="32"/>
      <c r="AY55" s="32"/>
      <c r="AZ55" s="32"/>
    </row>
    <row r="56" spans="4:52">
      <c r="D56" s="178"/>
      <c r="E56" s="178"/>
      <c r="F56" s="178"/>
      <c r="G56" s="36"/>
      <c r="H56" s="36"/>
      <c r="I56" s="36"/>
      <c r="J56" s="36"/>
      <c r="K56" s="36"/>
      <c r="L56" s="36"/>
      <c r="M56" s="36"/>
      <c r="N56" s="36"/>
      <c r="O56" s="36"/>
      <c r="P56" s="36"/>
      <c r="Q56" s="36"/>
      <c r="R56" s="36"/>
      <c r="S56" s="36"/>
      <c r="T56" s="32"/>
      <c r="U56" s="36"/>
      <c r="V56" s="36"/>
      <c r="W56" s="36"/>
      <c r="X56" s="36"/>
      <c r="Y56" s="36"/>
      <c r="Z56" s="36"/>
      <c r="AA56" s="36"/>
      <c r="AB56" s="36"/>
      <c r="AC56" s="36"/>
      <c r="AD56" s="32"/>
      <c r="AE56" s="32"/>
      <c r="AF56" s="32"/>
      <c r="AG56" s="32"/>
      <c r="AH56" s="32"/>
      <c r="AI56" s="32"/>
      <c r="AJ56" s="32"/>
      <c r="AK56" s="32"/>
      <c r="AL56" s="32"/>
      <c r="AS56" s="32"/>
      <c r="AT56" s="32"/>
      <c r="AU56" s="32"/>
      <c r="AV56" s="32"/>
      <c r="AW56" s="32"/>
      <c r="AX56" s="32"/>
      <c r="AY56" s="32"/>
      <c r="AZ56" s="32"/>
    </row>
    <row r="57" spans="4:52">
      <c r="D57" s="178"/>
      <c r="E57" s="178"/>
      <c r="F57" s="178"/>
      <c r="G57" s="36"/>
      <c r="H57" s="36"/>
      <c r="I57" s="36"/>
      <c r="J57" s="36"/>
      <c r="K57" s="36"/>
      <c r="L57" s="36"/>
      <c r="M57" s="36"/>
      <c r="N57" s="36"/>
      <c r="O57" s="36"/>
      <c r="P57" s="36"/>
      <c r="Q57" s="36"/>
      <c r="R57" s="36"/>
      <c r="S57" s="36"/>
      <c r="T57" s="32"/>
      <c r="U57" s="36"/>
      <c r="V57" s="36"/>
      <c r="W57" s="36"/>
      <c r="X57" s="36"/>
      <c r="Y57" s="36"/>
      <c r="Z57" s="36"/>
      <c r="AA57" s="36"/>
      <c r="AB57" s="36"/>
      <c r="AC57" s="36"/>
      <c r="AD57" s="32"/>
      <c r="AE57" s="32"/>
      <c r="AF57" s="32"/>
      <c r="AG57" s="32"/>
      <c r="AH57" s="32"/>
      <c r="AI57" s="32"/>
      <c r="AJ57" s="32"/>
      <c r="AK57" s="32"/>
      <c r="AL57" s="32"/>
      <c r="AS57" s="32"/>
      <c r="AT57" s="32"/>
      <c r="AU57" s="32"/>
      <c r="AV57" s="32"/>
      <c r="AW57" s="32"/>
      <c r="AX57" s="32"/>
      <c r="AY57" s="32"/>
      <c r="AZ57" s="32"/>
    </row>
    <row r="58" spans="4:52">
      <c r="D58" s="178"/>
      <c r="E58" s="178"/>
      <c r="F58" s="178"/>
      <c r="G58" s="36"/>
      <c r="H58" s="36"/>
      <c r="I58" s="36"/>
      <c r="J58" s="36"/>
      <c r="K58" s="36"/>
      <c r="L58" s="36"/>
      <c r="M58" s="36"/>
      <c r="N58" s="36"/>
      <c r="O58" s="36"/>
      <c r="P58" s="36"/>
      <c r="Q58" s="36"/>
      <c r="R58" s="36"/>
      <c r="S58" s="36"/>
      <c r="T58" s="32"/>
      <c r="U58" s="36"/>
      <c r="V58" s="36"/>
      <c r="W58" s="36"/>
      <c r="X58" s="36"/>
      <c r="Y58" s="36"/>
      <c r="Z58" s="36"/>
      <c r="AA58" s="36"/>
      <c r="AB58" s="36"/>
      <c r="AC58" s="36"/>
      <c r="AD58" s="32"/>
      <c r="AE58" s="32"/>
      <c r="AF58" s="32"/>
      <c r="AG58" s="32"/>
      <c r="AH58" s="32"/>
      <c r="AI58" s="32"/>
      <c r="AJ58" s="32"/>
      <c r="AK58" s="32"/>
      <c r="AL58" s="32"/>
      <c r="AS58" s="32"/>
      <c r="AT58" s="32"/>
      <c r="AU58" s="32"/>
      <c r="AV58" s="32"/>
      <c r="AW58" s="32"/>
      <c r="AX58" s="32"/>
      <c r="AY58" s="32"/>
      <c r="AZ58" s="32"/>
    </row>
    <row r="59" spans="4:52">
      <c r="D59" s="178"/>
      <c r="E59" s="178"/>
      <c r="F59" s="178"/>
      <c r="G59" s="36"/>
      <c r="H59" s="36"/>
      <c r="I59" s="36"/>
      <c r="J59" s="36"/>
      <c r="K59" s="36"/>
      <c r="L59" s="36"/>
      <c r="M59" s="36"/>
      <c r="N59" s="36"/>
      <c r="O59" s="36"/>
      <c r="P59" s="36"/>
      <c r="Q59" s="36"/>
      <c r="R59" s="36"/>
      <c r="S59" s="36"/>
      <c r="T59" s="32"/>
      <c r="U59" s="36"/>
      <c r="V59" s="36"/>
      <c r="W59" s="36"/>
      <c r="X59" s="36"/>
      <c r="Y59" s="36"/>
      <c r="Z59" s="36"/>
      <c r="AA59" s="36"/>
      <c r="AB59" s="36"/>
      <c r="AC59" s="36"/>
      <c r="AD59" s="32"/>
      <c r="AE59" s="32"/>
      <c r="AF59" s="32"/>
      <c r="AG59" s="32"/>
      <c r="AH59" s="32"/>
      <c r="AI59" s="32"/>
      <c r="AJ59" s="32"/>
      <c r="AK59" s="32"/>
      <c r="AL59" s="32"/>
      <c r="AS59" s="32"/>
      <c r="AT59" s="32"/>
      <c r="AU59" s="32"/>
      <c r="AV59" s="32"/>
      <c r="AW59" s="32"/>
      <c r="AX59" s="32"/>
      <c r="AY59" s="32"/>
      <c r="AZ59" s="32"/>
    </row>
    <row r="60" spans="4:52">
      <c r="D60" s="178"/>
      <c r="E60" s="178"/>
      <c r="F60" s="178"/>
      <c r="G60" s="36"/>
      <c r="H60" s="36"/>
      <c r="I60" s="36"/>
      <c r="J60" s="36"/>
      <c r="K60" s="36"/>
      <c r="L60" s="36"/>
      <c r="M60" s="36"/>
      <c r="N60" s="36"/>
      <c r="O60" s="36"/>
      <c r="P60" s="36"/>
      <c r="Q60" s="36"/>
      <c r="R60" s="36"/>
      <c r="S60" s="36"/>
      <c r="T60" s="32"/>
      <c r="U60" s="36"/>
      <c r="V60" s="36"/>
      <c r="W60" s="36"/>
      <c r="X60" s="36"/>
      <c r="Y60" s="36"/>
      <c r="Z60" s="36"/>
      <c r="AA60" s="36"/>
      <c r="AB60" s="36"/>
      <c r="AC60" s="36"/>
      <c r="AD60" s="32"/>
      <c r="AE60" s="32"/>
      <c r="AF60" s="32"/>
      <c r="AG60" s="32"/>
      <c r="AH60" s="32"/>
      <c r="AI60" s="32"/>
      <c r="AJ60" s="32"/>
      <c r="AK60" s="32"/>
      <c r="AL60" s="32"/>
      <c r="AS60" s="32"/>
      <c r="AT60" s="32"/>
      <c r="AU60" s="32"/>
      <c r="AV60" s="32"/>
      <c r="AW60" s="32"/>
      <c r="AX60" s="32"/>
      <c r="AY60" s="32"/>
      <c r="AZ60" s="32"/>
    </row>
    <row r="61" spans="4:52">
      <c r="D61" s="178"/>
      <c r="E61" s="178"/>
      <c r="F61" s="178"/>
      <c r="G61" s="36"/>
      <c r="H61" s="36"/>
      <c r="I61" s="36"/>
      <c r="J61" s="36"/>
      <c r="K61" s="36"/>
      <c r="L61" s="36"/>
      <c r="M61" s="36"/>
      <c r="N61" s="36"/>
      <c r="O61" s="36"/>
      <c r="P61" s="36"/>
      <c r="Q61" s="36"/>
      <c r="R61" s="36"/>
      <c r="S61" s="36"/>
      <c r="T61" s="32"/>
      <c r="U61" s="36"/>
      <c r="V61" s="36"/>
      <c r="W61" s="36"/>
      <c r="X61" s="36"/>
      <c r="Y61" s="36"/>
      <c r="Z61" s="36"/>
      <c r="AA61" s="36"/>
      <c r="AB61" s="36"/>
      <c r="AC61" s="36"/>
      <c r="AD61" s="32"/>
      <c r="AE61" s="32"/>
      <c r="AF61" s="32"/>
      <c r="AG61" s="32"/>
      <c r="AH61" s="32"/>
      <c r="AI61" s="32"/>
      <c r="AJ61" s="32"/>
      <c r="AK61" s="32"/>
      <c r="AL61" s="32"/>
      <c r="AS61" s="32"/>
      <c r="AT61" s="32"/>
      <c r="AU61" s="32"/>
      <c r="AV61" s="32"/>
      <c r="AW61" s="32"/>
      <c r="AX61" s="32"/>
      <c r="AY61" s="32"/>
      <c r="AZ61" s="32"/>
    </row>
    <row r="62" spans="4:52">
      <c r="D62" s="178"/>
      <c r="E62" s="178"/>
      <c r="F62" s="178"/>
      <c r="G62" s="36"/>
      <c r="H62" s="36"/>
      <c r="I62" s="36"/>
      <c r="J62" s="36"/>
      <c r="K62" s="36"/>
      <c r="L62" s="36"/>
      <c r="M62" s="36"/>
      <c r="N62" s="36"/>
      <c r="O62" s="36"/>
      <c r="P62" s="36"/>
      <c r="Q62" s="36"/>
      <c r="R62" s="36"/>
      <c r="S62" s="36"/>
      <c r="T62" s="32"/>
      <c r="U62" s="36"/>
      <c r="V62" s="36"/>
      <c r="W62" s="36"/>
      <c r="X62" s="36"/>
      <c r="Y62" s="36"/>
      <c r="Z62" s="36"/>
      <c r="AA62" s="36"/>
      <c r="AB62" s="36"/>
      <c r="AC62" s="36"/>
      <c r="AD62" s="32"/>
      <c r="AE62" s="32"/>
      <c r="AF62" s="32"/>
      <c r="AG62" s="32"/>
      <c r="AH62" s="32"/>
      <c r="AI62" s="32"/>
      <c r="AJ62" s="32"/>
      <c r="AK62" s="32"/>
      <c r="AL62" s="32"/>
      <c r="AS62" s="32"/>
      <c r="AT62" s="32"/>
      <c r="AU62" s="32"/>
      <c r="AV62" s="32"/>
      <c r="AW62" s="32"/>
      <c r="AX62" s="32"/>
      <c r="AY62" s="32"/>
      <c r="AZ62" s="32"/>
    </row>
    <row r="63" spans="4:52">
      <c r="D63" s="178"/>
      <c r="E63" s="178"/>
      <c r="F63" s="178"/>
      <c r="G63" s="36"/>
      <c r="H63" s="36"/>
      <c r="I63" s="36"/>
      <c r="J63" s="36"/>
      <c r="K63" s="36"/>
      <c r="L63" s="36"/>
      <c r="M63" s="36"/>
      <c r="N63" s="36"/>
      <c r="O63" s="36"/>
      <c r="P63" s="36"/>
      <c r="Q63" s="36"/>
      <c r="R63" s="36"/>
      <c r="S63" s="36"/>
      <c r="T63" s="32"/>
      <c r="U63" s="36"/>
      <c r="V63" s="36"/>
      <c r="W63" s="36"/>
      <c r="X63" s="36"/>
      <c r="Y63" s="36"/>
      <c r="Z63" s="36"/>
      <c r="AA63" s="36"/>
      <c r="AB63" s="36"/>
      <c r="AC63" s="36"/>
      <c r="AD63" s="32"/>
      <c r="AE63" s="32"/>
      <c r="AF63" s="32"/>
      <c r="AG63" s="32"/>
      <c r="AH63" s="32"/>
      <c r="AI63" s="32"/>
      <c r="AJ63" s="32"/>
      <c r="AK63" s="32"/>
      <c r="AL63" s="32"/>
      <c r="AS63" s="32"/>
      <c r="AT63" s="32"/>
      <c r="AU63" s="32"/>
      <c r="AV63" s="32"/>
      <c r="AW63" s="32"/>
      <c r="AX63" s="32"/>
      <c r="AY63" s="32"/>
      <c r="AZ63" s="32"/>
    </row>
    <row r="64" spans="4:52">
      <c r="D64" s="178"/>
      <c r="E64" s="178"/>
      <c r="F64" s="178"/>
      <c r="G64" s="36"/>
      <c r="H64" s="36"/>
      <c r="I64" s="36"/>
      <c r="J64" s="36"/>
      <c r="K64" s="36"/>
      <c r="L64" s="36"/>
      <c r="M64" s="36"/>
      <c r="N64" s="36"/>
      <c r="O64" s="36"/>
      <c r="P64" s="36"/>
      <c r="Q64" s="36"/>
      <c r="R64" s="36"/>
      <c r="S64" s="36"/>
      <c r="T64" s="32"/>
      <c r="U64" s="36"/>
      <c r="V64" s="36"/>
      <c r="W64" s="36"/>
      <c r="X64" s="36"/>
      <c r="Y64" s="36"/>
      <c r="Z64" s="36"/>
      <c r="AA64" s="36"/>
      <c r="AB64" s="36"/>
      <c r="AC64" s="36"/>
      <c r="AD64" s="32"/>
      <c r="AE64" s="32"/>
      <c r="AF64" s="32"/>
      <c r="AG64" s="32"/>
      <c r="AH64" s="32"/>
      <c r="AI64" s="32"/>
      <c r="AJ64" s="32"/>
      <c r="AK64" s="32"/>
      <c r="AL64" s="32"/>
      <c r="AS64" s="32"/>
      <c r="AT64" s="32"/>
      <c r="AU64" s="32"/>
      <c r="AV64" s="32"/>
      <c r="AW64" s="32"/>
      <c r="AX64" s="32"/>
      <c r="AY64" s="32"/>
      <c r="AZ64" s="32"/>
    </row>
    <row r="65" spans="4:52">
      <c r="D65" s="178"/>
      <c r="E65" s="178"/>
      <c r="F65" s="178"/>
      <c r="G65" s="36"/>
      <c r="H65" s="36"/>
      <c r="I65" s="36"/>
      <c r="J65" s="36"/>
      <c r="K65" s="36"/>
      <c r="L65" s="36"/>
      <c r="M65" s="36"/>
      <c r="N65" s="36"/>
      <c r="O65" s="36"/>
      <c r="P65" s="36"/>
      <c r="Q65" s="36"/>
      <c r="R65" s="36"/>
      <c r="S65" s="36"/>
      <c r="T65" s="32"/>
      <c r="U65" s="36"/>
      <c r="V65" s="36"/>
      <c r="W65" s="36"/>
      <c r="X65" s="36"/>
      <c r="Y65" s="36"/>
      <c r="Z65" s="36"/>
      <c r="AA65" s="36"/>
      <c r="AB65" s="36"/>
      <c r="AC65" s="36"/>
      <c r="AD65" s="32"/>
      <c r="AE65" s="32"/>
      <c r="AF65" s="32"/>
      <c r="AG65" s="32"/>
      <c r="AH65" s="32"/>
      <c r="AI65" s="32"/>
      <c r="AJ65" s="32"/>
      <c r="AK65" s="32"/>
      <c r="AL65" s="32"/>
      <c r="AS65" s="32"/>
      <c r="AT65" s="32"/>
      <c r="AU65" s="32"/>
      <c r="AV65" s="32"/>
      <c r="AW65" s="32"/>
      <c r="AX65" s="32"/>
      <c r="AY65" s="32"/>
      <c r="AZ65" s="32"/>
    </row>
    <row r="66" spans="4:52">
      <c r="D66" s="178"/>
      <c r="E66" s="178"/>
      <c r="F66" s="178"/>
      <c r="G66" s="36"/>
      <c r="H66" s="36"/>
      <c r="I66" s="36"/>
      <c r="J66" s="36"/>
      <c r="K66" s="36"/>
      <c r="L66" s="36"/>
      <c r="M66" s="36"/>
      <c r="N66" s="36"/>
      <c r="O66" s="36"/>
      <c r="P66" s="36"/>
      <c r="Q66" s="36"/>
      <c r="R66" s="36"/>
      <c r="S66" s="36"/>
      <c r="T66" s="32"/>
      <c r="U66" s="36"/>
      <c r="V66" s="36"/>
      <c r="W66" s="36"/>
      <c r="X66" s="36"/>
      <c r="Y66" s="36"/>
      <c r="Z66" s="36"/>
      <c r="AA66" s="36"/>
      <c r="AB66" s="36"/>
      <c r="AC66" s="36"/>
      <c r="AD66" s="32"/>
      <c r="AE66" s="32"/>
      <c r="AF66" s="32"/>
      <c r="AG66" s="32"/>
      <c r="AH66" s="32"/>
      <c r="AI66" s="32"/>
      <c r="AJ66" s="32"/>
      <c r="AK66" s="32"/>
      <c r="AL66" s="32"/>
      <c r="AS66" s="32"/>
      <c r="AT66" s="32"/>
      <c r="AU66" s="32"/>
      <c r="AV66" s="32"/>
      <c r="AW66" s="32"/>
      <c r="AX66" s="32"/>
      <c r="AY66" s="32"/>
      <c r="AZ66" s="32"/>
    </row>
    <row r="67" spans="4:52">
      <c r="D67" s="178"/>
      <c r="E67" s="178"/>
      <c r="F67" s="178"/>
      <c r="G67" s="36"/>
      <c r="H67" s="36"/>
      <c r="I67" s="36"/>
      <c r="J67" s="36"/>
      <c r="K67" s="36"/>
      <c r="L67" s="36"/>
      <c r="M67" s="36"/>
      <c r="N67" s="36"/>
      <c r="O67" s="36"/>
      <c r="P67" s="36"/>
      <c r="Q67" s="36"/>
      <c r="R67" s="36"/>
      <c r="S67" s="36"/>
      <c r="T67" s="32"/>
      <c r="U67" s="36"/>
      <c r="V67" s="36"/>
      <c r="W67" s="36"/>
      <c r="X67" s="36"/>
      <c r="Y67" s="36"/>
      <c r="Z67" s="36"/>
      <c r="AA67" s="36"/>
      <c r="AB67" s="36"/>
      <c r="AC67" s="36"/>
      <c r="AD67" s="32"/>
      <c r="AE67" s="32"/>
      <c r="AF67" s="32"/>
      <c r="AG67" s="32"/>
      <c r="AH67" s="32"/>
      <c r="AI67" s="32"/>
      <c r="AJ67" s="32"/>
      <c r="AK67" s="32"/>
      <c r="AL67" s="32"/>
      <c r="AS67" s="32"/>
      <c r="AT67" s="32"/>
      <c r="AU67" s="32"/>
      <c r="AV67" s="32"/>
      <c r="AW67" s="32"/>
      <c r="AX67" s="32"/>
      <c r="AY67" s="32"/>
      <c r="AZ67" s="32"/>
    </row>
    <row r="68" spans="4:52">
      <c r="D68" s="178"/>
      <c r="E68" s="178"/>
      <c r="F68" s="178"/>
      <c r="G68" s="36"/>
      <c r="H68" s="36"/>
      <c r="I68" s="36"/>
      <c r="J68" s="36"/>
      <c r="K68" s="36"/>
      <c r="L68" s="36"/>
      <c r="M68" s="36"/>
      <c r="N68" s="36"/>
      <c r="O68" s="36"/>
      <c r="P68" s="36"/>
      <c r="Q68" s="36"/>
      <c r="R68" s="36"/>
      <c r="S68" s="36"/>
      <c r="T68" s="32"/>
      <c r="U68" s="36"/>
      <c r="V68" s="36"/>
      <c r="W68" s="36"/>
      <c r="X68" s="36"/>
      <c r="Y68" s="36"/>
      <c r="Z68" s="36"/>
      <c r="AA68" s="36"/>
      <c r="AB68" s="36"/>
      <c r="AC68" s="36"/>
      <c r="AD68" s="32"/>
      <c r="AE68" s="32"/>
      <c r="AF68" s="32"/>
      <c r="AG68" s="32"/>
      <c r="AH68" s="32"/>
      <c r="AI68" s="32"/>
      <c r="AJ68" s="32"/>
      <c r="AK68" s="32"/>
      <c r="AL68" s="32"/>
      <c r="AS68" s="32"/>
      <c r="AT68" s="32"/>
      <c r="AU68" s="32"/>
      <c r="AV68" s="32"/>
      <c r="AW68" s="32"/>
      <c r="AX68" s="32"/>
      <c r="AY68" s="32"/>
      <c r="AZ68" s="32"/>
    </row>
    <row r="69" spans="4:52">
      <c r="D69" s="178"/>
      <c r="E69" s="178"/>
      <c r="F69" s="178"/>
      <c r="G69" s="36"/>
      <c r="H69" s="36"/>
      <c r="I69" s="36"/>
      <c r="J69" s="36"/>
      <c r="K69" s="36"/>
      <c r="L69" s="36"/>
      <c r="M69" s="36"/>
      <c r="N69" s="36"/>
      <c r="O69" s="36"/>
      <c r="P69" s="36"/>
      <c r="Q69" s="36"/>
      <c r="R69" s="36"/>
      <c r="S69" s="36"/>
      <c r="T69" s="32"/>
      <c r="U69" s="36"/>
      <c r="V69" s="36"/>
      <c r="W69" s="36"/>
      <c r="X69" s="36"/>
      <c r="Y69" s="36"/>
      <c r="Z69" s="36"/>
      <c r="AA69" s="36"/>
      <c r="AB69" s="36"/>
      <c r="AC69" s="36"/>
      <c r="AD69" s="32"/>
      <c r="AE69" s="32"/>
      <c r="AF69" s="32"/>
      <c r="AG69" s="32"/>
      <c r="AH69" s="32"/>
      <c r="AI69" s="32"/>
      <c r="AJ69" s="32"/>
      <c r="AK69" s="32"/>
      <c r="AL69" s="32"/>
      <c r="AS69" s="32"/>
      <c r="AT69" s="32"/>
      <c r="AU69" s="32"/>
      <c r="AV69" s="32"/>
      <c r="AW69" s="32"/>
      <c r="AX69" s="32"/>
      <c r="AY69" s="32"/>
      <c r="AZ69" s="32"/>
    </row>
    <row r="70" spans="4:52">
      <c r="D70" s="178"/>
      <c r="E70" s="178"/>
      <c r="F70" s="178"/>
      <c r="G70" s="36"/>
      <c r="H70" s="36"/>
      <c r="I70" s="36"/>
      <c r="J70" s="36"/>
      <c r="K70" s="36"/>
      <c r="L70" s="36"/>
      <c r="M70" s="36"/>
      <c r="N70" s="36"/>
      <c r="O70" s="36"/>
      <c r="P70" s="36"/>
      <c r="Q70" s="36"/>
      <c r="R70" s="36"/>
      <c r="S70" s="36"/>
      <c r="T70" s="32"/>
      <c r="U70" s="36"/>
      <c r="V70" s="36"/>
      <c r="W70" s="36"/>
      <c r="X70" s="36"/>
      <c r="Y70" s="36"/>
      <c r="Z70" s="36"/>
      <c r="AA70" s="36"/>
      <c r="AB70" s="36"/>
      <c r="AC70" s="36"/>
      <c r="AD70" s="32"/>
      <c r="AE70" s="32"/>
      <c r="AF70" s="32"/>
      <c r="AG70" s="32"/>
      <c r="AH70" s="32"/>
      <c r="AI70" s="32"/>
      <c r="AJ70" s="32"/>
      <c r="AK70" s="32"/>
      <c r="AL70" s="32"/>
      <c r="AS70" s="32"/>
      <c r="AT70" s="32"/>
      <c r="AU70" s="32"/>
      <c r="AV70" s="32"/>
      <c r="AW70" s="32"/>
      <c r="AX70" s="32"/>
      <c r="AY70" s="32"/>
      <c r="AZ70" s="32"/>
    </row>
    <row r="71" spans="4:52">
      <c r="D71" s="178"/>
      <c r="E71" s="178"/>
      <c r="F71" s="178"/>
      <c r="G71" s="36"/>
      <c r="H71" s="36"/>
      <c r="I71" s="36"/>
      <c r="J71" s="36"/>
      <c r="K71" s="36"/>
      <c r="L71" s="36"/>
      <c r="M71" s="36"/>
      <c r="N71" s="36"/>
      <c r="O71" s="36"/>
      <c r="P71" s="36"/>
      <c r="Q71" s="36"/>
      <c r="R71" s="36"/>
      <c r="S71" s="36"/>
      <c r="T71" s="32"/>
      <c r="U71" s="36"/>
      <c r="V71" s="36"/>
      <c r="W71" s="36"/>
      <c r="X71" s="36"/>
      <c r="Y71" s="36"/>
      <c r="Z71" s="36"/>
      <c r="AA71" s="36"/>
      <c r="AB71" s="36"/>
      <c r="AC71" s="36"/>
      <c r="AD71" s="32"/>
      <c r="AE71" s="32"/>
      <c r="AF71" s="32"/>
      <c r="AG71" s="32"/>
      <c r="AH71" s="32"/>
      <c r="AI71" s="32"/>
      <c r="AJ71" s="32"/>
      <c r="AK71" s="32"/>
      <c r="AL71" s="32"/>
      <c r="AS71" s="32"/>
      <c r="AT71" s="32"/>
      <c r="AU71" s="32"/>
      <c r="AV71" s="32"/>
      <c r="AW71" s="32"/>
      <c r="AX71" s="32"/>
      <c r="AY71" s="32"/>
      <c r="AZ71" s="32"/>
    </row>
    <row r="72" spans="4:52">
      <c r="D72" s="178"/>
      <c r="E72" s="178"/>
      <c r="F72" s="178"/>
      <c r="G72" s="36"/>
      <c r="H72" s="36"/>
      <c r="I72" s="36"/>
      <c r="J72" s="36"/>
      <c r="K72" s="36"/>
      <c r="L72" s="36"/>
      <c r="M72" s="36"/>
      <c r="N72" s="36"/>
      <c r="O72" s="36"/>
      <c r="P72" s="36"/>
      <c r="Q72" s="36"/>
      <c r="R72" s="36"/>
      <c r="S72" s="36"/>
      <c r="T72" s="32"/>
      <c r="U72" s="36"/>
      <c r="V72" s="36"/>
      <c r="W72" s="36"/>
      <c r="X72" s="36"/>
      <c r="Y72" s="36"/>
      <c r="Z72" s="36"/>
      <c r="AA72" s="36"/>
      <c r="AB72" s="36"/>
      <c r="AC72" s="36"/>
      <c r="AD72" s="32"/>
      <c r="AE72" s="32"/>
      <c r="AF72" s="32"/>
      <c r="AG72" s="32"/>
      <c r="AH72" s="32"/>
      <c r="AI72" s="32"/>
      <c r="AJ72" s="32"/>
      <c r="AK72" s="32"/>
      <c r="AL72" s="32"/>
      <c r="AS72" s="32"/>
      <c r="AT72" s="32"/>
      <c r="AU72" s="32"/>
      <c r="AV72" s="32"/>
      <c r="AW72" s="32"/>
      <c r="AX72" s="32"/>
      <c r="AY72" s="32"/>
      <c r="AZ72" s="32"/>
    </row>
    <row r="73" spans="4:52">
      <c r="D73" s="178"/>
      <c r="E73" s="178"/>
      <c r="F73" s="178"/>
      <c r="G73" s="36"/>
      <c r="H73" s="36"/>
      <c r="I73" s="36"/>
      <c r="J73" s="36"/>
      <c r="K73" s="36"/>
      <c r="L73" s="36"/>
      <c r="M73" s="36"/>
      <c r="N73" s="36"/>
      <c r="O73" s="36"/>
      <c r="P73" s="36"/>
      <c r="Q73" s="36"/>
      <c r="R73" s="36"/>
      <c r="S73" s="36"/>
      <c r="T73" s="32"/>
      <c r="U73" s="36"/>
      <c r="V73" s="36"/>
      <c r="W73" s="36"/>
      <c r="X73" s="36"/>
      <c r="Y73" s="36"/>
      <c r="Z73" s="36"/>
      <c r="AA73" s="36"/>
      <c r="AB73" s="36"/>
      <c r="AC73" s="36"/>
      <c r="AD73" s="32"/>
      <c r="AE73" s="32"/>
      <c r="AF73" s="32"/>
      <c r="AG73" s="32"/>
      <c r="AH73" s="32"/>
      <c r="AI73" s="32"/>
      <c r="AJ73" s="32"/>
      <c r="AK73" s="32"/>
      <c r="AL73" s="32"/>
      <c r="AS73" s="32"/>
      <c r="AT73" s="32"/>
      <c r="AU73" s="32"/>
      <c r="AV73" s="32"/>
      <c r="AW73" s="32"/>
      <c r="AX73" s="32"/>
      <c r="AY73" s="32"/>
      <c r="AZ73" s="32"/>
    </row>
    <row r="74" spans="4:52">
      <c r="D74" s="178"/>
      <c r="E74" s="178"/>
      <c r="F74" s="178"/>
      <c r="G74" s="36"/>
      <c r="H74" s="36"/>
      <c r="I74" s="36"/>
      <c r="J74" s="36"/>
      <c r="K74" s="36"/>
      <c r="L74" s="36"/>
      <c r="M74" s="36"/>
      <c r="N74" s="36"/>
      <c r="O74" s="36"/>
      <c r="P74" s="36"/>
      <c r="Q74" s="36"/>
      <c r="R74" s="36"/>
      <c r="S74" s="36"/>
      <c r="T74" s="32"/>
      <c r="U74" s="36"/>
      <c r="V74" s="36"/>
      <c r="W74" s="36"/>
      <c r="X74" s="36"/>
      <c r="Y74" s="36"/>
      <c r="Z74" s="36"/>
      <c r="AA74" s="36"/>
      <c r="AB74" s="36"/>
      <c r="AC74" s="36"/>
      <c r="AD74" s="32"/>
      <c r="AE74" s="32"/>
      <c r="AF74" s="32"/>
      <c r="AG74" s="32"/>
      <c r="AH74" s="32"/>
      <c r="AI74" s="32"/>
      <c r="AJ74" s="32"/>
      <c r="AK74" s="32"/>
      <c r="AL74" s="32"/>
      <c r="AS74" s="32"/>
      <c r="AT74" s="32"/>
      <c r="AU74" s="32"/>
      <c r="AV74" s="32"/>
      <c r="AW74" s="32"/>
      <c r="AX74" s="32"/>
      <c r="AY74" s="32"/>
      <c r="AZ74" s="32"/>
    </row>
    <row r="75" spans="4:52">
      <c r="D75" s="178"/>
      <c r="E75" s="178"/>
      <c r="F75" s="178"/>
      <c r="G75" s="36"/>
      <c r="H75" s="36"/>
      <c r="I75" s="36"/>
      <c r="J75" s="36"/>
      <c r="K75" s="36"/>
      <c r="L75" s="36"/>
      <c r="M75" s="36"/>
      <c r="N75" s="36"/>
      <c r="O75" s="36"/>
      <c r="P75" s="36"/>
      <c r="Q75" s="36"/>
      <c r="R75" s="36"/>
      <c r="S75" s="36"/>
      <c r="T75" s="32"/>
      <c r="U75" s="36"/>
      <c r="V75" s="36"/>
      <c r="W75" s="36"/>
      <c r="X75" s="36"/>
      <c r="Y75" s="36"/>
      <c r="Z75" s="36"/>
      <c r="AA75" s="36"/>
      <c r="AB75" s="36"/>
      <c r="AC75" s="36"/>
      <c r="AD75" s="32"/>
      <c r="AE75" s="32"/>
      <c r="AF75" s="32"/>
      <c r="AG75" s="32"/>
      <c r="AH75" s="32"/>
      <c r="AI75" s="32"/>
      <c r="AJ75" s="32"/>
      <c r="AK75" s="32"/>
      <c r="AL75" s="32"/>
      <c r="AS75" s="32"/>
      <c r="AT75" s="32"/>
      <c r="AU75" s="32"/>
      <c r="AV75" s="32"/>
      <c r="AW75" s="32"/>
      <c r="AX75" s="32"/>
      <c r="AY75" s="32"/>
      <c r="AZ75" s="32"/>
    </row>
    <row r="76" spans="4:52">
      <c r="D76" s="178"/>
      <c r="E76" s="178"/>
      <c r="F76" s="178"/>
      <c r="G76" s="36"/>
      <c r="H76" s="36"/>
      <c r="I76" s="36"/>
      <c r="J76" s="36"/>
      <c r="K76" s="36"/>
      <c r="L76" s="36"/>
      <c r="M76" s="36"/>
      <c r="N76" s="36"/>
      <c r="O76" s="36"/>
      <c r="P76" s="36"/>
      <c r="Q76" s="36"/>
      <c r="R76" s="36"/>
      <c r="S76" s="36"/>
      <c r="T76" s="32"/>
      <c r="U76" s="36"/>
      <c r="V76" s="36"/>
      <c r="W76" s="36"/>
      <c r="X76" s="36"/>
      <c r="Y76" s="36"/>
      <c r="Z76" s="36"/>
      <c r="AA76" s="36"/>
      <c r="AB76" s="36"/>
      <c r="AC76" s="36"/>
      <c r="AD76" s="32"/>
      <c r="AE76" s="32"/>
      <c r="AF76" s="32"/>
      <c r="AG76" s="32"/>
      <c r="AH76" s="32"/>
      <c r="AI76" s="32"/>
      <c r="AJ76" s="32"/>
      <c r="AK76" s="32"/>
      <c r="AL76" s="32"/>
      <c r="AS76" s="32"/>
      <c r="AT76" s="32"/>
      <c r="AU76" s="32"/>
      <c r="AV76" s="32"/>
      <c r="AW76" s="32"/>
      <c r="AX76" s="32"/>
      <c r="AY76" s="32"/>
      <c r="AZ76" s="32"/>
    </row>
    <row r="77" spans="4:52">
      <c r="D77" s="178"/>
      <c r="E77" s="178"/>
      <c r="F77" s="178"/>
      <c r="G77" s="36"/>
      <c r="H77" s="36"/>
      <c r="I77" s="36"/>
      <c r="J77" s="36"/>
      <c r="K77" s="36"/>
      <c r="L77" s="36"/>
      <c r="M77" s="36"/>
      <c r="N77" s="36"/>
      <c r="O77" s="36"/>
      <c r="P77" s="36"/>
      <c r="Q77" s="36"/>
      <c r="R77" s="36"/>
      <c r="S77" s="36"/>
      <c r="T77" s="32"/>
      <c r="U77" s="36"/>
      <c r="V77" s="36"/>
      <c r="W77" s="36"/>
      <c r="X77" s="36"/>
      <c r="Y77" s="36"/>
      <c r="Z77" s="36"/>
      <c r="AA77" s="36"/>
      <c r="AB77" s="36"/>
      <c r="AC77" s="36"/>
      <c r="AD77" s="32"/>
      <c r="AE77" s="32"/>
      <c r="AF77" s="32"/>
      <c r="AG77" s="32"/>
      <c r="AH77" s="32"/>
      <c r="AI77" s="32"/>
      <c r="AJ77" s="32"/>
      <c r="AK77" s="32"/>
      <c r="AL77" s="32"/>
      <c r="AS77" s="32"/>
      <c r="AT77" s="32"/>
      <c r="AU77" s="32"/>
      <c r="AV77" s="32"/>
      <c r="AW77" s="32"/>
      <c r="AX77" s="32"/>
      <c r="AY77" s="32"/>
      <c r="AZ77" s="32"/>
    </row>
    <row r="78" spans="4:52">
      <c r="D78" s="178"/>
      <c r="E78" s="178"/>
      <c r="F78" s="178"/>
      <c r="G78" s="36"/>
      <c r="H78" s="36"/>
      <c r="I78" s="36"/>
      <c r="J78" s="36"/>
      <c r="K78" s="36"/>
      <c r="L78" s="36"/>
      <c r="M78" s="36"/>
      <c r="N78" s="36"/>
      <c r="O78" s="36"/>
      <c r="P78" s="36"/>
      <c r="Q78" s="36"/>
      <c r="R78" s="36"/>
      <c r="S78" s="36"/>
      <c r="T78" s="32"/>
      <c r="U78" s="36"/>
      <c r="V78" s="36"/>
      <c r="W78" s="36"/>
      <c r="X78" s="36"/>
      <c r="Y78" s="36"/>
      <c r="Z78" s="36"/>
      <c r="AA78" s="36"/>
      <c r="AB78" s="36"/>
      <c r="AC78" s="36"/>
      <c r="AD78" s="32"/>
      <c r="AE78" s="32"/>
      <c r="AF78" s="32"/>
      <c r="AG78" s="32"/>
      <c r="AH78" s="32"/>
      <c r="AI78" s="32"/>
      <c r="AJ78" s="32"/>
      <c r="AK78" s="32"/>
      <c r="AL78" s="32"/>
      <c r="AS78" s="32"/>
      <c r="AT78" s="32"/>
      <c r="AU78" s="32"/>
      <c r="AV78" s="32"/>
      <c r="AW78" s="32"/>
      <c r="AX78" s="32"/>
      <c r="AY78" s="32"/>
      <c r="AZ78" s="32"/>
    </row>
    <row r="79" spans="4:52">
      <c r="D79" s="178"/>
      <c r="E79" s="178"/>
      <c r="F79" s="178"/>
      <c r="G79" s="36"/>
      <c r="H79" s="36"/>
      <c r="I79" s="36"/>
      <c r="J79" s="36"/>
      <c r="K79" s="36"/>
      <c r="L79" s="36"/>
      <c r="M79" s="36"/>
      <c r="N79" s="36"/>
      <c r="O79" s="36"/>
      <c r="P79" s="36"/>
      <c r="Q79" s="36"/>
      <c r="R79" s="36"/>
      <c r="S79" s="36"/>
      <c r="T79" s="32"/>
      <c r="U79" s="36"/>
      <c r="V79" s="36"/>
      <c r="W79" s="36"/>
      <c r="X79" s="36"/>
      <c r="Y79" s="36"/>
      <c r="Z79" s="36"/>
      <c r="AA79" s="36"/>
      <c r="AB79" s="36"/>
      <c r="AC79" s="36"/>
      <c r="AD79" s="32"/>
      <c r="AE79" s="32"/>
      <c r="AF79" s="32"/>
      <c r="AG79" s="32"/>
      <c r="AH79" s="32"/>
      <c r="AI79" s="32"/>
      <c r="AJ79" s="32"/>
      <c r="AK79" s="32"/>
      <c r="AL79" s="32"/>
      <c r="AS79" s="32"/>
      <c r="AT79" s="32"/>
      <c r="AU79" s="32"/>
      <c r="AV79" s="32"/>
      <c r="AW79" s="32"/>
      <c r="AX79" s="32"/>
      <c r="AY79" s="32"/>
      <c r="AZ79" s="32"/>
    </row>
    <row r="80" spans="4:52">
      <c r="D80" s="178"/>
      <c r="E80" s="178"/>
      <c r="F80" s="178"/>
      <c r="G80" s="36"/>
      <c r="H80" s="36"/>
      <c r="I80" s="36"/>
      <c r="J80" s="36"/>
      <c r="K80" s="36"/>
      <c r="L80" s="36"/>
      <c r="M80" s="36"/>
      <c r="N80" s="36"/>
      <c r="O80" s="36"/>
      <c r="P80" s="36"/>
      <c r="Q80" s="36"/>
      <c r="R80" s="36"/>
      <c r="S80" s="36"/>
      <c r="T80" s="32"/>
      <c r="U80" s="36"/>
      <c r="V80" s="36"/>
      <c r="W80" s="36"/>
      <c r="X80" s="36"/>
      <c r="Y80" s="36"/>
      <c r="Z80" s="36"/>
      <c r="AA80" s="36"/>
      <c r="AB80" s="36"/>
      <c r="AC80" s="36"/>
      <c r="AD80" s="32"/>
      <c r="AE80" s="32"/>
      <c r="AF80" s="32"/>
      <c r="AG80" s="32"/>
      <c r="AH80" s="32"/>
      <c r="AI80" s="32"/>
      <c r="AJ80" s="32"/>
      <c r="AK80" s="32"/>
      <c r="AL80" s="32"/>
      <c r="AS80" s="32"/>
      <c r="AT80" s="32"/>
      <c r="AU80" s="32"/>
      <c r="AV80" s="32"/>
      <c r="AW80" s="32"/>
      <c r="AX80" s="32"/>
      <c r="AY80" s="32"/>
      <c r="AZ80" s="32"/>
    </row>
    <row r="81" spans="4:52">
      <c r="D81" s="178"/>
      <c r="E81" s="178"/>
      <c r="F81" s="178"/>
      <c r="G81" s="36"/>
      <c r="H81" s="36"/>
      <c r="I81" s="36"/>
      <c r="J81" s="36"/>
      <c r="K81" s="36"/>
      <c r="L81" s="36"/>
      <c r="M81" s="36"/>
      <c r="N81" s="36"/>
      <c r="O81" s="36"/>
      <c r="P81" s="36"/>
      <c r="Q81" s="36"/>
      <c r="R81" s="36"/>
      <c r="S81" s="36"/>
      <c r="T81" s="32"/>
      <c r="U81" s="36"/>
      <c r="V81" s="36"/>
      <c r="W81" s="36"/>
      <c r="X81" s="36"/>
      <c r="Y81" s="36"/>
      <c r="Z81" s="36"/>
      <c r="AA81" s="36"/>
      <c r="AB81" s="36"/>
      <c r="AC81" s="36"/>
      <c r="AD81" s="32"/>
      <c r="AE81" s="32"/>
      <c r="AF81" s="32"/>
      <c r="AG81" s="32"/>
      <c r="AH81" s="32"/>
      <c r="AI81" s="32"/>
      <c r="AJ81" s="32"/>
      <c r="AK81" s="32"/>
      <c r="AL81" s="32"/>
      <c r="AS81" s="32"/>
      <c r="AT81" s="32"/>
      <c r="AU81" s="32"/>
      <c r="AV81" s="32"/>
      <c r="AW81" s="32"/>
      <c r="AX81" s="32"/>
      <c r="AY81" s="32"/>
      <c r="AZ81" s="32"/>
    </row>
    <row r="82" spans="4:52">
      <c r="D82" s="178"/>
      <c r="E82" s="178"/>
      <c r="F82" s="178"/>
      <c r="G82" s="36"/>
      <c r="H82" s="36"/>
      <c r="I82" s="36"/>
      <c r="J82" s="36"/>
      <c r="K82" s="36"/>
      <c r="L82" s="36"/>
      <c r="M82" s="36"/>
      <c r="N82" s="36"/>
      <c r="O82" s="36"/>
      <c r="P82" s="36"/>
      <c r="Q82" s="36"/>
      <c r="R82" s="36"/>
      <c r="S82" s="36"/>
      <c r="T82" s="32"/>
      <c r="U82" s="36"/>
      <c r="V82" s="36"/>
      <c r="W82" s="36"/>
      <c r="X82" s="36"/>
      <c r="Y82" s="36"/>
      <c r="Z82" s="36"/>
      <c r="AA82" s="36"/>
      <c r="AB82" s="36"/>
      <c r="AC82" s="36"/>
      <c r="AD82" s="32"/>
      <c r="AE82" s="32"/>
      <c r="AF82" s="32"/>
      <c r="AG82" s="32"/>
      <c r="AH82" s="32"/>
      <c r="AI82" s="32"/>
      <c r="AJ82" s="32"/>
      <c r="AK82" s="32"/>
      <c r="AL82" s="32"/>
      <c r="AS82" s="32"/>
      <c r="AT82" s="32"/>
      <c r="AU82" s="32"/>
      <c r="AV82" s="32"/>
      <c r="AW82" s="32"/>
      <c r="AX82" s="32"/>
      <c r="AY82" s="32"/>
      <c r="AZ82" s="32"/>
    </row>
    <row r="83" spans="4:52">
      <c r="D83" s="178"/>
      <c r="E83" s="178"/>
      <c r="F83" s="178"/>
      <c r="G83" s="36"/>
      <c r="H83" s="36"/>
      <c r="I83" s="36"/>
      <c r="J83" s="36"/>
      <c r="K83" s="36"/>
      <c r="L83" s="36"/>
      <c r="M83" s="36"/>
      <c r="N83" s="36"/>
      <c r="O83" s="36"/>
      <c r="P83" s="36"/>
      <c r="Q83" s="36"/>
      <c r="R83" s="36"/>
      <c r="S83" s="36"/>
      <c r="T83" s="32"/>
      <c r="U83" s="36"/>
      <c r="V83" s="36"/>
      <c r="W83" s="36"/>
      <c r="X83" s="36"/>
      <c r="Y83" s="36"/>
      <c r="Z83" s="36"/>
      <c r="AA83" s="36"/>
      <c r="AB83" s="36"/>
      <c r="AC83" s="36"/>
      <c r="AD83" s="32"/>
      <c r="AE83" s="32"/>
      <c r="AF83" s="32"/>
      <c r="AG83" s="32"/>
      <c r="AH83" s="32"/>
      <c r="AI83" s="32"/>
      <c r="AJ83" s="32"/>
      <c r="AK83" s="32"/>
      <c r="AL83" s="32"/>
      <c r="AS83" s="32"/>
      <c r="AT83" s="32"/>
      <c r="AU83" s="32"/>
      <c r="AV83" s="32"/>
      <c r="AW83" s="32"/>
      <c r="AX83" s="32"/>
      <c r="AY83" s="32"/>
      <c r="AZ83" s="32"/>
    </row>
    <row r="84" spans="4:52">
      <c r="D84" s="178"/>
      <c r="E84" s="178"/>
      <c r="F84" s="178"/>
      <c r="G84" s="36"/>
      <c r="H84" s="36"/>
      <c r="I84" s="36"/>
      <c r="J84" s="36"/>
      <c r="K84" s="36"/>
      <c r="L84" s="36"/>
      <c r="M84" s="36"/>
      <c r="N84" s="36"/>
      <c r="O84" s="36"/>
      <c r="P84" s="36"/>
      <c r="Q84" s="36"/>
      <c r="R84" s="36"/>
      <c r="S84" s="36"/>
      <c r="T84" s="32"/>
      <c r="U84" s="36"/>
      <c r="V84" s="36"/>
      <c r="W84" s="36"/>
      <c r="X84" s="36"/>
      <c r="Y84" s="36"/>
      <c r="Z84" s="36"/>
      <c r="AA84" s="36"/>
      <c r="AB84" s="36"/>
      <c r="AC84" s="36"/>
      <c r="AD84" s="32"/>
      <c r="AE84" s="32"/>
      <c r="AF84" s="32"/>
      <c r="AG84" s="32"/>
      <c r="AH84" s="32"/>
      <c r="AI84" s="32"/>
      <c r="AJ84" s="32"/>
      <c r="AK84" s="32"/>
      <c r="AL84" s="32"/>
      <c r="AS84" s="32"/>
      <c r="AT84" s="32"/>
      <c r="AU84" s="32"/>
      <c r="AV84" s="32"/>
      <c r="AW84" s="32"/>
      <c r="AX84" s="32"/>
      <c r="AY84" s="32"/>
      <c r="AZ84" s="32"/>
    </row>
    <row r="85" spans="4:52">
      <c r="D85" s="178"/>
      <c r="E85" s="178"/>
      <c r="F85" s="178"/>
      <c r="G85" s="36"/>
      <c r="H85" s="36"/>
      <c r="I85" s="36"/>
      <c r="J85" s="36"/>
      <c r="K85" s="36"/>
      <c r="L85" s="36"/>
      <c r="M85" s="36"/>
      <c r="N85" s="36"/>
      <c r="O85" s="36"/>
      <c r="P85" s="36"/>
      <c r="Q85" s="36"/>
      <c r="R85" s="36"/>
      <c r="S85" s="36"/>
      <c r="T85" s="32"/>
      <c r="U85" s="36"/>
      <c r="V85" s="36"/>
      <c r="W85" s="36"/>
      <c r="X85" s="36"/>
      <c r="Y85" s="36"/>
      <c r="Z85" s="36"/>
      <c r="AA85" s="36"/>
      <c r="AB85" s="36"/>
      <c r="AC85" s="36"/>
      <c r="AD85" s="32"/>
      <c r="AE85" s="32"/>
      <c r="AF85" s="32"/>
      <c r="AG85" s="32"/>
      <c r="AH85" s="32"/>
      <c r="AI85" s="32"/>
      <c r="AJ85" s="32"/>
      <c r="AK85" s="32"/>
      <c r="AL85" s="32"/>
      <c r="AS85" s="32"/>
      <c r="AT85" s="32"/>
      <c r="AU85" s="32"/>
      <c r="AV85" s="32"/>
      <c r="AW85" s="32"/>
      <c r="AX85" s="32"/>
      <c r="AY85" s="32"/>
      <c r="AZ85" s="32"/>
    </row>
    <row r="86" spans="4:52">
      <c r="D86" s="178"/>
      <c r="E86" s="178"/>
      <c r="F86" s="178"/>
      <c r="G86" s="36"/>
      <c r="H86" s="36"/>
      <c r="I86" s="36"/>
      <c r="J86" s="36"/>
      <c r="K86" s="36"/>
      <c r="L86" s="36"/>
      <c r="M86" s="36"/>
      <c r="N86" s="36"/>
      <c r="O86" s="36"/>
      <c r="P86" s="36"/>
      <c r="Q86" s="36"/>
      <c r="R86" s="36"/>
      <c r="S86" s="36"/>
      <c r="T86" s="32"/>
      <c r="U86" s="36"/>
      <c r="V86" s="36"/>
      <c r="W86" s="36"/>
      <c r="X86" s="36"/>
      <c r="Y86" s="36"/>
      <c r="Z86" s="36"/>
      <c r="AA86" s="36"/>
      <c r="AB86" s="36"/>
      <c r="AC86" s="36"/>
      <c r="AD86" s="32"/>
      <c r="AE86" s="32"/>
      <c r="AF86" s="32"/>
      <c r="AG86" s="32"/>
      <c r="AH86" s="32"/>
      <c r="AI86" s="32"/>
      <c r="AJ86" s="32"/>
      <c r="AK86" s="32"/>
      <c r="AL86" s="32"/>
      <c r="AS86" s="32"/>
      <c r="AT86" s="32"/>
      <c r="AU86" s="32"/>
      <c r="AV86" s="32"/>
      <c r="AW86" s="32"/>
      <c r="AX86" s="32"/>
      <c r="AY86" s="32"/>
      <c r="AZ86" s="32"/>
    </row>
    <row r="87" spans="4:52">
      <c r="D87" s="178"/>
      <c r="E87" s="178"/>
      <c r="F87" s="178"/>
      <c r="G87" s="36"/>
      <c r="H87" s="36"/>
      <c r="I87" s="36"/>
      <c r="J87" s="36"/>
      <c r="K87" s="36"/>
      <c r="L87" s="36"/>
      <c r="M87" s="36"/>
      <c r="N87" s="36"/>
      <c r="O87" s="36"/>
      <c r="P87" s="36"/>
      <c r="Q87" s="36"/>
      <c r="R87" s="36"/>
      <c r="S87" s="36"/>
      <c r="T87" s="32"/>
      <c r="U87" s="36"/>
      <c r="V87" s="36"/>
      <c r="W87" s="36"/>
      <c r="X87" s="36"/>
      <c r="Y87" s="36"/>
      <c r="Z87" s="36"/>
      <c r="AA87" s="36"/>
      <c r="AB87" s="36"/>
      <c r="AC87" s="36"/>
      <c r="AD87" s="32"/>
      <c r="AE87" s="32"/>
      <c r="AF87" s="32"/>
      <c r="AG87" s="32"/>
      <c r="AH87" s="32"/>
      <c r="AI87" s="32"/>
      <c r="AJ87" s="32"/>
      <c r="AK87" s="32"/>
      <c r="AL87" s="32"/>
      <c r="AS87" s="32"/>
      <c r="AT87" s="32"/>
      <c r="AU87" s="32"/>
      <c r="AV87" s="32"/>
      <c r="AW87" s="32"/>
      <c r="AX87" s="32"/>
      <c r="AY87" s="32"/>
      <c r="AZ87" s="32"/>
    </row>
    <row r="88" spans="4:52">
      <c r="D88" s="178"/>
      <c r="E88" s="178"/>
      <c r="F88" s="178"/>
      <c r="G88" s="36"/>
      <c r="H88" s="36"/>
      <c r="I88" s="36"/>
      <c r="J88" s="36"/>
      <c r="K88" s="36"/>
      <c r="L88" s="36"/>
      <c r="M88" s="36"/>
      <c r="N88" s="36"/>
      <c r="O88" s="36"/>
      <c r="P88" s="36"/>
      <c r="Q88" s="36"/>
      <c r="R88" s="36"/>
      <c r="S88" s="36"/>
      <c r="T88" s="32"/>
      <c r="U88" s="36"/>
      <c r="V88" s="36"/>
      <c r="W88" s="36"/>
      <c r="X88" s="36"/>
      <c r="Y88" s="36"/>
      <c r="Z88" s="36"/>
      <c r="AA88" s="36"/>
      <c r="AB88" s="36"/>
      <c r="AC88" s="36"/>
      <c r="AD88" s="32"/>
      <c r="AE88" s="32"/>
      <c r="AF88" s="32"/>
      <c r="AG88" s="32"/>
      <c r="AH88" s="32"/>
      <c r="AI88" s="32"/>
      <c r="AJ88" s="32"/>
      <c r="AK88" s="32"/>
      <c r="AL88" s="32"/>
      <c r="AS88" s="32"/>
      <c r="AT88" s="32"/>
      <c r="AU88" s="32"/>
      <c r="AV88" s="32"/>
      <c r="AW88" s="32"/>
      <c r="AX88" s="32"/>
      <c r="AY88" s="32"/>
      <c r="AZ88" s="32"/>
    </row>
    <row r="89" spans="4:52">
      <c r="D89" s="178"/>
      <c r="E89" s="178"/>
      <c r="F89" s="178"/>
      <c r="G89" s="36"/>
      <c r="H89" s="36"/>
      <c r="I89" s="36"/>
      <c r="J89" s="36"/>
      <c r="K89" s="36"/>
      <c r="L89" s="36"/>
      <c r="M89" s="36"/>
      <c r="N89" s="36"/>
      <c r="O89" s="36"/>
      <c r="P89" s="36"/>
      <c r="Q89" s="36"/>
      <c r="R89" s="36"/>
      <c r="S89" s="36"/>
      <c r="T89" s="32"/>
      <c r="U89" s="36"/>
      <c r="V89" s="36"/>
      <c r="W89" s="36"/>
      <c r="X89" s="36"/>
      <c r="Y89" s="36"/>
      <c r="Z89" s="36"/>
      <c r="AA89" s="36"/>
      <c r="AB89" s="36"/>
      <c r="AC89" s="36"/>
      <c r="AD89" s="32"/>
      <c r="AE89" s="32"/>
      <c r="AF89" s="32"/>
      <c r="AG89" s="32"/>
      <c r="AH89" s="32"/>
      <c r="AI89" s="32"/>
      <c r="AJ89" s="32"/>
      <c r="AK89" s="32"/>
      <c r="AL89" s="32"/>
      <c r="AS89" s="32"/>
      <c r="AT89" s="32"/>
      <c r="AU89" s="32"/>
      <c r="AV89" s="32"/>
      <c r="AW89" s="32"/>
      <c r="AX89" s="32"/>
      <c r="AY89" s="32"/>
      <c r="AZ89" s="32"/>
    </row>
    <row r="90" spans="4:52">
      <c r="D90" s="178"/>
      <c r="E90" s="178"/>
      <c r="F90" s="178"/>
      <c r="G90" s="36"/>
      <c r="H90" s="36"/>
      <c r="I90" s="36"/>
      <c r="J90" s="36"/>
      <c r="K90" s="36"/>
      <c r="L90" s="36"/>
      <c r="M90" s="36"/>
      <c r="N90" s="36"/>
      <c r="O90" s="36"/>
      <c r="P90" s="36"/>
      <c r="Q90" s="36"/>
      <c r="R90" s="36"/>
      <c r="S90" s="36"/>
      <c r="T90" s="32"/>
      <c r="U90" s="36"/>
      <c r="V90" s="36"/>
      <c r="W90" s="36"/>
      <c r="X90" s="36"/>
      <c r="Y90" s="36"/>
      <c r="Z90" s="36"/>
      <c r="AA90" s="36"/>
      <c r="AB90" s="36"/>
      <c r="AC90" s="36"/>
      <c r="AD90" s="32"/>
      <c r="AE90" s="32"/>
      <c r="AF90" s="32"/>
      <c r="AG90" s="32"/>
      <c r="AH90" s="32"/>
      <c r="AI90" s="32"/>
      <c r="AJ90" s="32"/>
      <c r="AK90" s="32"/>
      <c r="AL90" s="32"/>
      <c r="AS90" s="32"/>
      <c r="AT90" s="32"/>
      <c r="AU90" s="32"/>
      <c r="AV90" s="32"/>
      <c r="AW90" s="32"/>
      <c r="AX90" s="32"/>
      <c r="AY90" s="32"/>
      <c r="AZ90" s="32"/>
    </row>
    <row r="91" spans="4:52">
      <c r="D91" s="178"/>
      <c r="E91" s="178"/>
      <c r="F91" s="178"/>
      <c r="G91" s="36"/>
      <c r="H91" s="36"/>
      <c r="I91" s="36"/>
      <c r="J91" s="36"/>
      <c r="K91" s="36"/>
      <c r="L91" s="36"/>
      <c r="M91" s="36"/>
      <c r="N91" s="36"/>
      <c r="O91" s="36"/>
      <c r="P91" s="36"/>
      <c r="Q91" s="36"/>
      <c r="R91" s="36"/>
      <c r="S91" s="36"/>
      <c r="T91" s="32"/>
      <c r="U91" s="36"/>
      <c r="V91" s="36"/>
      <c r="W91" s="36"/>
      <c r="X91" s="36"/>
      <c r="Y91" s="36"/>
      <c r="Z91" s="36"/>
      <c r="AA91" s="36"/>
      <c r="AB91" s="36"/>
      <c r="AC91" s="36"/>
      <c r="AD91" s="32"/>
      <c r="AE91" s="32"/>
      <c r="AF91" s="32"/>
      <c r="AG91" s="32"/>
      <c r="AH91" s="32"/>
      <c r="AI91" s="32"/>
      <c r="AJ91" s="32"/>
      <c r="AK91" s="32"/>
      <c r="AL91" s="32"/>
      <c r="AS91" s="32"/>
      <c r="AT91" s="32"/>
      <c r="AU91" s="32"/>
      <c r="AV91" s="32"/>
      <c r="AW91" s="32"/>
      <c r="AX91" s="32"/>
      <c r="AY91" s="32"/>
      <c r="AZ91" s="32"/>
    </row>
    <row r="92" spans="4:52">
      <c r="D92" s="178"/>
      <c r="E92" s="178"/>
      <c r="F92" s="178"/>
      <c r="G92" s="36"/>
      <c r="H92" s="36"/>
      <c r="I92" s="36"/>
      <c r="J92" s="36"/>
      <c r="K92" s="36"/>
      <c r="L92" s="36"/>
      <c r="M92" s="36"/>
      <c r="N92" s="36"/>
      <c r="O92" s="36"/>
      <c r="P92" s="36"/>
      <c r="Q92" s="36"/>
      <c r="R92" s="36"/>
      <c r="S92" s="36"/>
      <c r="T92" s="32"/>
      <c r="U92" s="36"/>
      <c r="V92" s="36"/>
      <c r="W92" s="36"/>
      <c r="X92" s="36"/>
      <c r="Y92" s="36"/>
      <c r="Z92" s="36"/>
      <c r="AA92" s="36"/>
      <c r="AB92" s="36"/>
      <c r="AC92" s="36"/>
      <c r="AD92" s="32"/>
      <c r="AE92" s="32"/>
      <c r="AF92" s="32"/>
      <c r="AG92" s="32"/>
      <c r="AH92" s="32"/>
      <c r="AI92" s="32"/>
      <c r="AJ92" s="32"/>
      <c r="AK92" s="32"/>
      <c r="AL92" s="32"/>
      <c r="AS92" s="32"/>
      <c r="AT92" s="32"/>
      <c r="AU92" s="32"/>
      <c r="AV92" s="32"/>
      <c r="AW92" s="32"/>
      <c r="AX92" s="32"/>
      <c r="AY92" s="32"/>
      <c r="AZ92" s="32"/>
    </row>
    <row r="93" spans="4:52">
      <c r="D93" s="178"/>
      <c r="E93" s="178"/>
      <c r="F93" s="178"/>
      <c r="G93" s="36"/>
      <c r="H93" s="36"/>
      <c r="I93" s="36"/>
      <c r="J93" s="36"/>
      <c r="K93" s="36"/>
      <c r="L93" s="36"/>
      <c r="M93" s="36"/>
      <c r="N93" s="36"/>
      <c r="O93" s="36"/>
      <c r="P93" s="36"/>
      <c r="Q93" s="36"/>
      <c r="R93" s="36"/>
      <c r="S93" s="36"/>
      <c r="T93" s="32"/>
      <c r="U93" s="36"/>
      <c r="V93" s="36"/>
      <c r="W93" s="36"/>
      <c r="X93" s="36"/>
      <c r="Y93" s="36"/>
      <c r="Z93" s="36"/>
      <c r="AA93" s="36"/>
      <c r="AB93" s="36"/>
      <c r="AC93" s="36"/>
      <c r="AD93" s="32"/>
      <c r="AE93" s="32"/>
      <c r="AF93" s="32"/>
      <c r="AG93" s="32"/>
      <c r="AH93" s="32"/>
      <c r="AI93" s="32"/>
      <c r="AJ93" s="32"/>
      <c r="AK93" s="32"/>
      <c r="AL93" s="32"/>
      <c r="AS93" s="32"/>
      <c r="AT93" s="32"/>
      <c r="AU93" s="32"/>
      <c r="AV93" s="32"/>
      <c r="AW93" s="32"/>
      <c r="AX93" s="32"/>
      <c r="AY93" s="32"/>
      <c r="AZ93" s="32"/>
    </row>
    <row r="94" spans="4:52">
      <c r="D94" s="178"/>
      <c r="E94" s="178"/>
      <c r="F94" s="178"/>
      <c r="G94" s="36"/>
      <c r="H94" s="36"/>
      <c r="I94" s="36"/>
      <c r="J94" s="36"/>
      <c r="K94" s="36"/>
      <c r="L94" s="36"/>
      <c r="M94" s="36"/>
      <c r="N94" s="36"/>
      <c r="O94" s="36"/>
      <c r="P94" s="36"/>
      <c r="Q94" s="36"/>
      <c r="R94" s="36"/>
      <c r="S94" s="36"/>
      <c r="T94" s="32"/>
      <c r="U94" s="36"/>
      <c r="V94" s="36"/>
      <c r="W94" s="36"/>
      <c r="X94" s="36"/>
      <c r="Y94" s="36"/>
      <c r="Z94" s="36"/>
      <c r="AA94" s="36"/>
      <c r="AB94" s="36"/>
      <c r="AC94" s="36"/>
      <c r="AD94" s="32"/>
      <c r="AE94" s="32"/>
      <c r="AF94" s="32"/>
      <c r="AG94" s="32"/>
      <c r="AH94" s="32"/>
      <c r="AI94" s="32"/>
      <c r="AJ94" s="32"/>
      <c r="AK94" s="32"/>
      <c r="AL94" s="32"/>
      <c r="AS94" s="32"/>
      <c r="AT94" s="32"/>
      <c r="AU94" s="32"/>
      <c r="AV94" s="32"/>
      <c r="AW94" s="32"/>
      <c r="AX94" s="32"/>
      <c r="AY94" s="32"/>
      <c r="AZ94" s="32"/>
    </row>
    <row r="95" spans="4:52">
      <c r="D95" s="178"/>
      <c r="E95" s="178"/>
      <c r="F95" s="178"/>
      <c r="G95" s="36"/>
      <c r="H95" s="36"/>
      <c r="I95" s="36"/>
      <c r="J95" s="36"/>
      <c r="K95" s="36"/>
      <c r="L95" s="36"/>
      <c r="M95" s="36"/>
      <c r="N95" s="36"/>
      <c r="O95" s="36"/>
      <c r="P95" s="36"/>
      <c r="Q95" s="36"/>
      <c r="R95" s="36"/>
      <c r="S95" s="36"/>
      <c r="T95" s="32"/>
      <c r="U95" s="36"/>
      <c r="V95" s="36"/>
      <c r="W95" s="36"/>
      <c r="X95" s="36"/>
      <c r="Y95" s="36"/>
      <c r="Z95" s="36"/>
      <c r="AA95" s="36"/>
      <c r="AB95" s="36"/>
      <c r="AC95" s="36"/>
      <c r="AD95" s="32"/>
      <c r="AE95" s="32"/>
      <c r="AF95" s="32"/>
      <c r="AG95" s="32"/>
      <c r="AH95" s="32"/>
      <c r="AI95" s="32"/>
      <c r="AJ95" s="32"/>
      <c r="AK95" s="32"/>
      <c r="AL95" s="32"/>
      <c r="AS95" s="32"/>
      <c r="AT95" s="32"/>
      <c r="AU95" s="32"/>
      <c r="AV95" s="32"/>
      <c r="AW95" s="32"/>
      <c r="AX95" s="32"/>
      <c r="AY95" s="32"/>
      <c r="AZ95" s="32"/>
    </row>
    <row r="96" spans="4:52">
      <c r="D96" s="178"/>
      <c r="E96" s="178"/>
      <c r="F96" s="178"/>
      <c r="G96" s="36"/>
      <c r="H96" s="36"/>
      <c r="I96" s="36"/>
      <c r="J96" s="36"/>
      <c r="K96" s="36"/>
      <c r="L96" s="36"/>
      <c r="M96" s="36"/>
      <c r="N96" s="36"/>
      <c r="O96" s="36"/>
      <c r="P96" s="36"/>
      <c r="Q96" s="36"/>
      <c r="R96" s="36"/>
      <c r="S96" s="36"/>
      <c r="T96" s="32"/>
      <c r="U96" s="36"/>
      <c r="V96" s="36"/>
      <c r="W96" s="36"/>
      <c r="X96" s="36"/>
      <c r="Y96" s="36"/>
      <c r="Z96" s="36"/>
      <c r="AA96" s="36"/>
      <c r="AB96" s="36"/>
      <c r="AC96" s="36"/>
      <c r="AD96" s="32"/>
      <c r="AE96" s="32"/>
      <c r="AF96" s="32"/>
      <c r="AG96" s="32"/>
      <c r="AH96" s="32"/>
      <c r="AI96" s="32"/>
      <c r="AJ96" s="32"/>
      <c r="AK96" s="32"/>
      <c r="AL96" s="32"/>
      <c r="AS96" s="32"/>
      <c r="AT96" s="32"/>
      <c r="AU96" s="32"/>
      <c r="AV96" s="32"/>
      <c r="AW96" s="32"/>
      <c r="AX96" s="32"/>
      <c r="AY96" s="32"/>
      <c r="AZ96" s="32"/>
    </row>
    <row r="97" spans="4:52">
      <c r="D97" s="178"/>
      <c r="E97" s="178"/>
      <c r="F97" s="178"/>
      <c r="G97" s="36"/>
      <c r="H97" s="36"/>
      <c r="I97" s="36"/>
      <c r="J97" s="36"/>
      <c r="K97" s="36"/>
      <c r="L97" s="36"/>
      <c r="M97" s="36"/>
      <c r="N97" s="36"/>
      <c r="O97" s="36"/>
      <c r="P97" s="36"/>
      <c r="Q97" s="36"/>
      <c r="R97" s="36"/>
      <c r="S97" s="36"/>
      <c r="T97" s="32"/>
      <c r="U97" s="36"/>
      <c r="V97" s="36"/>
      <c r="W97" s="36"/>
      <c r="X97" s="36"/>
      <c r="Y97" s="36"/>
      <c r="Z97" s="36"/>
      <c r="AA97" s="36"/>
      <c r="AB97" s="36"/>
      <c r="AC97" s="36"/>
      <c r="AD97" s="32"/>
      <c r="AE97" s="32"/>
      <c r="AF97" s="32"/>
      <c r="AG97" s="32"/>
      <c r="AH97" s="32"/>
      <c r="AI97" s="32"/>
      <c r="AJ97" s="32"/>
      <c r="AK97" s="32"/>
      <c r="AL97" s="32"/>
      <c r="AS97" s="32"/>
      <c r="AT97" s="32"/>
      <c r="AU97" s="32"/>
      <c r="AV97" s="32"/>
      <c r="AW97" s="32"/>
      <c r="AX97" s="32"/>
      <c r="AY97" s="32"/>
      <c r="AZ97" s="32"/>
    </row>
    <row r="98" spans="4:52">
      <c r="D98" s="178"/>
      <c r="E98" s="178"/>
      <c r="F98" s="178"/>
      <c r="G98" s="36"/>
      <c r="H98" s="36"/>
      <c r="I98" s="36"/>
      <c r="J98" s="36"/>
      <c r="K98" s="36"/>
      <c r="L98" s="36"/>
      <c r="M98" s="36"/>
      <c r="N98" s="36"/>
      <c r="O98" s="36"/>
      <c r="P98" s="36"/>
      <c r="Q98" s="36"/>
      <c r="R98" s="36"/>
      <c r="S98" s="36"/>
      <c r="T98" s="32"/>
      <c r="U98" s="36"/>
      <c r="V98" s="36"/>
      <c r="W98" s="36"/>
      <c r="X98" s="36"/>
      <c r="Y98" s="36"/>
      <c r="Z98" s="36"/>
      <c r="AA98" s="36"/>
      <c r="AB98" s="36"/>
      <c r="AC98" s="36"/>
      <c r="AD98" s="32"/>
      <c r="AE98" s="32"/>
      <c r="AF98" s="32"/>
      <c r="AG98" s="32"/>
      <c r="AH98" s="32"/>
      <c r="AI98" s="32"/>
      <c r="AJ98" s="32"/>
      <c r="AK98" s="32"/>
      <c r="AL98" s="32"/>
      <c r="AS98" s="32"/>
      <c r="AT98" s="32"/>
      <c r="AU98" s="32"/>
      <c r="AV98" s="32"/>
      <c r="AW98" s="32"/>
      <c r="AX98" s="32"/>
      <c r="AY98" s="32"/>
      <c r="AZ98" s="32"/>
    </row>
    <row r="99" spans="4:52">
      <c r="D99" s="178"/>
      <c r="E99" s="178"/>
      <c r="F99" s="178"/>
      <c r="G99" s="36"/>
      <c r="H99" s="36"/>
      <c r="I99" s="36"/>
      <c r="J99" s="36"/>
      <c r="K99" s="36"/>
      <c r="L99" s="36"/>
      <c r="M99" s="36"/>
      <c r="N99" s="36"/>
      <c r="O99" s="36"/>
      <c r="P99" s="36"/>
      <c r="Q99" s="36"/>
      <c r="R99" s="36"/>
      <c r="S99" s="36"/>
      <c r="T99" s="32"/>
      <c r="U99" s="36"/>
      <c r="V99" s="36"/>
      <c r="W99" s="36"/>
      <c r="X99" s="36"/>
      <c r="Y99" s="36"/>
      <c r="Z99" s="36"/>
      <c r="AA99" s="36"/>
      <c r="AB99" s="36"/>
      <c r="AC99" s="36"/>
      <c r="AD99" s="32"/>
      <c r="AE99" s="32"/>
      <c r="AF99" s="32"/>
      <c r="AG99" s="32"/>
      <c r="AH99" s="32"/>
      <c r="AI99" s="32"/>
      <c r="AJ99" s="32"/>
      <c r="AK99" s="32"/>
      <c r="AL99" s="32"/>
      <c r="AS99" s="32"/>
      <c r="AT99" s="32"/>
      <c r="AU99" s="32"/>
      <c r="AV99" s="32"/>
      <c r="AW99" s="32"/>
      <c r="AX99" s="32"/>
      <c r="AY99" s="32"/>
      <c r="AZ99" s="32"/>
    </row>
    <row r="100" spans="4:52">
      <c r="D100" s="178"/>
      <c r="E100" s="178"/>
      <c r="F100" s="178"/>
      <c r="G100" s="36"/>
      <c r="H100" s="36"/>
      <c r="I100" s="36"/>
      <c r="J100" s="36"/>
      <c r="K100" s="36"/>
      <c r="L100" s="36"/>
      <c r="M100" s="36"/>
      <c r="N100" s="36"/>
      <c r="O100" s="36"/>
      <c r="P100" s="36"/>
      <c r="Q100" s="36"/>
      <c r="R100" s="36"/>
      <c r="S100" s="36"/>
      <c r="T100" s="32"/>
      <c r="U100" s="36"/>
      <c r="V100" s="36"/>
      <c r="W100" s="36"/>
      <c r="X100" s="36"/>
      <c r="Y100" s="36"/>
      <c r="Z100" s="36"/>
      <c r="AA100" s="36"/>
      <c r="AB100" s="36"/>
      <c r="AC100" s="36"/>
      <c r="AD100" s="32"/>
      <c r="AE100" s="32"/>
      <c r="AF100" s="32"/>
      <c r="AG100" s="32"/>
      <c r="AH100" s="32"/>
      <c r="AI100" s="32"/>
      <c r="AJ100" s="32"/>
      <c r="AK100" s="32"/>
      <c r="AL100" s="32"/>
      <c r="AS100" s="32"/>
      <c r="AT100" s="32"/>
      <c r="AU100" s="32"/>
      <c r="AV100" s="32"/>
      <c r="AW100" s="32"/>
      <c r="AX100" s="32"/>
      <c r="AY100" s="32"/>
      <c r="AZ100" s="32"/>
    </row>
    <row r="101" spans="4:52">
      <c r="D101" s="178"/>
      <c r="E101" s="178"/>
      <c r="F101" s="178"/>
      <c r="G101" s="36"/>
      <c r="H101" s="36"/>
      <c r="I101" s="36"/>
      <c r="J101" s="36"/>
      <c r="K101" s="36"/>
      <c r="L101" s="36"/>
      <c r="M101" s="36"/>
      <c r="N101" s="36"/>
      <c r="O101" s="36"/>
      <c r="P101" s="36"/>
      <c r="Q101" s="36"/>
      <c r="R101" s="36"/>
      <c r="S101" s="36"/>
      <c r="T101" s="32"/>
      <c r="U101" s="36"/>
      <c r="V101" s="36"/>
      <c r="W101" s="36"/>
      <c r="X101" s="36"/>
      <c r="Y101" s="36"/>
      <c r="Z101" s="36"/>
      <c r="AA101" s="36"/>
      <c r="AB101" s="36"/>
      <c r="AC101" s="36"/>
      <c r="AD101" s="32"/>
      <c r="AE101" s="32"/>
      <c r="AF101" s="32"/>
      <c r="AG101" s="32"/>
      <c r="AH101" s="32"/>
      <c r="AI101" s="32"/>
      <c r="AJ101" s="32"/>
      <c r="AK101" s="32"/>
      <c r="AL101" s="32"/>
      <c r="AS101" s="32"/>
      <c r="AT101" s="32"/>
      <c r="AU101" s="32"/>
      <c r="AV101" s="32"/>
      <c r="AW101" s="32"/>
      <c r="AX101" s="32"/>
      <c r="AY101" s="32"/>
      <c r="AZ101" s="32"/>
    </row>
    <row r="102" spans="4:52">
      <c r="D102" s="178"/>
      <c r="E102" s="178"/>
      <c r="F102" s="178"/>
      <c r="G102" s="36"/>
      <c r="H102" s="36"/>
      <c r="I102" s="36"/>
      <c r="J102" s="36"/>
      <c r="K102" s="36"/>
      <c r="L102" s="36"/>
      <c r="M102" s="36"/>
      <c r="N102" s="36"/>
      <c r="O102" s="36"/>
      <c r="P102" s="36"/>
      <c r="Q102" s="36"/>
      <c r="R102" s="36"/>
      <c r="S102" s="36"/>
      <c r="T102" s="32"/>
      <c r="U102" s="36"/>
      <c r="V102" s="36"/>
      <c r="W102" s="36"/>
      <c r="X102" s="36"/>
      <c r="Y102" s="36"/>
      <c r="Z102" s="36"/>
      <c r="AA102" s="36"/>
      <c r="AB102" s="36"/>
      <c r="AC102" s="36"/>
      <c r="AD102" s="32"/>
      <c r="AE102" s="32"/>
      <c r="AF102" s="32"/>
      <c r="AG102" s="32"/>
      <c r="AH102" s="32"/>
      <c r="AI102" s="32"/>
      <c r="AJ102" s="32"/>
      <c r="AK102" s="32"/>
      <c r="AL102" s="32"/>
      <c r="AS102" s="32"/>
      <c r="AT102" s="32"/>
      <c r="AU102" s="32"/>
      <c r="AV102" s="32"/>
      <c r="AW102" s="32"/>
      <c r="AX102" s="32"/>
      <c r="AY102" s="32"/>
      <c r="AZ102" s="32"/>
    </row>
    <row r="103" spans="4:52">
      <c r="D103" s="178"/>
      <c r="E103" s="178"/>
      <c r="F103" s="178"/>
      <c r="G103" s="36"/>
      <c r="H103" s="36"/>
      <c r="I103" s="36"/>
      <c r="J103" s="36"/>
      <c r="K103" s="36"/>
      <c r="L103" s="36"/>
      <c r="M103" s="36"/>
      <c r="N103" s="36"/>
      <c r="O103" s="36"/>
      <c r="P103" s="36"/>
      <c r="Q103" s="36"/>
      <c r="R103" s="36"/>
      <c r="S103" s="36"/>
      <c r="T103" s="32"/>
      <c r="U103" s="36"/>
      <c r="V103" s="36"/>
      <c r="W103" s="36"/>
      <c r="X103" s="36"/>
      <c r="Y103" s="36"/>
      <c r="Z103" s="36"/>
      <c r="AA103" s="36"/>
      <c r="AB103" s="36"/>
      <c r="AC103" s="36"/>
      <c r="AD103" s="32"/>
      <c r="AE103" s="32"/>
      <c r="AF103" s="32"/>
      <c r="AG103" s="32"/>
      <c r="AH103" s="32"/>
      <c r="AI103" s="32"/>
      <c r="AJ103" s="32"/>
      <c r="AK103" s="32"/>
      <c r="AL103" s="32"/>
      <c r="AS103" s="32"/>
      <c r="AT103" s="32"/>
      <c r="AU103" s="32"/>
      <c r="AV103" s="32"/>
      <c r="AW103" s="32"/>
      <c r="AX103" s="32"/>
      <c r="AY103" s="32"/>
      <c r="AZ103" s="32"/>
    </row>
    <row r="104" spans="4:52">
      <c r="D104" s="178"/>
      <c r="E104" s="178"/>
      <c r="F104" s="178"/>
      <c r="G104" s="36"/>
      <c r="H104" s="36"/>
      <c r="I104" s="36"/>
      <c r="J104" s="36"/>
      <c r="K104" s="36"/>
      <c r="L104" s="36"/>
      <c r="M104" s="36"/>
      <c r="N104" s="36"/>
      <c r="O104" s="36"/>
      <c r="P104" s="36"/>
      <c r="Q104" s="36"/>
      <c r="R104" s="36"/>
      <c r="S104" s="36"/>
      <c r="T104" s="32"/>
      <c r="U104" s="36"/>
      <c r="V104" s="36"/>
      <c r="W104" s="36"/>
      <c r="X104" s="36"/>
      <c r="Y104" s="36"/>
      <c r="Z104" s="36"/>
      <c r="AA104" s="36"/>
      <c r="AB104" s="36"/>
      <c r="AC104" s="36"/>
      <c r="AD104" s="32"/>
      <c r="AE104" s="32"/>
      <c r="AF104" s="32"/>
      <c r="AG104" s="32"/>
      <c r="AH104" s="32"/>
      <c r="AI104" s="32"/>
      <c r="AJ104" s="32"/>
      <c r="AK104" s="32"/>
      <c r="AL104" s="32"/>
      <c r="AS104" s="32"/>
      <c r="AT104" s="32"/>
      <c r="AU104" s="32"/>
      <c r="AV104" s="32"/>
      <c r="AW104" s="32"/>
      <c r="AX104" s="32"/>
      <c r="AY104" s="32"/>
      <c r="AZ104" s="32"/>
    </row>
    <row r="105" spans="4:52">
      <c r="D105" s="178"/>
      <c r="E105" s="178"/>
      <c r="F105" s="178"/>
      <c r="G105" s="36"/>
      <c r="H105" s="36"/>
      <c r="I105" s="36"/>
      <c r="J105" s="36"/>
      <c r="K105" s="36"/>
      <c r="L105" s="36"/>
      <c r="M105" s="36"/>
      <c r="N105" s="36"/>
      <c r="O105" s="36"/>
      <c r="P105" s="36"/>
      <c r="Q105" s="36"/>
      <c r="R105" s="36"/>
      <c r="S105" s="36"/>
      <c r="T105" s="32"/>
      <c r="U105" s="36"/>
      <c r="V105" s="36"/>
      <c r="W105" s="36"/>
      <c r="X105" s="36"/>
      <c r="Y105" s="36"/>
      <c r="Z105" s="36"/>
      <c r="AA105" s="36"/>
      <c r="AB105" s="36"/>
      <c r="AC105" s="36"/>
      <c r="AD105" s="32"/>
      <c r="AE105" s="32"/>
      <c r="AF105" s="32"/>
      <c r="AG105" s="32"/>
      <c r="AH105" s="32"/>
      <c r="AI105" s="32"/>
      <c r="AJ105" s="32"/>
      <c r="AK105" s="32"/>
      <c r="AL105" s="32"/>
      <c r="AS105" s="32"/>
      <c r="AT105" s="32"/>
      <c r="AU105" s="32"/>
      <c r="AV105" s="32"/>
      <c r="AW105" s="32"/>
      <c r="AX105" s="32"/>
      <c r="AY105" s="32"/>
      <c r="AZ105" s="32"/>
    </row>
    <row r="106" spans="4:52">
      <c r="D106" s="178"/>
      <c r="E106" s="178"/>
      <c r="F106" s="178"/>
      <c r="G106" s="36"/>
      <c r="H106" s="36"/>
      <c r="I106" s="36"/>
      <c r="J106" s="36"/>
      <c r="K106" s="36"/>
      <c r="L106" s="36"/>
      <c r="M106" s="36"/>
      <c r="N106" s="36"/>
      <c r="O106" s="36"/>
      <c r="P106" s="36"/>
      <c r="Q106" s="36"/>
      <c r="R106" s="36"/>
      <c r="S106" s="36"/>
      <c r="T106" s="32"/>
      <c r="U106" s="36"/>
      <c r="V106" s="36"/>
      <c r="W106" s="36"/>
      <c r="X106" s="36"/>
      <c r="Y106" s="36"/>
      <c r="Z106" s="36"/>
      <c r="AA106" s="36"/>
      <c r="AB106" s="36"/>
      <c r="AC106" s="36"/>
      <c r="AD106" s="32"/>
      <c r="AE106" s="32"/>
      <c r="AF106" s="32"/>
      <c r="AG106" s="32"/>
      <c r="AH106" s="32"/>
      <c r="AI106" s="32"/>
      <c r="AJ106" s="32"/>
      <c r="AK106" s="32"/>
      <c r="AL106" s="32"/>
      <c r="AS106" s="32"/>
      <c r="AT106" s="32"/>
      <c r="AU106" s="32"/>
      <c r="AV106" s="32"/>
      <c r="AW106" s="32"/>
      <c r="AX106" s="32"/>
      <c r="AY106" s="32"/>
      <c r="AZ106" s="32"/>
    </row>
    <row r="107" spans="4:52">
      <c r="D107" s="178"/>
      <c r="E107" s="178"/>
      <c r="F107" s="178"/>
      <c r="G107" s="36"/>
      <c r="H107" s="36"/>
      <c r="I107" s="36"/>
      <c r="J107" s="36"/>
      <c r="K107" s="36"/>
      <c r="L107" s="36"/>
      <c r="M107" s="36"/>
      <c r="N107" s="36"/>
      <c r="O107" s="36"/>
      <c r="P107" s="36"/>
      <c r="Q107" s="36"/>
      <c r="R107" s="36"/>
      <c r="S107" s="36"/>
      <c r="T107" s="32"/>
      <c r="U107" s="36"/>
      <c r="V107" s="36"/>
      <c r="W107" s="36"/>
      <c r="X107" s="36"/>
      <c r="Y107" s="36"/>
      <c r="Z107" s="36"/>
      <c r="AA107" s="36"/>
      <c r="AB107" s="36"/>
      <c r="AC107" s="36"/>
      <c r="AD107" s="32"/>
      <c r="AE107" s="32"/>
      <c r="AF107" s="32"/>
      <c r="AG107" s="32"/>
      <c r="AH107" s="32"/>
      <c r="AI107" s="32"/>
      <c r="AJ107" s="32"/>
      <c r="AK107" s="32"/>
      <c r="AL107" s="32"/>
      <c r="AS107" s="32"/>
      <c r="AT107" s="32"/>
      <c r="AU107" s="32"/>
      <c r="AV107" s="32"/>
      <c r="AW107" s="32"/>
      <c r="AX107" s="32"/>
      <c r="AY107" s="32"/>
      <c r="AZ107" s="32"/>
    </row>
    <row r="108" spans="4:52">
      <c r="D108" s="178"/>
      <c r="E108" s="178"/>
      <c r="F108" s="178"/>
      <c r="G108" s="36"/>
      <c r="H108" s="36"/>
      <c r="I108" s="36"/>
      <c r="J108" s="36"/>
      <c r="K108" s="36"/>
      <c r="L108" s="36"/>
      <c r="M108" s="36"/>
      <c r="N108" s="36"/>
      <c r="O108" s="36"/>
      <c r="P108" s="36"/>
      <c r="Q108" s="36"/>
      <c r="R108" s="36"/>
      <c r="S108" s="36"/>
      <c r="T108" s="32"/>
      <c r="U108" s="36"/>
      <c r="V108" s="36"/>
      <c r="W108" s="36"/>
      <c r="X108" s="36"/>
      <c r="Y108" s="36"/>
      <c r="Z108" s="36"/>
      <c r="AA108" s="36"/>
      <c r="AB108" s="36"/>
      <c r="AC108" s="36"/>
      <c r="AD108" s="32"/>
      <c r="AE108" s="32"/>
      <c r="AF108" s="32"/>
      <c r="AG108" s="32"/>
      <c r="AH108" s="32"/>
      <c r="AI108" s="32"/>
      <c r="AJ108" s="32"/>
      <c r="AK108" s="32"/>
      <c r="AL108" s="32"/>
      <c r="AS108" s="32"/>
      <c r="AT108" s="32"/>
      <c r="AU108" s="32"/>
      <c r="AV108" s="32"/>
      <c r="AW108" s="32"/>
      <c r="AX108" s="32"/>
      <c r="AY108" s="32"/>
      <c r="AZ108" s="32"/>
    </row>
    <row r="109" spans="4:52">
      <c r="D109" s="178"/>
      <c r="E109" s="178"/>
      <c r="F109" s="178"/>
      <c r="G109" s="36"/>
      <c r="H109" s="36"/>
      <c r="I109" s="36"/>
      <c r="J109" s="36"/>
      <c r="K109" s="36"/>
      <c r="L109" s="36"/>
      <c r="M109" s="36"/>
      <c r="N109" s="36"/>
      <c r="O109" s="36"/>
      <c r="P109" s="36"/>
      <c r="Q109" s="36"/>
      <c r="R109" s="36"/>
      <c r="S109" s="36"/>
      <c r="T109" s="32"/>
      <c r="U109" s="36"/>
      <c r="V109" s="36"/>
      <c r="W109" s="36"/>
      <c r="X109" s="36"/>
      <c r="Y109" s="36"/>
      <c r="Z109" s="36"/>
      <c r="AA109" s="36"/>
      <c r="AB109" s="36"/>
      <c r="AC109" s="36"/>
      <c r="AD109" s="32"/>
      <c r="AE109" s="32"/>
      <c r="AF109" s="32"/>
      <c r="AG109" s="32"/>
      <c r="AH109" s="32"/>
      <c r="AI109" s="32"/>
      <c r="AJ109" s="32"/>
      <c r="AK109" s="32"/>
      <c r="AL109" s="32"/>
      <c r="AS109" s="32"/>
      <c r="AT109" s="32"/>
      <c r="AU109" s="32"/>
      <c r="AV109" s="32"/>
      <c r="AW109" s="32"/>
      <c r="AX109" s="32"/>
      <c r="AY109" s="32"/>
      <c r="AZ109" s="32"/>
    </row>
    <row r="110" spans="4:52">
      <c r="D110" s="178"/>
      <c r="E110" s="178"/>
      <c r="F110" s="178"/>
      <c r="G110" s="36"/>
      <c r="H110" s="36"/>
      <c r="I110" s="36"/>
      <c r="J110" s="36"/>
      <c r="K110" s="36"/>
      <c r="L110" s="36"/>
      <c r="M110" s="36"/>
      <c r="N110" s="36"/>
      <c r="O110" s="36"/>
      <c r="P110" s="36"/>
      <c r="Q110" s="36"/>
      <c r="R110" s="36"/>
      <c r="S110" s="36"/>
      <c r="T110" s="32"/>
      <c r="U110" s="36"/>
      <c r="V110" s="36"/>
      <c r="W110" s="36"/>
      <c r="X110" s="36"/>
      <c r="Y110" s="36"/>
      <c r="Z110" s="36"/>
      <c r="AA110" s="36"/>
      <c r="AB110" s="36"/>
      <c r="AC110" s="36"/>
      <c r="AD110" s="32"/>
      <c r="AE110" s="32"/>
      <c r="AF110" s="32"/>
      <c r="AG110" s="32"/>
      <c r="AH110" s="32"/>
      <c r="AI110" s="32"/>
      <c r="AJ110" s="32"/>
      <c r="AK110" s="32"/>
      <c r="AL110" s="32"/>
      <c r="AS110" s="32"/>
      <c r="AT110" s="32"/>
      <c r="AU110" s="32"/>
      <c r="AV110" s="32"/>
      <c r="AW110" s="32"/>
      <c r="AX110" s="32"/>
      <c r="AY110" s="32"/>
      <c r="AZ110" s="32"/>
    </row>
    <row r="111" spans="4:52">
      <c r="D111" s="178"/>
      <c r="E111" s="178"/>
      <c r="F111" s="178"/>
      <c r="G111" s="36"/>
      <c r="H111" s="36"/>
      <c r="I111" s="36"/>
      <c r="J111" s="36"/>
      <c r="K111" s="36"/>
      <c r="L111" s="36"/>
      <c r="M111" s="36"/>
      <c r="N111" s="36"/>
      <c r="O111" s="36"/>
      <c r="P111" s="36"/>
      <c r="Q111" s="36"/>
      <c r="R111" s="36"/>
      <c r="S111" s="36"/>
      <c r="T111" s="32"/>
      <c r="U111" s="36"/>
      <c r="V111" s="36"/>
      <c r="W111" s="36"/>
      <c r="X111" s="36"/>
      <c r="Y111" s="36"/>
      <c r="Z111" s="36"/>
      <c r="AA111" s="36"/>
      <c r="AB111" s="36"/>
      <c r="AC111" s="36"/>
      <c r="AD111" s="32"/>
      <c r="AE111" s="32"/>
      <c r="AF111" s="32"/>
      <c r="AG111" s="32"/>
      <c r="AH111" s="32"/>
      <c r="AI111" s="32"/>
      <c r="AJ111" s="32"/>
      <c r="AK111" s="32"/>
      <c r="AL111" s="32"/>
      <c r="AS111" s="32"/>
      <c r="AT111" s="32"/>
      <c r="AU111" s="32"/>
      <c r="AV111" s="32"/>
      <c r="AW111" s="32"/>
      <c r="AX111" s="32"/>
      <c r="AY111" s="32"/>
      <c r="AZ111" s="32"/>
    </row>
    <row r="112" spans="4:52">
      <c r="D112" s="178"/>
      <c r="E112" s="178"/>
      <c r="F112" s="178"/>
      <c r="G112" s="36"/>
      <c r="H112" s="36"/>
      <c r="I112" s="36"/>
      <c r="J112" s="36"/>
      <c r="K112" s="36"/>
      <c r="L112" s="36"/>
      <c r="M112" s="36"/>
      <c r="N112" s="36"/>
      <c r="O112" s="36"/>
      <c r="P112" s="36"/>
      <c r="Q112" s="36"/>
      <c r="R112" s="36"/>
      <c r="S112" s="36"/>
      <c r="T112" s="32"/>
      <c r="U112" s="36"/>
      <c r="V112" s="36"/>
      <c r="W112" s="36"/>
      <c r="X112" s="36"/>
      <c r="Y112" s="36"/>
      <c r="Z112" s="36"/>
      <c r="AA112" s="36"/>
      <c r="AB112" s="36"/>
      <c r="AC112" s="36"/>
      <c r="AD112" s="32"/>
      <c r="AE112" s="32"/>
      <c r="AF112" s="32"/>
      <c r="AG112" s="32"/>
      <c r="AH112" s="32"/>
      <c r="AI112" s="32"/>
      <c r="AJ112" s="32"/>
      <c r="AK112" s="32"/>
      <c r="AL112" s="32"/>
      <c r="AS112" s="32"/>
      <c r="AT112" s="32"/>
      <c r="AU112" s="32"/>
      <c r="AV112" s="32"/>
      <c r="AW112" s="32"/>
      <c r="AX112" s="32"/>
      <c r="AY112" s="32"/>
      <c r="AZ112" s="32"/>
    </row>
    <row r="113" spans="4:52">
      <c r="D113" s="178"/>
      <c r="E113" s="178"/>
      <c r="F113" s="178"/>
      <c r="G113" s="36"/>
      <c r="H113" s="36"/>
      <c r="I113" s="36"/>
      <c r="J113" s="36"/>
      <c r="K113" s="36"/>
      <c r="L113" s="36"/>
      <c r="M113" s="36"/>
      <c r="N113" s="36"/>
      <c r="O113" s="36"/>
      <c r="P113" s="36"/>
      <c r="Q113" s="36"/>
      <c r="R113" s="36"/>
      <c r="S113" s="36"/>
      <c r="T113" s="32"/>
      <c r="U113" s="36"/>
      <c r="V113" s="36"/>
      <c r="W113" s="36"/>
      <c r="X113" s="36"/>
      <c r="Y113" s="36"/>
      <c r="Z113" s="36"/>
      <c r="AA113" s="36"/>
      <c r="AB113" s="36"/>
      <c r="AC113" s="36"/>
      <c r="AD113" s="32"/>
      <c r="AE113" s="32"/>
      <c r="AF113" s="32"/>
      <c r="AG113" s="32"/>
      <c r="AH113" s="32"/>
      <c r="AI113" s="32"/>
      <c r="AJ113" s="32"/>
      <c r="AK113" s="32"/>
      <c r="AL113" s="32"/>
      <c r="AS113" s="32"/>
      <c r="AT113" s="32"/>
      <c r="AU113" s="32"/>
      <c r="AV113" s="32"/>
      <c r="AW113" s="32"/>
      <c r="AX113" s="32"/>
      <c r="AY113" s="32"/>
      <c r="AZ113" s="32"/>
    </row>
    <row r="114" spans="4:52">
      <c r="D114" s="178"/>
      <c r="E114" s="178"/>
      <c r="F114" s="178"/>
      <c r="G114" s="36"/>
      <c r="H114" s="36"/>
      <c r="I114" s="36"/>
      <c r="J114" s="36"/>
      <c r="K114" s="36"/>
      <c r="L114" s="36"/>
      <c r="M114" s="36"/>
      <c r="N114" s="36"/>
      <c r="O114" s="36"/>
      <c r="P114" s="36"/>
      <c r="Q114" s="36"/>
      <c r="R114" s="36"/>
      <c r="S114" s="36"/>
      <c r="T114" s="32"/>
      <c r="U114" s="36"/>
      <c r="V114" s="36"/>
      <c r="W114" s="36"/>
      <c r="X114" s="36"/>
      <c r="Y114" s="36"/>
      <c r="Z114" s="36"/>
      <c r="AA114" s="36"/>
      <c r="AB114" s="36"/>
      <c r="AC114" s="36"/>
      <c r="AD114" s="32"/>
      <c r="AE114" s="32"/>
      <c r="AF114" s="32"/>
      <c r="AG114" s="32"/>
      <c r="AH114" s="32"/>
      <c r="AI114" s="32"/>
      <c r="AJ114" s="32"/>
      <c r="AK114" s="32"/>
      <c r="AL114" s="32"/>
      <c r="AS114" s="32"/>
      <c r="AT114" s="32"/>
      <c r="AU114" s="32"/>
      <c r="AV114" s="32"/>
      <c r="AW114" s="32"/>
      <c r="AX114" s="32"/>
      <c r="AY114" s="32"/>
      <c r="AZ114" s="32"/>
    </row>
    <row r="115" spans="4:52">
      <c r="D115" s="178"/>
      <c r="E115" s="178"/>
      <c r="F115" s="178"/>
      <c r="G115" s="36"/>
      <c r="H115" s="36"/>
      <c r="I115" s="36"/>
      <c r="J115" s="36"/>
      <c r="K115" s="36"/>
      <c r="L115" s="36"/>
      <c r="M115" s="36"/>
      <c r="N115" s="36"/>
      <c r="O115" s="36"/>
      <c r="P115" s="36"/>
      <c r="Q115" s="36"/>
      <c r="R115" s="36"/>
      <c r="S115" s="36"/>
      <c r="T115" s="32"/>
      <c r="U115" s="36"/>
      <c r="V115" s="36"/>
      <c r="W115" s="36"/>
      <c r="X115" s="36"/>
      <c r="Y115" s="36"/>
      <c r="Z115" s="36"/>
      <c r="AA115" s="36"/>
      <c r="AB115" s="36"/>
      <c r="AC115" s="36"/>
      <c r="AD115" s="32"/>
      <c r="AE115" s="32"/>
      <c r="AF115" s="32"/>
      <c r="AG115" s="32"/>
      <c r="AH115" s="32"/>
      <c r="AI115" s="32"/>
      <c r="AJ115" s="32"/>
      <c r="AK115" s="32"/>
      <c r="AL115" s="32"/>
      <c r="AS115" s="32"/>
      <c r="AT115" s="32"/>
      <c r="AU115" s="32"/>
      <c r="AV115" s="32"/>
      <c r="AW115" s="32"/>
      <c r="AX115" s="32"/>
      <c r="AY115" s="32"/>
      <c r="AZ115" s="32"/>
    </row>
    <row r="116" spans="4:52">
      <c r="D116" s="178"/>
      <c r="E116" s="178"/>
      <c r="F116" s="178"/>
      <c r="G116" s="36"/>
      <c r="H116" s="36"/>
      <c r="I116" s="36"/>
      <c r="J116" s="36"/>
      <c r="K116" s="36"/>
      <c r="L116" s="36"/>
      <c r="M116" s="36"/>
      <c r="N116" s="36"/>
      <c r="O116" s="36"/>
      <c r="P116" s="36"/>
      <c r="Q116" s="36"/>
      <c r="R116" s="36"/>
      <c r="S116" s="36"/>
      <c r="T116" s="32"/>
      <c r="U116" s="36"/>
      <c r="V116" s="36"/>
      <c r="W116" s="36"/>
      <c r="X116" s="36"/>
      <c r="Y116" s="36"/>
      <c r="Z116" s="36"/>
      <c r="AA116" s="36"/>
      <c r="AB116" s="36"/>
      <c r="AC116" s="36"/>
      <c r="AD116" s="32"/>
      <c r="AE116" s="32"/>
      <c r="AF116" s="32"/>
      <c r="AG116" s="32"/>
      <c r="AH116" s="32"/>
      <c r="AI116" s="32"/>
      <c r="AJ116" s="32"/>
      <c r="AK116" s="32"/>
      <c r="AL116" s="32"/>
      <c r="AS116" s="32"/>
      <c r="AT116" s="32"/>
      <c r="AU116" s="32"/>
      <c r="AV116" s="32"/>
      <c r="AW116" s="32"/>
      <c r="AX116" s="32"/>
      <c r="AY116" s="32"/>
      <c r="AZ116" s="32"/>
    </row>
    <row r="117" spans="4:52">
      <c r="D117" s="178"/>
      <c r="E117" s="178"/>
      <c r="F117" s="178"/>
      <c r="G117" s="36"/>
      <c r="H117" s="36"/>
      <c r="I117" s="36"/>
      <c r="J117" s="36"/>
      <c r="K117" s="36"/>
      <c r="L117" s="36"/>
      <c r="M117" s="36"/>
      <c r="N117" s="36"/>
      <c r="O117" s="36"/>
      <c r="P117" s="36"/>
      <c r="Q117" s="36"/>
      <c r="R117" s="36"/>
      <c r="S117" s="36"/>
      <c r="T117" s="32"/>
      <c r="U117" s="36"/>
      <c r="V117" s="36"/>
      <c r="W117" s="36"/>
      <c r="X117" s="36"/>
      <c r="Y117" s="36"/>
      <c r="Z117" s="36"/>
      <c r="AA117" s="36"/>
      <c r="AB117" s="36"/>
      <c r="AC117" s="36"/>
      <c r="AD117" s="32"/>
      <c r="AE117" s="32"/>
      <c r="AF117" s="32"/>
      <c r="AG117" s="32"/>
      <c r="AH117" s="32"/>
      <c r="AI117" s="32"/>
      <c r="AJ117" s="32"/>
      <c r="AK117" s="32"/>
      <c r="AL117" s="32"/>
      <c r="AS117" s="32"/>
      <c r="AT117" s="32"/>
      <c r="AU117" s="32"/>
      <c r="AV117" s="32"/>
      <c r="AW117" s="32"/>
      <c r="AX117" s="32"/>
      <c r="AY117" s="32"/>
      <c r="AZ117" s="32"/>
    </row>
    <row r="118" spans="4:52">
      <c r="D118" s="178"/>
      <c r="E118" s="178"/>
      <c r="F118" s="178"/>
      <c r="G118" s="36"/>
      <c r="H118" s="36"/>
      <c r="I118" s="36"/>
      <c r="J118" s="36"/>
      <c r="K118" s="36"/>
      <c r="L118" s="36"/>
      <c r="M118" s="36"/>
      <c r="N118" s="36"/>
      <c r="O118" s="36"/>
      <c r="P118" s="36"/>
      <c r="Q118" s="36"/>
      <c r="R118" s="36"/>
      <c r="S118" s="36"/>
      <c r="T118" s="32"/>
      <c r="U118" s="36"/>
      <c r="V118" s="36"/>
      <c r="W118" s="36"/>
      <c r="X118" s="36"/>
      <c r="Y118" s="36"/>
      <c r="Z118" s="36"/>
      <c r="AA118" s="36"/>
      <c r="AB118" s="36"/>
      <c r="AC118" s="36"/>
      <c r="AD118" s="32"/>
      <c r="AE118" s="32"/>
      <c r="AF118" s="32"/>
      <c r="AG118" s="32"/>
      <c r="AH118" s="32"/>
      <c r="AI118" s="32"/>
      <c r="AJ118" s="32"/>
      <c r="AK118" s="32"/>
      <c r="AL118" s="32"/>
      <c r="AS118" s="32"/>
      <c r="AT118" s="32"/>
      <c r="AU118" s="32"/>
      <c r="AV118" s="32"/>
      <c r="AW118" s="32"/>
      <c r="AX118" s="32"/>
      <c r="AY118" s="32"/>
      <c r="AZ118" s="32"/>
    </row>
    <row r="119" spans="4:52">
      <c r="D119" s="178"/>
      <c r="E119" s="178"/>
      <c r="F119" s="178"/>
      <c r="G119" s="36"/>
      <c r="H119" s="36"/>
      <c r="I119" s="36"/>
      <c r="J119" s="36"/>
      <c r="K119" s="36"/>
      <c r="L119" s="36"/>
      <c r="M119" s="36"/>
      <c r="N119" s="36"/>
      <c r="O119" s="36"/>
      <c r="P119" s="36"/>
      <c r="Q119" s="36"/>
      <c r="R119" s="36"/>
      <c r="S119" s="36"/>
      <c r="T119" s="32"/>
      <c r="U119" s="36"/>
      <c r="V119" s="36"/>
      <c r="W119" s="36"/>
      <c r="X119" s="36"/>
      <c r="Y119" s="36"/>
      <c r="Z119" s="36"/>
      <c r="AA119" s="36"/>
      <c r="AB119" s="36"/>
      <c r="AC119" s="36"/>
      <c r="AD119" s="32"/>
      <c r="AE119" s="32"/>
      <c r="AF119" s="32"/>
      <c r="AG119" s="32"/>
      <c r="AH119" s="32"/>
      <c r="AI119" s="32"/>
      <c r="AJ119" s="32"/>
      <c r="AK119" s="32"/>
      <c r="AL119" s="32"/>
      <c r="AS119" s="32"/>
      <c r="AT119" s="32"/>
      <c r="AU119" s="32"/>
      <c r="AV119" s="32"/>
      <c r="AW119" s="32"/>
      <c r="AX119" s="32"/>
      <c r="AY119" s="32"/>
      <c r="AZ119" s="32"/>
    </row>
    <row r="120" spans="4:52">
      <c r="D120" s="178"/>
      <c r="E120" s="178"/>
      <c r="F120" s="178"/>
      <c r="G120" s="36"/>
      <c r="H120" s="36"/>
      <c r="I120" s="36"/>
      <c r="J120" s="36"/>
      <c r="K120" s="36"/>
      <c r="L120" s="36"/>
      <c r="M120" s="36"/>
      <c r="N120" s="36"/>
      <c r="O120" s="36"/>
      <c r="P120" s="36"/>
      <c r="Q120" s="36"/>
      <c r="R120" s="36"/>
      <c r="S120" s="36"/>
      <c r="T120" s="32"/>
      <c r="U120" s="36"/>
      <c r="V120" s="36"/>
      <c r="W120" s="36"/>
      <c r="X120" s="36"/>
      <c r="Y120" s="36"/>
      <c r="Z120" s="36"/>
      <c r="AA120" s="36"/>
      <c r="AB120" s="36"/>
      <c r="AC120" s="36"/>
      <c r="AD120" s="32"/>
      <c r="AE120" s="32"/>
      <c r="AF120" s="32"/>
      <c r="AG120" s="32"/>
      <c r="AH120" s="32"/>
      <c r="AI120" s="32"/>
      <c r="AJ120" s="32"/>
      <c r="AK120" s="32"/>
      <c r="AL120" s="32"/>
      <c r="AS120" s="32"/>
      <c r="AT120" s="32"/>
      <c r="AU120" s="32"/>
      <c r="AV120" s="32"/>
      <c r="AW120" s="32"/>
      <c r="AX120" s="32"/>
      <c r="AY120" s="32"/>
      <c r="AZ120" s="32"/>
    </row>
    <row r="121" spans="4:52">
      <c r="D121" s="178"/>
      <c r="E121" s="178"/>
      <c r="F121" s="178"/>
      <c r="G121" s="36"/>
      <c r="H121" s="36"/>
      <c r="I121" s="36"/>
      <c r="J121" s="36"/>
      <c r="K121" s="36"/>
      <c r="L121" s="36"/>
      <c r="M121" s="36"/>
      <c r="N121" s="36"/>
      <c r="O121" s="36"/>
      <c r="P121" s="36"/>
      <c r="Q121" s="36"/>
      <c r="R121" s="36"/>
      <c r="S121" s="36"/>
      <c r="T121" s="32"/>
      <c r="U121" s="36"/>
      <c r="V121" s="36"/>
      <c r="W121" s="36"/>
      <c r="X121" s="36"/>
      <c r="Y121" s="36"/>
      <c r="Z121" s="36"/>
      <c r="AA121" s="36"/>
      <c r="AB121" s="36"/>
      <c r="AC121" s="36"/>
      <c r="AD121" s="32"/>
      <c r="AE121" s="32"/>
      <c r="AF121" s="32"/>
      <c r="AG121" s="32"/>
      <c r="AH121" s="32"/>
      <c r="AI121" s="32"/>
      <c r="AJ121" s="32"/>
      <c r="AK121" s="32"/>
      <c r="AL121" s="32"/>
      <c r="AS121" s="32"/>
      <c r="AT121" s="32"/>
      <c r="AU121" s="32"/>
      <c r="AV121" s="32"/>
      <c r="AW121" s="32"/>
      <c r="AX121" s="32"/>
      <c r="AY121" s="32"/>
      <c r="AZ121" s="32"/>
    </row>
    <row r="122" spans="4:52">
      <c r="D122" s="178"/>
      <c r="E122" s="178"/>
      <c r="F122" s="178"/>
      <c r="G122" s="36"/>
      <c r="H122" s="36"/>
      <c r="I122" s="36"/>
      <c r="J122" s="36"/>
      <c r="K122" s="36"/>
      <c r="L122" s="36"/>
      <c r="M122" s="36"/>
      <c r="N122" s="36"/>
      <c r="O122" s="36"/>
      <c r="P122" s="36"/>
      <c r="Q122" s="36"/>
      <c r="R122" s="36"/>
      <c r="S122" s="36"/>
      <c r="T122" s="32"/>
      <c r="U122" s="36"/>
      <c r="V122" s="36"/>
      <c r="W122" s="36"/>
      <c r="X122" s="36"/>
      <c r="Y122" s="36"/>
      <c r="Z122" s="36"/>
      <c r="AA122" s="36"/>
      <c r="AB122" s="36"/>
      <c r="AC122" s="36"/>
      <c r="AD122" s="32"/>
      <c r="AE122" s="32"/>
      <c r="AF122" s="32"/>
      <c r="AG122" s="32"/>
      <c r="AH122" s="32"/>
      <c r="AI122" s="32"/>
      <c r="AJ122" s="32"/>
      <c r="AK122" s="32"/>
      <c r="AL122" s="32"/>
      <c r="AS122" s="32"/>
      <c r="AT122" s="32"/>
      <c r="AU122" s="32"/>
      <c r="AV122" s="32"/>
      <c r="AW122" s="32"/>
      <c r="AX122" s="32"/>
      <c r="AY122" s="32"/>
      <c r="AZ122" s="32"/>
    </row>
    <row r="123" spans="4:52">
      <c r="D123" s="178"/>
      <c r="E123" s="178"/>
      <c r="F123" s="178"/>
      <c r="G123" s="36"/>
      <c r="H123" s="36"/>
      <c r="I123" s="36"/>
      <c r="J123" s="36"/>
      <c r="K123" s="36"/>
      <c r="L123" s="36"/>
      <c r="M123" s="36"/>
      <c r="N123" s="36"/>
      <c r="O123" s="36"/>
      <c r="P123" s="36"/>
      <c r="Q123" s="36"/>
      <c r="R123" s="36"/>
      <c r="S123" s="36"/>
      <c r="T123" s="32"/>
      <c r="U123" s="36"/>
      <c r="V123" s="36"/>
      <c r="W123" s="36"/>
      <c r="X123" s="36"/>
      <c r="Y123" s="36"/>
      <c r="Z123" s="36"/>
      <c r="AA123" s="36"/>
      <c r="AB123" s="36"/>
      <c r="AC123" s="36"/>
      <c r="AD123" s="32"/>
      <c r="AE123" s="32"/>
      <c r="AF123" s="32"/>
      <c r="AG123" s="32"/>
      <c r="AH123" s="32"/>
      <c r="AI123" s="32"/>
      <c r="AJ123" s="32"/>
      <c r="AK123" s="32"/>
      <c r="AL123" s="32"/>
      <c r="AS123" s="32"/>
      <c r="AT123" s="32"/>
      <c r="AU123" s="32"/>
      <c r="AV123" s="32"/>
      <c r="AW123" s="32"/>
      <c r="AX123" s="32"/>
      <c r="AY123" s="32"/>
      <c r="AZ123" s="32"/>
    </row>
    <row r="124" spans="4:52">
      <c r="D124" s="178"/>
      <c r="E124" s="178"/>
      <c r="F124" s="178"/>
      <c r="G124" s="36"/>
      <c r="H124" s="36"/>
      <c r="I124" s="36"/>
      <c r="J124" s="36"/>
      <c r="K124" s="36"/>
      <c r="L124" s="36"/>
      <c r="M124" s="36"/>
      <c r="N124" s="36"/>
      <c r="O124" s="36"/>
      <c r="P124" s="36"/>
      <c r="Q124" s="36"/>
      <c r="R124" s="36"/>
      <c r="S124" s="36"/>
      <c r="T124" s="32"/>
      <c r="U124" s="36"/>
      <c r="V124" s="36"/>
      <c r="W124" s="36"/>
      <c r="X124" s="36"/>
      <c r="Y124" s="36"/>
      <c r="Z124" s="36"/>
      <c r="AA124" s="36"/>
      <c r="AB124" s="36"/>
      <c r="AC124" s="36"/>
      <c r="AD124" s="32"/>
      <c r="AE124" s="32"/>
      <c r="AF124" s="32"/>
      <c r="AG124" s="32"/>
      <c r="AH124" s="32"/>
      <c r="AI124" s="32"/>
      <c r="AJ124" s="32"/>
      <c r="AK124" s="32"/>
      <c r="AL124" s="32"/>
      <c r="AS124" s="32"/>
      <c r="AT124" s="32"/>
      <c r="AU124" s="32"/>
      <c r="AV124" s="32"/>
      <c r="AW124" s="32"/>
      <c r="AX124" s="32"/>
      <c r="AY124" s="32"/>
      <c r="AZ124" s="32"/>
    </row>
    <row r="125" spans="4:52">
      <c r="D125" s="178"/>
      <c r="E125" s="178"/>
      <c r="F125" s="178"/>
      <c r="G125" s="36"/>
      <c r="H125" s="36"/>
      <c r="I125" s="36"/>
      <c r="J125" s="36"/>
      <c r="K125" s="36"/>
      <c r="L125" s="36"/>
      <c r="M125" s="36"/>
      <c r="N125" s="36"/>
      <c r="O125" s="36"/>
      <c r="P125" s="36"/>
      <c r="Q125" s="36"/>
      <c r="R125" s="36"/>
      <c r="S125" s="36"/>
      <c r="T125" s="32"/>
      <c r="U125" s="36"/>
      <c r="V125" s="36"/>
      <c r="W125" s="36"/>
      <c r="X125" s="36"/>
      <c r="Y125" s="36"/>
      <c r="Z125" s="36"/>
      <c r="AA125" s="36"/>
      <c r="AB125" s="36"/>
      <c r="AC125" s="36"/>
      <c r="AD125" s="32"/>
      <c r="AE125" s="32"/>
      <c r="AF125" s="32"/>
      <c r="AG125" s="32"/>
      <c r="AH125" s="32"/>
      <c r="AI125" s="32"/>
      <c r="AJ125" s="32"/>
      <c r="AK125" s="32"/>
      <c r="AL125" s="32"/>
      <c r="AS125" s="32"/>
      <c r="AT125" s="32"/>
      <c r="AU125" s="32"/>
      <c r="AV125" s="32"/>
      <c r="AW125" s="32"/>
      <c r="AX125" s="32"/>
      <c r="AY125" s="32"/>
      <c r="AZ125" s="32"/>
    </row>
    <row r="126" spans="4:52">
      <c r="D126" s="178"/>
      <c r="E126" s="178"/>
      <c r="F126" s="178"/>
      <c r="G126" s="36"/>
      <c r="H126" s="36"/>
      <c r="I126" s="36"/>
      <c r="J126" s="36"/>
      <c r="K126" s="36"/>
      <c r="L126" s="36"/>
      <c r="M126" s="36"/>
      <c r="N126" s="36"/>
      <c r="O126" s="36"/>
      <c r="P126" s="36"/>
      <c r="Q126" s="36"/>
      <c r="R126" s="36"/>
      <c r="S126" s="36"/>
      <c r="T126" s="32"/>
      <c r="U126" s="36"/>
      <c r="V126" s="36"/>
      <c r="W126" s="36"/>
      <c r="X126" s="36"/>
      <c r="Y126" s="36"/>
      <c r="Z126" s="36"/>
      <c r="AA126" s="36"/>
      <c r="AB126" s="36"/>
      <c r="AC126" s="36"/>
      <c r="AD126" s="32"/>
      <c r="AE126" s="32"/>
      <c r="AF126" s="32"/>
      <c r="AG126" s="32"/>
      <c r="AH126" s="32"/>
      <c r="AI126" s="32"/>
      <c r="AJ126" s="32"/>
      <c r="AK126" s="32"/>
      <c r="AL126" s="32"/>
      <c r="AS126" s="32"/>
      <c r="AT126" s="32"/>
      <c r="AU126" s="32"/>
      <c r="AV126" s="32"/>
      <c r="AW126" s="32"/>
      <c r="AX126" s="32"/>
      <c r="AY126" s="32"/>
      <c r="AZ126" s="32"/>
    </row>
    <row r="127" spans="4:52">
      <c r="D127" s="178"/>
      <c r="E127" s="178"/>
      <c r="F127" s="178"/>
      <c r="G127" s="36"/>
      <c r="H127" s="36"/>
      <c r="I127" s="36"/>
      <c r="J127" s="36"/>
      <c r="K127" s="36"/>
      <c r="L127" s="36"/>
      <c r="M127" s="36"/>
      <c r="N127" s="36"/>
      <c r="O127" s="36"/>
      <c r="P127" s="36"/>
      <c r="Q127" s="36"/>
      <c r="R127" s="36"/>
      <c r="S127" s="36"/>
      <c r="T127" s="32"/>
      <c r="U127" s="36"/>
      <c r="V127" s="36"/>
      <c r="W127" s="36"/>
      <c r="X127" s="36"/>
      <c r="Y127" s="36"/>
      <c r="Z127" s="36"/>
      <c r="AA127" s="36"/>
      <c r="AB127" s="36"/>
      <c r="AC127" s="36"/>
      <c r="AD127" s="32"/>
      <c r="AE127" s="32"/>
      <c r="AF127" s="32"/>
      <c r="AG127" s="32"/>
      <c r="AH127" s="32"/>
      <c r="AI127" s="32"/>
      <c r="AJ127" s="32"/>
      <c r="AK127" s="32"/>
      <c r="AL127" s="32"/>
      <c r="AS127" s="32"/>
      <c r="AT127" s="32"/>
      <c r="AU127" s="32"/>
      <c r="AV127" s="32"/>
      <c r="AW127" s="32"/>
      <c r="AX127" s="32"/>
      <c r="AY127" s="32"/>
      <c r="AZ127" s="32"/>
    </row>
    <row r="128" spans="4:52">
      <c r="D128" s="178"/>
      <c r="E128" s="178"/>
      <c r="F128" s="178"/>
      <c r="G128" s="36"/>
      <c r="H128" s="36"/>
      <c r="I128" s="36"/>
      <c r="J128" s="36"/>
      <c r="K128" s="36"/>
      <c r="L128" s="36"/>
      <c r="M128" s="36"/>
      <c r="N128" s="36"/>
      <c r="O128" s="36"/>
      <c r="P128" s="36"/>
      <c r="Q128" s="36"/>
      <c r="R128" s="36"/>
      <c r="S128" s="36"/>
      <c r="T128" s="32"/>
      <c r="U128" s="36"/>
      <c r="V128" s="36"/>
      <c r="W128" s="36"/>
      <c r="X128" s="36"/>
      <c r="Y128" s="36"/>
      <c r="Z128" s="36"/>
      <c r="AA128" s="36"/>
      <c r="AB128" s="36"/>
      <c r="AC128" s="36"/>
      <c r="AD128" s="32"/>
      <c r="AE128" s="32"/>
      <c r="AF128" s="32"/>
      <c r="AG128" s="32"/>
      <c r="AH128" s="32"/>
      <c r="AI128" s="32"/>
      <c r="AJ128" s="32"/>
      <c r="AK128" s="32"/>
      <c r="AL128" s="32"/>
      <c r="AS128" s="32"/>
      <c r="AT128" s="32"/>
      <c r="AU128" s="32"/>
      <c r="AV128" s="32"/>
      <c r="AW128" s="32"/>
      <c r="AX128" s="32"/>
      <c r="AY128" s="32"/>
      <c r="AZ128" s="32"/>
    </row>
    <row r="129" spans="4:52">
      <c r="D129" s="178"/>
      <c r="E129" s="178"/>
      <c r="F129" s="178"/>
      <c r="G129" s="36"/>
      <c r="H129" s="36"/>
      <c r="I129" s="36"/>
      <c r="J129" s="36"/>
      <c r="K129" s="36"/>
      <c r="L129" s="36"/>
      <c r="M129" s="36"/>
      <c r="N129" s="36"/>
      <c r="O129" s="36"/>
      <c r="P129" s="36"/>
      <c r="Q129" s="36"/>
      <c r="R129" s="36"/>
      <c r="S129" s="36"/>
      <c r="T129" s="32"/>
      <c r="U129" s="36"/>
      <c r="V129" s="36"/>
      <c r="W129" s="36"/>
      <c r="X129" s="36"/>
      <c r="Y129" s="36"/>
      <c r="Z129" s="36"/>
      <c r="AA129" s="36"/>
      <c r="AB129" s="36"/>
      <c r="AC129" s="36"/>
      <c r="AD129" s="32"/>
      <c r="AE129" s="32"/>
      <c r="AF129" s="32"/>
      <c r="AG129" s="32"/>
      <c r="AH129" s="32"/>
      <c r="AI129" s="32"/>
      <c r="AJ129" s="32"/>
      <c r="AK129" s="32"/>
      <c r="AL129" s="32"/>
      <c r="AS129" s="32"/>
      <c r="AT129" s="32"/>
      <c r="AU129" s="32"/>
      <c r="AV129" s="32"/>
      <c r="AW129" s="32"/>
      <c r="AX129" s="32"/>
      <c r="AY129" s="32"/>
      <c r="AZ129" s="32"/>
    </row>
    <row r="130" spans="4:52">
      <c r="D130" s="178"/>
      <c r="E130" s="178"/>
      <c r="F130" s="178"/>
      <c r="G130" s="36"/>
      <c r="H130" s="36"/>
      <c r="I130" s="36"/>
      <c r="J130" s="36"/>
      <c r="K130" s="36"/>
      <c r="L130" s="36"/>
      <c r="M130" s="36"/>
      <c r="N130" s="36"/>
      <c r="O130" s="36"/>
      <c r="P130" s="36"/>
      <c r="Q130" s="36"/>
      <c r="R130" s="36"/>
      <c r="S130" s="36"/>
      <c r="T130" s="32"/>
      <c r="U130" s="36"/>
      <c r="V130" s="36"/>
      <c r="W130" s="36"/>
      <c r="X130" s="36"/>
      <c r="Y130" s="36"/>
      <c r="Z130" s="36"/>
      <c r="AA130" s="36"/>
      <c r="AB130" s="36"/>
      <c r="AC130" s="36"/>
      <c r="AD130" s="32"/>
      <c r="AE130" s="32"/>
      <c r="AF130" s="32"/>
      <c r="AG130" s="32"/>
      <c r="AH130" s="32"/>
      <c r="AI130" s="32"/>
      <c r="AJ130" s="32"/>
      <c r="AK130" s="32"/>
      <c r="AL130" s="32"/>
      <c r="AS130" s="32"/>
      <c r="AT130" s="32"/>
      <c r="AU130" s="32"/>
      <c r="AV130" s="32"/>
      <c r="AW130" s="32"/>
      <c r="AX130" s="32"/>
      <c r="AY130" s="32"/>
      <c r="AZ130" s="32"/>
    </row>
    <row r="131" spans="4:52">
      <c r="D131" s="178"/>
      <c r="E131" s="178"/>
      <c r="F131" s="178"/>
      <c r="G131" s="36"/>
      <c r="H131" s="36"/>
      <c r="I131" s="36"/>
      <c r="J131" s="36"/>
      <c r="K131" s="36"/>
      <c r="L131" s="36"/>
      <c r="M131" s="36"/>
      <c r="N131" s="36"/>
      <c r="O131" s="36"/>
      <c r="P131" s="36"/>
      <c r="Q131" s="36"/>
      <c r="R131" s="36"/>
      <c r="S131" s="36"/>
      <c r="T131" s="32"/>
      <c r="U131" s="36"/>
      <c r="V131" s="36"/>
      <c r="W131" s="36"/>
      <c r="X131" s="36"/>
      <c r="Y131" s="36"/>
      <c r="Z131" s="36"/>
      <c r="AA131" s="36"/>
      <c r="AB131" s="36"/>
      <c r="AC131" s="36"/>
      <c r="AD131" s="32"/>
      <c r="AE131" s="32"/>
      <c r="AF131" s="32"/>
      <c r="AG131" s="32"/>
      <c r="AH131" s="32"/>
      <c r="AI131" s="32"/>
      <c r="AJ131" s="32"/>
      <c r="AK131" s="32"/>
      <c r="AL131" s="32"/>
      <c r="AS131" s="32"/>
      <c r="AT131" s="32"/>
      <c r="AU131" s="32"/>
      <c r="AV131" s="32"/>
      <c r="AW131" s="32"/>
      <c r="AX131" s="32"/>
      <c r="AY131" s="32"/>
      <c r="AZ131" s="32"/>
    </row>
    <row r="132" spans="4:52">
      <c r="D132" s="178"/>
      <c r="E132" s="178"/>
      <c r="F132" s="178"/>
      <c r="G132" s="36"/>
      <c r="H132" s="36"/>
      <c r="I132" s="36"/>
      <c r="J132" s="36"/>
      <c r="K132" s="36"/>
      <c r="L132" s="36"/>
      <c r="M132" s="36"/>
      <c r="N132" s="36"/>
      <c r="O132" s="36"/>
      <c r="P132" s="36"/>
      <c r="Q132" s="36"/>
      <c r="R132" s="36"/>
      <c r="S132" s="36"/>
      <c r="T132" s="32"/>
      <c r="U132" s="36"/>
      <c r="V132" s="36"/>
      <c r="W132" s="36"/>
      <c r="X132" s="36"/>
      <c r="Y132" s="36"/>
      <c r="Z132" s="36"/>
      <c r="AA132" s="36"/>
      <c r="AB132" s="36"/>
      <c r="AC132" s="36"/>
      <c r="AD132" s="32"/>
      <c r="AE132" s="32"/>
      <c r="AF132" s="32"/>
      <c r="AG132" s="32"/>
      <c r="AH132" s="32"/>
      <c r="AI132" s="32"/>
      <c r="AJ132" s="32"/>
      <c r="AK132" s="32"/>
      <c r="AL132" s="32"/>
      <c r="AS132" s="32"/>
      <c r="AT132" s="32"/>
      <c r="AU132" s="32"/>
      <c r="AV132" s="32"/>
      <c r="AW132" s="32"/>
      <c r="AX132" s="32"/>
      <c r="AY132" s="32"/>
      <c r="AZ132" s="32"/>
    </row>
    <row r="133" spans="4:52">
      <c r="D133" s="178"/>
      <c r="E133" s="178"/>
      <c r="F133" s="178"/>
      <c r="G133" s="36"/>
      <c r="H133" s="36"/>
      <c r="I133" s="36"/>
      <c r="J133" s="36"/>
      <c r="K133" s="36"/>
      <c r="L133" s="36"/>
      <c r="M133" s="36"/>
      <c r="N133" s="36"/>
      <c r="O133" s="36"/>
      <c r="P133" s="36"/>
      <c r="Q133" s="36"/>
      <c r="R133" s="36"/>
      <c r="S133" s="36"/>
      <c r="T133" s="32"/>
      <c r="U133" s="36"/>
      <c r="V133" s="36"/>
      <c r="W133" s="36"/>
      <c r="X133" s="36"/>
      <c r="Y133" s="36"/>
      <c r="Z133" s="36"/>
      <c r="AA133" s="36"/>
      <c r="AB133" s="36"/>
      <c r="AC133" s="36"/>
      <c r="AD133" s="32"/>
      <c r="AE133" s="32"/>
      <c r="AF133" s="32"/>
      <c r="AG133" s="32"/>
      <c r="AH133" s="32"/>
      <c r="AI133" s="32"/>
      <c r="AJ133" s="32"/>
      <c r="AK133" s="32"/>
      <c r="AL133" s="32"/>
      <c r="AS133" s="32"/>
      <c r="AT133" s="32"/>
      <c r="AU133" s="32"/>
      <c r="AV133" s="32"/>
      <c r="AW133" s="32"/>
      <c r="AX133" s="32"/>
      <c r="AY133" s="32"/>
      <c r="AZ133" s="32"/>
    </row>
    <row r="134" spans="4:52">
      <c r="D134" s="178"/>
      <c r="E134" s="178"/>
      <c r="F134" s="178"/>
      <c r="G134" s="36"/>
      <c r="H134" s="36"/>
      <c r="I134" s="36"/>
      <c r="J134" s="36"/>
      <c r="K134" s="36"/>
      <c r="L134" s="36"/>
      <c r="M134" s="36"/>
      <c r="N134" s="36"/>
      <c r="O134" s="36"/>
      <c r="P134" s="36"/>
      <c r="Q134" s="36"/>
      <c r="R134" s="36"/>
      <c r="S134" s="36"/>
      <c r="T134" s="32"/>
      <c r="U134" s="36"/>
      <c r="V134" s="36"/>
      <c r="W134" s="36"/>
      <c r="X134" s="36"/>
      <c r="Y134" s="36"/>
      <c r="Z134" s="36"/>
      <c r="AA134" s="36"/>
      <c r="AB134" s="36"/>
      <c r="AC134" s="36"/>
      <c r="AD134" s="32"/>
      <c r="AE134" s="32"/>
      <c r="AF134" s="32"/>
      <c r="AG134" s="32"/>
      <c r="AH134" s="32"/>
      <c r="AI134" s="32"/>
      <c r="AJ134" s="32"/>
      <c r="AK134" s="32"/>
      <c r="AL134" s="32"/>
      <c r="AS134" s="32"/>
      <c r="AT134" s="32"/>
      <c r="AU134" s="32"/>
      <c r="AV134" s="32"/>
      <c r="AW134" s="32"/>
      <c r="AX134" s="32"/>
      <c r="AY134" s="32"/>
      <c r="AZ134" s="32"/>
    </row>
    <row r="135" spans="4:52">
      <c r="D135" s="178"/>
      <c r="E135" s="178"/>
      <c r="F135" s="178"/>
      <c r="G135" s="36"/>
      <c r="H135" s="36"/>
      <c r="I135" s="36"/>
      <c r="J135" s="36"/>
      <c r="K135" s="36"/>
      <c r="L135" s="36"/>
      <c r="M135" s="36"/>
      <c r="N135" s="36"/>
      <c r="O135" s="36"/>
      <c r="P135" s="36"/>
      <c r="Q135" s="36"/>
      <c r="R135" s="36"/>
      <c r="S135" s="36"/>
      <c r="T135" s="32"/>
      <c r="X135" s="36"/>
      <c r="Y135" s="36"/>
      <c r="Z135" s="36"/>
      <c r="AA135" s="36"/>
      <c r="AB135" s="36"/>
      <c r="AC135" s="36"/>
      <c r="AD135" s="32"/>
      <c r="AE135" s="32"/>
      <c r="AF135" s="32"/>
      <c r="AG135" s="32"/>
      <c r="AH135" s="32"/>
      <c r="AI135" s="32"/>
      <c r="AJ135" s="32"/>
      <c r="AK135" s="32"/>
      <c r="AL135" s="32"/>
      <c r="AS135" s="32"/>
      <c r="AT135" s="32"/>
      <c r="AU135" s="32"/>
      <c r="AV135" s="32"/>
      <c r="AW135" s="32"/>
      <c r="AX135" s="32"/>
      <c r="AY135" s="32"/>
      <c r="AZ135" s="32"/>
    </row>
  </sheetData>
  <mergeCells count="11">
    <mergeCell ref="AP3:AR3"/>
    <mergeCell ref="AI2:AJ2"/>
    <mergeCell ref="AH3:AH5"/>
    <mergeCell ref="L1:M1"/>
    <mergeCell ref="A1:C1"/>
    <mergeCell ref="AH6:AH8"/>
    <mergeCell ref="AH9:AH11"/>
    <mergeCell ref="AN3:AO3"/>
    <mergeCell ref="N1:T1"/>
    <mergeCell ref="N2:O2"/>
    <mergeCell ref="U1:W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E122-8357-47B1-8DCC-A5D442F436B2}">
  <dimension ref="A2:BN56"/>
  <sheetViews>
    <sheetView view="pageBreakPreview" zoomScale="25" zoomScaleNormal="55" zoomScaleSheetLayoutView="25" workbookViewId="0">
      <selection activeCell="AX30" sqref="AX30"/>
    </sheetView>
  </sheetViews>
  <sheetFormatPr baseColWidth="10" defaultColWidth="11.453125" defaultRowHeight="12.65" customHeight="1"/>
  <cols>
    <col min="1" max="9" width="5.453125" style="66" customWidth="1"/>
    <col min="10" max="59" width="8.453125" style="66" customWidth="1"/>
    <col min="60" max="66" width="5.453125" style="66" customWidth="1"/>
    <col min="67" max="16384" width="11.453125" style="66"/>
  </cols>
  <sheetData>
    <row r="2" spans="1:66" ht="17" customHeight="1">
      <c r="B2" s="686" t="s">
        <v>277</v>
      </c>
      <c r="C2" s="686"/>
      <c r="D2" s="686"/>
      <c r="E2" s="686"/>
      <c r="F2" s="686"/>
      <c r="G2" s="686"/>
      <c r="H2" s="686"/>
      <c r="I2" s="686"/>
      <c r="J2" s="687" t="s">
        <v>2</v>
      </c>
      <c r="K2" s="687"/>
      <c r="L2" s="687"/>
      <c r="M2" s="687"/>
      <c r="N2" s="687"/>
      <c r="O2" s="687"/>
      <c r="P2" s="687"/>
      <c r="Q2" s="687"/>
      <c r="R2" s="687"/>
      <c r="S2" s="687"/>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687"/>
      <c r="AV2" s="687"/>
      <c r="AW2" s="687"/>
      <c r="AX2" s="687"/>
      <c r="AY2" s="687"/>
      <c r="AZ2" s="687"/>
      <c r="BA2" s="687"/>
      <c r="BB2" s="687"/>
      <c r="BC2" s="687"/>
      <c r="BD2" s="687"/>
      <c r="BE2" s="687"/>
      <c r="BF2" s="687"/>
      <c r="BG2" s="687"/>
      <c r="BH2" s="67"/>
      <c r="BI2" s="67"/>
      <c r="BJ2" s="67"/>
      <c r="BK2" s="67"/>
      <c r="BL2" s="67"/>
      <c r="BM2" s="67"/>
      <c r="BN2" s="67"/>
    </row>
    <row r="3" spans="1:66" ht="17" customHeight="1">
      <c r="B3" s="686"/>
      <c r="C3" s="686"/>
      <c r="D3" s="686"/>
      <c r="E3" s="686"/>
      <c r="F3" s="686"/>
      <c r="G3" s="686"/>
      <c r="H3" s="686"/>
      <c r="I3" s="686"/>
      <c r="J3" s="687"/>
      <c r="K3" s="687"/>
      <c r="L3" s="687"/>
      <c r="M3" s="687"/>
      <c r="N3" s="687"/>
      <c r="O3" s="687"/>
      <c r="P3" s="687"/>
      <c r="Q3" s="687"/>
      <c r="R3" s="687"/>
      <c r="S3" s="687"/>
      <c r="T3" s="687"/>
      <c r="U3" s="687"/>
      <c r="V3" s="687"/>
      <c r="W3" s="687"/>
      <c r="X3" s="687"/>
      <c r="Y3" s="687"/>
      <c r="Z3" s="687"/>
      <c r="AA3" s="687"/>
      <c r="AB3" s="687"/>
      <c r="AC3" s="687"/>
      <c r="AD3" s="687"/>
      <c r="AE3" s="687"/>
      <c r="AF3" s="687"/>
      <c r="AG3" s="687"/>
      <c r="AH3" s="687"/>
      <c r="AI3" s="687"/>
      <c r="AJ3" s="687"/>
      <c r="AK3" s="687"/>
      <c r="AL3" s="687"/>
      <c r="AM3" s="687"/>
      <c r="AN3" s="687"/>
      <c r="AO3" s="687"/>
      <c r="AP3" s="687"/>
      <c r="AQ3" s="687"/>
      <c r="AR3" s="687"/>
      <c r="AS3" s="687"/>
      <c r="AT3" s="687"/>
      <c r="AU3" s="687"/>
      <c r="AV3" s="687"/>
      <c r="AW3" s="687"/>
      <c r="AX3" s="687"/>
      <c r="AY3" s="687"/>
      <c r="AZ3" s="687"/>
      <c r="BA3" s="687"/>
      <c r="BB3" s="687"/>
      <c r="BC3" s="687"/>
      <c r="BD3" s="687"/>
      <c r="BE3" s="687"/>
      <c r="BF3" s="687"/>
      <c r="BG3" s="687"/>
      <c r="BH3" s="67"/>
      <c r="BI3" s="67"/>
      <c r="BJ3" s="67"/>
      <c r="BK3" s="67"/>
      <c r="BL3" s="67"/>
      <c r="BM3" s="67"/>
      <c r="BN3" s="67"/>
    </row>
    <row r="4" spans="1:66" ht="17" customHeight="1">
      <c r="B4" s="686"/>
      <c r="C4" s="686"/>
      <c r="D4" s="686"/>
      <c r="E4" s="686"/>
      <c r="F4" s="686"/>
      <c r="G4" s="686"/>
      <c r="H4" s="686"/>
      <c r="I4" s="686"/>
      <c r="J4" s="687"/>
      <c r="K4" s="687"/>
      <c r="L4" s="687"/>
      <c r="M4" s="687"/>
      <c r="N4" s="687"/>
      <c r="O4" s="687"/>
      <c r="P4" s="687"/>
      <c r="Q4" s="687"/>
      <c r="R4" s="687"/>
      <c r="S4" s="687"/>
      <c r="T4" s="687"/>
      <c r="U4" s="687"/>
      <c r="V4" s="687"/>
      <c r="W4" s="687"/>
      <c r="X4" s="687"/>
      <c r="Y4" s="687"/>
      <c r="Z4" s="687"/>
      <c r="AA4" s="687"/>
      <c r="AB4" s="687"/>
      <c r="AC4" s="687"/>
      <c r="AD4" s="687"/>
      <c r="AE4" s="687"/>
      <c r="AF4" s="687"/>
      <c r="AG4" s="687"/>
      <c r="AH4" s="687"/>
      <c r="AI4" s="687"/>
      <c r="AJ4" s="687"/>
      <c r="AK4" s="687"/>
      <c r="AL4" s="687"/>
      <c r="AM4" s="687"/>
      <c r="AN4" s="687"/>
      <c r="AO4" s="687"/>
      <c r="AP4" s="687"/>
      <c r="AQ4" s="687"/>
      <c r="AR4" s="687"/>
      <c r="AS4" s="687"/>
      <c r="AT4" s="687"/>
      <c r="AU4" s="687"/>
      <c r="AV4" s="687"/>
      <c r="AW4" s="687"/>
      <c r="AX4" s="687"/>
      <c r="AY4" s="687"/>
      <c r="AZ4" s="687"/>
      <c r="BA4" s="687"/>
      <c r="BB4" s="687"/>
      <c r="BC4" s="687"/>
      <c r="BD4" s="687"/>
      <c r="BE4" s="687"/>
      <c r="BF4" s="687"/>
      <c r="BG4" s="687"/>
      <c r="BH4" s="67"/>
      <c r="BI4" s="67"/>
      <c r="BJ4" s="67"/>
      <c r="BK4" s="67"/>
      <c r="BL4" s="67"/>
      <c r="BM4" s="67"/>
      <c r="BN4" s="67"/>
    </row>
    <row r="5" spans="1:66" ht="12.65" customHeight="1" thickBot="1">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row>
    <row r="6" spans="1:66" ht="34.5" customHeight="1">
      <c r="B6" s="688" t="s">
        <v>1</v>
      </c>
      <c r="C6" s="688"/>
      <c r="D6" s="689"/>
      <c r="E6" s="690" t="s">
        <v>278</v>
      </c>
      <c r="F6" s="691"/>
      <c r="G6" s="691"/>
      <c r="H6" s="691"/>
      <c r="I6" s="692"/>
      <c r="J6" s="299" t="str">
        <f>IF(AND('MAPA DE RIESGOS'!$V$10="Muy Alta",'MAPA DE RIESGOS'!$Z$10="Leve"),CONCATENATE("R",'MAPA DE RIESGOS'!$H$10),"")</f>
        <v/>
      </c>
      <c r="K6" s="300" t="str">
        <f>IF(AND('MAPA DE RIESGOS'!$V$16="Muy Alta",'MAPA DE RIESGOS'!$Z$16="Leve"),CONCATENATE("R",'MAPA DE RIESGOS'!$H$16),"")</f>
        <v/>
      </c>
      <c r="L6" s="300" t="str">
        <f>IF(AND('MAPA DE RIESGOS'!$V$22="Muy Alta",'MAPA DE RIESGOS'!$Z$22="Leve"),CONCATENATE("R",'MAPA DE RIESGOS'!$H$22),"")</f>
        <v/>
      </c>
      <c r="M6" s="300" t="str">
        <f>IF(AND('MAPA DE RIESGOS'!$V$28="Muy Alta",'MAPA DE RIESGOS'!$Z$28="Leve"),CONCATENATE("R",'MAPA DE RIESGOS'!$H$28),"")</f>
        <v/>
      </c>
      <c r="N6" s="300" t="str">
        <f>IF(AND('MAPA DE RIESGOS'!$V$34="Muy Alta",'MAPA DE RIESGOS'!$Z$34="Leve"),CONCATENATE("R",'MAPA DE RIESGOS'!$H$34),"")</f>
        <v/>
      </c>
      <c r="O6" s="300" t="str">
        <f>IF(AND('MAPA DE RIESGOS'!$V$40="Muy Alta",'MAPA DE RIESGOS'!$Z$40="Leve"),CONCATENATE("R",'MAPA DE RIESGOS'!$H$40),"")</f>
        <v/>
      </c>
      <c r="P6" s="300" t="str">
        <f>IF(AND('MAPA DE RIESGOS'!$V$46="Muy Alta",'MAPA DE RIESGOS'!$Z$46="Leve"),CONCATENATE("R",'MAPA DE RIESGOS'!$H$46),"")</f>
        <v/>
      </c>
      <c r="Q6" s="300" t="str">
        <f>IF(AND('MAPA DE RIESGOS'!$V$52="Muy Alta",'MAPA DE RIESGOS'!$Z$52="Leve"),CONCATENATE("R",'MAPA DE RIESGOS'!$H$52),"")</f>
        <v/>
      </c>
      <c r="R6" s="300" t="str">
        <f>IF(AND('MAPA DE RIESGOS'!$V$58="Muy Alta",'MAPA DE RIESGOS'!$Z$58="Leve"),CONCATENATE("R",'MAPA DE RIESGOS'!$H$58),"")</f>
        <v/>
      </c>
      <c r="S6" s="300" t="str">
        <f>IF(AND('MAPA DE RIESGOS'!$V$64="Muy Alta",'MAPA DE RIESGOS'!$Z$64="Leve"),CONCATENATE("R",'MAPA DE RIESGOS'!$H$64),"")</f>
        <v/>
      </c>
      <c r="T6" s="299" t="str">
        <f>IF(AND('MAPA DE RIESGOS'!$V$10="Muy Alta",'MAPA DE RIESGOS'!$Z$10="Menor"),CONCATENATE("R",'MAPA DE RIESGOS'!$H$10),"")</f>
        <v/>
      </c>
      <c r="U6" s="300" t="str">
        <f>IF(AND('MAPA DE RIESGOS'!$V$16="Muy Alta",'MAPA DE RIESGOS'!$Z$16="Menor"),CONCATENATE("R",'MAPA DE RIESGOS'!$H$16),"")</f>
        <v/>
      </c>
      <c r="V6" s="300" t="str">
        <f>IF(AND('MAPA DE RIESGOS'!$V$22="Muy Alta",'MAPA DE RIESGOS'!$Z$22="Menor"),CONCATENATE("R",'MAPA DE RIESGOS'!$H$22),"")</f>
        <v/>
      </c>
      <c r="W6" s="300" t="str">
        <f>IF(AND('MAPA DE RIESGOS'!$V$28="Muy Alta",'MAPA DE RIESGOS'!$Z$28="Menor"),CONCATENATE("R",'MAPA DE RIESGOS'!$H$28),"")</f>
        <v/>
      </c>
      <c r="X6" s="300" t="str">
        <f>IF(AND('MAPA DE RIESGOS'!$V$34="Muy Alta",'MAPA DE RIESGOS'!$Z$34="Menor"),CONCATENATE("R",'MAPA DE RIESGOS'!$H$34),"")</f>
        <v/>
      </c>
      <c r="Y6" s="300" t="str">
        <f>IF(AND('MAPA DE RIESGOS'!$V$40="Muy Alta",'MAPA DE RIESGOS'!$Z$40="Menor"),CONCATENATE("R",'MAPA DE RIESGOS'!$H$40),"")</f>
        <v/>
      </c>
      <c r="Z6" s="300" t="str">
        <f>IF(AND('MAPA DE RIESGOS'!$V$46="Muy Alta",'MAPA DE RIESGOS'!$Z$46="Menor"),CONCATENATE("R",'MAPA DE RIESGOS'!$H$46),"")</f>
        <v/>
      </c>
      <c r="AA6" s="300" t="str">
        <f>IF(AND('MAPA DE RIESGOS'!$V$52="Muy Alta",'MAPA DE RIESGOS'!$Z$52="Menor"),CONCATENATE("R",'MAPA DE RIESGOS'!$H$52),"")</f>
        <v/>
      </c>
      <c r="AB6" s="300" t="str">
        <f>IF(AND('MAPA DE RIESGOS'!$V$58="Muy Alta",'MAPA DE RIESGOS'!$Z$58="Menor"),CONCATENATE("R",'MAPA DE RIESGOS'!$H$58),"")</f>
        <v/>
      </c>
      <c r="AC6" s="303" t="str">
        <f>IF(AND('MAPA DE RIESGOS'!$V$64="Muy Alta",'MAPA DE RIESGOS'!$Z$64="Menor"),CONCATENATE("R",'MAPA DE RIESGOS'!$H$64),"")</f>
        <v/>
      </c>
      <c r="AD6" s="299" t="str">
        <f>IF(AND('MAPA DE RIESGOS'!$V$10="Muy Alta",'MAPA DE RIESGOS'!$Z$10="Moderado"),CONCATENATE("R",'MAPA DE RIESGOS'!$H$10),"")</f>
        <v/>
      </c>
      <c r="AE6" s="300" t="str">
        <f>IF(AND('MAPA DE RIESGOS'!$V$16="Muy Alta",'MAPA DE RIESGOS'!$Z$16="Moderado"),CONCATENATE("R",'MAPA DE RIESGOS'!$H$16),"")</f>
        <v/>
      </c>
      <c r="AF6" s="300" t="str">
        <f>IF(AND('MAPA DE RIESGOS'!$V$22="Muy Alta",'MAPA DE RIESGOS'!$Z$22="Moderado"),CONCATENATE("R",'MAPA DE RIESGOS'!$H$22),"")</f>
        <v/>
      </c>
      <c r="AG6" s="300" t="str">
        <f>IF(AND('MAPA DE RIESGOS'!$V$28="Muy Alta",'MAPA DE RIESGOS'!$Z$28="Moderado"),CONCATENATE("R",'MAPA DE RIESGOS'!$H$28),"")</f>
        <v/>
      </c>
      <c r="AH6" s="300" t="str">
        <f>IF(AND('MAPA DE RIESGOS'!$V$34="Muy Alta",'MAPA DE RIESGOS'!$Z$34="Moderado"),CONCATENATE("R",'MAPA DE RIESGOS'!$H$34),"")</f>
        <v/>
      </c>
      <c r="AI6" s="300" t="str">
        <f>IF(AND('MAPA DE RIESGOS'!$V$40="Muy Alta",'MAPA DE RIESGOS'!$Z$40="Moderado"),CONCATENATE("R",'MAPA DE RIESGOS'!$H$40),"")</f>
        <v/>
      </c>
      <c r="AJ6" s="300" t="str">
        <f>IF(AND('MAPA DE RIESGOS'!$V$46="Muy Alta",'MAPA DE RIESGOS'!$Z$46="Moderado"),CONCATENATE("R",'MAPA DE RIESGOS'!$H$46),"")</f>
        <v/>
      </c>
      <c r="AK6" s="300" t="str">
        <f>IF(AND('MAPA DE RIESGOS'!$V$52="Muy Alta",'MAPA DE RIESGOS'!$Z$52="Moderado"),CONCATENATE("R",'MAPA DE RIESGOS'!$H$52),"")</f>
        <v/>
      </c>
      <c r="AL6" s="300" t="str">
        <f>IF(AND('MAPA DE RIESGOS'!$V$58="Muy Alta",'MAPA DE RIESGOS'!$Z$58="Moderado"),CONCATENATE("R",'MAPA DE RIESGOS'!$H$58),"")</f>
        <v/>
      </c>
      <c r="AM6" s="303" t="str">
        <f>IF(AND('MAPA DE RIESGOS'!$V$64="Muy Alta",'MAPA DE RIESGOS'!$Z$64="Moderado"),CONCATENATE("R",'MAPA DE RIESGOS'!$H$64),"")</f>
        <v/>
      </c>
      <c r="AN6" s="299" t="str">
        <f>IF(AND('MAPA DE RIESGOS'!$V$10="Muy Alta",'MAPA DE RIESGOS'!$Z$10="Mayor"),CONCATENATE("R",'MAPA DE RIESGOS'!$H$10),"")</f>
        <v/>
      </c>
      <c r="AO6" s="300" t="str">
        <f>IF(AND('MAPA DE RIESGOS'!$V$16="Muy Alta",'MAPA DE RIESGOS'!$Z$16="Mayor"),CONCATENATE("R",'MAPA DE RIESGOS'!$H$16),"")</f>
        <v/>
      </c>
      <c r="AP6" s="300" t="str">
        <f>IF(AND('MAPA DE RIESGOS'!$V$22="Muy Alta",'MAPA DE RIESGOS'!$Z$22="Mayor"),CONCATENATE("R",'MAPA DE RIESGOS'!$H$22),"")</f>
        <v/>
      </c>
      <c r="AQ6" s="300" t="str">
        <f>IF(AND('MAPA DE RIESGOS'!$V$28="Muy Alta",'MAPA DE RIESGOS'!$Z$28="Mayor"),CONCATENATE("R",'MAPA DE RIESGOS'!$H$28),"")</f>
        <v/>
      </c>
      <c r="AR6" s="300" t="str">
        <f>IF(AND('MAPA DE RIESGOS'!$V$34="Muy Alta",'MAPA DE RIESGOS'!$Z$34="Mayor"),CONCATENATE("R",'MAPA DE RIESGOS'!$H$34),"")</f>
        <v/>
      </c>
      <c r="AS6" s="300" t="str">
        <f>IF(AND('MAPA DE RIESGOS'!$V$40="Muy Alta",'MAPA DE RIESGOS'!$Z$40="Mayor"),CONCATENATE("R",'MAPA DE RIESGOS'!$H$40),"")</f>
        <v/>
      </c>
      <c r="AT6" s="300" t="str">
        <f>IF(AND('MAPA DE RIESGOS'!$V$46="Muy Alta",'MAPA DE RIESGOS'!$Z$46="Mayor"),CONCATENATE("R",'MAPA DE RIESGOS'!$H$46),"")</f>
        <v/>
      </c>
      <c r="AU6" s="300" t="str">
        <f>IF(AND('MAPA DE RIESGOS'!$V$52="Muy Alta",'MAPA DE RIESGOS'!$Z$52="Mayor"),CONCATENATE("R",'MAPA DE RIESGOS'!$H$52),"")</f>
        <v/>
      </c>
      <c r="AV6" s="300" t="str">
        <f>IF(AND('MAPA DE RIESGOS'!$V$58="Muy Alta",'MAPA DE RIESGOS'!$Z$58="Mayor"),CONCATENATE("R",'MAPA DE RIESGOS'!$H$58),"")</f>
        <v/>
      </c>
      <c r="AW6" s="303" t="str">
        <f>IF(AND('MAPA DE RIESGOS'!$V$64="Muy Alta",'MAPA DE RIESGOS'!$Z$64="Mayor"),CONCATENATE("R",'MAPA DE RIESGOS'!$H$64),"")</f>
        <v/>
      </c>
      <c r="AX6" s="305" t="str">
        <f>IF(AND('MAPA DE RIESGOS'!$V$10="Muy Alta",'MAPA DE RIESGOS'!$Z$10="Catastrófico"),CONCATENATE("R",'MAPA DE RIESGOS'!$H$10),"")</f>
        <v/>
      </c>
      <c r="AY6" s="306" t="str">
        <f>IF(AND('MAPA DE RIESGOS'!$V$16="Muy Alta",'MAPA DE RIESGOS'!$Z$16="Catastrófico"),CONCATENATE("R",'MAPA DE RIESGOS'!$H$16),"")</f>
        <v/>
      </c>
      <c r="AZ6" s="306" t="str">
        <f>IF(AND('MAPA DE RIESGOS'!$V$22="Muy Alta",'MAPA DE RIESGOS'!$Z$22="Catastrófico"),CONCATENATE("R",'MAPA DE RIESGOS'!$H$22),"")</f>
        <v/>
      </c>
      <c r="BA6" s="306" t="str">
        <f>IF(AND('MAPA DE RIESGOS'!$V$28="Muy Alta",'MAPA DE RIESGOS'!$Z$28="Catastrófico"),CONCATENATE("R",'MAPA DE RIESGOS'!$H$28),"")</f>
        <v/>
      </c>
      <c r="BB6" s="306" t="str">
        <f>IF(AND('MAPA DE RIESGOS'!$V$34="Muy Alta",'MAPA DE RIESGOS'!$Z$34="Catastrófico"),CONCATENATE("R",'MAPA DE RIESGOS'!$H$34),"")</f>
        <v/>
      </c>
      <c r="BC6" s="306" t="str">
        <f>IF(AND('MAPA DE RIESGOS'!$V$40="Muy Alta",'MAPA DE RIESGOS'!$Z$40="Catastrófico"),CONCATENATE("R",'MAPA DE RIESGOS'!$H$40),"")</f>
        <v/>
      </c>
      <c r="BD6" s="306" t="str">
        <f>IF(AND('MAPA DE RIESGOS'!$V$46="Muy Alta",'MAPA DE RIESGOS'!$Z$46="Catastrófico"),CONCATENATE("R",'MAPA DE RIESGOS'!$H$46),"")</f>
        <v/>
      </c>
      <c r="BE6" s="306" t="str">
        <f>IF(AND('MAPA DE RIESGOS'!$V$52="Muy Alta",'MAPA DE RIESGOS'!$Z$52="Catastrófico"),CONCATENATE("R",'MAPA DE RIESGOS'!$H$52),"")</f>
        <v/>
      </c>
      <c r="BF6" s="306" t="str">
        <f>IF(AND('MAPA DE RIESGOS'!$V$58="Muy Alta",'MAPA DE RIESGOS'!$Z$58="Catastrófico"),CONCATENATE("R",'MAPA DE RIESGOS'!$H$58),"")</f>
        <v/>
      </c>
      <c r="BG6" s="309" t="str">
        <f>IF(AND('MAPA DE RIESGOS'!$V$64="Muy Alta",'MAPA DE RIESGOS'!$Z$64="Catastrófico"),CONCATENATE("R",'MAPA DE RIESGOS'!$H$64),"")</f>
        <v/>
      </c>
      <c r="BH6" s="68"/>
      <c r="BI6" s="699" t="s">
        <v>279</v>
      </c>
      <c r="BJ6" s="700"/>
      <c r="BK6" s="700"/>
      <c r="BL6" s="700"/>
      <c r="BM6" s="700"/>
      <c r="BN6" s="701"/>
    </row>
    <row r="7" spans="1:66" ht="34.5" customHeight="1">
      <c r="B7" s="688"/>
      <c r="C7" s="688"/>
      <c r="D7" s="689"/>
      <c r="E7" s="693"/>
      <c r="F7" s="694"/>
      <c r="G7" s="694"/>
      <c r="H7" s="694"/>
      <c r="I7" s="695"/>
      <c r="J7" s="301" t="str">
        <f>IF(AND('MAPA DE RIESGOS'!$V$70="Muy Alta",'MAPA DE RIESGOS'!$Z$70="Leve"),CONCATENATE("R",'MAPA DE RIESGOS'!$H$70),"")</f>
        <v/>
      </c>
      <c r="K7" s="311" t="str">
        <f>IF(AND('MAPA DE RIESGOS'!$V$76="Muy Alta",'MAPA DE RIESGOS'!$Z$76="Leve"),CONCATENATE("R",'MAPA DE RIESGOS'!$H$76),"")</f>
        <v/>
      </c>
      <c r="L7" s="311" t="str">
        <f>IF(AND('MAPA DE RIESGOS'!$V$82="Muy Alta",'MAPA DE RIESGOS'!$Z$82="Leve"),CONCATENATE("R",'MAPA DE RIESGOS'!$H$82),"")</f>
        <v/>
      </c>
      <c r="M7" s="311" t="str">
        <f>IF(AND('MAPA DE RIESGOS'!$V$88="Muy Alta",'MAPA DE RIESGOS'!$Z$88="Leve"),CONCATENATE("R",'MAPA DE RIESGOS'!$H$88),"")</f>
        <v/>
      </c>
      <c r="N7" s="311" t="str">
        <f>IF(AND('MAPA DE RIESGOS'!$V$94="Muy Alta",'MAPA DE RIESGOS'!$Z$94="Leve"),CONCATENATE("R",'MAPA DE RIESGOS'!$H$94),"")</f>
        <v/>
      </c>
      <c r="O7" s="311" t="str">
        <f>IF(AND('MAPA DE RIESGOS'!$V$100="Muy Alta",'MAPA DE RIESGOS'!$Z$100="Leve"),CONCATENATE("R",'MAPA DE RIESGOS'!$H$100),"")</f>
        <v/>
      </c>
      <c r="P7" s="311" t="str">
        <f>IF(AND('MAPA DE RIESGOS'!$V$106="Muy Alta",'MAPA DE RIESGOS'!$Z$106="Leve"),CONCATENATE("R",'MAPA DE RIESGOS'!$H$106),"")</f>
        <v/>
      </c>
      <c r="Q7" s="311" t="str">
        <f>IF(AND('MAPA DE RIESGOS'!$V$112="Muy Alta",'MAPA DE RIESGOS'!$Z$112="Leve"),CONCATENATE("R",'MAPA DE RIESGOS'!$H$112),"")</f>
        <v/>
      </c>
      <c r="R7" s="311" t="str">
        <f>IF(AND('MAPA DE RIESGOS'!$V$118="Muy Alta",'MAPA DE RIESGOS'!$Z$118="Leve"),CONCATENATE("R",'MAPA DE RIESGOS'!$H$118),"")</f>
        <v/>
      </c>
      <c r="S7" s="304" t="str">
        <f>IF(AND('MAPA DE RIESGOS'!$V$124="Muy Alta",'MAPA DE RIESGOS'!$Z$124="Leve"),CONCATENATE("R",'MAPA DE RIESGOS'!$H$124),"")</f>
        <v/>
      </c>
      <c r="T7" s="301" t="str">
        <f>IF(AND('MAPA DE RIESGOS'!$V$70="Muy Alta",'MAPA DE RIESGOS'!$Z$70="Menor"),CONCATENATE("R",'MAPA DE RIESGOS'!$H$70),"")</f>
        <v/>
      </c>
      <c r="U7" s="311" t="str">
        <f>IF(AND('MAPA DE RIESGOS'!$V$76="Muy Alta",'MAPA DE RIESGOS'!$Z$76="Menor"),CONCATENATE("R",'MAPA DE RIESGOS'!$H$76),"")</f>
        <v/>
      </c>
      <c r="V7" s="311" t="str">
        <f>IF(AND('MAPA DE RIESGOS'!$V$82="Muy Alta",'MAPA DE RIESGOS'!$Z$82="Menor"),CONCATENATE("R",'MAPA DE RIESGOS'!$H$82),"")</f>
        <v/>
      </c>
      <c r="W7" s="311" t="str">
        <f>IF(AND('MAPA DE RIESGOS'!$V$88="Muy Alta",'MAPA DE RIESGOS'!$Z$88="Menor"),CONCATENATE("R",'MAPA DE RIESGOS'!$H$88),"")</f>
        <v/>
      </c>
      <c r="X7" s="311" t="str">
        <f>IF(AND('MAPA DE RIESGOS'!$V$94="Muy Alta",'MAPA DE RIESGOS'!$Z$94="Menor"),CONCATENATE("R",'MAPA DE RIESGOS'!$H$94),"")</f>
        <v/>
      </c>
      <c r="Y7" s="311" t="str">
        <f>IF(AND('MAPA DE RIESGOS'!$V$100="Muy Alta",'MAPA DE RIESGOS'!$Z$100="Menor"),CONCATENATE("R",'MAPA DE RIESGOS'!$H$100),"")</f>
        <v/>
      </c>
      <c r="Z7" s="311" t="str">
        <f>IF(AND('MAPA DE RIESGOS'!$V$106="Muy Alta",'MAPA DE RIESGOS'!$Z$106="Menor"),CONCATENATE("R",'MAPA DE RIESGOS'!$H$106),"")</f>
        <v/>
      </c>
      <c r="AA7" s="311" t="str">
        <f>IF(AND('MAPA DE RIESGOS'!$V$112="Muy Alta",'MAPA DE RIESGOS'!$Z$112="Menor"),CONCATENATE("R",'MAPA DE RIESGOS'!$H$112),"")</f>
        <v/>
      </c>
      <c r="AB7" s="311" t="str">
        <f>IF(AND('MAPA DE RIESGOS'!$V$118="Muy Alta",'MAPA DE RIESGOS'!$Z$118="Menor"),CONCATENATE("R",'MAPA DE RIESGOS'!$H$118),"")</f>
        <v/>
      </c>
      <c r="AC7" s="304" t="str">
        <f>IF(AND('MAPA DE RIESGOS'!$V$124="Muy Alta",'MAPA DE RIESGOS'!$Z$124="Menor"),CONCATENATE("R",'MAPA DE RIESGOS'!$H$124),"")</f>
        <v/>
      </c>
      <c r="AD7" s="301" t="str">
        <f>IF(AND('MAPA DE RIESGOS'!$V$70="Muy Alta",'MAPA DE RIESGOS'!$Z$70="Moderado"),CONCATENATE("R",'MAPA DE RIESGOS'!$H$70),"")</f>
        <v/>
      </c>
      <c r="AE7" s="311" t="str">
        <f>IF(AND('MAPA DE RIESGOS'!$V$76="Muy Alta",'MAPA DE RIESGOS'!$Z$76="Moderado"),CONCATENATE("R",'MAPA DE RIESGOS'!$H$76),"")</f>
        <v/>
      </c>
      <c r="AF7" s="311" t="str">
        <f>IF(AND('MAPA DE RIESGOS'!$V$82="Muy Alta",'MAPA DE RIESGOS'!$Z$82="Moderado"),CONCATENATE("R",'MAPA DE RIESGOS'!$H$82),"")</f>
        <v/>
      </c>
      <c r="AG7" s="311" t="str">
        <f>IF(AND('MAPA DE RIESGOS'!$V$88="Muy Alta",'MAPA DE RIESGOS'!$Z$88="Moderado"),CONCATENATE("R",'MAPA DE RIESGOS'!$H$88),"")</f>
        <v/>
      </c>
      <c r="AH7" s="311" t="str">
        <f>IF(AND('MAPA DE RIESGOS'!$V$94="Muy Alta",'MAPA DE RIESGOS'!$Z$94="Moderado"),CONCATENATE("R",'MAPA DE RIESGOS'!$H$94),"")</f>
        <v/>
      </c>
      <c r="AI7" s="311" t="str">
        <f>IF(AND('MAPA DE RIESGOS'!$V$100="Muy Alta",'MAPA DE RIESGOS'!$Z$100="Moderado"),CONCATENATE("R",'MAPA DE RIESGOS'!$H$100),"")</f>
        <v/>
      </c>
      <c r="AJ7" s="311" t="str">
        <f>IF(AND('MAPA DE RIESGOS'!$V$106="Muy Alta",'MAPA DE RIESGOS'!$Z$106="Moderado"),CONCATENATE("R",'MAPA DE RIESGOS'!$H$106),"")</f>
        <v/>
      </c>
      <c r="AK7" s="311" t="str">
        <f>IF(AND('MAPA DE RIESGOS'!$V$112="Muy Alta",'MAPA DE RIESGOS'!$Z$112="Moderado"),CONCATENATE("R",'MAPA DE RIESGOS'!$H$112),"")</f>
        <v/>
      </c>
      <c r="AL7" s="311" t="str">
        <f>IF(AND('MAPA DE RIESGOS'!$V$118="Muy Alta",'MAPA DE RIESGOS'!$Z$118="Moderado"),CONCATENATE("R",'MAPA DE RIESGOS'!$H$118),"")</f>
        <v/>
      </c>
      <c r="AM7" s="304" t="str">
        <f>IF(AND('MAPA DE RIESGOS'!$V$124="Muy Alta",'MAPA DE RIESGOS'!$Z$124="Moderado"),CONCATENATE("R",'MAPA DE RIESGOS'!$H$124),"")</f>
        <v/>
      </c>
      <c r="AN7" s="301" t="str">
        <f>IF(AND('MAPA DE RIESGOS'!$V$70="Muy Alta",'MAPA DE RIESGOS'!$Z$70="Mayor"),CONCATENATE("R",'MAPA DE RIESGOS'!$H$70),"")</f>
        <v/>
      </c>
      <c r="AO7" s="311" t="str">
        <f>IF(AND('MAPA DE RIESGOS'!$V$76="Muy Alta",'MAPA DE RIESGOS'!$Z$76="Mayor"),CONCATENATE("R",'MAPA DE RIESGOS'!$H$76),"")</f>
        <v/>
      </c>
      <c r="AP7" s="311" t="str">
        <f>IF(AND('MAPA DE RIESGOS'!$V$82="Muy Alta",'MAPA DE RIESGOS'!$Z$82="Mayor"),CONCATENATE("R",'MAPA DE RIESGOS'!$H$82),"")</f>
        <v/>
      </c>
      <c r="AQ7" s="311" t="str">
        <f>IF(AND('MAPA DE RIESGOS'!$V$88="Muy Alta",'MAPA DE RIESGOS'!$Z$88="Mayor"),CONCATENATE("R",'MAPA DE RIESGOS'!$H$88),"")</f>
        <v/>
      </c>
      <c r="AR7" s="311" t="str">
        <f>IF(AND('MAPA DE RIESGOS'!$V$94="Muy Alta",'MAPA DE RIESGOS'!$Z$94="Mayor"),CONCATENATE("R",'MAPA DE RIESGOS'!$H$94),"")</f>
        <v/>
      </c>
      <c r="AS7" s="311" t="str">
        <f>IF(AND('MAPA DE RIESGOS'!$V$100="Muy Alta",'MAPA DE RIESGOS'!$Z$100="Mayor"),CONCATENATE("R",'MAPA DE RIESGOS'!$H$100),"")</f>
        <v/>
      </c>
      <c r="AT7" s="311" t="str">
        <f>IF(AND('MAPA DE RIESGOS'!$V$106="Muy Alta",'MAPA DE RIESGOS'!$Z$106="Mayor"),CONCATENATE("R",'MAPA DE RIESGOS'!$H$106),"")</f>
        <v/>
      </c>
      <c r="AU7" s="311" t="str">
        <f>IF(AND('MAPA DE RIESGOS'!$V$112="Muy Alta",'MAPA DE RIESGOS'!$Z$112="Mayor"),CONCATENATE("R",'MAPA DE RIESGOS'!$H$112),"")</f>
        <v/>
      </c>
      <c r="AV7" s="311" t="str">
        <f>IF(AND('MAPA DE RIESGOS'!$V$118="Muy Alta",'MAPA DE RIESGOS'!$Z$118="Mayor"),CONCATENATE("R",'MAPA DE RIESGOS'!$H$118),"")</f>
        <v/>
      </c>
      <c r="AW7" s="304" t="str">
        <f>IF(AND('MAPA DE RIESGOS'!$V$124="Muy Alta",'MAPA DE RIESGOS'!$Z$124="Mayor"),CONCATENATE("R",'MAPA DE RIESGOS'!$H$124),"")</f>
        <v/>
      </c>
      <c r="AX7" s="307" t="str">
        <f>IF(AND('MAPA DE RIESGOS'!$V$70="Muy Alta",'MAPA DE RIESGOS'!$Z$70="Catastrófico"),CONCATENATE("R",'MAPA DE RIESGOS'!$H$70),"")</f>
        <v/>
      </c>
      <c r="AY7" s="312" t="str">
        <f>IF(AND('MAPA DE RIESGOS'!$V$76="Muy Alta",'MAPA DE RIESGOS'!$Z$76="Catastrófico"),CONCATENATE("R",'MAPA DE RIESGOS'!$H$76),"")</f>
        <v/>
      </c>
      <c r="AZ7" s="312" t="str">
        <f>IF(AND('MAPA DE RIESGOS'!$V$82="Muy Alta",'MAPA DE RIESGOS'!$Z$82="Catastrófico"),CONCATENATE("R",'MAPA DE RIESGOS'!$H$82),"")</f>
        <v/>
      </c>
      <c r="BA7" s="312" t="str">
        <f>IF(AND('MAPA DE RIESGOS'!$V$88="Muy Alta",'MAPA DE RIESGOS'!$Z$88="Catastrófico"),CONCATENATE("R",'MAPA DE RIESGOS'!$H$88),"")</f>
        <v/>
      </c>
      <c r="BB7" s="312" t="str">
        <f>IF(AND('MAPA DE RIESGOS'!$V$94="Muy Alta",'MAPA DE RIESGOS'!$Z$94="Catastrófico"),CONCATENATE("R",'MAPA DE RIESGOS'!$H$94),"")</f>
        <v/>
      </c>
      <c r="BC7" s="312" t="str">
        <f>IF(AND('MAPA DE RIESGOS'!$V$100="Muy Alta",'MAPA DE RIESGOS'!$Z$100="Catastrófico"),CONCATENATE("R",'MAPA DE RIESGOS'!$H$100),"")</f>
        <v/>
      </c>
      <c r="BD7" s="312" t="str">
        <f>IF(AND('MAPA DE RIESGOS'!$V$106="Muy Alta",'MAPA DE RIESGOS'!$Z$106="Catastrófico"),CONCATENATE("R",'MAPA DE RIESGOS'!$H$106),"")</f>
        <v/>
      </c>
      <c r="BE7" s="312" t="str">
        <f>IF(AND('MAPA DE RIESGOS'!$V$112="Muy Alta",'MAPA DE RIESGOS'!$Z$112="Catastrófico"),CONCATENATE("R",'MAPA DE RIESGOS'!$H$112),"")</f>
        <v/>
      </c>
      <c r="BF7" s="312" t="str">
        <f>IF(AND('MAPA DE RIESGOS'!$V$118="Muy Alta",'MAPA DE RIESGOS'!$Z$118="Catastrófico"),CONCATENATE("R",'MAPA DE RIESGOS'!$H$118),"")</f>
        <v/>
      </c>
      <c r="BG7" s="310" t="str">
        <f>IF(AND('MAPA DE RIESGOS'!$V$124="Muy Alta",'MAPA DE RIESGOS'!$Z$124="Catastrófico"),CONCATENATE("R",'MAPA DE RIESGOS'!$H$124),"")</f>
        <v/>
      </c>
      <c r="BH7" s="67"/>
      <c r="BI7" s="702"/>
      <c r="BJ7" s="703"/>
      <c r="BK7" s="703"/>
      <c r="BL7" s="703"/>
      <c r="BM7" s="703"/>
      <c r="BN7" s="704"/>
    </row>
    <row r="8" spans="1:66" ht="34.5" customHeight="1">
      <c r="B8" s="688"/>
      <c r="C8" s="688"/>
      <c r="D8" s="689"/>
      <c r="E8" s="693"/>
      <c r="F8" s="694"/>
      <c r="G8" s="694"/>
      <c r="H8" s="694"/>
      <c r="I8" s="695"/>
      <c r="J8" s="301" t="str">
        <f>IF(AND('MAPA DE RIESGOS'!$V$136="Muy Alta",'MAPA DE RIESGOS'!$Z$136="Leve"),CONCATENATE("R",'MAPA DE RIESGOS'!$H$136),"")</f>
        <v/>
      </c>
      <c r="K8" s="311" t="str">
        <f>IF(AND('MAPA DE RIESGOS'!$V$142="Muy Alta",'MAPA DE RIESGOS'!$Z$142="Leve"),CONCATENATE("R",'MAPA DE RIESGOS'!$H$142),"")</f>
        <v/>
      </c>
      <c r="L8" s="311" t="str">
        <f>IF(AND('MAPA DE RIESGOS'!$V$148="Muy Alta",'MAPA DE RIESGOS'!$Z$148="Leve"),CONCATENATE("R",'MAPA DE RIESGOS'!$H$148),"")</f>
        <v/>
      </c>
      <c r="M8" s="311" t="str">
        <f>IF(AND('MAPA DE RIESGOS'!$V$154="Muy Alta",'MAPA DE RIESGOS'!$Z$154="Leve"),CONCATENATE("R",'MAPA DE RIESGOS'!$H$154),"")</f>
        <v/>
      </c>
      <c r="N8" s="311" t="str">
        <f>IF(AND('MAPA DE RIESGOS'!$V$160="Muy Alta",'MAPA DE RIESGOS'!$Z$160="Leve"),CONCATENATE("R",'MAPA DE RIESGOS'!$H$160),"")</f>
        <v/>
      </c>
      <c r="O8" s="311" t="str">
        <f>IF(AND('MAPA DE RIESGOS'!$V$166="Muy Alta",'MAPA DE RIESGOS'!$Z$166="Leve"),CONCATENATE("R",'MAPA DE RIESGOS'!$H$166),"")</f>
        <v/>
      </c>
      <c r="P8" s="311" t="str">
        <f>IF(AND('MAPA DE RIESGOS'!$V$172="Muy Alta",'MAPA DE RIESGOS'!$Z$172="Leve"),CONCATENATE("R",'MAPA DE RIESGOS'!$H$172),"")</f>
        <v/>
      </c>
      <c r="Q8" s="311" t="str">
        <f>IF(AND('MAPA DE RIESGOS'!$V$178="Muy Alta",'MAPA DE RIESGOS'!$Z$178="Leve"),CONCATENATE("R",'MAPA DE RIESGOS'!$H$178),"")</f>
        <v/>
      </c>
      <c r="R8" s="311" t="str">
        <f>IF(AND('MAPA DE RIESGOS'!$V$184="Muy Alta",'MAPA DE RIESGOS'!$Z$184="Leve"),CONCATENATE("R",'MAPA DE RIESGOS'!$H$184),"")</f>
        <v/>
      </c>
      <c r="S8" s="304" t="str">
        <f>IF(AND('MAPA DE RIESGOS'!$V$190="Muy Alta",'MAPA DE RIESGOS'!$Z$190="Leve"),CONCATENATE("R",'MAPA DE RIESGOS'!$H$190),"")</f>
        <v/>
      </c>
      <c r="T8" s="301" t="str">
        <f>IF(AND('MAPA DE RIESGOS'!$V$136="Muy Alta",'MAPA DE RIESGOS'!$Z$136="Menor"),CONCATENATE("R",'MAPA DE RIESGOS'!$H$136),"")</f>
        <v/>
      </c>
      <c r="U8" s="311" t="str">
        <f>IF(AND('MAPA DE RIESGOS'!$V$142="Muy Alta",'MAPA DE RIESGOS'!$Z$142="Menor"),CONCATENATE("R",'MAPA DE RIESGOS'!$H$142),"")</f>
        <v/>
      </c>
      <c r="V8" s="311" t="str">
        <f>IF(AND('MAPA DE RIESGOS'!$V$148="Muy Alta",'MAPA DE RIESGOS'!$Z$148="Menor"),CONCATENATE("R",'MAPA DE RIESGOS'!$H$148),"")</f>
        <v/>
      </c>
      <c r="W8" s="311" t="str">
        <f>IF(AND('MAPA DE RIESGOS'!$V$154="Muy Alta",'MAPA DE RIESGOS'!$Z$154="Menor"),CONCATENATE("R",'MAPA DE RIESGOS'!$H$154),"")</f>
        <v/>
      </c>
      <c r="X8" s="311" t="str">
        <f>IF(AND('MAPA DE RIESGOS'!$V$160="Muy Alta",'MAPA DE RIESGOS'!$Z$160="Menor"),CONCATENATE("R",'MAPA DE RIESGOS'!$H$160),"")</f>
        <v/>
      </c>
      <c r="Y8" s="311" t="str">
        <f>IF(AND('MAPA DE RIESGOS'!$V$166="Muy Alta",'MAPA DE RIESGOS'!$Z$166="Menor"),CONCATENATE("R",'MAPA DE RIESGOS'!$H$166),"")</f>
        <v/>
      </c>
      <c r="Z8" s="311" t="str">
        <f>IF(AND('MAPA DE RIESGOS'!$V$172="Muy Alta",'MAPA DE RIESGOS'!$Z$172="Menor"),CONCATENATE("R",'MAPA DE RIESGOS'!$H$172),"")</f>
        <v/>
      </c>
      <c r="AA8" s="311" t="str">
        <f>IF(AND('MAPA DE RIESGOS'!$V$178="Muy Alta",'MAPA DE RIESGOS'!$Z$178="Menor"),CONCATENATE("R",'MAPA DE RIESGOS'!$H$178),"")</f>
        <v/>
      </c>
      <c r="AB8" s="311" t="str">
        <f>IF(AND('MAPA DE RIESGOS'!$V$184="Muy Alta",'MAPA DE RIESGOS'!$Z$184="Menor"),CONCATENATE("R",'MAPA DE RIESGOS'!$H$184),"")</f>
        <v/>
      </c>
      <c r="AC8" s="304" t="str">
        <f>IF(AND('MAPA DE RIESGOS'!$V$190="Muy Alta",'MAPA DE RIESGOS'!$Z$190="Menor"),CONCATENATE("R",'MAPA DE RIESGOS'!$H$190),"")</f>
        <v/>
      </c>
      <c r="AD8" s="301" t="str">
        <f>IF(AND('MAPA DE RIESGOS'!$V$136="Muy Alta",'MAPA DE RIESGOS'!$Z$136="Moderado"),CONCATENATE("R",'MAPA DE RIESGOS'!$H$136),"")</f>
        <v/>
      </c>
      <c r="AE8" s="311" t="str">
        <f>IF(AND('MAPA DE RIESGOS'!$V$142="Muy Alta",'MAPA DE RIESGOS'!$Z$142="Moderado"),CONCATENATE("R",'MAPA DE RIESGOS'!$H$142),"")</f>
        <v/>
      </c>
      <c r="AF8" s="311" t="str">
        <f>IF(AND('MAPA DE RIESGOS'!$V$148="Muy Alta",'MAPA DE RIESGOS'!$Z$148="Moderado"),CONCATENATE("R",'MAPA DE RIESGOS'!$H$148),"")</f>
        <v/>
      </c>
      <c r="AG8" s="311" t="str">
        <f>IF(AND('MAPA DE RIESGOS'!$V$154="Muy Alta",'MAPA DE RIESGOS'!$Z$154="Moderado"),CONCATENATE("R",'MAPA DE RIESGOS'!$H$154),"")</f>
        <v/>
      </c>
      <c r="AH8" s="311" t="str">
        <f>IF(AND('MAPA DE RIESGOS'!$V$160="Muy Alta",'MAPA DE RIESGOS'!$Z$160="Moderado"),CONCATENATE("R",'MAPA DE RIESGOS'!$H$160),"")</f>
        <v/>
      </c>
      <c r="AI8" s="311" t="str">
        <f>IF(AND('MAPA DE RIESGOS'!$V$166="Muy Alta",'MAPA DE RIESGOS'!$Z$166="Moderado"),CONCATENATE("R",'MAPA DE RIESGOS'!$H$166),"")</f>
        <v/>
      </c>
      <c r="AJ8" s="311" t="str">
        <f>IF(AND('MAPA DE RIESGOS'!$V$172="Muy Alta",'MAPA DE RIESGOS'!$Z$172="Moderado"),CONCATENATE("R",'MAPA DE RIESGOS'!$H$172),"")</f>
        <v/>
      </c>
      <c r="AK8" s="311" t="str">
        <f>IF(AND('MAPA DE RIESGOS'!$V$178="Muy Alta",'MAPA DE RIESGOS'!$Z$178="Moderado"),CONCATENATE("R",'MAPA DE RIESGOS'!$H$178),"")</f>
        <v/>
      </c>
      <c r="AL8" s="311" t="str">
        <f>IF(AND('MAPA DE RIESGOS'!$V$184="Muy Alta",'MAPA DE RIESGOS'!$Z$184="Moderado"),CONCATENATE("R",'MAPA DE RIESGOS'!$H$184),"")</f>
        <v/>
      </c>
      <c r="AM8" s="304" t="str">
        <f>IF(AND('MAPA DE RIESGOS'!$V$190="Muy Alta",'MAPA DE RIESGOS'!$Z$190="Moderado"),CONCATENATE("R",'MAPA DE RIESGOS'!$H$190),"")</f>
        <v/>
      </c>
      <c r="AN8" s="301" t="str">
        <f>IF(AND('MAPA DE RIESGOS'!$V$136="Muy Alta",'MAPA DE RIESGOS'!$Z$136="Mayor"),CONCATENATE("R",'MAPA DE RIESGOS'!$H$136),"")</f>
        <v/>
      </c>
      <c r="AO8" s="311" t="str">
        <f>IF(AND('MAPA DE RIESGOS'!$V$142="Muy Alta",'MAPA DE RIESGOS'!$Z$142="Mayor"),CONCATENATE("R",'MAPA DE RIESGOS'!$H$142),"")</f>
        <v/>
      </c>
      <c r="AP8" s="311" t="str">
        <f>IF(AND('MAPA DE RIESGOS'!$V$148="Muy Alta",'MAPA DE RIESGOS'!$Z$148="Mayor"),CONCATENATE("R",'MAPA DE RIESGOS'!$H$148),"")</f>
        <v/>
      </c>
      <c r="AQ8" s="311" t="str">
        <f>IF(AND('MAPA DE RIESGOS'!$V$154="Muy Alta",'MAPA DE RIESGOS'!$Z$154="Mayor"),CONCATENATE("R",'MAPA DE RIESGOS'!$H$154),"")</f>
        <v/>
      </c>
      <c r="AR8" s="311" t="str">
        <f>IF(AND('MAPA DE RIESGOS'!$V$160="Muy Alta",'MAPA DE RIESGOS'!$Z$160="Mayor"),CONCATENATE("R",'MAPA DE RIESGOS'!$H$160),"")</f>
        <v/>
      </c>
      <c r="AS8" s="311" t="str">
        <f>IF(AND('MAPA DE RIESGOS'!$V$166="Muy Alta",'MAPA DE RIESGOS'!$Z$166="Mayor"),CONCATENATE("R",'MAPA DE RIESGOS'!$H$166),"")</f>
        <v/>
      </c>
      <c r="AT8" s="311" t="str">
        <f>IF(AND('MAPA DE RIESGOS'!$V$172="Muy Alta",'MAPA DE RIESGOS'!$Z$172="Mayor"),CONCATENATE("R",'MAPA DE RIESGOS'!$H$172),"")</f>
        <v/>
      </c>
      <c r="AU8" s="311" t="str">
        <f>IF(AND('MAPA DE RIESGOS'!$V$178="Muy Alta",'MAPA DE RIESGOS'!$Z$178="Mayor"),CONCATENATE("R",'MAPA DE RIESGOS'!$H$178),"")</f>
        <v/>
      </c>
      <c r="AV8" s="311" t="str">
        <f>IF(AND('MAPA DE RIESGOS'!$V$184="Muy Alta",'MAPA DE RIESGOS'!$Z$184="Mayor"),CONCATENATE("R",'MAPA DE RIESGOS'!$H$184),"")</f>
        <v/>
      </c>
      <c r="AW8" s="304" t="str">
        <f>IF(AND('MAPA DE RIESGOS'!$V$190="Muy Alta",'MAPA DE RIESGOS'!$Z$190="Mayor"),CONCATENATE("R",'MAPA DE RIESGOS'!$H$190),"")</f>
        <v/>
      </c>
      <c r="AX8" s="307" t="str">
        <f>IF(AND('MAPA DE RIESGOS'!$V$136="Muy Alta",'MAPA DE RIESGOS'!$Z$136="Catastrófico"),CONCATENATE("R",'MAPA DE RIESGOS'!$H$136),"")</f>
        <v/>
      </c>
      <c r="AY8" s="312" t="str">
        <f>IF(AND('MAPA DE RIESGOS'!$V$142="Muy Alta",'MAPA DE RIESGOS'!$Z$142="Catastrófico"),CONCATENATE("R",'MAPA DE RIESGOS'!$H$142),"")</f>
        <v/>
      </c>
      <c r="AZ8" s="312" t="str">
        <f>IF(AND('MAPA DE RIESGOS'!$V$148="Muy Alta",'MAPA DE RIESGOS'!$Z$148="Catastrófico"),CONCATENATE("R",'MAPA DE RIESGOS'!$H$148),"")</f>
        <v/>
      </c>
      <c r="BA8" s="312" t="str">
        <f>IF(AND('MAPA DE RIESGOS'!$V$154="Muy Alta",'MAPA DE RIESGOS'!$Z$154="Catastrófico"),CONCATENATE("R",'MAPA DE RIESGOS'!$H$154),"")</f>
        <v/>
      </c>
      <c r="BB8" s="312" t="str">
        <f>IF(AND('MAPA DE RIESGOS'!$V$160="Muy Alta",'MAPA DE RIESGOS'!$Z$160="Catastrófico"),CONCATENATE("R",'MAPA DE RIESGOS'!$H$160),"")</f>
        <v/>
      </c>
      <c r="BC8" s="312" t="str">
        <f>IF(AND('MAPA DE RIESGOS'!$V$166="Muy Alta",'MAPA DE RIESGOS'!$Z$166="Catastrófico"),CONCATENATE("R",'MAPA DE RIESGOS'!$H$166),"")</f>
        <v/>
      </c>
      <c r="BD8" s="312" t="str">
        <f>IF(AND('MAPA DE RIESGOS'!$V$172="Muy Alta",'MAPA DE RIESGOS'!$Z$172="Catastrófico"),CONCATENATE("R",'MAPA DE RIESGOS'!$H$172),"")</f>
        <v/>
      </c>
      <c r="BE8" s="312" t="str">
        <f>IF(AND('MAPA DE RIESGOS'!$V$178="Muy Alta",'MAPA DE RIESGOS'!$Z$178="Catastrófico"),CONCATENATE("R",'MAPA DE RIESGOS'!$H$178),"")</f>
        <v/>
      </c>
      <c r="BF8" s="312" t="str">
        <f>IF(AND('MAPA DE RIESGOS'!$V$184="Muy Alta",'MAPA DE RIESGOS'!$Z$184="Catastrófico"),CONCATENATE("R",'MAPA DE RIESGOS'!$H$184),"")</f>
        <v/>
      </c>
      <c r="BG8" s="310" t="str">
        <f>IF(AND('MAPA DE RIESGOS'!$V$190="Muy Alta",'MAPA DE RIESGOS'!$Z$190="Catastrófico"),CONCATENATE("R",'MAPA DE RIESGOS'!$H$190),"")</f>
        <v/>
      </c>
      <c r="BH8" s="67"/>
      <c r="BI8" s="702"/>
      <c r="BJ8" s="703"/>
      <c r="BK8" s="703"/>
      <c r="BL8" s="703"/>
      <c r="BM8" s="703"/>
      <c r="BN8" s="704"/>
    </row>
    <row r="9" spans="1:66" ht="34.5" customHeight="1">
      <c r="B9" s="688"/>
      <c r="C9" s="688"/>
      <c r="D9" s="689"/>
      <c r="E9" s="693"/>
      <c r="F9" s="694"/>
      <c r="G9" s="694"/>
      <c r="H9" s="694"/>
      <c r="I9" s="695"/>
      <c r="J9" s="301" t="str">
        <f>IF(AND('MAPA DE RIESGOS'!$V$196="Muy Alta",'MAPA DE RIESGOS'!$Z$196="Leve"),CONCATENATE("R",'MAPA DE RIESGOS'!$H$196),"")</f>
        <v/>
      </c>
      <c r="K9" s="311" t="str">
        <f>IF(AND('MAPA DE RIESGOS'!$V$202="Muy Alta",'MAPA DE RIESGOS'!$Z$202="Leve"),CONCATENATE("R",'MAPA DE RIESGOS'!$H$202),"")</f>
        <v/>
      </c>
      <c r="L9" s="311" t="str">
        <f>IF(AND('MAPA DE RIESGOS'!$V$208="Muy Alta",'MAPA DE RIESGOS'!$Z$208="Leve"),CONCATENATE("R",'MAPA DE RIESGOS'!$H$208),"")</f>
        <v/>
      </c>
      <c r="M9" s="311" t="str">
        <f>IF(AND('MAPA DE RIESGOS'!$V$214="Muy Alta",'MAPA DE RIESGOS'!$Z$214="Leve"),CONCATENATE("R",'MAPA DE RIESGOS'!$H$214),"")</f>
        <v/>
      </c>
      <c r="N9" s="311" t="str">
        <f>IF(AND('MAPA DE RIESGOS'!$V$220="Muy Alta",'MAPA DE RIESGOS'!$Z$220="Leve"),CONCATENATE("R",'MAPA DE RIESGOS'!$H$220),"")</f>
        <v/>
      </c>
      <c r="O9" s="311" t="str">
        <f>IF(AND('MAPA DE RIESGOS'!$V$226="Muy Alta",'MAPA DE RIESGOS'!$Z$226="Leve"),CONCATENATE("R",'MAPA DE RIESGOS'!$H$226),"")</f>
        <v/>
      </c>
      <c r="P9" s="311" t="str">
        <f>IF(AND('MAPA DE RIESGOS'!$V$232="Muy Alta",'MAPA DE RIESGOS'!$Z$232="Leve"),CONCATENATE("R",'MAPA DE RIESGOS'!$H$232),"")</f>
        <v/>
      </c>
      <c r="Q9" s="311" t="str">
        <f>IF(AND('MAPA DE RIESGOS'!$V$238="Muy Alta",'MAPA DE RIESGOS'!$Z$238="Leve"),CONCATENATE("R",'MAPA DE RIESGOS'!$H$238),"")</f>
        <v/>
      </c>
      <c r="R9" s="311" t="str">
        <f>IF(AND('MAPA DE RIESGOS'!$V$244="Muy Alta",'MAPA DE RIESGOS'!$Z$244="Leve"),CONCATENATE("R",'MAPA DE RIESGOS'!$H$244),"")</f>
        <v/>
      </c>
      <c r="S9" s="304" t="str">
        <f>IF(AND('MAPA DE RIESGOS'!$V$250="Muy Alta",'MAPA DE RIESGOS'!$Z$250="Leve"),CONCATENATE("R",'MAPA DE RIESGOS'!$H$250),"")</f>
        <v/>
      </c>
      <c r="T9" s="301" t="str">
        <f>IF(AND('MAPA DE RIESGOS'!$V$196="Muy Alta",'MAPA DE RIESGOS'!$Z$196="Menor"),CONCATENATE("R",'MAPA DE RIESGOS'!$H$196),"")</f>
        <v/>
      </c>
      <c r="U9" s="311" t="str">
        <f>IF(AND('MAPA DE RIESGOS'!$V$202="Muy Alta",'MAPA DE RIESGOS'!$Z$202="Menor"),CONCATENATE("R",'MAPA DE RIESGOS'!$H$202),"")</f>
        <v/>
      </c>
      <c r="V9" s="311" t="str">
        <f>IF(AND('MAPA DE RIESGOS'!$V$208="Muy Alta",'MAPA DE RIESGOS'!$Z$208="Menor"),CONCATENATE("R",'MAPA DE RIESGOS'!$H$208),"")</f>
        <v/>
      </c>
      <c r="W9" s="311" t="str">
        <f>IF(AND('MAPA DE RIESGOS'!$V$214="Muy Alta",'MAPA DE RIESGOS'!$Z$214="Menor"),CONCATENATE("R",'MAPA DE RIESGOS'!$H$214),"")</f>
        <v/>
      </c>
      <c r="X9" s="311" t="str">
        <f>IF(AND('MAPA DE RIESGOS'!$V$220="Muy Alta",'MAPA DE RIESGOS'!$Z$220="Menor"),CONCATENATE("R",'MAPA DE RIESGOS'!$H$220),"")</f>
        <v/>
      </c>
      <c r="Y9" s="311" t="str">
        <f>IF(AND('MAPA DE RIESGOS'!$V$226="Muy Alta",'MAPA DE RIESGOS'!$Z$226="Menor"),CONCATENATE("R",'MAPA DE RIESGOS'!$H$226),"")</f>
        <v/>
      </c>
      <c r="Z9" s="311" t="str">
        <f>IF(AND('MAPA DE RIESGOS'!$V$232="Muy Alta",'MAPA DE RIESGOS'!$Z$232="Menor"),CONCATENATE("R",'MAPA DE RIESGOS'!$H$232),"")</f>
        <v/>
      </c>
      <c r="AA9" s="311" t="str">
        <f>IF(AND('MAPA DE RIESGOS'!$V$238="Muy Alta",'MAPA DE RIESGOS'!$Z$238="Menor"),CONCATENATE("R",'MAPA DE RIESGOS'!$H$238),"")</f>
        <v/>
      </c>
      <c r="AB9" s="311" t="str">
        <f>IF(AND('MAPA DE RIESGOS'!$V$244="Muy Alta",'MAPA DE RIESGOS'!$Z$244="Menor"),CONCATENATE("R",'MAPA DE RIESGOS'!$H$244),"")</f>
        <v/>
      </c>
      <c r="AC9" s="304" t="str">
        <f>IF(AND('MAPA DE RIESGOS'!$V$250="Muy Alta",'MAPA DE RIESGOS'!$Z$250="Menor"),CONCATENATE("R",'MAPA DE RIESGOS'!$H$250),"")</f>
        <v/>
      </c>
      <c r="AD9" s="301" t="str">
        <f>IF(AND('MAPA DE RIESGOS'!$V$196="Muy Alta",'MAPA DE RIESGOS'!$Z$196="Moderado"),CONCATENATE("R",'MAPA DE RIESGOS'!$H$196),"")</f>
        <v/>
      </c>
      <c r="AE9" s="311" t="str">
        <f>IF(AND('MAPA DE RIESGOS'!$V$202="Muy Alta",'MAPA DE RIESGOS'!$Z$202="Moderado"),CONCATENATE("R",'MAPA DE RIESGOS'!$H$202),"")</f>
        <v/>
      </c>
      <c r="AF9" s="311" t="str">
        <f>IF(AND('MAPA DE RIESGOS'!$V$208="Muy Alta",'MAPA DE RIESGOS'!$Z$208="Moderado"),CONCATENATE("R",'MAPA DE RIESGOS'!$H$208),"")</f>
        <v/>
      </c>
      <c r="AG9" s="311" t="str">
        <f>IF(AND('MAPA DE RIESGOS'!$V$214="Muy Alta",'MAPA DE RIESGOS'!$Z$214="Moderado"),CONCATENATE("R",'MAPA DE RIESGOS'!$H$214),"")</f>
        <v/>
      </c>
      <c r="AH9" s="311" t="str">
        <f>IF(AND('MAPA DE RIESGOS'!$V$220="Muy Alta",'MAPA DE RIESGOS'!$Z$220="Moderado"),CONCATENATE("R",'MAPA DE RIESGOS'!$H$220),"")</f>
        <v/>
      </c>
      <c r="AI9" s="311" t="str">
        <f>IF(AND('MAPA DE RIESGOS'!$V$226="Muy Alta",'MAPA DE RIESGOS'!$Z$226="Moderado"),CONCATENATE("R",'MAPA DE RIESGOS'!$H$226),"")</f>
        <v/>
      </c>
      <c r="AJ9" s="311" t="str">
        <f>IF(AND('MAPA DE RIESGOS'!$V$232="Muy Alta",'MAPA DE RIESGOS'!$Z$232="Moderado"),CONCATENATE("R",'MAPA DE RIESGOS'!$H$232),"")</f>
        <v/>
      </c>
      <c r="AK9" s="311" t="str">
        <f>IF(AND('MAPA DE RIESGOS'!$V$238="Muy Alta",'MAPA DE RIESGOS'!$Z$238="Moderado"),CONCATENATE("R",'MAPA DE RIESGOS'!$H$238),"")</f>
        <v/>
      </c>
      <c r="AL9" s="311" t="str">
        <f>IF(AND('MAPA DE RIESGOS'!$V$244="Muy Alta",'MAPA DE RIESGOS'!$Z$244="Moderado"),CONCATENATE("R",'MAPA DE RIESGOS'!$H$244),"")</f>
        <v/>
      </c>
      <c r="AM9" s="304" t="str">
        <f>IF(AND('MAPA DE RIESGOS'!$V$250="Muy Alta",'MAPA DE RIESGOS'!$Z$250="Moderado"),CONCATENATE("R",'MAPA DE RIESGOS'!$H$250),"")</f>
        <v/>
      </c>
      <c r="AN9" s="301" t="str">
        <f>IF(AND('MAPA DE RIESGOS'!$V$196="Muy Alta",'MAPA DE RIESGOS'!$Z$196="Mayor"),CONCATENATE("R",'MAPA DE RIESGOS'!$H$196),"")</f>
        <v/>
      </c>
      <c r="AO9" s="311" t="str">
        <f>IF(AND('MAPA DE RIESGOS'!$V$202="Muy Alta",'MAPA DE RIESGOS'!$Z$202="Mayor"),CONCATENATE("R",'MAPA DE RIESGOS'!$H$202),"")</f>
        <v/>
      </c>
      <c r="AP9" s="311" t="str">
        <f>IF(AND('MAPA DE RIESGOS'!$V$208="Muy Alta",'MAPA DE RIESGOS'!$Z$208="Mayor"),CONCATENATE("R",'MAPA DE RIESGOS'!$H$208),"")</f>
        <v/>
      </c>
      <c r="AQ9" s="311" t="str">
        <f>IF(AND('MAPA DE RIESGOS'!$V$214="Muy Alta",'MAPA DE RIESGOS'!$Z$214="Mayor"),CONCATENATE("R",'MAPA DE RIESGOS'!$H$214),"")</f>
        <v/>
      </c>
      <c r="AR9" s="311" t="str">
        <f>IF(AND('MAPA DE RIESGOS'!$V$220="Muy Alta",'MAPA DE RIESGOS'!$Z$220="Mayor"),CONCATENATE("R",'MAPA DE RIESGOS'!$H$220),"")</f>
        <v/>
      </c>
      <c r="AS9" s="311" t="str">
        <f>IF(AND('MAPA DE RIESGOS'!$V$226="Muy Alta",'MAPA DE RIESGOS'!$Z$226="Mayor"),CONCATENATE("R",'MAPA DE RIESGOS'!$H$226),"")</f>
        <v/>
      </c>
      <c r="AT9" s="311" t="str">
        <f>IF(AND('MAPA DE RIESGOS'!$V$232="Muy Alta",'MAPA DE RIESGOS'!$Z$232="Mayor"),CONCATENATE("R",'MAPA DE RIESGOS'!$H$232),"")</f>
        <v/>
      </c>
      <c r="AU9" s="311" t="str">
        <f>IF(AND('MAPA DE RIESGOS'!$V$238="Muy Alta",'MAPA DE RIESGOS'!$Z$238="Mayor"),CONCATENATE("R",'MAPA DE RIESGOS'!$H$238),"")</f>
        <v/>
      </c>
      <c r="AV9" s="311" t="str">
        <f>IF(AND('MAPA DE RIESGOS'!$V$244="Muy Alta",'MAPA DE RIESGOS'!$Z$244="Mayor"),CONCATENATE("R",'MAPA DE RIESGOS'!$H$244),"")</f>
        <v/>
      </c>
      <c r="AW9" s="304" t="str">
        <f>IF(AND('MAPA DE RIESGOS'!$V$250="Muy Alta",'MAPA DE RIESGOS'!$Z$250="Mayor"),CONCATENATE("R",'MAPA DE RIESGOS'!$H$250),"")</f>
        <v/>
      </c>
      <c r="AX9" s="307" t="str">
        <f>IF(AND('MAPA DE RIESGOS'!$V$196="Muy Alta",'MAPA DE RIESGOS'!$Z$196="Catastrófico"),CONCATENATE("R",'MAPA DE RIESGOS'!$H$196),"")</f>
        <v/>
      </c>
      <c r="AY9" s="312" t="str">
        <f>IF(AND('MAPA DE RIESGOS'!$V$202="Muy Alta",'MAPA DE RIESGOS'!$Z$202="Catastrófico"),CONCATENATE("R",'MAPA DE RIESGOS'!$H$202),"")</f>
        <v/>
      </c>
      <c r="AZ9" s="312" t="str">
        <f>IF(AND('MAPA DE RIESGOS'!$V$208="Muy Alta",'MAPA DE RIESGOS'!$Z$208="Catastrófico"),CONCATENATE("R",'MAPA DE RIESGOS'!$H$208),"")</f>
        <v/>
      </c>
      <c r="BA9" s="312" t="str">
        <f>IF(AND('MAPA DE RIESGOS'!$V$214="Muy Alta",'MAPA DE RIESGOS'!$Z$214="Catastrófico"),CONCATENATE("R",'MAPA DE RIESGOS'!$H$214),"")</f>
        <v/>
      </c>
      <c r="BB9" s="312" t="str">
        <f>IF(AND('MAPA DE RIESGOS'!$V$220="Muy Alta",'MAPA DE RIESGOS'!$Z$220="Catastrófico"),CONCATENATE("R",'MAPA DE RIESGOS'!$H$220),"")</f>
        <v/>
      </c>
      <c r="BC9" s="312" t="str">
        <f>IF(AND('MAPA DE RIESGOS'!$V$226="Muy Alta",'MAPA DE RIESGOS'!$Z$226="Catastrófico"),CONCATENATE("R",'MAPA DE RIESGOS'!$H$226),"")</f>
        <v/>
      </c>
      <c r="BD9" s="312" t="str">
        <f>IF(AND('MAPA DE RIESGOS'!$V$232="Muy Alta",'MAPA DE RIESGOS'!$Z$232="Catastrófico"),CONCATENATE("R",'MAPA DE RIESGOS'!$H$232),"")</f>
        <v/>
      </c>
      <c r="BE9" s="312" t="str">
        <f>IF(AND('MAPA DE RIESGOS'!$V$238="Muy Alta",'MAPA DE RIESGOS'!$Z$238="Catastrófico"),CONCATENATE("R",'MAPA DE RIESGOS'!$H$238),"")</f>
        <v/>
      </c>
      <c r="BF9" s="312" t="str">
        <f>IF(AND('MAPA DE RIESGOS'!$V$244="Muy Alta",'MAPA DE RIESGOS'!$Z$244="Catastrófico"),CONCATENATE("R",'MAPA DE RIESGOS'!$H$244),"")</f>
        <v/>
      </c>
      <c r="BG9" s="310" t="str">
        <f>IF(AND('MAPA DE RIESGOS'!$V$250="Muy Alta",'MAPA DE RIESGOS'!$Z$250="Catastrófico"),CONCATENATE("R",'MAPA DE RIESGOS'!$H$250),"")</f>
        <v/>
      </c>
      <c r="BH9" s="67"/>
      <c r="BI9" s="702"/>
      <c r="BJ9" s="703"/>
      <c r="BK9" s="703"/>
      <c r="BL9" s="703"/>
      <c r="BM9" s="703"/>
      <c r="BN9" s="704"/>
    </row>
    <row r="10" spans="1:66" ht="34.5" customHeight="1">
      <c r="B10" s="688"/>
      <c r="C10" s="688"/>
      <c r="D10" s="689"/>
      <c r="E10" s="693"/>
      <c r="F10" s="694"/>
      <c r="G10" s="694"/>
      <c r="H10" s="694"/>
      <c r="I10" s="695"/>
      <c r="J10" s="301" t="str">
        <f>IF(AND('MAPA DE RIESGOS'!$V$256="Muy Alta",'MAPA DE RIESGOS'!$Z$256="Leve"),CONCATENATE("R",'MAPA DE RIESGOS'!$H$256),"")</f>
        <v/>
      </c>
      <c r="K10" s="311" t="str">
        <f>IF(AND('MAPA DE RIESGOS'!$V$262="Muy Alta",'MAPA DE RIESGOS'!$Z$262="Leve"),CONCATENATE("R",'MAPA DE RIESGOS'!$H$262),"")</f>
        <v/>
      </c>
      <c r="L10" s="311" t="str">
        <f>IF(AND('MAPA DE RIESGOS'!$V$268="Muy Alta",'MAPA DE RIESGOS'!$Z$268="Leve"),CONCATENATE("R",'MAPA DE RIESGOS'!$H$268),"")</f>
        <v/>
      </c>
      <c r="M10" s="311" t="str">
        <f>IF(AND('MAPA DE RIESGOS'!$V$274="Muy Alta",'MAPA DE RIESGOS'!$Z$274="Leve"),CONCATENATE("R",'MAPA DE RIESGOS'!$H$274),"")</f>
        <v/>
      </c>
      <c r="N10" s="311" t="str">
        <f>IF(AND('MAPA DE RIESGOS'!$V$280="Muy Alta",'MAPA DE RIESGOS'!$Z$280="Leve"),CONCATENATE("R",'MAPA DE RIESGOS'!$H$280),"")</f>
        <v/>
      </c>
      <c r="O10" s="311" t="str">
        <f>IF(AND('MAPA DE RIESGOS'!$V$286="Muy Alta",'MAPA DE RIESGOS'!$Z$286="Leve"),CONCATENATE("R",'MAPA DE RIESGOS'!$H$286),"")</f>
        <v/>
      </c>
      <c r="P10" s="311" t="str">
        <f>IF(AND('MAPA DE RIESGOS'!$V$292="Muy Alta",'MAPA DE RIESGOS'!$Z$292="Leve"),CONCATENATE("R",'MAPA DE RIESGOS'!$H$292),"")</f>
        <v/>
      </c>
      <c r="Q10" s="311" t="str">
        <f>IF(AND('MAPA DE RIESGOS'!$V$298="Muy Alta",'MAPA DE RIESGOS'!$Z$298="Leve"),CONCATENATE("R",'MAPA DE RIESGOS'!$H$298),"")</f>
        <v/>
      </c>
      <c r="R10" s="311" t="str">
        <f>IF(AND('MAPA DE RIESGOS'!$V$304="Muy Alta",'MAPA DE RIESGOS'!$Z$304="Leve"),CONCATENATE("R",'MAPA DE RIESGOS'!$H$304),"")</f>
        <v/>
      </c>
      <c r="S10" s="304" t="str">
        <f>IF(AND('MAPA DE RIESGOS'!$V$310="Muy Alta",'MAPA DE RIESGOS'!$Z$310="Leve"),CONCATENATE("R",'MAPA DE RIESGOS'!$H$310),"")</f>
        <v/>
      </c>
      <c r="T10" s="301" t="str">
        <f>IF(AND('MAPA DE RIESGOS'!$V$256="Muy Alta",'MAPA DE RIESGOS'!$Z$256="Menor"),CONCATENATE("R",'MAPA DE RIESGOS'!$H$256),"")</f>
        <v/>
      </c>
      <c r="U10" s="311" t="str">
        <f>IF(AND('MAPA DE RIESGOS'!$V$262="Muy Alta",'MAPA DE RIESGOS'!$Z$262="Menor"),CONCATENATE("R",'MAPA DE RIESGOS'!$H$262),"")</f>
        <v/>
      </c>
      <c r="V10" s="311" t="str">
        <f>IF(AND('MAPA DE RIESGOS'!$V$268="Muy Alta",'MAPA DE RIESGOS'!$Z$268="Menor"),CONCATENATE("R",'MAPA DE RIESGOS'!$H$268),"")</f>
        <v/>
      </c>
      <c r="W10" s="311" t="str">
        <f>IF(AND('MAPA DE RIESGOS'!$V$274="Muy Alta",'MAPA DE RIESGOS'!$Z$274="Menor"),CONCATENATE("R",'MAPA DE RIESGOS'!$H$274),"")</f>
        <v/>
      </c>
      <c r="X10" s="311" t="str">
        <f>IF(AND('MAPA DE RIESGOS'!$V$280="Muy Alta",'MAPA DE RIESGOS'!$Z$280="Menor"),CONCATENATE("R",'MAPA DE RIESGOS'!$H$280),"")</f>
        <v/>
      </c>
      <c r="Y10" s="311" t="str">
        <f>IF(AND('MAPA DE RIESGOS'!$V$286="Muy Alta",'MAPA DE RIESGOS'!$Z$286="Menor"),CONCATENATE("R",'MAPA DE RIESGOS'!$H$286),"")</f>
        <v/>
      </c>
      <c r="Z10" s="311" t="str">
        <f>IF(AND('MAPA DE RIESGOS'!$V$292="Muy Alta",'MAPA DE RIESGOS'!$Z$292="Menor"),CONCATENATE("R",'MAPA DE RIESGOS'!$H$292),"")</f>
        <v/>
      </c>
      <c r="AA10" s="311" t="str">
        <f>IF(AND('MAPA DE RIESGOS'!$V$298="Muy Alta",'MAPA DE RIESGOS'!$Z$298="Menor"),CONCATENATE("R",'MAPA DE RIESGOS'!$H$298),"")</f>
        <v/>
      </c>
      <c r="AB10" s="311" t="str">
        <f>IF(AND('MAPA DE RIESGOS'!$V$304="Muy Alta",'MAPA DE RIESGOS'!$Z$304="Menor"),CONCATENATE("R",'MAPA DE RIESGOS'!$H$304),"")</f>
        <v/>
      </c>
      <c r="AC10" s="304" t="str">
        <f>IF(AND('MAPA DE RIESGOS'!$V$310="Muy Alta",'MAPA DE RIESGOS'!$Z$310="Menor"),CONCATENATE("R",'MAPA DE RIESGOS'!$H$310),"")</f>
        <v/>
      </c>
      <c r="AD10" s="301" t="str">
        <f>IF(AND('MAPA DE RIESGOS'!$V$256="Muy Alta",'MAPA DE RIESGOS'!$Z$256="Moderado"),CONCATENATE("R",'MAPA DE RIESGOS'!$H$256),"")</f>
        <v/>
      </c>
      <c r="AE10" s="311" t="str">
        <f>IF(AND('MAPA DE RIESGOS'!$V$262="Muy Alta",'MAPA DE RIESGOS'!$Z$262="Moderado"),CONCATENATE("R",'MAPA DE RIESGOS'!$H$262),"")</f>
        <v/>
      </c>
      <c r="AF10" s="311" t="str">
        <f>IF(AND('MAPA DE RIESGOS'!$V$268="Muy Alta",'MAPA DE RIESGOS'!$Z$268="Moderado"),CONCATENATE("R",'MAPA DE RIESGOS'!$H$268),"")</f>
        <v/>
      </c>
      <c r="AG10" s="311" t="str">
        <f>IF(AND('MAPA DE RIESGOS'!$V$274="Muy Alta",'MAPA DE RIESGOS'!$Z$274="Moderado"),CONCATENATE("R",'MAPA DE RIESGOS'!$H$274),"")</f>
        <v/>
      </c>
      <c r="AH10" s="311" t="str">
        <f>IF(AND('MAPA DE RIESGOS'!$V$280="Muy Alta",'MAPA DE RIESGOS'!$Z$280="Moderado"),CONCATENATE("R",'MAPA DE RIESGOS'!$H$280),"")</f>
        <v/>
      </c>
      <c r="AI10" s="311" t="str">
        <f>IF(AND('MAPA DE RIESGOS'!$V$286="Muy Alta",'MAPA DE RIESGOS'!$Z$286="Moderado"),CONCATENATE("R",'MAPA DE RIESGOS'!$H$286),"")</f>
        <v/>
      </c>
      <c r="AJ10" s="311" t="str">
        <f>IF(AND('MAPA DE RIESGOS'!$V$292="Muy Alta",'MAPA DE RIESGOS'!$Z$292="Moderado"),CONCATENATE("R",'MAPA DE RIESGOS'!$H$292),"")</f>
        <v/>
      </c>
      <c r="AK10" s="311" t="str">
        <f>IF(AND('MAPA DE RIESGOS'!$V$298="Muy Alta",'MAPA DE RIESGOS'!$Z$298="Moderado"),CONCATENATE("R",'MAPA DE RIESGOS'!$H$298),"")</f>
        <v/>
      </c>
      <c r="AL10" s="311" t="str">
        <f>IF(AND('MAPA DE RIESGOS'!$V$304="Muy Alta",'MAPA DE RIESGOS'!$Z$304="Moderado"),CONCATENATE("R",'MAPA DE RIESGOS'!$H$304),"")</f>
        <v/>
      </c>
      <c r="AM10" s="304" t="str">
        <f>IF(AND('MAPA DE RIESGOS'!$V$310="Muy Alta",'MAPA DE RIESGOS'!$Z$310="Moderado"),CONCATENATE("R",'MAPA DE RIESGOS'!$H$310),"")</f>
        <v/>
      </c>
      <c r="AN10" s="301" t="str">
        <f>IF(AND('MAPA DE RIESGOS'!$V$256="Muy Alta",'MAPA DE RIESGOS'!$Z$256="Mayor"),CONCATENATE("R",'MAPA DE RIESGOS'!$H$256),"")</f>
        <v/>
      </c>
      <c r="AO10" s="311" t="str">
        <f>IF(AND('MAPA DE RIESGOS'!$V$262="Muy Alta",'MAPA DE RIESGOS'!$Z$262="Mayor"),CONCATENATE("R",'MAPA DE RIESGOS'!$H$262),"")</f>
        <v/>
      </c>
      <c r="AP10" s="311" t="str">
        <f>IF(AND('MAPA DE RIESGOS'!$V$268="Muy Alta",'MAPA DE RIESGOS'!$Z$268="Mayor"),CONCATENATE("R",'MAPA DE RIESGOS'!$H$268),"")</f>
        <v/>
      </c>
      <c r="AQ10" s="311" t="str">
        <f>IF(AND('MAPA DE RIESGOS'!$V$274="Muy Alta",'MAPA DE RIESGOS'!$Z$274="Mayor"),CONCATENATE("R",'MAPA DE RIESGOS'!$H$274),"")</f>
        <v/>
      </c>
      <c r="AR10" s="311" t="str">
        <f>IF(AND('MAPA DE RIESGOS'!$V$280="Muy Alta",'MAPA DE RIESGOS'!$Z$280="Mayor"),CONCATENATE("R",'MAPA DE RIESGOS'!$H$280),"")</f>
        <v/>
      </c>
      <c r="AS10" s="311" t="str">
        <f>IF(AND('MAPA DE RIESGOS'!$V$286="Muy Alta",'MAPA DE RIESGOS'!$Z$286="Mayor"),CONCATENATE("R",'MAPA DE RIESGOS'!$H$286),"")</f>
        <v/>
      </c>
      <c r="AT10" s="311" t="str">
        <f>IF(AND('MAPA DE RIESGOS'!$V$292="Muy Alta",'MAPA DE RIESGOS'!$Z$292="Mayor"),CONCATENATE("R",'MAPA DE RIESGOS'!$H$292),"")</f>
        <v/>
      </c>
      <c r="AU10" s="311" t="str">
        <f>IF(AND('MAPA DE RIESGOS'!$V$298="Muy Alta",'MAPA DE RIESGOS'!$Z$298="Mayor"),CONCATENATE("R",'MAPA DE RIESGOS'!$H$298),"")</f>
        <v/>
      </c>
      <c r="AV10" s="311" t="str">
        <f>IF(AND('MAPA DE RIESGOS'!$V$304="Muy Alta",'MAPA DE RIESGOS'!$Z$304="Mayor"),CONCATENATE("R",'MAPA DE RIESGOS'!$H$304),"")</f>
        <v/>
      </c>
      <c r="AW10" s="304" t="str">
        <f>IF(AND('MAPA DE RIESGOS'!$V$310="Muy Alta",'MAPA DE RIESGOS'!$Z$310="Mayor"),CONCATENATE("R",'MAPA DE RIESGOS'!$H$310),"")</f>
        <v/>
      </c>
      <c r="AX10" s="307" t="str">
        <f>IF(AND('MAPA DE RIESGOS'!$V$256="Muy Alta",'MAPA DE RIESGOS'!$Z$256="Catastrófico"),CONCATENATE("R",'MAPA DE RIESGOS'!$H$256),"")</f>
        <v/>
      </c>
      <c r="AY10" s="312" t="str">
        <f>IF(AND('MAPA DE RIESGOS'!$V$262="Muy Alta",'MAPA DE RIESGOS'!$Z$262="Catastrófico"),CONCATENATE("R",'MAPA DE RIESGOS'!$H$262),"")</f>
        <v/>
      </c>
      <c r="AZ10" s="312" t="str">
        <f>IF(AND('MAPA DE RIESGOS'!$V$268="Muy Alta",'MAPA DE RIESGOS'!$Z$268="Catastrófico"),CONCATENATE("R",'MAPA DE RIESGOS'!$H$268),"")</f>
        <v/>
      </c>
      <c r="BA10" s="312" t="str">
        <f>IF(AND('MAPA DE RIESGOS'!$V$274="Muy Alta",'MAPA DE RIESGOS'!$Z$274="Catastrófico"),CONCATENATE("R",'MAPA DE RIESGOS'!$H$274),"")</f>
        <v/>
      </c>
      <c r="BB10" s="312" t="str">
        <f>IF(AND('MAPA DE RIESGOS'!$V$280="Muy Alta",'MAPA DE RIESGOS'!$Z$280="Catastrófico"),CONCATENATE("R",'MAPA DE RIESGOS'!$H$280),"")</f>
        <v/>
      </c>
      <c r="BC10" s="312" t="str">
        <f>IF(AND('MAPA DE RIESGOS'!$V$286="Muy Alta",'MAPA DE RIESGOS'!$Z$286="Catastrófico"),CONCATENATE("R",'MAPA DE RIESGOS'!$H$286),"")</f>
        <v/>
      </c>
      <c r="BD10" s="312" t="str">
        <f>IF(AND('MAPA DE RIESGOS'!$V$292="Muy Alta",'MAPA DE RIESGOS'!$Z$292="Catastrófico"),CONCATENATE("R",'MAPA DE RIESGOS'!$H$292),"")</f>
        <v/>
      </c>
      <c r="BE10" s="312" t="str">
        <f>IF(AND('MAPA DE RIESGOS'!$V$298="Muy Alta",'MAPA DE RIESGOS'!$Z$298="Catastrófico"),CONCATENATE("R",'MAPA DE RIESGOS'!$H$298),"")</f>
        <v/>
      </c>
      <c r="BF10" s="312" t="str">
        <f>IF(AND('MAPA DE RIESGOS'!$V$304="Muy Alta",'MAPA DE RIESGOS'!$Z$304="Catastrófico"),CONCATENATE("R",'MAPA DE RIESGOS'!$H$304),"")</f>
        <v/>
      </c>
      <c r="BG10" s="310" t="str">
        <f>IF(AND('MAPA DE RIESGOS'!$V$310="Muy Alta",'MAPA DE RIESGOS'!$Z$310="Catastrófico"),CONCATENATE("R",'MAPA DE RIESGOS'!$H$310),"")</f>
        <v/>
      </c>
      <c r="BH10" s="67"/>
      <c r="BI10" s="702"/>
      <c r="BJ10" s="703"/>
      <c r="BK10" s="703"/>
      <c r="BL10" s="703"/>
      <c r="BM10" s="703"/>
      <c r="BN10" s="704"/>
    </row>
    <row r="11" spans="1:66" ht="34.5" customHeight="1">
      <c r="A11" s="66" t="s">
        <v>39</v>
      </c>
      <c r="B11" s="688"/>
      <c r="C11" s="688"/>
      <c r="D11" s="689"/>
      <c r="E11" s="693"/>
      <c r="F11" s="694"/>
      <c r="G11" s="694"/>
      <c r="H11" s="694"/>
      <c r="I11" s="695"/>
      <c r="J11" s="301" t="str">
        <f>IF(AND('MAPA DE RIESGOS'!$V$316="Muy Alta",'MAPA DE RIESGOS'!$Z$316="Leve"),CONCATENATE("R",'MAPA DE RIESGOS'!$H$316),"")</f>
        <v/>
      </c>
      <c r="K11" s="311" t="str">
        <f>IF(AND('MAPA DE RIESGOS'!$V$322="Muy Alta",'MAPA DE RIESGOS'!$Z$322="Leve"),CONCATENATE("R",'MAPA DE RIESGOS'!$H$322),"")</f>
        <v/>
      </c>
      <c r="L11" s="311" t="str">
        <f>IF(AND('MAPA DE RIESGOS'!$V$328="Muy Alta",'MAPA DE RIESGOS'!$Z$328="Leve"),CONCATENATE("R",'MAPA DE RIESGOS'!$H$328),"")</f>
        <v/>
      </c>
      <c r="M11" s="311" t="str">
        <f>IF(AND('MAPA DE RIESGOS'!$V$334="Muy Alta",'MAPA DE RIESGOS'!$Z$334="Leve"),CONCATENATE("R",'MAPA DE RIESGOS'!$H$334),"")</f>
        <v/>
      </c>
      <c r="N11" s="311" t="str">
        <f>IF(AND('MAPA DE RIESGOS'!$V$340="Muy Alta",'MAPA DE RIESGOS'!$Z$340="Leve"),CONCATENATE("R",'MAPA DE RIESGOS'!$H$340),"")</f>
        <v/>
      </c>
      <c r="O11" s="311" t="str">
        <f>IF(AND('MAPA DE RIESGOS'!$V$346="Muy Alta",'MAPA DE RIESGOS'!$Z$346="Leve"),CONCATENATE("R",'MAPA DE RIESGOS'!$H$346),"")</f>
        <v/>
      </c>
      <c r="P11" s="311" t="str">
        <f>IF(AND('MAPA DE RIESGOS'!$V$352="Muy Alta",'MAPA DE RIESGOS'!$Z$352="Leve"),CONCATENATE("R",'MAPA DE RIESGOS'!$H$352),"")</f>
        <v/>
      </c>
      <c r="Q11" s="311" t="str">
        <f>IF(AND('MAPA DE RIESGOS'!$V$358="Muy Alta",'MAPA DE RIESGOS'!$Z$358="Leve"),CONCATENATE("R",'MAPA DE RIESGOS'!$H$358),"")</f>
        <v/>
      </c>
      <c r="R11" s="311" t="str">
        <f>IF(AND('MAPA DE RIESGOS'!$V$364="Muy Alta",'MAPA DE RIESGOS'!$Z$364="Leve"),CONCATENATE("R",'MAPA DE RIESGOS'!$H$364),"")</f>
        <v/>
      </c>
      <c r="S11" s="304" t="str">
        <f>IF(AND('MAPA DE RIESGOS'!$V$370="Muy Alta",'MAPA DE RIESGOS'!$Z$370="Leve"),CONCATENATE("R",'MAPA DE RIESGOS'!$H$370),"")</f>
        <v/>
      </c>
      <c r="T11" s="301" t="str">
        <f>IF(AND('MAPA DE RIESGOS'!$V$316="Muy Alta",'MAPA DE RIESGOS'!$Z$316="Menor"),CONCATENATE("R",'MAPA DE RIESGOS'!$H$316),"")</f>
        <v/>
      </c>
      <c r="U11" s="311" t="str">
        <f>IF(AND('MAPA DE RIESGOS'!$V$322="Muy Alta",'MAPA DE RIESGOS'!$Z$322="Menor"),CONCATENATE("R",'MAPA DE RIESGOS'!$H$322),"")</f>
        <v/>
      </c>
      <c r="V11" s="311" t="str">
        <f>IF(AND('MAPA DE RIESGOS'!$V$328="Muy Alta",'MAPA DE RIESGOS'!$Z$328="Menor"),CONCATENATE("R",'MAPA DE RIESGOS'!$H$328),"")</f>
        <v/>
      </c>
      <c r="W11" s="311" t="str">
        <f>IF(AND('MAPA DE RIESGOS'!$V$334="Muy Alta",'MAPA DE RIESGOS'!$Z$334="Menor"),CONCATENATE("R",'MAPA DE RIESGOS'!$H$334),"")</f>
        <v/>
      </c>
      <c r="X11" s="311" t="str">
        <f>IF(AND('MAPA DE RIESGOS'!$V$340="Muy Alta",'MAPA DE RIESGOS'!$Z$340="Menor"),CONCATENATE("R",'MAPA DE RIESGOS'!$H$340),"")</f>
        <v/>
      </c>
      <c r="Y11" s="311" t="str">
        <f>IF(AND('MAPA DE RIESGOS'!$V$346="Muy Alta",'MAPA DE RIESGOS'!$Z$346="Menor"),CONCATENATE("R",'MAPA DE RIESGOS'!$H$346),"")</f>
        <v/>
      </c>
      <c r="Z11" s="311" t="str">
        <f>IF(AND('MAPA DE RIESGOS'!$V$352="Muy Alta",'MAPA DE RIESGOS'!$Z$352="Menor"),CONCATENATE("R",'MAPA DE RIESGOS'!$H$352),"")</f>
        <v/>
      </c>
      <c r="AA11" s="311" t="str">
        <f>IF(AND('MAPA DE RIESGOS'!$V$358="Muy Alta",'MAPA DE RIESGOS'!$Z$358="Menor"),CONCATENATE("R",'MAPA DE RIESGOS'!$H$358),"")</f>
        <v/>
      </c>
      <c r="AB11" s="311" t="str">
        <f>IF(AND('MAPA DE RIESGOS'!$V$364="Muy Alta",'MAPA DE RIESGOS'!$Z$364="Menor"),CONCATENATE("R",'MAPA DE RIESGOS'!$H$364),"")</f>
        <v/>
      </c>
      <c r="AC11" s="304" t="str">
        <f>IF(AND('MAPA DE RIESGOS'!$V$370="Muy Alta",'MAPA DE RIESGOS'!$Z$370="Menor"),CONCATENATE("R",'MAPA DE RIESGOS'!$H$370),"")</f>
        <v/>
      </c>
      <c r="AD11" s="301" t="str">
        <f>IF(AND('MAPA DE RIESGOS'!$V$316="Muy Alta",'MAPA DE RIESGOS'!$Z$316="Moderado"),CONCATENATE("R",'MAPA DE RIESGOS'!$H$316),"")</f>
        <v/>
      </c>
      <c r="AE11" s="311" t="str">
        <f>IF(AND('MAPA DE RIESGOS'!$V$322="Muy Alta",'MAPA DE RIESGOS'!$Z$322="Moderado"),CONCATENATE("R",'MAPA DE RIESGOS'!$H$322),"")</f>
        <v/>
      </c>
      <c r="AF11" s="311" t="str">
        <f>IF(AND('MAPA DE RIESGOS'!$V$328="Muy Alta",'MAPA DE RIESGOS'!$Z$328="Moderado"),CONCATENATE("R",'MAPA DE RIESGOS'!$H$328),"")</f>
        <v/>
      </c>
      <c r="AG11" s="311" t="str">
        <f>IF(AND('MAPA DE RIESGOS'!$V$334="Muy Alta",'MAPA DE RIESGOS'!$Z$334="Moderado"),CONCATENATE("R",'MAPA DE RIESGOS'!$H$334),"")</f>
        <v/>
      </c>
      <c r="AH11" s="311" t="str">
        <f>IF(AND('MAPA DE RIESGOS'!$V$340="Muy Alta",'MAPA DE RIESGOS'!$Z$340="Moderado"),CONCATENATE("R",'MAPA DE RIESGOS'!$H$340),"")</f>
        <v/>
      </c>
      <c r="AI11" s="311" t="str">
        <f>IF(AND('MAPA DE RIESGOS'!$V$346="Muy Alta",'MAPA DE RIESGOS'!$Z$346="Moderado"),CONCATENATE("R",'MAPA DE RIESGOS'!$H$346),"")</f>
        <v/>
      </c>
      <c r="AJ11" s="311" t="str">
        <f>IF(AND('MAPA DE RIESGOS'!$V$352="Muy Alta",'MAPA DE RIESGOS'!$Z$352="Moderado"),CONCATENATE("R",'MAPA DE RIESGOS'!$H$352),"")</f>
        <v/>
      </c>
      <c r="AK11" s="311" t="str">
        <f>IF(AND('MAPA DE RIESGOS'!$V$358="Muy Alta",'MAPA DE RIESGOS'!$Z$358="Moderado"),CONCATENATE("R",'MAPA DE RIESGOS'!$H$358),"")</f>
        <v/>
      </c>
      <c r="AL11" s="311" t="str">
        <f>IF(AND('MAPA DE RIESGOS'!$V$364="Muy Alta",'MAPA DE RIESGOS'!$Z$364="Moderado"),CONCATENATE("R",'MAPA DE RIESGOS'!$H$364),"")</f>
        <v/>
      </c>
      <c r="AM11" s="304" t="str">
        <f>IF(AND('MAPA DE RIESGOS'!$V$370="Muy Alta",'MAPA DE RIESGOS'!$Z$370="Moderado"),CONCATENATE("R",'MAPA DE RIESGOS'!$H$370),"")</f>
        <v/>
      </c>
      <c r="AN11" s="301" t="str">
        <f>IF(AND('MAPA DE RIESGOS'!$V$316="Muy Alta",'MAPA DE RIESGOS'!$Z$316="Mayor"),CONCATENATE("R",'MAPA DE RIESGOS'!$H$316),"")</f>
        <v/>
      </c>
      <c r="AO11" s="311" t="str">
        <f>IF(AND('MAPA DE RIESGOS'!$V$322="Muy Alta",'MAPA DE RIESGOS'!$Z$322="Mayor"),CONCATENATE("R",'MAPA DE RIESGOS'!$H$322),"")</f>
        <v/>
      </c>
      <c r="AP11" s="311" t="str">
        <f>IF(AND('MAPA DE RIESGOS'!$V$328="Muy Alta",'MAPA DE RIESGOS'!$Z$328="Mayor"),CONCATENATE("R",'MAPA DE RIESGOS'!$H$328),"")</f>
        <v/>
      </c>
      <c r="AQ11" s="311" t="str">
        <f>IF(AND('MAPA DE RIESGOS'!$V$334="Muy Alta",'MAPA DE RIESGOS'!$Z$334="Mayor"),CONCATENATE("R",'MAPA DE RIESGOS'!$H$334),"")</f>
        <v/>
      </c>
      <c r="AR11" s="311" t="str">
        <f>IF(AND('MAPA DE RIESGOS'!$V$340="Muy Alta",'MAPA DE RIESGOS'!$Z$340="Mayor"),CONCATENATE("R",'MAPA DE RIESGOS'!$H$340),"")</f>
        <v/>
      </c>
      <c r="AS11" s="311" t="str">
        <f>IF(AND('MAPA DE RIESGOS'!$V$346="Muy Alta",'MAPA DE RIESGOS'!$Z$346="Mayor"),CONCATENATE("R",'MAPA DE RIESGOS'!$H$346),"")</f>
        <v/>
      </c>
      <c r="AT11" s="311" t="str">
        <f>IF(AND('MAPA DE RIESGOS'!$V$352="Muy Alta",'MAPA DE RIESGOS'!$Z$352="Mayor"),CONCATENATE("R",'MAPA DE RIESGOS'!$H$352),"")</f>
        <v/>
      </c>
      <c r="AU11" s="311" t="str">
        <f>IF(AND('MAPA DE RIESGOS'!$V$358="Muy Alta",'MAPA DE RIESGOS'!$Z$358="Mayor"),CONCATENATE("R",'MAPA DE RIESGOS'!$H$358),"")</f>
        <v/>
      </c>
      <c r="AV11" s="311" t="str">
        <f>IF(AND('MAPA DE RIESGOS'!$V$364="Muy Alta",'MAPA DE RIESGOS'!$Z$364="Mayor"),CONCATENATE("R",'MAPA DE RIESGOS'!$H$364),"")</f>
        <v/>
      </c>
      <c r="AW11" s="304" t="str">
        <f>IF(AND('MAPA DE RIESGOS'!$V$370="Muy Alta",'MAPA DE RIESGOS'!$Z$370="Mayor"),CONCATENATE("R",'MAPA DE RIESGOS'!$H$370),"")</f>
        <v/>
      </c>
      <c r="AX11" s="307" t="str">
        <f>IF(AND('MAPA DE RIESGOS'!$V$316="Muy Alta",'MAPA DE RIESGOS'!$Z$316="Catastrófico"),CONCATENATE("R",'MAPA DE RIESGOS'!$H$316),"")</f>
        <v/>
      </c>
      <c r="AY11" s="312" t="str">
        <f>IF(AND('MAPA DE RIESGOS'!$V$322="Muy Alta",'MAPA DE RIESGOS'!$Z$322="Catastrófico"),CONCATENATE("R",'MAPA DE RIESGOS'!$H$322),"")</f>
        <v/>
      </c>
      <c r="AZ11" s="312" t="str">
        <f>IF(AND('MAPA DE RIESGOS'!$V$328="Muy Alta",'MAPA DE RIESGOS'!$Z$328="Catastrófico"),CONCATENATE("R",'MAPA DE RIESGOS'!$H$328),"")</f>
        <v/>
      </c>
      <c r="BA11" s="312" t="str">
        <f>IF(AND('MAPA DE RIESGOS'!$V$334="Muy Alta",'MAPA DE RIESGOS'!$Z$334="Catastrófico"),CONCATENATE("R",'MAPA DE RIESGOS'!$H$334),"")</f>
        <v/>
      </c>
      <c r="BB11" s="312" t="str">
        <f>IF(AND('MAPA DE RIESGOS'!$V$340="Muy Alta",'MAPA DE RIESGOS'!$Z$340="Catastrófico"),CONCATENATE("R",'MAPA DE RIESGOS'!$H$340),"")</f>
        <v/>
      </c>
      <c r="BC11" s="312" t="str">
        <f>IF(AND('MAPA DE RIESGOS'!$V$346="Muy Alta",'MAPA DE RIESGOS'!$Z$346="Catastrófico"),CONCATENATE("R",'MAPA DE RIESGOS'!$H$346),"")</f>
        <v/>
      </c>
      <c r="BD11" s="312" t="str">
        <f>IF(AND('MAPA DE RIESGOS'!$V$352="Muy Alta",'MAPA DE RIESGOS'!$Z$352="Catastrófico"),CONCATENATE("R",'MAPA DE RIESGOS'!$H$352),"")</f>
        <v/>
      </c>
      <c r="BE11" s="312" t="str">
        <f>IF(AND('MAPA DE RIESGOS'!$V$358="Muy Alta",'MAPA DE RIESGOS'!$Z$358="Catastrófico"),CONCATENATE("R",'MAPA DE RIESGOS'!$H$358),"")</f>
        <v/>
      </c>
      <c r="BF11" s="312" t="str">
        <f>IF(AND('MAPA DE RIESGOS'!$V$364="Muy Alta",'MAPA DE RIESGOS'!$Z$364="Catastrófico"),CONCATENATE("R",'MAPA DE RIESGOS'!$H$364),"")</f>
        <v/>
      </c>
      <c r="BG11" s="310" t="str">
        <f>IF(AND('MAPA DE RIESGOS'!$V$370="Muy Alta",'MAPA DE RIESGOS'!$Z$370="Catastrófico"),CONCATENATE("R",'MAPA DE RIESGOS'!$H$370),"")</f>
        <v/>
      </c>
      <c r="BH11" s="67"/>
      <c r="BI11" s="702"/>
      <c r="BJ11" s="703"/>
      <c r="BK11" s="703"/>
      <c r="BL11" s="703"/>
      <c r="BM11" s="703"/>
      <c r="BN11" s="704"/>
    </row>
    <row r="12" spans="1:66" ht="34.5" customHeight="1">
      <c r="A12" s="66" t="s">
        <v>39</v>
      </c>
      <c r="B12" s="688"/>
      <c r="C12" s="688"/>
      <c r="D12" s="689"/>
      <c r="E12" s="693"/>
      <c r="F12" s="694"/>
      <c r="G12" s="694"/>
      <c r="H12" s="694"/>
      <c r="I12" s="695"/>
      <c r="J12" s="301" t="str">
        <f>IF(AND('MAPA DE RIESGOS'!$V$376="Muy Alta",'MAPA DE RIESGOS'!$Z$376="Leve"),CONCATENATE("R",'MAPA DE RIESGOS'!$H$376),"")</f>
        <v/>
      </c>
      <c r="K12" s="311" t="str">
        <f>IF(AND('MAPA DE RIESGOS'!$V$382="Muy Alta",'MAPA DE RIESGOS'!$Z$382="Leve"),CONCATENATE("R",'MAPA DE RIESGOS'!$H$382),"")</f>
        <v/>
      </c>
      <c r="L12" s="311" t="str">
        <f>IF(AND('MAPA DE RIESGOS'!$V$388="Muy Alta",'MAPA DE RIESGOS'!$Z$388="Leve"),CONCATENATE("R",'MAPA DE RIESGOS'!$H$388),"")</f>
        <v/>
      </c>
      <c r="M12" s="311" t="str">
        <f>IF(AND('MAPA DE RIESGOS'!$V$394="Muy Alta",'MAPA DE RIESGOS'!$Z$394="Leve"),CONCATENATE("R",'MAPA DE RIESGOS'!$H$394),"")</f>
        <v/>
      </c>
      <c r="N12" s="311" t="str">
        <f>IF(AND('MAPA DE RIESGOS'!$V$400="Muy Alta",'MAPA DE RIESGOS'!$Z$400="Leve"),CONCATENATE("R",'MAPA DE RIESGOS'!$H$400),"")</f>
        <v/>
      </c>
      <c r="O12" s="311" t="str">
        <f>IF(AND('MAPA DE RIESGOS'!$V$406="Muy Alta",'MAPA DE RIESGOS'!$Z$406="Leve"),CONCATENATE("R",'MAPA DE RIESGOS'!$H$406),"")</f>
        <v/>
      </c>
      <c r="P12" s="311" t="str">
        <f>IF(AND('MAPA DE RIESGOS'!$V$412="Muy Alta",'MAPA DE RIESGOS'!$Z$412="Leve"),CONCATENATE("R",'MAPA DE RIESGOS'!$H$412),"")</f>
        <v/>
      </c>
      <c r="Q12" s="311" t="str">
        <f>IF(AND('MAPA DE RIESGOS'!$V$418="Muy Alta",'MAPA DE RIESGOS'!$Z$418="Leve"),CONCATENATE("R",'MAPA DE RIESGOS'!$H$418),"")</f>
        <v/>
      </c>
      <c r="R12" s="311" t="str">
        <f>IF(AND('MAPA DE RIESGOS'!$V$424="Muy Alta",'MAPA DE RIESGOS'!$Z$424="Leve"),CONCATENATE("R",'MAPA DE RIESGOS'!$H$424),"")</f>
        <v/>
      </c>
      <c r="S12" s="304" t="str">
        <f>IF(AND('MAPA DE RIESGOS'!$V$430="Muy Alta",'MAPA DE RIESGOS'!$Z$430="Leve"),CONCATENATE("R",'MAPA DE RIESGOS'!$H$430),"")</f>
        <v/>
      </c>
      <c r="T12" s="301" t="str">
        <f>IF(AND('MAPA DE RIESGOS'!$V$376="Muy Alta",'MAPA DE RIESGOS'!$Z$376="Menor"),CONCATENATE("R",'MAPA DE RIESGOS'!$H$376),"")</f>
        <v/>
      </c>
      <c r="U12" s="311" t="str">
        <f>IF(AND('MAPA DE RIESGOS'!$V$382="Muy Alta",'MAPA DE RIESGOS'!$Z$382="Menor"),CONCATENATE("R",'MAPA DE RIESGOS'!$H$382),"")</f>
        <v/>
      </c>
      <c r="V12" s="311" t="str">
        <f>IF(AND('MAPA DE RIESGOS'!$V$388="Muy Alta",'MAPA DE RIESGOS'!$Z$388="Menor"),CONCATENATE("R",'MAPA DE RIESGOS'!$H$388),"")</f>
        <v/>
      </c>
      <c r="W12" s="311" t="str">
        <f>IF(AND('MAPA DE RIESGOS'!$V$394="Muy Alta",'MAPA DE RIESGOS'!$Z$394="Menor"),CONCATENATE("R",'MAPA DE RIESGOS'!$H$394),"")</f>
        <v/>
      </c>
      <c r="X12" s="311" t="str">
        <f>IF(AND('MAPA DE RIESGOS'!$V$400="Muy Alta",'MAPA DE RIESGOS'!$Z$400="Menor"),CONCATENATE("R",'MAPA DE RIESGOS'!$H$400),"")</f>
        <v/>
      </c>
      <c r="Y12" s="311" t="str">
        <f>IF(AND('MAPA DE RIESGOS'!$V$406="Muy Alta",'MAPA DE RIESGOS'!$Z$406="Menor"),CONCATENATE("R",'MAPA DE RIESGOS'!$H$406),"")</f>
        <v/>
      </c>
      <c r="Z12" s="311" t="str">
        <f>IF(AND('MAPA DE RIESGOS'!$V$412="Muy Alta",'MAPA DE RIESGOS'!$Z$412="Menor"),CONCATENATE("R",'MAPA DE RIESGOS'!$H$412),"")</f>
        <v/>
      </c>
      <c r="AA12" s="311" t="str">
        <f>IF(AND('MAPA DE RIESGOS'!$V$418="Muy Alta",'MAPA DE RIESGOS'!$Z$418="Menor"),CONCATENATE("R",'MAPA DE RIESGOS'!$H$418),"")</f>
        <v/>
      </c>
      <c r="AB12" s="311" t="str">
        <f>IF(AND('MAPA DE RIESGOS'!$V$424="Muy Alta",'MAPA DE RIESGOS'!$Z$424="Menor"),CONCATENATE("R",'MAPA DE RIESGOS'!$H$424),"")</f>
        <v/>
      </c>
      <c r="AC12" s="304" t="str">
        <f>IF(AND('MAPA DE RIESGOS'!$V$430="Muy Alta",'MAPA DE RIESGOS'!$Z$430="Menor"),CONCATENATE("R",'MAPA DE RIESGOS'!$H$430),"")</f>
        <v/>
      </c>
      <c r="AD12" s="301" t="str">
        <f>IF(AND('MAPA DE RIESGOS'!$V$376="Muy Alta",'MAPA DE RIESGOS'!$Z$376="Moderado"),CONCATENATE("R",'MAPA DE RIESGOS'!$H$376),"")</f>
        <v/>
      </c>
      <c r="AE12" s="311" t="str">
        <f>IF(AND('MAPA DE RIESGOS'!$V$382="Muy Alta",'MAPA DE RIESGOS'!$Z$382="Moderado"),CONCATENATE("R",'MAPA DE RIESGOS'!$H$382),"")</f>
        <v/>
      </c>
      <c r="AF12" s="311" t="str">
        <f>IF(AND('MAPA DE RIESGOS'!$V$388="Muy Alta",'MAPA DE RIESGOS'!$Z$388="Moderado"),CONCATENATE("R",'MAPA DE RIESGOS'!$H$388),"")</f>
        <v/>
      </c>
      <c r="AG12" s="311" t="str">
        <f>IF(AND('MAPA DE RIESGOS'!$V$394="Muy Alta",'MAPA DE RIESGOS'!$Z$394="Moderado"),CONCATENATE("R",'MAPA DE RIESGOS'!$H$394),"")</f>
        <v/>
      </c>
      <c r="AH12" s="311" t="str">
        <f>IF(AND('MAPA DE RIESGOS'!$V$400="Muy Alta",'MAPA DE RIESGOS'!$Z$400="Moderado"),CONCATENATE("R",'MAPA DE RIESGOS'!$H$400),"")</f>
        <v/>
      </c>
      <c r="AI12" s="311" t="str">
        <f>IF(AND('MAPA DE RIESGOS'!$V$406="Muy Alta",'MAPA DE RIESGOS'!$Z$406="Moderado"),CONCATENATE("R",'MAPA DE RIESGOS'!$H$406),"")</f>
        <v/>
      </c>
      <c r="AJ12" s="311" t="str">
        <f>IF(AND('MAPA DE RIESGOS'!$V$412="Muy Alta",'MAPA DE RIESGOS'!$Z$412="Moderado"),CONCATENATE("R",'MAPA DE RIESGOS'!$H$412),"")</f>
        <v/>
      </c>
      <c r="AK12" s="311" t="str">
        <f>IF(AND('MAPA DE RIESGOS'!$V$418="Muy Alta",'MAPA DE RIESGOS'!$Z$418="Moderado"),CONCATENATE("R",'MAPA DE RIESGOS'!$H$418),"")</f>
        <v/>
      </c>
      <c r="AL12" s="311" t="str">
        <f>IF(AND('MAPA DE RIESGOS'!$V$424="Muy Alta",'MAPA DE RIESGOS'!$Z$424="Moderado"),CONCATENATE("R",'MAPA DE RIESGOS'!$H$424),"")</f>
        <v/>
      </c>
      <c r="AM12" s="304" t="str">
        <f>IF(AND('MAPA DE RIESGOS'!$V$430="Muy Alta",'MAPA DE RIESGOS'!$Z$430="Moderado"),CONCATENATE("R",'MAPA DE RIESGOS'!$H$430),"")</f>
        <v/>
      </c>
      <c r="AN12" s="301" t="str">
        <f>IF(AND('MAPA DE RIESGOS'!$V$376="Muy Alta",'MAPA DE RIESGOS'!$Z$376="Mayor"),CONCATENATE("R",'MAPA DE RIESGOS'!$H$376),"")</f>
        <v/>
      </c>
      <c r="AO12" s="311" t="str">
        <f>IF(AND('MAPA DE RIESGOS'!$V$382="Muy Alta",'MAPA DE RIESGOS'!$Z$382="Mayor"),CONCATENATE("R",'MAPA DE RIESGOS'!$H$382),"")</f>
        <v/>
      </c>
      <c r="AP12" s="311" t="str">
        <f>IF(AND('MAPA DE RIESGOS'!$V$388="Muy Alta",'MAPA DE RIESGOS'!$Z$388="Mayor"),CONCATENATE("R",'MAPA DE RIESGOS'!$H$388),"")</f>
        <v/>
      </c>
      <c r="AQ12" s="311" t="str">
        <f>IF(AND('MAPA DE RIESGOS'!$V$394="Muy Alta",'MAPA DE RIESGOS'!$Z$394="Mayor"),CONCATENATE("R",'MAPA DE RIESGOS'!$H$394),"")</f>
        <v/>
      </c>
      <c r="AR12" s="311" t="str">
        <f>IF(AND('MAPA DE RIESGOS'!$V$400="Muy Alta",'MAPA DE RIESGOS'!$Z$400="Mayor"),CONCATENATE("R",'MAPA DE RIESGOS'!$H$400),"")</f>
        <v/>
      </c>
      <c r="AS12" s="311" t="str">
        <f>IF(AND('MAPA DE RIESGOS'!$V$406="Muy Alta",'MAPA DE RIESGOS'!$Z$406="Mayor"),CONCATENATE("R",'MAPA DE RIESGOS'!$H$406),"")</f>
        <v/>
      </c>
      <c r="AT12" s="311" t="str">
        <f>IF(AND('MAPA DE RIESGOS'!$V$412="Muy Alta",'MAPA DE RIESGOS'!$Z$412="Mayor"),CONCATENATE("R",'MAPA DE RIESGOS'!$H$412),"")</f>
        <v/>
      </c>
      <c r="AU12" s="311" t="str">
        <f>IF(AND('MAPA DE RIESGOS'!$V$418="Muy Alta",'MAPA DE RIESGOS'!$Z$418="Mayor"),CONCATENATE("R",'MAPA DE RIESGOS'!$H$418),"")</f>
        <v/>
      </c>
      <c r="AV12" s="311" t="str">
        <f>IF(AND('MAPA DE RIESGOS'!$V$424="Muy Alta",'MAPA DE RIESGOS'!$Z$424="Mayor"),CONCATENATE("R",'MAPA DE RIESGOS'!$H$424),"")</f>
        <v/>
      </c>
      <c r="AW12" s="304" t="str">
        <f>IF(AND('MAPA DE RIESGOS'!$V$430="Muy Alta",'MAPA DE RIESGOS'!$Z$430="Mayor"),CONCATENATE("R",'MAPA DE RIESGOS'!$H$430),"")</f>
        <v/>
      </c>
      <c r="AX12" s="307" t="str">
        <f>IF(AND('MAPA DE RIESGOS'!$V$376="Muy Alta",'MAPA DE RIESGOS'!$Z$376="Catastrófico"),CONCATENATE("R",'MAPA DE RIESGOS'!$H$376),"")</f>
        <v/>
      </c>
      <c r="AY12" s="312" t="str">
        <f>IF(AND('MAPA DE RIESGOS'!$V$382="Muy Alta",'MAPA DE RIESGOS'!$Z$382="Catastrófico"),CONCATENATE("R",'MAPA DE RIESGOS'!$H$382),"")</f>
        <v/>
      </c>
      <c r="AZ12" s="312" t="str">
        <f>IF(AND('MAPA DE RIESGOS'!$V$388="Muy Alta",'MAPA DE RIESGOS'!$Z$388="Catastrófico"),CONCATENATE("R",'MAPA DE RIESGOS'!$H$388),"")</f>
        <v/>
      </c>
      <c r="BA12" s="312" t="str">
        <f>IF(AND('MAPA DE RIESGOS'!$V$394="Muy Alta",'MAPA DE RIESGOS'!$Z$394="Catastrófico"),CONCATENATE("R",'MAPA DE RIESGOS'!$H$394),"")</f>
        <v/>
      </c>
      <c r="BB12" s="312" t="str">
        <f>IF(AND('MAPA DE RIESGOS'!$V$400="Muy Alta",'MAPA DE RIESGOS'!$Z$400="Catastrófico"),CONCATENATE("R",'MAPA DE RIESGOS'!$H$400),"")</f>
        <v/>
      </c>
      <c r="BC12" s="312" t="str">
        <f>IF(AND('MAPA DE RIESGOS'!$V$406="Muy Alta",'MAPA DE RIESGOS'!$Z$406="Catastrófico"),CONCATENATE("R",'MAPA DE RIESGOS'!$H$406),"")</f>
        <v/>
      </c>
      <c r="BD12" s="312" t="str">
        <f>IF(AND('MAPA DE RIESGOS'!$V$412="Muy Alta",'MAPA DE RIESGOS'!$Z$412="Catastrófico"),CONCATENATE("R",'MAPA DE RIESGOS'!$H$412),"")</f>
        <v/>
      </c>
      <c r="BE12" s="312" t="str">
        <f>IF(AND('MAPA DE RIESGOS'!$V$418="Muy Alta",'MAPA DE RIESGOS'!$Z$418="Catastrófico"),CONCATENATE("R",'MAPA DE RIESGOS'!$H$418),"")</f>
        <v/>
      </c>
      <c r="BF12" s="312" t="str">
        <f>IF(AND('MAPA DE RIESGOS'!$V$424="Muy Alta",'MAPA DE RIESGOS'!$Z$424="Catastrófico"),CONCATENATE("R",'MAPA DE RIESGOS'!$H$424),"")</f>
        <v/>
      </c>
      <c r="BG12" s="310" t="str">
        <f>IF(AND('MAPA DE RIESGOS'!$V$430="Muy Alta",'MAPA DE RIESGOS'!$Z$430="Catastrófico"),CONCATENATE("R",'MAPA DE RIESGOS'!$H$430),"")</f>
        <v/>
      </c>
      <c r="BH12" s="67"/>
      <c r="BI12" s="702"/>
      <c r="BJ12" s="703"/>
      <c r="BK12" s="703"/>
      <c r="BL12" s="703"/>
      <c r="BM12" s="703"/>
      <c r="BN12" s="704"/>
    </row>
    <row r="13" spans="1:66" ht="34.5" customHeight="1">
      <c r="B13" s="688"/>
      <c r="C13" s="688"/>
      <c r="D13" s="689"/>
      <c r="E13" s="693"/>
      <c r="F13" s="694"/>
      <c r="G13" s="694"/>
      <c r="H13" s="694"/>
      <c r="I13" s="695"/>
      <c r="J13" s="301" t="str">
        <f>IF(AND('MAPA DE RIESGOS'!$V$436="Muy Alta",'MAPA DE RIESGOS'!$Z$436="Leve"),CONCATENATE("R",'MAPA DE RIESGOS'!$H$436),"")</f>
        <v/>
      </c>
      <c r="K13" s="311" t="str">
        <f>IF(AND('MAPA DE RIESGOS'!$V$442="Muy Alta",'MAPA DE RIESGOS'!$Z$442="Leve"),CONCATENATE("R",'MAPA DE RIESGOS'!$H$442),"")</f>
        <v/>
      </c>
      <c r="L13" s="311" t="str">
        <f>IF(AND('MAPA DE RIESGOS'!$V$448="Muy Alta",'MAPA DE RIESGOS'!$Z$448="Leve"),CONCATENATE("R",'MAPA DE RIESGOS'!$H$448),"")</f>
        <v/>
      </c>
      <c r="M13" s="311" t="str">
        <f>IF(AND('MAPA DE RIESGOS'!$V$454="Muy Alta",'MAPA DE RIESGOS'!$Z$454="Leve"),CONCATENATE("R",'MAPA DE RIESGOS'!$H$454),"")</f>
        <v/>
      </c>
      <c r="N13" s="311" t="str">
        <f>IF(AND('MAPA DE RIESGOS'!$V$460="Muy Alta",'MAPA DE RIESGOS'!$Z$460="Leve"),CONCATENATE("R",'MAPA DE RIESGOS'!$H$460),"")</f>
        <v/>
      </c>
      <c r="O13" s="311" t="str">
        <f>IF(AND('MAPA DE RIESGOS'!$V$466="Muy Alta",'MAPA DE RIESGOS'!$Z$466="Leve"),CONCATENATE("R",'MAPA DE RIESGOS'!$H$466),"")</f>
        <v/>
      </c>
      <c r="P13" s="311" t="str">
        <f>IF(AND('MAPA DE RIESGOS'!$V$472="Muy Alta",'MAPA DE RIESGOS'!$Z$472="Leve"),CONCATENATE("R",'MAPA DE RIESGOS'!$H$472),"")</f>
        <v/>
      </c>
      <c r="Q13" s="311" t="str">
        <f>IF(AND('MAPA DE RIESGOS'!$V$478="Muy Alta",'MAPA DE RIESGOS'!$Z$478="Leve"),CONCATENATE("R",'MAPA DE RIESGOS'!$H$478),"")</f>
        <v/>
      </c>
      <c r="R13" s="311" t="str">
        <f>IF(AND('MAPA DE RIESGOS'!$V$484="Muy Alta",'MAPA DE RIESGOS'!$Z$484="Leve"),CONCATENATE("R",'MAPA DE RIESGOS'!$H$484),"")</f>
        <v/>
      </c>
      <c r="S13" s="304" t="str">
        <f>IF(AND('MAPA DE RIESGOS'!$V$490="Muy Alta",'MAPA DE RIESGOS'!$Z$490="Leve"),CONCATENATE("R",'MAPA DE RIESGOS'!$H$490),"")</f>
        <v/>
      </c>
      <c r="T13" s="301" t="str">
        <f>IF(AND('MAPA DE RIESGOS'!$V$436="Muy Alta",'MAPA DE RIESGOS'!$Z$436="Menor"),CONCATENATE("R",'MAPA DE RIESGOS'!$H$436),"")</f>
        <v/>
      </c>
      <c r="U13" s="311" t="str">
        <f>IF(AND('MAPA DE RIESGOS'!$V$442="Muy Alta",'MAPA DE RIESGOS'!$Z$442="Menor"),CONCATENATE("R",'MAPA DE RIESGOS'!$H$442),"")</f>
        <v/>
      </c>
      <c r="V13" s="311" t="str">
        <f>IF(AND('MAPA DE RIESGOS'!$V$448="Muy Alta",'MAPA DE RIESGOS'!$Z$448="Menor"),CONCATENATE("R",'MAPA DE RIESGOS'!$H$448),"")</f>
        <v/>
      </c>
      <c r="W13" s="311" t="str">
        <f>IF(AND('MAPA DE RIESGOS'!$V$454="Muy Alta",'MAPA DE RIESGOS'!$Z$454="Menor"),CONCATENATE("R",'MAPA DE RIESGOS'!$H$454),"")</f>
        <v/>
      </c>
      <c r="X13" s="311" t="str">
        <f>IF(AND('MAPA DE RIESGOS'!$V$460="Muy Alta",'MAPA DE RIESGOS'!$Z$460="Menor"),CONCATENATE("R",'MAPA DE RIESGOS'!$H$460),"")</f>
        <v/>
      </c>
      <c r="Y13" s="311" t="str">
        <f>IF(AND('MAPA DE RIESGOS'!$V$466="Muy Alta",'MAPA DE RIESGOS'!$Z$466="Menor"),CONCATENATE("R",'MAPA DE RIESGOS'!$H$466),"")</f>
        <v/>
      </c>
      <c r="Z13" s="311" t="str">
        <f>IF(AND('MAPA DE RIESGOS'!$V$472="Muy Alta",'MAPA DE RIESGOS'!$Z$472="Menor"),CONCATENATE("R",'MAPA DE RIESGOS'!$H$472),"")</f>
        <v/>
      </c>
      <c r="AA13" s="311" t="str">
        <f>IF(AND('MAPA DE RIESGOS'!$V$478="Muy Alta",'MAPA DE RIESGOS'!$Z$478="Menor"),CONCATENATE("R",'MAPA DE RIESGOS'!$H$478),"")</f>
        <v/>
      </c>
      <c r="AB13" s="311" t="str">
        <f>IF(AND('MAPA DE RIESGOS'!$V$484="Muy Alta",'MAPA DE RIESGOS'!$Z$484="Menor"),CONCATENATE("R",'MAPA DE RIESGOS'!$H$484),"")</f>
        <v/>
      </c>
      <c r="AC13" s="304" t="str">
        <f>IF(AND('MAPA DE RIESGOS'!$V$490="Muy Alta",'MAPA DE RIESGOS'!$Z$490="Menor"),CONCATENATE("R",'MAPA DE RIESGOS'!$H$490),"")</f>
        <v/>
      </c>
      <c r="AD13" s="301" t="str">
        <f>IF(AND('MAPA DE RIESGOS'!$V$436="Muy Alta",'MAPA DE RIESGOS'!$Z$436="Moderado"),CONCATENATE("R",'MAPA DE RIESGOS'!$H$436),"")</f>
        <v/>
      </c>
      <c r="AE13" s="311" t="str">
        <f>IF(AND('MAPA DE RIESGOS'!$V$442="Muy Alta",'MAPA DE RIESGOS'!$Z$442="Moderado"),CONCATENATE("R",'MAPA DE RIESGOS'!$H$442),"")</f>
        <v/>
      </c>
      <c r="AF13" s="311" t="str">
        <f>IF(AND('MAPA DE RIESGOS'!$V$448="Muy Alta",'MAPA DE RIESGOS'!$Z$448="Moderado"),CONCATENATE("R",'MAPA DE RIESGOS'!$H$448),"")</f>
        <v/>
      </c>
      <c r="AG13" s="311" t="str">
        <f>IF(AND('MAPA DE RIESGOS'!$V$454="Muy Alta",'MAPA DE RIESGOS'!$Z$454="Moderado"),CONCATENATE("R",'MAPA DE RIESGOS'!$H$454),"")</f>
        <v/>
      </c>
      <c r="AH13" s="311" t="str">
        <f>IF(AND('MAPA DE RIESGOS'!$V$460="Muy Alta",'MAPA DE RIESGOS'!$Z$460="Moderado"),CONCATENATE("R",'MAPA DE RIESGOS'!$H$460),"")</f>
        <v/>
      </c>
      <c r="AI13" s="311" t="str">
        <f>IF(AND('MAPA DE RIESGOS'!$V$466="Muy Alta",'MAPA DE RIESGOS'!$Z$466="Moderado"),CONCATENATE("R",'MAPA DE RIESGOS'!$H$466),"")</f>
        <v/>
      </c>
      <c r="AJ13" s="311" t="str">
        <f>IF(AND('MAPA DE RIESGOS'!$V$472="Muy Alta",'MAPA DE RIESGOS'!$Z$472="Moderado"),CONCATENATE("R",'MAPA DE RIESGOS'!$H$472),"")</f>
        <v/>
      </c>
      <c r="AK13" s="311" t="str">
        <f>IF(AND('MAPA DE RIESGOS'!$V$478="Muy Alta",'MAPA DE RIESGOS'!$Z$478="Moderado"),CONCATENATE("R",'MAPA DE RIESGOS'!$H$478),"")</f>
        <v/>
      </c>
      <c r="AL13" s="311" t="str">
        <f>IF(AND('MAPA DE RIESGOS'!$V$484="Muy Alta",'MAPA DE RIESGOS'!$Z$484="Moderado"),CONCATENATE("R",'MAPA DE RIESGOS'!$H$484),"")</f>
        <v/>
      </c>
      <c r="AM13" s="304" t="str">
        <f>IF(AND('MAPA DE RIESGOS'!$V$490="Muy Alta",'MAPA DE RIESGOS'!$Z$490="Moderado"),CONCATENATE("R",'MAPA DE RIESGOS'!$H$490),"")</f>
        <v/>
      </c>
      <c r="AN13" s="301" t="str">
        <f>IF(AND('MAPA DE RIESGOS'!$V$436="Muy Alta",'MAPA DE RIESGOS'!$Z$436="Mayor"),CONCATENATE("R",'MAPA DE RIESGOS'!$H$436),"")</f>
        <v/>
      </c>
      <c r="AO13" s="311" t="str">
        <f>IF(AND('MAPA DE RIESGOS'!$V$442="Muy Alta",'MAPA DE RIESGOS'!$Z$442="Mayor"),CONCATENATE("R",'MAPA DE RIESGOS'!$H$442),"")</f>
        <v/>
      </c>
      <c r="AP13" s="311" t="str">
        <f>IF(AND('MAPA DE RIESGOS'!$V$448="Muy Alta",'MAPA DE RIESGOS'!$Z$448="Mayor"),CONCATENATE("R",'MAPA DE RIESGOS'!$H$448),"")</f>
        <v/>
      </c>
      <c r="AQ13" s="311" t="str">
        <f>IF(AND('MAPA DE RIESGOS'!$V$454="Muy Alta",'MAPA DE RIESGOS'!$Z$454="Mayor"),CONCATENATE("R",'MAPA DE RIESGOS'!$H$454),"")</f>
        <v/>
      </c>
      <c r="AR13" s="311" t="str">
        <f>IF(AND('MAPA DE RIESGOS'!$V$460="Muy Alta",'MAPA DE RIESGOS'!$Z$460="Mayor"),CONCATENATE("R",'MAPA DE RIESGOS'!$H$460),"")</f>
        <v/>
      </c>
      <c r="AS13" s="311" t="str">
        <f>IF(AND('MAPA DE RIESGOS'!$V$466="Muy Alta",'MAPA DE RIESGOS'!$Z$466="Mayor"),CONCATENATE("R",'MAPA DE RIESGOS'!$H$466),"")</f>
        <v/>
      </c>
      <c r="AT13" s="311" t="str">
        <f>IF(AND('MAPA DE RIESGOS'!$V$472="Muy Alta",'MAPA DE RIESGOS'!$Z$472="Mayor"),CONCATENATE("R",'MAPA DE RIESGOS'!$H$472),"")</f>
        <v/>
      </c>
      <c r="AU13" s="311" t="str">
        <f>IF(AND('MAPA DE RIESGOS'!$V$478="Muy Alta",'MAPA DE RIESGOS'!$Z$478="Mayor"),CONCATENATE("R",'MAPA DE RIESGOS'!$H$478),"")</f>
        <v/>
      </c>
      <c r="AV13" s="311" t="str">
        <f>IF(AND('MAPA DE RIESGOS'!$V$484="Muy Alta",'MAPA DE RIESGOS'!$Z$484="Mayor"),CONCATENATE("R",'MAPA DE RIESGOS'!$H$484),"")</f>
        <v/>
      </c>
      <c r="AW13" s="304" t="str">
        <f>IF(AND('MAPA DE RIESGOS'!$V$490="Muy Alta",'MAPA DE RIESGOS'!$Z$490="Mayor"),CONCATENATE("R",'MAPA DE RIESGOS'!$H$490),"")</f>
        <v/>
      </c>
      <c r="AX13" s="307" t="str">
        <f>IF(AND('MAPA DE RIESGOS'!$V$436="Muy Alta",'MAPA DE RIESGOS'!$Z$436="Catastrófico"),CONCATENATE("R",'MAPA DE RIESGOS'!$H$436),"")</f>
        <v/>
      </c>
      <c r="AY13" s="312" t="str">
        <f>IF(AND('MAPA DE RIESGOS'!$V$442="Muy Alta",'MAPA DE RIESGOS'!$Z$442="Catastrófico"),CONCATENATE("R",'MAPA DE RIESGOS'!$H$442),"")</f>
        <v/>
      </c>
      <c r="AZ13" s="312" t="str">
        <f>IF(AND('MAPA DE RIESGOS'!$V$448="Muy Alta",'MAPA DE RIESGOS'!$Z$448="Catastrófico"),CONCATENATE("R",'MAPA DE RIESGOS'!$H$448),"")</f>
        <v/>
      </c>
      <c r="BA13" s="312" t="str">
        <f>IF(AND('MAPA DE RIESGOS'!$V$454="Muy Alta",'MAPA DE RIESGOS'!$Z$454="Catastrófico"),CONCATENATE("R",'MAPA DE RIESGOS'!$H$454),"")</f>
        <v/>
      </c>
      <c r="BB13" s="312" t="str">
        <f>IF(AND('MAPA DE RIESGOS'!$V$460="Muy Alta",'MAPA DE RIESGOS'!$Z$460="Catastrófico"),CONCATENATE("R",'MAPA DE RIESGOS'!$H$460),"")</f>
        <v/>
      </c>
      <c r="BC13" s="312" t="str">
        <f>IF(AND('MAPA DE RIESGOS'!$V$466="Muy Alta",'MAPA DE RIESGOS'!$Z$466="Catastrófico"),CONCATENATE("R",'MAPA DE RIESGOS'!$H$466),"")</f>
        <v/>
      </c>
      <c r="BD13" s="312" t="str">
        <f>IF(AND('MAPA DE RIESGOS'!$V$472="Muy Alta",'MAPA DE RIESGOS'!$Z$472="Catastrófico"),CONCATENATE("R",'MAPA DE RIESGOS'!$H$472),"")</f>
        <v/>
      </c>
      <c r="BE13" s="312" t="str">
        <f>IF(AND('MAPA DE RIESGOS'!$V$478="Muy Alta",'MAPA DE RIESGOS'!$Z$478="Catastrófico"),CONCATENATE("R",'MAPA DE RIESGOS'!$H$478),"")</f>
        <v/>
      </c>
      <c r="BF13" s="312" t="str">
        <f>IF(AND('MAPA DE RIESGOS'!$V$484="Muy Alta",'MAPA DE RIESGOS'!$Z$484="Catastrófico"),CONCATENATE("R",'MAPA DE RIESGOS'!$H$484),"")</f>
        <v/>
      </c>
      <c r="BG13" s="310" t="str">
        <f>IF(AND('MAPA DE RIESGOS'!$V$490="Muy Alta",'MAPA DE RIESGOS'!$Z$490="Catastrófico"),CONCATENATE("R",'MAPA DE RIESGOS'!$H$490),"")</f>
        <v/>
      </c>
      <c r="BH13" s="67"/>
      <c r="BI13" s="702"/>
      <c r="BJ13" s="703"/>
      <c r="BK13" s="703"/>
      <c r="BL13" s="703"/>
      <c r="BM13" s="703"/>
      <c r="BN13" s="704"/>
    </row>
    <row r="14" spans="1:66" ht="34.5" customHeight="1" thickBot="1">
      <c r="B14" s="688"/>
      <c r="C14" s="688"/>
      <c r="D14" s="689"/>
      <c r="E14" s="696"/>
      <c r="F14" s="697"/>
      <c r="G14" s="697"/>
      <c r="H14" s="697"/>
      <c r="I14" s="698"/>
      <c r="J14" s="301" t="str">
        <f>IF(AND('MAPA DE RIESGOS'!$V$496="Muy Alta",'MAPA DE RIESGOS'!$Z$496="Leve"),CONCATENATE("R",'MAPA DE RIESGOS'!$H$496),"")</f>
        <v/>
      </c>
      <c r="K14" s="311" t="str">
        <f>IF(AND('MAPA DE RIESGOS'!$V$502="Muy Alta",'MAPA DE RIESGOS'!$Z$502="Leve"),CONCATENATE("R",'MAPA DE RIESGOS'!$H$502),"")</f>
        <v/>
      </c>
      <c r="L14" s="311" t="str">
        <f>IF(AND('MAPA DE RIESGOS'!$V$508="Muy Alta",'MAPA DE RIESGOS'!$Z$508="Leve"),CONCATENATE("R",'MAPA DE RIESGOS'!$H$508),"")</f>
        <v/>
      </c>
      <c r="M14" s="311" t="str">
        <f>IF(AND('MAPA DE RIESGOS'!$V$514="Muy Alta",'MAPA DE RIESGOS'!$Z$514="Leve"),CONCATENATE("R",'MAPA DE RIESGOS'!$H$514),"")</f>
        <v/>
      </c>
      <c r="N14" s="311" t="str">
        <f>IF(AND('MAPA DE RIESGOS'!$V$520="Muy Alta",'MAPA DE RIESGOS'!$Z$520="Leve"),CONCATENATE("R",'MAPA DE RIESGOS'!$H$520),"")</f>
        <v/>
      </c>
      <c r="O14" s="311" t="str">
        <f>IF(AND('MAPA DE RIESGOS'!$V$526="Muy Alta",'MAPA DE RIESGOS'!$Z$526="Leve"),CONCATENATE("R",'MAPA DE RIESGOS'!$H$526),"")</f>
        <v/>
      </c>
      <c r="P14" s="311" t="str">
        <f>IF(AND('MAPA DE RIESGOS'!$V$532="Muy Alta",'MAPA DE RIESGOS'!$Z$532="Leve"),CONCATENATE("R",'MAPA DE RIESGOS'!$H$532),"")</f>
        <v/>
      </c>
      <c r="Q14" s="311"/>
      <c r="R14" s="314"/>
      <c r="S14" s="315"/>
      <c r="T14" s="313" t="str">
        <f>IF(AND('MAPA DE RIESGOS'!$V$496="Muy Alta",'MAPA DE RIESGOS'!$Z$496="Menor"),CONCATENATE("R",'MAPA DE RIESGOS'!$H$496),"")</f>
        <v/>
      </c>
      <c r="U14" s="314" t="str">
        <f>IF(AND('MAPA DE RIESGOS'!$V$502="Muy Alta",'MAPA DE RIESGOS'!$Z$502="Menor"),CONCATENATE("R",'MAPA DE RIESGOS'!$H$502),"")</f>
        <v/>
      </c>
      <c r="V14" s="314" t="str">
        <f>IF(AND('MAPA DE RIESGOS'!$V$508="Muy Alta",'MAPA DE RIESGOS'!$Z$508="Menor"),CONCATENATE("R",'MAPA DE RIESGOS'!$H$508),"")</f>
        <v/>
      </c>
      <c r="W14" s="314" t="str">
        <f>IF(AND('MAPA DE RIESGOS'!$V$514="Muy Alta",'MAPA DE RIESGOS'!$Z$514="Menor"),CONCATENATE("R",'MAPA DE RIESGOS'!$H$514),"")</f>
        <v/>
      </c>
      <c r="X14" s="314" t="str">
        <f>IF(AND('MAPA DE RIESGOS'!$V$520="Muy Alta",'MAPA DE RIESGOS'!$Z$520="Menor"),CONCATENATE("R",'MAPA DE RIESGOS'!$H$520),"")</f>
        <v/>
      </c>
      <c r="Y14" s="314" t="str">
        <f>IF(AND('MAPA DE RIESGOS'!$V$526="Muy Alta",'MAPA DE RIESGOS'!$Z$526="Menor"),CONCATENATE("R",'MAPA DE RIESGOS'!$H$526),"")</f>
        <v/>
      </c>
      <c r="Z14" s="314" t="str">
        <f>IF(AND('MAPA DE RIESGOS'!$V$532="Muy Alta",'MAPA DE RIESGOS'!$Z$532="Menor"),CONCATENATE("R",'MAPA DE RIESGOS'!$H$532),"")</f>
        <v/>
      </c>
      <c r="AA14" s="314"/>
      <c r="AB14" s="314"/>
      <c r="AC14" s="315"/>
      <c r="AD14" s="313" t="str">
        <f>IF(AND('MAPA DE RIESGOS'!$V$496="Muy Alta",'MAPA DE RIESGOS'!$Z$496="Moderado"),CONCATENATE("R",'MAPA DE RIESGOS'!$H$496),"")</f>
        <v/>
      </c>
      <c r="AE14" s="314" t="str">
        <f>IF(AND('MAPA DE RIESGOS'!$V$502="Muy Alta",'MAPA DE RIESGOS'!$Z$502="Moderado"),CONCATENATE("R",'MAPA DE RIESGOS'!$H$502),"")</f>
        <v/>
      </c>
      <c r="AF14" s="314" t="str">
        <f>IF(AND('MAPA DE RIESGOS'!$V$508="Muy Alta",'MAPA DE RIESGOS'!$Z$508="Moderado"),CONCATENATE("R",'MAPA DE RIESGOS'!$H$508),"")</f>
        <v/>
      </c>
      <c r="AG14" s="314" t="str">
        <f>IF(AND('MAPA DE RIESGOS'!$V$514="Muy Alta",'MAPA DE RIESGOS'!$Z$514="Moderado"),CONCATENATE("R",'MAPA DE RIESGOS'!$H$514),"")</f>
        <v/>
      </c>
      <c r="AH14" s="314" t="str">
        <f>IF(AND('MAPA DE RIESGOS'!$V$520="Muy Alta",'MAPA DE RIESGOS'!$Z$520="Moderado"),CONCATENATE("R",'MAPA DE RIESGOS'!$H$520),"")</f>
        <v/>
      </c>
      <c r="AI14" s="314" t="str">
        <f>IF(AND('MAPA DE RIESGOS'!$V$526="Muy Alta",'MAPA DE RIESGOS'!$Z$526="Moderado"),CONCATENATE("R",'MAPA DE RIESGOS'!$H$526),"")</f>
        <v/>
      </c>
      <c r="AJ14" s="314" t="str">
        <f>IF(AND('MAPA DE RIESGOS'!$V$532="Muy Alta",'MAPA DE RIESGOS'!$Z$532="Moderado"),CONCATENATE("R",'MAPA DE RIESGOS'!$H$532),"")</f>
        <v/>
      </c>
      <c r="AK14" s="314"/>
      <c r="AL14" s="314"/>
      <c r="AM14" s="315"/>
      <c r="AN14" s="313" t="str">
        <f>IF(AND('MAPA DE RIESGOS'!$V$496="Muy Alta",'MAPA DE RIESGOS'!$Z$496="Mayor"),CONCATENATE("R",'MAPA DE RIESGOS'!$H$496),"")</f>
        <v/>
      </c>
      <c r="AO14" s="314" t="str">
        <f>IF(AND('MAPA DE RIESGOS'!$V$502="Muy Alta",'MAPA DE RIESGOS'!$Z$502="Mayor"),CONCATENATE("R",'MAPA DE RIESGOS'!$H$502),"")</f>
        <v/>
      </c>
      <c r="AP14" s="314" t="str">
        <f>IF(AND('MAPA DE RIESGOS'!$V$508="Muy Alta",'MAPA DE RIESGOS'!$Z$508="Mayor"),CONCATENATE("R",'MAPA DE RIESGOS'!$H$508),"")</f>
        <v/>
      </c>
      <c r="AQ14" s="314" t="str">
        <f>IF(AND('MAPA DE RIESGOS'!$V$514="Muy Alta",'MAPA DE RIESGOS'!$Z$514="Mayor"),CONCATENATE("R",'MAPA DE RIESGOS'!$H$514),"")</f>
        <v/>
      </c>
      <c r="AR14" s="314" t="str">
        <f>IF(AND('MAPA DE RIESGOS'!$V$520="Muy Alta",'MAPA DE RIESGOS'!$Z$520="Mayor"),CONCATENATE("R",'MAPA DE RIESGOS'!$H$520),"")</f>
        <v/>
      </c>
      <c r="AS14" s="314" t="str">
        <f>IF(AND('MAPA DE RIESGOS'!$V$526="Muy Alta",'MAPA DE RIESGOS'!$Z$526="Mayor"),CONCATENATE("R",'MAPA DE RIESGOS'!$H$526),"")</f>
        <v/>
      </c>
      <c r="AT14" s="314" t="str">
        <f>IF(AND('MAPA DE RIESGOS'!$V$532="Muy Alta",'MAPA DE RIESGOS'!$Z$532="Mayor"),CONCATENATE("R",'MAPA DE RIESGOS'!$H$532),"")</f>
        <v/>
      </c>
      <c r="AU14" s="314"/>
      <c r="AV14" s="314"/>
      <c r="AW14" s="315"/>
      <c r="AX14" s="324" t="str">
        <f>IF(AND('MAPA DE RIESGOS'!$V$496="Muy Alta",'MAPA DE RIESGOS'!$Z$496="Catastrófico"),CONCATENATE("R",'MAPA DE RIESGOS'!$H$496),"")</f>
        <v/>
      </c>
      <c r="AY14" s="316" t="str">
        <f>IF(AND('MAPA DE RIESGOS'!$V$502="Muy Alta",'MAPA DE RIESGOS'!$Z$502="Catastrófico"),CONCATENATE("R",'MAPA DE RIESGOS'!$H$502),"")</f>
        <v/>
      </c>
      <c r="AZ14" s="316" t="str">
        <f>IF(AND('MAPA DE RIESGOS'!$V$508="Muy Alta",'MAPA DE RIESGOS'!$Z$508="Catastrófico"),CONCATENATE("R",'MAPA DE RIESGOS'!$H$508),"")</f>
        <v/>
      </c>
      <c r="BA14" s="316" t="str">
        <f>IF(AND('MAPA DE RIESGOS'!$V$514="Muy Alta",'MAPA DE RIESGOS'!$Z$514="Catastrófico"),CONCATENATE("R",'MAPA DE RIESGOS'!$H$514),"")</f>
        <v/>
      </c>
      <c r="BB14" s="316" t="str">
        <f>IF(AND('MAPA DE RIESGOS'!$V$520="Muy Alta",'MAPA DE RIESGOS'!$Z$520="Catastrófico"),CONCATENATE("R",'MAPA DE RIESGOS'!$H$520),"")</f>
        <v/>
      </c>
      <c r="BC14" s="316" t="str">
        <f>IF(AND('MAPA DE RIESGOS'!$V$526="Muy Alta",'MAPA DE RIESGOS'!$Z$526="Catastrófico"),CONCATENATE("R",'MAPA DE RIESGOS'!$H$526),"")</f>
        <v/>
      </c>
      <c r="BD14" s="316" t="str">
        <f>IF(AND('MAPA DE RIESGOS'!$V$532="Muy Alta",'MAPA DE RIESGOS'!$Z$532="Catastrófico"),CONCATENATE("R",'MAPA DE RIESGOS'!$H$532),"")</f>
        <v/>
      </c>
      <c r="BE14" s="316"/>
      <c r="BF14" s="316"/>
      <c r="BG14" s="317"/>
      <c r="BH14" s="67"/>
      <c r="BI14" s="705"/>
      <c r="BJ14" s="706"/>
      <c r="BK14" s="706"/>
      <c r="BL14" s="706"/>
      <c r="BM14" s="706"/>
      <c r="BN14" s="707"/>
    </row>
    <row r="15" spans="1:66" ht="34.5" customHeight="1">
      <c r="B15" s="688"/>
      <c r="C15" s="688"/>
      <c r="D15" s="689"/>
      <c r="E15" s="690" t="s">
        <v>280</v>
      </c>
      <c r="F15" s="691"/>
      <c r="G15" s="691"/>
      <c r="H15" s="691"/>
      <c r="I15" s="691"/>
      <c r="J15" s="318" t="str">
        <f>IF(AND('MAPA DE RIESGOS'!$V$10="Alta",'MAPA DE RIESGOS'!$Z$10="Leve"),CONCATENATE("R",'MAPA DE RIESGOS'!$H$10),"")</f>
        <v/>
      </c>
      <c r="K15" s="319" t="str">
        <f>IF(AND('MAPA DE RIESGOS'!$V$16="Alta",'MAPA DE RIESGOS'!$Z$16="Leve"),CONCATENATE("R",'MAPA DE RIESGOS'!$H$16),"")</f>
        <v/>
      </c>
      <c r="L15" s="319" t="str">
        <f>IF(AND('MAPA DE RIESGOS'!$V$22="Alta",'MAPA DE RIESGOS'!$Z$22="Leve"),CONCATENATE("R",'MAPA DE RIESGOS'!$H$22),"")</f>
        <v/>
      </c>
      <c r="M15" s="319" t="str">
        <f>IF(AND('MAPA DE RIESGOS'!$V$28="Alta",'MAPA DE RIESGOS'!$Z$28="Leve"),CONCATENATE("R",'MAPA DE RIESGOS'!$H$28),"")</f>
        <v/>
      </c>
      <c r="N15" s="319" t="str">
        <f>IF(AND('MAPA DE RIESGOS'!$V$34="Alta",'MAPA DE RIESGOS'!$Z$34="Leve"),CONCATENATE("R",'MAPA DE RIESGOS'!$H$34),"")</f>
        <v/>
      </c>
      <c r="O15" s="319" t="str">
        <f>IF(AND('MAPA DE RIESGOS'!$V$40="Alta",'MAPA DE RIESGOS'!$Z$40="Leve"),CONCATENATE("R",'MAPA DE RIESGOS'!$H$40),"")</f>
        <v/>
      </c>
      <c r="P15" s="319" t="str">
        <f>IF(AND('MAPA DE RIESGOS'!$V$46="Alta",'MAPA DE RIESGOS'!$Z$46="Leve"),CONCATENATE("R",'MAPA DE RIESGOS'!$H$46),"")</f>
        <v/>
      </c>
      <c r="Q15" s="319" t="str">
        <f>IF(AND('MAPA DE RIESGOS'!$V$52="Alta",'MAPA DE RIESGOS'!$Z$52="Leve"),CONCATENATE("R",'MAPA DE RIESGOS'!$H$52),"")</f>
        <v/>
      </c>
      <c r="R15" s="319" t="str">
        <f>IF(AND('MAPA DE RIESGOS'!$V$58="Alta",'MAPA DE RIESGOS'!$Z$58="Leve"),CONCATENATE("R",'MAPA DE RIESGOS'!$H$58),"")</f>
        <v/>
      </c>
      <c r="S15" s="322" t="str">
        <f>IF(AND('MAPA DE RIESGOS'!$V$64="Alta",'MAPA DE RIESGOS'!$Z$64="Leve"),CONCATENATE("R",'MAPA DE RIESGOS'!$H$64),"")</f>
        <v/>
      </c>
      <c r="T15" s="318" t="str">
        <f>IF(AND('MAPA DE RIESGOS'!$V$10="Alta",'MAPA DE RIESGOS'!$Z$10="Menor"),CONCATENATE("R",'MAPA DE RIESGOS'!$H$10),"")</f>
        <v/>
      </c>
      <c r="U15" s="319" t="str">
        <f>IF(AND('MAPA DE RIESGOS'!$V$16="Alta",'MAPA DE RIESGOS'!$Z$16="Menor"),CONCATENATE("R",'MAPA DE RIESGOS'!$H$16),"")</f>
        <v/>
      </c>
      <c r="V15" s="319" t="str">
        <f>IF(AND('MAPA DE RIESGOS'!$V$22="Alta",'MAPA DE RIESGOS'!$Z$22="Menor"),CONCATENATE("R",'MAPA DE RIESGOS'!$H$22),"")</f>
        <v/>
      </c>
      <c r="W15" s="319" t="str">
        <f>IF(AND('MAPA DE RIESGOS'!$V$28="Alta",'MAPA DE RIESGOS'!$Z$28="Menor"),CONCATENATE("R",'MAPA DE RIESGOS'!$H$28),"")</f>
        <v/>
      </c>
      <c r="X15" s="319" t="str">
        <f>IF(AND('MAPA DE RIESGOS'!$V$34="Alta",'MAPA DE RIESGOS'!$Z$34="Menor"),CONCATENATE("R",'MAPA DE RIESGOS'!$H$34),"")</f>
        <v/>
      </c>
      <c r="Y15" s="319" t="str">
        <f>IF(AND('MAPA DE RIESGOS'!$V$40="Alta",'MAPA DE RIESGOS'!$Z$40="Menor"),CONCATENATE("R",'MAPA DE RIESGOS'!$H$40),"")</f>
        <v/>
      </c>
      <c r="Z15" s="319" t="str">
        <f>IF(AND('MAPA DE RIESGOS'!$V$46="Alta",'MAPA DE RIESGOS'!$Z$46="Menor"),CONCATENATE("R",'MAPA DE RIESGOS'!$H$46),"")</f>
        <v/>
      </c>
      <c r="AA15" s="319" t="str">
        <f>IF(AND('MAPA DE RIESGOS'!$V$52="Alta",'MAPA DE RIESGOS'!$Z$52="Menor"),CONCATENATE("R",'MAPA DE RIESGOS'!$H$52),"")</f>
        <v/>
      </c>
      <c r="AB15" s="319" t="str">
        <f>IF(AND('MAPA DE RIESGOS'!$V$58="Alta",'MAPA DE RIESGOS'!$Z$58="Menor"),CONCATENATE("R",'MAPA DE RIESGOS'!$H$58),"")</f>
        <v/>
      </c>
      <c r="AC15" s="322" t="str">
        <f>IF(AND('MAPA DE RIESGOS'!$V$64="Alta",'MAPA DE RIESGOS'!$Z$64="Menor"),CONCATENATE("R",'MAPA DE RIESGOS'!$H$64),"")</f>
        <v/>
      </c>
      <c r="AD15" s="299" t="str">
        <f>IF(AND('MAPA DE RIESGOS'!$V$10="Alta",'MAPA DE RIESGOS'!$Z$10="Moderado"),CONCATENATE("R",'MAPA DE RIESGOS'!$H$10),"")</f>
        <v/>
      </c>
      <c r="AE15" s="300" t="str">
        <f>IF(AND('MAPA DE RIESGOS'!$V$16="Alta",'MAPA DE RIESGOS'!$Z$16="Moderado"),CONCATENATE("R",'MAPA DE RIESGOS'!$H$16),"")</f>
        <v/>
      </c>
      <c r="AF15" s="300" t="str">
        <f>IF(AND('MAPA DE RIESGOS'!$V$22="Alta",'MAPA DE RIESGOS'!$Z$22="Moderado"),CONCATENATE("R",'MAPA DE RIESGOS'!$H$22),"")</f>
        <v/>
      </c>
      <c r="AG15" s="300" t="str">
        <f>IF(AND('MAPA DE RIESGOS'!$V$28="Alta",'MAPA DE RIESGOS'!$Z$28="Moderado"),CONCATENATE("R",'MAPA DE RIESGOS'!$H$28),"")</f>
        <v/>
      </c>
      <c r="AH15" s="300" t="str">
        <f>IF(AND('MAPA DE RIESGOS'!$V$34="Alta",'MAPA DE RIESGOS'!$Z$34="Moderado"),CONCATENATE("R",'MAPA DE RIESGOS'!$H$34),"")</f>
        <v/>
      </c>
      <c r="AI15" s="300" t="str">
        <f>IF(AND('MAPA DE RIESGOS'!$V$40="Alta",'MAPA DE RIESGOS'!$Z$40="Moderado"),CONCATENATE("R",'MAPA DE RIESGOS'!$H$40),"")</f>
        <v/>
      </c>
      <c r="AJ15" s="300" t="str">
        <f>IF(AND('MAPA DE RIESGOS'!$V$46="Alta",'MAPA DE RIESGOS'!$Z$46="Moderado"),CONCATENATE("R",'MAPA DE RIESGOS'!$H$46),"")</f>
        <v/>
      </c>
      <c r="AK15" s="300" t="str">
        <f>IF(AND('MAPA DE RIESGOS'!$V$52="Alta",'MAPA DE RIESGOS'!$Z$52="Moderado"),CONCATENATE("R",'MAPA DE RIESGOS'!$H$52),"")</f>
        <v/>
      </c>
      <c r="AL15" s="300" t="str">
        <f>IF(AND('MAPA DE RIESGOS'!$V$58="Alta",'MAPA DE RIESGOS'!$Z$58="Moderado"),CONCATENATE("R",'MAPA DE RIESGOS'!$H$58),"")</f>
        <v/>
      </c>
      <c r="AM15" s="303" t="str">
        <f>IF(AND('MAPA DE RIESGOS'!$V$64="Alta",'MAPA DE RIESGOS'!$Z$64="Moderado"),CONCATENATE("R",'MAPA DE RIESGOS'!$H$64),"")</f>
        <v/>
      </c>
      <c r="AN15" s="299" t="str">
        <f>IF(AND('MAPA DE RIESGOS'!$V$10="Alta",'MAPA DE RIESGOS'!$Z$10="Mayor"),CONCATENATE("R",'MAPA DE RIESGOS'!$H$10),"")</f>
        <v/>
      </c>
      <c r="AO15" s="300" t="str">
        <f>IF(AND('MAPA DE RIESGOS'!$V$16="Alta",'MAPA DE RIESGOS'!$Z$16="Mayor"),CONCATENATE("R",'MAPA DE RIESGOS'!$H$16),"")</f>
        <v/>
      </c>
      <c r="AP15" s="300" t="str">
        <f>IF(AND('MAPA DE RIESGOS'!$V$22="Alta",'MAPA DE RIESGOS'!$Z$22="Mayor"),CONCATENATE("R",'MAPA DE RIESGOS'!$H$22),"")</f>
        <v/>
      </c>
      <c r="AQ15" s="300" t="str">
        <f>IF(AND('MAPA DE RIESGOS'!$V$28="Alta",'MAPA DE RIESGOS'!$Z$28="Mayor"),CONCATENATE("R",'MAPA DE RIESGOS'!$H$28),"")</f>
        <v/>
      </c>
      <c r="AR15" s="300" t="str">
        <f>IF(AND('MAPA DE RIESGOS'!$V$34="Alta",'MAPA DE RIESGOS'!$Z$34="Mayor"),CONCATENATE("R",'MAPA DE RIESGOS'!$H$34),"")</f>
        <v/>
      </c>
      <c r="AS15" s="300" t="str">
        <f>IF(AND('MAPA DE RIESGOS'!$V$40="Alta",'MAPA DE RIESGOS'!$Z$40="Mayor"),CONCATENATE("R",'MAPA DE RIESGOS'!$H$40),"")</f>
        <v/>
      </c>
      <c r="AT15" s="300" t="str">
        <f>IF(AND('MAPA DE RIESGOS'!$V$46="Alta",'MAPA DE RIESGOS'!$Z$46="Mayor"),CONCATENATE("R",'MAPA DE RIESGOS'!$H$46),"")</f>
        <v/>
      </c>
      <c r="AU15" s="300" t="str">
        <f>IF(AND('MAPA DE RIESGOS'!$V$52="Alta",'MAPA DE RIESGOS'!$Z$52="Mayor"),CONCATENATE("R",'MAPA DE RIESGOS'!$H$52),"")</f>
        <v/>
      </c>
      <c r="AV15" s="300" t="str">
        <f>IF(AND('MAPA DE RIESGOS'!$V$58="Alta",'MAPA DE RIESGOS'!$Z$58="Mayor"),CONCATENATE("R",'MAPA DE RIESGOS'!$H$58),"")</f>
        <v/>
      </c>
      <c r="AW15" s="303" t="str">
        <f>IF(AND('MAPA DE RIESGOS'!$V$64="Alta",'MAPA DE RIESGOS'!$Z$64="Mayor"),CONCATENATE("R",'MAPA DE RIESGOS'!$H$64),"")</f>
        <v/>
      </c>
      <c r="AX15" s="305" t="str">
        <f>IF(AND('MAPA DE RIESGOS'!$V$10="Alta",'MAPA DE RIESGOS'!$Z$10="Catastrófico"),CONCATENATE("R",'MAPA DE RIESGOS'!$H$10),"")</f>
        <v/>
      </c>
      <c r="AY15" s="306" t="str">
        <f>IF(AND('MAPA DE RIESGOS'!$V$16="Alta",'MAPA DE RIESGOS'!$Z$16="Catastrófico"),CONCATENATE("R",'MAPA DE RIESGOS'!$H$16),"")</f>
        <v/>
      </c>
      <c r="AZ15" s="306" t="str">
        <f>IF(AND('MAPA DE RIESGOS'!$V$22="Alta",'MAPA DE RIESGOS'!$Z$22="Catastrófico"),CONCATENATE("R",'MAPA DE RIESGOS'!$H$22),"")</f>
        <v/>
      </c>
      <c r="BA15" s="306" t="str">
        <f>IF(AND('MAPA DE RIESGOS'!$V$28="Alta",'MAPA DE RIESGOS'!$Z$28="Catastrófico"),CONCATENATE("R",'MAPA DE RIESGOS'!$H$28),"")</f>
        <v/>
      </c>
      <c r="BB15" s="306" t="str">
        <f>IF(AND('MAPA DE RIESGOS'!$V$34="Alta",'MAPA DE RIESGOS'!$Z$34="Catastrófico"),CONCATENATE("R",'MAPA DE RIESGOS'!$H$34),"")</f>
        <v/>
      </c>
      <c r="BC15" s="306" t="str">
        <f>IF(AND('MAPA DE RIESGOS'!$V$40="Alta",'MAPA DE RIESGOS'!$Z$40="Catastrófico"),CONCATENATE("R",'MAPA DE RIESGOS'!$H$40),"")</f>
        <v/>
      </c>
      <c r="BD15" s="306" t="str">
        <f>IF(AND('MAPA DE RIESGOS'!$V$46="Alta",'MAPA DE RIESGOS'!$Z$46="Catastrófico"),CONCATENATE("R",'MAPA DE RIESGOS'!$H$46),"")</f>
        <v/>
      </c>
      <c r="BE15" s="306" t="str">
        <f>IF(AND('MAPA DE RIESGOS'!$V$52="Alta",'MAPA DE RIESGOS'!$Z$52="Catastrófico"),CONCATENATE("R",'MAPA DE RIESGOS'!$H$52),"")</f>
        <v/>
      </c>
      <c r="BF15" s="306" t="str">
        <f>IF(AND('MAPA DE RIESGOS'!$V$58="Alta",'MAPA DE RIESGOS'!$Z$58="Catastrófico"),CONCATENATE("R",'MAPA DE RIESGOS'!$H$58),"")</f>
        <v/>
      </c>
      <c r="BG15" s="309" t="str">
        <f>IF(AND('MAPA DE RIESGOS'!$V$64="Alta",'MAPA DE RIESGOS'!$Z$64="Catastrófico"),CONCATENATE("R",'MAPA DE RIESGOS'!$H$64),"")</f>
        <v/>
      </c>
      <c r="BH15" s="67"/>
      <c r="BI15" s="708" t="s">
        <v>281</v>
      </c>
      <c r="BJ15" s="709"/>
      <c r="BK15" s="709"/>
      <c r="BL15" s="709"/>
      <c r="BM15" s="709"/>
      <c r="BN15" s="710"/>
    </row>
    <row r="16" spans="1:66" ht="34.5" customHeight="1">
      <c r="B16" s="688"/>
      <c r="C16" s="688"/>
      <c r="D16" s="689"/>
      <c r="E16" s="693"/>
      <c r="F16" s="694"/>
      <c r="G16" s="694"/>
      <c r="H16" s="694"/>
      <c r="I16" s="694"/>
      <c r="J16" s="320" t="str">
        <f>IF(AND('MAPA DE RIESGOS'!$V$70="Alta",'MAPA DE RIESGOS'!$Z$70="Leve"),CONCATENATE("R",'MAPA DE RIESGOS'!$H$70),"")</f>
        <v/>
      </c>
      <c r="K16" s="321" t="str">
        <f>IF(AND('MAPA DE RIESGOS'!$V$76="Alta",'MAPA DE RIESGOS'!$Z$76="Leve"),CONCATENATE("R",'MAPA DE RIESGOS'!$H$76),"")</f>
        <v/>
      </c>
      <c r="L16" s="321" t="str">
        <f>IF(AND('MAPA DE RIESGOS'!$V$82="Alta",'MAPA DE RIESGOS'!$Z$82="Leve"),CONCATENATE("R",'MAPA DE RIESGOS'!$H$82),"")</f>
        <v/>
      </c>
      <c r="M16" s="321" t="str">
        <f>IF(AND('MAPA DE RIESGOS'!$V$88="Alta",'MAPA DE RIESGOS'!$Z$88="Leve"),CONCATENATE("R",'MAPA DE RIESGOS'!$H$88),"")</f>
        <v/>
      </c>
      <c r="N16" s="321" t="str">
        <f>IF(AND('MAPA DE RIESGOS'!$V$94="Alta",'MAPA DE RIESGOS'!$Z$94="Leve"),CONCATENATE("R",'MAPA DE RIESGOS'!$H$94),"")</f>
        <v/>
      </c>
      <c r="O16" s="321" t="str">
        <f>IF(AND('MAPA DE RIESGOS'!$V$100="Alta",'MAPA DE RIESGOS'!$Z$100="Leve"),CONCATENATE("R",'MAPA DE RIESGOS'!$H$100),"")</f>
        <v/>
      </c>
      <c r="P16" s="321" t="str">
        <f>IF(AND('MAPA DE RIESGOS'!$V$106="Alta",'MAPA DE RIESGOS'!$Z$106="Leve"),CONCATENATE("R",'MAPA DE RIESGOS'!$H$106),"")</f>
        <v/>
      </c>
      <c r="Q16" s="321" t="str">
        <f>IF(AND('MAPA DE RIESGOS'!$V$112="Alta",'MAPA DE RIESGOS'!$Z$112="Leve"),CONCATENATE("R",'MAPA DE RIESGOS'!$H$112),"")</f>
        <v/>
      </c>
      <c r="R16" s="321" t="str">
        <f>IF(AND('MAPA DE RIESGOS'!$V$118="Alta",'MAPA DE RIESGOS'!$Z$118="Leve"),CONCATENATE("R",'MAPA DE RIESGOS'!$H$118),"")</f>
        <v/>
      </c>
      <c r="S16" s="323" t="str">
        <f>IF(AND('MAPA DE RIESGOS'!$V$124="Alta",'MAPA DE RIESGOS'!$Z$124="Leve"),CONCATENATE("R",'MAPA DE RIESGOS'!$H$124),"")</f>
        <v/>
      </c>
      <c r="T16" s="320" t="str">
        <f>IF(AND('MAPA DE RIESGOS'!$V$70="Alta",'MAPA DE RIESGOS'!$Z$70="Menor"),CONCATENATE("R",'MAPA DE RIESGOS'!$H$70),"")</f>
        <v/>
      </c>
      <c r="U16" s="321" t="str">
        <f>IF(AND('MAPA DE RIESGOS'!$V$76="Alta",'MAPA DE RIESGOS'!$Z$76="Menor"),CONCATENATE("R",'MAPA DE RIESGOS'!$H$76),"")</f>
        <v/>
      </c>
      <c r="V16" s="321" t="str">
        <f>IF(AND('MAPA DE RIESGOS'!$V$82="Alta",'MAPA DE RIESGOS'!$Z$82="Menor"),CONCATENATE("R",'MAPA DE RIESGOS'!$H$82),"")</f>
        <v/>
      </c>
      <c r="W16" s="321" t="str">
        <f>IF(AND('MAPA DE RIESGOS'!$V$88="Alta",'MAPA DE RIESGOS'!$Z$88="Menor"),CONCATENATE("R",'MAPA DE RIESGOS'!$H$88),"")</f>
        <v/>
      </c>
      <c r="X16" s="321" t="str">
        <f>IF(AND('MAPA DE RIESGOS'!$V$94="Alta",'MAPA DE RIESGOS'!$Z$94="Menor"),CONCATENATE("R",'MAPA DE RIESGOS'!$H$94),"")</f>
        <v/>
      </c>
      <c r="Y16" s="321" t="str">
        <f>IF(AND('MAPA DE RIESGOS'!$V$100="Alta",'MAPA DE RIESGOS'!$Z$100="Menor"),CONCATENATE("R",'MAPA DE RIESGOS'!$H$100),"")</f>
        <v/>
      </c>
      <c r="Z16" s="321" t="str">
        <f>IF(AND('MAPA DE RIESGOS'!$V$106="Alta",'MAPA DE RIESGOS'!$Z$106="Menor"),CONCATENATE("R",'MAPA DE RIESGOS'!$H$106),"")</f>
        <v/>
      </c>
      <c r="AA16" s="321" t="str">
        <f>IF(AND('MAPA DE RIESGOS'!$V$112="Alta",'MAPA DE RIESGOS'!$Z$112="Menor"),CONCATENATE("R",'MAPA DE RIESGOS'!$H$112),"")</f>
        <v/>
      </c>
      <c r="AB16" s="321" t="str">
        <f>IF(AND('MAPA DE RIESGOS'!$V$118="Alta",'MAPA DE RIESGOS'!$Z$118="Menor"),CONCATENATE("R",'MAPA DE RIESGOS'!$H$118),"")</f>
        <v/>
      </c>
      <c r="AC16" s="323" t="str">
        <f>IF(AND('MAPA DE RIESGOS'!$V$124="Alta",'MAPA DE RIESGOS'!$Z$124="Menor"),CONCATENATE("R",'MAPA DE RIESGOS'!$H$124),"")</f>
        <v/>
      </c>
      <c r="AD16" s="301" t="str">
        <f>IF(AND('MAPA DE RIESGOS'!$V$70="Alta",'MAPA DE RIESGOS'!$Z$70="Moderado"),CONCATENATE("R",'MAPA DE RIESGOS'!$H$70),"")</f>
        <v/>
      </c>
      <c r="AE16" s="302" t="str">
        <f>IF(AND('MAPA DE RIESGOS'!$V$76="Alta",'MAPA DE RIESGOS'!$Z$76="Moderado"),CONCATENATE("R",'MAPA DE RIESGOS'!$H$76),"")</f>
        <v/>
      </c>
      <c r="AF16" s="302" t="str">
        <f>IF(AND('MAPA DE RIESGOS'!$V$82="Alta",'MAPA DE RIESGOS'!$Z$82="Moderado"),CONCATENATE("R",'MAPA DE RIESGOS'!$H$82),"")</f>
        <v/>
      </c>
      <c r="AG16" s="302" t="str">
        <f>IF(AND('MAPA DE RIESGOS'!$V$88="Alta",'MAPA DE RIESGOS'!$Z$88="Moderado"),CONCATENATE("R",'MAPA DE RIESGOS'!$H$88),"")</f>
        <v/>
      </c>
      <c r="AH16" s="302" t="str">
        <f>IF(AND('MAPA DE RIESGOS'!$V$94="Alta",'MAPA DE RIESGOS'!$Z$94="Moderado"),CONCATENATE("R",'MAPA DE RIESGOS'!$H$94),"")</f>
        <v/>
      </c>
      <c r="AI16" s="302" t="str">
        <f>IF(AND('MAPA DE RIESGOS'!$V$100="Alta",'MAPA DE RIESGOS'!$Z$100="Moderado"),CONCATENATE("R",'MAPA DE RIESGOS'!$H$100),"")</f>
        <v/>
      </c>
      <c r="AJ16" s="302" t="str">
        <f>IF(AND('MAPA DE RIESGOS'!$V$106="Alta",'MAPA DE RIESGOS'!$Z$106="Moderado"),CONCATENATE("R",'MAPA DE RIESGOS'!$H$106),"")</f>
        <v/>
      </c>
      <c r="AK16" s="302" t="str">
        <f>IF(AND('MAPA DE RIESGOS'!$V$112="Alta",'MAPA DE RIESGOS'!$Z$112="Moderado"),CONCATENATE("R",'MAPA DE RIESGOS'!$H$112),"")</f>
        <v/>
      </c>
      <c r="AL16" s="302" t="str">
        <f>IF(AND('MAPA DE RIESGOS'!$V$118="Alta",'MAPA DE RIESGOS'!$Z$118="Moderado"),CONCATENATE("R",'MAPA DE RIESGOS'!$H$118),"")</f>
        <v/>
      </c>
      <c r="AM16" s="304" t="str">
        <f>IF(AND('MAPA DE RIESGOS'!$V$124="Alta",'MAPA DE RIESGOS'!$Z$124="Moderado"),CONCATENATE("R",'MAPA DE RIESGOS'!$H$124),"")</f>
        <v/>
      </c>
      <c r="AN16" s="301" t="str">
        <f>IF(AND('MAPA DE RIESGOS'!$V$70="Alta",'MAPA DE RIESGOS'!$Z$70="Mayor"),CONCATENATE("R",'MAPA DE RIESGOS'!$H$70),"")</f>
        <v/>
      </c>
      <c r="AO16" s="302" t="str">
        <f>IF(AND('MAPA DE RIESGOS'!$V$76="Alta",'MAPA DE RIESGOS'!$Z$76="Mayor"),CONCATENATE("R",'MAPA DE RIESGOS'!$H$76),"")</f>
        <v/>
      </c>
      <c r="AP16" s="302" t="str">
        <f>IF(AND('MAPA DE RIESGOS'!$V$82="Alta",'MAPA DE RIESGOS'!$Z$82="Mayor"),CONCATENATE("R",'MAPA DE RIESGOS'!$H$82),"")</f>
        <v/>
      </c>
      <c r="AQ16" s="302" t="str">
        <f>IF(AND('MAPA DE RIESGOS'!$V$88="Alta",'MAPA DE RIESGOS'!$Z$88="Mayor"),CONCATENATE("R",'MAPA DE RIESGOS'!$H$88),"")</f>
        <v/>
      </c>
      <c r="AR16" s="302" t="str">
        <f>IF(AND('MAPA DE RIESGOS'!$V$94="Alta",'MAPA DE RIESGOS'!$Z$94="Mayor"),CONCATENATE("R",'MAPA DE RIESGOS'!$H$94),"")</f>
        <v/>
      </c>
      <c r="AS16" s="302" t="str">
        <f>IF(AND('MAPA DE RIESGOS'!$V$100="Alta",'MAPA DE RIESGOS'!$Z$100="Mayor"),CONCATENATE("R",'MAPA DE RIESGOS'!$H$100),"")</f>
        <v/>
      </c>
      <c r="AT16" s="302" t="str">
        <f>IF(AND('MAPA DE RIESGOS'!$V$106="Alta",'MAPA DE RIESGOS'!$Z$106="Mayor"),CONCATENATE("R",'MAPA DE RIESGOS'!$H$106),"")</f>
        <v/>
      </c>
      <c r="AU16" s="302" t="str">
        <f>IF(AND('MAPA DE RIESGOS'!$V$112="Alta",'MAPA DE RIESGOS'!$Z$112="Mayor"),CONCATENATE("R",'MAPA DE RIESGOS'!$H$112),"")</f>
        <v/>
      </c>
      <c r="AV16" s="302" t="str">
        <f>IF(AND('MAPA DE RIESGOS'!$V$118="Alta",'MAPA DE RIESGOS'!$Z$118="Mayor"),CONCATENATE("R",'MAPA DE RIESGOS'!$H$118),"")</f>
        <v/>
      </c>
      <c r="AW16" s="304" t="str">
        <f>IF(AND('MAPA DE RIESGOS'!$V$124="Alta",'MAPA DE RIESGOS'!$Z$124="Mayor"),CONCATENATE("R",'MAPA DE RIESGOS'!$H$124),"")</f>
        <v/>
      </c>
      <c r="AX16" s="307" t="str">
        <f>IF(AND('MAPA DE RIESGOS'!$V$70="Alta",'MAPA DE RIESGOS'!$Z$70="Catastrófico"),CONCATENATE("R",'MAPA DE RIESGOS'!$H$70),"")</f>
        <v/>
      </c>
      <c r="AY16" s="308" t="str">
        <f>IF(AND('MAPA DE RIESGOS'!$V$76="Alta",'MAPA DE RIESGOS'!$Z$76="Catastrófico"),CONCATENATE("R",'MAPA DE RIESGOS'!$H$76),"")</f>
        <v/>
      </c>
      <c r="AZ16" s="308" t="str">
        <f>IF(AND('MAPA DE RIESGOS'!$V$82="Alta",'MAPA DE RIESGOS'!$Z$82="Catastrófico"),CONCATENATE("R",'MAPA DE RIESGOS'!$H$82),"")</f>
        <v/>
      </c>
      <c r="BA16" s="308" t="str">
        <f>IF(AND('MAPA DE RIESGOS'!$V$88="Alta",'MAPA DE RIESGOS'!$Z$88="Catastrófico"),CONCATENATE("R",'MAPA DE RIESGOS'!$H$88),"")</f>
        <v/>
      </c>
      <c r="BB16" s="308" t="str">
        <f>IF(AND('MAPA DE RIESGOS'!$V$94="Alta",'MAPA DE RIESGOS'!$Z$94="Catastrófico"),CONCATENATE("R",'MAPA DE RIESGOS'!$H$94),"")</f>
        <v/>
      </c>
      <c r="BC16" s="308" t="str">
        <f>IF(AND('MAPA DE RIESGOS'!$V$100="Alta",'MAPA DE RIESGOS'!$Z$100="Catastrófico"),CONCATENATE("R",'MAPA DE RIESGOS'!$H$100),"")</f>
        <v/>
      </c>
      <c r="BD16" s="308" t="str">
        <f>IF(AND('MAPA DE RIESGOS'!$V$106="Alta",'MAPA DE RIESGOS'!$Z$106="Catastrófico"),CONCATENATE("R",'MAPA DE RIESGOS'!$H$106),"")</f>
        <v/>
      </c>
      <c r="BE16" s="308" t="str">
        <f>IF(AND('MAPA DE RIESGOS'!$V$112="Alta",'MAPA DE RIESGOS'!$Z$112="Catastrófico"),CONCATENATE("R",'MAPA DE RIESGOS'!$H$112),"")</f>
        <v/>
      </c>
      <c r="BF16" s="308" t="str">
        <f>IF(AND('MAPA DE RIESGOS'!$V$118="Alta",'MAPA DE RIESGOS'!$Z$118="Catastrófico"),CONCATENATE("R",'MAPA DE RIESGOS'!$H$118),"")</f>
        <v/>
      </c>
      <c r="BG16" s="310" t="str">
        <f>IF(AND('MAPA DE RIESGOS'!$V$124="Alta",'MAPA DE RIESGOS'!$Z$124="Catastrófico"),CONCATENATE("R",'MAPA DE RIESGOS'!$H$124),"")</f>
        <v/>
      </c>
      <c r="BH16" s="67"/>
      <c r="BI16" s="711"/>
      <c r="BJ16" s="712"/>
      <c r="BK16" s="712"/>
      <c r="BL16" s="712"/>
      <c r="BM16" s="712"/>
      <c r="BN16" s="713"/>
    </row>
    <row r="17" spans="2:66" ht="34.5" customHeight="1">
      <c r="B17" s="688"/>
      <c r="C17" s="688"/>
      <c r="D17" s="689"/>
      <c r="E17" s="693"/>
      <c r="F17" s="694"/>
      <c r="G17" s="694"/>
      <c r="H17" s="694"/>
      <c r="I17" s="694"/>
      <c r="J17" s="320" t="str">
        <f>IF(AND('MAPA DE RIESGOS'!$V$136="Alta",'MAPA DE RIESGOS'!$Z$136="Leve"),CONCATENATE("R",'MAPA DE RIESGOS'!$H$136),"")</f>
        <v/>
      </c>
      <c r="K17" s="325" t="str">
        <f>IF(AND('MAPA DE RIESGOS'!$V$142="Alta",'MAPA DE RIESGOS'!$Z$142="Leve"),CONCATENATE("R",'MAPA DE RIESGOS'!$H$142),"")</f>
        <v/>
      </c>
      <c r="L17" s="325" t="str">
        <f>IF(AND('MAPA DE RIESGOS'!$V$148="Alta",'MAPA DE RIESGOS'!$Z$148="Leve"),CONCATENATE("R",'MAPA DE RIESGOS'!$H$148),"")</f>
        <v/>
      </c>
      <c r="M17" s="325" t="str">
        <f>IF(AND('MAPA DE RIESGOS'!$V$154="Alta",'MAPA DE RIESGOS'!$Z$154="Leve"),CONCATENATE("R",'MAPA DE RIESGOS'!$H$154),"")</f>
        <v/>
      </c>
      <c r="N17" s="325" t="str">
        <f>IF(AND('MAPA DE RIESGOS'!$V$160="Alta",'MAPA DE RIESGOS'!$Z$160="Leve"),CONCATENATE("R",'MAPA DE RIESGOS'!$H$160),"")</f>
        <v/>
      </c>
      <c r="O17" s="325" t="str">
        <f>IF(AND('MAPA DE RIESGOS'!$V$166="Alta",'MAPA DE RIESGOS'!$Z$166="Leve"),CONCATENATE("R",'MAPA DE RIESGOS'!$H$166),"")</f>
        <v/>
      </c>
      <c r="P17" s="325" t="str">
        <f>IF(AND('MAPA DE RIESGOS'!$V$172="Alta",'MAPA DE RIESGOS'!$Z$172="Leve"),CONCATENATE("R",'MAPA DE RIESGOS'!$H$172),"")</f>
        <v/>
      </c>
      <c r="Q17" s="325" t="str">
        <f>IF(AND('MAPA DE RIESGOS'!$V$178="Alta",'MAPA DE RIESGOS'!$Z$178="Leve"),CONCATENATE("R",'MAPA DE RIESGOS'!$H$178),"")</f>
        <v/>
      </c>
      <c r="R17" s="325" t="str">
        <f>IF(AND('MAPA DE RIESGOS'!$V$184="Alta",'MAPA DE RIESGOS'!$Z$184="Leve"),CONCATENATE("R",'MAPA DE RIESGOS'!$H$184),"")</f>
        <v/>
      </c>
      <c r="S17" s="323" t="str">
        <f>IF(AND('MAPA DE RIESGOS'!$V$190="Alta",'MAPA DE RIESGOS'!$Z$190="Leve"),CONCATENATE("R",'MAPA DE RIESGOS'!$H$190),"")</f>
        <v/>
      </c>
      <c r="T17" s="320" t="str">
        <f>IF(AND('MAPA DE RIESGOS'!$V$136="Alta",'MAPA DE RIESGOS'!$Z$136="Menor"),CONCATENATE("R",'MAPA DE RIESGOS'!$H$136),"")</f>
        <v/>
      </c>
      <c r="U17" s="325" t="str">
        <f>IF(AND('MAPA DE RIESGOS'!$V$142="Alta",'MAPA DE RIESGOS'!$Z$142="Menor"),CONCATENATE("R",'MAPA DE RIESGOS'!$H$142),"")</f>
        <v/>
      </c>
      <c r="V17" s="325" t="str">
        <f>IF(AND('MAPA DE RIESGOS'!$V$148="Alta",'MAPA DE RIESGOS'!$Z$148="Menor"),CONCATENATE("R",'MAPA DE RIESGOS'!$H$148),"")</f>
        <v/>
      </c>
      <c r="W17" s="325" t="str">
        <f>IF(AND('MAPA DE RIESGOS'!$V$154="Alta",'MAPA DE RIESGOS'!$Z$154="Menor"),CONCATENATE("R",'MAPA DE RIESGOS'!$H$154),"")</f>
        <v/>
      </c>
      <c r="X17" s="325" t="str">
        <f>IF(AND('MAPA DE RIESGOS'!$V$160="Alta",'MAPA DE RIESGOS'!$Z$160="Menor"),CONCATENATE("R",'MAPA DE RIESGOS'!$H$160),"")</f>
        <v/>
      </c>
      <c r="Y17" s="325" t="str">
        <f>IF(AND('MAPA DE RIESGOS'!$V$166="Alta",'MAPA DE RIESGOS'!$Z$166="Menor"),CONCATENATE("R",'MAPA DE RIESGOS'!$H$166),"")</f>
        <v/>
      </c>
      <c r="Z17" s="325" t="str">
        <f>IF(AND('MAPA DE RIESGOS'!$V$172="Alta",'MAPA DE RIESGOS'!$Z$172="Menor"),CONCATENATE("R",'MAPA DE RIESGOS'!$H$172),"")</f>
        <v/>
      </c>
      <c r="AA17" s="325" t="str">
        <f>IF(AND('MAPA DE RIESGOS'!$V$178="Alta",'MAPA DE RIESGOS'!$Z$178="Menor"),CONCATENATE("R",'MAPA DE RIESGOS'!$H$178),"")</f>
        <v/>
      </c>
      <c r="AB17" s="325" t="str">
        <f>IF(AND('MAPA DE RIESGOS'!$V$184="Alta",'MAPA DE RIESGOS'!$Z$184="Menor"),CONCATENATE("R",'MAPA DE RIESGOS'!$H$184),"")</f>
        <v/>
      </c>
      <c r="AC17" s="323" t="str">
        <f>IF(AND('MAPA DE RIESGOS'!$V$190="Alta",'MAPA DE RIESGOS'!$Z$190="Menor"),CONCATENATE("R",'MAPA DE RIESGOS'!$H$190),"")</f>
        <v/>
      </c>
      <c r="AD17" s="301" t="str">
        <f>IF(AND('MAPA DE RIESGOS'!$V$136="Alta",'MAPA DE RIESGOS'!$Z$136="Moderado"),CONCATENATE("R",'MAPA DE RIESGOS'!$H$136),"")</f>
        <v/>
      </c>
      <c r="AE17" s="311" t="str">
        <f>IF(AND('MAPA DE RIESGOS'!$V$142="Alta",'MAPA DE RIESGOS'!$Z$142="Moderado"),CONCATENATE("R",'MAPA DE RIESGOS'!$H$142),"")</f>
        <v/>
      </c>
      <c r="AF17" s="311" t="str">
        <f>IF(AND('MAPA DE RIESGOS'!$V$148="Alta",'MAPA DE RIESGOS'!$Z$148="Moderado"),CONCATENATE("R",'MAPA DE RIESGOS'!$H$148),"")</f>
        <v/>
      </c>
      <c r="AG17" s="311" t="str">
        <f>IF(AND('MAPA DE RIESGOS'!$V$154="Alta",'MAPA DE RIESGOS'!$Z$154="Moderado"),CONCATENATE("R",'MAPA DE RIESGOS'!$H$154),"")</f>
        <v/>
      </c>
      <c r="AH17" s="311" t="str">
        <f>IF(AND('MAPA DE RIESGOS'!$V$160="Alta",'MAPA DE RIESGOS'!$Z$160="Moderado"),CONCATENATE("R",'MAPA DE RIESGOS'!$H$160),"")</f>
        <v/>
      </c>
      <c r="AI17" s="311" t="str">
        <f>IF(AND('MAPA DE RIESGOS'!$V$166="Alta",'MAPA DE RIESGOS'!$Z$166="Moderado"),CONCATENATE("R",'MAPA DE RIESGOS'!$H$166),"")</f>
        <v/>
      </c>
      <c r="AJ17" s="311" t="str">
        <f>IF(AND('MAPA DE RIESGOS'!$V$172="Alta",'MAPA DE RIESGOS'!$Z$172="Moderado"),CONCATENATE("R",'MAPA DE RIESGOS'!$H$172),"")</f>
        <v/>
      </c>
      <c r="AK17" s="311" t="str">
        <f>IF(AND('MAPA DE RIESGOS'!$V$178="Alta",'MAPA DE RIESGOS'!$Z$178="Moderado"),CONCATENATE("R",'MAPA DE RIESGOS'!$H$178),"")</f>
        <v/>
      </c>
      <c r="AL17" s="311" t="str">
        <f>IF(AND('MAPA DE RIESGOS'!$V$184="Alta",'MAPA DE RIESGOS'!$Z$184="Moderado"),CONCATENATE("R",'MAPA DE RIESGOS'!$H$184),"")</f>
        <v/>
      </c>
      <c r="AM17" s="304" t="str">
        <f>IF(AND('MAPA DE RIESGOS'!$V$190="Alta",'MAPA DE RIESGOS'!$Z$190="Moderado"),CONCATENATE("R",'MAPA DE RIESGOS'!$H$190),"")</f>
        <v/>
      </c>
      <c r="AN17" s="301" t="str">
        <f>IF(AND('MAPA DE RIESGOS'!$V$136="Alta",'MAPA DE RIESGOS'!$Z$136="Mayor"),CONCATENATE("R",'MAPA DE RIESGOS'!$H$136),"")</f>
        <v/>
      </c>
      <c r="AO17" s="311" t="str">
        <f>IF(AND('MAPA DE RIESGOS'!$V$142="Alta",'MAPA DE RIESGOS'!$Z$142="Mayor"),CONCATENATE("R",'MAPA DE RIESGOS'!$H$142),"")</f>
        <v/>
      </c>
      <c r="AP17" s="311" t="str">
        <f>IF(AND('MAPA DE RIESGOS'!$V$148="Alta",'MAPA DE RIESGOS'!$Z$148="Mayor"),CONCATENATE("R",'MAPA DE RIESGOS'!$H$148),"")</f>
        <v/>
      </c>
      <c r="AQ17" s="311" t="str">
        <f>IF(AND('MAPA DE RIESGOS'!$V$154="Alta",'MAPA DE RIESGOS'!$Z$154="Mayor"),CONCATENATE("R",'MAPA DE RIESGOS'!$H$154),"")</f>
        <v/>
      </c>
      <c r="AR17" s="311" t="str">
        <f>IF(AND('MAPA DE RIESGOS'!$V$160="Alta",'MAPA DE RIESGOS'!$Z$160="Mayor"),CONCATENATE("R",'MAPA DE RIESGOS'!$H$160),"")</f>
        <v/>
      </c>
      <c r="AS17" s="311" t="str">
        <f>IF(AND('MAPA DE RIESGOS'!$V$166="Alta",'MAPA DE RIESGOS'!$Z$166="Mayor"),CONCATENATE("R",'MAPA DE RIESGOS'!$H$166),"")</f>
        <v/>
      </c>
      <c r="AT17" s="311" t="str">
        <f>IF(AND('MAPA DE RIESGOS'!$V$172="Alta",'MAPA DE RIESGOS'!$Z$172="Mayor"),CONCATENATE("R",'MAPA DE RIESGOS'!$H$172),"")</f>
        <v/>
      </c>
      <c r="AU17" s="311" t="str">
        <f>IF(AND('MAPA DE RIESGOS'!$V$178="Alta",'MAPA DE RIESGOS'!$Z$178="Mayor"),CONCATENATE("R",'MAPA DE RIESGOS'!$H$178),"")</f>
        <v/>
      </c>
      <c r="AV17" s="311" t="str">
        <f>IF(AND('MAPA DE RIESGOS'!$V$184="Alta",'MAPA DE RIESGOS'!$Z$184="Mayor"),CONCATENATE("R",'MAPA DE RIESGOS'!$H$184),"")</f>
        <v/>
      </c>
      <c r="AW17" s="304" t="str">
        <f>IF(AND('MAPA DE RIESGOS'!$V$190="Alta",'MAPA DE RIESGOS'!$Z$190="Mayor"),CONCATENATE("R",'MAPA DE RIESGOS'!$H$190),"")</f>
        <v/>
      </c>
      <c r="AX17" s="307" t="str">
        <f>IF(AND('MAPA DE RIESGOS'!$V$136="Alta",'MAPA DE RIESGOS'!$Z$136="Catastrófico"),CONCATENATE("R",'MAPA DE RIESGOS'!$H$136),"")</f>
        <v/>
      </c>
      <c r="AY17" s="312" t="str">
        <f>IF(AND('MAPA DE RIESGOS'!$V$142="Alta",'MAPA DE RIESGOS'!$Z$142="Catastrófico"),CONCATENATE("R",'MAPA DE RIESGOS'!$H$142),"")</f>
        <v/>
      </c>
      <c r="AZ17" s="312" t="str">
        <f>IF(AND('MAPA DE RIESGOS'!$V$148="Alta",'MAPA DE RIESGOS'!$Z$148="Catastrófico"),CONCATENATE("R",'MAPA DE RIESGOS'!$H$148),"")</f>
        <v/>
      </c>
      <c r="BA17" s="312" t="str">
        <f>IF(AND('MAPA DE RIESGOS'!$V$154="Alta",'MAPA DE RIESGOS'!$Z$154="Catastrófico"),CONCATENATE("R",'MAPA DE RIESGOS'!$H$154),"")</f>
        <v/>
      </c>
      <c r="BB17" s="312" t="str">
        <f>IF(AND('MAPA DE RIESGOS'!$V$160="Alta",'MAPA DE RIESGOS'!$Z$160="Catastrófico"),CONCATENATE("R",'MAPA DE RIESGOS'!$H$160),"")</f>
        <v/>
      </c>
      <c r="BC17" s="312" t="str">
        <f>IF(AND('MAPA DE RIESGOS'!$V$166="Alta",'MAPA DE RIESGOS'!$Z$166="Catastrófico"),CONCATENATE("R",'MAPA DE RIESGOS'!$H$166),"")</f>
        <v/>
      </c>
      <c r="BD17" s="312" t="str">
        <f>IF(AND('MAPA DE RIESGOS'!$V$172="Alta",'MAPA DE RIESGOS'!$Z$172="Catastrófico"),CONCATENATE("R",'MAPA DE RIESGOS'!$H$172),"")</f>
        <v/>
      </c>
      <c r="BE17" s="312" t="str">
        <f>IF(AND('MAPA DE RIESGOS'!$V$178="Alta",'MAPA DE RIESGOS'!$Z$178="Catastrófico"),CONCATENATE("R",'MAPA DE RIESGOS'!$H$178),"")</f>
        <v/>
      </c>
      <c r="BF17" s="312" t="str">
        <f>IF(AND('MAPA DE RIESGOS'!$V$184="Alta",'MAPA DE RIESGOS'!$Z$184="Catastrófico"),CONCATENATE("R",'MAPA DE RIESGOS'!$H$184),"")</f>
        <v/>
      </c>
      <c r="BG17" s="310" t="str">
        <f>IF(AND('MAPA DE RIESGOS'!$V$190="Alta",'MAPA DE RIESGOS'!$Z$190="Catastrófico"),CONCATENATE("R",'MAPA DE RIESGOS'!$H$190),"")</f>
        <v/>
      </c>
      <c r="BH17" s="67"/>
      <c r="BI17" s="711"/>
      <c r="BJ17" s="712"/>
      <c r="BK17" s="712"/>
      <c r="BL17" s="712"/>
      <c r="BM17" s="712"/>
      <c r="BN17" s="713"/>
    </row>
    <row r="18" spans="2:66" ht="34.5" customHeight="1">
      <c r="B18" s="688"/>
      <c r="C18" s="688"/>
      <c r="D18" s="689"/>
      <c r="E18" s="693"/>
      <c r="F18" s="694"/>
      <c r="G18" s="694"/>
      <c r="H18" s="694"/>
      <c r="I18" s="694"/>
      <c r="J18" s="320" t="str">
        <f>IF(AND('MAPA DE RIESGOS'!$V$196="Alta",'MAPA DE RIESGOS'!$Z$196="Leve"),CONCATENATE("R",'MAPA DE RIESGOS'!$H$196),"")</f>
        <v/>
      </c>
      <c r="K18" s="325" t="str">
        <f>IF(AND('MAPA DE RIESGOS'!$V$202="Alta",'MAPA DE RIESGOS'!$Z$202="Leve"),CONCATENATE("R",'MAPA DE RIESGOS'!$H$202),"")</f>
        <v/>
      </c>
      <c r="L18" s="325" t="str">
        <f>IF(AND('MAPA DE RIESGOS'!$V$208="Alta",'MAPA DE RIESGOS'!$Z$208="Leve"),CONCATENATE("R",'MAPA DE RIESGOS'!$H$208),"")</f>
        <v/>
      </c>
      <c r="M18" s="325" t="str">
        <f>IF(AND('MAPA DE RIESGOS'!$V$214="Alta",'MAPA DE RIESGOS'!$Z$214="Leve"),CONCATENATE("R",'MAPA DE RIESGOS'!$H$214),"")</f>
        <v/>
      </c>
      <c r="N18" s="325" t="str">
        <f>IF(AND('MAPA DE RIESGOS'!$V$220="Alta",'MAPA DE RIESGOS'!$Z$220="Leve"),CONCATENATE("R",'MAPA DE RIESGOS'!$H$220),"")</f>
        <v/>
      </c>
      <c r="O18" s="325" t="str">
        <f>IF(AND('MAPA DE RIESGOS'!$V$226="Alta",'MAPA DE RIESGOS'!$Z$226="Leve"),CONCATENATE("R",'MAPA DE RIESGOS'!$H$226),"")</f>
        <v/>
      </c>
      <c r="P18" s="325" t="str">
        <f>IF(AND('MAPA DE RIESGOS'!$V$232="Alta",'MAPA DE RIESGOS'!$Z$232="Leve"),CONCATENATE("R",'MAPA DE RIESGOS'!$H$232),"")</f>
        <v/>
      </c>
      <c r="Q18" s="325" t="str">
        <f>IF(AND('MAPA DE RIESGOS'!$V$238="Alta",'MAPA DE RIESGOS'!$Z$238="Leve"),CONCATENATE("R",'MAPA DE RIESGOS'!$H$238),"")</f>
        <v/>
      </c>
      <c r="R18" s="325" t="str">
        <f>IF(AND('MAPA DE RIESGOS'!$V$244="Alta",'MAPA DE RIESGOS'!$Z$244="Leve"),CONCATENATE("R",'MAPA DE RIESGOS'!$H$244),"")</f>
        <v/>
      </c>
      <c r="S18" s="323" t="str">
        <f>IF(AND('MAPA DE RIESGOS'!$V$250="Alta",'MAPA DE RIESGOS'!$Z$250="Leve"),CONCATENATE("R",'MAPA DE RIESGOS'!$H$250),"")</f>
        <v/>
      </c>
      <c r="T18" s="320" t="str">
        <f>IF(AND('MAPA DE RIESGOS'!$V$196="Alta",'MAPA DE RIESGOS'!$Z$196="Menor"),CONCATENATE("R",'MAPA DE RIESGOS'!$H$196),"")</f>
        <v/>
      </c>
      <c r="U18" s="325" t="str">
        <f>IF(AND('MAPA DE RIESGOS'!$V$202="Alta",'MAPA DE RIESGOS'!$Z$202="Menor"),CONCATENATE("R",'MAPA DE RIESGOS'!$H$202),"")</f>
        <v/>
      </c>
      <c r="V18" s="325" t="str">
        <f>IF(AND('MAPA DE RIESGOS'!$V$208="Alta",'MAPA DE RIESGOS'!$Z$208="Menor"),CONCATENATE("R",'MAPA DE RIESGOS'!$H$208),"")</f>
        <v/>
      </c>
      <c r="W18" s="325" t="str">
        <f>IF(AND('MAPA DE RIESGOS'!$V$214="Alta",'MAPA DE RIESGOS'!$Z$214="Menor"),CONCATENATE("R",'MAPA DE RIESGOS'!$H$214),"")</f>
        <v/>
      </c>
      <c r="X18" s="325" t="str">
        <f>IF(AND('MAPA DE RIESGOS'!$V$220="Alta",'MAPA DE RIESGOS'!$Z$220="Menor"),CONCATENATE("R",'MAPA DE RIESGOS'!$H$220),"")</f>
        <v/>
      </c>
      <c r="Y18" s="325" t="str">
        <f>IF(AND('MAPA DE RIESGOS'!$V$226="Alta",'MAPA DE RIESGOS'!$Z$226="Menor"),CONCATENATE("R",'MAPA DE RIESGOS'!$H$226),"")</f>
        <v/>
      </c>
      <c r="Z18" s="325" t="str">
        <f>IF(AND('MAPA DE RIESGOS'!$V$232="Alta",'MAPA DE RIESGOS'!$Z$232="Menor"),CONCATENATE("R",'MAPA DE RIESGOS'!$H$232),"")</f>
        <v/>
      </c>
      <c r="AA18" s="325" t="str">
        <f>IF(AND('MAPA DE RIESGOS'!$V$238="Alta",'MAPA DE RIESGOS'!$Z$238="Menor"),CONCATENATE("R",'MAPA DE RIESGOS'!$H$238),"")</f>
        <v/>
      </c>
      <c r="AB18" s="325" t="str">
        <f>IF(AND('MAPA DE RIESGOS'!$V$244="Alta",'MAPA DE RIESGOS'!$Z$244="Menor"),CONCATENATE("R",'MAPA DE RIESGOS'!$H$244),"")</f>
        <v/>
      </c>
      <c r="AC18" s="323" t="str">
        <f>IF(AND('MAPA DE RIESGOS'!$V$250="Alta",'MAPA DE RIESGOS'!$Z$250="Menor"),CONCATENATE("R",'MAPA DE RIESGOS'!$H$250),"")</f>
        <v/>
      </c>
      <c r="AD18" s="301" t="str">
        <f>IF(AND('MAPA DE RIESGOS'!$V$196="Alta",'MAPA DE RIESGOS'!$Z$196="Moderado"),CONCATENATE("R",'MAPA DE RIESGOS'!$H$196),"")</f>
        <v/>
      </c>
      <c r="AE18" s="311" t="str">
        <f>IF(AND('MAPA DE RIESGOS'!$V$202="Alta",'MAPA DE RIESGOS'!$Z$202="Moderado"),CONCATENATE("R",'MAPA DE RIESGOS'!$H$202),"")</f>
        <v/>
      </c>
      <c r="AF18" s="311" t="str">
        <f>IF(AND('MAPA DE RIESGOS'!$V$208="Alta",'MAPA DE RIESGOS'!$Z$208="Moderado"),CONCATENATE("R",'MAPA DE RIESGOS'!$H$208),"")</f>
        <v/>
      </c>
      <c r="AG18" s="311" t="str">
        <f>IF(AND('MAPA DE RIESGOS'!$V$214="Alta",'MAPA DE RIESGOS'!$Z$214="Moderado"),CONCATENATE("R",'MAPA DE RIESGOS'!$H$214),"")</f>
        <v/>
      </c>
      <c r="AH18" s="311" t="str">
        <f>IF(AND('MAPA DE RIESGOS'!$V$220="Alta",'MAPA DE RIESGOS'!$Z$220="Moderado"),CONCATENATE("R",'MAPA DE RIESGOS'!$H$220),"")</f>
        <v/>
      </c>
      <c r="AI18" s="311" t="str">
        <f>IF(AND('MAPA DE RIESGOS'!$V$226="Alta",'MAPA DE RIESGOS'!$Z$226="Moderado"),CONCATENATE("R",'MAPA DE RIESGOS'!$H$226),"")</f>
        <v/>
      </c>
      <c r="AJ18" s="311" t="str">
        <f>IF(AND('MAPA DE RIESGOS'!$V$232="Alta",'MAPA DE RIESGOS'!$Z$232="Moderado"),CONCATENATE("R",'MAPA DE RIESGOS'!$H$232),"")</f>
        <v/>
      </c>
      <c r="AK18" s="311" t="str">
        <f>IF(AND('MAPA DE RIESGOS'!$V$238="Alta",'MAPA DE RIESGOS'!$Z$238="Moderado"),CONCATENATE("R",'MAPA DE RIESGOS'!$H$238),"")</f>
        <v/>
      </c>
      <c r="AL18" s="311" t="str">
        <f>IF(AND('MAPA DE RIESGOS'!$V$244="Alta",'MAPA DE RIESGOS'!$Z$244="Moderado"),CONCATENATE("R",'MAPA DE RIESGOS'!$H$244),"")</f>
        <v/>
      </c>
      <c r="AM18" s="304" t="str">
        <f>IF(AND('MAPA DE RIESGOS'!$V$250="Alta",'MAPA DE RIESGOS'!$Z$250="Moderado"),CONCATENATE("R",'MAPA DE RIESGOS'!$H$250),"")</f>
        <v/>
      </c>
      <c r="AN18" s="301" t="str">
        <f>IF(AND('MAPA DE RIESGOS'!$V$196="Alta",'MAPA DE RIESGOS'!$Z$196="Mayor"),CONCATENATE("R",'MAPA DE RIESGOS'!$H$196),"")</f>
        <v/>
      </c>
      <c r="AO18" s="311" t="str">
        <f>IF(AND('MAPA DE RIESGOS'!$V$202="Alta",'MAPA DE RIESGOS'!$Z$202="Mayor"),CONCATENATE("R",'MAPA DE RIESGOS'!$H$202),"")</f>
        <v/>
      </c>
      <c r="AP18" s="311" t="str">
        <f>IF(AND('MAPA DE RIESGOS'!$V$208="Alta",'MAPA DE RIESGOS'!$Z$208="Mayor"),CONCATENATE("R",'MAPA DE RIESGOS'!$H$208),"")</f>
        <v/>
      </c>
      <c r="AQ18" s="311" t="str">
        <f>IF(AND('MAPA DE RIESGOS'!$V$214="Alta",'MAPA DE RIESGOS'!$Z$214="Mayor"),CONCATENATE("R",'MAPA DE RIESGOS'!$H$214),"")</f>
        <v/>
      </c>
      <c r="AR18" s="311" t="str">
        <f>IF(AND('MAPA DE RIESGOS'!$V$220="Alta",'MAPA DE RIESGOS'!$Z$220="Mayor"),CONCATENATE("R",'MAPA DE RIESGOS'!$H$220),"")</f>
        <v/>
      </c>
      <c r="AS18" s="311" t="str">
        <f>IF(AND('MAPA DE RIESGOS'!$V$226="Alta",'MAPA DE RIESGOS'!$Z$226="Mayor"),CONCATENATE("R",'MAPA DE RIESGOS'!$H$226),"")</f>
        <v/>
      </c>
      <c r="AT18" s="311" t="str">
        <f>IF(AND('MAPA DE RIESGOS'!$V$232="Alta",'MAPA DE RIESGOS'!$Z$232="Mayor"),CONCATENATE("R",'MAPA DE RIESGOS'!$H$232),"")</f>
        <v/>
      </c>
      <c r="AU18" s="311" t="str">
        <f>IF(AND('MAPA DE RIESGOS'!$V$238="Alta",'MAPA DE RIESGOS'!$Z$238="Mayor"),CONCATENATE("R",'MAPA DE RIESGOS'!$H$238),"")</f>
        <v/>
      </c>
      <c r="AV18" s="311" t="str">
        <f>IF(AND('MAPA DE RIESGOS'!$V$244="Alta",'MAPA DE RIESGOS'!$Z$244="Mayor"),CONCATENATE("R",'MAPA DE RIESGOS'!$H$244),"")</f>
        <v/>
      </c>
      <c r="AW18" s="304" t="str">
        <f>IF(AND('MAPA DE RIESGOS'!$V$250="Alta",'MAPA DE RIESGOS'!$Z$250="Mayor"),CONCATENATE("R",'MAPA DE RIESGOS'!$H$250),"")</f>
        <v/>
      </c>
      <c r="AX18" s="307" t="str">
        <f>IF(AND('MAPA DE RIESGOS'!$V$196="Alta",'MAPA DE RIESGOS'!$Z$196="Catastrófico"),CONCATENATE("R",'MAPA DE RIESGOS'!$H$196),"")</f>
        <v/>
      </c>
      <c r="AY18" s="312" t="str">
        <f>IF(AND('MAPA DE RIESGOS'!$V$202="Alta",'MAPA DE RIESGOS'!$Z$202="Catastrófico"),CONCATENATE("R",'MAPA DE RIESGOS'!$H$202),"")</f>
        <v/>
      </c>
      <c r="AZ18" s="312" t="str">
        <f>IF(AND('MAPA DE RIESGOS'!$V$208="Alta",'MAPA DE RIESGOS'!$Z$208="Catastrófico"),CONCATENATE("R",'MAPA DE RIESGOS'!$H$208),"")</f>
        <v/>
      </c>
      <c r="BA18" s="312" t="str">
        <f>IF(AND('MAPA DE RIESGOS'!$V$214="Alta",'MAPA DE RIESGOS'!$Z$214="Catastrófico"),CONCATENATE("R",'MAPA DE RIESGOS'!$H$214),"")</f>
        <v/>
      </c>
      <c r="BB18" s="312" t="str">
        <f>IF(AND('MAPA DE RIESGOS'!$V$220="Alta",'MAPA DE RIESGOS'!$Z$220="Catastrófico"),CONCATENATE("R",'MAPA DE RIESGOS'!$H$220),"")</f>
        <v/>
      </c>
      <c r="BC18" s="312" t="str">
        <f>IF(AND('MAPA DE RIESGOS'!$V$226="Alta",'MAPA DE RIESGOS'!$Z$226="Catastrófico"),CONCATENATE("R",'MAPA DE RIESGOS'!$H$226),"")</f>
        <v/>
      </c>
      <c r="BD18" s="312" t="str">
        <f>IF(AND('MAPA DE RIESGOS'!$V$232="Alta",'MAPA DE RIESGOS'!$Z$232="Catastrófico"),CONCATENATE("R",'MAPA DE RIESGOS'!$H$232),"")</f>
        <v/>
      </c>
      <c r="BE18" s="312" t="str">
        <f>IF(AND('MAPA DE RIESGOS'!$V$238="Alta",'MAPA DE RIESGOS'!$Z$238="Catastrófico"),CONCATENATE("R",'MAPA DE RIESGOS'!$H$238),"")</f>
        <v/>
      </c>
      <c r="BF18" s="312" t="str">
        <f>IF(AND('MAPA DE RIESGOS'!$V$244="Alta",'MAPA DE RIESGOS'!$Z$244="Catastrófico"),CONCATENATE("R",'MAPA DE RIESGOS'!$H$244),"")</f>
        <v/>
      </c>
      <c r="BG18" s="310" t="str">
        <f>IF(AND('MAPA DE RIESGOS'!$V$250="Alta",'MAPA DE RIESGOS'!$Z$250="Catastrófico"),CONCATENATE("R",'MAPA DE RIESGOS'!$H$250),"")</f>
        <v/>
      </c>
      <c r="BH18" s="67"/>
      <c r="BI18" s="711"/>
      <c r="BJ18" s="712"/>
      <c r="BK18" s="712"/>
      <c r="BL18" s="712"/>
      <c r="BM18" s="712"/>
      <c r="BN18" s="713"/>
    </row>
    <row r="19" spans="2:66" ht="34.5" customHeight="1">
      <c r="B19" s="688"/>
      <c r="C19" s="688"/>
      <c r="D19" s="689"/>
      <c r="E19" s="693"/>
      <c r="F19" s="694"/>
      <c r="G19" s="694"/>
      <c r="H19" s="694"/>
      <c r="I19" s="694"/>
      <c r="J19" s="320" t="str">
        <f>IF(AND('MAPA DE RIESGOS'!$V$256="Alta",'MAPA DE RIESGOS'!$Z$256="Leve"),CONCATENATE("R",'MAPA DE RIESGOS'!$H$256),"")</f>
        <v/>
      </c>
      <c r="K19" s="325" t="str">
        <f>IF(AND('MAPA DE RIESGOS'!$V$262="Alta",'MAPA DE RIESGOS'!$Z$262="Leve"),CONCATENATE("R",'MAPA DE RIESGOS'!$H$262),"")</f>
        <v/>
      </c>
      <c r="L19" s="325" t="str">
        <f>IF(AND('MAPA DE RIESGOS'!$V$268="Alta",'MAPA DE RIESGOS'!$Z$268="Leve"),CONCATENATE("R",'MAPA DE RIESGOS'!$H$268),"")</f>
        <v/>
      </c>
      <c r="M19" s="325" t="str">
        <f>IF(AND('MAPA DE RIESGOS'!$V$274="Alta",'MAPA DE RIESGOS'!$Z$274="Leve"),CONCATENATE("R",'MAPA DE RIESGOS'!$H$274),"")</f>
        <v/>
      </c>
      <c r="N19" s="325" t="str">
        <f>IF(AND('MAPA DE RIESGOS'!$V$280="Alta",'MAPA DE RIESGOS'!$Z$280="Leve"),CONCATENATE("R",'MAPA DE RIESGOS'!$H$280),"")</f>
        <v/>
      </c>
      <c r="O19" s="325" t="str">
        <f>IF(AND('MAPA DE RIESGOS'!$V$286="Alta",'MAPA DE RIESGOS'!$Z$286="Leve"),CONCATENATE("R",'MAPA DE RIESGOS'!$H$286),"")</f>
        <v/>
      </c>
      <c r="P19" s="325" t="str">
        <f>IF(AND('MAPA DE RIESGOS'!$V$292="Alta",'MAPA DE RIESGOS'!$Z$292="Leve"),CONCATENATE("R",'MAPA DE RIESGOS'!$H$292),"")</f>
        <v/>
      </c>
      <c r="Q19" s="325" t="str">
        <f>IF(AND('MAPA DE RIESGOS'!$V$298="Alta",'MAPA DE RIESGOS'!$Z$298="Leve"),CONCATENATE("R",'MAPA DE RIESGOS'!$H$298),"")</f>
        <v/>
      </c>
      <c r="R19" s="325" t="str">
        <f>IF(AND('MAPA DE RIESGOS'!$V$304="Alta",'MAPA DE RIESGOS'!$Z$304="Leve"),CONCATENATE("R",'MAPA DE RIESGOS'!$H$304),"")</f>
        <v/>
      </c>
      <c r="S19" s="323" t="str">
        <f>IF(AND('MAPA DE RIESGOS'!$V$310="Alta",'MAPA DE RIESGOS'!$Z$310="Leve"),CONCATENATE("R",'MAPA DE RIESGOS'!$H$310),"")</f>
        <v/>
      </c>
      <c r="T19" s="320" t="str">
        <f>IF(AND('MAPA DE RIESGOS'!$V$256="Alta",'MAPA DE RIESGOS'!$Z$256="Menor"),CONCATENATE("R",'MAPA DE RIESGOS'!$H$256),"")</f>
        <v/>
      </c>
      <c r="U19" s="325" t="str">
        <f>IF(AND('MAPA DE RIESGOS'!$V$262="Alta",'MAPA DE RIESGOS'!$Z$262="Menor"),CONCATENATE("R",'MAPA DE RIESGOS'!$H$262),"")</f>
        <v/>
      </c>
      <c r="V19" s="325" t="str">
        <f>IF(AND('MAPA DE RIESGOS'!$V$268="Alta",'MAPA DE RIESGOS'!$Z$268="Menor"),CONCATENATE("R",'MAPA DE RIESGOS'!$H$268),"")</f>
        <v/>
      </c>
      <c r="W19" s="325" t="str">
        <f>IF(AND('MAPA DE RIESGOS'!$V$274="Alta",'MAPA DE RIESGOS'!$Z$274="Menor"),CONCATENATE("R",'MAPA DE RIESGOS'!$H$274),"")</f>
        <v/>
      </c>
      <c r="X19" s="325" t="str">
        <f>IF(AND('MAPA DE RIESGOS'!$V$280="Alta",'MAPA DE RIESGOS'!$Z$280="Menor"),CONCATENATE("R",'MAPA DE RIESGOS'!$H$280),"")</f>
        <v/>
      </c>
      <c r="Y19" s="325" t="str">
        <f>IF(AND('MAPA DE RIESGOS'!$V$286="Alta",'MAPA DE RIESGOS'!$Z$286="Menor"),CONCATENATE("R",'MAPA DE RIESGOS'!$H$286),"")</f>
        <v/>
      </c>
      <c r="Z19" s="325" t="str">
        <f>IF(AND('MAPA DE RIESGOS'!$V$292="Alta",'MAPA DE RIESGOS'!$Z$292="Menor"),CONCATENATE("R",'MAPA DE RIESGOS'!$H$292),"")</f>
        <v/>
      </c>
      <c r="AA19" s="325" t="str">
        <f>IF(AND('MAPA DE RIESGOS'!$V$298="Alta",'MAPA DE RIESGOS'!$Z$298="Menor"),CONCATENATE("R",'MAPA DE RIESGOS'!$H$298),"")</f>
        <v/>
      </c>
      <c r="AB19" s="325" t="str">
        <f>IF(AND('MAPA DE RIESGOS'!$V$304="Alta",'MAPA DE RIESGOS'!$Z$304="Menor"),CONCATENATE("R",'MAPA DE RIESGOS'!$H$304),"")</f>
        <v/>
      </c>
      <c r="AC19" s="323" t="str">
        <f>IF(AND('MAPA DE RIESGOS'!$V$310="Alta",'MAPA DE RIESGOS'!$Z$310="Menor"),CONCATENATE("R",'MAPA DE RIESGOS'!$H$310),"")</f>
        <v/>
      </c>
      <c r="AD19" s="301" t="str">
        <f>IF(AND('MAPA DE RIESGOS'!$V$256="Alta",'MAPA DE RIESGOS'!$Z$256="Moderado"),CONCATENATE("R",'MAPA DE RIESGOS'!$H$256),"")</f>
        <v/>
      </c>
      <c r="AE19" s="311" t="str">
        <f>IF(AND('MAPA DE RIESGOS'!$V$262="Alta",'MAPA DE RIESGOS'!$Z$262="Moderado"),CONCATENATE("R",'MAPA DE RIESGOS'!$H$262),"")</f>
        <v/>
      </c>
      <c r="AF19" s="311" t="str">
        <f>IF(AND('MAPA DE RIESGOS'!$V$268="Alta",'MAPA DE RIESGOS'!$Z$268="Moderado"),CONCATENATE("R",'MAPA DE RIESGOS'!$H$268),"")</f>
        <v/>
      </c>
      <c r="AG19" s="311" t="str">
        <f>IF(AND('MAPA DE RIESGOS'!$V$274="Alta",'MAPA DE RIESGOS'!$Z$274="Moderado"),CONCATENATE("R",'MAPA DE RIESGOS'!$H$274),"")</f>
        <v/>
      </c>
      <c r="AH19" s="311" t="str">
        <f>IF(AND('MAPA DE RIESGOS'!$V$280="Alta",'MAPA DE RIESGOS'!$Z$280="Moderado"),CONCATENATE("R",'MAPA DE RIESGOS'!$H$280),"")</f>
        <v/>
      </c>
      <c r="AI19" s="311" t="str">
        <f>IF(AND('MAPA DE RIESGOS'!$V$286="Alta",'MAPA DE RIESGOS'!$Z$286="Moderado"),CONCATENATE("R",'MAPA DE RIESGOS'!$H$286),"")</f>
        <v/>
      </c>
      <c r="AJ19" s="311" t="str">
        <f>IF(AND('MAPA DE RIESGOS'!$V$292="Alta",'MAPA DE RIESGOS'!$Z$292="Moderado"),CONCATENATE("R",'MAPA DE RIESGOS'!$H$292),"")</f>
        <v/>
      </c>
      <c r="AK19" s="311" t="str">
        <f>IF(AND('MAPA DE RIESGOS'!$V$298="Alta",'MAPA DE RIESGOS'!$Z$298="Moderado"),CONCATENATE("R",'MAPA DE RIESGOS'!$H$298),"")</f>
        <v/>
      </c>
      <c r="AL19" s="311" t="str">
        <f>IF(AND('MAPA DE RIESGOS'!$V$304="Alta",'MAPA DE RIESGOS'!$Z$304="Moderado"),CONCATENATE("R",'MAPA DE RIESGOS'!$H$304),"")</f>
        <v/>
      </c>
      <c r="AM19" s="304" t="str">
        <f>IF(AND('MAPA DE RIESGOS'!$V$310="Alta",'MAPA DE RIESGOS'!$Z$310="Moderado"),CONCATENATE("R",'MAPA DE RIESGOS'!$H$310),"")</f>
        <v/>
      </c>
      <c r="AN19" s="301" t="str">
        <f>IF(AND('MAPA DE RIESGOS'!$V$256="Alta",'MAPA DE RIESGOS'!$Z$256="Mayor"),CONCATENATE("R",'MAPA DE RIESGOS'!$H$256),"")</f>
        <v/>
      </c>
      <c r="AO19" s="311" t="str">
        <f>IF(AND('MAPA DE RIESGOS'!$V$262="Alta",'MAPA DE RIESGOS'!$Z$262="Mayor"),CONCATENATE("R",'MAPA DE RIESGOS'!$H$262),"")</f>
        <v/>
      </c>
      <c r="AP19" s="311" t="str">
        <f>IF(AND('MAPA DE RIESGOS'!$V$268="Alta",'MAPA DE RIESGOS'!$Z$268="Mayor"),CONCATENATE("R",'MAPA DE RIESGOS'!$H$268),"")</f>
        <v/>
      </c>
      <c r="AQ19" s="311" t="str">
        <f>IF(AND('MAPA DE RIESGOS'!$V$274="Alta",'MAPA DE RIESGOS'!$Z$274="Mayor"),CONCATENATE("R",'MAPA DE RIESGOS'!$H$274),"")</f>
        <v/>
      </c>
      <c r="AR19" s="311" t="str">
        <f>IF(AND('MAPA DE RIESGOS'!$V$280="Alta",'MAPA DE RIESGOS'!$Z$280="Mayor"),CONCATENATE("R",'MAPA DE RIESGOS'!$H$280),"")</f>
        <v/>
      </c>
      <c r="AS19" s="311" t="str">
        <f>IF(AND('MAPA DE RIESGOS'!$V$286="Alta",'MAPA DE RIESGOS'!$Z$286="Mayor"),CONCATENATE("R",'MAPA DE RIESGOS'!$H$286),"")</f>
        <v/>
      </c>
      <c r="AT19" s="311" t="str">
        <f>IF(AND('MAPA DE RIESGOS'!$V$292="Alta",'MAPA DE RIESGOS'!$Z$292="Mayor"),CONCATENATE("R",'MAPA DE RIESGOS'!$H$292),"")</f>
        <v/>
      </c>
      <c r="AU19" s="311" t="str">
        <f>IF(AND('MAPA DE RIESGOS'!$V$298="Alta",'MAPA DE RIESGOS'!$Z$298="Mayor"),CONCATENATE("R",'MAPA DE RIESGOS'!$H$298),"")</f>
        <v/>
      </c>
      <c r="AV19" s="311" t="str">
        <f>IF(AND('MAPA DE RIESGOS'!$V$304="Alta",'MAPA DE RIESGOS'!$Z$304="Mayor"),CONCATENATE("R",'MAPA DE RIESGOS'!$H$304),"")</f>
        <v/>
      </c>
      <c r="AW19" s="304" t="str">
        <f>IF(AND('MAPA DE RIESGOS'!$V$310="Alta",'MAPA DE RIESGOS'!$Z$310="Mayor"),CONCATENATE("R",'MAPA DE RIESGOS'!$H$310),"")</f>
        <v/>
      </c>
      <c r="AX19" s="307" t="str">
        <f>IF(AND('MAPA DE RIESGOS'!$V$256="Alta",'MAPA DE RIESGOS'!$Z$256="Catastrófico"),CONCATENATE("R",'MAPA DE RIESGOS'!$H$256),"")</f>
        <v/>
      </c>
      <c r="AY19" s="312" t="str">
        <f>IF(AND('MAPA DE RIESGOS'!$V$262="Alta",'MAPA DE RIESGOS'!$Z$262="Catastrófico"),CONCATENATE("R",'MAPA DE RIESGOS'!$H$262),"")</f>
        <v/>
      </c>
      <c r="AZ19" s="312" t="str">
        <f>IF(AND('MAPA DE RIESGOS'!$V$268="Alta",'MAPA DE RIESGOS'!$Z$268="Catastrófico"),CONCATENATE("R",'MAPA DE RIESGOS'!$H$268),"")</f>
        <v/>
      </c>
      <c r="BA19" s="312" t="str">
        <f>IF(AND('MAPA DE RIESGOS'!$V$274="Alta",'MAPA DE RIESGOS'!$Z$274="Catastrófico"),CONCATENATE("R",'MAPA DE RIESGOS'!$H$274),"")</f>
        <v/>
      </c>
      <c r="BB19" s="312" t="str">
        <f>IF(AND('MAPA DE RIESGOS'!$V$280="Alta",'MAPA DE RIESGOS'!$Z$280="Catastrófico"),CONCATENATE("R",'MAPA DE RIESGOS'!$H$280),"")</f>
        <v/>
      </c>
      <c r="BC19" s="312" t="str">
        <f>IF(AND('MAPA DE RIESGOS'!$V$286="Alta",'MAPA DE RIESGOS'!$Z$286="Catastrófico"),CONCATENATE("R",'MAPA DE RIESGOS'!$H$286),"")</f>
        <v/>
      </c>
      <c r="BD19" s="312" t="str">
        <f>IF(AND('MAPA DE RIESGOS'!$V$292="Alta",'MAPA DE RIESGOS'!$Z$292="Catastrófico"),CONCATENATE("R",'MAPA DE RIESGOS'!$H$292),"")</f>
        <v/>
      </c>
      <c r="BE19" s="312" t="str">
        <f>IF(AND('MAPA DE RIESGOS'!$V$298="Alta",'MAPA DE RIESGOS'!$Z$298="Catastrófico"),CONCATENATE("R",'MAPA DE RIESGOS'!$H$298),"")</f>
        <v/>
      </c>
      <c r="BF19" s="312" t="str">
        <f>IF(AND('MAPA DE RIESGOS'!$V$304="Alta",'MAPA DE RIESGOS'!$Z$304="Catastrófico"),CONCATENATE("R",'MAPA DE RIESGOS'!$H$304),"")</f>
        <v/>
      </c>
      <c r="BG19" s="310" t="str">
        <f>IF(AND('MAPA DE RIESGOS'!$V$310="Alta",'MAPA DE RIESGOS'!$Z$310="Catastrófico"),CONCATENATE("R",'MAPA DE RIESGOS'!$H$310),"")</f>
        <v/>
      </c>
      <c r="BH19" s="67"/>
      <c r="BI19" s="711"/>
      <c r="BJ19" s="712"/>
      <c r="BK19" s="712"/>
      <c r="BL19" s="712"/>
      <c r="BM19" s="712"/>
      <c r="BN19" s="713"/>
    </row>
    <row r="20" spans="2:66" ht="34.5" customHeight="1">
      <c r="B20" s="688"/>
      <c r="C20" s="688"/>
      <c r="D20" s="689"/>
      <c r="E20" s="693"/>
      <c r="F20" s="694"/>
      <c r="G20" s="694"/>
      <c r="H20" s="694"/>
      <c r="I20" s="694"/>
      <c r="J20" s="320" t="str">
        <f>IF(AND('MAPA DE RIESGOS'!$V$316="Alta",'MAPA DE RIESGOS'!$Z$316="Leve"),CONCATENATE("R",'MAPA DE RIESGOS'!$H$316),"")</f>
        <v/>
      </c>
      <c r="K20" s="325" t="str">
        <f>IF(AND('MAPA DE RIESGOS'!$V$322="Alta",'MAPA DE RIESGOS'!$Z$322="Leve"),CONCATENATE("R",'MAPA DE RIESGOS'!$H$322),"")</f>
        <v/>
      </c>
      <c r="L20" s="325" t="str">
        <f>IF(AND('MAPA DE RIESGOS'!$V$328="Alta",'MAPA DE RIESGOS'!$Z$328="Leve"),CONCATENATE("R",'MAPA DE RIESGOS'!$H$328),"")</f>
        <v/>
      </c>
      <c r="M20" s="325" t="str">
        <f>IF(AND('MAPA DE RIESGOS'!$V$334="Alta",'MAPA DE RIESGOS'!$Z$334="Leve"),CONCATENATE("R",'MAPA DE RIESGOS'!$H$334),"")</f>
        <v/>
      </c>
      <c r="N20" s="325" t="str">
        <f>IF(AND('MAPA DE RIESGOS'!$V$340="Alta",'MAPA DE RIESGOS'!$Z$340="Leve"),CONCATENATE("R",'MAPA DE RIESGOS'!$H$340),"")</f>
        <v/>
      </c>
      <c r="O20" s="325" t="str">
        <f>IF(AND('MAPA DE RIESGOS'!$V$346="Alta",'MAPA DE RIESGOS'!$Z$346="Leve"),CONCATENATE("R",'MAPA DE RIESGOS'!$H$346),"")</f>
        <v/>
      </c>
      <c r="P20" s="325" t="str">
        <f>IF(AND('MAPA DE RIESGOS'!$V$352="Alta",'MAPA DE RIESGOS'!$Z$352="Leve"),CONCATENATE("R",'MAPA DE RIESGOS'!$H$352),"")</f>
        <v/>
      </c>
      <c r="Q20" s="325" t="str">
        <f>IF(AND('MAPA DE RIESGOS'!$V$358="Alta",'MAPA DE RIESGOS'!$Z$358="Leve"),CONCATENATE("R",'MAPA DE RIESGOS'!$H$358),"")</f>
        <v/>
      </c>
      <c r="R20" s="325" t="str">
        <f>IF(AND('MAPA DE RIESGOS'!$V$364="Alta",'MAPA DE RIESGOS'!$Z$364="Leve"),CONCATENATE("R",'MAPA DE RIESGOS'!$H$364),"")</f>
        <v/>
      </c>
      <c r="S20" s="323" t="str">
        <f>IF(AND('MAPA DE RIESGOS'!$V$370="Alta",'MAPA DE RIESGOS'!$Z$370="Leve"),CONCATENATE("R",'MAPA DE RIESGOS'!$H$370),"")</f>
        <v/>
      </c>
      <c r="T20" s="320" t="str">
        <f>IF(AND('MAPA DE RIESGOS'!$V$316="Alta",'MAPA DE RIESGOS'!$Z$316="Menor"),CONCATENATE("R",'MAPA DE RIESGOS'!$H$316),"")</f>
        <v/>
      </c>
      <c r="U20" s="325" t="str">
        <f>IF(AND('MAPA DE RIESGOS'!$V$322="Alta",'MAPA DE RIESGOS'!$Z$322="Menor"),CONCATENATE("R",'MAPA DE RIESGOS'!$H$322),"")</f>
        <v/>
      </c>
      <c r="V20" s="325" t="str">
        <f>IF(AND('MAPA DE RIESGOS'!$V$328="Alta",'MAPA DE RIESGOS'!$Z$328="Menor"),CONCATENATE("R",'MAPA DE RIESGOS'!$H$328),"")</f>
        <v/>
      </c>
      <c r="W20" s="325" t="str">
        <f>IF(AND('MAPA DE RIESGOS'!$V$334="Alta",'MAPA DE RIESGOS'!$Z$334="Menor"),CONCATENATE("R",'MAPA DE RIESGOS'!$H$334),"")</f>
        <v/>
      </c>
      <c r="X20" s="325" t="str">
        <f>IF(AND('MAPA DE RIESGOS'!$V$340="Alta",'MAPA DE RIESGOS'!$Z$340="Menor"),CONCATENATE("R",'MAPA DE RIESGOS'!$H$340),"")</f>
        <v/>
      </c>
      <c r="Y20" s="325" t="str">
        <f>IF(AND('MAPA DE RIESGOS'!$V$346="Alta",'MAPA DE RIESGOS'!$Z$346="Menor"),CONCATENATE("R",'MAPA DE RIESGOS'!$H$346),"")</f>
        <v/>
      </c>
      <c r="Z20" s="325" t="str">
        <f>IF(AND('MAPA DE RIESGOS'!$V$352="Alta",'MAPA DE RIESGOS'!$Z$352="Menor"),CONCATENATE("R",'MAPA DE RIESGOS'!$H$352),"")</f>
        <v/>
      </c>
      <c r="AA20" s="325" t="str">
        <f>IF(AND('MAPA DE RIESGOS'!$V$358="Alta",'MAPA DE RIESGOS'!$Z$358="Menor"),CONCATENATE("R",'MAPA DE RIESGOS'!$H$358),"")</f>
        <v/>
      </c>
      <c r="AB20" s="325" t="str">
        <f>IF(AND('MAPA DE RIESGOS'!$V$364="Alta",'MAPA DE RIESGOS'!$Z$364="Menor"),CONCATENATE("R",'MAPA DE RIESGOS'!$H$364),"")</f>
        <v/>
      </c>
      <c r="AC20" s="323" t="str">
        <f>IF(AND('MAPA DE RIESGOS'!$V$370="Alta",'MAPA DE RIESGOS'!$Z$370="Menor"),CONCATENATE("R",'MAPA DE RIESGOS'!$H$370),"")</f>
        <v/>
      </c>
      <c r="AD20" s="301" t="str">
        <f>IF(AND('MAPA DE RIESGOS'!$V$316="Alta",'MAPA DE RIESGOS'!$Z$316="Moderado"),CONCATENATE("R",'MAPA DE RIESGOS'!$H$316),"")</f>
        <v/>
      </c>
      <c r="AE20" s="311" t="str">
        <f>IF(AND('MAPA DE RIESGOS'!$V$322="Alta",'MAPA DE RIESGOS'!$Z$322="Moderado"),CONCATENATE("R",'MAPA DE RIESGOS'!$H$322),"")</f>
        <v/>
      </c>
      <c r="AF20" s="311" t="str">
        <f>IF(AND('MAPA DE RIESGOS'!$V$328="Alta",'MAPA DE RIESGOS'!$Z$328="Moderado"),CONCATENATE("R",'MAPA DE RIESGOS'!$H$328),"")</f>
        <v/>
      </c>
      <c r="AG20" s="311" t="str">
        <f>IF(AND('MAPA DE RIESGOS'!$V$334="Alta",'MAPA DE RIESGOS'!$Z$334="Moderado"),CONCATENATE("R",'MAPA DE RIESGOS'!$H$334),"")</f>
        <v/>
      </c>
      <c r="AH20" s="311" t="str">
        <f>IF(AND('MAPA DE RIESGOS'!$V$340="Alta",'MAPA DE RIESGOS'!$Z$340="Moderado"),CONCATENATE("R",'MAPA DE RIESGOS'!$H$340),"")</f>
        <v/>
      </c>
      <c r="AI20" s="311" t="str">
        <f>IF(AND('MAPA DE RIESGOS'!$V$346="Alta",'MAPA DE RIESGOS'!$Z$346="Moderado"),CONCATENATE("R",'MAPA DE RIESGOS'!$H$346),"")</f>
        <v/>
      </c>
      <c r="AJ20" s="311" t="str">
        <f>IF(AND('MAPA DE RIESGOS'!$V$352="Alta",'MAPA DE RIESGOS'!$Z$352="Moderado"),CONCATENATE("R",'MAPA DE RIESGOS'!$H$352),"")</f>
        <v/>
      </c>
      <c r="AK20" s="311" t="str">
        <f>IF(AND('MAPA DE RIESGOS'!$V$358="Alta",'MAPA DE RIESGOS'!$Z$358="Moderado"),CONCATENATE("R",'MAPA DE RIESGOS'!$H$358),"")</f>
        <v/>
      </c>
      <c r="AL20" s="311" t="str">
        <f>IF(AND('MAPA DE RIESGOS'!$V$364="Alta",'MAPA DE RIESGOS'!$Z$364="Moderado"),CONCATENATE("R",'MAPA DE RIESGOS'!$H$364),"")</f>
        <v/>
      </c>
      <c r="AM20" s="304" t="str">
        <f>IF(AND('MAPA DE RIESGOS'!$V$370="Alta",'MAPA DE RIESGOS'!$Z$370="Moderado"),CONCATENATE("R",'MAPA DE RIESGOS'!$H$370),"")</f>
        <v/>
      </c>
      <c r="AN20" s="301" t="str">
        <f>IF(AND('MAPA DE RIESGOS'!$V$316="Alta",'MAPA DE RIESGOS'!$Z$316="Mayor"),CONCATENATE("R",'MAPA DE RIESGOS'!$H$316),"")</f>
        <v/>
      </c>
      <c r="AO20" s="311" t="str">
        <f>IF(AND('MAPA DE RIESGOS'!$V$322="Alta",'MAPA DE RIESGOS'!$Z$322="Mayor"),CONCATENATE("R",'MAPA DE RIESGOS'!$H$322),"")</f>
        <v/>
      </c>
      <c r="AP20" s="311" t="str">
        <f>IF(AND('MAPA DE RIESGOS'!$V$328="Alta",'MAPA DE RIESGOS'!$Z$328="Mayor"),CONCATENATE("R",'MAPA DE RIESGOS'!$H$328),"")</f>
        <v/>
      </c>
      <c r="AQ20" s="311" t="str">
        <f>IF(AND('MAPA DE RIESGOS'!$V$334="Alta",'MAPA DE RIESGOS'!$Z$334="Mayor"),CONCATENATE("R",'MAPA DE RIESGOS'!$H$334),"")</f>
        <v/>
      </c>
      <c r="AR20" s="311" t="str">
        <f>IF(AND('MAPA DE RIESGOS'!$V$340="Alta",'MAPA DE RIESGOS'!$Z$340="Mayor"),CONCATENATE("R",'MAPA DE RIESGOS'!$H$340),"")</f>
        <v/>
      </c>
      <c r="AS20" s="311" t="str">
        <f>IF(AND('MAPA DE RIESGOS'!$V$346="Alta",'MAPA DE RIESGOS'!$Z$346="Mayor"),CONCATENATE("R",'MAPA DE RIESGOS'!$H$346),"")</f>
        <v/>
      </c>
      <c r="AT20" s="311" t="str">
        <f>IF(AND('MAPA DE RIESGOS'!$V$352="Alta",'MAPA DE RIESGOS'!$Z$352="Mayor"),CONCATENATE("R",'MAPA DE RIESGOS'!$H$352),"")</f>
        <v/>
      </c>
      <c r="AU20" s="311" t="str">
        <f>IF(AND('MAPA DE RIESGOS'!$V$358="Alta",'MAPA DE RIESGOS'!$Z$358="Mayor"),CONCATENATE("R",'MAPA DE RIESGOS'!$H$358),"")</f>
        <v/>
      </c>
      <c r="AV20" s="311" t="str">
        <f>IF(AND('MAPA DE RIESGOS'!$V$364="Alta",'MAPA DE RIESGOS'!$Z$364="Mayor"),CONCATENATE("R",'MAPA DE RIESGOS'!$H$364),"")</f>
        <v/>
      </c>
      <c r="AW20" s="304" t="str">
        <f>IF(AND('MAPA DE RIESGOS'!$V$370="Alta",'MAPA DE RIESGOS'!$Z$370="Mayor"),CONCATENATE("R",'MAPA DE RIESGOS'!$H$370),"")</f>
        <v/>
      </c>
      <c r="AX20" s="307" t="str">
        <f>IF(AND('MAPA DE RIESGOS'!$V$316="Alta",'MAPA DE RIESGOS'!$Z$316="Catastrófico"),CONCATENATE("R",'MAPA DE RIESGOS'!$H$316),"")</f>
        <v/>
      </c>
      <c r="AY20" s="312" t="str">
        <f>IF(AND('MAPA DE RIESGOS'!$V$322="Alta",'MAPA DE RIESGOS'!$Z$322="Catastrófico"),CONCATENATE("R",'MAPA DE RIESGOS'!$H$322),"")</f>
        <v/>
      </c>
      <c r="AZ20" s="312" t="str">
        <f>IF(AND('MAPA DE RIESGOS'!$V$328="Alta",'MAPA DE RIESGOS'!$Z$328="Catastrófico"),CONCATENATE("R",'MAPA DE RIESGOS'!$H$328),"")</f>
        <v/>
      </c>
      <c r="BA20" s="312" t="str">
        <f>IF(AND('MAPA DE RIESGOS'!$V$334="Alta",'MAPA DE RIESGOS'!$Z$334="Catastrófico"),CONCATENATE("R",'MAPA DE RIESGOS'!$H$334),"")</f>
        <v/>
      </c>
      <c r="BB20" s="312" t="str">
        <f>IF(AND('MAPA DE RIESGOS'!$V$340="Alta",'MAPA DE RIESGOS'!$Z$340="Catastrófico"),CONCATENATE("R",'MAPA DE RIESGOS'!$H$340),"")</f>
        <v/>
      </c>
      <c r="BC20" s="312" t="str">
        <f>IF(AND('MAPA DE RIESGOS'!$V$346="Alta",'MAPA DE RIESGOS'!$Z$346="Catastrófico"),CONCATENATE("R",'MAPA DE RIESGOS'!$H$346),"")</f>
        <v/>
      </c>
      <c r="BD20" s="312" t="str">
        <f>IF(AND('MAPA DE RIESGOS'!$V$352="Alta",'MAPA DE RIESGOS'!$Z$352="Catastrófico"),CONCATENATE("R",'MAPA DE RIESGOS'!$H$352),"")</f>
        <v/>
      </c>
      <c r="BE20" s="312" t="str">
        <f>IF(AND('MAPA DE RIESGOS'!$V$358="Alta",'MAPA DE RIESGOS'!$Z$358="Catastrófico"),CONCATENATE("R",'MAPA DE RIESGOS'!$H$358),"")</f>
        <v/>
      </c>
      <c r="BF20" s="312" t="str">
        <f>IF(AND('MAPA DE RIESGOS'!$V$364="Alta",'MAPA DE RIESGOS'!$Z$364="Catastrófico"),CONCATENATE("R",'MAPA DE RIESGOS'!$H$364),"")</f>
        <v/>
      </c>
      <c r="BG20" s="310" t="str">
        <f>IF(AND('MAPA DE RIESGOS'!$V$370="Alta",'MAPA DE RIESGOS'!$Z$370="Catastrófico"),CONCATENATE("R",'MAPA DE RIESGOS'!$H$370),"")</f>
        <v/>
      </c>
      <c r="BH20" s="67"/>
      <c r="BI20" s="711"/>
      <c r="BJ20" s="712"/>
      <c r="BK20" s="712"/>
      <c r="BL20" s="712"/>
      <c r="BM20" s="712"/>
      <c r="BN20" s="713"/>
    </row>
    <row r="21" spans="2:66" ht="34.5" customHeight="1">
      <c r="B21" s="688"/>
      <c r="C21" s="688"/>
      <c r="D21" s="689"/>
      <c r="E21" s="693"/>
      <c r="F21" s="694"/>
      <c r="G21" s="694"/>
      <c r="H21" s="694"/>
      <c r="I21" s="694"/>
      <c r="J21" s="320" t="str">
        <f>IF(AND('MAPA DE RIESGOS'!$V$376="Alta",'MAPA DE RIESGOS'!$Z$376="Leve"),CONCATENATE("R",'MAPA DE RIESGOS'!$H$376),"")</f>
        <v/>
      </c>
      <c r="K21" s="325" t="str">
        <f>IF(AND('MAPA DE RIESGOS'!$V$382="Alta",'MAPA DE RIESGOS'!$Z$382="Leve"),CONCATENATE("R",'MAPA DE RIESGOS'!$H$382),"")</f>
        <v/>
      </c>
      <c r="L21" s="325" t="str">
        <f>IF(AND('MAPA DE RIESGOS'!$V$388="Alta",'MAPA DE RIESGOS'!$Z$388="Leve"),CONCATENATE("R",'MAPA DE RIESGOS'!$H$388),"")</f>
        <v/>
      </c>
      <c r="M21" s="325" t="str">
        <f>IF(AND('MAPA DE RIESGOS'!$V$394="Alta",'MAPA DE RIESGOS'!$Z$394="Leve"),CONCATENATE("R",'MAPA DE RIESGOS'!$H$394),"")</f>
        <v/>
      </c>
      <c r="N21" s="325" t="str">
        <f>IF(AND('MAPA DE RIESGOS'!$V$400="Alta",'MAPA DE RIESGOS'!$Z$400="Leve"),CONCATENATE("R",'MAPA DE RIESGOS'!$H$400),"")</f>
        <v/>
      </c>
      <c r="O21" s="325" t="str">
        <f>IF(AND('MAPA DE RIESGOS'!$V$406="Alta",'MAPA DE RIESGOS'!$Z$406="Leve"),CONCATENATE("R",'MAPA DE RIESGOS'!$H$406),"")</f>
        <v/>
      </c>
      <c r="P21" s="325" t="str">
        <f>IF(AND('MAPA DE RIESGOS'!$V$412="Alta",'MAPA DE RIESGOS'!$Z$412="Leve"),CONCATENATE("R",'MAPA DE RIESGOS'!$H$412),"")</f>
        <v/>
      </c>
      <c r="Q21" s="325" t="str">
        <f>IF(AND('MAPA DE RIESGOS'!$V$418="Alta",'MAPA DE RIESGOS'!$Z$418="Leve"),CONCATENATE("R",'MAPA DE RIESGOS'!$H$418),"")</f>
        <v/>
      </c>
      <c r="R21" s="325" t="str">
        <f>IF(AND('MAPA DE RIESGOS'!$V$424="Alta",'MAPA DE RIESGOS'!$Z$424="Leve"),CONCATENATE("R",'MAPA DE RIESGOS'!$H$424),"")</f>
        <v/>
      </c>
      <c r="S21" s="323" t="str">
        <f>IF(AND('MAPA DE RIESGOS'!$V$430="Alta",'MAPA DE RIESGOS'!$Z$430="Leve"),CONCATENATE("R",'MAPA DE RIESGOS'!$H$430),"")</f>
        <v/>
      </c>
      <c r="T21" s="320" t="str">
        <f>IF(AND('MAPA DE RIESGOS'!$V$376="Alta",'MAPA DE RIESGOS'!$Z$376="Menor"),CONCATENATE("R",'MAPA DE RIESGOS'!$H$376),"")</f>
        <v/>
      </c>
      <c r="U21" s="325" t="str">
        <f>IF(AND('MAPA DE RIESGOS'!$V$382="Alta",'MAPA DE RIESGOS'!$Z$382="Menor"),CONCATENATE("R",'MAPA DE RIESGOS'!$H$382),"")</f>
        <v/>
      </c>
      <c r="V21" s="325" t="str">
        <f>IF(AND('MAPA DE RIESGOS'!$V$388="Alta",'MAPA DE RIESGOS'!$Z$388="Menor"),CONCATENATE("R",'MAPA DE RIESGOS'!$H$388),"")</f>
        <v/>
      </c>
      <c r="W21" s="325" t="str">
        <f>IF(AND('MAPA DE RIESGOS'!$V$394="Alta",'MAPA DE RIESGOS'!$Z$394="Menor"),CONCATENATE("R",'MAPA DE RIESGOS'!$H$394),"")</f>
        <v/>
      </c>
      <c r="X21" s="325" t="str">
        <f>IF(AND('MAPA DE RIESGOS'!$V$400="Alta",'MAPA DE RIESGOS'!$Z$400="Menor"),CONCATENATE("R",'MAPA DE RIESGOS'!$H$400),"")</f>
        <v/>
      </c>
      <c r="Y21" s="325" t="str">
        <f>IF(AND('MAPA DE RIESGOS'!$V$406="Alta",'MAPA DE RIESGOS'!$Z$406="Menor"),CONCATENATE("R",'MAPA DE RIESGOS'!$H$406),"")</f>
        <v/>
      </c>
      <c r="Z21" s="325" t="str">
        <f>IF(AND('MAPA DE RIESGOS'!$V$412="Alta",'MAPA DE RIESGOS'!$Z$412="Menor"),CONCATENATE("R",'MAPA DE RIESGOS'!$H$412),"")</f>
        <v/>
      </c>
      <c r="AA21" s="325" t="str">
        <f>IF(AND('MAPA DE RIESGOS'!$V$418="Alta",'MAPA DE RIESGOS'!$Z$418="Menor"),CONCATENATE("R",'MAPA DE RIESGOS'!$H$418),"")</f>
        <v/>
      </c>
      <c r="AB21" s="325" t="str">
        <f>IF(AND('MAPA DE RIESGOS'!$V$424="Alta",'MAPA DE RIESGOS'!$Z$424="Menor"),CONCATENATE("R",'MAPA DE RIESGOS'!$H$424),"")</f>
        <v/>
      </c>
      <c r="AC21" s="323" t="str">
        <f>IF(AND('MAPA DE RIESGOS'!$V$430="Alta",'MAPA DE RIESGOS'!$Z$430="Menor"),CONCATENATE("R",'MAPA DE RIESGOS'!$H$430),"")</f>
        <v/>
      </c>
      <c r="AD21" s="301" t="str">
        <f>IF(AND('MAPA DE RIESGOS'!$V$376="Alta",'MAPA DE RIESGOS'!$Z$376="Moderado"),CONCATENATE("R",'MAPA DE RIESGOS'!$H$376),"")</f>
        <v/>
      </c>
      <c r="AE21" s="311" t="str">
        <f>IF(AND('MAPA DE RIESGOS'!$V$382="Alta",'MAPA DE RIESGOS'!$Z$382="Moderado"),CONCATENATE("R",'MAPA DE RIESGOS'!$H$382),"")</f>
        <v/>
      </c>
      <c r="AF21" s="311" t="str">
        <f>IF(AND('MAPA DE RIESGOS'!$V$388="Alta",'MAPA DE RIESGOS'!$Z$388="Moderado"),CONCATENATE("R",'MAPA DE RIESGOS'!$H$388),"")</f>
        <v/>
      </c>
      <c r="AG21" s="311" t="str">
        <f>IF(AND('MAPA DE RIESGOS'!$V$394="Alta",'MAPA DE RIESGOS'!$Z$394="Moderado"),CONCATENATE("R",'MAPA DE RIESGOS'!$H$394),"")</f>
        <v/>
      </c>
      <c r="AH21" s="311" t="str">
        <f>IF(AND('MAPA DE RIESGOS'!$V$400="Alta",'MAPA DE RIESGOS'!$Z$400="Moderado"),CONCATENATE("R",'MAPA DE RIESGOS'!$H$400),"")</f>
        <v/>
      </c>
      <c r="AI21" s="311" t="str">
        <f>IF(AND('MAPA DE RIESGOS'!$V$406="Alta",'MAPA DE RIESGOS'!$Z$406="Moderado"),CONCATENATE("R",'MAPA DE RIESGOS'!$H$406),"")</f>
        <v/>
      </c>
      <c r="AJ21" s="311" t="str">
        <f>IF(AND('MAPA DE RIESGOS'!$V$412="Alta",'MAPA DE RIESGOS'!$Z$412="Moderado"),CONCATENATE("R",'MAPA DE RIESGOS'!$H$412),"")</f>
        <v/>
      </c>
      <c r="AK21" s="311" t="str">
        <f>IF(AND('MAPA DE RIESGOS'!$V$418="Alta",'MAPA DE RIESGOS'!$Z$418="Moderado"),CONCATENATE("R",'MAPA DE RIESGOS'!$H$418),"")</f>
        <v/>
      </c>
      <c r="AL21" s="311" t="str">
        <f>IF(AND('MAPA DE RIESGOS'!$V$424="Alta",'MAPA DE RIESGOS'!$Z$424="Moderado"),CONCATENATE("R",'MAPA DE RIESGOS'!$H$424),"")</f>
        <v/>
      </c>
      <c r="AM21" s="304" t="str">
        <f>IF(AND('MAPA DE RIESGOS'!$V$430="Alta",'MAPA DE RIESGOS'!$Z$430="Moderado"),CONCATENATE("R",'MAPA DE RIESGOS'!$H$430),"")</f>
        <v/>
      </c>
      <c r="AN21" s="301" t="str">
        <f>IF(AND('MAPA DE RIESGOS'!$V$376="Alta",'MAPA DE RIESGOS'!$Z$376="Mayor"),CONCATENATE("R",'MAPA DE RIESGOS'!$H$376),"")</f>
        <v/>
      </c>
      <c r="AO21" s="311" t="str">
        <f>IF(AND('MAPA DE RIESGOS'!$V$382="Alta",'MAPA DE RIESGOS'!$Z$382="Mayor"),CONCATENATE("R",'MAPA DE RIESGOS'!$H$382),"")</f>
        <v/>
      </c>
      <c r="AP21" s="311" t="str">
        <f>IF(AND('MAPA DE RIESGOS'!$V$388="Alta",'MAPA DE RIESGOS'!$Z$388="Mayor"),CONCATENATE("R",'MAPA DE RIESGOS'!$H$388),"")</f>
        <v/>
      </c>
      <c r="AQ21" s="311" t="str">
        <f>IF(AND('MAPA DE RIESGOS'!$V$394="Alta",'MAPA DE RIESGOS'!$Z$394="Mayor"),CONCATENATE("R",'MAPA DE RIESGOS'!$H$394),"")</f>
        <v/>
      </c>
      <c r="AR21" s="311" t="str">
        <f>IF(AND('MAPA DE RIESGOS'!$V$400="Alta",'MAPA DE RIESGOS'!$Z$400="Mayor"),CONCATENATE("R",'MAPA DE RIESGOS'!$H$400),"")</f>
        <v/>
      </c>
      <c r="AS21" s="311" t="str">
        <f>IF(AND('MAPA DE RIESGOS'!$V$406="Alta",'MAPA DE RIESGOS'!$Z$406="Mayor"),CONCATENATE("R",'MAPA DE RIESGOS'!$H$406),"")</f>
        <v/>
      </c>
      <c r="AT21" s="311" t="str">
        <f>IF(AND('MAPA DE RIESGOS'!$V$412="Alta",'MAPA DE RIESGOS'!$Z$412="Mayor"),CONCATENATE("R",'MAPA DE RIESGOS'!$H$412),"")</f>
        <v/>
      </c>
      <c r="AU21" s="311" t="str">
        <f>IF(AND('MAPA DE RIESGOS'!$V$418="Alta",'MAPA DE RIESGOS'!$Z$418="Mayor"),CONCATENATE("R",'MAPA DE RIESGOS'!$H$418),"")</f>
        <v/>
      </c>
      <c r="AV21" s="311" t="str">
        <f>IF(AND('MAPA DE RIESGOS'!$V$424="Alta",'MAPA DE RIESGOS'!$Z$424="Mayor"),CONCATENATE("R",'MAPA DE RIESGOS'!$H$424),"")</f>
        <v/>
      </c>
      <c r="AW21" s="304" t="str">
        <f>IF(AND('MAPA DE RIESGOS'!$V$430="Alta",'MAPA DE RIESGOS'!$Z$430="Mayor"),CONCATENATE("R",'MAPA DE RIESGOS'!$H$430),"")</f>
        <v/>
      </c>
      <c r="AX21" s="307" t="str">
        <f>IF(AND('MAPA DE RIESGOS'!$V$376="Alta",'MAPA DE RIESGOS'!$Z$376="Catastrófico"),CONCATENATE("R",'MAPA DE RIESGOS'!$H$376),"")</f>
        <v/>
      </c>
      <c r="AY21" s="312" t="str">
        <f>IF(AND('MAPA DE RIESGOS'!$V$382="Alta",'MAPA DE RIESGOS'!$Z$382="Catastrófico"),CONCATENATE("R",'MAPA DE RIESGOS'!$H$382),"")</f>
        <v/>
      </c>
      <c r="AZ21" s="312" t="str">
        <f>IF(AND('MAPA DE RIESGOS'!$V$388="Alta",'MAPA DE RIESGOS'!$Z$388="Catastrófico"),CONCATENATE("R",'MAPA DE RIESGOS'!$H$388),"")</f>
        <v/>
      </c>
      <c r="BA21" s="312" t="str">
        <f>IF(AND('MAPA DE RIESGOS'!$V$394="Alta",'MAPA DE RIESGOS'!$Z$394="Catastrófico"),CONCATENATE("R",'MAPA DE RIESGOS'!$H$394),"")</f>
        <v/>
      </c>
      <c r="BB21" s="312" t="str">
        <f>IF(AND('MAPA DE RIESGOS'!$V$400="Alta",'MAPA DE RIESGOS'!$Z$400="Catastrófico"),CONCATENATE("R",'MAPA DE RIESGOS'!$H$400),"")</f>
        <v/>
      </c>
      <c r="BC21" s="312" t="str">
        <f>IF(AND('MAPA DE RIESGOS'!$V$406="Alta",'MAPA DE RIESGOS'!$Z$406="Catastrófico"),CONCATENATE("R",'MAPA DE RIESGOS'!$H$406),"")</f>
        <v/>
      </c>
      <c r="BD21" s="312" t="str">
        <f>IF(AND('MAPA DE RIESGOS'!$V$412="Alta",'MAPA DE RIESGOS'!$Z$412="Catastrófico"),CONCATENATE("R",'MAPA DE RIESGOS'!$H$412),"")</f>
        <v/>
      </c>
      <c r="BE21" s="312" t="str">
        <f>IF(AND('MAPA DE RIESGOS'!$V$418="Alta",'MAPA DE RIESGOS'!$Z$418="Catastrófico"),CONCATENATE("R",'MAPA DE RIESGOS'!$H$418),"")</f>
        <v/>
      </c>
      <c r="BF21" s="312" t="str">
        <f>IF(AND('MAPA DE RIESGOS'!$V$424="Alta",'MAPA DE RIESGOS'!$Z$424="Catastrófico"),CONCATENATE("R",'MAPA DE RIESGOS'!$H$424),"")</f>
        <v/>
      </c>
      <c r="BG21" s="310" t="str">
        <f>IF(AND('MAPA DE RIESGOS'!$V$430="Alta",'MAPA DE RIESGOS'!$Z$430="Catastrófico"),CONCATENATE("R",'MAPA DE RIESGOS'!$H$430),"")</f>
        <v/>
      </c>
      <c r="BH21" s="67"/>
      <c r="BI21" s="711"/>
      <c r="BJ21" s="712"/>
      <c r="BK21" s="712"/>
      <c r="BL21" s="712"/>
      <c r="BM21" s="712"/>
      <c r="BN21" s="713"/>
    </row>
    <row r="22" spans="2:66" ht="34.5" customHeight="1">
      <c r="B22" s="688"/>
      <c r="C22" s="688"/>
      <c r="D22" s="689"/>
      <c r="E22" s="693"/>
      <c r="F22" s="694"/>
      <c r="G22" s="694"/>
      <c r="H22" s="694"/>
      <c r="I22" s="694"/>
      <c r="J22" s="320" t="str">
        <f>IF(AND('MAPA DE RIESGOS'!$V$436="Alta",'MAPA DE RIESGOS'!$Z$436="Leve"),CONCATENATE("R",'MAPA DE RIESGOS'!$H$436),"")</f>
        <v/>
      </c>
      <c r="K22" s="325" t="str">
        <f>IF(AND('MAPA DE RIESGOS'!$V$442="Alta",'MAPA DE RIESGOS'!$Z$442="Leve"),CONCATENATE("R",'MAPA DE RIESGOS'!$H$442),"")</f>
        <v/>
      </c>
      <c r="L22" s="325" t="str">
        <f>IF(AND('MAPA DE RIESGOS'!$V$448="Alta",'MAPA DE RIESGOS'!$Z$448="Leve"),CONCATENATE("R",'MAPA DE RIESGOS'!$H$448),"")</f>
        <v/>
      </c>
      <c r="M22" s="325" t="str">
        <f>IF(AND('MAPA DE RIESGOS'!$V$454="Alta",'MAPA DE RIESGOS'!$Z$454="Leve"),CONCATENATE("R",'MAPA DE RIESGOS'!$H$454),"")</f>
        <v/>
      </c>
      <c r="N22" s="325" t="str">
        <f>IF(AND('MAPA DE RIESGOS'!$V$460="Alta",'MAPA DE RIESGOS'!$Z$460="Leve"),CONCATENATE("R",'MAPA DE RIESGOS'!$H$460),"")</f>
        <v/>
      </c>
      <c r="O22" s="325" t="str">
        <f>IF(AND('MAPA DE RIESGOS'!$V$466="Alta",'MAPA DE RIESGOS'!$Z$466="Leve"),CONCATENATE("R",'MAPA DE RIESGOS'!$H$466),"")</f>
        <v/>
      </c>
      <c r="P22" s="325" t="str">
        <f>IF(AND('MAPA DE RIESGOS'!$V$472="Alta",'MAPA DE RIESGOS'!$Z$472="Leve"),CONCATENATE("R",'MAPA DE RIESGOS'!$H$472),"")</f>
        <v/>
      </c>
      <c r="Q22" s="325" t="str">
        <f>IF(AND('MAPA DE RIESGOS'!$V$478="Alta",'MAPA DE RIESGOS'!$Z$478="Leve"),CONCATENATE("R",'MAPA DE RIESGOS'!$H$478),"")</f>
        <v/>
      </c>
      <c r="R22" s="325" t="str">
        <f>IF(AND('MAPA DE RIESGOS'!$V$484="Alta",'MAPA DE RIESGOS'!$Z$484="Leve"),CONCATENATE("R",'MAPA DE RIESGOS'!$H$484),"")</f>
        <v/>
      </c>
      <c r="S22" s="323" t="str">
        <f>IF(AND('MAPA DE RIESGOS'!$V$490="Alta",'MAPA DE RIESGOS'!$Z$490="Leve"),CONCATENATE("R",'MAPA DE RIESGOS'!$H$490),"")</f>
        <v/>
      </c>
      <c r="T22" s="320" t="str">
        <f>IF(AND('MAPA DE RIESGOS'!$V$436="Alta",'MAPA DE RIESGOS'!$Z$436="Menor"),CONCATENATE("R",'MAPA DE RIESGOS'!$H$436),"")</f>
        <v/>
      </c>
      <c r="U22" s="325" t="str">
        <f>IF(AND('MAPA DE RIESGOS'!$V$442="Alta",'MAPA DE RIESGOS'!$Z$442="Menor"),CONCATENATE("R",'MAPA DE RIESGOS'!$H$442),"")</f>
        <v/>
      </c>
      <c r="V22" s="325" t="str">
        <f>IF(AND('MAPA DE RIESGOS'!$V$448="Alta",'MAPA DE RIESGOS'!$Z$448="Menor"),CONCATENATE("R",'MAPA DE RIESGOS'!$H$448),"")</f>
        <v/>
      </c>
      <c r="W22" s="325" t="str">
        <f>IF(AND('MAPA DE RIESGOS'!$V$454="Alta",'MAPA DE RIESGOS'!$Z$454="Menor"),CONCATENATE("R",'MAPA DE RIESGOS'!$H$454),"")</f>
        <v/>
      </c>
      <c r="X22" s="325" t="str">
        <f>IF(AND('MAPA DE RIESGOS'!$V$460="Alta",'MAPA DE RIESGOS'!$Z$460="Menor"),CONCATENATE("R",'MAPA DE RIESGOS'!$H$460),"")</f>
        <v/>
      </c>
      <c r="Y22" s="325" t="str">
        <f>IF(AND('MAPA DE RIESGOS'!$V$466="Alta",'MAPA DE RIESGOS'!$Z$466="Menor"),CONCATENATE("R",'MAPA DE RIESGOS'!$H$466),"")</f>
        <v/>
      </c>
      <c r="Z22" s="325" t="str">
        <f>IF(AND('MAPA DE RIESGOS'!$V$472="Alta",'MAPA DE RIESGOS'!$Z$472="Menor"),CONCATENATE("R",'MAPA DE RIESGOS'!$H$472),"")</f>
        <v/>
      </c>
      <c r="AA22" s="325" t="str">
        <f>IF(AND('MAPA DE RIESGOS'!$V$478="Alta",'MAPA DE RIESGOS'!$Z$478="Menor"),CONCATENATE("R",'MAPA DE RIESGOS'!$H$478),"")</f>
        <v/>
      </c>
      <c r="AB22" s="325" t="str">
        <f>IF(AND('MAPA DE RIESGOS'!$V$484="Alta",'MAPA DE RIESGOS'!$Z$484="Menor"),CONCATENATE("R",'MAPA DE RIESGOS'!$H$484),"")</f>
        <v/>
      </c>
      <c r="AC22" s="323" t="str">
        <f>IF(AND('MAPA DE RIESGOS'!$V$490="Alta",'MAPA DE RIESGOS'!$Z$490="Menor"),CONCATENATE("R",'MAPA DE RIESGOS'!$H$490),"")</f>
        <v/>
      </c>
      <c r="AD22" s="301" t="str">
        <f>IF(AND('MAPA DE RIESGOS'!$V$436="Alta",'MAPA DE RIESGOS'!$Z$436="Moderado"),CONCATENATE("R",'MAPA DE RIESGOS'!$H$436),"")</f>
        <v/>
      </c>
      <c r="AE22" s="311" t="str">
        <f>IF(AND('MAPA DE RIESGOS'!$V$442="Alta",'MAPA DE RIESGOS'!$Z$442="Moderado"),CONCATENATE("R",'MAPA DE RIESGOS'!$H$442),"")</f>
        <v/>
      </c>
      <c r="AF22" s="311" t="str">
        <f>IF(AND('MAPA DE RIESGOS'!$V$448="Alta",'MAPA DE RIESGOS'!$Z$448="Moderado"),CONCATENATE("R",'MAPA DE RIESGOS'!$H$448),"")</f>
        <v/>
      </c>
      <c r="AG22" s="311" t="str">
        <f>IF(AND('MAPA DE RIESGOS'!$V$454="Alta",'MAPA DE RIESGOS'!$Z$454="Moderado"),CONCATENATE("R",'MAPA DE RIESGOS'!$H$454),"")</f>
        <v/>
      </c>
      <c r="AH22" s="311" t="str">
        <f>IF(AND('MAPA DE RIESGOS'!$V$460="Alta",'MAPA DE RIESGOS'!$Z$460="Moderado"),CONCATENATE("R",'MAPA DE RIESGOS'!$H$460),"")</f>
        <v/>
      </c>
      <c r="AI22" s="311" t="str">
        <f>IF(AND('MAPA DE RIESGOS'!$V$466="Alta",'MAPA DE RIESGOS'!$Z$466="Moderado"),CONCATENATE("R",'MAPA DE RIESGOS'!$H$466),"")</f>
        <v/>
      </c>
      <c r="AJ22" s="311" t="str">
        <f>IF(AND('MAPA DE RIESGOS'!$V$472="Alta",'MAPA DE RIESGOS'!$Z$472="Moderado"),CONCATENATE("R",'MAPA DE RIESGOS'!$H$472),"")</f>
        <v/>
      </c>
      <c r="AK22" s="311" t="str">
        <f>IF(AND('MAPA DE RIESGOS'!$V$478="Alta",'MAPA DE RIESGOS'!$Z$478="Moderado"),CONCATENATE("R",'MAPA DE RIESGOS'!$H$478),"")</f>
        <v/>
      </c>
      <c r="AL22" s="311" t="str">
        <f>IF(AND('MAPA DE RIESGOS'!$V$484="Alta",'MAPA DE RIESGOS'!$Z$484="Moderado"),CONCATENATE("R",'MAPA DE RIESGOS'!$H$484),"")</f>
        <v/>
      </c>
      <c r="AM22" s="304" t="str">
        <f>IF(AND('MAPA DE RIESGOS'!$V$490="Alta",'MAPA DE RIESGOS'!$Z$490="Moderado"),CONCATENATE("R",'MAPA DE RIESGOS'!$H$490),"")</f>
        <v/>
      </c>
      <c r="AN22" s="301" t="str">
        <f>IF(AND('MAPA DE RIESGOS'!$V$436="Alta",'MAPA DE RIESGOS'!$Z$436="Mayor"),CONCATENATE("R",'MAPA DE RIESGOS'!$H$436),"")</f>
        <v/>
      </c>
      <c r="AO22" s="311" t="str">
        <f>IF(AND('MAPA DE RIESGOS'!$V$442="Alta",'MAPA DE RIESGOS'!$Z$442="Mayor"),CONCATENATE("R",'MAPA DE RIESGOS'!$H$442),"")</f>
        <v/>
      </c>
      <c r="AP22" s="311" t="str">
        <f>IF(AND('MAPA DE RIESGOS'!$V$448="Alta",'MAPA DE RIESGOS'!$Z$448="Mayor"),CONCATENATE("R",'MAPA DE RIESGOS'!$H$448),"")</f>
        <v/>
      </c>
      <c r="AQ22" s="311" t="str">
        <f>IF(AND('MAPA DE RIESGOS'!$V$454="Alta",'MAPA DE RIESGOS'!$Z$454="Mayor"),CONCATENATE("R",'MAPA DE RIESGOS'!$H$454),"")</f>
        <v/>
      </c>
      <c r="AR22" s="311" t="str">
        <f>IF(AND('MAPA DE RIESGOS'!$V$460="Alta",'MAPA DE RIESGOS'!$Z$460="Mayor"),CONCATENATE("R",'MAPA DE RIESGOS'!$H$460),"")</f>
        <v/>
      </c>
      <c r="AS22" s="311" t="str">
        <f>IF(AND('MAPA DE RIESGOS'!$V$466="Alta",'MAPA DE RIESGOS'!$Z$466="Mayor"),CONCATENATE("R",'MAPA DE RIESGOS'!$H$466),"")</f>
        <v/>
      </c>
      <c r="AT22" s="311" t="str">
        <f>IF(AND('MAPA DE RIESGOS'!$V$472="Alta",'MAPA DE RIESGOS'!$Z$472="Mayor"),CONCATENATE("R",'MAPA DE RIESGOS'!$H$472),"")</f>
        <v/>
      </c>
      <c r="AU22" s="311" t="str">
        <f>IF(AND('MAPA DE RIESGOS'!$V$478="Alta",'MAPA DE RIESGOS'!$Z$478="Mayor"),CONCATENATE("R",'MAPA DE RIESGOS'!$H$478),"")</f>
        <v/>
      </c>
      <c r="AV22" s="311" t="str">
        <f>IF(AND('MAPA DE RIESGOS'!$V$484="Alta",'MAPA DE RIESGOS'!$Z$484="Mayor"),CONCATENATE("R",'MAPA DE RIESGOS'!$H$484),"")</f>
        <v/>
      </c>
      <c r="AW22" s="304" t="str">
        <f>IF(AND('MAPA DE RIESGOS'!$V$490="Alta",'MAPA DE RIESGOS'!$Z$490="Mayor"),CONCATENATE("R",'MAPA DE RIESGOS'!$H$490),"")</f>
        <v/>
      </c>
      <c r="AX22" s="307" t="str">
        <f>IF(AND('MAPA DE RIESGOS'!$V$436="Alta",'MAPA DE RIESGOS'!$Z$436="Catastrófico"),CONCATENATE("R",'MAPA DE RIESGOS'!$H$436),"")</f>
        <v/>
      </c>
      <c r="AY22" s="312" t="str">
        <f>IF(AND('MAPA DE RIESGOS'!$V$442="Alta",'MAPA DE RIESGOS'!$Z$442="Catastrófico"),CONCATENATE("R",'MAPA DE RIESGOS'!$H$442),"")</f>
        <v/>
      </c>
      <c r="AZ22" s="312" t="str">
        <f>IF(AND('MAPA DE RIESGOS'!$V$448="Alta",'MAPA DE RIESGOS'!$Z$448="Catastrófico"),CONCATENATE("R",'MAPA DE RIESGOS'!$H$448),"")</f>
        <v/>
      </c>
      <c r="BA22" s="312" t="str">
        <f>IF(AND('MAPA DE RIESGOS'!$V$454="Alta",'MAPA DE RIESGOS'!$Z$454="Catastrófico"),CONCATENATE("R",'MAPA DE RIESGOS'!$H$454),"")</f>
        <v/>
      </c>
      <c r="BB22" s="312" t="str">
        <f>IF(AND('MAPA DE RIESGOS'!$V$460="Alta",'MAPA DE RIESGOS'!$Z$460="Catastrófico"),CONCATENATE("R",'MAPA DE RIESGOS'!$H$460),"")</f>
        <v/>
      </c>
      <c r="BC22" s="312" t="str">
        <f>IF(AND('MAPA DE RIESGOS'!$V$466="Alta",'MAPA DE RIESGOS'!$Z$466="Catastrófico"),CONCATENATE("R",'MAPA DE RIESGOS'!$H$466),"")</f>
        <v/>
      </c>
      <c r="BD22" s="312" t="str">
        <f>IF(AND('MAPA DE RIESGOS'!$V$472="Alta",'MAPA DE RIESGOS'!$Z$472="Catastrófico"),CONCATENATE("R",'MAPA DE RIESGOS'!$H$472),"")</f>
        <v/>
      </c>
      <c r="BE22" s="312" t="str">
        <f>IF(AND('MAPA DE RIESGOS'!$V$478="Alta",'MAPA DE RIESGOS'!$Z$478="Catastrófico"),CONCATENATE("R",'MAPA DE RIESGOS'!$H$478),"")</f>
        <v/>
      </c>
      <c r="BF22" s="312" t="str">
        <f>IF(AND('MAPA DE RIESGOS'!$V$484="Alta",'MAPA DE RIESGOS'!$Z$484="Catastrófico"),CONCATENATE("R",'MAPA DE RIESGOS'!$H$484),"")</f>
        <v/>
      </c>
      <c r="BG22" s="310" t="str">
        <f>IF(AND('MAPA DE RIESGOS'!$V$490="Alta",'MAPA DE RIESGOS'!$Z$490="Catastrófico"),CONCATENATE("R",'MAPA DE RIESGOS'!$H$490),"")</f>
        <v/>
      </c>
      <c r="BH22" s="67"/>
      <c r="BI22" s="711"/>
      <c r="BJ22" s="712"/>
      <c r="BK22" s="712"/>
      <c r="BL22" s="712"/>
      <c r="BM22" s="712"/>
      <c r="BN22" s="713"/>
    </row>
    <row r="23" spans="2:66" ht="34.5" customHeight="1" thickBot="1">
      <c r="B23" s="688"/>
      <c r="C23" s="688"/>
      <c r="D23" s="689"/>
      <c r="E23" s="696"/>
      <c r="F23" s="697"/>
      <c r="G23" s="697"/>
      <c r="H23" s="697"/>
      <c r="I23" s="697"/>
      <c r="J23" s="326" t="str">
        <f>IF(AND('MAPA DE RIESGOS'!$V$496="Alta",'MAPA DE RIESGOS'!$Z$496="Leve"),CONCATENATE("R",'MAPA DE RIESGOS'!$H$496),"")</f>
        <v/>
      </c>
      <c r="K23" s="327" t="str">
        <f>IF(AND('MAPA DE RIESGOS'!$V$502="Alta",'MAPA DE RIESGOS'!$Z$502="Leve"),CONCATENATE("R",'MAPA DE RIESGOS'!$H$502),"")</f>
        <v/>
      </c>
      <c r="L23" s="327" t="str">
        <f>IF(AND('MAPA DE RIESGOS'!$V$508="Alta",'MAPA DE RIESGOS'!$Z$508="Leve"),CONCATENATE("R",'MAPA DE RIESGOS'!$H$508),"")</f>
        <v/>
      </c>
      <c r="M23" s="327" t="str">
        <f>IF(AND('MAPA DE RIESGOS'!$V$514="Alta",'MAPA DE RIESGOS'!$Z$514="Leve"),CONCATENATE("R",'MAPA DE RIESGOS'!$H$514),"")</f>
        <v/>
      </c>
      <c r="N23" s="327" t="str">
        <f>IF(AND('MAPA DE RIESGOS'!$V$520="Alta",'MAPA DE RIESGOS'!$Z$520="Leve"),CONCATENATE("R",'MAPA DE RIESGOS'!$H$520),"")</f>
        <v/>
      </c>
      <c r="O23" s="327" t="str">
        <f>IF(AND('MAPA DE RIESGOS'!$V$526="Alta",'MAPA DE RIESGOS'!$Z$526="Leve"),CONCATENATE("R",'MAPA DE RIESGOS'!$H$526),"")</f>
        <v/>
      </c>
      <c r="P23" s="327" t="str">
        <f>IF(AND('MAPA DE RIESGOS'!$V$532="Alta",'MAPA DE RIESGOS'!$Z$532="Leve"),CONCATENATE("R",'MAPA DE RIESGOS'!$H$532),"")</f>
        <v/>
      </c>
      <c r="Q23" s="327"/>
      <c r="R23" s="327"/>
      <c r="S23" s="328"/>
      <c r="T23" s="326" t="str">
        <f>IF(AND('MAPA DE RIESGOS'!$V$496="Alta",'MAPA DE RIESGOS'!$Z$496="Menor"),CONCATENATE("R",'MAPA DE RIESGOS'!$H$496),"")</f>
        <v/>
      </c>
      <c r="U23" s="327" t="str">
        <f>IF(AND('MAPA DE RIESGOS'!$V$502="Alta",'MAPA DE RIESGOS'!$Z$502="Menor"),CONCATENATE("R",'MAPA DE RIESGOS'!$H$502),"")</f>
        <v/>
      </c>
      <c r="V23" s="327" t="str">
        <f>IF(AND('MAPA DE RIESGOS'!$V$508="Alta",'MAPA DE RIESGOS'!$Z$508="Menor"),CONCATENATE("R",'MAPA DE RIESGOS'!$H$508),"")</f>
        <v/>
      </c>
      <c r="W23" s="327" t="str">
        <f>IF(AND('MAPA DE RIESGOS'!$V$514="Alta",'MAPA DE RIESGOS'!$Z$514="Menor"),CONCATENATE("R",'MAPA DE RIESGOS'!$H$514),"")</f>
        <v/>
      </c>
      <c r="X23" s="327" t="str">
        <f>IF(AND('MAPA DE RIESGOS'!$V$520="Alta",'MAPA DE RIESGOS'!$Z$520="Menor"),CONCATENATE("R",'MAPA DE RIESGOS'!$H$520),"")</f>
        <v/>
      </c>
      <c r="Y23" s="327" t="str">
        <f>IF(AND('MAPA DE RIESGOS'!$V$526="Alta",'MAPA DE RIESGOS'!$Z$526="Menor"),CONCATENATE("R",'MAPA DE RIESGOS'!$H$526),"")</f>
        <v/>
      </c>
      <c r="Z23" s="327" t="str">
        <f>IF(AND('MAPA DE RIESGOS'!$V$532="Alta",'MAPA DE RIESGOS'!$Z$532="Menor"),CONCATENATE("R",'MAPA DE RIESGOS'!$H$532),"")</f>
        <v/>
      </c>
      <c r="AA23" s="327"/>
      <c r="AB23" s="327"/>
      <c r="AC23" s="328"/>
      <c r="AD23" s="313" t="str">
        <f>IF(AND('MAPA DE RIESGOS'!$V$496="Alta",'MAPA DE RIESGOS'!$Z$496="Moderado"),CONCATENATE("R",'MAPA DE RIESGOS'!$H$496),"")</f>
        <v/>
      </c>
      <c r="AE23" s="314" t="str">
        <f>IF(AND('MAPA DE RIESGOS'!$V$502="Alta",'MAPA DE RIESGOS'!$Z$502="Moderado"),CONCATENATE("R",'MAPA DE RIESGOS'!$H$502),"")</f>
        <v/>
      </c>
      <c r="AF23" s="314" t="str">
        <f>IF(AND('MAPA DE RIESGOS'!$V$508="Alta",'MAPA DE RIESGOS'!$Z$508="Moderado"),CONCATENATE("R",'MAPA DE RIESGOS'!$H$508),"")</f>
        <v/>
      </c>
      <c r="AG23" s="314" t="str">
        <f>IF(AND('MAPA DE RIESGOS'!$V$514="Alta",'MAPA DE RIESGOS'!$Z$514="Moderado"),CONCATENATE("R",'MAPA DE RIESGOS'!$H$514),"")</f>
        <v/>
      </c>
      <c r="AH23" s="314" t="str">
        <f>IF(AND('MAPA DE RIESGOS'!$V$520="Alta",'MAPA DE RIESGOS'!$Z$520="Moderado"),CONCATENATE("R",'MAPA DE RIESGOS'!$H$520),"")</f>
        <v/>
      </c>
      <c r="AI23" s="314" t="str">
        <f>IF(AND('MAPA DE RIESGOS'!$V$526="Alta",'MAPA DE RIESGOS'!$Z$526="Moderado"),CONCATENATE("R",'MAPA DE RIESGOS'!$H$526),"")</f>
        <v/>
      </c>
      <c r="AJ23" s="314" t="str">
        <f>IF(AND('MAPA DE RIESGOS'!$V$532="Alta",'MAPA DE RIESGOS'!$Z$532="Moderado"),CONCATENATE("R",'MAPA DE RIESGOS'!$H$532),"")</f>
        <v/>
      </c>
      <c r="AK23" s="314"/>
      <c r="AL23" s="314"/>
      <c r="AM23" s="315"/>
      <c r="AN23" s="313" t="str">
        <f>IF(AND('MAPA DE RIESGOS'!$V$496="Alta",'MAPA DE RIESGOS'!$Z$496="Mayor"),CONCATENATE("R",'MAPA DE RIESGOS'!$H$496),"")</f>
        <v/>
      </c>
      <c r="AO23" s="314" t="str">
        <f>IF(AND('MAPA DE RIESGOS'!$V$502="Alta",'MAPA DE RIESGOS'!$Z$502="Mayor"),CONCATENATE("R",'MAPA DE RIESGOS'!$H$502),"")</f>
        <v/>
      </c>
      <c r="AP23" s="314" t="str">
        <f>IF(AND('MAPA DE RIESGOS'!$V$508="Alta",'MAPA DE RIESGOS'!$Z$508="Mayor"),CONCATENATE("R",'MAPA DE RIESGOS'!$H$508),"")</f>
        <v/>
      </c>
      <c r="AQ23" s="314" t="str">
        <f>IF(AND('MAPA DE RIESGOS'!$V$514="Alta",'MAPA DE RIESGOS'!$Z$514="Mayor"),CONCATENATE("R",'MAPA DE RIESGOS'!$H$514),"")</f>
        <v/>
      </c>
      <c r="AR23" s="314" t="str">
        <f>IF(AND('MAPA DE RIESGOS'!$V$520="Alta",'MAPA DE RIESGOS'!$Z$520="Mayor"),CONCATENATE("R",'MAPA DE RIESGOS'!$H$520),"")</f>
        <v/>
      </c>
      <c r="AS23" s="314" t="str">
        <f>IF(AND('MAPA DE RIESGOS'!$V$526="Alta",'MAPA DE RIESGOS'!$Z$526="Mayor"),CONCATENATE("R",'MAPA DE RIESGOS'!$H$526),"")</f>
        <v/>
      </c>
      <c r="AT23" s="314" t="str">
        <f>IF(AND('MAPA DE RIESGOS'!$V$532="Alta",'MAPA DE RIESGOS'!$Z$532="Mayor"),CONCATENATE("R",'MAPA DE RIESGOS'!$H$532),"")</f>
        <v/>
      </c>
      <c r="AU23" s="314"/>
      <c r="AV23" s="314"/>
      <c r="AW23" s="315"/>
      <c r="AX23" s="324" t="str">
        <f>IF(AND('MAPA DE RIESGOS'!$V$496="Alta",'MAPA DE RIESGOS'!$Z$496="Catastrófico"),CONCATENATE("R",'MAPA DE RIESGOS'!$H$496),"")</f>
        <v/>
      </c>
      <c r="AY23" s="316" t="str">
        <f>IF(AND('MAPA DE RIESGOS'!$V$502="Alta",'MAPA DE RIESGOS'!$Z$502="Catastrófico"),CONCATENATE("R",'MAPA DE RIESGOS'!$H$502),"")</f>
        <v/>
      </c>
      <c r="AZ23" s="316" t="str">
        <f>IF(AND('MAPA DE RIESGOS'!$V$508="Alta",'MAPA DE RIESGOS'!$Z$508="Catastrófico"),CONCATENATE("R",'MAPA DE RIESGOS'!$H$508),"")</f>
        <v/>
      </c>
      <c r="BA23" s="316" t="str">
        <f>IF(AND('MAPA DE RIESGOS'!$V$514="Alta",'MAPA DE RIESGOS'!$Z$514="Catastrófico"),CONCATENATE("R",'MAPA DE RIESGOS'!$H$514),"")</f>
        <v/>
      </c>
      <c r="BB23" s="316" t="str">
        <f>IF(AND('MAPA DE RIESGOS'!$V$520="Alta",'MAPA DE RIESGOS'!$Z$520="Catastrófico"),CONCATENATE("R",'MAPA DE RIESGOS'!$H$520),"")</f>
        <v/>
      </c>
      <c r="BC23" s="316" t="str">
        <f>IF(AND('MAPA DE RIESGOS'!$V$526="Alta",'MAPA DE RIESGOS'!$Z$526="Catastrófico"),CONCATENATE("R",'MAPA DE RIESGOS'!$H$526),"")</f>
        <v/>
      </c>
      <c r="BD23" s="316" t="str">
        <f>IF(AND('MAPA DE RIESGOS'!$V$532="Alta",'MAPA DE RIESGOS'!$Z$532="Catastrófico"),CONCATENATE("R",'MAPA DE RIESGOS'!$H$532),"")</f>
        <v/>
      </c>
      <c r="BE23" s="316"/>
      <c r="BF23" s="316"/>
      <c r="BG23" s="317"/>
      <c r="BH23" s="67"/>
      <c r="BI23" s="714"/>
      <c r="BJ23" s="715"/>
      <c r="BK23" s="715"/>
      <c r="BL23" s="715"/>
      <c r="BM23" s="715"/>
      <c r="BN23" s="716"/>
    </row>
    <row r="24" spans="2:66" ht="34.5" customHeight="1">
      <c r="B24" s="688"/>
      <c r="C24" s="688"/>
      <c r="D24" s="689"/>
      <c r="E24" s="690" t="s">
        <v>282</v>
      </c>
      <c r="F24" s="691"/>
      <c r="G24" s="691"/>
      <c r="H24" s="691"/>
      <c r="I24" s="692"/>
      <c r="J24" s="318" t="str">
        <f>IF(AND('MAPA DE RIESGOS'!$V$10="Media",'MAPA DE RIESGOS'!$Z$10="Leve"),CONCATENATE("R",'MAPA DE RIESGOS'!$H$10),"")</f>
        <v/>
      </c>
      <c r="K24" s="319" t="str">
        <f>IF(AND('MAPA DE RIESGOS'!$V$16="Media",'MAPA DE RIESGOS'!$Z$16="Leve"),CONCATENATE("R",'MAPA DE RIESGOS'!$H$16),"")</f>
        <v/>
      </c>
      <c r="L24" s="319" t="str">
        <f>IF(AND('MAPA DE RIESGOS'!$V$22="Media",'MAPA DE RIESGOS'!$Z$22="Leve"),CONCATENATE("R",'MAPA DE RIESGOS'!$H$22),"")</f>
        <v/>
      </c>
      <c r="M24" s="319" t="str">
        <f>IF(AND('MAPA DE RIESGOS'!$V$28="Media",'MAPA DE RIESGOS'!$Z$28="Leve"),CONCATENATE("R",'MAPA DE RIESGOS'!$H$28),"")</f>
        <v/>
      </c>
      <c r="N24" s="319" t="str">
        <f>IF(AND('MAPA DE RIESGOS'!$V$34="Media",'MAPA DE RIESGOS'!$Z$34="Leve"),CONCATENATE("R",'MAPA DE RIESGOS'!$H$34),"")</f>
        <v/>
      </c>
      <c r="O24" s="319" t="str">
        <f>IF(AND('MAPA DE RIESGOS'!$V$40="Media",'MAPA DE RIESGOS'!$Z$40="Leve"),CONCATENATE("R",'MAPA DE RIESGOS'!$H$40),"")</f>
        <v/>
      </c>
      <c r="P24" s="319" t="str">
        <f>IF(AND('MAPA DE RIESGOS'!$V$46="Media",'MAPA DE RIESGOS'!$Z$46="Leve"),CONCATENATE("R",'MAPA DE RIESGOS'!$H$46),"")</f>
        <v/>
      </c>
      <c r="Q24" s="319" t="str">
        <f>IF(AND('MAPA DE RIESGOS'!$V$52="Media",'MAPA DE RIESGOS'!$Z$52="Leve"),CONCATENATE("R",'MAPA DE RIESGOS'!$H$52),"")</f>
        <v/>
      </c>
      <c r="R24" s="319" t="str">
        <f>IF(AND('MAPA DE RIESGOS'!$V$58="Media",'MAPA DE RIESGOS'!$Z$58="Leve"),CONCATENATE("R",'MAPA DE RIESGOS'!$H$58),"")</f>
        <v/>
      </c>
      <c r="S24" s="322" t="str">
        <f>IF(AND('MAPA DE RIESGOS'!$V$64="Media",'MAPA DE RIESGOS'!$Z$64="Leve"),CONCATENATE("R",'MAPA DE RIESGOS'!$H$64),"")</f>
        <v/>
      </c>
      <c r="T24" s="318" t="str">
        <f>IF(AND('MAPA DE RIESGOS'!$V$10="Media",'MAPA DE RIESGOS'!$Z$10="Menor"),CONCATENATE("R",'MAPA DE RIESGOS'!$H$10),"")</f>
        <v/>
      </c>
      <c r="U24" s="319" t="str">
        <f>IF(AND('MAPA DE RIESGOS'!$V$16="Media",'MAPA DE RIESGOS'!$Z$16="Menor"),CONCATENATE("R",'MAPA DE RIESGOS'!$H$16),"")</f>
        <v/>
      </c>
      <c r="V24" s="319" t="str">
        <f>IF(AND('MAPA DE RIESGOS'!$V$22="Media",'MAPA DE RIESGOS'!$Z$22="Menor"),CONCATENATE("R",'MAPA DE RIESGOS'!$H$22),"")</f>
        <v/>
      </c>
      <c r="W24" s="319" t="str">
        <f>IF(AND('MAPA DE RIESGOS'!$V$28="Media",'MAPA DE RIESGOS'!$Z$28="Menor"),CONCATENATE("R",'MAPA DE RIESGOS'!$H$28),"")</f>
        <v/>
      </c>
      <c r="X24" s="319" t="str">
        <f>IF(AND('MAPA DE RIESGOS'!$V$34="Media",'MAPA DE RIESGOS'!$Z$34="Menor"),CONCATENATE("R",'MAPA DE RIESGOS'!$H$34),"")</f>
        <v/>
      </c>
      <c r="Y24" s="319" t="str">
        <f>IF(AND('MAPA DE RIESGOS'!$V$40="Media",'MAPA DE RIESGOS'!$Z$40="Menor"),CONCATENATE("R",'MAPA DE RIESGOS'!$H$40),"")</f>
        <v/>
      </c>
      <c r="Z24" s="319" t="str">
        <f>IF(AND('MAPA DE RIESGOS'!$V$46="Media",'MAPA DE RIESGOS'!$Z$46="Menor"),CONCATENATE("R",'MAPA DE RIESGOS'!$H$46),"")</f>
        <v/>
      </c>
      <c r="AA24" s="319" t="str">
        <f>IF(AND('MAPA DE RIESGOS'!$V$52="Media",'MAPA DE RIESGOS'!$Z$52="Menor"),CONCATENATE("R",'MAPA DE RIESGOS'!$H$52),"")</f>
        <v/>
      </c>
      <c r="AB24" s="319" t="str">
        <f>IF(AND('MAPA DE RIESGOS'!$V$58="Media",'MAPA DE RIESGOS'!$Z$58="Menor"),CONCATENATE("R",'MAPA DE RIESGOS'!$H$58),"")</f>
        <v/>
      </c>
      <c r="AC24" s="322" t="str">
        <f>IF(AND('MAPA DE RIESGOS'!$V$64="Media",'MAPA DE RIESGOS'!$Z$64="Menor"),CONCATENATE("R",'MAPA DE RIESGOS'!$H$64),"")</f>
        <v/>
      </c>
      <c r="AD24" s="318" t="str">
        <f>IF(AND('MAPA DE RIESGOS'!$V$10="Media",'MAPA DE RIESGOS'!$Z$10="Moderado"),CONCATENATE("R",'MAPA DE RIESGOS'!$H$10),"")</f>
        <v/>
      </c>
      <c r="AE24" s="319" t="str">
        <f>IF(AND('MAPA DE RIESGOS'!$V$16="Media",'MAPA DE RIESGOS'!$Z$16="Moderado"),CONCATENATE("R",'MAPA DE RIESGOS'!$H$16),"")</f>
        <v/>
      </c>
      <c r="AF24" s="319" t="str">
        <f>IF(AND('MAPA DE RIESGOS'!$V$22="Media",'MAPA DE RIESGOS'!$Z$22="Moderado"),CONCATENATE("R",'MAPA DE RIESGOS'!$H$22),"")</f>
        <v/>
      </c>
      <c r="AG24" s="319" t="str">
        <f>IF(AND('MAPA DE RIESGOS'!$V$28="Media",'MAPA DE RIESGOS'!$Z$28="Moderado"),CONCATENATE("R",'MAPA DE RIESGOS'!$H$28),"")</f>
        <v>R4</v>
      </c>
      <c r="AH24" s="319" t="str">
        <f>IF(AND('MAPA DE RIESGOS'!$V$34="Media",'MAPA DE RIESGOS'!$Z$34="Moderado"),CONCATENATE("R",'MAPA DE RIESGOS'!$H$34),"")</f>
        <v/>
      </c>
      <c r="AI24" s="319" t="str">
        <f>IF(AND('MAPA DE RIESGOS'!$V$40="Media",'MAPA DE RIESGOS'!$Z$40="Moderado"),CONCATENATE("R",'MAPA DE RIESGOS'!$H$40),"")</f>
        <v/>
      </c>
      <c r="AJ24" s="319" t="str">
        <f>IF(AND('MAPA DE RIESGOS'!$V$46="Media",'MAPA DE RIESGOS'!$Z$46="Moderado"),CONCATENATE("R",'MAPA DE RIESGOS'!$H$46),"")</f>
        <v/>
      </c>
      <c r="AK24" s="319" t="str">
        <f>IF(AND('MAPA DE RIESGOS'!$V$52="Media",'MAPA DE RIESGOS'!$Z$52="Moderado"),CONCATENATE("R",'MAPA DE RIESGOS'!$H$52),"")</f>
        <v/>
      </c>
      <c r="AL24" s="319" t="str">
        <f>IF(AND('MAPA DE RIESGOS'!$V$58="Media",'MAPA DE RIESGOS'!$Z$58="Moderado"),CONCATENATE("R",'MAPA DE RIESGOS'!$H$58),"")</f>
        <v/>
      </c>
      <c r="AM24" s="322" t="str">
        <f>IF(AND('MAPA DE RIESGOS'!$V$64="Media",'MAPA DE RIESGOS'!$Z$64="Moderado"),CONCATENATE("R",'MAPA DE RIESGOS'!$H$64),"")</f>
        <v/>
      </c>
      <c r="AN24" s="299" t="str">
        <f>IF(AND('MAPA DE RIESGOS'!$V$10="Media",'MAPA DE RIESGOS'!$Z$10="Mayor"),CONCATENATE("R",'MAPA DE RIESGOS'!$H$10),"")</f>
        <v/>
      </c>
      <c r="AO24" s="300" t="str">
        <f>IF(AND('MAPA DE RIESGOS'!$V$16="Media",'MAPA DE RIESGOS'!$Z$16="Mayor"),CONCATENATE("R",'MAPA DE RIESGOS'!$H$16),"")</f>
        <v/>
      </c>
      <c r="AP24" s="300" t="str">
        <f>IF(AND('MAPA DE RIESGOS'!$V$22="Media",'MAPA DE RIESGOS'!$Z$22="Mayor"),CONCATENATE("R",'MAPA DE RIESGOS'!$H$22),"")</f>
        <v/>
      </c>
      <c r="AQ24" s="300" t="str">
        <f>IF(AND('MAPA DE RIESGOS'!$V$28="Media",'MAPA DE RIESGOS'!$Z$28="Mayor"),CONCATENATE("R",'MAPA DE RIESGOS'!$H$28),"")</f>
        <v/>
      </c>
      <c r="AR24" s="300" t="str">
        <f>IF(AND('MAPA DE RIESGOS'!$V$34="Media",'MAPA DE RIESGOS'!$Z$34="Mayor"),CONCATENATE("R",'MAPA DE RIESGOS'!$H$34),"")</f>
        <v/>
      </c>
      <c r="AS24" s="300" t="str">
        <f>IF(AND('MAPA DE RIESGOS'!$V$40="Media",'MAPA DE RIESGOS'!$Z$40="Mayor"),CONCATENATE("R",'MAPA DE RIESGOS'!$H$40),"")</f>
        <v/>
      </c>
      <c r="AT24" s="300" t="str">
        <f>IF(AND('MAPA DE RIESGOS'!$V$46="Media",'MAPA DE RIESGOS'!$Z$46="Mayor"),CONCATENATE("R",'MAPA DE RIESGOS'!$H$46),"")</f>
        <v/>
      </c>
      <c r="AU24" s="300" t="str">
        <f>IF(AND('MAPA DE RIESGOS'!$V$52="Media",'MAPA DE RIESGOS'!$Z$52="Mayor"),CONCATENATE("R",'MAPA DE RIESGOS'!$H$52),"")</f>
        <v/>
      </c>
      <c r="AV24" s="300" t="str">
        <f>IF(AND('MAPA DE RIESGOS'!$V$58="Media",'MAPA DE RIESGOS'!$Z$58="Mayor"),CONCATENATE("R",'MAPA DE RIESGOS'!$H$58),"")</f>
        <v/>
      </c>
      <c r="AW24" s="303" t="str">
        <f>IF(AND('MAPA DE RIESGOS'!$V$64="Media",'MAPA DE RIESGOS'!$Z$64="Mayor"),CONCATENATE("R",'MAPA DE RIESGOS'!$H$64),"")</f>
        <v/>
      </c>
      <c r="AX24" s="305" t="str">
        <f>IF(AND('MAPA DE RIESGOS'!$V$10="Media",'MAPA DE RIESGOS'!$Z$10="Catastrófico"),CONCATENATE("R",'MAPA DE RIESGOS'!$H$10),"")</f>
        <v/>
      </c>
      <c r="AY24" s="306" t="str">
        <f>IF(AND('MAPA DE RIESGOS'!$V$16="Media",'MAPA DE RIESGOS'!$Z$16="Catastrófico"),CONCATENATE("R",'MAPA DE RIESGOS'!$H$16),"")</f>
        <v/>
      </c>
      <c r="AZ24" s="306" t="str">
        <f>IF(AND('MAPA DE RIESGOS'!$V$22="Media",'MAPA DE RIESGOS'!$Z$22="Catastrófico"),CONCATENATE("R",'MAPA DE RIESGOS'!$H$22),"")</f>
        <v/>
      </c>
      <c r="BA24" s="306" t="str">
        <f>IF(AND('MAPA DE RIESGOS'!$V$28="Media",'MAPA DE RIESGOS'!$Z$28="Catastrófico"),CONCATENATE("R",'MAPA DE RIESGOS'!$H$28),"")</f>
        <v/>
      </c>
      <c r="BB24" s="306" t="str">
        <f>IF(AND('MAPA DE RIESGOS'!$V$34="Media",'MAPA DE RIESGOS'!$Z$34="Catastrófico"),CONCATENATE("R",'MAPA DE RIESGOS'!$H$34),"")</f>
        <v/>
      </c>
      <c r="BC24" s="306" t="str">
        <f>IF(AND('MAPA DE RIESGOS'!$V$40="Media",'MAPA DE RIESGOS'!$Z$40="Catastrófico"),CONCATENATE("R",'MAPA DE RIESGOS'!$H$40),"")</f>
        <v/>
      </c>
      <c r="BD24" s="306" t="str">
        <f>IF(AND('MAPA DE RIESGOS'!$V$46="Media",'MAPA DE RIESGOS'!$Z$46="Catastrófico"),CONCATENATE("R",'MAPA DE RIESGOS'!$H$46),"")</f>
        <v/>
      </c>
      <c r="BE24" s="306" t="str">
        <f>IF(AND('MAPA DE RIESGOS'!$V$52="Media",'MAPA DE RIESGOS'!$Z$52="Catastrófico"),CONCATENATE("R",'MAPA DE RIESGOS'!$H$52),"")</f>
        <v/>
      </c>
      <c r="BF24" s="306" t="str">
        <f>IF(AND('MAPA DE RIESGOS'!$V$58="Media",'MAPA DE RIESGOS'!$Z$58="Catastrófico"),CONCATENATE("R",'MAPA DE RIESGOS'!$H$58),"")</f>
        <v/>
      </c>
      <c r="BG24" s="309" t="str">
        <f>IF(AND('MAPA DE RIESGOS'!$V$64="Media",'MAPA DE RIESGOS'!$Z$64="Catastrófico"),CONCATENATE("R",'MAPA DE RIESGOS'!$H$64),"")</f>
        <v/>
      </c>
      <c r="BH24" s="67"/>
      <c r="BI24" s="717" t="s">
        <v>12</v>
      </c>
      <c r="BJ24" s="718"/>
      <c r="BK24" s="718"/>
      <c r="BL24" s="718"/>
      <c r="BM24" s="718"/>
      <c r="BN24" s="719"/>
    </row>
    <row r="25" spans="2:66" ht="34.5" customHeight="1">
      <c r="B25" s="688"/>
      <c r="C25" s="688"/>
      <c r="D25" s="689"/>
      <c r="E25" s="693"/>
      <c r="F25" s="694"/>
      <c r="G25" s="694"/>
      <c r="H25" s="694"/>
      <c r="I25" s="695"/>
      <c r="J25" s="320" t="str">
        <f>IF(AND('MAPA DE RIESGOS'!$V$70="Media",'MAPA DE RIESGOS'!$Z$70="Leve"),CONCATENATE("R",'MAPA DE RIESGOS'!$H$70),"")</f>
        <v/>
      </c>
      <c r="K25" s="321" t="str">
        <f>IF(AND('MAPA DE RIESGOS'!$V$76="Media",'MAPA DE RIESGOS'!$Z$76="Leve"),CONCATENATE("R",'MAPA DE RIESGOS'!$H$76),"")</f>
        <v/>
      </c>
      <c r="L25" s="321" t="str">
        <f>IF(AND('MAPA DE RIESGOS'!$V$82="Media",'MAPA DE RIESGOS'!$Z$82="Leve"),CONCATENATE("R",'MAPA DE RIESGOS'!$H$82),"")</f>
        <v/>
      </c>
      <c r="M25" s="321" t="str">
        <f>IF(AND('MAPA DE RIESGOS'!$V$88="Media",'MAPA DE RIESGOS'!$Z$88="Leve"),CONCATENATE("R",'MAPA DE RIESGOS'!$H$88),"")</f>
        <v/>
      </c>
      <c r="N25" s="321" t="str">
        <f>IF(AND('MAPA DE RIESGOS'!$V$94="Media",'MAPA DE RIESGOS'!$Z$94="Leve"),CONCATENATE("R",'MAPA DE RIESGOS'!$H$94),"")</f>
        <v/>
      </c>
      <c r="O25" s="321" t="str">
        <f>IF(AND('MAPA DE RIESGOS'!$V$100="Media",'MAPA DE RIESGOS'!$Z$100="Leve"),CONCATENATE("R",'MAPA DE RIESGOS'!$H$100),"")</f>
        <v>R16</v>
      </c>
      <c r="P25" s="321" t="str">
        <f>IF(AND('MAPA DE RIESGOS'!$V$106="Media",'MAPA DE RIESGOS'!$Z$106="Leve"),CONCATENATE("R",'MAPA DE RIESGOS'!$H$106),"")</f>
        <v/>
      </c>
      <c r="Q25" s="321" t="str">
        <f>IF(AND('MAPA DE RIESGOS'!$V$112="Media",'MAPA DE RIESGOS'!$Z$112="Leve"),CONCATENATE("R",'MAPA DE RIESGOS'!$H$112),"")</f>
        <v/>
      </c>
      <c r="R25" s="321" t="str">
        <f>IF(AND('MAPA DE RIESGOS'!$V$118="Media",'MAPA DE RIESGOS'!$Z$118="Leve"),CONCATENATE("R",'MAPA DE RIESGOS'!$H$118),"")</f>
        <v/>
      </c>
      <c r="S25" s="323" t="str">
        <f>IF(AND('MAPA DE RIESGOS'!$V$124="Media",'MAPA DE RIESGOS'!$Z$124="Leve"),CONCATENATE("R",'MAPA DE RIESGOS'!$H$124),"")</f>
        <v/>
      </c>
      <c r="T25" s="320" t="str">
        <f>IF(AND('MAPA DE RIESGOS'!$V$70="Media",'MAPA DE RIESGOS'!$Z$70="Menor"),CONCATENATE("R",'MAPA DE RIESGOS'!$H$70),"")</f>
        <v/>
      </c>
      <c r="U25" s="321" t="str">
        <f>IF(AND('MAPA DE RIESGOS'!$V$76="Media",'MAPA DE RIESGOS'!$Z$76="Menor"),CONCATENATE("R",'MAPA DE RIESGOS'!$H$76),"")</f>
        <v/>
      </c>
      <c r="V25" s="321" t="str">
        <f>IF(AND('MAPA DE RIESGOS'!$V$82="Media",'MAPA DE RIESGOS'!$Z$82="Menor"),CONCATENATE("R",'MAPA DE RIESGOS'!$H$82),"")</f>
        <v/>
      </c>
      <c r="W25" s="321" t="str">
        <f>IF(AND('MAPA DE RIESGOS'!$V$88="Media",'MAPA DE RIESGOS'!$Z$88="Menor"),CONCATENATE("R",'MAPA DE RIESGOS'!$H$88),"")</f>
        <v/>
      </c>
      <c r="X25" s="321" t="str">
        <f>IF(AND('MAPA DE RIESGOS'!$V$94="Media",'MAPA DE RIESGOS'!$Z$94="Menor"),CONCATENATE("R",'MAPA DE RIESGOS'!$H$94),"")</f>
        <v/>
      </c>
      <c r="Y25" s="321" t="str">
        <f>IF(AND('MAPA DE RIESGOS'!$V$100="Media",'MAPA DE RIESGOS'!$Z$100="Menor"),CONCATENATE("R",'MAPA DE RIESGOS'!$H$100),"")</f>
        <v/>
      </c>
      <c r="Z25" s="321" t="str">
        <f>IF(AND('MAPA DE RIESGOS'!$V$106="Media",'MAPA DE RIESGOS'!$Z$106="Menor"),CONCATENATE("R",'MAPA DE RIESGOS'!$H$106),"")</f>
        <v/>
      </c>
      <c r="AA25" s="321" t="str">
        <f>IF(AND('MAPA DE RIESGOS'!$V$112="Media",'MAPA DE RIESGOS'!$Z$112="Menor"),CONCATENATE("R",'MAPA DE RIESGOS'!$H$112),"")</f>
        <v/>
      </c>
      <c r="AB25" s="321" t="str">
        <f>IF(AND('MAPA DE RIESGOS'!$V$118="Media",'MAPA DE RIESGOS'!$Z$118="Menor"),CONCATENATE("R",'MAPA DE RIESGOS'!$H$118),"")</f>
        <v/>
      </c>
      <c r="AC25" s="323" t="str">
        <f>IF(AND('MAPA DE RIESGOS'!$V$124="Media",'MAPA DE RIESGOS'!$Z$124="Menor"),CONCATENATE("R",'MAPA DE RIESGOS'!$H$124),"")</f>
        <v/>
      </c>
      <c r="AD25" s="320" t="str">
        <f>IF(AND('MAPA DE RIESGOS'!$V$70="Media",'MAPA DE RIESGOS'!$Z$70="Moderado"),CONCATENATE("R",'MAPA DE RIESGOS'!$H$70),"")</f>
        <v/>
      </c>
      <c r="AE25" s="321" t="str">
        <f>IF(AND('MAPA DE RIESGOS'!$V$76="Media",'MAPA DE RIESGOS'!$Z$76="Moderado"),CONCATENATE("R",'MAPA DE RIESGOS'!$H$76),"")</f>
        <v/>
      </c>
      <c r="AF25" s="321" t="str">
        <f>IF(AND('MAPA DE RIESGOS'!$V$82="Media",'MAPA DE RIESGOS'!$Z$82="Moderado"),CONCATENATE("R",'MAPA DE RIESGOS'!$H$82),"")</f>
        <v/>
      </c>
      <c r="AG25" s="321" t="str">
        <f>IF(AND('MAPA DE RIESGOS'!$V$88="Media",'MAPA DE RIESGOS'!$Z$88="Moderado"),CONCATENATE("R",'MAPA DE RIESGOS'!$H$88),"")</f>
        <v/>
      </c>
      <c r="AH25" s="321" t="str">
        <f>IF(AND('MAPA DE RIESGOS'!$V$94="Media",'MAPA DE RIESGOS'!$Z$94="Moderado"),CONCATENATE("R",'MAPA DE RIESGOS'!$H$94),"")</f>
        <v/>
      </c>
      <c r="AI25" s="321" t="str">
        <f>IF(AND('MAPA DE RIESGOS'!$V$100="Media",'MAPA DE RIESGOS'!$Z$100="Moderado"),CONCATENATE("R",'MAPA DE RIESGOS'!$H$100),"")</f>
        <v/>
      </c>
      <c r="AJ25" s="321" t="str">
        <f>IF(AND('MAPA DE RIESGOS'!$V$106="Media",'MAPA DE RIESGOS'!$Z$106="Moderado"),CONCATENATE("R",'MAPA DE RIESGOS'!$H$106),"")</f>
        <v/>
      </c>
      <c r="AK25" s="321" t="str">
        <f>IF(AND('MAPA DE RIESGOS'!$V$112="Media",'MAPA DE RIESGOS'!$Z$112="Moderado"),CONCATENATE("R",'MAPA DE RIESGOS'!$H$112),"")</f>
        <v/>
      </c>
      <c r="AL25" s="321" t="str">
        <f>IF(AND('MAPA DE RIESGOS'!$V$118="Media",'MAPA DE RIESGOS'!$Z$118="Moderado"),CONCATENATE("R",'MAPA DE RIESGOS'!$H$118),"")</f>
        <v/>
      </c>
      <c r="AM25" s="323" t="str">
        <f>IF(AND('MAPA DE RIESGOS'!$V$124="Media",'MAPA DE RIESGOS'!$Z$124="Moderado"),CONCATENATE("R",'MAPA DE RIESGOS'!$H$124),"")</f>
        <v/>
      </c>
      <c r="AN25" s="301" t="str">
        <f>IF(AND('MAPA DE RIESGOS'!$V$70="Media",'MAPA DE RIESGOS'!$Z$70="Mayor"),CONCATENATE("R",'MAPA DE RIESGOS'!$H$70),"")</f>
        <v/>
      </c>
      <c r="AO25" s="302" t="str">
        <f>IF(AND('MAPA DE RIESGOS'!$V$76="Media",'MAPA DE RIESGOS'!$Z$76="Mayor"),CONCATENATE("R",'MAPA DE RIESGOS'!$H$76),"")</f>
        <v/>
      </c>
      <c r="AP25" s="302" t="str">
        <f>IF(AND('MAPA DE RIESGOS'!$V$82="Media",'MAPA DE RIESGOS'!$Z$82="Mayor"),CONCATENATE("R",'MAPA DE RIESGOS'!$H$82),"")</f>
        <v/>
      </c>
      <c r="AQ25" s="302" t="str">
        <f>IF(AND('MAPA DE RIESGOS'!$V$88="Media",'MAPA DE RIESGOS'!$Z$88="Mayor"),CONCATENATE("R",'MAPA DE RIESGOS'!$H$88),"")</f>
        <v/>
      </c>
      <c r="AR25" s="302" t="str">
        <f>IF(AND('MAPA DE RIESGOS'!$V$94="Media",'MAPA DE RIESGOS'!$Z$94="Mayor"),CONCATENATE("R",'MAPA DE RIESGOS'!$H$94),"")</f>
        <v/>
      </c>
      <c r="AS25" s="302" t="str">
        <f>IF(AND('MAPA DE RIESGOS'!$V$100="Media",'MAPA DE RIESGOS'!$Z$100="Mayor"),CONCATENATE("R",'MAPA DE RIESGOS'!$H$100),"")</f>
        <v/>
      </c>
      <c r="AT25" s="302" t="str">
        <f>IF(AND('MAPA DE RIESGOS'!$V$106="Media",'MAPA DE RIESGOS'!$Z$106="Mayor"),CONCATENATE("R",'MAPA DE RIESGOS'!$H$106),"")</f>
        <v/>
      </c>
      <c r="AU25" s="302" t="str">
        <f>IF(AND('MAPA DE RIESGOS'!$V$112="Media",'MAPA DE RIESGOS'!$Z$112="Mayor"),CONCATENATE("R",'MAPA DE RIESGOS'!$H$112),"")</f>
        <v/>
      </c>
      <c r="AV25" s="302" t="str">
        <f>IF(AND('MAPA DE RIESGOS'!$V$118="Media",'MAPA DE RIESGOS'!$Z$118="Mayor"),CONCATENATE("R",'MAPA DE RIESGOS'!$H$118),"")</f>
        <v/>
      </c>
      <c r="AW25" s="304" t="str">
        <f>IF(AND('MAPA DE RIESGOS'!$V$124="Media",'MAPA DE RIESGOS'!$Z$124="Mayor"),CONCATENATE("R",'MAPA DE RIESGOS'!$H$124),"")</f>
        <v/>
      </c>
      <c r="AX25" s="307" t="str">
        <f>IF(AND('MAPA DE RIESGOS'!$V$70="Media",'MAPA DE RIESGOS'!$Z$70="Catastrófico"),CONCATENATE("R",'MAPA DE RIESGOS'!$H$70),"")</f>
        <v/>
      </c>
      <c r="AY25" s="308" t="str">
        <f>IF(AND('MAPA DE RIESGOS'!$V$76="Media",'MAPA DE RIESGOS'!$Z$76="Catastrófico"),CONCATENATE("R",'MAPA DE RIESGOS'!$H$76),"")</f>
        <v/>
      </c>
      <c r="AZ25" s="308" t="str">
        <f>IF(AND('MAPA DE RIESGOS'!$V$82="Media",'MAPA DE RIESGOS'!$Z$82="Catastrófico"),CONCATENATE("R",'MAPA DE RIESGOS'!$H$82),"")</f>
        <v/>
      </c>
      <c r="BA25" s="308" t="str">
        <f>IF(AND('MAPA DE RIESGOS'!$V$88="Media",'MAPA DE RIESGOS'!$Z$88="Catastrófico"),CONCATENATE("R",'MAPA DE RIESGOS'!$H$88),"")</f>
        <v/>
      </c>
      <c r="BB25" s="308" t="str">
        <f>IF(AND('MAPA DE RIESGOS'!$V$94="Media",'MAPA DE RIESGOS'!$Z$94="Catastrófico"),CONCATENATE("R",'MAPA DE RIESGOS'!$H$94),"")</f>
        <v/>
      </c>
      <c r="BC25" s="308" t="str">
        <f>IF(AND('MAPA DE RIESGOS'!$V$100="Media",'MAPA DE RIESGOS'!$Z$100="Catastrófico"),CONCATENATE("R",'MAPA DE RIESGOS'!$H$100),"")</f>
        <v/>
      </c>
      <c r="BD25" s="308" t="str">
        <f>IF(AND('MAPA DE RIESGOS'!$V$106="Media",'MAPA DE RIESGOS'!$Z$106="Catastrófico"),CONCATENATE("R",'MAPA DE RIESGOS'!$H$106),"")</f>
        <v/>
      </c>
      <c r="BE25" s="308" t="str">
        <f>IF(AND('MAPA DE RIESGOS'!$V$112="Media",'MAPA DE RIESGOS'!$Z$112="Catastrófico"),CONCATENATE("R",'MAPA DE RIESGOS'!$H$112),"")</f>
        <v/>
      </c>
      <c r="BF25" s="308" t="str">
        <f>IF(AND('MAPA DE RIESGOS'!$V$118="Media",'MAPA DE RIESGOS'!$Z$118="Catastrófico"),CONCATENATE("R",'MAPA DE RIESGOS'!$H$118),"")</f>
        <v/>
      </c>
      <c r="BG25" s="310" t="str">
        <f>IF(AND('MAPA DE RIESGOS'!$V$124="Media",'MAPA DE RIESGOS'!$Z$124="Catastrófico"),CONCATENATE("R",'MAPA DE RIESGOS'!$H$124),"")</f>
        <v/>
      </c>
      <c r="BH25" s="67"/>
      <c r="BI25" s="720"/>
      <c r="BJ25" s="721"/>
      <c r="BK25" s="721"/>
      <c r="BL25" s="721"/>
      <c r="BM25" s="721"/>
      <c r="BN25" s="722"/>
    </row>
    <row r="26" spans="2:66" ht="34.5" customHeight="1">
      <c r="B26" s="688"/>
      <c r="C26" s="688"/>
      <c r="D26" s="689"/>
      <c r="E26" s="693"/>
      <c r="F26" s="694"/>
      <c r="G26" s="694"/>
      <c r="H26" s="694"/>
      <c r="I26" s="695"/>
      <c r="J26" s="320" t="str">
        <f>IF(AND('MAPA DE RIESGOS'!$V$136="Media",'MAPA DE RIESGOS'!$Z$136="Leve"),CONCATENATE("R",'MAPA DE RIESGOS'!$H$136),"")</f>
        <v/>
      </c>
      <c r="K26" s="325" t="str">
        <f>IF(AND('MAPA DE RIESGOS'!$V$142="Media",'MAPA DE RIESGOS'!$Z$142="Leve"),CONCATENATE("R",'MAPA DE RIESGOS'!$H$142),"")</f>
        <v/>
      </c>
      <c r="L26" s="325" t="str">
        <f>IF(AND('MAPA DE RIESGOS'!$V$148="Media",'MAPA DE RIESGOS'!$Z$148="Leve"),CONCATENATE("R",'MAPA DE RIESGOS'!$H$148),"")</f>
        <v>R23</v>
      </c>
      <c r="M26" s="325" t="str">
        <f>IF(AND('MAPA DE RIESGOS'!$V$154="Media",'MAPA DE RIESGOS'!$Z$154="Leve"),CONCATENATE("R",'MAPA DE RIESGOS'!$H$154),"")</f>
        <v/>
      </c>
      <c r="N26" s="325" t="str">
        <f>IF(AND('MAPA DE RIESGOS'!$V$160="Media",'MAPA DE RIESGOS'!$Z$160="Leve"),CONCATENATE("R",'MAPA DE RIESGOS'!$H$160),"")</f>
        <v/>
      </c>
      <c r="O26" s="325" t="str">
        <f>IF(AND('MAPA DE RIESGOS'!$V$166="Media",'MAPA DE RIESGOS'!$Z$166="Leve"),CONCATENATE("R",'MAPA DE RIESGOS'!$H$166),"")</f>
        <v/>
      </c>
      <c r="P26" s="325" t="str">
        <f>IF(AND('MAPA DE RIESGOS'!$V$172="Media",'MAPA DE RIESGOS'!$Z$172="Leve"),CONCATENATE("R",'MAPA DE RIESGOS'!$H$172),"")</f>
        <v/>
      </c>
      <c r="Q26" s="325" t="str">
        <f>IF(AND('MAPA DE RIESGOS'!$V$178="Media",'MAPA DE RIESGOS'!$Z$178="Leve"),CONCATENATE("R",'MAPA DE RIESGOS'!$H$178),"")</f>
        <v/>
      </c>
      <c r="R26" s="325" t="str">
        <f>IF(AND('MAPA DE RIESGOS'!$V$184="Media",'MAPA DE RIESGOS'!$Z$184="Leve"),CONCATENATE("R",'MAPA DE RIESGOS'!$H$184),"")</f>
        <v/>
      </c>
      <c r="S26" s="323" t="str">
        <f>IF(AND('MAPA DE RIESGOS'!$V$190="Media",'MAPA DE RIESGOS'!$Z$190="Leve"),CONCATENATE("R",'MAPA DE RIESGOS'!$H$190),"")</f>
        <v/>
      </c>
      <c r="T26" s="320" t="str">
        <f>IF(AND('MAPA DE RIESGOS'!$V$136="Media",'MAPA DE RIESGOS'!$Z$136="Menor"),CONCATENATE("R",'MAPA DE RIESGOS'!$H$136),"")</f>
        <v/>
      </c>
      <c r="U26" s="325" t="str">
        <f>IF(AND('MAPA DE RIESGOS'!$V$142="Media",'MAPA DE RIESGOS'!$Z$142="Menor"),CONCATENATE("R",'MAPA DE RIESGOS'!$H$142),"")</f>
        <v/>
      </c>
      <c r="V26" s="325" t="str">
        <f>IF(AND('MAPA DE RIESGOS'!$V$148="Media",'MAPA DE RIESGOS'!$Z$148="Menor"),CONCATENATE("R",'MAPA DE RIESGOS'!$H$148),"")</f>
        <v/>
      </c>
      <c r="W26" s="325" t="str">
        <f>IF(AND('MAPA DE RIESGOS'!$V$154="Media",'MAPA DE RIESGOS'!$Z$154="Menor"),CONCATENATE("R",'MAPA DE RIESGOS'!$H$154),"")</f>
        <v/>
      </c>
      <c r="X26" s="325" t="str">
        <f>IF(AND('MAPA DE RIESGOS'!$V$160="Media",'MAPA DE RIESGOS'!$Z$160="Menor"),CONCATENATE("R",'MAPA DE RIESGOS'!$H$160),"")</f>
        <v/>
      </c>
      <c r="Y26" s="325" t="str">
        <f>IF(AND('MAPA DE RIESGOS'!$V$166="Media",'MAPA DE RIESGOS'!$Z$166="Menor"),CONCATENATE("R",'MAPA DE RIESGOS'!$H$166),"")</f>
        <v/>
      </c>
      <c r="Z26" s="325" t="str">
        <f>IF(AND('MAPA DE RIESGOS'!$V$172="Media",'MAPA DE RIESGOS'!$Z$172="Menor"),CONCATENATE("R",'MAPA DE RIESGOS'!$H$172),"")</f>
        <v/>
      </c>
      <c r="AA26" s="325" t="str">
        <f>IF(AND('MAPA DE RIESGOS'!$V$178="Media",'MAPA DE RIESGOS'!$Z$178="Menor"),CONCATENATE("R",'MAPA DE RIESGOS'!$H$178),"")</f>
        <v/>
      </c>
      <c r="AB26" s="325" t="str">
        <f>IF(AND('MAPA DE RIESGOS'!$V$184="Media",'MAPA DE RIESGOS'!$Z$184="Menor"),CONCATENATE("R",'MAPA DE RIESGOS'!$H$184),"")</f>
        <v/>
      </c>
      <c r="AC26" s="323" t="str">
        <f>IF(AND('MAPA DE RIESGOS'!$V$190="Media",'MAPA DE RIESGOS'!$Z$190="Menor"),CONCATENATE("R",'MAPA DE RIESGOS'!$H$190),"")</f>
        <v/>
      </c>
      <c r="AD26" s="320" t="str">
        <f>IF(AND('MAPA DE RIESGOS'!$V$136="Media",'MAPA DE RIESGOS'!$Z$136="Moderado"),CONCATENATE("R",'MAPA DE RIESGOS'!$H$136),"")</f>
        <v>R21</v>
      </c>
      <c r="AE26" s="325" t="str">
        <f>IF(AND('MAPA DE RIESGOS'!$V$142="Media",'MAPA DE RIESGOS'!$Z$142="Moderado"),CONCATENATE("R",'MAPA DE RIESGOS'!$H$142),"")</f>
        <v/>
      </c>
      <c r="AF26" s="325" t="str">
        <f>IF(AND('MAPA DE RIESGOS'!$V$148="Media",'MAPA DE RIESGOS'!$Z$148="Moderado"),CONCATENATE("R",'MAPA DE RIESGOS'!$H$148),"")</f>
        <v/>
      </c>
      <c r="AG26" s="325" t="str">
        <f>IF(AND('MAPA DE RIESGOS'!$V$154="Media",'MAPA DE RIESGOS'!$Z$154="Moderado"),CONCATENATE("R",'MAPA DE RIESGOS'!$H$154),"")</f>
        <v/>
      </c>
      <c r="AH26" s="325" t="str">
        <f>IF(AND('MAPA DE RIESGOS'!$V$160="Media",'MAPA DE RIESGOS'!$Z$160="Moderado"),CONCATENATE("R",'MAPA DE RIESGOS'!$H$160),"")</f>
        <v/>
      </c>
      <c r="AI26" s="325" t="str">
        <f>IF(AND('MAPA DE RIESGOS'!$V$166="Media",'MAPA DE RIESGOS'!$Z$166="Moderado"),CONCATENATE("R",'MAPA DE RIESGOS'!$H$166),"")</f>
        <v/>
      </c>
      <c r="AJ26" s="325" t="str">
        <f>IF(AND('MAPA DE RIESGOS'!$V$172="Media",'MAPA DE RIESGOS'!$Z$172="Moderado"),CONCATENATE("R",'MAPA DE RIESGOS'!$H$172),"")</f>
        <v/>
      </c>
      <c r="AK26" s="325" t="str">
        <f>IF(AND('MAPA DE RIESGOS'!$V$178="Media",'MAPA DE RIESGOS'!$Z$178="Moderado"),CONCATENATE("R",'MAPA DE RIESGOS'!$H$178),"")</f>
        <v/>
      </c>
      <c r="AL26" s="325" t="str">
        <f>IF(AND('MAPA DE RIESGOS'!$V$184="Media",'MAPA DE RIESGOS'!$Z$184="Moderado"),CONCATENATE("R",'MAPA DE RIESGOS'!$H$184),"")</f>
        <v/>
      </c>
      <c r="AM26" s="323" t="str">
        <f>IF(AND('MAPA DE RIESGOS'!$V$190="Media",'MAPA DE RIESGOS'!$Z$190="Moderado"),CONCATENATE("R",'MAPA DE RIESGOS'!$H$190),"")</f>
        <v/>
      </c>
      <c r="AN26" s="301" t="str">
        <f>IF(AND('MAPA DE RIESGOS'!$V$136="Media",'MAPA DE RIESGOS'!$Z$136="Mayor"),CONCATENATE("R",'MAPA DE RIESGOS'!$H$136),"")</f>
        <v/>
      </c>
      <c r="AO26" s="311" t="str">
        <f>IF(AND('MAPA DE RIESGOS'!$V$142="Media",'MAPA DE RIESGOS'!$Z$142="Mayor"),CONCATENATE("R",'MAPA DE RIESGOS'!$H$142),"")</f>
        <v/>
      </c>
      <c r="AP26" s="311" t="str">
        <f>IF(AND('MAPA DE RIESGOS'!$V$148="Media",'MAPA DE RIESGOS'!$Z$148="Mayor"),CONCATENATE("R",'MAPA DE RIESGOS'!$H$148),"")</f>
        <v/>
      </c>
      <c r="AQ26" s="311" t="str">
        <f>IF(AND('MAPA DE RIESGOS'!$V$154="Media",'MAPA DE RIESGOS'!$Z$154="Mayor"),CONCATENATE("R",'MAPA DE RIESGOS'!$H$154),"")</f>
        <v/>
      </c>
      <c r="AR26" s="311" t="str">
        <f>IF(AND('MAPA DE RIESGOS'!$V$160="Media",'MAPA DE RIESGOS'!$Z$160="Mayor"),CONCATENATE("R",'MAPA DE RIESGOS'!$H$160),"")</f>
        <v/>
      </c>
      <c r="AS26" s="311" t="str">
        <f>IF(AND('MAPA DE RIESGOS'!$V$166="Media",'MAPA DE RIESGOS'!$Z$166="Mayor"),CONCATENATE("R",'MAPA DE RIESGOS'!$H$166),"")</f>
        <v/>
      </c>
      <c r="AT26" s="311" t="str">
        <f>IF(AND('MAPA DE RIESGOS'!$V$172="Media",'MAPA DE RIESGOS'!$Z$172="Mayor"),CONCATENATE("R",'MAPA DE RIESGOS'!$H$172),"")</f>
        <v/>
      </c>
      <c r="AU26" s="311" t="str">
        <f>IF(AND('MAPA DE RIESGOS'!$V$178="Media",'MAPA DE RIESGOS'!$Z$178="Mayor"),CONCATENATE("R",'MAPA DE RIESGOS'!$H$178),"")</f>
        <v/>
      </c>
      <c r="AV26" s="311" t="str">
        <f>IF(AND('MAPA DE RIESGOS'!$V$184="Media",'MAPA DE RIESGOS'!$Z$184="Mayor"),CONCATENATE("R",'MAPA DE RIESGOS'!$H$184),"")</f>
        <v/>
      </c>
      <c r="AW26" s="304" t="str">
        <f>IF(AND('MAPA DE RIESGOS'!$V$190="Media",'MAPA DE RIESGOS'!$Z$190="Mayor"),CONCATENATE("R",'MAPA DE RIESGOS'!$H$190),"")</f>
        <v/>
      </c>
      <c r="AX26" s="307" t="str">
        <f>IF(AND('MAPA DE RIESGOS'!$V$136="Media",'MAPA DE RIESGOS'!$Z$136="Catastrófico"),CONCATENATE("R",'MAPA DE RIESGOS'!$H$136),"")</f>
        <v/>
      </c>
      <c r="AY26" s="312" t="str">
        <f>IF(AND('MAPA DE RIESGOS'!$V$142="Media",'MAPA DE RIESGOS'!$Z$142="Catastrófico"),CONCATENATE("R",'MAPA DE RIESGOS'!$H$142),"")</f>
        <v/>
      </c>
      <c r="AZ26" s="312" t="str">
        <f>IF(AND('MAPA DE RIESGOS'!$V$148="Media",'MAPA DE RIESGOS'!$Z$148="Catastrófico"),CONCATENATE("R",'MAPA DE RIESGOS'!$H$148),"")</f>
        <v/>
      </c>
      <c r="BA26" s="312" t="str">
        <f>IF(AND('MAPA DE RIESGOS'!$V$154="Media",'MAPA DE RIESGOS'!$Z$154="Catastrófico"),CONCATENATE("R",'MAPA DE RIESGOS'!$H$154),"")</f>
        <v/>
      </c>
      <c r="BB26" s="312" t="str">
        <f>IF(AND('MAPA DE RIESGOS'!$V$160="Media",'MAPA DE RIESGOS'!$Z$160="Catastrófico"),CONCATENATE("R",'MAPA DE RIESGOS'!$H$160),"")</f>
        <v/>
      </c>
      <c r="BC26" s="312" t="str">
        <f>IF(AND('MAPA DE RIESGOS'!$V$166="Media",'MAPA DE RIESGOS'!$Z$166="Catastrófico"),CONCATENATE("R",'MAPA DE RIESGOS'!$H$166),"")</f>
        <v/>
      </c>
      <c r="BD26" s="312" t="str">
        <f>IF(AND('MAPA DE RIESGOS'!$V$172="Media",'MAPA DE RIESGOS'!$Z$172="Catastrófico"),CONCATENATE("R",'MAPA DE RIESGOS'!$H$172),"")</f>
        <v/>
      </c>
      <c r="BE26" s="312" t="str">
        <f>IF(AND('MAPA DE RIESGOS'!$V$178="Media",'MAPA DE RIESGOS'!$Z$178="Catastrófico"),CONCATENATE("R",'MAPA DE RIESGOS'!$H$178),"")</f>
        <v/>
      </c>
      <c r="BF26" s="312" t="str">
        <f>IF(AND('MAPA DE RIESGOS'!$V$184="Media",'MAPA DE RIESGOS'!$Z$184="Catastrófico"),CONCATENATE("R",'MAPA DE RIESGOS'!$H$184),"")</f>
        <v/>
      </c>
      <c r="BG26" s="310" t="str">
        <f>IF(AND('MAPA DE RIESGOS'!$V$190="Media",'MAPA DE RIESGOS'!$Z$190="Catastrófico"),CONCATENATE("R",'MAPA DE RIESGOS'!$H$190),"")</f>
        <v/>
      </c>
      <c r="BH26" s="67"/>
      <c r="BI26" s="720"/>
      <c r="BJ26" s="721"/>
      <c r="BK26" s="721"/>
      <c r="BL26" s="721"/>
      <c r="BM26" s="721"/>
      <c r="BN26" s="722"/>
    </row>
    <row r="27" spans="2:66" ht="34.5" customHeight="1">
      <c r="B27" s="688"/>
      <c r="C27" s="688"/>
      <c r="D27" s="689"/>
      <c r="E27" s="693"/>
      <c r="F27" s="694"/>
      <c r="G27" s="694"/>
      <c r="H27" s="694"/>
      <c r="I27" s="695"/>
      <c r="J27" s="320" t="str">
        <f>IF(AND('MAPA DE RIESGOS'!$V$196="Media",'MAPA DE RIESGOS'!$Z$196="Leve"),CONCATENATE("R",'MAPA DE RIESGOS'!$H$196),"")</f>
        <v/>
      </c>
      <c r="K27" s="325" t="str">
        <f>IF(AND('MAPA DE RIESGOS'!$V$202="Media",'MAPA DE RIESGOS'!$Z$202="Leve"),CONCATENATE("R",'MAPA DE RIESGOS'!$H$202),"")</f>
        <v/>
      </c>
      <c r="L27" s="325" t="str">
        <f>IF(AND('MAPA DE RIESGOS'!$V$208="Media",'MAPA DE RIESGOS'!$Z$208="Leve"),CONCATENATE("R",'MAPA DE RIESGOS'!$H$208),"")</f>
        <v/>
      </c>
      <c r="M27" s="325" t="str">
        <f>IF(AND('MAPA DE RIESGOS'!$V$214="Media",'MAPA DE RIESGOS'!$Z$214="Leve"),CONCATENATE("R",'MAPA DE RIESGOS'!$H$214),"")</f>
        <v/>
      </c>
      <c r="N27" s="325" t="str">
        <f>IF(AND('MAPA DE RIESGOS'!$V$220="Media",'MAPA DE RIESGOS'!$Z$220="Leve"),CONCATENATE("R",'MAPA DE RIESGOS'!$H$220),"")</f>
        <v/>
      </c>
      <c r="O27" s="325" t="str">
        <f>IF(AND('MAPA DE RIESGOS'!$V$226="Media",'MAPA DE RIESGOS'!$Z$226="Leve"),CONCATENATE("R",'MAPA DE RIESGOS'!$H$226),"")</f>
        <v/>
      </c>
      <c r="P27" s="325" t="str">
        <f>IF(AND('MAPA DE RIESGOS'!$V$232="Media",'MAPA DE RIESGOS'!$Z$232="Leve"),CONCATENATE("R",'MAPA DE RIESGOS'!$H$232),"")</f>
        <v/>
      </c>
      <c r="Q27" s="325" t="str">
        <f>IF(AND('MAPA DE RIESGOS'!$V$238="Media",'MAPA DE RIESGOS'!$Z$238="Leve"),CONCATENATE("R",'MAPA DE RIESGOS'!$H$238),"")</f>
        <v/>
      </c>
      <c r="R27" s="325" t="str">
        <f>IF(AND('MAPA DE RIESGOS'!$V$244="Media",'MAPA DE RIESGOS'!$Z$244="Leve"),CONCATENATE("R",'MAPA DE RIESGOS'!$H$244),"")</f>
        <v/>
      </c>
      <c r="S27" s="323" t="str">
        <f>IF(AND('MAPA DE RIESGOS'!$V$250="Media",'MAPA DE RIESGOS'!$Z$250="Leve"),CONCATENATE("R",'MAPA DE RIESGOS'!$H$250),"")</f>
        <v/>
      </c>
      <c r="T27" s="320" t="str">
        <f>IF(AND('MAPA DE RIESGOS'!$V$196="Media",'MAPA DE RIESGOS'!$Z$196="Menor"),CONCATENATE("R",'MAPA DE RIESGOS'!$H$196),"")</f>
        <v/>
      </c>
      <c r="U27" s="325" t="str">
        <f>IF(AND('MAPA DE RIESGOS'!$V$202="Media",'MAPA DE RIESGOS'!$Z$202="Menor"),CONCATENATE("R",'MAPA DE RIESGOS'!$H$202),"")</f>
        <v/>
      </c>
      <c r="V27" s="325" t="str">
        <f>IF(AND('MAPA DE RIESGOS'!$V$208="Media",'MAPA DE RIESGOS'!$Z$208="Menor"),CONCATENATE("R",'MAPA DE RIESGOS'!$H$208),"")</f>
        <v/>
      </c>
      <c r="W27" s="325" t="str">
        <f>IF(AND('MAPA DE RIESGOS'!$V$214="Media",'MAPA DE RIESGOS'!$Z$214="Menor"),CONCATENATE("R",'MAPA DE RIESGOS'!$H$214),"")</f>
        <v/>
      </c>
      <c r="X27" s="325" t="str">
        <f>IF(AND('MAPA DE RIESGOS'!$V$220="Media",'MAPA DE RIESGOS'!$Z$220="Menor"),CONCATENATE("R",'MAPA DE RIESGOS'!$H$220),"")</f>
        <v/>
      </c>
      <c r="Y27" s="325" t="str">
        <f>IF(AND('MAPA DE RIESGOS'!$V$226="Media",'MAPA DE RIESGOS'!$Z$226="Menor"),CONCATENATE("R",'MAPA DE RIESGOS'!$H$226),"")</f>
        <v/>
      </c>
      <c r="Z27" s="325" t="str">
        <f>IF(AND('MAPA DE RIESGOS'!$V$232="Media",'MAPA DE RIESGOS'!$Z$232="Menor"),CONCATENATE("R",'MAPA DE RIESGOS'!$H$232),"")</f>
        <v/>
      </c>
      <c r="AA27" s="325" t="str">
        <f>IF(AND('MAPA DE RIESGOS'!$V$238="Media",'MAPA DE RIESGOS'!$Z$238="Menor"),CONCATENATE("R",'MAPA DE RIESGOS'!$H$238),"")</f>
        <v/>
      </c>
      <c r="AB27" s="325" t="str">
        <f>IF(AND('MAPA DE RIESGOS'!$V$244="Media",'MAPA DE RIESGOS'!$Z$244="Menor"),CONCATENATE("R",'MAPA DE RIESGOS'!$H$244),"")</f>
        <v/>
      </c>
      <c r="AC27" s="323" t="str">
        <f>IF(AND('MAPA DE RIESGOS'!$V$250="Media",'MAPA DE RIESGOS'!$Z$250="Menor"),CONCATENATE("R",'MAPA DE RIESGOS'!$H$250),"")</f>
        <v/>
      </c>
      <c r="AD27" s="320" t="str">
        <f>IF(AND('MAPA DE RIESGOS'!$V$196="Media",'MAPA DE RIESGOS'!$Z$196="Moderado"),CONCATENATE("R",'MAPA DE RIESGOS'!$H$196),"")</f>
        <v/>
      </c>
      <c r="AE27" s="325" t="str">
        <f>IF(AND('MAPA DE RIESGOS'!$V$202="Media",'MAPA DE RIESGOS'!$Z$202="Moderado"),CONCATENATE("R",'MAPA DE RIESGOS'!$H$202),"")</f>
        <v/>
      </c>
      <c r="AF27" s="325" t="str">
        <f>IF(AND('MAPA DE RIESGOS'!$V$208="Media",'MAPA DE RIESGOS'!$Z$208="Moderado"),CONCATENATE("R",'MAPA DE RIESGOS'!$H$208),"")</f>
        <v/>
      </c>
      <c r="AG27" s="325" t="str">
        <f>IF(AND('MAPA DE RIESGOS'!$V$214="Media",'MAPA DE RIESGOS'!$Z$214="Moderado"),CONCATENATE("R",'MAPA DE RIESGOS'!$H$214),"")</f>
        <v/>
      </c>
      <c r="AH27" s="325" t="str">
        <f>IF(AND('MAPA DE RIESGOS'!$V$220="Media",'MAPA DE RIESGOS'!$Z$220="Moderado"),CONCATENATE("R",'MAPA DE RIESGOS'!$H$220),"")</f>
        <v/>
      </c>
      <c r="AI27" s="325" t="str">
        <f>IF(AND('MAPA DE RIESGOS'!$V$226="Media",'MAPA DE RIESGOS'!$Z$226="Moderado"),CONCATENATE("R",'MAPA DE RIESGOS'!$H$226),"")</f>
        <v>R36</v>
      </c>
      <c r="AJ27" s="325" t="str">
        <f>IF(AND('MAPA DE RIESGOS'!$V$232="Media",'MAPA DE RIESGOS'!$Z$232="Moderado"),CONCATENATE("R",'MAPA DE RIESGOS'!$H$232),"")</f>
        <v>R37</v>
      </c>
      <c r="AK27" s="325" t="str">
        <f>IF(AND('MAPA DE RIESGOS'!$V$238="Media",'MAPA DE RIESGOS'!$Z$238="Moderado"),CONCATENATE("R",'MAPA DE RIESGOS'!$H$238),"")</f>
        <v>R38</v>
      </c>
      <c r="AL27" s="325" t="str">
        <f>IF(AND('MAPA DE RIESGOS'!$V$244="Media",'MAPA DE RIESGOS'!$Z$244="Moderado"),CONCATENATE("R",'MAPA DE RIESGOS'!$H$244),"")</f>
        <v>R39</v>
      </c>
      <c r="AM27" s="323" t="str">
        <f>IF(AND('MAPA DE RIESGOS'!$V$250="Media",'MAPA DE RIESGOS'!$Z$250="Moderado"),CONCATENATE("R",'MAPA DE RIESGOS'!$H$250),"")</f>
        <v>R40</v>
      </c>
      <c r="AN27" s="301" t="str">
        <f>IF(AND('MAPA DE RIESGOS'!$V$196="Media",'MAPA DE RIESGOS'!$Z$196="Mayor"),CONCATENATE("R",'MAPA DE RIESGOS'!$H$196),"")</f>
        <v/>
      </c>
      <c r="AO27" s="311" t="str">
        <f>IF(AND('MAPA DE RIESGOS'!$V$202="Media",'MAPA DE RIESGOS'!$Z$202="Mayor"),CONCATENATE("R",'MAPA DE RIESGOS'!$H$202),"")</f>
        <v/>
      </c>
      <c r="AP27" s="311" t="str">
        <f>IF(AND('MAPA DE RIESGOS'!$V$208="Media",'MAPA DE RIESGOS'!$Z$208="Mayor"),CONCATENATE("R",'MAPA DE RIESGOS'!$H$208),"")</f>
        <v/>
      </c>
      <c r="AQ27" s="311" t="str">
        <f>IF(AND('MAPA DE RIESGOS'!$V$214="Media",'MAPA DE RIESGOS'!$Z$214="Mayor"),CONCATENATE("R",'MAPA DE RIESGOS'!$H$214),"")</f>
        <v/>
      </c>
      <c r="AR27" s="311" t="str">
        <f>IF(AND('MAPA DE RIESGOS'!$V$220="Media",'MAPA DE RIESGOS'!$Z$220="Mayor"),CONCATENATE("R",'MAPA DE RIESGOS'!$H$220),"")</f>
        <v/>
      </c>
      <c r="AS27" s="311" t="str">
        <f>IF(AND('MAPA DE RIESGOS'!$V$226="Media",'MAPA DE RIESGOS'!$Z$226="Mayor"),CONCATENATE("R",'MAPA DE RIESGOS'!$H$226),"")</f>
        <v/>
      </c>
      <c r="AT27" s="311" t="str">
        <f>IF(AND('MAPA DE RIESGOS'!$V$232="Media",'MAPA DE RIESGOS'!$Z$232="Mayor"),CONCATENATE("R",'MAPA DE RIESGOS'!$H$232),"")</f>
        <v/>
      </c>
      <c r="AU27" s="311" t="str">
        <f>IF(AND('MAPA DE RIESGOS'!$V$238="Media",'MAPA DE RIESGOS'!$Z$238="Mayor"),CONCATENATE("R",'MAPA DE RIESGOS'!$H$238),"")</f>
        <v/>
      </c>
      <c r="AV27" s="311" t="str">
        <f>IF(AND('MAPA DE RIESGOS'!$V$244="Media",'MAPA DE RIESGOS'!$Z$244="Mayor"),CONCATENATE("R",'MAPA DE RIESGOS'!$H$244),"")</f>
        <v/>
      </c>
      <c r="AW27" s="304" t="str">
        <f>IF(AND('MAPA DE RIESGOS'!$V$250="Media",'MAPA DE RIESGOS'!$Z$250="Mayor"),CONCATENATE("R",'MAPA DE RIESGOS'!$H$250),"")</f>
        <v/>
      </c>
      <c r="AX27" s="307" t="str">
        <f>IF(AND('MAPA DE RIESGOS'!$V$196="Media",'MAPA DE RIESGOS'!$Z$196="Catastrófico"),CONCATENATE("R",'MAPA DE RIESGOS'!$H$196),"")</f>
        <v/>
      </c>
      <c r="AY27" s="312" t="str">
        <f>IF(AND('MAPA DE RIESGOS'!$V$202="Media",'MAPA DE RIESGOS'!$Z$202="Catastrófico"),CONCATENATE("R",'MAPA DE RIESGOS'!$H$202),"")</f>
        <v/>
      </c>
      <c r="AZ27" s="312" t="str">
        <f>IF(AND('MAPA DE RIESGOS'!$V$208="Media",'MAPA DE RIESGOS'!$Z$208="Catastrófico"),CONCATENATE("R",'MAPA DE RIESGOS'!$H$208),"")</f>
        <v/>
      </c>
      <c r="BA27" s="312" t="str">
        <f>IF(AND('MAPA DE RIESGOS'!$V$214="Media",'MAPA DE RIESGOS'!$Z$214="Catastrófico"),CONCATENATE("R",'MAPA DE RIESGOS'!$H$214),"")</f>
        <v/>
      </c>
      <c r="BB27" s="312" t="str">
        <f>IF(AND('MAPA DE RIESGOS'!$V$220="Media",'MAPA DE RIESGOS'!$Z$220="Catastrófico"),CONCATENATE("R",'MAPA DE RIESGOS'!$H$220),"")</f>
        <v/>
      </c>
      <c r="BC27" s="312" t="str">
        <f>IF(AND('MAPA DE RIESGOS'!$V$226="Media",'MAPA DE RIESGOS'!$Z$226="Catastrófico"),CONCATENATE("R",'MAPA DE RIESGOS'!$H$226),"")</f>
        <v/>
      </c>
      <c r="BD27" s="312" t="str">
        <f>IF(AND('MAPA DE RIESGOS'!$V$232="Media",'MAPA DE RIESGOS'!$Z$232="Catastrófico"),CONCATENATE("R",'MAPA DE RIESGOS'!$H$232),"")</f>
        <v/>
      </c>
      <c r="BE27" s="312" t="str">
        <f>IF(AND('MAPA DE RIESGOS'!$V$238="Media",'MAPA DE RIESGOS'!$Z$238="Catastrófico"),CONCATENATE("R",'MAPA DE RIESGOS'!$H$238),"")</f>
        <v/>
      </c>
      <c r="BF27" s="312" t="str">
        <f>IF(AND('MAPA DE RIESGOS'!$V$244="Media",'MAPA DE RIESGOS'!$Z$244="Catastrófico"),CONCATENATE("R",'MAPA DE RIESGOS'!$H$244),"")</f>
        <v/>
      </c>
      <c r="BG27" s="310" t="str">
        <f>IF(AND('MAPA DE RIESGOS'!$V$250="Media",'MAPA DE RIESGOS'!$Z$250="Catastrófico"),CONCATENATE("R",'MAPA DE RIESGOS'!$H$250),"")</f>
        <v/>
      </c>
      <c r="BH27" s="67"/>
      <c r="BI27" s="720"/>
      <c r="BJ27" s="721"/>
      <c r="BK27" s="721"/>
      <c r="BL27" s="721"/>
      <c r="BM27" s="721"/>
      <c r="BN27" s="722"/>
    </row>
    <row r="28" spans="2:66" ht="34.5" customHeight="1">
      <c r="B28" s="688"/>
      <c r="C28" s="688"/>
      <c r="D28" s="689"/>
      <c r="E28" s="693"/>
      <c r="F28" s="694"/>
      <c r="G28" s="694"/>
      <c r="H28" s="694"/>
      <c r="I28" s="695"/>
      <c r="J28" s="320" t="str">
        <f>IF(AND('MAPA DE RIESGOS'!$V$256="Media",'MAPA DE RIESGOS'!$Z$256="Leve"),CONCATENATE("R",'MAPA DE RIESGOS'!$H$256),"")</f>
        <v/>
      </c>
      <c r="K28" s="325" t="str">
        <f>IF(AND('MAPA DE RIESGOS'!$V$262="Media",'MAPA DE RIESGOS'!$Z$262="Leve"),CONCATENATE("R",'MAPA DE RIESGOS'!$H$262),"")</f>
        <v/>
      </c>
      <c r="L28" s="325" t="str">
        <f>IF(AND('MAPA DE RIESGOS'!$V$268="Media",'MAPA DE RIESGOS'!$Z$268="Leve"),CONCATENATE("R",'MAPA DE RIESGOS'!$H$268),"")</f>
        <v/>
      </c>
      <c r="M28" s="325" t="str">
        <f>IF(AND('MAPA DE RIESGOS'!$V$274="Media",'MAPA DE RIESGOS'!$Z$274="Leve"),CONCATENATE("R",'MAPA DE RIESGOS'!$H$274),"")</f>
        <v/>
      </c>
      <c r="N28" s="325" t="str">
        <f>IF(AND('MAPA DE RIESGOS'!$V$280="Media",'MAPA DE RIESGOS'!$Z$280="Leve"),CONCATENATE("R",'MAPA DE RIESGOS'!$H$280),"")</f>
        <v/>
      </c>
      <c r="O28" s="325" t="str">
        <f>IF(AND('MAPA DE RIESGOS'!$V$286="Media",'MAPA DE RIESGOS'!$Z$286="Leve"),CONCATENATE("R",'MAPA DE RIESGOS'!$H$286),"")</f>
        <v/>
      </c>
      <c r="P28" s="325" t="str">
        <f>IF(AND('MAPA DE RIESGOS'!$V$292="Media",'MAPA DE RIESGOS'!$Z$292="Leve"),CONCATENATE("R",'MAPA DE RIESGOS'!$H$292),"")</f>
        <v/>
      </c>
      <c r="Q28" s="325" t="str">
        <f>IF(AND('MAPA DE RIESGOS'!$V$298="Media",'MAPA DE RIESGOS'!$Z$298="Leve"),CONCATENATE("R",'MAPA DE RIESGOS'!$H$298),"")</f>
        <v/>
      </c>
      <c r="R28" s="325" t="str">
        <f>IF(AND('MAPA DE RIESGOS'!$V$304="Media",'MAPA DE RIESGOS'!$Z$304="Leve"),CONCATENATE("R",'MAPA DE RIESGOS'!$H$304),"")</f>
        <v/>
      </c>
      <c r="S28" s="323" t="str">
        <f>IF(AND('MAPA DE RIESGOS'!$V$310="Media",'MAPA DE RIESGOS'!$Z$310="Leve"),CONCATENATE("R",'MAPA DE RIESGOS'!$H$310),"")</f>
        <v/>
      </c>
      <c r="T28" s="320" t="str">
        <f>IF(AND('MAPA DE RIESGOS'!$V$256="Media",'MAPA DE RIESGOS'!$Z$256="Menor"),CONCATENATE("R",'MAPA DE RIESGOS'!$H$256),"")</f>
        <v/>
      </c>
      <c r="U28" s="325" t="str">
        <f>IF(AND('MAPA DE RIESGOS'!$V$262="Media",'MAPA DE RIESGOS'!$Z$262="Menor"),CONCATENATE("R",'MAPA DE RIESGOS'!$H$262),"")</f>
        <v/>
      </c>
      <c r="V28" s="325" t="str">
        <f>IF(AND('MAPA DE RIESGOS'!$V$268="Media",'MAPA DE RIESGOS'!$Z$268="Menor"),CONCATENATE("R",'MAPA DE RIESGOS'!$H$268),"")</f>
        <v/>
      </c>
      <c r="W28" s="325" t="str">
        <f>IF(AND('MAPA DE RIESGOS'!$V$274="Media",'MAPA DE RIESGOS'!$Z$274="Menor"),CONCATENATE("R",'MAPA DE RIESGOS'!$H$274),"")</f>
        <v/>
      </c>
      <c r="X28" s="325" t="str">
        <f>IF(AND('MAPA DE RIESGOS'!$V$280="Media",'MAPA DE RIESGOS'!$Z$280="Menor"),CONCATENATE("R",'MAPA DE RIESGOS'!$H$280),"")</f>
        <v/>
      </c>
      <c r="Y28" s="325" t="str">
        <f>IF(AND('MAPA DE RIESGOS'!$V$286="Media",'MAPA DE RIESGOS'!$Z$286="Menor"),CONCATENATE("R",'MAPA DE RIESGOS'!$H$286),"")</f>
        <v/>
      </c>
      <c r="Z28" s="325" t="str">
        <f>IF(AND('MAPA DE RIESGOS'!$V$292="Media",'MAPA DE RIESGOS'!$Z$292="Menor"),CONCATENATE("R",'MAPA DE RIESGOS'!$H$292),"")</f>
        <v/>
      </c>
      <c r="AA28" s="325" t="str">
        <f>IF(AND('MAPA DE RIESGOS'!$V$298="Media",'MAPA DE RIESGOS'!$Z$298="Menor"),CONCATENATE("R",'MAPA DE RIESGOS'!$H$298),"")</f>
        <v/>
      </c>
      <c r="AB28" s="325" t="str">
        <f>IF(AND('MAPA DE RIESGOS'!$V$304="Media",'MAPA DE RIESGOS'!$Z$304="Menor"),CONCATENATE("R",'MAPA DE RIESGOS'!$H$304),"")</f>
        <v/>
      </c>
      <c r="AC28" s="323" t="str">
        <f>IF(AND('MAPA DE RIESGOS'!$V$310="Media",'MAPA DE RIESGOS'!$Z$310="Menor"),CONCATENATE("R",'MAPA DE RIESGOS'!$H$310),"")</f>
        <v/>
      </c>
      <c r="AD28" s="320" t="str">
        <f>IF(AND('MAPA DE RIESGOS'!$V$256="Media",'MAPA DE RIESGOS'!$Z$256="Moderado"),CONCATENATE("R",'MAPA DE RIESGOS'!$H$256),"")</f>
        <v>R41</v>
      </c>
      <c r="AE28" s="325" t="str">
        <f>IF(AND('MAPA DE RIESGOS'!$V$262="Media",'MAPA DE RIESGOS'!$Z$262="Moderado"),CONCATENATE("R",'MAPA DE RIESGOS'!$H$262),"")</f>
        <v>R42</v>
      </c>
      <c r="AF28" s="325" t="str">
        <f>IF(AND('MAPA DE RIESGOS'!$V$268="Media",'MAPA DE RIESGOS'!$Z$268="Moderado"),CONCATENATE("R",'MAPA DE RIESGOS'!$H$268),"")</f>
        <v>R43</v>
      </c>
      <c r="AG28" s="325" t="str">
        <f>IF(AND('MAPA DE RIESGOS'!$V$274="Media",'MAPA DE RIESGOS'!$Z$274="Moderado"),CONCATENATE("R",'MAPA DE RIESGOS'!$H$274),"")</f>
        <v>R44</v>
      </c>
      <c r="AH28" s="325" t="str">
        <f>IF(AND('MAPA DE RIESGOS'!$V$280="Media",'MAPA DE RIESGOS'!$Z$280="Moderado"),CONCATENATE("R",'MAPA DE RIESGOS'!$H$280),"")</f>
        <v/>
      </c>
      <c r="AI28" s="325" t="str">
        <f>IF(AND('MAPA DE RIESGOS'!$V$286="Media",'MAPA DE RIESGOS'!$Z$286="Moderado"),CONCATENATE("R",'MAPA DE RIESGOS'!$H$286),"")</f>
        <v/>
      </c>
      <c r="AJ28" s="325" t="str">
        <f>IF(AND('MAPA DE RIESGOS'!$V$292="Media",'MAPA DE RIESGOS'!$Z$292="Moderado"),CONCATENATE("R",'MAPA DE RIESGOS'!$H$292),"")</f>
        <v/>
      </c>
      <c r="AK28" s="325" t="str">
        <f>IF(AND('MAPA DE RIESGOS'!$V$298="Media",'MAPA DE RIESGOS'!$Z$298="Moderado"),CONCATENATE("R",'MAPA DE RIESGOS'!$H$298),"")</f>
        <v/>
      </c>
      <c r="AL28" s="325" t="str">
        <f>IF(AND('MAPA DE RIESGOS'!$V$304="Media",'MAPA DE RIESGOS'!$Z$304="Moderado"),CONCATENATE("R",'MAPA DE RIESGOS'!$H$304),"")</f>
        <v/>
      </c>
      <c r="AM28" s="323" t="str">
        <f>IF(AND('MAPA DE RIESGOS'!$V$310="Media",'MAPA DE RIESGOS'!$Z$310="Moderado"),CONCATENATE("R",'MAPA DE RIESGOS'!$H$310),"")</f>
        <v>R50</v>
      </c>
      <c r="AN28" s="301" t="str">
        <f>IF(AND('MAPA DE RIESGOS'!$V$256="Media",'MAPA DE RIESGOS'!$Z$256="Mayor"),CONCATENATE("R",'MAPA DE RIESGOS'!$H$256),"")</f>
        <v/>
      </c>
      <c r="AO28" s="311" t="str">
        <f>IF(AND('MAPA DE RIESGOS'!$V$262="Media",'MAPA DE RIESGOS'!$Z$262="Mayor"),CONCATENATE("R",'MAPA DE RIESGOS'!$H$262),"")</f>
        <v/>
      </c>
      <c r="AP28" s="311" t="str">
        <f>IF(AND('MAPA DE RIESGOS'!$V$268="Media",'MAPA DE RIESGOS'!$Z$268="Mayor"),CONCATENATE("R",'MAPA DE RIESGOS'!$H$268),"")</f>
        <v/>
      </c>
      <c r="AQ28" s="311" t="str">
        <f>IF(AND('MAPA DE RIESGOS'!$V$274="Media",'MAPA DE RIESGOS'!$Z$274="Mayor"),CONCATENATE("R",'MAPA DE RIESGOS'!$H$274),"")</f>
        <v/>
      </c>
      <c r="AR28" s="311" t="str">
        <f>IF(AND('MAPA DE RIESGOS'!$V$280="Media",'MAPA DE RIESGOS'!$Z$280="Mayor"),CONCATENATE("R",'MAPA DE RIESGOS'!$H$280),"")</f>
        <v/>
      </c>
      <c r="AS28" s="311" t="str">
        <f>IF(AND('MAPA DE RIESGOS'!$V$286="Media",'MAPA DE RIESGOS'!$Z$286="Mayor"),CONCATENATE("R",'MAPA DE RIESGOS'!$H$286),"")</f>
        <v/>
      </c>
      <c r="AT28" s="311" t="str">
        <f>IF(AND('MAPA DE RIESGOS'!$V$292="Media",'MAPA DE RIESGOS'!$Z$292="Mayor"),CONCATENATE("R",'MAPA DE RIESGOS'!$H$292),"")</f>
        <v/>
      </c>
      <c r="AU28" s="311" t="str">
        <f>IF(AND('MAPA DE RIESGOS'!$V$298="Media",'MAPA DE RIESGOS'!$Z$298="Mayor"),CONCATENATE("R",'MAPA DE RIESGOS'!$H$298),"")</f>
        <v/>
      </c>
      <c r="AV28" s="311" t="str">
        <f>IF(AND('MAPA DE RIESGOS'!$V$304="Media",'MAPA DE RIESGOS'!$Z$304="Mayor"),CONCATENATE("R",'MAPA DE RIESGOS'!$H$304),"")</f>
        <v/>
      </c>
      <c r="AW28" s="304" t="str">
        <f>IF(AND('MAPA DE RIESGOS'!$V$310="Media",'MAPA DE RIESGOS'!$Z$310="Mayor"),CONCATENATE("R",'MAPA DE RIESGOS'!$H$310),"")</f>
        <v/>
      </c>
      <c r="AX28" s="307" t="str">
        <f>IF(AND('MAPA DE RIESGOS'!$V$256="Media",'MAPA DE RIESGOS'!$Z$256="Catastrófico"),CONCATENATE("R",'MAPA DE RIESGOS'!$H$256),"")</f>
        <v/>
      </c>
      <c r="AY28" s="312" t="str">
        <f>IF(AND('MAPA DE RIESGOS'!$V$262="Media",'MAPA DE RIESGOS'!$Z$262="Catastrófico"),CONCATENATE("R",'MAPA DE RIESGOS'!$H$262),"")</f>
        <v/>
      </c>
      <c r="AZ28" s="312" t="str">
        <f>IF(AND('MAPA DE RIESGOS'!$V$268="Media",'MAPA DE RIESGOS'!$Z$268="Catastrófico"),CONCATENATE("R",'MAPA DE RIESGOS'!$H$268),"")</f>
        <v/>
      </c>
      <c r="BA28" s="312" t="str">
        <f>IF(AND('MAPA DE RIESGOS'!$V$274="Media",'MAPA DE RIESGOS'!$Z$274="Catastrófico"),CONCATENATE("R",'MAPA DE RIESGOS'!$H$274),"")</f>
        <v/>
      </c>
      <c r="BB28" s="312" t="str">
        <f>IF(AND('MAPA DE RIESGOS'!$V$280="Media",'MAPA DE RIESGOS'!$Z$280="Catastrófico"),CONCATENATE("R",'MAPA DE RIESGOS'!$H$280),"")</f>
        <v/>
      </c>
      <c r="BC28" s="312" t="str">
        <f>IF(AND('MAPA DE RIESGOS'!$V$286="Media",'MAPA DE RIESGOS'!$Z$286="Catastrófico"),CONCATENATE("R",'MAPA DE RIESGOS'!$H$286),"")</f>
        <v/>
      </c>
      <c r="BD28" s="312" t="str">
        <f>IF(AND('MAPA DE RIESGOS'!$V$292="Media",'MAPA DE RIESGOS'!$Z$292="Catastrófico"),CONCATENATE("R",'MAPA DE RIESGOS'!$H$292),"")</f>
        <v/>
      </c>
      <c r="BE28" s="312" t="str">
        <f>IF(AND('MAPA DE RIESGOS'!$V$298="Media",'MAPA DE RIESGOS'!$Z$298="Catastrófico"),CONCATENATE("R",'MAPA DE RIESGOS'!$H$298),"")</f>
        <v/>
      </c>
      <c r="BF28" s="312" t="str">
        <f>IF(AND('MAPA DE RIESGOS'!$V$304="Media",'MAPA DE RIESGOS'!$Z$304="Catastrófico"),CONCATENATE("R",'MAPA DE RIESGOS'!$H$304),"")</f>
        <v/>
      </c>
      <c r="BG28" s="310" t="str">
        <f>IF(AND('MAPA DE RIESGOS'!$V$310="Media",'MAPA DE RIESGOS'!$Z$310="Catastrófico"),CONCATENATE("R",'MAPA DE RIESGOS'!$H$310),"")</f>
        <v/>
      </c>
      <c r="BH28" s="67"/>
      <c r="BI28" s="720"/>
      <c r="BJ28" s="721"/>
      <c r="BK28" s="721"/>
      <c r="BL28" s="721"/>
      <c r="BM28" s="721"/>
      <c r="BN28" s="722"/>
    </row>
    <row r="29" spans="2:66" ht="34.5" customHeight="1">
      <c r="B29" s="688"/>
      <c r="C29" s="688"/>
      <c r="D29" s="689"/>
      <c r="E29" s="693"/>
      <c r="F29" s="694"/>
      <c r="G29" s="694"/>
      <c r="H29" s="694"/>
      <c r="I29" s="695"/>
      <c r="J29" s="320" t="str">
        <f>IF(AND('MAPA DE RIESGOS'!$V$316="Media",'MAPA DE RIESGOS'!$Z$316="Leve"),CONCATENATE("R",'MAPA DE RIESGOS'!$H$316),"")</f>
        <v/>
      </c>
      <c r="K29" s="325" t="str">
        <f>IF(AND('MAPA DE RIESGOS'!$V$322="Media",'MAPA DE RIESGOS'!$Z$322="Leve"),CONCATENATE("R",'MAPA DE RIESGOS'!$H$322),"")</f>
        <v/>
      </c>
      <c r="L29" s="325" t="str">
        <f>IF(AND('MAPA DE RIESGOS'!$V$328="Media",'MAPA DE RIESGOS'!$Z$328="Leve"),CONCATENATE("R",'MAPA DE RIESGOS'!$H$328),"")</f>
        <v/>
      </c>
      <c r="M29" s="325" t="str">
        <f>IF(AND('MAPA DE RIESGOS'!$V$334="Media",'MAPA DE RIESGOS'!$Z$334="Leve"),CONCATENATE("R",'MAPA DE RIESGOS'!$H$334),"")</f>
        <v/>
      </c>
      <c r="N29" s="325" t="str">
        <f>IF(AND('MAPA DE RIESGOS'!$V$340="Media",'MAPA DE RIESGOS'!$Z$340="Leve"),CONCATENATE("R",'MAPA DE RIESGOS'!$H$340),"")</f>
        <v/>
      </c>
      <c r="O29" s="325" t="str">
        <f>IF(AND('MAPA DE RIESGOS'!$V$346="Media",'MAPA DE RIESGOS'!$Z$346="Leve"),CONCATENATE("R",'MAPA DE RIESGOS'!$H$346),"")</f>
        <v/>
      </c>
      <c r="P29" s="325" t="str">
        <f>IF(AND('MAPA DE RIESGOS'!$V$352="Media",'MAPA DE RIESGOS'!$Z$352="Leve"),CONCATENATE("R",'MAPA DE RIESGOS'!$H$352),"")</f>
        <v/>
      </c>
      <c r="Q29" s="325" t="str">
        <f>IF(AND('MAPA DE RIESGOS'!$V$358="Media",'MAPA DE RIESGOS'!$Z$358="Leve"),CONCATENATE("R",'MAPA DE RIESGOS'!$H$358),"")</f>
        <v/>
      </c>
      <c r="R29" s="325" t="str">
        <f>IF(AND('MAPA DE RIESGOS'!$V$364="Media",'MAPA DE RIESGOS'!$Z$364="Leve"),CONCATENATE("R",'MAPA DE RIESGOS'!$H$364),"")</f>
        <v/>
      </c>
      <c r="S29" s="323" t="str">
        <f>IF(AND('MAPA DE RIESGOS'!$V$370="Media",'MAPA DE RIESGOS'!$Z$370="Leve"),CONCATENATE("R",'MAPA DE RIESGOS'!$H$370),"")</f>
        <v/>
      </c>
      <c r="T29" s="320" t="str">
        <f>IF(AND('MAPA DE RIESGOS'!$V$316="Media",'MAPA DE RIESGOS'!$Z$316="Menor"),CONCATENATE("R",'MAPA DE RIESGOS'!$H$316),"")</f>
        <v/>
      </c>
      <c r="U29" s="325" t="str">
        <f>IF(AND('MAPA DE RIESGOS'!$V$322="Media",'MAPA DE RIESGOS'!$Z$322="Menor"),CONCATENATE("R",'MAPA DE RIESGOS'!$H$322),"")</f>
        <v/>
      </c>
      <c r="V29" s="325" t="str">
        <f>IF(AND('MAPA DE RIESGOS'!$V$328="Media",'MAPA DE RIESGOS'!$Z$328="Menor"),CONCATENATE("R",'MAPA DE RIESGOS'!$H$328),"")</f>
        <v/>
      </c>
      <c r="W29" s="325" t="str">
        <f>IF(AND('MAPA DE RIESGOS'!$V$334="Media",'MAPA DE RIESGOS'!$Z$334="Menor"),CONCATENATE("R",'MAPA DE RIESGOS'!$H$334),"")</f>
        <v/>
      </c>
      <c r="X29" s="325" t="str">
        <f>IF(AND('MAPA DE RIESGOS'!$V$340="Media",'MAPA DE RIESGOS'!$Z$340="Menor"),CONCATENATE("R",'MAPA DE RIESGOS'!$H$340),"")</f>
        <v/>
      </c>
      <c r="Y29" s="325" t="str">
        <f>IF(AND('MAPA DE RIESGOS'!$V$346="Media",'MAPA DE RIESGOS'!$Z$346="Menor"),CONCATENATE("R",'MAPA DE RIESGOS'!$H$346),"")</f>
        <v/>
      </c>
      <c r="Z29" s="325" t="str">
        <f>IF(AND('MAPA DE RIESGOS'!$V$352="Media",'MAPA DE RIESGOS'!$Z$352="Menor"),CONCATENATE("R",'MAPA DE RIESGOS'!$H$352),"")</f>
        <v/>
      </c>
      <c r="AA29" s="325" t="str">
        <f>IF(AND('MAPA DE RIESGOS'!$V$358="Media",'MAPA DE RIESGOS'!$Z$358="Menor"),CONCATENATE("R",'MAPA DE RIESGOS'!$H$358),"")</f>
        <v/>
      </c>
      <c r="AB29" s="325" t="str">
        <f>IF(AND('MAPA DE RIESGOS'!$V$364="Media",'MAPA DE RIESGOS'!$Z$364="Menor"),CONCATENATE("R",'MAPA DE RIESGOS'!$H$364),"")</f>
        <v/>
      </c>
      <c r="AC29" s="323" t="str">
        <f>IF(AND('MAPA DE RIESGOS'!$V$370="Media",'MAPA DE RIESGOS'!$Z$370="Menor"),CONCATENATE("R",'MAPA DE RIESGOS'!$H$370),"")</f>
        <v/>
      </c>
      <c r="AD29" s="320" t="str">
        <f>IF(AND('MAPA DE RIESGOS'!$V$316="Media",'MAPA DE RIESGOS'!$Z$316="Moderado"),CONCATENATE("R",'MAPA DE RIESGOS'!$H$316),"")</f>
        <v>R51</v>
      </c>
      <c r="AE29" s="325" t="str">
        <f>IF(AND('MAPA DE RIESGOS'!$V$322="Media",'MAPA DE RIESGOS'!$Z$322="Moderado"),CONCATENATE("R",'MAPA DE RIESGOS'!$H$322),"")</f>
        <v/>
      </c>
      <c r="AF29" s="325" t="str">
        <f>IF(AND('MAPA DE RIESGOS'!$V$328="Media",'MAPA DE RIESGOS'!$Z$328="Moderado"),CONCATENATE("R",'MAPA DE RIESGOS'!$H$328),"")</f>
        <v/>
      </c>
      <c r="AG29" s="325" t="str">
        <f>IF(AND('MAPA DE RIESGOS'!$V$334="Media",'MAPA DE RIESGOS'!$Z$334="Moderado"),CONCATENATE("R",'MAPA DE RIESGOS'!$H$334),"")</f>
        <v/>
      </c>
      <c r="AH29" s="325" t="str">
        <f>IF(AND('MAPA DE RIESGOS'!$V$340="Media",'MAPA DE RIESGOS'!$Z$340="Moderado"),CONCATENATE("R",'MAPA DE RIESGOS'!$H$340),"")</f>
        <v/>
      </c>
      <c r="AI29" s="325" t="str">
        <f>IF(AND('MAPA DE RIESGOS'!$V$346="Media",'MAPA DE RIESGOS'!$Z$346="Moderado"),CONCATENATE("R",'MAPA DE RIESGOS'!$H$346),"")</f>
        <v/>
      </c>
      <c r="AJ29" s="325" t="str">
        <f>IF(AND('MAPA DE RIESGOS'!$V$352="Media",'MAPA DE RIESGOS'!$Z$352="Moderado"),CONCATENATE("R",'MAPA DE RIESGOS'!$H$352),"")</f>
        <v/>
      </c>
      <c r="AK29" s="325" t="str">
        <f>IF(AND('MAPA DE RIESGOS'!$V$358="Media",'MAPA DE RIESGOS'!$Z$358="Moderado"),CONCATENATE("R",'MAPA DE RIESGOS'!$H$358),"")</f>
        <v/>
      </c>
      <c r="AL29" s="325" t="str">
        <f>IF(AND('MAPA DE RIESGOS'!$V$364="Media",'MAPA DE RIESGOS'!$Z$364="Moderado"),CONCATENATE("R",'MAPA DE RIESGOS'!$H$364),"")</f>
        <v/>
      </c>
      <c r="AM29" s="323" t="str">
        <f>IF(AND('MAPA DE RIESGOS'!$V$370="Media",'MAPA DE RIESGOS'!$Z$370="Moderado"),CONCATENATE("R",'MAPA DE RIESGOS'!$H$370),"")</f>
        <v>R60</v>
      </c>
      <c r="AN29" s="301" t="str">
        <f>IF(AND('MAPA DE RIESGOS'!$V$316="Media",'MAPA DE RIESGOS'!$Z$316="Mayor"),CONCATENATE("R",'MAPA DE RIESGOS'!$H$316),"")</f>
        <v/>
      </c>
      <c r="AO29" s="311" t="str">
        <f>IF(AND('MAPA DE RIESGOS'!$V$322="Media",'MAPA DE RIESGOS'!$Z$322="Mayor"),CONCATENATE("R",'MAPA DE RIESGOS'!$H$322),"")</f>
        <v/>
      </c>
      <c r="AP29" s="311" t="str">
        <f>IF(AND('MAPA DE RIESGOS'!$V$328="Media",'MAPA DE RIESGOS'!$Z$328="Mayor"),CONCATENATE("R",'MAPA DE RIESGOS'!$H$328),"")</f>
        <v/>
      </c>
      <c r="AQ29" s="311" t="str">
        <f>IF(AND('MAPA DE RIESGOS'!$V$334="Media",'MAPA DE RIESGOS'!$Z$334="Mayor"),CONCATENATE("R",'MAPA DE RIESGOS'!$H$334),"")</f>
        <v/>
      </c>
      <c r="AR29" s="311" t="str">
        <f>IF(AND('MAPA DE RIESGOS'!$V$340="Media",'MAPA DE RIESGOS'!$Z$340="Mayor"),CONCATENATE("R",'MAPA DE RIESGOS'!$H$340),"")</f>
        <v/>
      </c>
      <c r="AS29" s="311" t="str">
        <f>IF(AND('MAPA DE RIESGOS'!$V$346="Media",'MAPA DE RIESGOS'!$Z$346="Mayor"),CONCATENATE("R",'MAPA DE RIESGOS'!$H$346),"")</f>
        <v/>
      </c>
      <c r="AT29" s="311" t="str">
        <f>IF(AND('MAPA DE RIESGOS'!$V$352="Media",'MAPA DE RIESGOS'!$Z$352="Mayor"),CONCATENATE("R",'MAPA DE RIESGOS'!$H$352),"")</f>
        <v/>
      </c>
      <c r="AU29" s="311" t="str">
        <f>IF(AND('MAPA DE RIESGOS'!$V$358="Media",'MAPA DE RIESGOS'!$Z$358="Mayor"),CONCATENATE("R",'MAPA DE RIESGOS'!$H$358),"")</f>
        <v/>
      </c>
      <c r="AV29" s="311" t="str">
        <f>IF(AND('MAPA DE RIESGOS'!$V$364="Media",'MAPA DE RIESGOS'!$Z$364="Mayor"),CONCATENATE("R",'MAPA DE RIESGOS'!$H$364),"")</f>
        <v/>
      </c>
      <c r="AW29" s="304" t="str">
        <f>IF(AND('MAPA DE RIESGOS'!$V$370="Media",'MAPA DE RIESGOS'!$Z$370="Mayor"),CONCATENATE("R",'MAPA DE RIESGOS'!$H$370),"")</f>
        <v/>
      </c>
      <c r="AX29" s="307" t="str">
        <f>IF(AND('MAPA DE RIESGOS'!$V$316="Media",'MAPA DE RIESGOS'!$Z$316="Catastrófico"),CONCATENATE("R",'MAPA DE RIESGOS'!$H$316),"")</f>
        <v/>
      </c>
      <c r="AY29" s="312" t="str">
        <f>IF(AND('MAPA DE RIESGOS'!$V$322="Media",'MAPA DE RIESGOS'!$Z$322="Catastrófico"),CONCATENATE("R",'MAPA DE RIESGOS'!$H$322),"")</f>
        <v/>
      </c>
      <c r="AZ29" s="312" t="str">
        <f>IF(AND('MAPA DE RIESGOS'!$V$328="Media",'MAPA DE RIESGOS'!$Z$328="Catastrófico"),CONCATENATE("R",'MAPA DE RIESGOS'!$H$328),"")</f>
        <v/>
      </c>
      <c r="BA29" s="312" t="str">
        <f>IF(AND('MAPA DE RIESGOS'!$V$334="Media",'MAPA DE RIESGOS'!$Z$334="Catastrófico"),CONCATENATE("R",'MAPA DE RIESGOS'!$H$334),"")</f>
        <v/>
      </c>
      <c r="BB29" s="312" t="str">
        <f>IF(AND('MAPA DE RIESGOS'!$V$340="Media",'MAPA DE RIESGOS'!$Z$340="Catastrófico"),CONCATENATE("R",'MAPA DE RIESGOS'!$H$340),"")</f>
        <v/>
      </c>
      <c r="BC29" s="312" t="str">
        <f>IF(AND('MAPA DE RIESGOS'!$V$346="Media",'MAPA DE RIESGOS'!$Z$346="Catastrófico"),CONCATENATE("R",'MAPA DE RIESGOS'!$H$346),"")</f>
        <v/>
      </c>
      <c r="BD29" s="312" t="str">
        <f>IF(AND('MAPA DE RIESGOS'!$V$352="Media",'MAPA DE RIESGOS'!$Z$352="Catastrófico"),CONCATENATE("R",'MAPA DE RIESGOS'!$H$352),"")</f>
        <v/>
      </c>
      <c r="BE29" s="312" t="str">
        <f>IF(AND('MAPA DE RIESGOS'!$V$358="Media",'MAPA DE RIESGOS'!$Z$358="Catastrófico"),CONCATENATE("R",'MAPA DE RIESGOS'!$H$358),"")</f>
        <v/>
      </c>
      <c r="BF29" s="312" t="str">
        <f>IF(AND('MAPA DE RIESGOS'!$V$364="Media",'MAPA DE RIESGOS'!$Z$364="Catastrófico"),CONCATENATE("R",'MAPA DE RIESGOS'!$H$364),"")</f>
        <v/>
      </c>
      <c r="BG29" s="310" t="str">
        <f>IF(AND('MAPA DE RIESGOS'!$V$370="Media",'MAPA DE RIESGOS'!$Z$370="Catastrófico"),CONCATENATE("R",'MAPA DE RIESGOS'!$H$370),"")</f>
        <v/>
      </c>
      <c r="BH29" s="67"/>
      <c r="BI29" s="720"/>
      <c r="BJ29" s="721"/>
      <c r="BK29" s="721"/>
      <c r="BL29" s="721"/>
      <c r="BM29" s="721"/>
      <c r="BN29" s="722"/>
    </row>
    <row r="30" spans="2:66" ht="34.5" customHeight="1">
      <c r="B30" s="688"/>
      <c r="C30" s="688"/>
      <c r="D30" s="689"/>
      <c r="E30" s="693"/>
      <c r="F30" s="694"/>
      <c r="G30" s="694"/>
      <c r="H30" s="694"/>
      <c r="I30" s="695"/>
      <c r="J30" s="320" t="str">
        <f>IF(AND('MAPA DE RIESGOS'!$V$376="Media",'MAPA DE RIESGOS'!$Z$376="Leve"),CONCATENATE("R",'MAPA DE RIESGOS'!$H$376),"")</f>
        <v/>
      </c>
      <c r="K30" s="325" t="str">
        <f>IF(AND('MAPA DE RIESGOS'!$V$382="Media",'MAPA DE RIESGOS'!$Z$382="Leve"),CONCATENATE("R",'MAPA DE RIESGOS'!$H$382),"")</f>
        <v/>
      </c>
      <c r="L30" s="325" t="str">
        <f>IF(AND('MAPA DE RIESGOS'!$V$388="Media",'MAPA DE RIESGOS'!$Z$388="Leve"),CONCATENATE("R",'MAPA DE RIESGOS'!$H$388),"")</f>
        <v/>
      </c>
      <c r="M30" s="325" t="str">
        <f>IF(AND('MAPA DE RIESGOS'!$V$394="Media",'MAPA DE RIESGOS'!$Z$394="Leve"),CONCATENATE("R",'MAPA DE RIESGOS'!$H$394),"")</f>
        <v/>
      </c>
      <c r="N30" s="325" t="str">
        <f>IF(AND('MAPA DE RIESGOS'!$V$400="Media",'MAPA DE RIESGOS'!$Z$400="Leve"),CONCATENATE("R",'MAPA DE RIESGOS'!$H$400),"")</f>
        <v/>
      </c>
      <c r="O30" s="325" t="str">
        <f>IF(AND('MAPA DE RIESGOS'!$V$406="Media",'MAPA DE RIESGOS'!$Z$406="Leve"),CONCATENATE("R",'MAPA DE RIESGOS'!$H$406),"")</f>
        <v/>
      </c>
      <c r="P30" s="325" t="str">
        <f>IF(AND('MAPA DE RIESGOS'!$V$412="Media",'MAPA DE RIESGOS'!$Z$412="Leve"),CONCATENATE("R",'MAPA DE RIESGOS'!$H$412),"")</f>
        <v/>
      </c>
      <c r="Q30" s="325" t="str">
        <f>IF(AND('MAPA DE RIESGOS'!$V$418="Media",'MAPA DE RIESGOS'!$Z$418="Leve"),CONCATENATE("R",'MAPA DE RIESGOS'!$H$418),"")</f>
        <v/>
      </c>
      <c r="R30" s="325" t="str">
        <f>IF(AND('MAPA DE RIESGOS'!$V$424="Media",'MAPA DE RIESGOS'!$Z$424="Leve"),CONCATENATE("R",'MAPA DE RIESGOS'!$H$424),"")</f>
        <v/>
      </c>
      <c r="S30" s="323" t="str">
        <f>IF(AND('MAPA DE RIESGOS'!$V$430="Media",'MAPA DE RIESGOS'!$Z$430="Leve"),CONCATENATE("R",'MAPA DE RIESGOS'!$H$430),"")</f>
        <v/>
      </c>
      <c r="T30" s="320" t="str">
        <f>IF(AND('MAPA DE RIESGOS'!$V$376="Media",'MAPA DE RIESGOS'!$Z$376="Menor"),CONCATENATE("R",'MAPA DE RIESGOS'!$H$376),"")</f>
        <v/>
      </c>
      <c r="U30" s="325" t="str">
        <f>IF(AND('MAPA DE RIESGOS'!$V$382="Media",'MAPA DE RIESGOS'!$Z$382="Menor"),CONCATENATE("R",'MAPA DE RIESGOS'!$H$382),"")</f>
        <v/>
      </c>
      <c r="V30" s="325" t="str">
        <f>IF(AND('MAPA DE RIESGOS'!$V$388="Media",'MAPA DE RIESGOS'!$Z$388="Menor"),CONCATENATE("R",'MAPA DE RIESGOS'!$H$388),"")</f>
        <v/>
      </c>
      <c r="W30" s="325" t="str">
        <f>IF(AND('MAPA DE RIESGOS'!$V$394="Media",'MAPA DE RIESGOS'!$Z$394="Menor"),CONCATENATE("R",'MAPA DE RIESGOS'!$H$394),"")</f>
        <v/>
      </c>
      <c r="X30" s="325" t="str">
        <f>IF(AND('MAPA DE RIESGOS'!$V$400="Media",'MAPA DE RIESGOS'!$Z$400="Menor"),CONCATENATE("R",'MAPA DE RIESGOS'!$H$400),"")</f>
        <v/>
      </c>
      <c r="Y30" s="325" t="str">
        <f>IF(AND('MAPA DE RIESGOS'!$V$406="Media",'MAPA DE RIESGOS'!$Z$406="Menor"),CONCATENATE("R",'MAPA DE RIESGOS'!$H$406),"")</f>
        <v/>
      </c>
      <c r="Z30" s="325" t="str">
        <f>IF(AND('MAPA DE RIESGOS'!$V$412="Media",'MAPA DE RIESGOS'!$Z$412="Menor"),CONCATENATE("R",'MAPA DE RIESGOS'!$H$412),"")</f>
        <v/>
      </c>
      <c r="AA30" s="325" t="str">
        <f>IF(AND('MAPA DE RIESGOS'!$V$418="Media",'MAPA DE RIESGOS'!$Z$418="Menor"),CONCATENATE("R",'MAPA DE RIESGOS'!$H$418),"")</f>
        <v/>
      </c>
      <c r="AB30" s="325" t="str">
        <f>IF(AND('MAPA DE RIESGOS'!$V$424="Media",'MAPA DE RIESGOS'!$Z$424="Menor"),CONCATENATE("R",'MAPA DE RIESGOS'!$H$424),"")</f>
        <v/>
      </c>
      <c r="AC30" s="323" t="str">
        <f>IF(AND('MAPA DE RIESGOS'!$V$430="Media",'MAPA DE RIESGOS'!$Z$430="Menor"),CONCATENATE("R",'MAPA DE RIESGOS'!$H$430),"")</f>
        <v/>
      </c>
      <c r="AD30" s="320" t="str">
        <f>IF(AND('MAPA DE RIESGOS'!$V$376="Media",'MAPA DE RIESGOS'!$Z$376="Moderado"),CONCATENATE("R",'MAPA DE RIESGOS'!$H$376),"")</f>
        <v>R61</v>
      </c>
      <c r="AE30" s="325" t="str">
        <f>IF(AND('MAPA DE RIESGOS'!$V$382="Media",'MAPA DE RIESGOS'!$Z$382="Moderado"),CONCATENATE("R",'MAPA DE RIESGOS'!$H$382),"")</f>
        <v/>
      </c>
      <c r="AF30" s="325" t="str">
        <f>IF(AND('MAPA DE RIESGOS'!$V$388="Media",'MAPA DE RIESGOS'!$Z$388="Moderado"),CONCATENATE("R",'MAPA DE RIESGOS'!$H$388),"")</f>
        <v/>
      </c>
      <c r="AG30" s="325" t="str">
        <f>IF(AND('MAPA DE RIESGOS'!$V$394="Media",'MAPA DE RIESGOS'!$Z$394="Moderado"),CONCATENATE("R",'MAPA DE RIESGOS'!$H$394),"")</f>
        <v>R64</v>
      </c>
      <c r="AH30" s="325" t="str">
        <f>IF(AND('MAPA DE RIESGOS'!$V$400="Media",'MAPA DE RIESGOS'!$Z$400="Moderado"),CONCATENATE("R",'MAPA DE RIESGOS'!$H$400),"")</f>
        <v>R65</v>
      </c>
      <c r="AI30" s="325" t="str">
        <f>IF(AND('MAPA DE RIESGOS'!$V$406="Media",'MAPA DE RIESGOS'!$Z$406="Moderado"),CONCATENATE("R",'MAPA DE RIESGOS'!$H$406),"")</f>
        <v>R66</v>
      </c>
      <c r="AJ30" s="325" t="str">
        <f>IF(AND('MAPA DE RIESGOS'!$V$412="Media",'MAPA DE RIESGOS'!$Z$412="Moderado"),CONCATENATE("R",'MAPA DE RIESGOS'!$H$412),"")</f>
        <v/>
      </c>
      <c r="AK30" s="325" t="str">
        <f>IF(AND('MAPA DE RIESGOS'!$V$418="Media",'MAPA DE RIESGOS'!$Z$418="Moderado"),CONCATENATE("R",'MAPA DE RIESGOS'!$H$418),"")</f>
        <v>R68</v>
      </c>
      <c r="AL30" s="325" t="str">
        <f>IF(AND('MAPA DE RIESGOS'!$V$424="Media",'MAPA DE RIESGOS'!$Z$424="Moderado"),CONCATENATE("R",'MAPA DE RIESGOS'!$H$424),"")</f>
        <v>R69</v>
      </c>
      <c r="AM30" s="323" t="str">
        <f>IF(AND('MAPA DE RIESGOS'!$V$430="Media",'MAPA DE RIESGOS'!$Z$430="Moderado"),CONCATENATE("R",'MAPA DE RIESGOS'!$H$430),"")</f>
        <v>R70</v>
      </c>
      <c r="AN30" s="301" t="str">
        <f>IF(AND('MAPA DE RIESGOS'!$V$376="Media",'MAPA DE RIESGOS'!$Z$376="Mayor"),CONCATENATE("R",'MAPA DE RIESGOS'!$H$376),"")</f>
        <v/>
      </c>
      <c r="AO30" s="311" t="str">
        <f>IF(AND('MAPA DE RIESGOS'!$V$382="Media",'MAPA DE RIESGOS'!$Z$382="Mayor"),CONCATENATE("R",'MAPA DE RIESGOS'!$H$382),"")</f>
        <v/>
      </c>
      <c r="AP30" s="311" t="str">
        <f>IF(AND('MAPA DE RIESGOS'!$V$388="Media",'MAPA DE RIESGOS'!$Z$388="Mayor"),CONCATENATE("R",'MAPA DE RIESGOS'!$H$388),"")</f>
        <v/>
      </c>
      <c r="AQ30" s="311" t="str">
        <f>IF(AND('MAPA DE RIESGOS'!$V$394="Media",'MAPA DE RIESGOS'!$Z$394="Mayor"),CONCATENATE("R",'MAPA DE RIESGOS'!$H$394),"")</f>
        <v/>
      </c>
      <c r="AR30" s="311" t="str">
        <f>IF(AND('MAPA DE RIESGOS'!$V$400="Media",'MAPA DE RIESGOS'!$Z$400="Mayor"),CONCATENATE("R",'MAPA DE RIESGOS'!$H$400),"")</f>
        <v/>
      </c>
      <c r="AS30" s="311" t="str">
        <f>IF(AND('MAPA DE RIESGOS'!$V$406="Media",'MAPA DE RIESGOS'!$Z$406="Mayor"),CONCATENATE("R",'MAPA DE RIESGOS'!$H$406),"")</f>
        <v/>
      </c>
      <c r="AT30" s="311" t="str">
        <f>IF(AND('MAPA DE RIESGOS'!$V$412="Media",'MAPA DE RIESGOS'!$Z$412="Mayor"),CONCATENATE("R",'MAPA DE RIESGOS'!$H$412),"")</f>
        <v/>
      </c>
      <c r="AU30" s="311" t="str">
        <f>IF(AND('MAPA DE RIESGOS'!$V$418="Media",'MAPA DE RIESGOS'!$Z$418="Mayor"),CONCATENATE("R",'MAPA DE RIESGOS'!$H$418),"")</f>
        <v/>
      </c>
      <c r="AV30" s="311" t="str">
        <f>IF(AND('MAPA DE RIESGOS'!$V$424="Media",'MAPA DE RIESGOS'!$Z$424="Mayor"),CONCATENATE("R",'MAPA DE RIESGOS'!$H$424),"")</f>
        <v/>
      </c>
      <c r="AW30" s="304" t="str">
        <f>IF(AND('MAPA DE RIESGOS'!$V$430="Media",'MAPA DE RIESGOS'!$Z$430="Mayor"),CONCATENATE("R",'MAPA DE RIESGOS'!$H$430),"")</f>
        <v/>
      </c>
      <c r="AX30" s="307" t="str">
        <f>IF(AND('MAPA DE RIESGOS'!$V$376="Media",'MAPA DE RIESGOS'!$Z$376="Catastrófico"),CONCATENATE("R",'MAPA DE RIESGOS'!$H$376),"")</f>
        <v/>
      </c>
      <c r="AY30" s="312" t="str">
        <f>IF(AND('MAPA DE RIESGOS'!$V$382="Media",'MAPA DE RIESGOS'!$Z$382="Catastrófico"),CONCATENATE("R",'MAPA DE RIESGOS'!$H$382),"")</f>
        <v/>
      </c>
      <c r="AZ30" s="312" t="str">
        <f>IF(AND('MAPA DE RIESGOS'!$V$388="Media",'MAPA DE RIESGOS'!$Z$388="Catastrófico"),CONCATENATE("R",'MAPA DE RIESGOS'!$H$388),"")</f>
        <v/>
      </c>
      <c r="BA30" s="312" t="str">
        <f>IF(AND('MAPA DE RIESGOS'!$V$394="Media",'MAPA DE RIESGOS'!$Z$394="Catastrófico"),CONCATENATE("R",'MAPA DE RIESGOS'!$H$394),"")</f>
        <v/>
      </c>
      <c r="BB30" s="312" t="str">
        <f>IF(AND('MAPA DE RIESGOS'!$V$400="Media",'MAPA DE RIESGOS'!$Z$400="Catastrófico"),CONCATENATE("R",'MAPA DE RIESGOS'!$H$400),"")</f>
        <v/>
      </c>
      <c r="BC30" s="312" t="str">
        <f>IF(AND('MAPA DE RIESGOS'!$V$406="Media",'MAPA DE RIESGOS'!$Z$406="Catastrófico"),CONCATENATE("R",'MAPA DE RIESGOS'!$H$406),"")</f>
        <v/>
      </c>
      <c r="BD30" s="312" t="str">
        <f>IF(AND('MAPA DE RIESGOS'!$V$412="Media",'MAPA DE RIESGOS'!$Z$412="Catastrófico"),CONCATENATE("R",'MAPA DE RIESGOS'!$H$412),"")</f>
        <v/>
      </c>
      <c r="BE30" s="312" t="str">
        <f>IF(AND('MAPA DE RIESGOS'!$V$418="Media",'MAPA DE RIESGOS'!$Z$418="Catastrófico"),CONCATENATE("R",'MAPA DE RIESGOS'!$H$418),"")</f>
        <v/>
      </c>
      <c r="BF30" s="312" t="str">
        <f>IF(AND('MAPA DE RIESGOS'!$V$424="Media",'MAPA DE RIESGOS'!$Z$424="Catastrófico"),CONCATENATE("R",'MAPA DE RIESGOS'!$H$424),"")</f>
        <v/>
      </c>
      <c r="BG30" s="310" t="str">
        <f>IF(AND('MAPA DE RIESGOS'!$V$430="Media",'MAPA DE RIESGOS'!$Z$430="Catastrófico"),CONCATENATE("R",'MAPA DE RIESGOS'!$H$430),"")</f>
        <v/>
      </c>
      <c r="BH30" s="67"/>
      <c r="BI30" s="720"/>
      <c r="BJ30" s="721"/>
      <c r="BK30" s="721"/>
      <c r="BL30" s="721"/>
      <c r="BM30" s="721"/>
      <c r="BN30" s="722"/>
    </row>
    <row r="31" spans="2:66" ht="34.5" customHeight="1">
      <c r="B31" s="688"/>
      <c r="C31" s="688"/>
      <c r="D31" s="689"/>
      <c r="E31" s="693"/>
      <c r="F31" s="694"/>
      <c r="G31" s="694"/>
      <c r="H31" s="694"/>
      <c r="I31" s="695"/>
      <c r="J31" s="320" t="str">
        <f>IF(AND('MAPA DE RIESGOS'!$V$436="Media",'MAPA DE RIESGOS'!$Z$436="Leve"),CONCATENATE("R",'MAPA DE RIESGOS'!$H$436),"")</f>
        <v/>
      </c>
      <c r="K31" s="325" t="str">
        <f>IF(AND('MAPA DE RIESGOS'!$V$442="Media",'MAPA DE RIESGOS'!$Z$442="Leve"),CONCATENATE("R",'MAPA DE RIESGOS'!$H$442),"")</f>
        <v/>
      </c>
      <c r="L31" s="325" t="str">
        <f>IF(AND('MAPA DE RIESGOS'!$V$448="Media",'MAPA DE RIESGOS'!$Z$448="Leve"),CONCATENATE("R",'MAPA DE RIESGOS'!$H$448),"")</f>
        <v/>
      </c>
      <c r="M31" s="325" t="str">
        <f>IF(AND('MAPA DE RIESGOS'!$V$454="Media",'MAPA DE RIESGOS'!$Z$454="Leve"),CONCATENATE("R",'MAPA DE RIESGOS'!$H$454),"")</f>
        <v/>
      </c>
      <c r="N31" s="325" t="str">
        <f>IF(AND('MAPA DE RIESGOS'!$V$460="Media",'MAPA DE RIESGOS'!$Z$460="Leve"),CONCATENATE("R",'MAPA DE RIESGOS'!$H$460),"")</f>
        <v/>
      </c>
      <c r="O31" s="325" t="str">
        <f>IF(AND('MAPA DE RIESGOS'!$V$466="Media",'MAPA DE RIESGOS'!$Z$466="Leve"),CONCATENATE("R",'MAPA DE RIESGOS'!$H$466),"")</f>
        <v/>
      </c>
      <c r="P31" s="325" t="str">
        <f>IF(AND('MAPA DE RIESGOS'!$V$472="Media",'MAPA DE RIESGOS'!$Z$472="Leve"),CONCATENATE("R",'MAPA DE RIESGOS'!$H$472),"")</f>
        <v/>
      </c>
      <c r="Q31" s="325" t="str">
        <f>IF(AND('MAPA DE RIESGOS'!$V$478="Media",'MAPA DE RIESGOS'!$Z$478="Leve"),CONCATENATE("R",'MAPA DE RIESGOS'!$H$478),"")</f>
        <v/>
      </c>
      <c r="R31" s="325" t="str">
        <f>IF(AND('MAPA DE RIESGOS'!$V$484="Media",'MAPA DE RIESGOS'!$Z$484="Leve"),CONCATENATE("R",'MAPA DE RIESGOS'!$H$484),"")</f>
        <v/>
      </c>
      <c r="S31" s="323" t="str">
        <f>IF(AND('MAPA DE RIESGOS'!$V$490="Media",'MAPA DE RIESGOS'!$Z$490="Leve"),CONCATENATE("R",'MAPA DE RIESGOS'!$H$490),"")</f>
        <v/>
      </c>
      <c r="T31" s="320" t="str">
        <f>IF(AND('MAPA DE RIESGOS'!$V$436="Media",'MAPA DE RIESGOS'!$Z$436="Menor"),CONCATENATE("R",'MAPA DE RIESGOS'!$H$436),"")</f>
        <v/>
      </c>
      <c r="U31" s="325" t="str">
        <f>IF(AND('MAPA DE RIESGOS'!$V$442="Media",'MAPA DE RIESGOS'!$Z$442="Menor"),CONCATENATE("R",'MAPA DE RIESGOS'!$H$442),"")</f>
        <v/>
      </c>
      <c r="V31" s="325" t="str">
        <f>IF(AND('MAPA DE RIESGOS'!$V$448="Media",'MAPA DE RIESGOS'!$Z$448="Menor"),CONCATENATE("R",'MAPA DE RIESGOS'!$H$448),"")</f>
        <v/>
      </c>
      <c r="W31" s="325" t="str">
        <f>IF(AND('MAPA DE RIESGOS'!$V$454="Media",'MAPA DE RIESGOS'!$Z$454="Menor"),CONCATENATE("R",'MAPA DE RIESGOS'!$H$454),"")</f>
        <v/>
      </c>
      <c r="X31" s="325" t="str">
        <f>IF(AND('MAPA DE RIESGOS'!$V$460="Media",'MAPA DE RIESGOS'!$Z$460="Menor"),CONCATENATE("R",'MAPA DE RIESGOS'!$H$460),"")</f>
        <v/>
      </c>
      <c r="Y31" s="325" t="str">
        <f>IF(AND('MAPA DE RIESGOS'!$V$466="Media",'MAPA DE RIESGOS'!$Z$466="Menor"),CONCATENATE("R",'MAPA DE RIESGOS'!$H$466),"")</f>
        <v/>
      </c>
      <c r="Z31" s="325" t="str">
        <f>IF(AND('MAPA DE RIESGOS'!$V$472="Media",'MAPA DE RIESGOS'!$Z$472="Menor"),CONCATENATE("R",'MAPA DE RIESGOS'!$H$472),"")</f>
        <v/>
      </c>
      <c r="AA31" s="325" t="str">
        <f>IF(AND('MAPA DE RIESGOS'!$V$478="Media",'MAPA DE RIESGOS'!$Z$478="Menor"),CONCATENATE("R",'MAPA DE RIESGOS'!$H$478),"")</f>
        <v/>
      </c>
      <c r="AB31" s="325" t="str">
        <f>IF(AND('MAPA DE RIESGOS'!$V$484="Media",'MAPA DE RIESGOS'!$Z$484="Menor"),CONCATENATE("R",'MAPA DE RIESGOS'!$H$484),"")</f>
        <v/>
      </c>
      <c r="AC31" s="323" t="str">
        <f>IF(AND('MAPA DE RIESGOS'!$V$490="Media",'MAPA DE RIESGOS'!$Z$490="Menor"),CONCATENATE("R",'MAPA DE RIESGOS'!$H$490),"")</f>
        <v/>
      </c>
      <c r="AD31" s="320" t="str">
        <f>IF(AND('MAPA DE RIESGOS'!$V$436="Media",'MAPA DE RIESGOS'!$Z$436="Moderado"),CONCATENATE("R",'MAPA DE RIESGOS'!$H$436),"")</f>
        <v>R71</v>
      </c>
      <c r="AE31" s="325" t="str">
        <f>IF(AND('MAPA DE RIESGOS'!$V$442="Media",'MAPA DE RIESGOS'!$Z$442="Moderado"),CONCATENATE("R",'MAPA DE RIESGOS'!$H$442),"")</f>
        <v/>
      </c>
      <c r="AF31" s="325" t="str">
        <f>IF(AND('MAPA DE RIESGOS'!$V$448="Media",'MAPA DE RIESGOS'!$Z$448="Moderado"),CONCATENATE("R",'MAPA DE RIESGOS'!$H$448),"")</f>
        <v/>
      </c>
      <c r="AG31" s="325" t="str">
        <f>IF(AND('MAPA DE RIESGOS'!$V$454="Media",'MAPA DE RIESGOS'!$Z$454="Moderado"),CONCATENATE("R",'MAPA DE RIESGOS'!$H$454),"")</f>
        <v>R74</v>
      </c>
      <c r="AH31" s="325" t="str">
        <f>IF(AND('MAPA DE RIESGOS'!$V$460="Media",'MAPA DE RIESGOS'!$Z$460="Moderado"),CONCATENATE("R",'MAPA DE RIESGOS'!$H$460),"")</f>
        <v>R75</v>
      </c>
      <c r="AI31" s="325" t="str">
        <f>IF(AND('MAPA DE RIESGOS'!$V$466="Media",'MAPA DE RIESGOS'!$Z$466="Moderado"),CONCATENATE("R",'MAPA DE RIESGOS'!$H$466),"")</f>
        <v>R76</v>
      </c>
      <c r="AJ31" s="325" t="str">
        <f>IF(AND('MAPA DE RIESGOS'!$V$472="Media",'MAPA DE RIESGOS'!$Z$472="Moderado"),CONCATENATE("R",'MAPA DE RIESGOS'!$H$472),"")</f>
        <v/>
      </c>
      <c r="AK31" s="325" t="str">
        <f>IF(AND('MAPA DE RIESGOS'!$V$478="Media",'MAPA DE RIESGOS'!$Z$478="Moderado"),CONCATENATE("R",'MAPA DE RIESGOS'!$H$478),"")</f>
        <v>R78</v>
      </c>
      <c r="AL31" s="325" t="str">
        <f>IF(AND('MAPA DE RIESGOS'!$V$484="Media",'MAPA DE RIESGOS'!$Z$484="Moderado"),CONCATENATE("R",'MAPA DE RIESGOS'!$H$484),"")</f>
        <v>R79</v>
      </c>
      <c r="AM31" s="323" t="str">
        <f>IF(AND('MAPA DE RIESGOS'!$V$490="Media",'MAPA DE RIESGOS'!$Z$490="Moderado"),CONCATENATE("R",'MAPA DE RIESGOS'!$H$490),"")</f>
        <v>R80</v>
      </c>
      <c r="AN31" s="301" t="str">
        <f>IF(AND('MAPA DE RIESGOS'!$V$436="Media",'MAPA DE RIESGOS'!$Z$436="Mayor"),CONCATENATE("R",'MAPA DE RIESGOS'!$H$436),"")</f>
        <v/>
      </c>
      <c r="AO31" s="311" t="str">
        <f>IF(AND('MAPA DE RIESGOS'!$V$442="Media",'MAPA DE RIESGOS'!$Z$442="Mayor"),CONCATENATE("R",'MAPA DE RIESGOS'!$H$442),"")</f>
        <v/>
      </c>
      <c r="AP31" s="311" t="str">
        <f>IF(AND('MAPA DE RIESGOS'!$V$448="Media",'MAPA DE RIESGOS'!$Z$448="Mayor"),CONCATENATE("R",'MAPA DE RIESGOS'!$H$448),"")</f>
        <v/>
      </c>
      <c r="AQ31" s="311" t="str">
        <f>IF(AND('MAPA DE RIESGOS'!$V$454="Media",'MAPA DE RIESGOS'!$Z$454="Mayor"),CONCATENATE("R",'MAPA DE RIESGOS'!$H$454),"")</f>
        <v/>
      </c>
      <c r="AR31" s="311" t="str">
        <f>IF(AND('MAPA DE RIESGOS'!$V$460="Media",'MAPA DE RIESGOS'!$Z$460="Mayor"),CONCATENATE("R",'MAPA DE RIESGOS'!$H$460),"")</f>
        <v/>
      </c>
      <c r="AS31" s="311" t="str">
        <f>IF(AND('MAPA DE RIESGOS'!$V$466="Media",'MAPA DE RIESGOS'!$Z$466="Mayor"),CONCATENATE("R",'MAPA DE RIESGOS'!$H$466),"")</f>
        <v/>
      </c>
      <c r="AT31" s="311" t="str">
        <f>IF(AND('MAPA DE RIESGOS'!$V$472="Media",'MAPA DE RIESGOS'!$Z$472="Mayor"),CONCATENATE("R",'MAPA DE RIESGOS'!$H$472),"")</f>
        <v/>
      </c>
      <c r="AU31" s="311" t="str">
        <f>IF(AND('MAPA DE RIESGOS'!$V$478="Media",'MAPA DE RIESGOS'!$Z$478="Mayor"),CONCATENATE("R",'MAPA DE RIESGOS'!$H$478),"")</f>
        <v/>
      </c>
      <c r="AV31" s="311" t="str">
        <f>IF(AND('MAPA DE RIESGOS'!$V$484="Media",'MAPA DE RIESGOS'!$Z$484="Mayor"),CONCATENATE("R",'MAPA DE RIESGOS'!$H$484),"")</f>
        <v/>
      </c>
      <c r="AW31" s="304" t="str">
        <f>IF(AND('MAPA DE RIESGOS'!$V$490="Media",'MAPA DE RIESGOS'!$Z$490="Mayor"),CONCATENATE("R",'MAPA DE RIESGOS'!$H$490),"")</f>
        <v/>
      </c>
      <c r="AX31" s="307" t="str">
        <f>IF(AND('MAPA DE RIESGOS'!$V$436="Media",'MAPA DE RIESGOS'!$Z$436="Catastrófico"),CONCATENATE("R",'MAPA DE RIESGOS'!$H$436),"")</f>
        <v/>
      </c>
      <c r="AY31" s="312" t="str">
        <f>IF(AND('MAPA DE RIESGOS'!$V$442="Media",'MAPA DE RIESGOS'!$Z$442="Catastrófico"),CONCATENATE("R",'MAPA DE RIESGOS'!$H$442),"")</f>
        <v/>
      </c>
      <c r="AZ31" s="312" t="str">
        <f>IF(AND('MAPA DE RIESGOS'!$V$448="Media",'MAPA DE RIESGOS'!$Z$448="Catastrófico"),CONCATENATE("R",'MAPA DE RIESGOS'!$H$448),"")</f>
        <v/>
      </c>
      <c r="BA31" s="312" t="str">
        <f>IF(AND('MAPA DE RIESGOS'!$V$454="Media",'MAPA DE RIESGOS'!$Z$454="Catastrófico"),CONCATENATE("R",'MAPA DE RIESGOS'!$H$454),"")</f>
        <v/>
      </c>
      <c r="BB31" s="312" t="str">
        <f>IF(AND('MAPA DE RIESGOS'!$V$460="Media",'MAPA DE RIESGOS'!$Z$460="Catastrófico"),CONCATENATE("R",'MAPA DE RIESGOS'!$H$460),"")</f>
        <v/>
      </c>
      <c r="BC31" s="312" t="str">
        <f>IF(AND('MAPA DE RIESGOS'!$V$466="Media",'MAPA DE RIESGOS'!$Z$466="Catastrófico"),CONCATENATE("R",'MAPA DE RIESGOS'!$H$466),"")</f>
        <v/>
      </c>
      <c r="BD31" s="312" t="str">
        <f>IF(AND('MAPA DE RIESGOS'!$V$472="Media",'MAPA DE RIESGOS'!$Z$472="Catastrófico"),CONCATENATE("R",'MAPA DE RIESGOS'!$H$472),"")</f>
        <v/>
      </c>
      <c r="BE31" s="312" t="str">
        <f>IF(AND('MAPA DE RIESGOS'!$V$478="Media",'MAPA DE RIESGOS'!$Z$478="Catastrófico"),CONCATENATE("R",'MAPA DE RIESGOS'!$H$478),"")</f>
        <v/>
      </c>
      <c r="BF31" s="312" t="str">
        <f>IF(AND('MAPA DE RIESGOS'!$V$484="Media",'MAPA DE RIESGOS'!$Z$484="Catastrófico"),CONCATENATE("R",'MAPA DE RIESGOS'!$H$484),"")</f>
        <v/>
      </c>
      <c r="BG31" s="310" t="str">
        <f>IF(AND('MAPA DE RIESGOS'!$V$490="Media",'MAPA DE RIESGOS'!$Z$490="Catastrófico"),CONCATENATE("R",'MAPA DE RIESGOS'!$H$490),"")</f>
        <v/>
      </c>
      <c r="BH31" s="67"/>
      <c r="BI31" s="720"/>
      <c r="BJ31" s="721"/>
      <c r="BK31" s="721"/>
      <c r="BL31" s="721"/>
      <c r="BM31" s="721"/>
      <c r="BN31" s="722"/>
    </row>
    <row r="32" spans="2:66" ht="34.5" customHeight="1" thickBot="1">
      <c r="B32" s="688"/>
      <c r="C32" s="688"/>
      <c r="D32" s="689"/>
      <c r="E32" s="696"/>
      <c r="F32" s="697"/>
      <c r="G32" s="697"/>
      <c r="H32" s="697"/>
      <c r="I32" s="698"/>
      <c r="J32" s="326" t="str">
        <f>IF(AND('MAPA DE RIESGOS'!$V$496="Media",'MAPA DE RIESGOS'!$Z$496="Leve"),CONCATENATE("R",'MAPA DE RIESGOS'!$H$496),"")</f>
        <v/>
      </c>
      <c r="K32" s="327" t="str">
        <f>IF(AND('MAPA DE RIESGOS'!$V$502="Media",'MAPA DE RIESGOS'!$Z$502="Leve"),CONCATENATE("R",'MAPA DE RIESGOS'!$H$502),"")</f>
        <v/>
      </c>
      <c r="L32" s="327" t="str">
        <f>IF(AND('MAPA DE RIESGOS'!$V$508="Media",'MAPA DE RIESGOS'!$Z$508="Leve"),CONCATENATE("R",'MAPA DE RIESGOS'!$H$508),"")</f>
        <v/>
      </c>
      <c r="M32" s="327" t="str">
        <f>IF(AND('MAPA DE RIESGOS'!$V$514="Media",'MAPA DE RIESGOS'!$Z$514="Leve"),CONCATENATE("R",'MAPA DE RIESGOS'!$H$514),"")</f>
        <v/>
      </c>
      <c r="N32" s="327" t="str">
        <f>IF(AND('MAPA DE RIESGOS'!$V$520="Media",'MAPA DE RIESGOS'!$Z$520="Leve"),CONCATENATE("R",'MAPA DE RIESGOS'!$H$520),"")</f>
        <v/>
      </c>
      <c r="O32" s="327" t="str">
        <f>IF(AND('MAPA DE RIESGOS'!$V$526="Media",'MAPA DE RIESGOS'!$Z$526="Leve"),CONCATENATE("R",'MAPA DE RIESGOS'!$H$526),"")</f>
        <v/>
      </c>
      <c r="P32" s="327" t="str">
        <f>IF(AND('MAPA DE RIESGOS'!$V$532="Media",'MAPA DE RIESGOS'!$Z$532="Leve"),CONCATENATE("R",'MAPA DE RIESGOS'!$H$532),"")</f>
        <v/>
      </c>
      <c r="Q32" s="327"/>
      <c r="R32" s="327"/>
      <c r="S32" s="328"/>
      <c r="T32" s="326" t="str">
        <f>IF(AND('MAPA DE RIESGOS'!$V$496="Media",'MAPA DE RIESGOS'!$Z$496="Menor"),CONCATENATE("R",'MAPA DE RIESGOS'!$H$496),"")</f>
        <v/>
      </c>
      <c r="U32" s="327" t="str">
        <f>IF(AND('MAPA DE RIESGOS'!$V$502="Media",'MAPA DE RIESGOS'!$Z$502="Menor"),CONCATENATE("R",'MAPA DE RIESGOS'!$H$502),"")</f>
        <v/>
      </c>
      <c r="V32" s="327" t="str">
        <f>IF(AND('MAPA DE RIESGOS'!$V$508="Media",'MAPA DE RIESGOS'!$Z$508="Menor"),CONCATENATE("R",'MAPA DE RIESGOS'!$H$508),"")</f>
        <v/>
      </c>
      <c r="W32" s="327" t="str">
        <f>IF(AND('MAPA DE RIESGOS'!$V$514="Media",'MAPA DE RIESGOS'!$Z$514="Menor"),CONCATENATE("R",'MAPA DE RIESGOS'!$H$514),"")</f>
        <v/>
      </c>
      <c r="X32" s="327" t="str">
        <f>IF(AND('MAPA DE RIESGOS'!$V$520="Media",'MAPA DE RIESGOS'!$Z$520="Menor"),CONCATENATE("R",'MAPA DE RIESGOS'!$H$520),"")</f>
        <v/>
      </c>
      <c r="Y32" s="327" t="str">
        <f>IF(AND('MAPA DE RIESGOS'!$V$526="Media",'MAPA DE RIESGOS'!$Z$526="Menor"),CONCATENATE("R",'MAPA DE RIESGOS'!$H$526),"")</f>
        <v/>
      </c>
      <c r="Z32" s="327" t="str">
        <f>IF(AND('MAPA DE RIESGOS'!$V$532="Media",'MAPA DE RIESGOS'!$Z$532="Menor"),CONCATENATE("R",'MAPA DE RIESGOS'!$H$532),"")</f>
        <v/>
      </c>
      <c r="AA32" s="327"/>
      <c r="AB32" s="327"/>
      <c r="AC32" s="328"/>
      <c r="AD32" s="326" t="str">
        <f>IF(AND('MAPA DE RIESGOS'!$V$496="Media",'MAPA DE RIESGOS'!$Z$496="Moderado"),CONCATENATE("R",'MAPA DE RIESGOS'!$H$496),"")</f>
        <v/>
      </c>
      <c r="AE32" s="327" t="str">
        <f>IF(AND('MAPA DE RIESGOS'!$V$502="Media",'MAPA DE RIESGOS'!$Z$502="Moderado"),CONCATENATE("R",'MAPA DE RIESGOS'!$H$502),"")</f>
        <v>R82</v>
      </c>
      <c r="AF32" s="327" t="str">
        <f>IF(AND('MAPA DE RIESGOS'!$V$508="Media",'MAPA DE RIESGOS'!$Z$508="Moderado"),CONCATENATE("R",'MAPA DE RIESGOS'!$H$508),"")</f>
        <v>R83</v>
      </c>
      <c r="AG32" s="327" t="str">
        <f>IF(AND('MAPA DE RIESGOS'!$V$514="Media",'MAPA DE RIESGOS'!$Z$514="Moderado"),CONCATENATE("R",'MAPA DE RIESGOS'!$H$514),"")</f>
        <v/>
      </c>
      <c r="AH32" s="327" t="str">
        <f>IF(AND('MAPA DE RIESGOS'!$V$520="Media",'MAPA DE RIESGOS'!$Z$520="Moderado"),CONCATENATE("R",'MAPA DE RIESGOS'!$H$520),"")</f>
        <v/>
      </c>
      <c r="AI32" s="327" t="str">
        <f>IF(AND('MAPA DE RIESGOS'!$V$526="Media",'MAPA DE RIESGOS'!$Z$526="Moderado"),CONCATENATE("R",'MAPA DE RIESGOS'!$H$526),"")</f>
        <v/>
      </c>
      <c r="AJ32" s="327" t="str">
        <f>IF(AND('MAPA DE RIESGOS'!$V$532="Media",'MAPA DE RIESGOS'!$Z$532="Moderado"),CONCATENATE("R",'MAPA DE RIESGOS'!$H$532),"")</f>
        <v/>
      </c>
      <c r="AK32" s="327"/>
      <c r="AL32" s="327"/>
      <c r="AM32" s="328"/>
      <c r="AN32" s="313" t="str">
        <f>IF(AND('MAPA DE RIESGOS'!$V$496="Media",'MAPA DE RIESGOS'!$Z$496="Mayor"),CONCATENATE("R",'MAPA DE RIESGOS'!$H$496),"")</f>
        <v/>
      </c>
      <c r="AO32" s="314" t="str">
        <f>IF(AND('MAPA DE RIESGOS'!$V$502="Media",'MAPA DE RIESGOS'!$Z$502="Mayor"),CONCATENATE("R",'MAPA DE RIESGOS'!$H$502),"")</f>
        <v/>
      </c>
      <c r="AP32" s="314" t="str">
        <f>IF(AND('MAPA DE RIESGOS'!$V$508="Media",'MAPA DE RIESGOS'!$Z$508="Mayor"),CONCATENATE("R",'MAPA DE RIESGOS'!$H$508),"")</f>
        <v/>
      </c>
      <c r="AQ32" s="314" t="str">
        <f>IF(AND('MAPA DE RIESGOS'!$V$514="Media",'MAPA DE RIESGOS'!$Z$514="Mayor"),CONCATENATE("R",'MAPA DE RIESGOS'!$H$514),"")</f>
        <v/>
      </c>
      <c r="AR32" s="314" t="str">
        <f>IF(AND('MAPA DE RIESGOS'!$V$520="Media",'MAPA DE RIESGOS'!$Z$520="Mayor"),CONCATENATE("R",'MAPA DE RIESGOS'!$H$520),"")</f>
        <v/>
      </c>
      <c r="AS32" s="314" t="str">
        <f>IF(AND('MAPA DE RIESGOS'!$V$526="Media",'MAPA DE RIESGOS'!$Z$526="Mayor"),CONCATENATE("R",'MAPA DE RIESGOS'!$H$526),"")</f>
        <v/>
      </c>
      <c r="AT32" s="314" t="str">
        <f>IF(AND('MAPA DE RIESGOS'!$V$532="Media",'MAPA DE RIESGOS'!$Z$532="Mayor"),CONCATENATE("R",'MAPA DE RIESGOS'!$H$532),"")</f>
        <v/>
      </c>
      <c r="AU32" s="314"/>
      <c r="AV32" s="314"/>
      <c r="AW32" s="315"/>
      <c r="AX32" s="324" t="str">
        <f>IF(AND('MAPA DE RIESGOS'!$V$496="Media",'MAPA DE RIESGOS'!$Z$496="Catastrófico"),CONCATENATE("R",'MAPA DE RIESGOS'!$H$496),"")</f>
        <v/>
      </c>
      <c r="AY32" s="316" t="str">
        <f>IF(AND('MAPA DE RIESGOS'!$V$502="Media",'MAPA DE RIESGOS'!$Z$502="Catastrófico"),CONCATENATE("R",'MAPA DE RIESGOS'!$H$502),"")</f>
        <v/>
      </c>
      <c r="AZ32" s="316" t="str">
        <f>IF(AND('MAPA DE RIESGOS'!$V$508="Media",'MAPA DE RIESGOS'!$Z$508="Catastrófico"),CONCATENATE("R",'MAPA DE RIESGOS'!$H$508),"")</f>
        <v/>
      </c>
      <c r="BA32" s="316" t="str">
        <f>IF(AND('MAPA DE RIESGOS'!$V$514="Media",'MAPA DE RIESGOS'!$Z$514="Catastrófico"),CONCATENATE("R",'MAPA DE RIESGOS'!$H$514),"")</f>
        <v/>
      </c>
      <c r="BB32" s="316" t="str">
        <f>IF(AND('MAPA DE RIESGOS'!$V$520="Media",'MAPA DE RIESGOS'!$Z$520="Catastrófico"),CONCATENATE("R",'MAPA DE RIESGOS'!$H$520),"")</f>
        <v/>
      </c>
      <c r="BC32" s="316" t="str">
        <f>IF(AND('MAPA DE RIESGOS'!$V$526="Media",'MAPA DE RIESGOS'!$Z$526="Catastrófico"),CONCATENATE("R",'MAPA DE RIESGOS'!$H$526),"")</f>
        <v/>
      </c>
      <c r="BD32" s="316" t="str">
        <f>IF(AND('MAPA DE RIESGOS'!$V$532="Media",'MAPA DE RIESGOS'!$Z$532="Catastrófico"),CONCATENATE("R",'MAPA DE RIESGOS'!$H$532),"")</f>
        <v/>
      </c>
      <c r="BE32" s="316"/>
      <c r="BF32" s="316"/>
      <c r="BG32" s="317"/>
      <c r="BH32" s="67"/>
      <c r="BI32" s="723"/>
      <c r="BJ32" s="724"/>
      <c r="BK32" s="724"/>
      <c r="BL32" s="724"/>
      <c r="BM32" s="724"/>
      <c r="BN32" s="725"/>
    </row>
    <row r="33" spans="2:66" ht="34.5" customHeight="1">
      <c r="B33" s="688"/>
      <c r="C33" s="688"/>
      <c r="D33" s="689"/>
      <c r="E33" s="690" t="s">
        <v>283</v>
      </c>
      <c r="F33" s="691"/>
      <c r="G33" s="691"/>
      <c r="H33" s="691"/>
      <c r="I33" s="691"/>
      <c r="J33" s="329" t="str">
        <f>IF(AND('MAPA DE RIESGOS'!$V$10="Baja",'MAPA DE RIESGOS'!$Z$10="Leve"),CONCATENATE("R",'MAPA DE RIESGOS'!$H$10),"")</f>
        <v/>
      </c>
      <c r="K33" s="330" t="str">
        <f>IF(AND('MAPA DE RIESGOS'!$V$16="Baja",'MAPA DE RIESGOS'!$Z$16="Leve"),CONCATENATE("R",'MAPA DE RIESGOS'!$H$16),"")</f>
        <v/>
      </c>
      <c r="L33" s="330" t="str">
        <f>IF(AND('MAPA DE RIESGOS'!$V$22="Baja",'MAPA DE RIESGOS'!$Z$22="Leve"),CONCATENATE("R",'MAPA DE RIESGOS'!$H$22),"")</f>
        <v/>
      </c>
      <c r="M33" s="330" t="str">
        <f>IF(AND('MAPA DE RIESGOS'!$V$28="Baja",'MAPA DE RIESGOS'!$Z$28="Leve"),CONCATENATE("R",'MAPA DE RIESGOS'!$H$28),"")</f>
        <v/>
      </c>
      <c r="N33" s="330" t="str">
        <f>IF(AND('MAPA DE RIESGOS'!$V$34="Baja",'MAPA DE RIESGOS'!$Z$34="Leve"),CONCATENATE("R",'MAPA DE RIESGOS'!$H$34),"")</f>
        <v/>
      </c>
      <c r="O33" s="330" t="str">
        <f>IF(AND('MAPA DE RIESGOS'!$V$40="Baja",'MAPA DE RIESGOS'!$Z$40="Leve"),CONCATENATE("R",'MAPA DE RIESGOS'!$H$40),"")</f>
        <v/>
      </c>
      <c r="P33" s="330" t="str">
        <f>IF(AND('MAPA DE RIESGOS'!$V$46="Baja",'MAPA DE RIESGOS'!$Z$46="Leve"),CONCATENATE("R",'MAPA DE RIESGOS'!$H$46),"")</f>
        <v/>
      </c>
      <c r="Q33" s="330" t="str">
        <f>IF(AND('MAPA DE RIESGOS'!$V$52="Baja",'MAPA DE RIESGOS'!$Z$52="Leve"),CONCATENATE("R",'MAPA DE RIESGOS'!$H$52),"")</f>
        <v/>
      </c>
      <c r="R33" s="330" t="str">
        <f>IF(AND('MAPA DE RIESGOS'!$V$58="Baja",'MAPA DE RIESGOS'!$Z$58="Leve"),CONCATENATE("R",'MAPA DE RIESGOS'!$H$58),"")</f>
        <v/>
      </c>
      <c r="S33" s="333" t="str">
        <f>IF(AND('MAPA DE RIESGOS'!$V$64="Baja",'MAPA DE RIESGOS'!$Z$64="Leve"),CONCATENATE("R",'MAPA DE RIESGOS'!$H$64),"")</f>
        <v/>
      </c>
      <c r="T33" s="318" t="str">
        <f>IF(AND('MAPA DE RIESGOS'!$V$10="Baja",'MAPA DE RIESGOS'!$Z$10="Menor"),CONCATENATE("R",'MAPA DE RIESGOS'!$H$10),"")</f>
        <v/>
      </c>
      <c r="U33" s="319" t="str">
        <f>IF(AND('MAPA DE RIESGOS'!$V$16="Baja",'MAPA DE RIESGOS'!$Z$16="Menor"),CONCATENATE("R",'MAPA DE RIESGOS'!$H$16),"")</f>
        <v/>
      </c>
      <c r="V33" s="319" t="str">
        <f>IF(AND('MAPA DE RIESGOS'!$V$22="Baja",'MAPA DE RIESGOS'!$Z$22="Menor"),CONCATENATE("R",'MAPA DE RIESGOS'!$H$22),"")</f>
        <v/>
      </c>
      <c r="W33" s="319" t="str">
        <f>IF(AND('MAPA DE RIESGOS'!$V$28="Baja",'MAPA DE RIESGOS'!$Z$28="Menor"),CONCATENATE("R",'MAPA DE RIESGOS'!$H$28),"")</f>
        <v/>
      </c>
      <c r="X33" s="319" t="str">
        <f>IF(AND('MAPA DE RIESGOS'!$V$34="Baja",'MAPA DE RIESGOS'!$Z$34="Menor"),CONCATENATE("R",'MAPA DE RIESGOS'!$H$34),"")</f>
        <v/>
      </c>
      <c r="Y33" s="319" t="str">
        <f>IF(AND('MAPA DE RIESGOS'!$V$40="Baja",'MAPA DE RIESGOS'!$Z$40="Menor"),CONCATENATE("R",'MAPA DE RIESGOS'!$H$40),"")</f>
        <v/>
      </c>
      <c r="Z33" s="319" t="str">
        <f>IF(AND('MAPA DE RIESGOS'!$V$46="Baja",'MAPA DE RIESGOS'!$Z$46="Menor"),CONCATENATE("R",'MAPA DE RIESGOS'!$H$46),"")</f>
        <v/>
      </c>
      <c r="AA33" s="319" t="str">
        <f>IF(AND('MAPA DE RIESGOS'!$V$52="Baja",'MAPA DE RIESGOS'!$Z$52="Menor"),CONCATENATE("R",'MAPA DE RIESGOS'!$H$52),"")</f>
        <v/>
      </c>
      <c r="AB33" s="319" t="str">
        <f>IF(AND('MAPA DE RIESGOS'!$V$58="Baja",'MAPA DE RIESGOS'!$Z$58="Menor"),CONCATENATE("R",'MAPA DE RIESGOS'!$H$58),"")</f>
        <v/>
      </c>
      <c r="AC33" s="322" t="str">
        <f>IF(AND('MAPA DE RIESGOS'!$V$64="Baja",'MAPA DE RIESGOS'!$Z$64="Menor"),CONCATENATE("R",'MAPA DE RIESGOS'!$H$64),"")</f>
        <v/>
      </c>
      <c r="AD33" s="318" t="str">
        <f>IF(AND('MAPA DE RIESGOS'!$V$10="Baja",'MAPA DE RIESGOS'!$Z$10="Moderado"),CONCATENATE("R",'MAPA DE RIESGOS'!$H$10),"")</f>
        <v/>
      </c>
      <c r="AE33" s="319" t="str">
        <f>IF(AND('MAPA DE RIESGOS'!$V$16="Baja",'MAPA DE RIESGOS'!$Z$16="Moderado"),CONCATENATE("R",'MAPA DE RIESGOS'!$H$16),"")</f>
        <v/>
      </c>
      <c r="AF33" s="319" t="str">
        <f>IF(AND('MAPA DE RIESGOS'!$V$22="Baja",'MAPA DE RIESGOS'!$Z$22="Moderado"),CONCATENATE("R",'MAPA DE RIESGOS'!$H$22),"")</f>
        <v>R3</v>
      </c>
      <c r="AG33" s="319" t="str">
        <f>IF(AND('MAPA DE RIESGOS'!$V$28="Baja",'MAPA DE RIESGOS'!$Z$28="Moderado"),CONCATENATE("R",'MAPA DE RIESGOS'!$H$28),"")</f>
        <v/>
      </c>
      <c r="AH33" s="319" t="str">
        <f>IF(AND('MAPA DE RIESGOS'!$V$34="Baja",'MAPA DE RIESGOS'!$Z$34="Moderado"),CONCATENATE("R",'MAPA DE RIESGOS'!$H$34),"")</f>
        <v/>
      </c>
      <c r="AI33" s="319" t="str">
        <f>IF(AND('MAPA DE RIESGOS'!$V$40="Baja",'MAPA DE RIESGOS'!$Z$40="Moderado"),CONCATENATE("R",'MAPA DE RIESGOS'!$H$40),"")</f>
        <v/>
      </c>
      <c r="AJ33" s="319" t="str">
        <f>IF(AND('MAPA DE RIESGOS'!$V$46="Baja",'MAPA DE RIESGOS'!$Z$46="Moderado"),CONCATENATE("R",'MAPA DE RIESGOS'!$H$46),"")</f>
        <v/>
      </c>
      <c r="AK33" s="319" t="str">
        <f>IF(AND('MAPA DE RIESGOS'!$V$52="Baja",'MAPA DE RIESGOS'!$Z$52="Moderado"),CONCATENATE("R",'MAPA DE RIESGOS'!$H$52),"")</f>
        <v/>
      </c>
      <c r="AL33" s="319" t="str">
        <f>IF(AND('MAPA DE RIESGOS'!$V$58="Baja",'MAPA DE RIESGOS'!$Z$58="Moderado"),CONCATENATE("R",'MAPA DE RIESGOS'!$H$58),"")</f>
        <v/>
      </c>
      <c r="AM33" s="322" t="str">
        <f>IF(AND('MAPA DE RIESGOS'!$V$64="Baja",'MAPA DE RIESGOS'!$Z$64="Moderado"),CONCATENATE("R",'MAPA DE RIESGOS'!$H$64),"")</f>
        <v/>
      </c>
      <c r="AN33" s="299" t="str">
        <f>IF(AND('MAPA DE RIESGOS'!$V$10="Baja",'MAPA DE RIESGOS'!$Z$10="Mayor"),CONCATENATE("R",'MAPA DE RIESGOS'!$H$10),"")</f>
        <v/>
      </c>
      <c r="AO33" s="300" t="str">
        <f>IF(AND('MAPA DE RIESGOS'!$V$16="Baja",'MAPA DE RIESGOS'!$Z$16="Mayor"),CONCATENATE("R",'MAPA DE RIESGOS'!$H$16),"")</f>
        <v/>
      </c>
      <c r="AP33" s="300" t="str">
        <f>IF(AND('MAPA DE RIESGOS'!$V$22="Baja",'MAPA DE RIESGOS'!$Z$22="Mayor"),CONCATENATE("R",'MAPA DE RIESGOS'!$H$22),"")</f>
        <v/>
      </c>
      <c r="AQ33" s="300" t="str">
        <f>IF(AND('MAPA DE RIESGOS'!$V$28="Baja",'MAPA DE RIESGOS'!$Z$28="Mayor"),CONCATENATE("R",'MAPA DE RIESGOS'!$H$28),"")</f>
        <v/>
      </c>
      <c r="AR33" s="300" t="str">
        <f>IF(AND('MAPA DE RIESGOS'!$V$34="Baja",'MAPA DE RIESGOS'!$Z$34="Mayor"),CONCATENATE("R",'MAPA DE RIESGOS'!$H$34),"")</f>
        <v/>
      </c>
      <c r="AS33" s="300" t="str">
        <f>IF(AND('MAPA DE RIESGOS'!$V$40="Baja",'MAPA DE RIESGOS'!$Z$40="Mayor"),CONCATENATE("R",'MAPA DE RIESGOS'!$H$40),"")</f>
        <v/>
      </c>
      <c r="AT33" s="300" t="str">
        <f>IF(AND('MAPA DE RIESGOS'!$V$46="Baja",'MAPA DE RIESGOS'!$Z$46="Mayor"),CONCATENATE("R",'MAPA DE RIESGOS'!$H$46),"")</f>
        <v/>
      </c>
      <c r="AU33" s="300" t="str">
        <f>IF(AND('MAPA DE RIESGOS'!$V$52="Baja",'MAPA DE RIESGOS'!$Z$52="Mayor"),CONCATENATE("R",'MAPA DE RIESGOS'!$H$52),"")</f>
        <v/>
      </c>
      <c r="AV33" s="300" t="str">
        <f>IF(AND('MAPA DE RIESGOS'!$V$58="Baja",'MAPA DE RIESGOS'!$Z$58="Mayor"),CONCATENATE("R",'MAPA DE RIESGOS'!$H$58),"")</f>
        <v/>
      </c>
      <c r="AW33" s="303" t="str">
        <f>IF(AND('MAPA DE RIESGOS'!$V$64="Baja",'MAPA DE RIESGOS'!$Z$64="Mayor"),CONCATENATE("R",'MAPA DE RIESGOS'!$H$64),"")</f>
        <v/>
      </c>
      <c r="AX33" s="305" t="str">
        <f>IF(AND('MAPA DE RIESGOS'!$V$10="Baja",'MAPA DE RIESGOS'!$Z$10="Catastrófico"),CONCATENATE("R",'MAPA DE RIESGOS'!$H$10),"")</f>
        <v/>
      </c>
      <c r="AY33" s="306" t="str">
        <f>IF(AND('MAPA DE RIESGOS'!$V$16="Baja",'MAPA DE RIESGOS'!$Z$16="Catastrófico"),CONCATENATE("R",'MAPA DE RIESGOS'!$H$16),"")</f>
        <v/>
      </c>
      <c r="AZ33" s="306" t="str">
        <f>IF(AND('MAPA DE RIESGOS'!$V$22="Baja",'MAPA DE RIESGOS'!$Z$22="Catastrófico"),CONCATENATE("R",'MAPA DE RIESGOS'!$H$22),"")</f>
        <v/>
      </c>
      <c r="BA33" s="306" t="str">
        <f>IF(AND('MAPA DE RIESGOS'!$V$28="Baja",'MAPA DE RIESGOS'!$Z$28="Catastrófico"),CONCATENATE("R",'MAPA DE RIESGOS'!$H$28),"")</f>
        <v/>
      </c>
      <c r="BB33" s="306" t="str">
        <f>IF(AND('MAPA DE RIESGOS'!$V$34="Baja",'MAPA DE RIESGOS'!$Z$34="Catastrófico"),CONCATENATE("R",'MAPA DE RIESGOS'!$H$34),"")</f>
        <v/>
      </c>
      <c r="BC33" s="306" t="str">
        <f>IF(AND('MAPA DE RIESGOS'!$V$40="Baja",'MAPA DE RIESGOS'!$Z$40="Catastrófico"),CONCATENATE("R",'MAPA DE RIESGOS'!$H$40),"")</f>
        <v/>
      </c>
      <c r="BD33" s="306" t="str">
        <f>IF(AND('MAPA DE RIESGOS'!$V$46="Baja",'MAPA DE RIESGOS'!$Z$46="Catastrófico"),CONCATENATE("R",'MAPA DE RIESGOS'!$H$46),"")</f>
        <v/>
      </c>
      <c r="BE33" s="306" t="str">
        <f>IF(AND('MAPA DE RIESGOS'!$V$52="Baja",'MAPA DE RIESGOS'!$Z$52="Catastrófico"),CONCATENATE("R",'MAPA DE RIESGOS'!$H$52),"")</f>
        <v/>
      </c>
      <c r="BF33" s="306" t="str">
        <f>IF(AND('MAPA DE RIESGOS'!$V$58="Baja",'MAPA DE RIESGOS'!$Z$58="Catastrófico"),CONCATENATE("R",'MAPA DE RIESGOS'!$H$58),"")</f>
        <v/>
      </c>
      <c r="BG33" s="309" t="str">
        <f>IF(AND('MAPA DE RIESGOS'!$V$64="Baja",'MAPA DE RIESGOS'!$Z$64="Catastrófico"),CONCATENATE("R",'MAPA DE RIESGOS'!$H$64),"")</f>
        <v/>
      </c>
      <c r="BH33" s="67"/>
      <c r="BI33" s="726" t="s">
        <v>284</v>
      </c>
      <c r="BJ33" s="727"/>
      <c r="BK33" s="727"/>
      <c r="BL33" s="727"/>
      <c r="BM33" s="727"/>
      <c r="BN33" s="728"/>
    </row>
    <row r="34" spans="2:66" ht="34.5" customHeight="1">
      <c r="B34" s="688"/>
      <c r="C34" s="688"/>
      <c r="D34" s="689"/>
      <c r="E34" s="693"/>
      <c r="F34" s="694"/>
      <c r="G34" s="694"/>
      <c r="H34" s="694"/>
      <c r="I34" s="694"/>
      <c r="J34" s="331" t="str">
        <f>IF(AND('MAPA DE RIESGOS'!$V$70="Baja",'MAPA DE RIESGOS'!$Z$70="Leve"),CONCATENATE("R",'MAPA DE RIESGOS'!$H$70),"")</f>
        <v/>
      </c>
      <c r="K34" s="332" t="str">
        <f>IF(AND('MAPA DE RIESGOS'!$V$76="Baja",'MAPA DE RIESGOS'!$Z$76="Leve"),CONCATENATE("R",'MAPA DE RIESGOS'!$H$76),"")</f>
        <v/>
      </c>
      <c r="L34" s="332" t="str">
        <f>IF(AND('MAPA DE RIESGOS'!$V$82="Baja",'MAPA DE RIESGOS'!$Z$82="Leve"),CONCATENATE("R",'MAPA DE RIESGOS'!$H$82),"")</f>
        <v/>
      </c>
      <c r="M34" s="332" t="str">
        <f>IF(AND('MAPA DE RIESGOS'!$V$88="Baja",'MAPA DE RIESGOS'!$Z$88="Leve"),CONCATENATE("R",'MAPA DE RIESGOS'!$H$88),"")</f>
        <v/>
      </c>
      <c r="N34" s="332" t="str">
        <f>IF(AND('MAPA DE RIESGOS'!$V$94="Baja",'MAPA DE RIESGOS'!$Z$94="Leve"),CONCATENATE("R",'MAPA DE RIESGOS'!$H$94),"")</f>
        <v/>
      </c>
      <c r="O34" s="332" t="str">
        <f>IF(AND('MAPA DE RIESGOS'!$V$100="Baja",'MAPA DE RIESGOS'!$Z$100="Leve"),CONCATENATE("R",'MAPA DE RIESGOS'!$H$100),"")</f>
        <v/>
      </c>
      <c r="P34" s="332" t="str">
        <f>IF(AND('MAPA DE RIESGOS'!$V$106="Baja",'MAPA DE RIESGOS'!$Z$106="Leve"),CONCATENATE("R",'MAPA DE RIESGOS'!$H$106),"")</f>
        <v>R17</v>
      </c>
      <c r="Q34" s="332" t="str">
        <f>IF(AND('MAPA DE RIESGOS'!$V$112="Baja",'MAPA DE RIESGOS'!$Z$112="Leve"),CONCATENATE("R",'MAPA DE RIESGOS'!$H$112),"")</f>
        <v>R18</v>
      </c>
      <c r="R34" s="332" t="str">
        <f>IF(AND('MAPA DE RIESGOS'!$V$118="Baja",'MAPA DE RIESGOS'!$Z$118="Leve"),CONCATENATE("R",'MAPA DE RIESGOS'!$H$118),"")</f>
        <v>R19</v>
      </c>
      <c r="S34" s="334" t="str">
        <f>IF(AND('MAPA DE RIESGOS'!$V$124="Baja",'MAPA DE RIESGOS'!$Z$124="Leve"),CONCATENATE("R",'MAPA DE RIESGOS'!$H$124),"")</f>
        <v/>
      </c>
      <c r="T34" s="320" t="str">
        <f>IF(AND('MAPA DE RIESGOS'!$V$70="Baja",'MAPA DE RIESGOS'!$Z$70="Menor"),CONCATENATE("R",'MAPA DE RIESGOS'!$H$70),"")</f>
        <v/>
      </c>
      <c r="U34" s="321" t="str">
        <f>IF(AND('MAPA DE RIESGOS'!$V$76="Baja",'MAPA DE RIESGOS'!$Z$76="Menor"),CONCATENATE("R",'MAPA DE RIESGOS'!$H$76),"")</f>
        <v/>
      </c>
      <c r="V34" s="321" t="str">
        <f>IF(AND('MAPA DE RIESGOS'!$V$82="Baja",'MAPA DE RIESGOS'!$Z$82="Menor"),CONCATENATE("R",'MAPA DE RIESGOS'!$H$82),"")</f>
        <v/>
      </c>
      <c r="W34" s="321" t="str">
        <f>IF(AND('MAPA DE RIESGOS'!$V$88="Baja",'MAPA DE RIESGOS'!$Z$88="Menor"),CONCATENATE("R",'MAPA DE RIESGOS'!$H$88),"")</f>
        <v/>
      </c>
      <c r="X34" s="321" t="str">
        <f>IF(AND('MAPA DE RIESGOS'!$V$94="Baja",'MAPA DE RIESGOS'!$Z$94="Menor"),CONCATENATE("R",'MAPA DE RIESGOS'!$H$94),"")</f>
        <v/>
      </c>
      <c r="Y34" s="321" t="str">
        <f>IF(AND('MAPA DE RIESGOS'!$V$100="Baja",'MAPA DE RIESGOS'!$Z$100="Menor"),CONCATENATE("R",'MAPA DE RIESGOS'!$H$100),"")</f>
        <v/>
      </c>
      <c r="Z34" s="321" t="str">
        <f>IF(AND('MAPA DE RIESGOS'!$V$106="Baja",'MAPA DE RIESGOS'!$Z$106="Menor"),CONCATENATE("R",'MAPA DE RIESGOS'!$H$106),"")</f>
        <v/>
      </c>
      <c r="AA34" s="321" t="str">
        <f>IF(AND('MAPA DE RIESGOS'!$V$112="Baja",'MAPA DE RIESGOS'!$Z$112="Menor"),CONCATENATE("R",'MAPA DE RIESGOS'!$H$112),"")</f>
        <v/>
      </c>
      <c r="AB34" s="321" t="str">
        <f>IF(AND('MAPA DE RIESGOS'!$V$118="Baja",'MAPA DE RIESGOS'!$Z$118="Menor"),CONCATENATE("R",'MAPA DE RIESGOS'!$H$118),"")</f>
        <v/>
      </c>
      <c r="AC34" s="323" t="str">
        <f>IF(AND('MAPA DE RIESGOS'!$V$124="Baja",'MAPA DE RIESGOS'!$Z$124="Menor"),CONCATENATE("R",'MAPA DE RIESGOS'!$H$124),"")</f>
        <v/>
      </c>
      <c r="AD34" s="320" t="str">
        <f>IF(AND('MAPA DE RIESGOS'!$V$70="Baja",'MAPA DE RIESGOS'!$Z$70="Moderado"),CONCATENATE("R",'MAPA DE RIESGOS'!$H$70),"")</f>
        <v/>
      </c>
      <c r="AE34" s="321" t="str">
        <f>IF(AND('MAPA DE RIESGOS'!$V$76="Baja",'MAPA DE RIESGOS'!$Z$76="Moderado"),CONCATENATE("R",'MAPA DE RIESGOS'!$H$76),"")</f>
        <v/>
      </c>
      <c r="AF34" s="321" t="str">
        <f>IF(AND('MAPA DE RIESGOS'!$V$82="Baja",'MAPA DE RIESGOS'!$Z$82="Moderado"),CONCATENATE("R",'MAPA DE RIESGOS'!$H$82),"")</f>
        <v/>
      </c>
      <c r="AG34" s="321" t="str">
        <f>IF(AND('MAPA DE RIESGOS'!$V$88="Baja",'MAPA DE RIESGOS'!$Z$88="Moderado"),CONCATENATE("R",'MAPA DE RIESGOS'!$H$88),"")</f>
        <v/>
      </c>
      <c r="AH34" s="321" t="str">
        <f>IF(AND('MAPA DE RIESGOS'!$V$94="Baja",'MAPA DE RIESGOS'!$Z$94="Moderado"),CONCATENATE("R",'MAPA DE RIESGOS'!$H$94),"")</f>
        <v/>
      </c>
      <c r="AI34" s="321" t="str">
        <f>IF(AND('MAPA DE RIESGOS'!$V$100="Baja",'MAPA DE RIESGOS'!$Z$100="Moderado"),CONCATENATE("R",'MAPA DE RIESGOS'!$H$100),"")</f>
        <v/>
      </c>
      <c r="AJ34" s="321" t="str">
        <f>IF(AND('MAPA DE RIESGOS'!$V$106="Baja",'MAPA DE RIESGOS'!$Z$106="Moderado"),CONCATENATE("R",'MAPA DE RIESGOS'!$H$106),"")</f>
        <v/>
      </c>
      <c r="AK34" s="321" t="str">
        <f>IF(AND('MAPA DE RIESGOS'!$V$112="Baja",'MAPA DE RIESGOS'!$Z$112="Moderado"),CONCATENATE("R",'MAPA DE RIESGOS'!$H$112),"")</f>
        <v/>
      </c>
      <c r="AL34" s="321" t="str">
        <f>IF(AND('MAPA DE RIESGOS'!$V$118="Baja",'MAPA DE RIESGOS'!$Z$118="Moderado"),CONCATENATE("R",'MAPA DE RIESGOS'!$H$118),"")</f>
        <v/>
      </c>
      <c r="AM34" s="323" t="str">
        <f>IF(AND('MAPA DE RIESGOS'!$V$124="Baja",'MAPA DE RIESGOS'!$Z$124="Moderado"),CONCATENATE("R",'MAPA DE RIESGOS'!$H$124),"")</f>
        <v/>
      </c>
      <c r="AN34" s="301" t="str">
        <f>IF(AND('MAPA DE RIESGOS'!$V$70="Baja",'MAPA DE RIESGOS'!$Z$70="Mayor"),CONCATENATE("R",'MAPA DE RIESGOS'!$H$70),"")</f>
        <v/>
      </c>
      <c r="AO34" s="302" t="str">
        <f>IF(AND('MAPA DE RIESGOS'!$V$76="Baja",'MAPA DE RIESGOS'!$Z$76="Mayor"),CONCATENATE("R",'MAPA DE RIESGOS'!$H$76),"")</f>
        <v/>
      </c>
      <c r="AP34" s="302" t="str">
        <f>IF(AND('MAPA DE RIESGOS'!$V$82="Baja",'MAPA DE RIESGOS'!$Z$82="Mayor"),CONCATENATE("R",'MAPA DE RIESGOS'!$H$82),"")</f>
        <v/>
      </c>
      <c r="AQ34" s="302" t="str">
        <f>IF(AND('MAPA DE RIESGOS'!$V$88="Baja",'MAPA DE RIESGOS'!$Z$88="Mayor"),CONCATENATE("R",'MAPA DE RIESGOS'!$H$88),"")</f>
        <v/>
      </c>
      <c r="AR34" s="302" t="str">
        <f>IF(AND('MAPA DE RIESGOS'!$V$94="Baja",'MAPA DE RIESGOS'!$Z$94="Mayor"),CONCATENATE("R",'MAPA DE RIESGOS'!$H$94),"")</f>
        <v/>
      </c>
      <c r="AS34" s="302" t="str">
        <f>IF(AND('MAPA DE RIESGOS'!$V$100="Baja",'MAPA DE RIESGOS'!$Z$100="Mayor"),CONCATENATE("R",'MAPA DE RIESGOS'!$H$100),"")</f>
        <v/>
      </c>
      <c r="AT34" s="302" t="str">
        <f>IF(AND('MAPA DE RIESGOS'!$V$106="Baja",'MAPA DE RIESGOS'!$Z$106="Mayor"),CONCATENATE("R",'MAPA DE RIESGOS'!$H$106),"")</f>
        <v/>
      </c>
      <c r="AU34" s="302" t="str">
        <f>IF(AND('MAPA DE RIESGOS'!$V$112="Baja",'MAPA DE RIESGOS'!$Z$112="Mayor"),CONCATENATE("R",'MAPA DE RIESGOS'!$H$112),"")</f>
        <v/>
      </c>
      <c r="AV34" s="302" t="str">
        <f>IF(AND('MAPA DE RIESGOS'!$V$118="Baja",'MAPA DE RIESGOS'!$Z$118="Mayor"),CONCATENATE("R",'MAPA DE RIESGOS'!$H$118),"")</f>
        <v/>
      </c>
      <c r="AW34" s="304" t="str">
        <f>IF(AND('MAPA DE RIESGOS'!$V$124="Baja",'MAPA DE RIESGOS'!$Z$124="Mayor"),CONCATENATE("R",'MAPA DE RIESGOS'!$H$124),"")</f>
        <v/>
      </c>
      <c r="AX34" s="307" t="str">
        <f>IF(AND('MAPA DE RIESGOS'!$V$70="Baja",'MAPA DE RIESGOS'!$Z$70="Catastrófico"),CONCATENATE("R",'MAPA DE RIESGOS'!$H$70),"")</f>
        <v/>
      </c>
      <c r="AY34" s="308" t="str">
        <f>IF(AND('MAPA DE RIESGOS'!$V$76="Baja",'MAPA DE RIESGOS'!$Z$76="Catastrófico"),CONCATENATE("R",'MAPA DE RIESGOS'!$H$76),"")</f>
        <v/>
      </c>
      <c r="AZ34" s="308" t="str">
        <f>IF(AND('MAPA DE RIESGOS'!$V$82="Baja",'MAPA DE RIESGOS'!$Z$82="Catastrófico"),CONCATENATE("R",'MAPA DE RIESGOS'!$H$82),"")</f>
        <v/>
      </c>
      <c r="BA34" s="308" t="str">
        <f>IF(AND('MAPA DE RIESGOS'!$V$88="Baja",'MAPA DE RIESGOS'!$Z$88="Catastrófico"),CONCATENATE("R",'MAPA DE RIESGOS'!$H$88),"")</f>
        <v/>
      </c>
      <c r="BB34" s="308" t="str">
        <f>IF(AND('MAPA DE RIESGOS'!$V$94="Baja",'MAPA DE RIESGOS'!$Z$94="Catastrófico"),CONCATENATE("R",'MAPA DE RIESGOS'!$H$94),"")</f>
        <v/>
      </c>
      <c r="BC34" s="308" t="str">
        <f>IF(AND('MAPA DE RIESGOS'!$V$100="Baja",'MAPA DE RIESGOS'!$Z$100="Catastrófico"),CONCATENATE("R",'MAPA DE RIESGOS'!$H$100),"")</f>
        <v/>
      </c>
      <c r="BD34" s="308" t="str">
        <f>IF(AND('MAPA DE RIESGOS'!$V$106="Baja",'MAPA DE RIESGOS'!$Z$106="Catastrófico"),CONCATENATE("R",'MAPA DE RIESGOS'!$H$106),"")</f>
        <v/>
      </c>
      <c r="BE34" s="308" t="str">
        <f>IF(AND('MAPA DE RIESGOS'!$V$112="Baja",'MAPA DE RIESGOS'!$Z$112="Catastrófico"),CONCATENATE("R",'MAPA DE RIESGOS'!$H$112),"")</f>
        <v/>
      </c>
      <c r="BF34" s="308" t="str">
        <f>IF(AND('MAPA DE RIESGOS'!$V$118="Baja",'MAPA DE RIESGOS'!$Z$118="Catastrófico"),CONCATENATE("R",'MAPA DE RIESGOS'!$H$118),"")</f>
        <v/>
      </c>
      <c r="BG34" s="310" t="str">
        <f>IF(AND('MAPA DE RIESGOS'!$V$124="Baja",'MAPA DE RIESGOS'!$Z$124="Catastrófico"),CONCATENATE("R",'MAPA DE RIESGOS'!$H$124),"")</f>
        <v/>
      </c>
      <c r="BH34" s="67"/>
      <c r="BI34" s="729"/>
      <c r="BJ34" s="730"/>
      <c r="BK34" s="730"/>
      <c r="BL34" s="730"/>
      <c r="BM34" s="730"/>
      <c r="BN34" s="731"/>
    </row>
    <row r="35" spans="2:66" ht="34.5" customHeight="1">
      <c r="B35" s="688"/>
      <c r="C35" s="688"/>
      <c r="D35" s="689"/>
      <c r="E35" s="693"/>
      <c r="F35" s="694"/>
      <c r="G35" s="694"/>
      <c r="H35" s="694"/>
      <c r="I35" s="694"/>
      <c r="J35" s="331" t="str">
        <f>IF(AND('MAPA DE RIESGOS'!$V$136="Baja",'MAPA DE RIESGOS'!$Z$136="Leve"),CONCATENATE("R",'MAPA DE RIESGOS'!$H$136),"")</f>
        <v/>
      </c>
      <c r="K35" s="335" t="str">
        <f>IF(AND('MAPA DE RIESGOS'!$V$142="Baja",'MAPA DE RIESGOS'!$Z$142="Leve"),CONCATENATE("R",'MAPA DE RIESGOS'!$H$142),"")</f>
        <v/>
      </c>
      <c r="L35" s="335" t="str">
        <f>IF(AND('MAPA DE RIESGOS'!$V$148="Baja",'MAPA DE RIESGOS'!$Z$148="Leve"),CONCATENATE("R",'MAPA DE RIESGOS'!$H$148),"")</f>
        <v/>
      </c>
      <c r="M35" s="335" t="str">
        <f>IF(AND('MAPA DE RIESGOS'!$V$154="Baja",'MAPA DE RIESGOS'!$Z$154="Leve"),CONCATENATE("R",'MAPA DE RIESGOS'!$H$154),"")</f>
        <v/>
      </c>
      <c r="N35" s="335" t="str">
        <f>IF(AND('MAPA DE RIESGOS'!$V$160="Baja",'MAPA DE RIESGOS'!$Z$160="Leve"),CONCATENATE("R",'MAPA DE RIESGOS'!$H$160),"")</f>
        <v/>
      </c>
      <c r="O35" s="335" t="str">
        <f>IF(AND('MAPA DE RIESGOS'!$V$166="Baja",'MAPA DE RIESGOS'!$Z$166="Leve"),CONCATENATE("R",'MAPA DE RIESGOS'!$H$166),"")</f>
        <v/>
      </c>
      <c r="P35" s="335" t="str">
        <f>IF(AND('MAPA DE RIESGOS'!$V$172="Baja",'MAPA DE RIESGOS'!$Z$172="Leve"),CONCATENATE("R",'MAPA DE RIESGOS'!$H$172),"")</f>
        <v/>
      </c>
      <c r="Q35" s="335" t="str">
        <f>IF(AND('MAPA DE RIESGOS'!$V$178="Baja",'MAPA DE RIESGOS'!$Z$178="Leve"),CONCATENATE("R",'MAPA DE RIESGOS'!$H$178),"")</f>
        <v/>
      </c>
      <c r="R35" s="335" t="str">
        <f>IF(AND('MAPA DE RIESGOS'!$V$184="Baja",'MAPA DE RIESGOS'!$Z$184="Leve"),CONCATENATE("R",'MAPA DE RIESGOS'!$H$184),"")</f>
        <v/>
      </c>
      <c r="S35" s="334" t="str">
        <f>IF(AND('MAPA DE RIESGOS'!$V$190="Baja",'MAPA DE RIESGOS'!$Z$190="Leve"),CONCATENATE("R",'MAPA DE RIESGOS'!$H$190),"")</f>
        <v/>
      </c>
      <c r="T35" s="320" t="str">
        <f>IF(AND('MAPA DE RIESGOS'!$V$136="Baja",'MAPA DE RIESGOS'!$Z$136="Menor"),CONCATENATE("R",'MAPA DE RIESGOS'!$H$136),"")</f>
        <v/>
      </c>
      <c r="U35" s="325" t="str">
        <f>IF(AND('MAPA DE RIESGOS'!$V$142="Baja",'MAPA DE RIESGOS'!$Z$142="Menor"),CONCATENATE("R",'MAPA DE RIESGOS'!$H$142),"")</f>
        <v/>
      </c>
      <c r="V35" s="325" t="str">
        <f>IF(AND('MAPA DE RIESGOS'!$V$148="Baja",'MAPA DE RIESGOS'!$Z$148="Menor"),CONCATENATE("R",'MAPA DE RIESGOS'!$H$148),"")</f>
        <v/>
      </c>
      <c r="W35" s="325" t="str">
        <f>IF(AND('MAPA DE RIESGOS'!$V$154="Baja",'MAPA DE RIESGOS'!$Z$154="Menor"),CONCATENATE("R",'MAPA DE RIESGOS'!$H$154),"")</f>
        <v/>
      </c>
      <c r="X35" s="325" t="str">
        <f>IF(AND('MAPA DE RIESGOS'!$V$160="Baja",'MAPA DE RIESGOS'!$Z$160="Menor"),CONCATENATE("R",'MAPA DE RIESGOS'!$H$160),"")</f>
        <v/>
      </c>
      <c r="Y35" s="325" t="str">
        <f>IF(AND('MAPA DE RIESGOS'!$V$166="Baja",'MAPA DE RIESGOS'!$Z$166="Menor"),CONCATENATE("R",'MAPA DE RIESGOS'!$H$166),"")</f>
        <v/>
      </c>
      <c r="Z35" s="325" t="str">
        <f>IF(AND('MAPA DE RIESGOS'!$V$172="Baja",'MAPA DE RIESGOS'!$Z$172="Menor"),CONCATENATE("R",'MAPA DE RIESGOS'!$H$172),"")</f>
        <v/>
      </c>
      <c r="AA35" s="325" t="str">
        <f>IF(AND('MAPA DE RIESGOS'!$V$178="Baja",'MAPA DE RIESGOS'!$Z$178="Menor"),CONCATENATE("R",'MAPA DE RIESGOS'!$H$178),"")</f>
        <v/>
      </c>
      <c r="AB35" s="325" t="str">
        <f>IF(AND('MAPA DE RIESGOS'!$V$184="Baja",'MAPA DE RIESGOS'!$Z$184="Menor"),CONCATENATE("R",'MAPA DE RIESGOS'!$H$184),"")</f>
        <v/>
      </c>
      <c r="AC35" s="323" t="str">
        <f>IF(AND('MAPA DE RIESGOS'!$V$190="Baja",'MAPA DE RIESGOS'!$Z$190="Menor"),CONCATENATE("R",'MAPA DE RIESGOS'!$H$190),"")</f>
        <v/>
      </c>
      <c r="AD35" s="320" t="str">
        <f>IF(AND('MAPA DE RIESGOS'!$V$136="Baja",'MAPA DE RIESGOS'!$Z$136="Moderado"),CONCATENATE("R",'MAPA DE RIESGOS'!$H$136),"")</f>
        <v/>
      </c>
      <c r="AE35" s="325" t="str">
        <f>IF(AND('MAPA DE RIESGOS'!$V$142="Baja",'MAPA DE RIESGOS'!$Z$142="Moderado"),CONCATENATE("R",'MAPA DE RIESGOS'!$H$142),"")</f>
        <v/>
      </c>
      <c r="AF35" s="325" t="str">
        <f>IF(AND('MAPA DE RIESGOS'!$V$148="Baja",'MAPA DE RIESGOS'!$Z$148="Moderado"),CONCATENATE("R",'MAPA DE RIESGOS'!$H$148),"")</f>
        <v/>
      </c>
      <c r="AG35" s="325" t="str">
        <f>IF(AND('MAPA DE RIESGOS'!$V$154="Baja",'MAPA DE RIESGOS'!$Z$154="Moderado"),CONCATENATE("R",'MAPA DE RIESGOS'!$H$154),"")</f>
        <v/>
      </c>
      <c r="AH35" s="325" t="str">
        <f>IF(AND('MAPA DE RIESGOS'!$V$160="Baja",'MAPA DE RIESGOS'!$Z$160="Moderado"),CONCATENATE("R",'MAPA DE RIESGOS'!$H$160),"")</f>
        <v/>
      </c>
      <c r="AI35" s="325" t="str">
        <f>IF(AND('MAPA DE RIESGOS'!$V$166="Baja",'MAPA DE RIESGOS'!$Z$166="Moderado"),CONCATENATE("R",'MAPA DE RIESGOS'!$H$166),"")</f>
        <v/>
      </c>
      <c r="AJ35" s="325" t="str">
        <f>IF(AND('MAPA DE RIESGOS'!$V$172="Baja",'MAPA DE RIESGOS'!$Z$172="Moderado"),CONCATENATE("R",'MAPA DE RIESGOS'!$H$172),"")</f>
        <v/>
      </c>
      <c r="AK35" s="325" t="str">
        <f>IF(AND('MAPA DE RIESGOS'!$V$178="Baja",'MAPA DE RIESGOS'!$Z$178="Moderado"),CONCATENATE("R",'MAPA DE RIESGOS'!$H$178),"")</f>
        <v/>
      </c>
      <c r="AL35" s="325" t="str">
        <f>IF(AND('MAPA DE RIESGOS'!$V$184="Baja",'MAPA DE RIESGOS'!$Z$184="Moderado"),CONCATENATE("R",'MAPA DE RIESGOS'!$H$184),"")</f>
        <v/>
      </c>
      <c r="AM35" s="323" t="str">
        <f>IF(AND('MAPA DE RIESGOS'!$V$190="Baja",'MAPA DE RIESGOS'!$Z$190="Moderado"),CONCATENATE("R",'MAPA DE RIESGOS'!$H$190),"")</f>
        <v/>
      </c>
      <c r="AN35" s="301" t="str">
        <f>IF(AND('MAPA DE RIESGOS'!$V$136="Baja",'MAPA DE RIESGOS'!$Z$136="Mayor"),CONCATENATE("R",'MAPA DE RIESGOS'!$H$136),"")</f>
        <v/>
      </c>
      <c r="AO35" s="311" t="str">
        <f>IF(AND('MAPA DE RIESGOS'!$V$142="Baja",'MAPA DE RIESGOS'!$Z$142="Mayor"),CONCATENATE("R",'MAPA DE RIESGOS'!$H$142),"")</f>
        <v/>
      </c>
      <c r="AP35" s="311" t="str">
        <f>IF(AND('MAPA DE RIESGOS'!$V$148="Baja",'MAPA DE RIESGOS'!$Z$148="Mayor"),CONCATENATE("R",'MAPA DE RIESGOS'!$H$148),"")</f>
        <v/>
      </c>
      <c r="AQ35" s="311" t="str">
        <f>IF(AND('MAPA DE RIESGOS'!$V$154="Baja",'MAPA DE RIESGOS'!$Z$154="Mayor"),CONCATENATE("R",'MAPA DE RIESGOS'!$H$154),"")</f>
        <v/>
      </c>
      <c r="AR35" s="311" t="str">
        <f>IF(AND('MAPA DE RIESGOS'!$V$160="Baja",'MAPA DE RIESGOS'!$Z$160="Mayor"),CONCATENATE("R",'MAPA DE RIESGOS'!$H$160),"")</f>
        <v/>
      </c>
      <c r="AS35" s="311" t="str">
        <f>IF(AND('MAPA DE RIESGOS'!$V$166="Baja",'MAPA DE RIESGOS'!$Z$166="Mayor"),CONCATENATE("R",'MAPA DE RIESGOS'!$H$166),"")</f>
        <v/>
      </c>
      <c r="AT35" s="311" t="str">
        <f>IF(AND('MAPA DE RIESGOS'!$V$172="Baja",'MAPA DE RIESGOS'!$Z$172="Mayor"),CONCATENATE("R",'MAPA DE RIESGOS'!$H$172),"")</f>
        <v/>
      </c>
      <c r="AU35" s="311" t="str">
        <f>IF(AND('MAPA DE RIESGOS'!$V$178="Baja",'MAPA DE RIESGOS'!$Z$178="Mayor"),CONCATENATE("R",'MAPA DE RIESGOS'!$H$178),"")</f>
        <v/>
      </c>
      <c r="AV35" s="311" t="str">
        <f>IF(AND('MAPA DE RIESGOS'!$V$184="Baja",'MAPA DE RIESGOS'!$Z$184="Mayor"),CONCATENATE("R",'MAPA DE RIESGOS'!$H$184),"")</f>
        <v/>
      </c>
      <c r="AW35" s="304" t="str">
        <f>IF(AND('MAPA DE RIESGOS'!$V$190="Baja",'MAPA DE RIESGOS'!$Z$190="Mayor"),CONCATENATE("R",'MAPA DE RIESGOS'!$H$190),"")</f>
        <v/>
      </c>
      <c r="AX35" s="307" t="str">
        <f>IF(AND('MAPA DE RIESGOS'!$V$136="Baja",'MAPA DE RIESGOS'!$Z$136="Catastrófico"),CONCATENATE("R",'MAPA DE RIESGOS'!$H$136),"")</f>
        <v/>
      </c>
      <c r="AY35" s="312" t="str">
        <f>IF(AND('MAPA DE RIESGOS'!$V$142="Baja",'MAPA DE RIESGOS'!$Z$142="Catastrófico"),CONCATENATE("R",'MAPA DE RIESGOS'!$H$142),"")</f>
        <v/>
      </c>
      <c r="AZ35" s="312" t="str">
        <f>IF(AND('MAPA DE RIESGOS'!$V$148="Baja",'MAPA DE RIESGOS'!$Z$148="Catastrófico"),CONCATENATE("R",'MAPA DE RIESGOS'!$H$148),"")</f>
        <v/>
      </c>
      <c r="BA35" s="312" t="str">
        <f>IF(AND('MAPA DE RIESGOS'!$V$154="Baja",'MAPA DE RIESGOS'!$Z$154="Catastrófico"),CONCATENATE("R",'MAPA DE RIESGOS'!$H$154),"")</f>
        <v/>
      </c>
      <c r="BB35" s="312" t="str">
        <f>IF(AND('MAPA DE RIESGOS'!$V$160="Baja",'MAPA DE RIESGOS'!$Z$160="Catastrófico"),CONCATENATE("R",'MAPA DE RIESGOS'!$H$160),"")</f>
        <v/>
      </c>
      <c r="BC35" s="312" t="str">
        <f>IF(AND('MAPA DE RIESGOS'!$V$166="Baja",'MAPA DE RIESGOS'!$Z$166="Catastrófico"),CONCATENATE("R",'MAPA DE RIESGOS'!$H$166),"")</f>
        <v/>
      </c>
      <c r="BD35" s="312" t="str">
        <f>IF(AND('MAPA DE RIESGOS'!$V$172="Baja",'MAPA DE RIESGOS'!$Z$172="Catastrófico"),CONCATENATE("R",'MAPA DE RIESGOS'!$H$172),"")</f>
        <v/>
      </c>
      <c r="BE35" s="312" t="str">
        <f>IF(AND('MAPA DE RIESGOS'!$V$178="Baja",'MAPA DE RIESGOS'!$Z$178="Catastrófico"),CONCATENATE("R",'MAPA DE RIESGOS'!$H$178),"")</f>
        <v/>
      </c>
      <c r="BF35" s="312" t="str">
        <f>IF(AND('MAPA DE RIESGOS'!$V$184="Baja",'MAPA DE RIESGOS'!$Z$184="Catastrófico"),CONCATENATE("R",'MAPA DE RIESGOS'!$H$184),"")</f>
        <v/>
      </c>
      <c r="BG35" s="310" t="str">
        <f>IF(AND('MAPA DE RIESGOS'!$V$190="Baja",'MAPA DE RIESGOS'!$Z$190="Catastrófico"),CONCATENATE("R",'MAPA DE RIESGOS'!$H$190),"")</f>
        <v/>
      </c>
      <c r="BH35" s="67"/>
      <c r="BI35" s="729"/>
      <c r="BJ35" s="730"/>
      <c r="BK35" s="730"/>
      <c r="BL35" s="730"/>
      <c r="BM35" s="730"/>
      <c r="BN35" s="731"/>
    </row>
    <row r="36" spans="2:66" ht="34.5" customHeight="1">
      <c r="B36" s="688"/>
      <c r="C36" s="688"/>
      <c r="D36" s="689"/>
      <c r="E36" s="693"/>
      <c r="F36" s="694"/>
      <c r="G36" s="694"/>
      <c r="H36" s="694"/>
      <c r="I36" s="694"/>
      <c r="J36" s="331" t="str">
        <f>IF(AND('MAPA DE RIESGOS'!$V$196="Baja",'MAPA DE RIESGOS'!$Z$196="Leve"),CONCATENATE("R",'MAPA DE RIESGOS'!$H$196),"")</f>
        <v/>
      </c>
      <c r="K36" s="335" t="str">
        <f>IF(AND('MAPA DE RIESGOS'!$V$202="Baja",'MAPA DE RIESGOS'!$Z$202="Leve"),CONCATENATE("R",'MAPA DE RIESGOS'!$H$202),"")</f>
        <v/>
      </c>
      <c r="L36" s="335" t="str">
        <f>IF(AND('MAPA DE RIESGOS'!$V$208="Baja",'MAPA DE RIESGOS'!$Z$208="Leve"),CONCATENATE("R",'MAPA DE RIESGOS'!$H$208),"")</f>
        <v/>
      </c>
      <c r="M36" s="335" t="str">
        <f>IF(AND('MAPA DE RIESGOS'!$V$214="Baja",'MAPA DE RIESGOS'!$Z$214="Leve"),CONCATENATE("R",'MAPA DE RIESGOS'!$H$214),"")</f>
        <v/>
      </c>
      <c r="N36" s="335" t="str">
        <f>IF(AND('MAPA DE RIESGOS'!$V$220="Baja",'MAPA DE RIESGOS'!$Z$220="Leve"),CONCATENATE("R",'MAPA DE RIESGOS'!$H$220),"")</f>
        <v/>
      </c>
      <c r="O36" s="335" t="str">
        <f>IF(AND('MAPA DE RIESGOS'!$V$226="Baja",'MAPA DE RIESGOS'!$Z$226="Leve"),CONCATENATE("R",'MAPA DE RIESGOS'!$H$226),"")</f>
        <v/>
      </c>
      <c r="P36" s="335" t="str">
        <f>IF(AND('MAPA DE RIESGOS'!$V$232="Baja",'MAPA DE RIESGOS'!$Z$232="Leve"),CONCATENATE("R",'MAPA DE RIESGOS'!$H$232),"")</f>
        <v/>
      </c>
      <c r="Q36" s="335" t="str">
        <f>IF(AND('MAPA DE RIESGOS'!$V$238="Baja",'MAPA DE RIESGOS'!$Z$238="Leve"),CONCATENATE("R",'MAPA DE RIESGOS'!$H$238),"")</f>
        <v/>
      </c>
      <c r="R36" s="335" t="str">
        <f>IF(AND('MAPA DE RIESGOS'!$V$244="Baja",'MAPA DE RIESGOS'!$Z$244="Leve"),CONCATENATE("R",'MAPA DE RIESGOS'!$H$244),"")</f>
        <v/>
      </c>
      <c r="S36" s="334" t="str">
        <f>IF(AND('MAPA DE RIESGOS'!$V$250="Baja",'MAPA DE RIESGOS'!$Z$250="Leve"),CONCATENATE("R",'MAPA DE RIESGOS'!$H$250),"")</f>
        <v/>
      </c>
      <c r="T36" s="320" t="str">
        <f>IF(AND('MAPA DE RIESGOS'!$V$196="Baja",'MAPA DE RIESGOS'!$Z$196="Menor"),CONCATENATE("R",'MAPA DE RIESGOS'!$H$196),"")</f>
        <v/>
      </c>
      <c r="U36" s="325" t="str">
        <f>IF(AND('MAPA DE RIESGOS'!$V$202="Baja",'MAPA DE RIESGOS'!$Z$202="Menor"),CONCATENATE("R",'MAPA DE RIESGOS'!$H$202),"")</f>
        <v/>
      </c>
      <c r="V36" s="325" t="str">
        <f>IF(AND('MAPA DE RIESGOS'!$V$208="Baja",'MAPA DE RIESGOS'!$Z$208="Menor"),CONCATENATE("R",'MAPA DE RIESGOS'!$H$208),"")</f>
        <v/>
      </c>
      <c r="W36" s="325" t="str">
        <f>IF(AND('MAPA DE RIESGOS'!$V$214="Baja",'MAPA DE RIESGOS'!$Z$214="Menor"),CONCATENATE("R",'MAPA DE RIESGOS'!$H$214),"")</f>
        <v/>
      </c>
      <c r="X36" s="325" t="str">
        <f>IF(AND('MAPA DE RIESGOS'!$V$220="Baja",'MAPA DE RIESGOS'!$Z$220="Menor"),CONCATENATE("R",'MAPA DE RIESGOS'!$H$220),"")</f>
        <v/>
      </c>
      <c r="Y36" s="325" t="str">
        <f>IF(AND('MAPA DE RIESGOS'!$V$226="Baja",'MAPA DE RIESGOS'!$Z$226="Menor"),CONCATENATE("R",'MAPA DE RIESGOS'!$H$226),"")</f>
        <v/>
      </c>
      <c r="Z36" s="325" t="str">
        <f>IF(AND('MAPA DE RIESGOS'!$V$232="Baja",'MAPA DE RIESGOS'!$Z$232="Menor"),CONCATENATE("R",'MAPA DE RIESGOS'!$H$232),"")</f>
        <v/>
      </c>
      <c r="AA36" s="325" t="str">
        <f>IF(AND('MAPA DE RIESGOS'!$V$238="Baja",'MAPA DE RIESGOS'!$Z$238="Menor"),CONCATENATE("R",'MAPA DE RIESGOS'!$H$238),"")</f>
        <v/>
      </c>
      <c r="AB36" s="325" t="str">
        <f>IF(AND('MAPA DE RIESGOS'!$V$244="Baja",'MAPA DE RIESGOS'!$Z$244="Menor"),CONCATENATE("R",'MAPA DE RIESGOS'!$H$244),"")</f>
        <v/>
      </c>
      <c r="AC36" s="323" t="str">
        <f>IF(AND('MAPA DE RIESGOS'!$V$250="Baja",'MAPA DE RIESGOS'!$Z$250="Menor"),CONCATENATE("R",'MAPA DE RIESGOS'!$H$250),"")</f>
        <v/>
      </c>
      <c r="AD36" s="320" t="str">
        <f>IF(AND('MAPA DE RIESGOS'!$V$196="Baja",'MAPA DE RIESGOS'!$Z$196="Moderado"),CONCATENATE("R",'MAPA DE RIESGOS'!$H$196),"")</f>
        <v/>
      </c>
      <c r="AE36" s="325" t="str">
        <f>IF(AND('MAPA DE RIESGOS'!$V$202="Baja",'MAPA DE RIESGOS'!$Z$202="Moderado"),CONCATENATE("R",'MAPA DE RIESGOS'!$H$202),"")</f>
        <v/>
      </c>
      <c r="AF36" s="325" t="str">
        <f>IF(AND('MAPA DE RIESGOS'!$V$208="Baja",'MAPA DE RIESGOS'!$Z$208="Moderado"),CONCATENATE("R",'MAPA DE RIESGOS'!$H$208),"")</f>
        <v/>
      </c>
      <c r="AG36" s="325" t="str">
        <f>IF(AND('MAPA DE RIESGOS'!$V$214="Baja",'MAPA DE RIESGOS'!$Z$214="Moderado"),CONCATENATE("R",'MAPA DE RIESGOS'!$H$214),"")</f>
        <v/>
      </c>
      <c r="AH36" s="325" t="str">
        <f>IF(AND('MAPA DE RIESGOS'!$V$220="Baja",'MAPA DE RIESGOS'!$Z$220="Moderado"),CONCATENATE("R",'MAPA DE RIESGOS'!$H$220),"")</f>
        <v/>
      </c>
      <c r="AI36" s="325" t="str">
        <f>IF(AND('MAPA DE RIESGOS'!$V$226="Baja",'MAPA DE RIESGOS'!$Z$226="Moderado"),CONCATENATE("R",'MAPA DE RIESGOS'!$H$226),"")</f>
        <v/>
      </c>
      <c r="AJ36" s="325" t="str">
        <f>IF(AND('MAPA DE RIESGOS'!$V$232="Baja",'MAPA DE RIESGOS'!$Z$232="Moderado"),CONCATENATE("R",'MAPA DE RIESGOS'!$H$232),"")</f>
        <v/>
      </c>
      <c r="AK36" s="325" t="str">
        <f>IF(AND('MAPA DE RIESGOS'!$V$238="Baja",'MAPA DE RIESGOS'!$Z$238="Moderado"),CONCATENATE("R",'MAPA DE RIESGOS'!$H$238),"")</f>
        <v/>
      </c>
      <c r="AL36" s="325" t="str">
        <f>IF(AND('MAPA DE RIESGOS'!$V$244="Baja",'MAPA DE RIESGOS'!$Z$244="Moderado"),CONCATENATE("R",'MAPA DE RIESGOS'!$H$244),"")</f>
        <v/>
      </c>
      <c r="AM36" s="323" t="str">
        <f>IF(AND('MAPA DE RIESGOS'!$V$250="Baja",'MAPA DE RIESGOS'!$Z$250="Moderado"),CONCATENATE("R",'MAPA DE RIESGOS'!$H$250),"")</f>
        <v/>
      </c>
      <c r="AN36" s="301" t="str">
        <f>IF(AND('MAPA DE RIESGOS'!$V$196="Baja",'MAPA DE RIESGOS'!$Z$196="Mayor"),CONCATENATE("R",'MAPA DE RIESGOS'!$H$196),"")</f>
        <v/>
      </c>
      <c r="AO36" s="311" t="str">
        <f>IF(AND('MAPA DE RIESGOS'!$V$202="Baja",'MAPA DE RIESGOS'!$Z$202="Mayor"),CONCATENATE("R",'MAPA DE RIESGOS'!$H$202),"")</f>
        <v/>
      </c>
      <c r="AP36" s="311" t="str">
        <f>IF(AND('MAPA DE RIESGOS'!$V$208="Baja",'MAPA DE RIESGOS'!$Z$208="Mayor"),CONCATENATE("R",'MAPA DE RIESGOS'!$H$208),"")</f>
        <v/>
      </c>
      <c r="AQ36" s="311" t="str">
        <f>IF(AND('MAPA DE RIESGOS'!$V$214="Baja",'MAPA DE RIESGOS'!$Z$214="Mayor"),CONCATENATE("R",'MAPA DE RIESGOS'!$H$214),"")</f>
        <v/>
      </c>
      <c r="AR36" s="311" t="str">
        <f>IF(AND('MAPA DE RIESGOS'!$V$220="Baja",'MAPA DE RIESGOS'!$Z$220="Mayor"),CONCATENATE("R",'MAPA DE RIESGOS'!$H$220),"")</f>
        <v/>
      </c>
      <c r="AS36" s="311" t="str">
        <f>IF(AND('MAPA DE RIESGOS'!$V$226="Baja",'MAPA DE RIESGOS'!$Z$226="Mayor"),CONCATENATE("R",'MAPA DE RIESGOS'!$H$226),"")</f>
        <v/>
      </c>
      <c r="AT36" s="311" t="str">
        <f>IF(AND('MAPA DE RIESGOS'!$V$232="Baja",'MAPA DE RIESGOS'!$Z$232="Mayor"),CONCATENATE("R",'MAPA DE RIESGOS'!$H$232),"")</f>
        <v/>
      </c>
      <c r="AU36" s="311" t="str">
        <f>IF(AND('MAPA DE RIESGOS'!$V$238="Baja",'MAPA DE RIESGOS'!$Z$238="Mayor"),CONCATENATE("R",'MAPA DE RIESGOS'!$H$238),"")</f>
        <v/>
      </c>
      <c r="AV36" s="311" t="str">
        <f>IF(AND('MAPA DE RIESGOS'!$V$244="Baja",'MAPA DE RIESGOS'!$Z$244="Mayor"),CONCATENATE("R",'MAPA DE RIESGOS'!$H$244),"")</f>
        <v/>
      </c>
      <c r="AW36" s="304" t="str">
        <f>IF(AND('MAPA DE RIESGOS'!$V$250="Baja",'MAPA DE RIESGOS'!$Z$250="Mayor"),CONCATENATE("R",'MAPA DE RIESGOS'!$H$250),"")</f>
        <v/>
      </c>
      <c r="AX36" s="307" t="str">
        <f>IF(AND('MAPA DE RIESGOS'!$V$196="Baja",'MAPA DE RIESGOS'!$Z$196="Catastrófico"),CONCATENATE("R",'MAPA DE RIESGOS'!$H$196),"")</f>
        <v/>
      </c>
      <c r="AY36" s="312" t="str">
        <f>IF(AND('MAPA DE RIESGOS'!$V$202="Baja",'MAPA DE RIESGOS'!$Z$202="Catastrófico"),CONCATENATE("R",'MAPA DE RIESGOS'!$H$202),"")</f>
        <v/>
      </c>
      <c r="AZ36" s="312" t="str">
        <f>IF(AND('MAPA DE RIESGOS'!$V$208="Baja",'MAPA DE RIESGOS'!$Z$208="Catastrófico"),CONCATENATE("R",'MAPA DE RIESGOS'!$H$208),"")</f>
        <v/>
      </c>
      <c r="BA36" s="312" t="str">
        <f>IF(AND('MAPA DE RIESGOS'!$V$214="Baja",'MAPA DE RIESGOS'!$Z$214="Catastrófico"),CONCATENATE("R",'MAPA DE RIESGOS'!$H$214),"")</f>
        <v/>
      </c>
      <c r="BB36" s="312" t="str">
        <f>IF(AND('MAPA DE RIESGOS'!$V$220="Baja",'MAPA DE RIESGOS'!$Z$220="Catastrófico"),CONCATENATE("R",'MAPA DE RIESGOS'!$H$220),"")</f>
        <v/>
      </c>
      <c r="BC36" s="312" t="str">
        <f>IF(AND('MAPA DE RIESGOS'!$V$226="Baja",'MAPA DE RIESGOS'!$Z$226="Catastrófico"),CONCATENATE("R",'MAPA DE RIESGOS'!$H$226),"")</f>
        <v/>
      </c>
      <c r="BD36" s="312" t="str">
        <f>IF(AND('MAPA DE RIESGOS'!$V$232="Baja",'MAPA DE RIESGOS'!$Z$232="Catastrófico"),CONCATENATE("R",'MAPA DE RIESGOS'!$H$232),"")</f>
        <v/>
      </c>
      <c r="BE36" s="312" t="str">
        <f>IF(AND('MAPA DE RIESGOS'!$V$238="Baja",'MAPA DE RIESGOS'!$Z$238="Catastrófico"),CONCATENATE("R",'MAPA DE RIESGOS'!$H$238),"")</f>
        <v/>
      </c>
      <c r="BF36" s="312" t="str">
        <f>IF(AND('MAPA DE RIESGOS'!$V$244="Baja",'MAPA DE RIESGOS'!$Z$244="Catastrófico"),CONCATENATE("R",'MAPA DE RIESGOS'!$H$244),"")</f>
        <v/>
      </c>
      <c r="BG36" s="310" t="str">
        <f>IF(AND('MAPA DE RIESGOS'!$V$250="Baja",'MAPA DE RIESGOS'!$Z$250="Catastrófico"),CONCATENATE("R",'MAPA DE RIESGOS'!$H$250),"")</f>
        <v/>
      </c>
      <c r="BH36" s="67"/>
      <c r="BI36" s="729"/>
      <c r="BJ36" s="730"/>
      <c r="BK36" s="730"/>
      <c r="BL36" s="730"/>
      <c r="BM36" s="730"/>
      <c r="BN36" s="731"/>
    </row>
    <row r="37" spans="2:66" ht="34.5" customHeight="1">
      <c r="B37" s="688"/>
      <c r="C37" s="688"/>
      <c r="D37" s="689"/>
      <c r="E37" s="693"/>
      <c r="F37" s="694"/>
      <c r="G37" s="694"/>
      <c r="H37" s="694"/>
      <c r="I37" s="694"/>
      <c r="J37" s="331" t="str">
        <f>IF(AND('MAPA DE RIESGOS'!$V$256="Baja",'MAPA DE RIESGOS'!$Z$256="Leve"),CONCATENATE("R",'MAPA DE RIESGOS'!$H$256),"")</f>
        <v/>
      </c>
      <c r="K37" s="335" t="str">
        <f>IF(AND('MAPA DE RIESGOS'!$V$262="Baja",'MAPA DE RIESGOS'!$Z$262="Leve"),CONCATENATE("R",'MAPA DE RIESGOS'!$H$262),"")</f>
        <v/>
      </c>
      <c r="L37" s="335" t="str">
        <f>IF(AND('MAPA DE RIESGOS'!$V$268="Baja",'MAPA DE RIESGOS'!$Z$268="Leve"),CONCATENATE("R",'MAPA DE RIESGOS'!$H$268),"")</f>
        <v/>
      </c>
      <c r="M37" s="335" t="str">
        <f>IF(AND('MAPA DE RIESGOS'!$V$274="Baja",'MAPA DE RIESGOS'!$Z$274="Leve"),CONCATENATE("R",'MAPA DE RIESGOS'!$H$274),"")</f>
        <v/>
      </c>
      <c r="N37" s="335" t="str">
        <f>IF(AND('MAPA DE RIESGOS'!$V$280="Baja",'MAPA DE RIESGOS'!$Z$280="Leve"),CONCATENATE("R",'MAPA DE RIESGOS'!$H$280),"")</f>
        <v/>
      </c>
      <c r="O37" s="335" t="str">
        <f>IF(AND('MAPA DE RIESGOS'!$V$286="Baja",'MAPA DE RIESGOS'!$Z$286="Leve"),CONCATENATE("R",'MAPA DE RIESGOS'!$H$286),"")</f>
        <v/>
      </c>
      <c r="P37" s="335" t="str">
        <f>IF(AND('MAPA DE RIESGOS'!$V$292="Baja",'MAPA DE RIESGOS'!$Z$292="Leve"),CONCATENATE("R",'MAPA DE RIESGOS'!$H$292),"")</f>
        <v/>
      </c>
      <c r="Q37" s="335" t="str">
        <f>IF(AND('MAPA DE RIESGOS'!$V$298="Baja",'MAPA DE RIESGOS'!$Z$298="Leve"),CONCATENATE("R",'MAPA DE RIESGOS'!$H$298),"")</f>
        <v/>
      </c>
      <c r="R37" s="335" t="str">
        <f>IF(AND('MAPA DE RIESGOS'!$V$304="Baja",'MAPA DE RIESGOS'!$Z$304="Leve"),CONCATENATE("R",'MAPA DE RIESGOS'!$H$304),"")</f>
        <v/>
      </c>
      <c r="S37" s="334" t="str">
        <f>IF(AND('MAPA DE RIESGOS'!$V$310="Baja",'MAPA DE RIESGOS'!$Z$310="Leve"),CONCATENATE("R",'MAPA DE RIESGOS'!$H$310),"")</f>
        <v/>
      </c>
      <c r="T37" s="320" t="str">
        <f>IF(AND('MAPA DE RIESGOS'!$V$256="Baja",'MAPA DE RIESGOS'!$Z$256="Menor"),CONCATENATE("R",'MAPA DE RIESGOS'!$H$256),"")</f>
        <v/>
      </c>
      <c r="U37" s="325" t="str">
        <f>IF(AND('MAPA DE RIESGOS'!$V$262="Baja",'MAPA DE RIESGOS'!$Z$262="Menor"),CONCATENATE("R",'MAPA DE RIESGOS'!$H$262),"")</f>
        <v/>
      </c>
      <c r="V37" s="325" t="str">
        <f>IF(AND('MAPA DE RIESGOS'!$V$268="Baja",'MAPA DE RIESGOS'!$Z$268="Menor"),CONCATENATE("R",'MAPA DE RIESGOS'!$H$268),"")</f>
        <v/>
      </c>
      <c r="W37" s="325" t="str">
        <f>IF(AND('MAPA DE RIESGOS'!$V$274="Baja",'MAPA DE RIESGOS'!$Z$274="Menor"),CONCATENATE("R",'MAPA DE RIESGOS'!$H$274),"")</f>
        <v/>
      </c>
      <c r="X37" s="325" t="str">
        <f>IF(AND('MAPA DE RIESGOS'!$V$280="Baja",'MAPA DE RIESGOS'!$Z$280="Menor"),CONCATENATE("R",'MAPA DE RIESGOS'!$H$280),"")</f>
        <v/>
      </c>
      <c r="Y37" s="325" t="str">
        <f>IF(AND('MAPA DE RIESGOS'!$V$286="Baja",'MAPA DE RIESGOS'!$Z$286="Menor"),CONCATENATE("R",'MAPA DE RIESGOS'!$H$286),"")</f>
        <v/>
      </c>
      <c r="Z37" s="325" t="str">
        <f>IF(AND('MAPA DE RIESGOS'!$V$292="Baja",'MAPA DE RIESGOS'!$Z$292="Menor"),CONCATENATE("R",'MAPA DE RIESGOS'!$H$292),"")</f>
        <v/>
      </c>
      <c r="AA37" s="325" t="str">
        <f>IF(AND('MAPA DE RIESGOS'!$V$298="Baja",'MAPA DE RIESGOS'!$Z$298="Menor"),CONCATENATE("R",'MAPA DE RIESGOS'!$H$298),"")</f>
        <v/>
      </c>
      <c r="AB37" s="325" t="str">
        <f>IF(AND('MAPA DE RIESGOS'!$V$304="Baja",'MAPA DE RIESGOS'!$Z$304="Menor"),CONCATENATE("R",'MAPA DE RIESGOS'!$H$304),"")</f>
        <v/>
      </c>
      <c r="AC37" s="323" t="str">
        <f>IF(AND('MAPA DE RIESGOS'!$V$310="Baja",'MAPA DE RIESGOS'!$Z$310="Menor"),CONCATENATE("R",'MAPA DE RIESGOS'!$H$310),"")</f>
        <v/>
      </c>
      <c r="AD37" s="320" t="str">
        <f>IF(AND('MAPA DE RIESGOS'!$V$256="Baja",'MAPA DE RIESGOS'!$Z$256="Moderado"),CONCATENATE("R",'MAPA DE RIESGOS'!$H$256),"")</f>
        <v/>
      </c>
      <c r="AE37" s="325" t="str">
        <f>IF(AND('MAPA DE RIESGOS'!$V$262="Baja",'MAPA DE RIESGOS'!$Z$262="Moderado"),CONCATENATE("R",'MAPA DE RIESGOS'!$H$262),"")</f>
        <v/>
      </c>
      <c r="AF37" s="325" t="str">
        <f>IF(AND('MAPA DE RIESGOS'!$V$268="Baja",'MAPA DE RIESGOS'!$Z$268="Moderado"),CONCATENATE("R",'MAPA DE RIESGOS'!$H$268),"")</f>
        <v/>
      </c>
      <c r="AG37" s="325" t="str">
        <f>IF(AND('MAPA DE RIESGOS'!$V$274="Baja",'MAPA DE RIESGOS'!$Z$274="Moderado"),CONCATENATE("R",'MAPA DE RIESGOS'!$H$274),"")</f>
        <v/>
      </c>
      <c r="AH37" s="325" t="str">
        <f>IF(AND('MAPA DE RIESGOS'!$V$280="Baja",'MAPA DE RIESGOS'!$Z$280="Moderado"),CONCATENATE("R",'MAPA DE RIESGOS'!$H$280),"")</f>
        <v/>
      </c>
      <c r="AI37" s="325" t="str">
        <f>IF(AND('MAPA DE RIESGOS'!$V$286="Baja",'MAPA DE RIESGOS'!$Z$286="Moderado"),CONCATENATE("R",'MAPA DE RIESGOS'!$H$286),"")</f>
        <v/>
      </c>
      <c r="AJ37" s="325" t="str">
        <f>IF(AND('MAPA DE RIESGOS'!$V$292="Baja",'MAPA DE RIESGOS'!$Z$292="Moderado"),CONCATENATE("R",'MAPA DE RIESGOS'!$H$292),"")</f>
        <v>R47</v>
      </c>
      <c r="AK37" s="325" t="str">
        <f>IF(AND('MAPA DE RIESGOS'!$V$298="Baja",'MAPA DE RIESGOS'!$Z$298="Moderado"),CONCATENATE("R",'MAPA DE RIESGOS'!$H$298),"")</f>
        <v>R48</v>
      </c>
      <c r="AL37" s="325" t="str">
        <f>IF(AND('MAPA DE RIESGOS'!$V$304="Baja",'MAPA DE RIESGOS'!$Z$304="Moderado"),CONCATENATE("R",'MAPA DE RIESGOS'!$H$304),"")</f>
        <v>R49</v>
      </c>
      <c r="AM37" s="323" t="str">
        <f>IF(AND('MAPA DE RIESGOS'!$V$310="Baja",'MAPA DE RIESGOS'!$Z$310="Moderado"),CONCATENATE("R",'MAPA DE RIESGOS'!$H$310),"")</f>
        <v/>
      </c>
      <c r="AN37" s="301" t="str">
        <f>IF(AND('MAPA DE RIESGOS'!$V$256="Baja",'MAPA DE RIESGOS'!$Z$256="Mayor"),CONCATENATE("R",'MAPA DE RIESGOS'!$H$256),"")</f>
        <v/>
      </c>
      <c r="AO37" s="311" t="str">
        <f>IF(AND('MAPA DE RIESGOS'!$V$262="Baja",'MAPA DE RIESGOS'!$Z$262="Mayor"),CONCATENATE("R",'MAPA DE RIESGOS'!$H$262),"")</f>
        <v/>
      </c>
      <c r="AP37" s="311" t="str">
        <f>IF(AND('MAPA DE RIESGOS'!$V$268="Baja",'MAPA DE RIESGOS'!$Z$268="Mayor"),CONCATENATE("R",'MAPA DE RIESGOS'!$H$268),"")</f>
        <v/>
      </c>
      <c r="AQ37" s="311" t="str">
        <f>IF(AND('MAPA DE RIESGOS'!$V$274="Baja",'MAPA DE RIESGOS'!$Z$274="Mayor"),CONCATENATE("R",'MAPA DE RIESGOS'!$H$274),"")</f>
        <v/>
      </c>
      <c r="AR37" s="311" t="str">
        <f>IF(AND('MAPA DE RIESGOS'!$V$280="Baja",'MAPA DE RIESGOS'!$Z$280="Mayor"),CONCATENATE("R",'MAPA DE RIESGOS'!$H$280),"")</f>
        <v/>
      </c>
      <c r="AS37" s="311" t="str">
        <f>IF(AND('MAPA DE RIESGOS'!$V$286="Baja",'MAPA DE RIESGOS'!$Z$286="Mayor"),CONCATENATE("R",'MAPA DE RIESGOS'!$H$286),"")</f>
        <v/>
      </c>
      <c r="AT37" s="311" t="str">
        <f>IF(AND('MAPA DE RIESGOS'!$V$292="Baja",'MAPA DE RIESGOS'!$Z$292="Mayor"),CONCATENATE("R",'MAPA DE RIESGOS'!$H$292),"")</f>
        <v/>
      </c>
      <c r="AU37" s="311" t="str">
        <f>IF(AND('MAPA DE RIESGOS'!$V$298="Baja",'MAPA DE RIESGOS'!$Z$298="Mayor"),CONCATENATE("R",'MAPA DE RIESGOS'!$H$298),"")</f>
        <v/>
      </c>
      <c r="AV37" s="311" t="str">
        <f>IF(AND('MAPA DE RIESGOS'!$V$304="Baja",'MAPA DE RIESGOS'!$Z$304="Mayor"),CONCATENATE("R",'MAPA DE RIESGOS'!$H$304),"")</f>
        <v/>
      </c>
      <c r="AW37" s="304" t="str">
        <f>IF(AND('MAPA DE RIESGOS'!$V$310="Baja",'MAPA DE RIESGOS'!$Z$310="Mayor"),CONCATENATE("R",'MAPA DE RIESGOS'!$H$310),"")</f>
        <v/>
      </c>
      <c r="AX37" s="307" t="str">
        <f>IF(AND('MAPA DE RIESGOS'!$V$256="Baja",'MAPA DE RIESGOS'!$Z$256="Catastrófico"),CONCATENATE("R",'MAPA DE RIESGOS'!$H$256),"")</f>
        <v/>
      </c>
      <c r="AY37" s="312" t="str">
        <f>IF(AND('MAPA DE RIESGOS'!$V$262="Baja",'MAPA DE RIESGOS'!$Z$262="Catastrófico"),CONCATENATE("R",'MAPA DE RIESGOS'!$H$262),"")</f>
        <v/>
      </c>
      <c r="AZ37" s="312" t="str">
        <f>IF(AND('MAPA DE RIESGOS'!$V$268="Baja",'MAPA DE RIESGOS'!$Z$268="Catastrófico"),CONCATENATE("R",'MAPA DE RIESGOS'!$H$268),"")</f>
        <v/>
      </c>
      <c r="BA37" s="312" t="str">
        <f>IF(AND('MAPA DE RIESGOS'!$V$274="Baja",'MAPA DE RIESGOS'!$Z$274="Catastrófico"),CONCATENATE("R",'MAPA DE RIESGOS'!$H$274),"")</f>
        <v/>
      </c>
      <c r="BB37" s="312" t="str">
        <f>IF(AND('MAPA DE RIESGOS'!$V$280="Baja",'MAPA DE RIESGOS'!$Z$280="Catastrófico"),CONCATENATE("R",'MAPA DE RIESGOS'!$H$280),"")</f>
        <v/>
      </c>
      <c r="BC37" s="312" t="str">
        <f>IF(AND('MAPA DE RIESGOS'!$V$286="Baja",'MAPA DE RIESGOS'!$Z$286="Catastrófico"),CONCATENATE("R",'MAPA DE RIESGOS'!$H$286),"")</f>
        <v/>
      </c>
      <c r="BD37" s="312" t="str">
        <f>IF(AND('MAPA DE RIESGOS'!$V$292="Baja",'MAPA DE RIESGOS'!$Z$292="Catastrófico"),CONCATENATE("R",'MAPA DE RIESGOS'!$H$292),"")</f>
        <v/>
      </c>
      <c r="BE37" s="312" t="str">
        <f>IF(AND('MAPA DE RIESGOS'!$V$298="Baja",'MAPA DE RIESGOS'!$Z$298="Catastrófico"),CONCATENATE("R",'MAPA DE RIESGOS'!$H$298),"")</f>
        <v/>
      </c>
      <c r="BF37" s="312" t="str">
        <f>IF(AND('MAPA DE RIESGOS'!$V$304="Baja",'MAPA DE RIESGOS'!$Z$304="Catastrófico"),CONCATENATE("R",'MAPA DE RIESGOS'!$H$304),"")</f>
        <v/>
      </c>
      <c r="BG37" s="310" t="str">
        <f>IF(AND('MAPA DE RIESGOS'!$V$310="Baja",'MAPA DE RIESGOS'!$Z$310="Catastrófico"),CONCATENATE("R",'MAPA DE RIESGOS'!$H$310),"")</f>
        <v/>
      </c>
      <c r="BH37" s="67"/>
      <c r="BI37" s="729"/>
      <c r="BJ37" s="730"/>
      <c r="BK37" s="730"/>
      <c r="BL37" s="730"/>
      <c r="BM37" s="730"/>
      <c r="BN37" s="731"/>
    </row>
    <row r="38" spans="2:66" ht="34.5" customHeight="1">
      <c r="B38" s="688"/>
      <c r="C38" s="688"/>
      <c r="D38" s="689"/>
      <c r="E38" s="693"/>
      <c r="F38" s="694"/>
      <c r="G38" s="694"/>
      <c r="H38" s="694"/>
      <c r="I38" s="694"/>
      <c r="J38" s="331" t="str">
        <f>IF(AND('MAPA DE RIESGOS'!$V$316="Baja",'MAPA DE RIESGOS'!$Z$316="Leve"),CONCATENATE("R",'MAPA DE RIESGOS'!$H$316),"")</f>
        <v/>
      </c>
      <c r="K38" s="335" t="str">
        <f>IF(AND('MAPA DE RIESGOS'!$V$322="Baja",'MAPA DE RIESGOS'!$Z$322="Leve"),CONCATENATE("R",'MAPA DE RIESGOS'!$H$322),"")</f>
        <v/>
      </c>
      <c r="L38" s="335" t="str">
        <f>IF(AND('MAPA DE RIESGOS'!$V$328="Baja",'MAPA DE RIESGOS'!$Z$328="Leve"),CONCATENATE("R",'MAPA DE RIESGOS'!$H$328),"")</f>
        <v/>
      </c>
      <c r="M38" s="335" t="str">
        <f>IF(AND('MAPA DE RIESGOS'!$V$334="Baja",'MAPA DE RIESGOS'!$Z$334="Leve"),CONCATENATE("R",'MAPA DE RIESGOS'!$H$334),"")</f>
        <v/>
      </c>
      <c r="N38" s="335" t="str">
        <f>IF(AND('MAPA DE RIESGOS'!$V$340="Baja",'MAPA DE RIESGOS'!$Z$340="Leve"),CONCATENATE("R",'MAPA DE RIESGOS'!$H$340),"")</f>
        <v/>
      </c>
      <c r="O38" s="335" t="str">
        <f>IF(AND('MAPA DE RIESGOS'!$V$346="Baja",'MAPA DE RIESGOS'!$Z$346="Leve"),CONCATENATE("R",'MAPA DE RIESGOS'!$H$346),"")</f>
        <v/>
      </c>
      <c r="P38" s="335" t="str">
        <f>IF(AND('MAPA DE RIESGOS'!$V$352="Baja",'MAPA DE RIESGOS'!$Z$352="Leve"),CONCATENATE("R",'MAPA DE RIESGOS'!$H$352),"")</f>
        <v/>
      </c>
      <c r="Q38" s="335" t="str">
        <f>IF(AND('MAPA DE RIESGOS'!$V$358="Baja",'MAPA DE RIESGOS'!$Z$358="Leve"),CONCATENATE("R",'MAPA DE RIESGOS'!$H$358),"")</f>
        <v/>
      </c>
      <c r="R38" s="335" t="str">
        <f>IF(AND('MAPA DE RIESGOS'!$V$364="Baja",'MAPA DE RIESGOS'!$Z$364="Leve"),CONCATENATE("R",'MAPA DE RIESGOS'!$H$364),"")</f>
        <v/>
      </c>
      <c r="S38" s="334" t="str">
        <f>IF(AND('MAPA DE RIESGOS'!$V$370="Baja",'MAPA DE RIESGOS'!$Z$370="Leve"),CONCATENATE("R",'MAPA DE RIESGOS'!$H$370),"")</f>
        <v/>
      </c>
      <c r="T38" s="320" t="str">
        <f>IF(AND('MAPA DE RIESGOS'!$V$316="Baja",'MAPA DE RIESGOS'!$Z$316="Menor"),CONCATENATE("R",'MAPA DE RIESGOS'!$H$316),"")</f>
        <v/>
      </c>
      <c r="U38" s="325" t="str">
        <f>IF(AND('MAPA DE RIESGOS'!$V$322="Baja",'MAPA DE RIESGOS'!$Z$322="Menor"),CONCATENATE("R",'MAPA DE RIESGOS'!$H$322),"")</f>
        <v/>
      </c>
      <c r="V38" s="325" t="str">
        <f>IF(AND('MAPA DE RIESGOS'!$V$328="Baja",'MAPA DE RIESGOS'!$Z$328="Menor"),CONCATENATE("R",'MAPA DE RIESGOS'!$H$328),"")</f>
        <v/>
      </c>
      <c r="W38" s="325" t="str">
        <f>IF(AND('MAPA DE RIESGOS'!$V$334="Baja",'MAPA DE RIESGOS'!$Z$334="Menor"),CONCATENATE("R",'MAPA DE RIESGOS'!$H$334),"")</f>
        <v/>
      </c>
      <c r="X38" s="325" t="str">
        <f>IF(AND('MAPA DE RIESGOS'!$V$340="Baja",'MAPA DE RIESGOS'!$Z$340="Menor"),CONCATENATE("R",'MAPA DE RIESGOS'!$H$340),"")</f>
        <v/>
      </c>
      <c r="Y38" s="325" t="str">
        <f>IF(AND('MAPA DE RIESGOS'!$V$346="Baja",'MAPA DE RIESGOS'!$Z$346="Menor"),CONCATENATE("R",'MAPA DE RIESGOS'!$H$346),"")</f>
        <v/>
      </c>
      <c r="Z38" s="325" t="str">
        <f>IF(AND('MAPA DE RIESGOS'!$V$352="Baja",'MAPA DE RIESGOS'!$Z$352="Menor"),CONCATENATE("R",'MAPA DE RIESGOS'!$H$352),"")</f>
        <v/>
      </c>
      <c r="AA38" s="325" t="str">
        <f>IF(AND('MAPA DE RIESGOS'!$V$358="Baja",'MAPA DE RIESGOS'!$Z$358="Menor"),CONCATENATE("R",'MAPA DE RIESGOS'!$H$358),"")</f>
        <v/>
      </c>
      <c r="AB38" s="325" t="str">
        <f>IF(AND('MAPA DE RIESGOS'!$V$364="Baja",'MAPA DE RIESGOS'!$Z$364="Menor"),CONCATENATE("R",'MAPA DE RIESGOS'!$H$364),"")</f>
        <v/>
      </c>
      <c r="AC38" s="323" t="str">
        <f>IF(AND('MAPA DE RIESGOS'!$V$370="Baja",'MAPA DE RIESGOS'!$Z$370="Menor"),CONCATENATE("R",'MAPA DE RIESGOS'!$H$370),"")</f>
        <v/>
      </c>
      <c r="AD38" s="320" t="str">
        <f>IF(AND('MAPA DE RIESGOS'!$V$316="Baja",'MAPA DE RIESGOS'!$Z$316="Moderado"),CONCATENATE("R",'MAPA DE RIESGOS'!$H$316),"")</f>
        <v/>
      </c>
      <c r="AE38" s="325" t="str">
        <f>IF(AND('MAPA DE RIESGOS'!$V$322="Baja",'MAPA DE RIESGOS'!$Z$322="Moderado"),CONCATENATE("R",'MAPA DE RIESGOS'!$H$322),"")</f>
        <v>R52</v>
      </c>
      <c r="AF38" s="325" t="str">
        <f>IF(AND('MAPA DE RIESGOS'!$V$328="Baja",'MAPA DE RIESGOS'!$Z$328="Moderado"),CONCATENATE("R",'MAPA DE RIESGOS'!$H$328),"")</f>
        <v>R53</v>
      </c>
      <c r="AG38" s="325" t="str">
        <f>IF(AND('MAPA DE RIESGOS'!$V$334="Baja",'MAPA DE RIESGOS'!$Z$334="Moderado"),CONCATENATE("R",'MAPA DE RIESGOS'!$H$334),"")</f>
        <v/>
      </c>
      <c r="AH38" s="325" t="str">
        <f>IF(AND('MAPA DE RIESGOS'!$V$340="Baja",'MAPA DE RIESGOS'!$Z$340="Moderado"),CONCATENATE("R",'MAPA DE RIESGOS'!$H$340),"")</f>
        <v/>
      </c>
      <c r="AI38" s="325" t="str">
        <f>IF(AND('MAPA DE RIESGOS'!$V$346="Baja",'MAPA DE RIESGOS'!$Z$346="Moderado"),CONCATENATE("R",'MAPA DE RIESGOS'!$H$346),"")</f>
        <v/>
      </c>
      <c r="AJ38" s="325" t="str">
        <f>IF(AND('MAPA DE RIESGOS'!$V$352="Baja",'MAPA DE RIESGOS'!$Z$352="Moderado"),CONCATENATE("R",'MAPA DE RIESGOS'!$H$352),"")</f>
        <v/>
      </c>
      <c r="AK38" s="325" t="str">
        <f>IF(AND('MAPA DE RIESGOS'!$V$358="Baja",'MAPA DE RIESGOS'!$Z$358="Moderado"),CONCATENATE("R",'MAPA DE RIESGOS'!$H$358),"")</f>
        <v/>
      </c>
      <c r="AL38" s="325" t="str">
        <f>IF(AND('MAPA DE RIESGOS'!$V$364="Baja",'MAPA DE RIESGOS'!$Z$364="Moderado"),CONCATENATE("R",'MAPA DE RIESGOS'!$H$364),"")</f>
        <v/>
      </c>
      <c r="AM38" s="323" t="str">
        <f>IF(AND('MAPA DE RIESGOS'!$V$370="Baja",'MAPA DE RIESGOS'!$Z$370="Moderado"),CONCATENATE("R",'MAPA DE RIESGOS'!$H$370),"")</f>
        <v/>
      </c>
      <c r="AN38" s="301" t="str">
        <f>IF(AND('MAPA DE RIESGOS'!$V$316="Baja",'MAPA DE RIESGOS'!$Z$316="Mayor"),CONCATENATE("R",'MAPA DE RIESGOS'!$H$316),"")</f>
        <v/>
      </c>
      <c r="AO38" s="311" t="str">
        <f>IF(AND('MAPA DE RIESGOS'!$V$322="Baja",'MAPA DE RIESGOS'!$Z$322="Mayor"),CONCATENATE("R",'MAPA DE RIESGOS'!$H$322),"")</f>
        <v/>
      </c>
      <c r="AP38" s="311" t="str">
        <f>IF(AND('MAPA DE RIESGOS'!$V$328="Baja",'MAPA DE RIESGOS'!$Z$328="Mayor"),CONCATENATE("R",'MAPA DE RIESGOS'!$H$328),"")</f>
        <v/>
      </c>
      <c r="AQ38" s="311" t="str">
        <f>IF(AND('MAPA DE RIESGOS'!$V$334="Baja",'MAPA DE RIESGOS'!$Z$334="Mayor"),CONCATENATE("R",'MAPA DE RIESGOS'!$H$334),"")</f>
        <v/>
      </c>
      <c r="AR38" s="311" t="str">
        <f>IF(AND('MAPA DE RIESGOS'!$V$340="Baja",'MAPA DE RIESGOS'!$Z$340="Mayor"),CONCATENATE("R",'MAPA DE RIESGOS'!$H$340),"")</f>
        <v/>
      </c>
      <c r="AS38" s="311" t="str">
        <f>IF(AND('MAPA DE RIESGOS'!$V$346="Baja",'MAPA DE RIESGOS'!$Z$346="Mayor"),CONCATENATE("R",'MAPA DE RIESGOS'!$H$346),"")</f>
        <v/>
      </c>
      <c r="AT38" s="311" t="str">
        <f>IF(AND('MAPA DE RIESGOS'!$V$352="Baja",'MAPA DE RIESGOS'!$Z$352="Mayor"),CONCATENATE("R",'MAPA DE RIESGOS'!$H$352),"")</f>
        <v/>
      </c>
      <c r="AU38" s="311" t="str">
        <f>IF(AND('MAPA DE RIESGOS'!$V$358="Baja",'MAPA DE RIESGOS'!$Z$358="Mayor"),CONCATENATE("R",'MAPA DE RIESGOS'!$H$358),"")</f>
        <v/>
      </c>
      <c r="AV38" s="311" t="str">
        <f>IF(AND('MAPA DE RIESGOS'!$V$364="Baja",'MAPA DE RIESGOS'!$Z$364="Mayor"),CONCATENATE("R",'MAPA DE RIESGOS'!$H$364),"")</f>
        <v/>
      </c>
      <c r="AW38" s="304" t="str">
        <f>IF(AND('MAPA DE RIESGOS'!$V$370="Baja",'MAPA DE RIESGOS'!$Z$370="Mayor"),CONCATENATE("R",'MAPA DE RIESGOS'!$H$370),"")</f>
        <v/>
      </c>
      <c r="AX38" s="307" t="str">
        <f>IF(AND('MAPA DE RIESGOS'!$V$316="Baja",'MAPA DE RIESGOS'!$Z$316="Catastrófico"),CONCATENATE("R",'MAPA DE RIESGOS'!$H$316),"")</f>
        <v/>
      </c>
      <c r="AY38" s="312" t="str">
        <f>IF(AND('MAPA DE RIESGOS'!$V$322="Baja",'MAPA DE RIESGOS'!$Z$322="Catastrófico"),CONCATENATE("R",'MAPA DE RIESGOS'!$H$322),"")</f>
        <v/>
      </c>
      <c r="AZ38" s="312" t="str">
        <f>IF(AND('MAPA DE RIESGOS'!$V$328="Baja",'MAPA DE RIESGOS'!$Z$328="Catastrófico"),CONCATENATE("R",'MAPA DE RIESGOS'!$H$328),"")</f>
        <v/>
      </c>
      <c r="BA38" s="312" t="str">
        <f>IF(AND('MAPA DE RIESGOS'!$V$334="Baja",'MAPA DE RIESGOS'!$Z$334="Catastrófico"),CONCATENATE("R",'MAPA DE RIESGOS'!$H$334),"")</f>
        <v/>
      </c>
      <c r="BB38" s="312" t="str">
        <f>IF(AND('MAPA DE RIESGOS'!$V$340="Baja",'MAPA DE RIESGOS'!$Z$340="Catastrófico"),CONCATENATE("R",'MAPA DE RIESGOS'!$H$340),"")</f>
        <v/>
      </c>
      <c r="BC38" s="312" t="str">
        <f>IF(AND('MAPA DE RIESGOS'!$V$346="Baja",'MAPA DE RIESGOS'!$Z$346="Catastrófico"),CONCATENATE("R",'MAPA DE RIESGOS'!$H$346),"")</f>
        <v/>
      </c>
      <c r="BD38" s="312" t="str">
        <f>IF(AND('MAPA DE RIESGOS'!$V$352="Baja",'MAPA DE RIESGOS'!$Z$352="Catastrófico"),CONCATENATE("R",'MAPA DE RIESGOS'!$H$352),"")</f>
        <v/>
      </c>
      <c r="BE38" s="312" t="str">
        <f>IF(AND('MAPA DE RIESGOS'!$V$358="Baja",'MAPA DE RIESGOS'!$Z$358="Catastrófico"),CONCATENATE("R",'MAPA DE RIESGOS'!$H$358),"")</f>
        <v/>
      </c>
      <c r="BF38" s="312" t="str">
        <f>IF(AND('MAPA DE RIESGOS'!$V$364="Baja",'MAPA DE RIESGOS'!$Z$364="Catastrófico"),CONCATENATE("R",'MAPA DE RIESGOS'!$H$364),"")</f>
        <v/>
      </c>
      <c r="BG38" s="310" t="str">
        <f>IF(AND('MAPA DE RIESGOS'!$V$370="Baja",'MAPA DE RIESGOS'!$Z$370="Catastrófico"),CONCATENATE("R",'MAPA DE RIESGOS'!$H$370),"")</f>
        <v/>
      </c>
      <c r="BH38" s="67"/>
      <c r="BI38" s="729"/>
      <c r="BJ38" s="730"/>
      <c r="BK38" s="730"/>
      <c r="BL38" s="730"/>
      <c r="BM38" s="730"/>
      <c r="BN38" s="731"/>
    </row>
    <row r="39" spans="2:66" ht="34.5" customHeight="1">
      <c r="B39" s="688"/>
      <c r="C39" s="688"/>
      <c r="D39" s="689"/>
      <c r="E39" s="693"/>
      <c r="F39" s="694"/>
      <c r="G39" s="694"/>
      <c r="H39" s="694"/>
      <c r="I39" s="694"/>
      <c r="J39" s="331" t="str">
        <f>IF(AND('MAPA DE RIESGOS'!$V$376="Baja",'MAPA DE RIESGOS'!$Z$376="Leve"),CONCATENATE("R",'MAPA DE RIESGOS'!$H$376),"")</f>
        <v/>
      </c>
      <c r="K39" s="335" t="str">
        <f>IF(AND('MAPA DE RIESGOS'!$V$382="Baja",'MAPA DE RIESGOS'!$Z$382="Leve"),CONCATENATE("R",'MAPA DE RIESGOS'!$H$382),"")</f>
        <v/>
      </c>
      <c r="L39" s="335" t="str">
        <f>IF(AND('MAPA DE RIESGOS'!$V$388="Baja",'MAPA DE RIESGOS'!$Z$388="Leve"),CONCATENATE("R",'MAPA DE RIESGOS'!$H$388),"")</f>
        <v/>
      </c>
      <c r="M39" s="335" t="str">
        <f>IF(AND('MAPA DE RIESGOS'!$V$394="Baja",'MAPA DE RIESGOS'!$Z$394="Leve"),CONCATENATE("R",'MAPA DE RIESGOS'!$H$394),"")</f>
        <v/>
      </c>
      <c r="N39" s="335" t="str">
        <f>IF(AND('MAPA DE RIESGOS'!$V$400="Baja",'MAPA DE RIESGOS'!$Z$400="Leve"),CONCATENATE("R",'MAPA DE RIESGOS'!$H$400),"")</f>
        <v/>
      </c>
      <c r="O39" s="335" t="str">
        <f>IF(AND('MAPA DE RIESGOS'!$V$406="Baja",'MAPA DE RIESGOS'!$Z$406="Leve"),CONCATENATE("R",'MAPA DE RIESGOS'!$H$406),"")</f>
        <v/>
      </c>
      <c r="P39" s="335" t="str">
        <f>IF(AND('MAPA DE RIESGOS'!$V$412="Baja",'MAPA DE RIESGOS'!$Z$412="Leve"),CONCATENATE("R",'MAPA DE RIESGOS'!$H$412),"")</f>
        <v/>
      </c>
      <c r="Q39" s="335" t="str">
        <f>IF(AND('MAPA DE RIESGOS'!$V$418="Baja",'MAPA DE RIESGOS'!$Z$418="Leve"),CONCATENATE("R",'MAPA DE RIESGOS'!$H$418),"")</f>
        <v/>
      </c>
      <c r="R39" s="335" t="str">
        <f>IF(AND('MAPA DE RIESGOS'!$V$424="Baja",'MAPA DE RIESGOS'!$Z$424="Leve"),CONCATENATE("R",'MAPA DE RIESGOS'!$H$424),"")</f>
        <v/>
      </c>
      <c r="S39" s="334" t="str">
        <f>IF(AND('MAPA DE RIESGOS'!$V$430="Baja",'MAPA DE RIESGOS'!$Z$430="Leve"),CONCATENATE("R",'MAPA DE RIESGOS'!$H$430),"")</f>
        <v/>
      </c>
      <c r="T39" s="320" t="str">
        <f>IF(AND('MAPA DE RIESGOS'!$V$376="Baja",'MAPA DE RIESGOS'!$Z$376="Menor"),CONCATENATE("R",'MAPA DE RIESGOS'!$H$376),"")</f>
        <v/>
      </c>
      <c r="U39" s="325" t="str">
        <f>IF(AND('MAPA DE RIESGOS'!$V$382="Baja",'MAPA DE RIESGOS'!$Z$382="Menor"),CONCATENATE("R",'MAPA DE RIESGOS'!$H$382),"")</f>
        <v/>
      </c>
      <c r="V39" s="325" t="str">
        <f>IF(AND('MAPA DE RIESGOS'!$V$388="Baja",'MAPA DE RIESGOS'!$Z$388="Menor"),CONCATENATE("R",'MAPA DE RIESGOS'!$H$388),"")</f>
        <v/>
      </c>
      <c r="W39" s="325" t="str">
        <f>IF(AND('MAPA DE RIESGOS'!$V$394="Baja",'MAPA DE RIESGOS'!$Z$394="Menor"),CONCATENATE("R",'MAPA DE RIESGOS'!$H$394),"")</f>
        <v/>
      </c>
      <c r="X39" s="325" t="str">
        <f>IF(AND('MAPA DE RIESGOS'!$V$400="Baja",'MAPA DE RIESGOS'!$Z$400="Menor"),CONCATENATE("R",'MAPA DE RIESGOS'!$H$400),"")</f>
        <v/>
      </c>
      <c r="Y39" s="325" t="str">
        <f>IF(AND('MAPA DE RIESGOS'!$V$406="Baja",'MAPA DE RIESGOS'!$Z$406="Menor"),CONCATENATE("R",'MAPA DE RIESGOS'!$H$406),"")</f>
        <v/>
      </c>
      <c r="Z39" s="325" t="str">
        <f>IF(AND('MAPA DE RIESGOS'!$V$412="Baja",'MAPA DE RIESGOS'!$Z$412="Menor"),CONCATENATE("R",'MAPA DE RIESGOS'!$H$412),"")</f>
        <v/>
      </c>
      <c r="AA39" s="325" t="str">
        <f>IF(AND('MAPA DE RIESGOS'!$V$418="Baja",'MAPA DE RIESGOS'!$Z$418="Menor"),CONCATENATE("R",'MAPA DE RIESGOS'!$H$418),"")</f>
        <v/>
      </c>
      <c r="AB39" s="325" t="str">
        <f>IF(AND('MAPA DE RIESGOS'!$V$424="Baja",'MAPA DE RIESGOS'!$Z$424="Menor"),CONCATENATE("R",'MAPA DE RIESGOS'!$H$424),"")</f>
        <v/>
      </c>
      <c r="AC39" s="323" t="str">
        <f>IF(AND('MAPA DE RIESGOS'!$V$430="Baja",'MAPA DE RIESGOS'!$Z$430="Menor"),CONCATENATE("R",'MAPA DE RIESGOS'!$H$430),"")</f>
        <v/>
      </c>
      <c r="AD39" s="320" t="str">
        <f>IF(AND('MAPA DE RIESGOS'!$V$376="Baja",'MAPA DE RIESGOS'!$Z$376="Moderado"),CONCATENATE("R",'MAPA DE RIESGOS'!$H$376),"")</f>
        <v/>
      </c>
      <c r="AE39" s="325" t="str">
        <f>IF(AND('MAPA DE RIESGOS'!$V$382="Baja",'MAPA DE RIESGOS'!$Z$382="Moderado"),CONCATENATE("R",'MAPA DE RIESGOS'!$H$382),"")</f>
        <v>R62</v>
      </c>
      <c r="AF39" s="325" t="str">
        <f>IF(AND('MAPA DE RIESGOS'!$V$388="Baja",'MAPA DE RIESGOS'!$Z$388="Moderado"),CONCATENATE("R",'MAPA DE RIESGOS'!$H$388),"")</f>
        <v/>
      </c>
      <c r="AG39" s="325" t="str">
        <f>IF(AND('MAPA DE RIESGOS'!$V$394="Baja",'MAPA DE RIESGOS'!$Z$394="Moderado"),CONCATENATE("R",'MAPA DE RIESGOS'!$H$394),"")</f>
        <v/>
      </c>
      <c r="AH39" s="325" t="str">
        <f>IF(AND('MAPA DE RIESGOS'!$V$400="Baja",'MAPA DE RIESGOS'!$Z$400="Moderado"),CONCATENATE("R",'MAPA DE RIESGOS'!$H$400),"")</f>
        <v/>
      </c>
      <c r="AI39" s="325" t="str">
        <f>IF(AND('MAPA DE RIESGOS'!$V$406="Baja",'MAPA DE RIESGOS'!$Z$406="Moderado"),CONCATENATE("R",'MAPA DE RIESGOS'!$H$406),"")</f>
        <v/>
      </c>
      <c r="AJ39" s="325" t="str">
        <f>IF(AND('MAPA DE RIESGOS'!$V$412="Baja",'MAPA DE RIESGOS'!$Z$412="Moderado"),CONCATENATE("R",'MAPA DE RIESGOS'!$H$412),"")</f>
        <v/>
      </c>
      <c r="AK39" s="325" t="str">
        <f>IF(AND('MAPA DE RIESGOS'!$V$418="Baja",'MAPA DE RIESGOS'!$Z$418="Moderado"),CONCATENATE("R",'MAPA DE RIESGOS'!$H$418),"")</f>
        <v/>
      </c>
      <c r="AL39" s="325" t="str">
        <f>IF(AND('MAPA DE RIESGOS'!$V$424="Baja",'MAPA DE RIESGOS'!$Z$424="Moderado"),CONCATENATE("R",'MAPA DE RIESGOS'!$H$424),"")</f>
        <v/>
      </c>
      <c r="AM39" s="323" t="str">
        <f>IF(AND('MAPA DE RIESGOS'!$V$430="Baja",'MAPA DE RIESGOS'!$Z$430="Moderado"),CONCATENATE("R",'MAPA DE RIESGOS'!$H$430),"")</f>
        <v/>
      </c>
      <c r="AN39" s="301" t="str">
        <f>IF(AND('MAPA DE RIESGOS'!$V$376="Baja",'MAPA DE RIESGOS'!$Z$376="Mayor"),CONCATENATE("R",'MAPA DE RIESGOS'!$H$376),"")</f>
        <v/>
      </c>
      <c r="AO39" s="311" t="str">
        <f>IF(AND('MAPA DE RIESGOS'!$V$382="Baja",'MAPA DE RIESGOS'!$Z$382="Mayor"),CONCATENATE("R",'MAPA DE RIESGOS'!$H$382),"")</f>
        <v/>
      </c>
      <c r="AP39" s="311" t="str">
        <f>IF(AND('MAPA DE RIESGOS'!$V$388="Baja",'MAPA DE RIESGOS'!$Z$388="Mayor"),CONCATENATE("R",'MAPA DE RIESGOS'!$H$388),"")</f>
        <v/>
      </c>
      <c r="AQ39" s="311" t="str">
        <f>IF(AND('MAPA DE RIESGOS'!$V$394="Baja",'MAPA DE RIESGOS'!$Z$394="Mayor"),CONCATENATE("R",'MAPA DE RIESGOS'!$H$394),"")</f>
        <v/>
      </c>
      <c r="AR39" s="311" t="str">
        <f>IF(AND('MAPA DE RIESGOS'!$V$400="Baja",'MAPA DE RIESGOS'!$Z$400="Mayor"),CONCATENATE("R",'MAPA DE RIESGOS'!$H$400),"")</f>
        <v/>
      </c>
      <c r="AS39" s="311" t="str">
        <f>IF(AND('MAPA DE RIESGOS'!$V$406="Baja",'MAPA DE RIESGOS'!$Z$406="Mayor"),CONCATENATE("R",'MAPA DE RIESGOS'!$H$406),"")</f>
        <v/>
      </c>
      <c r="AT39" s="311" t="str">
        <f>IF(AND('MAPA DE RIESGOS'!$V$412="Baja",'MAPA DE RIESGOS'!$Z$412="Mayor"),CONCATENATE("R",'MAPA DE RIESGOS'!$H$412),"")</f>
        <v/>
      </c>
      <c r="AU39" s="311" t="str">
        <f>IF(AND('MAPA DE RIESGOS'!$V$418="Baja",'MAPA DE RIESGOS'!$Z$418="Mayor"),CONCATENATE("R",'MAPA DE RIESGOS'!$H$418),"")</f>
        <v/>
      </c>
      <c r="AV39" s="311" t="str">
        <f>IF(AND('MAPA DE RIESGOS'!$V$424="Baja",'MAPA DE RIESGOS'!$Z$424="Mayor"),CONCATENATE("R",'MAPA DE RIESGOS'!$H$424),"")</f>
        <v/>
      </c>
      <c r="AW39" s="304" t="str">
        <f>IF(AND('MAPA DE RIESGOS'!$V$430="Baja",'MAPA DE RIESGOS'!$Z$430="Mayor"),CONCATENATE("R",'MAPA DE RIESGOS'!$H$430),"")</f>
        <v/>
      </c>
      <c r="AX39" s="307" t="str">
        <f>IF(AND('MAPA DE RIESGOS'!$V$376="Baja",'MAPA DE RIESGOS'!$Z$376="Catastrófico"),CONCATENATE("R",'MAPA DE RIESGOS'!$H$376),"")</f>
        <v/>
      </c>
      <c r="AY39" s="312" t="str">
        <f>IF(AND('MAPA DE RIESGOS'!$V$382="Baja",'MAPA DE RIESGOS'!$Z$382="Catastrófico"),CONCATENATE("R",'MAPA DE RIESGOS'!$H$382),"")</f>
        <v/>
      </c>
      <c r="AZ39" s="312" t="str">
        <f>IF(AND('MAPA DE RIESGOS'!$V$388="Baja",'MAPA DE RIESGOS'!$Z$388="Catastrófico"),CONCATENATE("R",'MAPA DE RIESGOS'!$H$388),"")</f>
        <v/>
      </c>
      <c r="BA39" s="312" t="str">
        <f>IF(AND('MAPA DE RIESGOS'!$V$394="Baja",'MAPA DE RIESGOS'!$Z$394="Catastrófico"),CONCATENATE("R",'MAPA DE RIESGOS'!$H$394),"")</f>
        <v/>
      </c>
      <c r="BB39" s="312" t="str">
        <f>IF(AND('MAPA DE RIESGOS'!$V$400="Baja",'MAPA DE RIESGOS'!$Z$400="Catastrófico"),CONCATENATE("R",'MAPA DE RIESGOS'!$H$400),"")</f>
        <v/>
      </c>
      <c r="BC39" s="312" t="str">
        <f>IF(AND('MAPA DE RIESGOS'!$V$406="Baja",'MAPA DE RIESGOS'!$Z$406="Catastrófico"),CONCATENATE("R",'MAPA DE RIESGOS'!$H$406),"")</f>
        <v/>
      </c>
      <c r="BD39" s="312" t="str">
        <f>IF(AND('MAPA DE RIESGOS'!$V$412="Baja",'MAPA DE RIESGOS'!$Z$412="Catastrófico"),CONCATENATE("R",'MAPA DE RIESGOS'!$H$412),"")</f>
        <v/>
      </c>
      <c r="BE39" s="312" t="str">
        <f>IF(AND('MAPA DE RIESGOS'!$V$418="Baja",'MAPA DE RIESGOS'!$Z$418="Catastrófico"),CONCATENATE("R",'MAPA DE RIESGOS'!$H$418),"")</f>
        <v/>
      </c>
      <c r="BF39" s="312" t="str">
        <f>IF(AND('MAPA DE RIESGOS'!$V$424="Baja",'MAPA DE RIESGOS'!$Z$424="Catastrófico"),CONCATENATE("R",'MAPA DE RIESGOS'!$H$424),"")</f>
        <v/>
      </c>
      <c r="BG39" s="310" t="str">
        <f>IF(AND('MAPA DE RIESGOS'!$V$430="Baja",'MAPA DE RIESGOS'!$Z$430="Catastrófico"),CONCATENATE("R",'MAPA DE RIESGOS'!$H$430),"")</f>
        <v/>
      </c>
      <c r="BH39" s="67"/>
      <c r="BI39" s="729"/>
      <c r="BJ39" s="730"/>
      <c r="BK39" s="730"/>
      <c r="BL39" s="730"/>
      <c r="BM39" s="730"/>
      <c r="BN39" s="731"/>
    </row>
    <row r="40" spans="2:66" ht="34.5" customHeight="1">
      <c r="B40" s="688"/>
      <c r="C40" s="688"/>
      <c r="D40" s="689"/>
      <c r="E40" s="693"/>
      <c r="F40" s="694"/>
      <c r="G40" s="694"/>
      <c r="H40" s="694"/>
      <c r="I40" s="694"/>
      <c r="J40" s="331" t="str">
        <f>IF(AND('MAPA DE RIESGOS'!$V$436="Baja",'MAPA DE RIESGOS'!$Z$436="Leve"),CONCATENATE("R",'MAPA DE RIESGOS'!$H$436),"")</f>
        <v/>
      </c>
      <c r="K40" s="335" t="str">
        <f>IF(AND('MAPA DE RIESGOS'!$V$442="Baja",'MAPA DE RIESGOS'!$Z$442="Leve"),CONCATENATE("R",'MAPA DE RIESGOS'!$H$442),"")</f>
        <v>R72</v>
      </c>
      <c r="L40" s="335" t="str">
        <f>IF(AND('MAPA DE RIESGOS'!$V$448="Baja",'MAPA DE RIESGOS'!$Z$448="Leve"),CONCATENATE("R",'MAPA DE RIESGOS'!$H$448),"")</f>
        <v/>
      </c>
      <c r="M40" s="335" t="str">
        <f>IF(AND('MAPA DE RIESGOS'!$V$454="Baja",'MAPA DE RIESGOS'!$Z$454="Leve"),CONCATENATE("R",'MAPA DE RIESGOS'!$H$454),"")</f>
        <v/>
      </c>
      <c r="N40" s="335" t="str">
        <f>IF(AND('MAPA DE RIESGOS'!$V$460="Baja",'MAPA DE RIESGOS'!$Z$460="Leve"),CONCATENATE("R",'MAPA DE RIESGOS'!$H$460),"")</f>
        <v/>
      </c>
      <c r="O40" s="335" t="str">
        <f>IF(AND('MAPA DE RIESGOS'!$V$466="Baja",'MAPA DE RIESGOS'!$Z$466="Leve"),CONCATENATE("R",'MAPA DE RIESGOS'!$H$466),"")</f>
        <v/>
      </c>
      <c r="P40" s="335" t="str">
        <f>IF(AND('MAPA DE RIESGOS'!$V$472="Baja",'MAPA DE RIESGOS'!$Z$472="Leve"),CONCATENATE("R",'MAPA DE RIESGOS'!$H$472),"")</f>
        <v/>
      </c>
      <c r="Q40" s="335" t="str">
        <f>IF(AND('MAPA DE RIESGOS'!$V$478="Baja",'MAPA DE RIESGOS'!$Z$478="Leve"),CONCATENATE("R",'MAPA DE RIESGOS'!$H$478),"")</f>
        <v/>
      </c>
      <c r="R40" s="335" t="str">
        <f>IF(AND('MAPA DE RIESGOS'!$V$484="Baja",'MAPA DE RIESGOS'!$Z$484="Leve"),CONCATENATE("R",'MAPA DE RIESGOS'!$H$484),"")</f>
        <v/>
      </c>
      <c r="S40" s="334" t="str">
        <f>IF(AND('MAPA DE RIESGOS'!$V$490="Baja",'MAPA DE RIESGOS'!$Z$490="Leve"),CONCATENATE("R",'MAPA DE RIESGOS'!$H$490),"")</f>
        <v/>
      </c>
      <c r="T40" s="320" t="str">
        <f>IF(AND('MAPA DE RIESGOS'!$V$436="Baja",'MAPA DE RIESGOS'!$Z$436="Menor"),CONCATENATE("R",'MAPA DE RIESGOS'!$H$436),"")</f>
        <v/>
      </c>
      <c r="U40" s="325" t="str">
        <f>IF(AND('MAPA DE RIESGOS'!$V$442="Baja",'MAPA DE RIESGOS'!$Z$442="Menor"),CONCATENATE("R",'MAPA DE RIESGOS'!$H$442),"")</f>
        <v/>
      </c>
      <c r="V40" s="325" t="str">
        <f>IF(AND('MAPA DE RIESGOS'!$V$448="Baja",'MAPA DE RIESGOS'!$Z$448="Menor"),CONCATENATE("R",'MAPA DE RIESGOS'!$H$448),"")</f>
        <v/>
      </c>
      <c r="W40" s="325" t="str">
        <f>IF(AND('MAPA DE RIESGOS'!$V$454="Baja",'MAPA DE RIESGOS'!$Z$454="Menor"),CONCATENATE("R",'MAPA DE RIESGOS'!$H$454),"")</f>
        <v/>
      </c>
      <c r="X40" s="325" t="str">
        <f>IF(AND('MAPA DE RIESGOS'!$V$460="Baja",'MAPA DE RIESGOS'!$Z$460="Menor"),CONCATENATE("R",'MAPA DE RIESGOS'!$H$460),"")</f>
        <v/>
      </c>
      <c r="Y40" s="325" t="str">
        <f>IF(AND('MAPA DE RIESGOS'!$V$466="Baja",'MAPA DE RIESGOS'!$Z$466="Menor"),CONCATENATE("R",'MAPA DE RIESGOS'!$H$466),"")</f>
        <v/>
      </c>
      <c r="Z40" s="325" t="str">
        <f>IF(AND('MAPA DE RIESGOS'!$V$472="Baja",'MAPA DE RIESGOS'!$Z$472="Menor"),CONCATENATE("R",'MAPA DE RIESGOS'!$H$472),"")</f>
        <v/>
      </c>
      <c r="AA40" s="325" t="str">
        <f>IF(AND('MAPA DE RIESGOS'!$V$478="Baja",'MAPA DE RIESGOS'!$Z$478="Menor"),CONCATENATE("R",'MAPA DE RIESGOS'!$H$478),"")</f>
        <v/>
      </c>
      <c r="AB40" s="325" t="str">
        <f>IF(AND('MAPA DE RIESGOS'!$V$484="Baja",'MAPA DE RIESGOS'!$Z$484="Menor"),CONCATENATE("R",'MAPA DE RIESGOS'!$H$484),"")</f>
        <v/>
      </c>
      <c r="AC40" s="323" t="str">
        <f>IF(AND('MAPA DE RIESGOS'!$V$490="Baja",'MAPA DE RIESGOS'!$Z$490="Menor"),CONCATENATE("R",'MAPA DE RIESGOS'!$H$490),"")</f>
        <v/>
      </c>
      <c r="AD40" s="320" t="str">
        <f>IF(AND('MAPA DE RIESGOS'!$V$436="Baja",'MAPA DE RIESGOS'!$Z$436="Moderado"),CONCATENATE("R",'MAPA DE RIESGOS'!$H$436),"")</f>
        <v/>
      </c>
      <c r="AE40" s="325" t="str">
        <f>IF(AND('MAPA DE RIESGOS'!$V$442="Baja",'MAPA DE RIESGOS'!$Z$442="Moderado"),CONCATENATE("R",'MAPA DE RIESGOS'!$H$442),"")</f>
        <v/>
      </c>
      <c r="AF40" s="325" t="str">
        <f>IF(AND('MAPA DE RIESGOS'!$V$448="Baja",'MAPA DE RIESGOS'!$Z$448="Moderado"),CONCATENATE("R",'MAPA DE RIESGOS'!$H$448),"")</f>
        <v/>
      </c>
      <c r="AG40" s="325" t="str">
        <f>IF(AND('MAPA DE RIESGOS'!$V$454="Baja",'MAPA DE RIESGOS'!$Z$454="Moderado"),CONCATENATE("R",'MAPA DE RIESGOS'!$H$454),"")</f>
        <v/>
      </c>
      <c r="AH40" s="325" t="str">
        <f>IF(AND('MAPA DE RIESGOS'!$V$460="Baja",'MAPA DE RIESGOS'!$Z$460="Moderado"),CONCATENATE("R",'MAPA DE RIESGOS'!$H$460),"")</f>
        <v/>
      </c>
      <c r="AI40" s="325" t="str">
        <f>IF(AND('MAPA DE RIESGOS'!$V$466="Baja",'MAPA DE RIESGOS'!$Z$466="Moderado"),CONCATENATE("R",'MAPA DE RIESGOS'!$H$466),"")</f>
        <v/>
      </c>
      <c r="AJ40" s="325" t="str">
        <f>IF(AND('MAPA DE RIESGOS'!$V$472="Baja",'MAPA DE RIESGOS'!$Z$472="Moderado"),CONCATENATE("R",'MAPA DE RIESGOS'!$H$472),"")</f>
        <v/>
      </c>
      <c r="AK40" s="325" t="str">
        <f>IF(AND('MAPA DE RIESGOS'!$V$478="Baja",'MAPA DE RIESGOS'!$Z$478="Moderado"),CONCATENATE("R",'MAPA DE RIESGOS'!$H$478),"")</f>
        <v/>
      </c>
      <c r="AL40" s="325" t="str">
        <f>IF(AND('MAPA DE RIESGOS'!$V$484="Baja",'MAPA DE RIESGOS'!$Z$484="Moderado"),CONCATENATE("R",'MAPA DE RIESGOS'!$H$484),"")</f>
        <v/>
      </c>
      <c r="AM40" s="323" t="str">
        <f>IF(AND('MAPA DE RIESGOS'!$V$490="Baja",'MAPA DE RIESGOS'!$Z$490="Moderado"),CONCATENATE("R",'MAPA DE RIESGOS'!$H$490),"")</f>
        <v/>
      </c>
      <c r="AN40" s="301" t="str">
        <f>IF(AND('MAPA DE RIESGOS'!$V$436="Baja",'MAPA DE RIESGOS'!$Z$436="Mayor"),CONCATENATE("R",'MAPA DE RIESGOS'!$H$436),"")</f>
        <v/>
      </c>
      <c r="AO40" s="311" t="str">
        <f>IF(AND('MAPA DE RIESGOS'!$V$442="Baja",'MAPA DE RIESGOS'!$Z$442="Mayor"),CONCATENATE("R",'MAPA DE RIESGOS'!$H$442),"")</f>
        <v/>
      </c>
      <c r="AP40" s="311" t="str">
        <f>IF(AND('MAPA DE RIESGOS'!$V$448="Baja",'MAPA DE RIESGOS'!$Z$448="Mayor"),CONCATENATE("R",'MAPA DE RIESGOS'!$H$448),"")</f>
        <v/>
      </c>
      <c r="AQ40" s="311" t="str">
        <f>IF(AND('MAPA DE RIESGOS'!$V$454="Baja",'MAPA DE RIESGOS'!$Z$454="Mayor"),CONCATENATE("R",'MAPA DE RIESGOS'!$H$454),"")</f>
        <v/>
      </c>
      <c r="AR40" s="311" t="str">
        <f>IF(AND('MAPA DE RIESGOS'!$V$460="Baja",'MAPA DE RIESGOS'!$Z$460="Mayor"),CONCATENATE("R",'MAPA DE RIESGOS'!$H$460),"")</f>
        <v/>
      </c>
      <c r="AS40" s="311" t="str">
        <f>IF(AND('MAPA DE RIESGOS'!$V$466="Baja",'MAPA DE RIESGOS'!$Z$466="Mayor"),CONCATENATE("R",'MAPA DE RIESGOS'!$H$466),"")</f>
        <v/>
      </c>
      <c r="AT40" s="311" t="str">
        <f>IF(AND('MAPA DE RIESGOS'!$V$472="Baja",'MAPA DE RIESGOS'!$Z$472="Mayor"),CONCATENATE("R",'MAPA DE RIESGOS'!$H$472),"")</f>
        <v/>
      </c>
      <c r="AU40" s="311" t="str">
        <f>IF(AND('MAPA DE RIESGOS'!$V$478="Baja",'MAPA DE RIESGOS'!$Z$478="Mayor"),CONCATENATE("R",'MAPA DE RIESGOS'!$H$478),"")</f>
        <v/>
      </c>
      <c r="AV40" s="311" t="str">
        <f>IF(AND('MAPA DE RIESGOS'!$V$484="Baja",'MAPA DE RIESGOS'!$Z$484="Mayor"),CONCATENATE("R",'MAPA DE RIESGOS'!$H$484),"")</f>
        <v/>
      </c>
      <c r="AW40" s="304" t="str">
        <f>IF(AND('MAPA DE RIESGOS'!$V$490="Baja",'MAPA DE RIESGOS'!$Z$490="Mayor"),CONCATENATE("R",'MAPA DE RIESGOS'!$H$490),"")</f>
        <v/>
      </c>
      <c r="AX40" s="307" t="str">
        <f>IF(AND('MAPA DE RIESGOS'!$V$436="Baja",'MAPA DE RIESGOS'!$Z$436="Catastrófico"),CONCATENATE("R",'MAPA DE RIESGOS'!$H$436),"")</f>
        <v/>
      </c>
      <c r="AY40" s="312" t="str">
        <f>IF(AND('MAPA DE RIESGOS'!$V$442="Baja",'MAPA DE RIESGOS'!$Z$442="Catastrófico"),CONCATENATE("R",'MAPA DE RIESGOS'!$H$442),"")</f>
        <v/>
      </c>
      <c r="AZ40" s="312" t="str">
        <f>IF(AND('MAPA DE RIESGOS'!$V$448="Baja",'MAPA DE RIESGOS'!$Z$448="Catastrófico"),CONCATENATE("R",'MAPA DE RIESGOS'!$H$448),"")</f>
        <v/>
      </c>
      <c r="BA40" s="312" t="str">
        <f>IF(AND('MAPA DE RIESGOS'!$V$454="Baja",'MAPA DE RIESGOS'!$Z$454="Catastrófico"),CONCATENATE("R",'MAPA DE RIESGOS'!$H$454),"")</f>
        <v/>
      </c>
      <c r="BB40" s="312" t="str">
        <f>IF(AND('MAPA DE RIESGOS'!$V$460="Baja",'MAPA DE RIESGOS'!$Z$460="Catastrófico"),CONCATENATE("R",'MAPA DE RIESGOS'!$H$460),"")</f>
        <v/>
      </c>
      <c r="BC40" s="312" t="str">
        <f>IF(AND('MAPA DE RIESGOS'!$V$466="Baja",'MAPA DE RIESGOS'!$Z$466="Catastrófico"),CONCATENATE("R",'MAPA DE RIESGOS'!$H$466),"")</f>
        <v/>
      </c>
      <c r="BD40" s="312" t="str">
        <f>IF(AND('MAPA DE RIESGOS'!$V$472="Baja",'MAPA DE RIESGOS'!$Z$472="Catastrófico"),CONCATENATE("R",'MAPA DE RIESGOS'!$H$472),"")</f>
        <v/>
      </c>
      <c r="BE40" s="312" t="str">
        <f>IF(AND('MAPA DE RIESGOS'!$V$478="Baja",'MAPA DE RIESGOS'!$Z$478="Catastrófico"),CONCATENATE("R",'MAPA DE RIESGOS'!$H$478),"")</f>
        <v/>
      </c>
      <c r="BF40" s="312" t="str">
        <f>IF(AND('MAPA DE RIESGOS'!$V$484="Baja",'MAPA DE RIESGOS'!$Z$484="Catastrófico"),CONCATENATE("R",'MAPA DE RIESGOS'!$H$484),"")</f>
        <v/>
      </c>
      <c r="BG40" s="310" t="str">
        <f>IF(AND('MAPA DE RIESGOS'!$V$490="Baja",'MAPA DE RIESGOS'!$Z$490="Catastrófico"),CONCATENATE("R",'MAPA DE RIESGOS'!$H$490),"")</f>
        <v/>
      </c>
      <c r="BH40" s="67"/>
      <c r="BI40" s="729"/>
      <c r="BJ40" s="730"/>
      <c r="BK40" s="730"/>
      <c r="BL40" s="730"/>
      <c r="BM40" s="730"/>
      <c r="BN40" s="731"/>
    </row>
    <row r="41" spans="2:66" ht="34.5" customHeight="1" thickBot="1">
      <c r="B41" s="688"/>
      <c r="C41" s="688"/>
      <c r="D41" s="689"/>
      <c r="E41" s="696"/>
      <c r="F41" s="697"/>
      <c r="G41" s="697"/>
      <c r="H41" s="697"/>
      <c r="I41" s="697"/>
      <c r="J41" s="336" t="str">
        <f>IF(AND('MAPA DE RIESGOS'!$V$496="Baja",'MAPA DE RIESGOS'!$Z$496="Leve"),CONCATENATE("R",'MAPA DE RIESGOS'!$H$496),"")</f>
        <v/>
      </c>
      <c r="K41" s="337" t="str">
        <f>IF(AND('MAPA DE RIESGOS'!$V$502="Baja",'MAPA DE RIESGOS'!$Z$502="Leve"),CONCATENATE("R",'MAPA DE RIESGOS'!$H$502),"")</f>
        <v/>
      </c>
      <c r="L41" s="337" t="str">
        <f>IF(AND('MAPA DE RIESGOS'!$V$508="Baja",'MAPA DE RIESGOS'!$Z$508="Leve"),CONCATENATE("R",'MAPA DE RIESGOS'!$H$508),"")</f>
        <v/>
      </c>
      <c r="M41" s="337" t="str">
        <f>IF(AND('MAPA DE RIESGOS'!$V$514="Baja",'MAPA DE RIESGOS'!$Z$514="Leve"),CONCATENATE("R",'MAPA DE RIESGOS'!$H$514),"")</f>
        <v/>
      </c>
      <c r="N41" s="337" t="str">
        <f>IF(AND('MAPA DE RIESGOS'!$V$520="Baja",'MAPA DE RIESGOS'!$Z$520="Leve"),CONCATENATE("R",'MAPA DE RIESGOS'!$H$520),"")</f>
        <v/>
      </c>
      <c r="O41" s="337" t="str">
        <f>IF(AND('MAPA DE RIESGOS'!$V$526="Baja",'MAPA DE RIESGOS'!$Z$526="Leve"),CONCATENATE("R",'MAPA DE RIESGOS'!$H$526),"")</f>
        <v/>
      </c>
      <c r="P41" s="337" t="str">
        <f>IF(AND('MAPA DE RIESGOS'!$V$532="Baja",'MAPA DE RIESGOS'!$Z$532="Leve"),CONCATENATE("R",'MAPA DE RIESGOS'!$H$532),"")</f>
        <v/>
      </c>
      <c r="Q41" s="337"/>
      <c r="R41" s="337"/>
      <c r="S41" s="338"/>
      <c r="T41" s="326" t="str">
        <f>IF(AND('MAPA DE RIESGOS'!$V$496="Baja",'MAPA DE RIESGOS'!$Z$496="Menor"),CONCATENATE("R",'MAPA DE RIESGOS'!$H$496),"")</f>
        <v/>
      </c>
      <c r="U41" s="327" t="str">
        <f>IF(AND('MAPA DE RIESGOS'!$V$502="Baja",'MAPA DE RIESGOS'!$Z$502="Menor"),CONCATENATE("R",'MAPA DE RIESGOS'!$H$502),"")</f>
        <v/>
      </c>
      <c r="V41" s="327" t="str">
        <f>IF(AND('MAPA DE RIESGOS'!$V$508="Baja",'MAPA DE RIESGOS'!$Z$508="Menor"),CONCATENATE("R",'MAPA DE RIESGOS'!$H$508),"")</f>
        <v/>
      </c>
      <c r="W41" s="327" t="str">
        <f>IF(AND('MAPA DE RIESGOS'!$V$514="Baja",'MAPA DE RIESGOS'!$Z$514="Menor"),CONCATENATE("R",'MAPA DE RIESGOS'!$H$514),"")</f>
        <v/>
      </c>
      <c r="X41" s="327" t="str">
        <f>IF(AND('MAPA DE RIESGOS'!$V$520="Baja",'MAPA DE RIESGOS'!$Z$520="Menor"),CONCATENATE("R",'MAPA DE RIESGOS'!$H$520),"")</f>
        <v/>
      </c>
      <c r="Y41" s="327" t="str">
        <f>IF(AND('MAPA DE RIESGOS'!$V$526="Baja",'MAPA DE RIESGOS'!$Z$526="Menor"),CONCATENATE("R",'MAPA DE RIESGOS'!$H$526),"")</f>
        <v/>
      </c>
      <c r="Z41" s="327" t="str">
        <f>IF(AND('MAPA DE RIESGOS'!$V$532="Baja",'MAPA DE RIESGOS'!$Z$532="Menor"),CONCATENATE("R",'MAPA DE RIESGOS'!$H$532),"")</f>
        <v/>
      </c>
      <c r="AA41" s="327"/>
      <c r="AB41" s="327"/>
      <c r="AC41" s="328"/>
      <c r="AD41" s="326" t="str">
        <f>IF(AND('MAPA DE RIESGOS'!$V$496="Baja",'MAPA DE RIESGOS'!$Z$496="Moderado"),CONCATENATE("R",'MAPA DE RIESGOS'!$H$496),"")</f>
        <v>R81</v>
      </c>
      <c r="AE41" s="327" t="str">
        <f>IF(AND('MAPA DE RIESGOS'!$V$502="Baja",'MAPA DE RIESGOS'!$Z$502="Moderado"),CONCATENATE("R",'MAPA DE RIESGOS'!$H$502),"")</f>
        <v/>
      </c>
      <c r="AF41" s="327" t="str">
        <f>IF(AND('MAPA DE RIESGOS'!$V$508="Baja",'MAPA DE RIESGOS'!$Z$508="Moderado"),CONCATENATE("R",'MAPA DE RIESGOS'!$H$508),"")</f>
        <v/>
      </c>
      <c r="AG41" s="327" t="str">
        <f>IF(AND('MAPA DE RIESGOS'!$V$514="Baja",'MAPA DE RIESGOS'!$Z$514="Moderado"),CONCATENATE("R",'MAPA DE RIESGOS'!$H$514),"")</f>
        <v/>
      </c>
      <c r="AH41" s="327" t="str">
        <f>IF(AND('MAPA DE RIESGOS'!$V$520="Baja",'MAPA DE RIESGOS'!$Z$520="Moderado"),CONCATENATE("R",'MAPA DE RIESGOS'!$H$520),"")</f>
        <v/>
      </c>
      <c r="AI41" s="327" t="str">
        <f>IF(AND('MAPA DE RIESGOS'!$V$526="Baja",'MAPA DE RIESGOS'!$Z$526="Moderado"),CONCATENATE("R",'MAPA DE RIESGOS'!$H$526),"")</f>
        <v/>
      </c>
      <c r="AJ41" s="327" t="str">
        <f>IF(AND('MAPA DE RIESGOS'!$V$532="Baja",'MAPA DE RIESGOS'!$Z$532="Moderado"),CONCATENATE("R",'MAPA DE RIESGOS'!$H$532),"")</f>
        <v/>
      </c>
      <c r="AK41" s="327"/>
      <c r="AL41" s="327"/>
      <c r="AM41" s="328"/>
      <c r="AN41" s="313" t="str">
        <f>IF(AND('MAPA DE RIESGOS'!$V$496="Baja",'MAPA DE RIESGOS'!$Z$496="Mayor"),CONCATENATE("R",'MAPA DE RIESGOS'!$H$496),"")</f>
        <v/>
      </c>
      <c r="AO41" s="314" t="str">
        <f>IF(AND('MAPA DE RIESGOS'!$V$502="Baja",'MAPA DE RIESGOS'!$Z$502="Mayor"),CONCATENATE("R",'MAPA DE RIESGOS'!$H$502),"")</f>
        <v/>
      </c>
      <c r="AP41" s="314" t="str">
        <f>IF(AND('MAPA DE RIESGOS'!$V$508="Baja",'MAPA DE RIESGOS'!$Z$508="Mayor"),CONCATENATE("R",'MAPA DE RIESGOS'!$H$508),"")</f>
        <v/>
      </c>
      <c r="AQ41" s="314" t="str">
        <f>IF(AND('MAPA DE RIESGOS'!$V$514="Baja",'MAPA DE RIESGOS'!$Z$514="Mayor"),CONCATENATE("R",'MAPA DE RIESGOS'!$H$514),"")</f>
        <v/>
      </c>
      <c r="AR41" s="314" t="str">
        <f>IF(AND('MAPA DE RIESGOS'!$V$520="Baja",'MAPA DE RIESGOS'!$Z$520="Mayor"),CONCATENATE("R",'MAPA DE RIESGOS'!$H$520),"")</f>
        <v/>
      </c>
      <c r="AS41" s="314" t="str">
        <f>IF(AND('MAPA DE RIESGOS'!$V$526="Baja",'MAPA DE RIESGOS'!$Z$526="Mayor"),CONCATENATE("R",'MAPA DE RIESGOS'!$H$526),"")</f>
        <v/>
      </c>
      <c r="AT41" s="314" t="str">
        <f>IF(AND('MAPA DE RIESGOS'!$V$532="Baja",'MAPA DE RIESGOS'!$Z$532="Mayor"),CONCATENATE("R",'MAPA DE RIESGOS'!$H$532),"")</f>
        <v/>
      </c>
      <c r="AU41" s="314"/>
      <c r="AV41" s="314"/>
      <c r="AW41" s="315"/>
      <c r="AX41" s="324" t="str">
        <f>IF(AND('MAPA DE RIESGOS'!$V$496="Baja",'MAPA DE RIESGOS'!$Z$496="Catastrófico"),CONCATENATE("R",'MAPA DE RIESGOS'!$H$496),"")</f>
        <v/>
      </c>
      <c r="AY41" s="316" t="str">
        <f>IF(AND('MAPA DE RIESGOS'!$V$502="Baja",'MAPA DE RIESGOS'!$Z$502="Catastrófico"),CONCATENATE("R",'MAPA DE RIESGOS'!$H$502),"")</f>
        <v/>
      </c>
      <c r="AZ41" s="316" t="str">
        <f>IF(AND('MAPA DE RIESGOS'!$V$508="Baja",'MAPA DE RIESGOS'!$Z$508="Catastrófico"),CONCATENATE("R",'MAPA DE RIESGOS'!$H$508),"")</f>
        <v/>
      </c>
      <c r="BA41" s="316" t="str">
        <f>IF(AND('MAPA DE RIESGOS'!$V$514="Baja",'MAPA DE RIESGOS'!$Z$514="Catastrófico"),CONCATENATE("R",'MAPA DE RIESGOS'!$H$514),"")</f>
        <v/>
      </c>
      <c r="BB41" s="316" t="str">
        <f>IF(AND('MAPA DE RIESGOS'!$V$520="Baja",'MAPA DE RIESGOS'!$Z$520="Catastrófico"),CONCATENATE("R",'MAPA DE RIESGOS'!$H$520),"")</f>
        <v/>
      </c>
      <c r="BC41" s="316" t="str">
        <f>IF(AND('MAPA DE RIESGOS'!$V$526="Baja",'MAPA DE RIESGOS'!$Z$526="Catastrófico"),CONCATENATE("R",'MAPA DE RIESGOS'!$H$526),"")</f>
        <v/>
      </c>
      <c r="BD41" s="316" t="str">
        <f>IF(AND('MAPA DE RIESGOS'!$V$532="Baja",'MAPA DE RIESGOS'!$Z$532="Catastrófico"),CONCATENATE("R",'MAPA DE RIESGOS'!$H$532),"")</f>
        <v/>
      </c>
      <c r="BE41" s="316"/>
      <c r="BF41" s="316"/>
      <c r="BG41" s="317"/>
      <c r="BH41" s="67"/>
      <c r="BI41" s="732"/>
      <c r="BJ41" s="733"/>
      <c r="BK41" s="733"/>
      <c r="BL41" s="733"/>
      <c r="BM41" s="733"/>
      <c r="BN41" s="734"/>
    </row>
    <row r="42" spans="2:66" ht="34.5" customHeight="1">
      <c r="B42" s="688"/>
      <c r="C42" s="688"/>
      <c r="D42" s="689"/>
      <c r="E42" s="690" t="s">
        <v>285</v>
      </c>
      <c r="F42" s="691"/>
      <c r="G42" s="691"/>
      <c r="H42" s="691"/>
      <c r="I42" s="692"/>
      <c r="J42" s="329" t="str">
        <f>IF(AND('MAPA DE RIESGOS'!$V$10="Muy Baja",'MAPA DE RIESGOS'!$Z$10="Leve"),CONCATENATE("R",'MAPA DE RIESGOS'!$H$10),"")</f>
        <v/>
      </c>
      <c r="K42" s="330" t="str">
        <f>IF(AND('MAPA DE RIESGOS'!$V$16="Muy Baja",'MAPA DE RIESGOS'!$Z$16="Leve"),CONCATENATE("R",'MAPA DE RIESGOS'!$H$16),"")</f>
        <v/>
      </c>
      <c r="L42" s="330" t="str">
        <f>IF(AND('MAPA DE RIESGOS'!$V$22="Muy Baja",'MAPA DE RIESGOS'!$Z$22="Leve"),CONCATENATE("R",'MAPA DE RIESGOS'!$H$22),"")</f>
        <v/>
      </c>
      <c r="M42" s="330" t="str">
        <f>IF(AND('MAPA DE RIESGOS'!$V$28="Muy Baja",'MAPA DE RIESGOS'!$Z$28="Leve"),CONCATENATE("R",'MAPA DE RIESGOS'!$H$28),"")</f>
        <v/>
      </c>
      <c r="N42" s="330" t="str">
        <f>IF(AND('MAPA DE RIESGOS'!$V$34="Muy Baja",'MAPA DE RIESGOS'!$Z$34="Leve"),CONCATENATE("R",'MAPA DE RIESGOS'!$H$34),"")</f>
        <v/>
      </c>
      <c r="O42" s="330" t="str">
        <f>IF(AND('MAPA DE RIESGOS'!$V$40="Muy Baja",'MAPA DE RIESGOS'!$Z$40="Leve"),CONCATENATE("R",'MAPA DE RIESGOS'!$H$40),"")</f>
        <v/>
      </c>
      <c r="P42" s="330" t="str">
        <f>IF(AND('MAPA DE RIESGOS'!$V$46="Muy Baja",'MAPA DE RIESGOS'!$Z$46="Leve"),CONCATENATE("R",'MAPA DE RIESGOS'!$H$46),"")</f>
        <v/>
      </c>
      <c r="Q42" s="330" t="str">
        <f>IF(AND('MAPA DE RIESGOS'!$V$52="Muy Baja",'MAPA DE RIESGOS'!$Z$52="Leve"),CONCATENATE("R",'MAPA DE RIESGOS'!$H$52),"")</f>
        <v/>
      </c>
      <c r="R42" s="330" t="str">
        <f>IF(AND('MAPA DE RIESGOS'!$V$58="Muy Baja",'MAPA DE RIESGOS'!$Z$58="Leve"),CONCATENATE("R",'MAPA DE RIESGOS'!$H$58),"")</f>
        <v/>
      </c>
      <c r="S42" s="333" t="str">
        <f>IF(AND('MAPA DE RIESGOS'!$V$64="Muy Baja",'MAPA DE RIESGOS'!$Z$64="Leve"),CONCATENATE("R",'MAPA DE RIESGOS'!$H$64),"")</f>
        <v/>
      </c>
      <c r="T42" s="329" t="str">
        <f>IF(AND('MAPA DE RIESGOS'!$V$10="Muy Baja",'MAPA DE RIESGOS'!$Z$10="Menor"),CONCATENATE("R",'MAPA DE RIESGOS'!$H$10),"")</f>
        <v/>
      </c>
      <c r="U42" s="330" t="str">
        <f>IF(AND('MAPA DE RIESGOS'!$V$16="Muy Baja",'MAPA DE RIESGOS'!$Z$16="Menor"),CONCATENATE("R",'MAPA DE RIESGOS'!$H$16),"")</f>
        <v/>
      </c>
      <c r="V42" s="330" t="str">
        <f>IF(AND('MAPA DE RIESGOS'!$V$22="Muy Baja",'MAPA DE RIESGOS'!$Z$22="Menor"),CONCATENATE("R",'MAPA DE RIESGOS'!$H$22),"")</f>
        <v/>
      </c>
      <c r="W42" s="330" t="str">
        <f>IF(AND('MAPA DE RIESGOS'!$V$28="Muy Baja",'MAPA DE RIESGOS'!$Z$28="Menor"),CONCATENATE("R",'MAPA DE RIESGOS'!$H$28),"")</f>
        <v/>
      </c>
      <c r="X42" s="330" t="str">
        <f>IF(AND('MAPA DE RIESGOS'!$V$34="Muy Baja",'MAPA DE RIESGOS'!$Z$34="Menor"),CONCATENATE("R",'MAPA DE RIESGOS'!$H$34),"")</f>
        <v/>
      </c>
      <c r="Y42" s="330" t="str">
        <f>IF(AND('MAPA DE RIESGOS'!$V$40="Muy Baja",'MAPA DE RIESGOS'!$Z$40="Menor"),CONCATENATE("R",'MAPA DE RIESGOS'!$H$40),"")</f>
        <v/>
      </c>
      <c r="Z42" s="330" t="str">
        <f>IF(AND('MAPA DE RIESGOS'!$V$46="Muy Baja",'MAPA DE RIESGOS'!$Z$46="Menor"),CONCATENATE("R",'MAPA DE RIESGOS'!$H$46),"")</f>
        <v/>
      </c>
      <c r="AA42" s="330" t="str">
        <f>IF(AND('MAPA DE RIESGOS'!$V$52="Muy Baja",'MAPA DE RIESGOS'!$Z$52="Menor"),CONCATENATE("R",'MAPA DE RIESGOS'!$H$52),"")</f>
        <v/>
      </c>
      <c r="AB42" s="330" t="str">
        <f>IF(AND('MAPA DE RIESGOS'!$V$58="Muy Baja",'MAPA DE RIESGOS'!$Z$58="Menor"),CONCATENATE("R",'MAPA DE RIESGOS'!$H$58),"")</f>
        <v/>
      </c>
      <c r="AC42" s="333" t="str">
        <f>IF(AND('MAPA DE RIESGOS'!$V$64="Muy Baja",'MAPA DE RIESGOS'!$Z$64="Menor"),CONCATENATE("R",'MAPA DE RIESGOS'!$H$64),"")</f>
        <v/>
      </c>
      <c r="AD42" s="318" t="str">
        <f>IF(AND('MAPA DE RIESGOS'!$V$10="Muy Baja",'MAPA DE RIESGOS'!$Z$10="Moderado"),CONCATENATE("R",'MAPA DE RIESGOS'!$H$10),"")</f>
        <v/>
      </c>
      <c r="AE42" s="319" t="str">
        <f>IF(AND('MAPA DE RIESGOS'!$V$16="Muy Baja",'MAPA DE RIESGOS'!$Z$16="Moderado"),CONCATENATE("R",'MAPA DE RIESGOS'!$H$16),"")</f>
        <v/>
      </c>
      <c r="AF42" s="319" t="str">
        <f>IF(AND('MAPA DE RIESGOS'!$V$22="Muy Baja",'MAPA DE RIESGOS'!$Z$22="Moderado"),CONCATENATE("R",'MAPA DE RIESGOS'!$H$22),"")</f>
        <v/>
      </c>
      <c r="AG42" s="319" t="str">
        <f>IF(AND('MAPA DE RIESGOS'!$V$28="Muy Baja",'MAPA DE RIESGOS'!$Z$28="Moderado"),CONCATENATE("R",'MAPA DE RIESGOS'!$H$28),"")</f>
        <v/>
      </c>
      <c r="AH42" s="319" t="str">
        <f>IF(AND('MAPA DE RIESGOS'!$V$34="Muy Baja",'MAPA DE RIESGOS'!$Z$34="Moderado"),CONCATENATE("R",'MAPA DE RIESGOS'!$H$34),"")</f>
        <v/>
      </c>
      <c r="AI42" s="319" t="str">
        <f>IF(AND('MAPA DE RIESGOS'!$V$40="Muy Baja",'MAPA DE RIESGOS'!$Z$40="Moderado"),CONCATENATE("R",'MAPA DE RIESGOS'!$H$40),"")</f>
        <v/>
      </c>
      <c r="AJ42" s="319" t="str">
        <f>IF(AND('MAPA DE RIESGOS'!$V$46="Muy Baja",'MAPA DE RIESGOS'!$Z$46="Moderado"),CONCATENATE("R",'MAPA DE RIESGOS'!$H$46),"")</f>
        <v/>
      </c>
      <c r="AK42" s="319" t="str">
        <f>IF(AND('MAPA DE RIESGOS'!$V$52="Muy Baja",'MAPA DE RIESGOS'!$Z$52="Moderado"),CONCATENATE("R",'MAPA DE RIESGOS'!$H$52),"")</f>
        <v/>
      </c>
      <c r="AL42" s="319" t="str">
        <f>IF(AND('MAPA DE RIESGOS'!$V$58="Muy Baja",'MAPA DE RIESGOS'!$Z$58="Moderado"),CONCATENATE("R",'MAPA DE RIESGOS'!$H$58),"")</f>
        <v/>
      </c>
      <c r="AM42" s="322" t="str">
        <f>IF(AND('MAPA DE RIESGOS'!$V$64="Muy Baja",'MAPA DE RIESGOS'!$Z$64="Moderado"),CONCATENATE("R",'MAPA DE RIESGOS'!$H$64),"")</f>
        <v/>
      </c>
      <c r="AN42" s="299" t="str">
        <f>IF(AND('MAPA DE RIESGOS'!$V$10="Muy Baja",'MAPA DE RIESGOS'!$Z$10="Mayor"),CONCATENATE("R",'MAPA DE RIESGOS'!$H$10),"")</f>
        <v/>
      </c>
      <c r="AO42" s="300" t="str">
        <f>IF(AND('MAPA DE RIESGOS'!$V$16="Muy Baja",'MAPA DE RIESGOS'!$Z$16="Mayor"),CONCATENATE("R",'MAPA DE RIESGOS'!$H$16),"")</f>
        <v/>
      </c>
      <c r="AP42" s="300" t="str">
        <f>IF(AND('MAPA DE RIESGOS'!$V$22="Muy Baja",'MAPA DE RIESGOS'!$Z$22="Mayor"),CONCATENATE("R",'MAPA DE RIESGOS'!$H$22),"")</f>
        <v/>
      </c>
      <c r="AQ42" s="300" t="str">
        <f>IF(AND('MAPA DE RIESGOS'!$V$28="Muy Baja",'MAPA DE RIESGOS'!$Z$28="Mayor"),CONCATENATE("R",'MAPA DE RIESGOS'!$H$28),"")</f>
        <v/>
      </c>
      <c r="AR42" s="300" t="str">
        <f>IF(AND('MAPA DE RIESGOS'!$V$34="Muy Baja",'MAPA DE RIESGOS'!$Z$34="Mayor"),CONCATENATE("R",'MAPA DE RIESGOS'!$H$34),"")</f>
        <v/>
      </c>
      <c r="AS42" s="300" t="str">
        <f>IF(AND('MAPA DE RIESGOS'!$V$40="Muy Baja",'MAPA DE RIESGOS'!$Z$40="Mayor"),CONCATENATE("R",'MAPA DE RIESGOS'!$H$40),"")</f>
        <v/>
      </c>
      <c r="AT42" s="300" t="str">
        <f>IF(AND('MAPA DE RIESGOS'!$V$46="Muy Baja",'MAPA DE RIESGOS'!$Z$46="Mayor"),CONCATENATE("R",'MAPA DE RIESGOS'!$H$46),"")</f>
        <v/>
      </c>
      <c r="AU42" s="300" t="str">
        <f>IF(AND('MAPA DE RIESGOS'!$V$52="Muy Baja",'MAPA DE RIESGOS'!$Z$52="Mayor"),CONCATENATE("R",'MAPA DE RIESGOS'!$H$52),"")</f>
        <v/>
      </c>
      <c r="AV42" s="300" t="str">
        <f>IF(AND('MAPA DE RIESGOS'!$V$58="Muy Baja",'MAPA DE RIESGOS'!$Z$58="Mayor"),CONCATENATE("R",'MAPA DE RIESGOS'!$H$58),"")</f>
        <v/>
      </c>
      <c r="AW42" s="303" t="str">
        <f>IF(AND('MAPA DE RIESGOS'!$V$64="Muy Baja",'MAPA DE RIESGOS'!$Z$64="Mayor"),CONCATENATE("R",'MAPA DE RIESGOS'!$H$64),"")</f>
        <v/>
      </c>
      <c r="AX42" s="305" t="str">
        <f>IF(AND('MAPA DE RIESGOS'!$V$10="Muy Baja",'MAPA DE RIESGOS'!$Z$10="Catastrófico"),CONCATENATE("R",'MAPA DE RIESGOS'!$H$10),"")</f>
        <v/>
      </c>
      <c r="AY42" s="306" t="str">
        <f>IF(AND('MAPA DE RIESGOS'!$V$16="Muy Baja",'MAPA DE RIESGOS'!$Z$16="Catastrófico"),CONCATENATE("R",'MAPA DE RIESGOS'!$H$16),"")</f>
        <v/>
      </c>
      <c r="AZ42" s="306" t="str">
        <f>IF(AND('MAPA DE RIESGOS'!$V$22="Muy Baja",'MAPA DE RIESGOS'!$Z$22="Catastrófico"),CONCATENATE("R",'MAPA DE RIESGOS'!$H$22),"")</f>
        <v/>
      </c>
      <c r="BA42" s="306" t="str">
        <f>IF(AND('MAPA DE RIESGOS'!$V$28="Muy Baja",'MAPA DE RIESGOS'!$Z$28="Catastrófico"),CONCATENATE("R",'MAPA DE RIESGOS'!$H$28),"")</f>
        <v/>
      </c>
      <c r="BB42" s="306" t="str">
        <f>IF(AND('MAPA DE RIESGOS'!$V$34="Muy Baja",'MAPA DE RIESGOS'!$Z$34="Catastrófico"),CONCATENATE("R",'MAPA DE RIESGOS'!$H$34),"")</f>
        <v/>
      </c>
      <c r="BC42" s="306" t="str">
        <f>IF(AND('MAPA DE RIESGOS'!$V$40="Muy Baja",'MAPA DE RIESGOS'!$Z$40="Catastrófico"),CONCATENATE("R",'MAPA DE RIESGOS'!$H$40),"")</f>
        <v/>
      </c>
      <c r="BD42" s="306" t="str">
        <f>IF(AND('MAPA DE RIESGOS'!$V$46="Muy Baja",'MAPA DE RIESGOS'!$Z$46="Catastrófico"),CONCATENATE("R",'MAPA DE RIESGOS'!$H$46),"")</f>
        <v/>
      </c>
      <c r="BE42" s="306" t="str">
        <f>IF(AND('MAPA DE RIESGOS'!$V$52="Muy Baja",'MAPA DE RIESGOS'!$Z$52="Catastrófico"),CONCATENATE("R",'MAPA DE RIESGOS'!$H$52),"")</f>
        <v/>
      </c>
      <c r="BF42" s="306" t="str">
        <f>IF(AND('MAPA DE RIESGOS'!$V$58="Muy Baja",'MAPA DE RIESGOS'!$Z$58="Catastrófico"),CONCATENATE("R",'MAPA DE RIESGOS'!$H$58),"")</f>
        <v/>
      </c>
      <c r="BG42" s="309" t="str">
        <f>IF(AND('MAPA DE RIESGOS'!$V$64="Muy Baja",'MAPA DE RIESGOS'!$Z$64="Catastrófico"),CONCATENATE("R",'MAPA DE RIESGOS'!$H$64),"")</f>
        <v/>
      </c>
      <c r="BH42" s="67"/>
      <c r="BI42" s="67"/>
      <c r="BJ42" s="67"/>
      <c r="BK42" s="67"/>
      <c r="BL42" s="67"/>
      <c r="BM42" s="67"/>
      <c r="BN42" s="67"/>
    </row>
    <row r="43" spans="2:66" ht="34.5" customHeight="1">
      <c r="B43" s="688"/>
      <c r="C43" s="688"/>
      <c r="D43" s="689"/>
      <c r="E43" s="693"/>
      <c r="F43" s="694"/>
      <c r="G43" s="694"/>
      <c r="H43" s="694"/>
      <c r="I43" s="695"/>
      <c r="J43" s="331" t="str">
        <f>IF(AND('MAPA DE RIESGOS'!$V$70="Muy Baja",'MAPA DE RIESGOS'!$Z$70="Leve"),CONCATENATE("R",'MAPA DE RIESGOS'!$H$70),"")</f>
        <v/>
      </c>
      <c r="K43" s="332" t="str">
        <f>IF(AND('MAPA DE RIESGOS'!$V$76="Muy Baja",'MAPA DE RIESGOS'!$Z$76="Leve"),CONCATENATE("R",'MAPA DE RIESGOS'!$H$76),"")</f>
        <v/>
      </c>
      <c r="L43" s="332" t="str">
        <f>IF(AND('MAPA DE RIESGOS'!$V$82="Muy Baja",'MAPA DE RIESGOS'!$Z$82="Leve"),CONCATENATE("R",'MAPA DE RIESGOS'!$H$82),"")</f>
        <v/>
      </c>
      <c r="M43" s="332" t="str">
        <f>IF(AND('MAPA DE RIESGOS'!$V$88="Muy Baja",'MAPA DE RIESGOS'!$Z$88="Leve"),CONCATENATE("R",'MAPA DE RIESGOS'!$H$88),"")</f>
        <v/>
      </c>
      <c r="N43" s="332" t="str">
        <f>IF(AND('MAPA DE RIESGOS'!$V$94="Muy Baja",'MAPA DE RIESGOS'!$Z$94="Leve"),CONCATENATE("R",'MAPA DE RIESGOS'!$H$94),"")</f>
        <v/>
      </c>
      <c r="O43" s="332" t="str">
        <f>IF(AND('MAPA DE RIESGOS'!$V$100="Muy Baja",'MAPA DE RIESGOS'!$Z$100="Leve"),CONCATENATE("R",'MAPA DE RIESGOS'!$H$100),"")</f>
        <v/>
      </c>
      <c r="P43" s="332" t="str">
        <f>IF(AND('MAPA DE RIESGOS'!$V$106="Muy Baja",'MAPA DE RIESGOS'!$Z$106="Leve"),CONCATENATE("R",'MAPA DE RIESGOS'!$H$106),"")</f>
        <v/>
      </c>
      <c r="Q43" s="332" t="str">
        <f>IF(AND('MAPA DE RIESGOS'!$V$112="Muy Baja",'MAPA DE RIESGOS'!$Z$112="Leve"),CONCATENATE("R",'MAPA DE RIESGOS'!$H$112),"")</f>
        <v/>
      </c>
      <c r="R43" s="332" t="str">
        <f>IF(AND('MAPA DE RIESGOS'!$V$118="Muy Baja",'MAPA DE RIESGOS'!$Z$118="Leve"),CONCATENATE("R",'MAPA DE RIESGOS'!$H$118),"")</f>
        <v/>
      </c>
      <c r="S43" s="334" t="str">
        <f>IF(AND('MAPA DE RIESGOS'!$V$124="Muy Baja",'MAPA DE RIESGOS'!$Z$124="Leve"),CONCATENATE("R",'MAPA DE RIESGOS'!$H$124),"")</f>
        <v/>
      </c>
      <c r="T43" s="331" t="str">
        <f>IF(AND('MAPA DE RIESGOS'!$V$70="Muy Baja",'MAPA DE RIESGOS'!$Z$70="Menor"),CONCATENATE("R",'MAPA DE RIESGOS'!$H$70),"")</f>
        <v/>
      </c>
      <c r="U43" s="332" t="str">
        <f>IF(AND('MAPA DE RIESGOS'!$V$76="Muy Baja",'MAPA DE RIESGOS'!$Z$76="Menor"),CONCATENATE("R",'MAPA DE RIESGOS'!$H$76),"")</f>
        <v/>
      </c>
      <c r="V43" s="332" t="str">
        <f>IF(AND('MAPA DE RIESGOS'!$V$82="Muy Baja",'MAPA DE RIESGOS'!$Z$82="Menor"),CONCATENATE("R",'MAPA DE RIESGOS'!$H$82),"")</f>
        <v/>
      </c>
      <c r="W43" s="332" t="str">
        <f>IF(AND('MAPA DE RIESGOS'!$V$88="Muy Baja",'MAPA DE RIESGOS'!$Z$88="Menor"),CONCATENATE("R",'MAPA DE RIESGOS'!$H$88),"")</f>
        <v/>
      </c>
      <c r="X43" s="332" t="str">
        <f>IF(AND('MAPA DE RIESGOS'!$V$94="Muy Baja",'MAPA DE RIESGOS'!$Z$94="Menor"),CONCATENATE("R",'MAPA DE RIESGOS'!$H$94),"")</f>
        <v/>
      </c>
      <c r="Y43" s="332" t="str">
        <f>IF(AND('MAPA DE RIESGOS'!$V$100="Muy Baja",'MAPA DE RIESGOS'!$Z$100="Menor"),CONCATENATE("R",'MAPA DE RIESGOS'!$H$100),"")</f>
        <v/>
      </c>
      <c r="Z43" s="332" t="str">
        <f>IF(AND('MAPA DE RIESGOS'!$V$106="Muy Baja",'MAPA DE RIESGOS'!$Z$106="Menor"),CONCATENATE("R",'MAPA DE RIESGOS'!$H$106),"")</f>
        <v/>
      </c>
      <c r="AA43" s="332" t="str">
        <f>IF(AND('MAPA DE RIESGOS'!$V$112="Muy Baja",'MAPA DE RIESGOS'!$Z$112="Menor"),CONCATENATE("R",'MAPA DE RIESGOS'!$H$112),"")</f>
        <v/>
      </c>
      <c r="AB43" s="332" t="str">
        <f>IF(AND('MAPA DE RIESGOS'!$V$118="Muy Baja",'MAPA DE RIESGOS'!$Z$118="Menor"),CONCATENATE("R",'MAPA DE RIESGOS'!$H$118),"")</f>
        <v/>
      </c>
      <c r="AC43" s="334" t="str">
        <f>IF(AND('MAPA DE RIESGOS'!$V$124="Muy Baja",'MAPA DE RIESGOS'!$Z$124="Menor"),CONCATENATE("R",'MAPA DE RIESGOS'!$H$124),"")</f>
        <v/>
      </c>
      <c r="AD43" s="320" t="str">
        <f>IF(AND('MAPA DE RIESGOS'!$V$70="Muy Baja",'MAPA DE RIESGOS'!$Z$70="Moderado"),CONCATENATE("R",'MAPA DE RIESGOS'!$H$70),"")</f>
        <v/>
      </c>
      <c r="AE43" s="321" t="str">
        <f>IF(AND('MAPA DE RIESGOS'!$V$76="Muy Baja",'MAPA DE RIESGOS'!$Z$76="Moderado"),CONCATENATE("R",'MAPA DE RIESGOS'!$H$76),"")</f>
        <v/>
      </c>
      <c r="AF43" s="321" t="str">
        <f>IF(AND('MAPA DE RIESGOS'!$V$82="Muy Baja",'MAPA DE RIESGOS'!$Z$82="Moderado"),CONCATENATE("R",'MAPA DE RIESGOS'!$H$82),"")</f>
        <v/>
      </c>
      <c r="AG43" s="321" t="str">
        <f>IF(AND('MAPA DE RIESGOS'!$V$88="Muy Baja",'MAPA DE RIESGOS'!$Z$88="Moderado"),CONCATENATE("R",'MAPA DE RIESGOS'!$H$88),"")</f>
        <v/>
      </c>
      <c r="AH43" s="321" t="str">
        <f>IF(AND('MAPA DE RIESGOS'!$V$94="Muy Baja",'MAPA DE RIESGOS'!$Z$94="Moderado"),CONCATENATE("R",'MAPA DE RIESGOS'!$H$94),"")</f>
        <v/>
      </c>
      <c r="AI43" s="321" t="str">
        <f>IF(AND('MAPA DE RIESGOS'!$V$100="Muy Baja",'MAPA DE RIESGOS'!$Z$100="Moderado"),CONCATENATE("R",'MAPA DE RIESGOS'!$H$100),"")</f>
        <v/>
      </c>
      <c r="AJ43" s="321" t="str">
        <f>IF(AND('MAPA DE RIESGOS'!$V$106="Muy Baja",'MAPA DE RIESGOS'!$Z$106="Moderado"),CONCATENATE("R",'MAPA DE RIESGOS'!$H$106),"")</f>
        <v/>
      </c>
      <c r="AK43" s="321" t="str">
        <f>IF(AND('MAPA DE RIESGOS'!$V$112="Muy Baja",'MAPA DE RIESGOS'!$Z$112="Moderado"),CONCATENATE("R",'MAPA DE RIESGOS'!$H$112),"")</f>
        <v/>
      </c>
      <c r="AL43" s="321" t="str">
        <f>IF(AND('MAPA DE RIESGOS'!$V$118="Muy Baja",'MAPA DE RIESGOS'!$Z$118="Moderado"),CONCATENATE("R",'MAPA DE RIESGOS'!$H$118),"")</f>
        <v/>
      </c>
      <c r="AM43" s="323" t="str">
        <f>IF(AND('MAPA DE RIESGOS'!$V$124="Muy Baja",'MAPA DE RIESGOS'!$Z$124="Moderado"),CONCATENATE("R",'MAPA DE RIESGOS'!$H$124),"")</f>
        <v/>
      </c>
      <c r="AN43" s="301" t="str">
        <f>IF(AND('MAPA DE RIESGOS'!$V$70="Muy Baja",'MAPA DE RIESGOS'!$Z$70="Mayor"),CONCATENATE("R",'MAPA DE RIESGOS'!$H$70),"")</f>
        <v/>
      </c>
      <c r="AO43" s="302" t="str">
        <f>IF(AND('MAPA DE RIESGOS'!$V$76="Muy Baja",'MAPA DE RIESGOS'!$Z$76="Mayor"),CONCATENATE("R",'MAPA DE RIESGOS'!$H$76),"")</f>
        <v/>
      </c>
      <c r="AP43" s="302" t="str">
        <f>IF(AND('MAPA DE RIESGOS'!$V$82="Muy Baja",'MAPA DE RIESGOS'!$Z$82="Mayor"),CONCATENATE("R",'MAPA DE RIESGOS'!$H$82),"")</f>
        <v/>
      </c>
      <c r="AQ43" s="302" t="str">
        <f>IF(AND('MAPA DE RIESGOS'!$V$88="Muy Baja",'MAPA DE RIESGOS'!$Z$88="Mayor"),CONCATENATE("R",'MAPA DE RIESGOS'!$H$88),"")</f>
        <v/>
      </c>
      <c r="AR43" s="302" t="str">
        <f>IF(AND('MAPA DE RIESGOS'!$V$94="Muy Baja",'MAPA DE RIESGOS'!$Z$94="Mayor"),CONCATENATE("R",'MAPA DE RIESGOS'!$H$94),"")</f>
        <v/>
      </c>
      <c r="AS43" s="302" t="str">
        <f>IF(AND('MAPA DE RIESGOS'!$V$100="Muy Baja",'MAPA DE RIESGOS'!$Z$100="Mayor"),CONCATENATE("R",'MAPA DE RIESGOS'!$H$100),"")</f>
        <v/>
      </c>
      <c r="AT43" s="302" t="str">
        <f>IF(AND('MAPA DE RIESGOS'!$V$106="Muy Baja",'MAPA DE RIESGOS'!$Z$106="Mayor"),CONCATENATE("R",'MAPA DE RIESGOS'!$H$106),"")</f>
        <v/>
      </c>
      <c r="AU43" s="302" t="str">
        <f>IF(AND('MAPA DE RIESGOS'!$V$112="Muy Baja",'MAPA DE RIESGOS'!$Z$112="Mayor"),CONCATENATE("R",'MAPA DE RIESGOS'!$H$112),"")</f>
        <v/>
      </c>
      <c r="AV43" s="302" t="str">
        <f>IF(AND('MAPA DE RIESGOS'!$V$118="Muy Baja",'MAPA DE RIESGOS'!$Z$118="Mayor"),CONCATENATE("R",'MAPA DE RIESGOS'!$H$118),"")</f>
        <v/>
      </c>
      <c r="AW43" s="304" t="str">
        <f>IF(AND('MAPA DE RIESGOS'!$V$124="Muy Baja",'MAPA DE RIESGOS'!$Z$124="Mayor"),CONCATENATE("R",'MAPA DE RIESGOS'!$H$124),"")</f>
        <v/>
      </c>
      <c r="AX43" s="307" t="str">
        <f>IF(AND('MAPA DE RIESGOS'!$V$70="Muy Baja",'MAPA DE RIESGOS'!$Z$70="Catastrófico"),CONCATENATE("R",'MAPA DE RIESGOS'!$H$70),"")</f>
        <v/>
      </c>
      <c r="AY43" s="308" t="str">
        <f>IF(AND('MAPA DE RIESGOS'!$V$76="Muy Baja",'MAPA DE RIESGOS'!$Z$76="Catastrófico"),CONCATENATE("R",'MAPA DE RIESGOS'!$H$76),"")</f>
        <v/>
      </c>
      <c r="AZ43" s="308" t="str">
        <f>IF(AND('MAPA DE RIESGOS'!$V$82="Muy Baja",'MAPA DE RIESGOS'!$Z$82="Catastrófico"),CONCATENATE("R",'MAPA DE RIESGOS'!$H$82),"")</f>
        <v/>
      </c>
      <c r="BA43" s="308" t="str">
        <f>IF(AND('MAPA DE RIESGOS'!$V$88="Muy Baja",'MAPA DE RIESGOS'!$Z$88="Catastrófico"),CONCATENATE("R",'MAPA DE RIESGOS'!$H$88),"")</f>
        <v/>
      </c>
      <c r="BB43" s="308" t="str">
        <f>IF(AND('MAPA DE RIESGOS'!$V$94="Muy Baja",'MAPA DE RIESGOS'!$Z$94="Catastrófico"),CONCATENATE("R",'MAPA DE RIESGOS'!$H$94),"")</f>
        <v/>
      </c>
      <c r="BC43" s="308" t="str">
        <f>IF(AND('MAPA DE RIESGOS'!$V$100="Muy Baja",'MAPA DE RIESGOS'!$Z$100="Catastrófico"),CONCATENATE("R",'MAPA DE RIESGOS'!$H$100),"")</f>
        <v/>
      </c>
      <c r="BD43" s="308" t="str">
        <f>IF(AND('MAPA DE RIESGOS'!$V$106="Muy Baja",'MAPA DE RIESGOS'!$Z$106="Catastrófico"),CONCATENATE("R",'MAPA DE RIESGOS'!$H$106),"")</f>
        <v/>
      </c>
      <c r="BE43" s="308" t="str">
        <f>IF(AND('MAPA DE RIESGOS'!$V$112="Muy Baja",'MAPA DE RIESGOS'!$Z$112="Catastrófico"),CONCATENATE("R",'MAPA DE RIESGOS'!$H$112),"")</f>
        <v/>
      </c>
      <c r="BF43" s="308" t="str">
        <f>IF(AND('MAPA DE RIESGOS'!$V$118="Muy Baja",'MAPA DE RIESGOS'!$Z$118="Catastrófico"),CONCATENATE("R",'MAPA DE RIESGOS'!$H$118),"")</f>
        <v/>
      </c>
      <c r="BG43" s="310" t="str">
        <f>IF(AND('MAPA DE RIESGOS'!$V$124="Muy Baja",'MAPA DE RIESGOS'!$Z$124="Catastrófico"),CONCATENATE("R",'MAPA DE RIESGOS'!$H$124),"")</f>
        <v/>
      </c>
      <c r="BH43" s="67"/>
      <c r="BI43" s="67"/>
      <c r="BJ43" s="67"/>
      <c r="BK43" s="67"/>
      <c r="BL43" s="67"/>
      <c r="BM43" s="67"/>
      <c r="BN43" s="67"/>
    </row>
    <row r="44" spans="2:66" ht="34.5" customHeight="1">
      <c r="B44" s="688"/>
      <c r="C44" s="688"/>
      <c r="D44" s="689"/>
      <c r="E44" s="693"/>
      <c r="F44" s="694"/>
      <c r="G44" s="694"/>
      <c r="H44" s="694"/>
      <c r="I44" s="695"/>
      <c r="J44" s="331" t="str">
        <f>IF(AND('MAPA DE RIESGOS'!$V$136="Muy Baja",'MAPA DE RIESGOS'!$Z$136="Leve"),CONCATENATE("R",'MAPA DE RIESGOS'!$H$136),"")</f>
        <v/>
      </c>
      <c r="K44" s="335" t="str">
        <f>IF(AND('MAPA DE RIESGOS'!$V$142="Muy Baja",'MAPA DE RIESGOS'!$Z$142="Leve"),CONCATENATE("R",'MAPA DE RIESGOS'!$H$142),"")</f>
        <v/>
      </c>
      <c r="L44" s="335" t="str">
        <f>IF(AND('MAPA DE RIESGOS'!$V$148="Muy Baja",'MAPA DE RIESGOS'!$Z$148="Leve"),CONCATENATE("R",'MAPA DE RIESGOS'!$H$148),"")</f>
        <v/>
      </c>
      <c r="M44" s="335" t="str">
        <f>IF(AND('MAPA DE RIESGOS'!$V$154="Muy Baja",'MAPA DE RIESGOS'!$Z$154="Leve"),CONCATENATE("R",'MAPA DE RIESGOS'!$H$154),"")</f>
        <v/>
      </c>
      <c r="N44" s="335" t="str">
        <f>IF(AND('MAPA DE RIESGOS'!$V$160="Muy Baja",'MAPA DE RIESGOS'!$Z$160="Leve"),CONCATENATE("R",'MAPA DE RIESGOS'!$H$160),"")</f>
        <v/>
      </c>
      <c r="O44" s="335" t="str">
        <f>IF(AND('MAPA DE RIESGOS'!$V$166="Muy Baja",'MAPA DE RIESGOS'!$Z$166="Leve"),CONCATENATE("R",'MAPA DE RIESGOS'!$H$166),"")</f>
        <v/>
      </c>
      <c r="P44" s="335" t="str">
        <f>IF(AND('MAPA DE RIESGOS'!$V$172="Muy Baja",'MAPA DE RIESGOS'!$Z$172="Leve"),CONCATENATE("R",'MAPA DE RIESGOS'!$H$172),"")</f>
        <v/>
      </c>
      <c r="Q44" s="335" t="str">
        <f>IF(AND('MAPA DE RIESGOS'!$V$178="Muy Baja",'MAPA DE RIESGOS'!$Z$178="Leve"),CONCATENATE("R",'MAPA DE RIESGOS'!$H$178),"")</f>
        <v/>
      </c>
      <c r="R44" s="335" t="str">
        <f>IF(AND('MAPA DE RIESGOS'!$V$184="Muy Baja",'MAPA DE RIESGOS'!$Z$184="Leve"),CONCATENATE("R",'MAPA DE RIESGOS'!$H$184),"")</f>
        <v/>
      </c>
      <c r="S44" s="334" t="str">
        <f>IF(AND('MAPA DE RIESGOS'!$V$190="Muy Baja",'MAPA DE RIESGOS'!$Z$190="Leve"),CONCATENATE("R",'MAPA DE RIESGOS'!$H$190),"")</f>
        <v/>
      </c>
      <c r="T44" s="331" t="str">
        <f>IF(AND('MAPA DE RIESGOS'!$V$136="Muy Baja",'MAPA DE RIESGOS'!$Z$136="Menor"),CONCATENATE("R",'MAPA DE RIESGOS'!$H$136),"")</f>
        <v/>
      </c>
      <c r="U44" s="335" t="str">
        <f>IF(AND('MAPA DE RIESGOS'!$V$142="Muy Baja",'MAPA DE RIESGOS'!$Z$142="Menor"),CONCATENATE("R",'MAPA DE RIESGOS'!$H$142),"")</f>
        <v/>
      </c>
      <c r="V44" s="335" t="str">
        <f>IF(AND('MAPA DE RIESGOS'!$V$148="Muy Baja",'MAPA DE RIESGOS'!$Z$148="Menor"),CONCATENATE("R",'MAPA DE RIESGOS'!$H$148),"")</f>
        <v/>
      </c>
      <c r="W44" s="335" t="str">
        <f>IF(AND('MAPA DE RIESGOS'!$V$154="Muy Baja",'MAPA DE RIESGOS'!$Z$154="Menor"),CONCATENATE("R",'MAPA DE RIESGOS'!$H$154),"")</f>
        <v/>
      </c>
      <c r="X44" s="335" t="str">
        <f>IF(AND('MAPA DE RIESGOS'!$V$160="Muy Baja",'MAPA DE RIESGOS'!$Z$160="Menor"),CONCATENATE("R",'MAPA DE RIESGOS'!$H$160),"")</f>
        <v/>
      </c>
      <c r="Y44" s="335" t="str">
        <f>IF(AND('MAPA DE RIESGOS'!$V$166="Muy Baja",'MAPA DE RIESGOS'!$Z$166="Menor"),CONCATENATE("R",'MAPA DE RIESGOS'!$H$166),"")</f>
        <v/>
      </c>
      <c r="Z44" s="335" t="str">
        <f>IF(AND('MAPA DE RIESGOS'!$V$172="Muy Baja",'MAPA DE RIESGOS'!$Z$172="Menor"),CONCATENATE("R",'MAPA DE RIESGOS'!$H$172),"")</f>
        <v/>
      </c>
      <c r="AA44" s="335" t="str">
        <f>IF(AND('MAPA DE RIESGOS'!$V$178="Muy Baja",'MAPA DE RIESGOS'!$Z$178="Menor"),CONCATENATE("R",'MAPA DE RIESGOS'!$H$178),"")</f>
        <v/>
      </c>
      <c r="AB44" s="335" t="str">
        <f>IF(AND('MAPA DE RIESGOS'!$V$184="Muy Baja",'MAPA DE RIESGOS'!$Z$184="Menor"),CONCATENATE("R",'MAPA DE RIESGOS'!$H$184),"")</f>
        <v/>
      </c>
      <c r="AC44" s="334" t="str">
        <f>IF(AND('MAPA DE RIESGOS'!$V$190="Muy Baja",'MAPA DE RIESGOS'!$Z$190="Menor"),CONCATENATE("R",'MAPA DE RIESGOS'!$H$190),"")</f>
        <v/>
      </c>
      <c r="AD44" s="320" t="str">
        <f>IF(AND('MAPA DE RIESGOS'!$V$136="Muy Baja",'MAPA DE RIESGOS'!$Z$136="Moderado"),CONCATENATE("R",'MAPA DE RIESGOS'!$H$136),"")</f>
        <v/>
      </c>
      <c r="AE44" s="325" t="str">
        <f>IF(AND('MAPA DE RIESGOS'!$V$142="Muy Baja",'MAPA DE RIESGOS'!$Z$142="Moderado"),CONCATENATE("R",'MAPA DE RIESGOS'!$H$142),"")</f>
        <v/>
      </c>
      <c r="AF44" s="325" t="str">
        <f>IF(AND('MAPA DE RIESGOS'!$V$148="Muy Baja",'MAPA DE RIESGOS'!$Z$148="Moderado"),CONCATENATE("R",'MAPA DE RIESGOS'!$H$148),"")</f>
        <v/>
      </c>
      <c r="AG44" s="325" t="str">
        <f>IF(AND('MAPA DE RIESGOS'!$V$154="Muy Baja",'MAPA DE RIESGOS'!$Z$154="Moderado"),CONCATENATE("R",'MAPA DE RIESGOS'!$H$154),"")</f>
        <v/>
      </c>
      <c r="AH44" s="325" t="str">
        <f>IF(AND('MAPA DE RIESGOS'!$V$160="Muy Baja",'MAPA DE RIESGOS'!$Z$160="Moderado"),CONCATENATE("R",'MAPA DE RIESGOS'!$H$160),"")</f>
        <v/>
      </c>
      <c r="AI44" s="325" t="str">
        <f>IF(AND('MAPA DE RIESGOS'!$V$166="Muy Baja",'MAPA DE RIESGOS'!$Z$166="Moderado"),CONCATENATE("R",'MAPA DE RIESGOS'!$H$166),"")</f>
        <v/>
      </c>
      <c r="AJ44" s="325" t="str">
        <f>IF(AND('MAPA DE RIESGOS'!$V$172="Muy Baja",'MAPA DE RIESGOS'!$Z$172="Moderado"),CONCATENATE("R",'MAPA DE RIESGOS'!$H$172),"")</f>
        <v/>
      </c>
      <c r="AK44" s="325" t="str">
        <f>IF(AND('MAPA DE RIESGOS'!$V$178="Muy Baja",'MAPA DE RIESGOS'!$Z$178="Moderado"),CONCATENATE("R",'MAPA DE RIESGOS'!$H$178),"")</f>
        <v/>
      </c>
      <c r="AL44" s="325" t="str">
        <f>IF(AND('MAPA DE RIESGOS'!$V$184="Muy Baja",'MAPA DE RIESGOS'!$Z$184="Moderado"),CONCATENATE("R",'MAPA DE RIESGOS'!$H$184),"")</f>
        <v/>
      </c>
      <c r="AM44" s="323" t="str">
        <f>IF(AND('MAPA DE RIESGOS'!$V$190="Muy Baja",'MAPA DE RIESGOS'!$Z$190="Moderado"),CONCATENATE("R",'MAPA DE RIESGOS'!$H$190),"")</f>
        <v/>
      </c>
      <c r="AN44" s="301" t="str">
        <f>IF(AND('MAPA DE RIESGOS'!$V$136="Muy Baja",'MAPA DE RIESGOS'!$Z$136="Mayor"),CONCATENATE("R",'MAPA DE RIESGOS'!$H$136),"")</f>
        <v/>
      </c>
      <c r="AO44" s="311" t="str">
        <f>IF(AND('MAPA DE RIESGOS'!$V$142="Muy Baja",'MAPA DE RIESGOS'!$Z$142="Mayor"),CONCATENATE("R",'MAPA DE RIESGOS'!$H$142),"")</f>
        <v/>
      </c>
      <c r="AP44" s="311" t="str">
        <f>IF(AND('MAPA DE RIESGOS'!$V$148="Muy Baja",'MAPA DE RIESGOS'!$Z$148="Mayor"),CONCATENATE("R",'MAPA DE RIESGOS'!$H$148),"")</f>
        <v/>
      </c>
      <c r="AQ44" s="311" t="str">
        <f>IF(AND('MAPA DE RIESGOS'!$V$154="Muy Baja",'MAPA DE RIESGOS'!$Z$154="Mayor"),CONCATENATE("R",'MAPA DE RIESGOS'!$H$154),"")</f>
        <v/>
      </c>
      <c r="AR44" s="311" t="str">
        <f>IF(AND('MAPA DE RIESGOS'!$V$160="Muy Baja",'MAPA DE RIESGOS'!$Z$160="Mayor"),CONCATENATE("R",'MAPA DE RIESGOS'!$H$160),"")</f>
        <v/>
      </c>
      <c r="AS44" s="311" t="str">
        <f>IF(AND('MAPA DE RIESGOS'!$V$166="Muy Baja",'MAPA DE RIESGOS'!$Z$166="Mayor"),CONCATENATE("R",'MAPA DE RIESGOS'!$H$166),"")</f>
        <v/>
      </c>
      <c r="AT44" s="311" t="str">
        <f>IF(AND('MAPA DE RIESGOS'!$V$172="Muy Baja",'MAPA DE RIESGOS'!$Z$172="Mayor"),CONCATENATE("R",'MAPA DE RIESGOS'!$H$172),"")</f>
        <v/>
      </c>
      <c r="AU44" s="311" t="str">
        <f>IF(AND('MAPA DE RIESGOS'!$V$178="Muy Baja",'MAPA DE RIESGOS'!$Z$178="Mayor"),CONCATENATE("R",'MAPA DE RIESGOS'!$H$178),"")</f>
        <v/>
      </c>
      <c r="AV44" s="311" t="str">
        <f>IF(AND('MAPA DE RIESGOS'!$V$184="Muy Baja",'MAPA DE RIESGOS'!$Z$184="Mayor"),CONCATENATE("R",'MAPA DE RIESGOS'!$H$184),"")</f>
        <v/>
      </c>
      <c r="AW44" s="304" t="str">
        <f>IF(AND('MAPA DE RIESGOS'!$V$190="Muy Baja",'MAPA DE RIESGOS'!$Z$190="Mayor"),CONCATENATE("R",'MAPA DE RIESGOS'!$H$190),"")</f>
        <v/>
      </c>
      <c r="AX44" s="307" t="str">
        <f>IF(AND('MAPA DE RIESGOS'!$V$136="Muy Baja",'MAPA DE RIESGOS'!$Z$136="Catastrófico"),CONCATENATE("R",'MAPA DE RIESGOS'!$H$136),"")</f>
        <v/>
      </c>
      <c r="AY44" s="312" t="str">
        <f>IF(AND('MAPA DE RIESGOS'!$V$142="Muy Baja",'MAPA DE RIESGOS'!$Z$142="Catastrófico"),CONCATENATE("R",'MAPA DE RIESGOS'!$H$142),"")</f>
        <v/>
      </c>
      <c r="AZ44" s="312" t="str">
        <f>IF(AND('MAPA DE RIESGOS'!$V$148="Muy Baja",'MAPA DE RIESGOS'!$Z$148="Catastrófico"),CONCATENATE("R",'MAPA DE RIESGOS'!$H$148),"")</f>
        <v/>
      </c>
      <c r="BA44" s="312" t="str">
        <f>IF(AND('MAPA DE RIESGOS'!$V$154="Muy Baja",'MAPA DE RIESGOS'!$Z$154="Catastrófico"),CONCATENATE("R",'MAPA DE RIESGOS'!$H$154),"")</f>
        <v/>
      </c>
      <c r="BB44" s="312" t="str">
        <f>IF(AND('MAPA DE RIESGOS'!$V$160="Muy Baja",'MAPA DE RIESGOS'!$Z$160="Catastrófico"),CONCATENATE("R",'MAPA DE RIESGOS'!$H$160),"")</f>
        <v/>
      </c>
      <c r="BC44" s="312" t="str">
        <f>IF(AND('MAPA DE RIESGOS'!$V$166="Muy Baja",'MAPA DE RIESGOS'!$Z$166="Catastrófico"),CONCATENATE("R",'MAPA DE RIESGOS'!$H$166),"")</f>
        <v/>
      </c>
      <c r="BD44" s="312" t="str">
        <f>IF(AND('MAPA DE RIESGOS'!$V$172="Muy Baja",'MAPA DE RIESGOS'!$Z$172="Catastrófico"),CONCATENATE("R",'MAPA DE RIESGOS'!$H$172),"")</f>
        <v/>
      </c>
      <c r="BE44" s="312" t="str">
        <f>IF(AND('MAPA DE RIESGOS'!$V$178="Muy Baja",'MAPA DE RIESGOS'!$Z$178="Catastrófico"),CONCATENATE("R",'MAPA DE RIESGOS'!$H$178),"")</f>
        <v/>
      </c>
      <c r="BF44" s="312" t="str">
        <f>IF(AND('MAPA DE RIESGOS'!$V$184="Muy Baja",'MAPA DE RIESGOS'!$Z$184="Catastrófico"),CONCATENATE("R",'MAPA DE RIESGOS'!$H$184),"")</f>
        <v/>
      </c>
      <c r="BG44" s="310" t="str">
        <f>IF(AND('MAPA DE RIESGOS'!$V$190="Muy Baja",'MAPA DE RIESGOS'!$Z$190="Catastrófico"),CONCATENATE("R",'MAPA DE RIESGOS'!$H$190),"")</f>
        <v/>
      </c>
      <c r="BH44" s="67"/>
      <c r="BI44" s="67"/>
      <c r="BJ44" s="67"/>
      <c r="BK44" s="67"/>
      <c r="BL44" s="67"/>
      <c r="BM44" s="67"/>
      <c r="BN44" s="67"/>
    </row>
    <row r="45" spans="2:66" ht="34.5" customHeight="1">
      <c r="B45" s="688"/>
      <c r="C45" s="688"/>
      <c r="D45" s="689"/>
      <c r="E45" s="693"/>
      <c r="F45" s="694"/>
      <c r="G45" s="694"/>
      <c r="H45" s="694"/>
      <c r="I45" s="695"/>
      <c r="J45" s="331" t="str">
        <f>IF(AND('MAPA DE RIESGOS'!$V$196="Muy Baja",'MAPA DE RIESGOS'!$Z$196="Leve"),CONCATENATE("R",'MAPA DE RIESGOS'!$H$196),"")</f>
        <v/>
      </c>
      <c r="K45" s="335" t="str">
        <f>IF(AND('MAPA DE RIESGOS'!$V$202="Muy Baja",'MAPA DE RIESGOS'!$Z$202="Leve"),CONCATENATE("R",'MAPA DE RIESGOS'!$H$202),"")</f>
        <v/>
      </c>
      <c r="L45" s="335" t="str">
        <f>IF(AND('MAPA DE RIESGOS'!$V$208="Muy Baja",'MAPA DE RIESGOS'!$Z$208="Leve"),CONCATENATE("R",'MAPA DE RIESGOS'!$H$208),"")</f>
        <v/>
      </c>
      <c r="M45" s="335" t="str">
        <f>IF(AND('MAPA DE RIESGOS'!$V$214="Muy Baja",'MAPA DE RIESGOS'!$Z$214="Leve"),CONCATENATE("R",'MAPA DE RIESGOS'!$H$214),"")</f>
        <v/>
      </c>
      <c r="N45" s="335" t="str">
        <f>IF(AND('MAPA DE RIESGOS'!$V$220="Muy Baja",'MAPA DE RIESGOS'!$Z$220="Leve"),CONCATENATE("R",'MAPA DE RIESGOS'!$H$220),"")</f>
        <v/>
      </c>
      <c r="O45" s="335" t="str">
        <f>IF(AND('MAPA DE RIESGOS'!$V$226="Muy Baja",'MAPA DE RIESGOS'!$Z$226="Leve"),CONCATENATE("R",'MAPA DE RIESGOS'!$H$226),"")</f>
        <v/>
      </c>
      <c r="P45" s="335" t="str">
        <f>IF(AND('MAPA DE RIESGOS'!$V$232="Muy Baja",'MAPA DE RIESGOS'!$Z$232="Leve"),CONCATENATE("R",'MAPA DE RIESGOS'!$H$232),"")</f>
        <v/>
      </c>
      <c r="Q45" s="335" t="str">
        <f>IF(AND('MAPA DE RIESGOS'!$V$238="Muy Baja",'MAPA DE RIESGOS'!$Z$238="Leve"),CONCATENATE("R",'MAPA DE RIESGOS'!$H$238),"")</f>
        <v/>
      </c>
      <c r="R45" s="335" t="str">
        <f>IF(AND('MAPA DE RIESGOS'!$V$244="Muy Baja",'MAPA DE RIESGOS'!$Z$244="Leve"),CONCATENATE("R",'MAPA DE RIESGOS'!$H$244),"")</f>
        <v/>
      </c>
      <c r="S45" s="334" t="str">
        <f>IF(AND('MAPA DE RIESGOS'!$V$250="Muy Baja",'MAPA DE RIESGOS'!$Z$250="Leve"),CONCATENATE("R",'MAPA DE RIESGOS'!$H$250),"")</f>
        <v/>
      </c>
      <c r="T45" s="331" t="str">
        <f>IF(AND('MAPA DE RIESGOS'!$V$196="Muy Baja",'MAPA DE RIESGOS'!$Z$196="Menor"),CONCATENATE("R",'MAPA DE RIESGOS'!$H$196),"")</f>
        <v/>
      </c>
      <c r="U45" s="335" t="str">
        <f>IF(AND('MAPA DE RIESGOS'!$V$202="Muy Baja",'MAPA DE RIESGOS'!$Z$202="Menor"),CONCATENATE("R",'MAPA DE RIESGOS'!$H$202),"")</f>
        <v/>
      </c>
      <c r="V45" s="335" t="str">
        <f>IF(AND('MAPA DE RIESGOS'!$V$208="Muy Baja",'MAPA DE RIESGOS'!$Z$208="Menor"),CONCATENATE("R",'MAPA DE RIESGOS'!$H$208),"")</f>
        <v/>
      </c>
      <c r="W45" s="335" t="str">
        <f>IF(AND('MAPA DE RIESGOS'!$V$214="Muy Baja",'MAPA DE RIESGOS'!$Z$214="Menor"),CONCATENATE("R",'MAPA DE RIESGOS'!$H$214),"")</f>
        <v/>
      </c>
      <c r="X45" s="335" t="str">
        <f>IF(AND('MAPA DE RIESGOS'!$V$220="Muy Baja",'MAPA DE RIESGOS'!$Z$220="Menor"),CONCATENATE("R",'MAPA DE RIESGOS'!$H$220),"")</f>
        <v/>
      </c>
      <c r="Y45" s="335" t="str">
        <f>IF(AND('MAPA DE RIESGOS'!$V$226="Muy Baja",'MAPA DE RIESGOS'!$Z$226="Menor"),CONCATENATE("R",'MAPA DE RIESGOS'!$H$226),"")</f>
        <v/>
      </c>
      <c r="Z45" s="335" t="str">
        <f>IF(AND('MAPA DE RIESGOS'!$V$232="Muy Baja",'MAPA DE RIESGOS'!$Z$232="Menor"),CONCATENATE("R",'MAPA DE RIESGOS'!$H$232),"")</f>
        <v/>
      </c>
      <c r="AA45" s="335" t="str">
        <f>IF(AND('MAPA DE RIESGOS'!$V$238="Muy Baja",'MAPA DE RIESGOS'!$Z$238="Menor"),CONCATENATE("R",'MAPA DE RIESGOS'!$H$238),"")</f>
        <v/>
      </c>
      <c r="AB45" s="335" t="str">
        <f>IF(AND('MAPA DE RIESGOS'!$V$244="Muy Baja",'MAPA DE RIESGOS'!$Z$244="Menor"),CONCATENATE("R",'MAPA DE RIESGOS'!$H$244),"")</f>
        <v/>
      </c>
      <c r="AC45" s="334" t="str">
        <f>IF(AND('MAPA DE RIESGOS'!$V$250="Muy Baja",'MAPA DE RIESGOS'!$Z$250="Menor"),CONCATENATE("R",'MAPA DE RIESGOS'!$H$250),"")</f>
        <v/>
      </c>
      <c r="AD45" s="320" t="str">
        <f>IF(AND('MAPA DE RIESGOS'!$V$196="Muy Baja",'MAPA DE RIESGOS'!$Z$196="Moderado"),CONCATENATE("R",'MAPA DE RIESGOS'!$H$196),"")</f>
        <v/>
      </c>
      <c r="AE45" s="325" t="str">
        <f>IF(AND('MAPA DE RIESGOS'!$V$202="Muy Baja",'MAPA DE RIESGOS'!$Z$202="Moderado"),CONCATENATE("R",'MAPA DE RIESGOS'!$H$202),"")</f>
        <v/>
      </c>
      <c r="AF45" s="325" t="str">
        <f>IF(AND('MAPA DE RIESGOS'!$V$208="Muy Baja",'MAPA DE RIESGOS'!$Z$208="Moderado"),CONCATENATE("R",'MAPA DE RIESGOS'!$H$208),"")</f>
        <v/>
      </c>
      <c r="AG45" s="325" t="str">
        <f>IF(AND('MAPA DE RIESGOS'!$V$214="Muy Baja",'MAPA DE RIESGOS'!$Z$214="Moderado"),CONCATENATE("R",'MAPA DE RIESGOS'!$H$214),"")</f>
        <v/>
      </c>
      <c r="AH45" s="325" t="str">
        <f>IF(AND('MAPA DE RIESGOS'!$V$220="Muy Baja",'MAPA DE RIESGOS'!$Z$220="Moderado"),CONCATENATE("R",'MAPA DE RIESGOS'!$H$220),"")</f>
        <v/>
      </c>
      <c r="AI45" s="325" t="str">
        <f>IF(AND('MAPA DE RIESGOS'!$V$226="Muy Baja",'MAPA DE RIESGOS'!$Z$226="Moderado"),CONCATENATE("R",'MAPA DE RIESGOS'!$H$226),"")</f>
        <v/>
      </c>
      <c r="AJ45" s="325" t="str">
        <f>IF(AND('MAPA DE RIESGOS'!$V$232="Muy Baja",'MAPA DE RIESGOS'!$Z$232="Moderado"),CONCATENATE("R",'MAPA DE RIESGOS'!$H$232),"")</f>
        <v/>
      </c>
      <c r="AK45" s="325" t="str">
        <f>IF(AND('MAPA DE RIESGOS'!$V$238="Muy Baja",'MAPA DE RIESGOS'!$Z$238="Moderado"),CONCATENATE("R",'MAPA DE RIESGOS'!$H$238),"")</f>
        <v/>
      </c>
      <c r="AL45" s="325" t="str">
        <f>IF(AND('MAPA DE RIESGOS'!$V$244="Muy Baja",'MAPA DE RIESGOS'!$Z$244="Moderado"),CONCATENATE("R",'MAPA DE RIESGOS'!$H$244),"")</f>
        <v/>
      </c>
      <c r="AM45" s="323" t="str">
        <f>IF(AND('MAPA DE RIESGOS'!$V$250="Muy Baja",'MAPA DE RIESGOS'!$Z$250="Moderado"),CONCATENATE("R",'MAPA DE RIESGOS'!$H$250),"")</f>
        <v/>
      </c>
      <c r="AN45" s="301" t="str">
        <f>IF(AND('MAPA DE RIESGOS'!$V$196="Muy Baja",'MAPA DE RIESGOS'!$Z$196="Mayor"),CONCATENATE("R",'MAPA DE RIESGOS'!$H$196),"")</f>
        <v/>
      </c>
      <c r="AO45" s="311" t="str">
        <f>IF(AND('MAPA DE RIESGOS'!$V$202="Muy Baja",'MAPA DE RIESGOS'!$Z$202="Mayor"),CONCATENATE("R",'MAPA DE RIESGOS'!$H$202),"")</f>
        <v/>
      </c>
      <c r="AP45" s="311" t="str">
        <f>IF(AND('MAPA DE RIESGOS'!$V$208="Muy Baja",'MAPA DE RIESGOS'!$Z$208="Mayor"),CONCATENATE("R",'MAPA DE RIESGOS'!$H$208),"")</f>
        <v/>
      </c>
      <c r="AQ45" s="311" t="str">
        <f>IF(AND('MAPA DE RIESGOS'!$V$214="Muy Baja",'MAPA DE RIESGOS'!$Z$214="Mayor"),CONCATENATE("R",'MAPA DE RIESGOS'!$H$214),"")</f>
        <v/>
      </c>
      <c r="AR45" s="311" t="str">
        <f>IF(AND('MAPA DE RIESGOS'!$V$220="Muy Baja",'MAPA DE RIESGOS'!$Z$220="Mayor"),CONCATENATE("R",'MAPA DE RIESGOS'!$H$220),"")</f>
        <v/>
      </c>
      <c r="AS45" s="311" t="str">
        <f>IF(AND('MAPA DE RIESGOS'!$V$226="Muy Baja",'MAPA DE RIESGOS'!$Z$226="Mayor"),CONCATENATE("R",'MAPA DE RIESGOS'!$H$226),"")</f>
        <v/>
      </c>
      <c r="AT45" s="311" t="str">
        <f>IF(AND('MAPA DE RIESGOS'!$V$232="Muy Baja",'MAPA DE RIESGOS'!$Z$232="Mayor"),CONCATENATE("R",'MAPA DE RIESGOS'!$H$232),"")</f>
        <v/>
      </c>
      <c r="AU45" s="311" t="str">
        <f>IF(AND('MAPA DE RIESGOS'!$V$238="Muy Baja",'MAPA DE RIESGOS'!$Z$238="Mayor"),CONCATENATE("R",'MAPA DE RIESGOS'!$H$238),"")</f>
        <v/>
      </c>
      <c r="AV45" s="311" t="str">
        <f>IF(AND('MAPA DE RIESGOS'!$V$244="Muy Baja",'MAPA DE RIESGOS'!$Z$244="Mayor"),CONCATENATE("R",'MAPA DE RIESGOS'!$H$244),"")</f>
        <v/>
      </c>
      <c r="AW45" s="304" t="str">
        <f>IF(AND('MAPA DE RIESGOS'!$V$250="Muy Baja",'MAPA DE RIESGOS'!$Z$250="Mayor"),CONCATENATE("R",'MAPA DE RIESGOS'!$H$250),"")</f>
        <v/>
      </c>
      <c r="AX45" s="307" t="str">
        <f>IF(AND('MAPA DE RIESGOS'!$V$196="Muy Baja",'MAPA DE RIESGOS'!$Z$196="Catastrófico"),CONCATENATE("R",'MAPA DE RIESGOS'!$H$196),"")</f>
        <v/>
      </c>
      <c r="AY45" s="312" t="str">
        <f>IF(AND('MAPA DE RIESGOS'!$V$202="Muy Baja",'MAPA DE RIESGOS'!$Z$202="Catastrófico"),CONCATENATE("R",'MAPA DE RIESGOS'!$H$202),"")</f>
        <v/>
      </c>
      <c r="AZ45" s="312" t="str">
        <f>IF(AND('MAPA DE RIESGOS'!$V$208="Muy Baja",'MAPA DE RIESGOS'!$Z$208="Catastrófico"),CONCATENATE("R",'MAPA DE RIESGOS'!$H$208),"")</f>
        <v/>
      </c>
      <c r="BA45" s="312" t="str">
        <f>IF(AND('MAPA DE RIESGOS'!$V$214="Muy Baja",'MAPA DE RIESGOS'!$Z$214="Catastrófico"),CONCATENATE("R",'MAPA DE RIESGOS'!$H$214),"")</f>
        <v/>
      </c>
      <c r="BB45" s="312" t="str">
        <f>IF(AND('MAPA DE RIESGOS'!$V$220="Muy Baja",'MAPA DE RIESGOS'!$Z$220="Catastrófico"),CONCATENATE("R",'MAPA DE RIESGOS'!$H$220),"")</f>
        <v/>
      </c>
      <c r="BC45" s="312" t="str">
        <f>IF(AND('MAPA DE RIESGOS'!$V$226="Muy Baja",'MAPA DE RIESGOS'!$Z$226="Catastrófico"),CONCATENATE("R",'MAPA DE RIESGOS'!$H$226),"")</f>
        <v/>
      </c>
      <c r="BD45" s="312" t="str">
        <f>IF(AND('MAPA DE RIESGOS'!$V$232="Muy Baja",'MAPA DE RIESGOS'!$Z$232="Catastrófico"),CONCATENATE("R",'MAPA DE RIESGOS'!$H$232),"")</f>
        <v/>
      </c>
      <c r="BE45" s="312" t="str">
        <f>IF(AND('MAPA DE RIESGOS'!$V$238="Muy Baja",'MAPA DE RIESGOS'!$Z$238="Catastrófico"),CONCATENATE("R",'MAPA DE RIESGOS'!$H$238),"")</f>
        <v/>
      </c>
      <c r="BF45" s="312" t="str">
        <f>IF(AND('MAPA DE RIESGOS'!$V$244="Muy Baja",'MAPA DE RIESGOS'!$Z$244="Catastrófico"),CONCATENATE("R",'MAPA DE RIESGOS'!$H$244),"")</f>
        <v/>
      </c>
      <c r="BG45" s="310" t="str">
        <f>IF(AND('MAPA DE RIESGOS'!$V$250="Muy Baja",'MAPA DE RIESGOS'!$Z$250="Catastrófico"),CONCATENATE("R",'MAPA DE RIESGOS'!$H$250),"")</f>
        <v/>
      </c>
      <c r="BH45" s="67"/>
      <c r="BI45" s="67"/>
      <c r="BJ45" s="67"/>
      <c r="BK45" s="67"/>
      <c r="BL45" s="67"/>
      <c r="BM45" s="67"/>
      <c r="BN45" s="67"/>
    </row>
    <row r="46" spans="2:66" ht="34.5" customHeight="1">
      <c r="B46" s="688"/>
      <c r="C46" s="688"/>
      <c r="D46" s="689"/>
      <c r="E46" s="693"/>
      <c r="F46" s="694"/>
      <c r="G46" s="694"/>
      <c r="H46" s="694"/>
      <c r="I46" s="695"/>
      <c r="J46" s="331" t="str">
        <f>IF(AND('MAPA DE RIESGOS'!$V$256="Muy Baja",'MAPA DE RIESGOS'!$Z$256="Leve"),CONCATENATE("R",'MAPA DE RIESGOS'!$H$256),"")</f>
        <v/>
      </c>
      <c r="K46" s="335" t="str">
        <f>IF(AND('MAPA DE RIESGOS'!$V$262="Muy Baja",'MAPA DE RIESGOS'!$Z$262="Leve"),CONCATENATE("R",'MAPA DE RIESGOS'!$H$262),"")</f>
        <v/>
      </c>
      <c r="L46" s="335" t="str">
        <f>IF(AND('MAPA DE RIESGOS'!$V$268="Muy Baja",'MAPA DE RIESGOS'!$Z$268="Leve"),CONCATENATE("R",'MAPA DE RIESGOS'!$H$268),"")</f>
        <v/>
      </c>
      <c r="M46" s="335" t="str">
        <f>IF(AND('MAPA DE RIESGOS'!$V$274="Muy Baja",'MAPA DE RIESGOS'!$Z$274="Leve"),CONCATENATE("R",'MAPA DE RIESGOS'!$H$274),"")</f>
        <v/>
      </c>
      <c r="N46" s="335" t="str">
        <f>IF(AND('MAPA DE RIESGOS'!$V$280="Muy Baja",'MAPA DE RIESGOS'!$Z$280="Leve"),CONCATENATE("R",'MAPA DE RIESGOS'!$H$280),"")</f>
        <v/>
      </c>
      <c r="O46" s="335" t="str">
        <f>IF(AND('MAPA DE RIESGOS'!$V$286="Muy Baja",'MAPA DE RIESGOS'!$Z$286="Leve"),CONCATENATE("R",'MAPA DE RIESGOS'!$H$286),"")</f>
        <v/>
      </c>
      <c r="P46" s="335" t="str">
        <f>IF(AND('MAPA DE RIESGOS'!$V$292="Muy Baja",'MAPA DE RIESGOS'!$Z$292="Leve"),CONCATENATE("R",'MAPA DE RIESGOS'!$H$292),"")</f>
        <v/>
      </c>
      <c r="Q46" s="335" t="str">
        <f>IF(AND('MAPA DE RIESGOS'!$V$298="Muy Baja",'MAPA DE RIESGOS'!$Z$298="Leve"),CONCATENATE("R",'MAPA DE RIESGOS'!$H$298),"")</f>
        <v/>
      </c>
      <c r="R46" s="335" t="str">
        <f>IF(AND('MAPA DE RIESGOS'!$V$304="Muy Baja",'MAPA DE RIESGOS'!$Z$304="Leve"),CONCATENATE("R",'MAPA DE RIESGOS'!$H$304),"")</f>
        <v/>
      </c>
      <c r="S46" s="334" t="str">
        <f>IF(AND('MAPA DE RIESGOS'!$V$310="Muy Baja",'MAPA DE RIESGOS'!$Z$310="Leve"),CONCATENATE("R",'MAPA DE RIESGOS'!$H$310),"")</f>
        <v/>
      </c>
      <c r="T46" s="331" t="str">
        <f>IF(AND('MAPA DE RIESGOS'!$V$256="Muy Baja",'MAPA DE RIESGOS'!$Z$256="Menor"),CONCATENATE("R",'MAPA DE RIESGOS'!$H$256),"")</f>
        <v/>
      </c>
      <c r="U46" s="335" t="str">
        <f>IF(AND('MAPA DE RIESGOS'!$V$262="Muy Baja",'MAPA DE RIESGOS'!$Z$262="Menor"),CONCATENATE("R",'MAPA DE RIESGOS'!$H$262),"")</f>
        <v/>
      </c>
      <c r="V46" s="335" t="str">
        <f>IF(AND('MAPA DE RIESGOS'!$V$268="Muy Baja",'MAPA DE RIESGOS'!$Z$268="Menor"),CONCATENATE("R",'MAPA DE RIESGOS'!$H$268),"")</f>
        <v/>
      </c>
      <c r="W46" s="335" t="str">
        <f>IF(AND('MAPA DE RIESGOS'!$V$274="Muy Baja",'MAPA DE RIESGOS'!$Z$274="Menor"),CONCATENATE("R",'MAPA DE RIESGOS'!$H$274),"")</f>
        <v/>
      </c>
      <c r="X46" s="335" t="str">
        <f>IF(AND('MAPA DE RIESGOS'!$V$280="Muy Baja",'MAPA DE RIESGOS'!$Z$280="Menor"),CONCATENATE("R",'MAPA DE RIESGOS'!$H$280),"")</f>
        <v/>
      </c>
      <c r="Y46" s="335" t="str">
        <f>IF(AND('MAPA DE RIESGOS'!$V$286="Muy Baja",'MAPA DE RIESGOS'!$Z$286="Menor"),CONCATENATE("R",'MAPA DE RIESGOS'!$H$286),"")</f>
        <v/>
      </c>
      <c r="Z46" s="335" t="str">
        <f>IF(AND('MAPA DE RIESGOS'!$V$292="Muy Baja",'MAPA DE RIESGOS'!$Z$292="Menor"),CONCATENATE("R",'MAPA DE RIESGOS'!$H$292),"")</f>
        <v/>
      </c>
      <c r="AA46" s="335" t="str">
        <f>IF(AND('MAPA DE RIESGOS'!$V$298="Muy Baja",'MAPA DE RIESGOS'!$Z$298="Menor"),CONCATENATE("R",'MAPA DE RIESGOS'!$H$298),"")</f>
        <v/>
      </c>
      <c r="AB46" s="335" t="str">
        <f>IF(AND('MAPA DE RIESGOS'!$V$304="Muy Baja",'MAPA DE RIESGOS'!$Z$304="Menor"),CONCATENATE("R",'MAPA DE RIESGOS'!$H$304),"")</f>
        <v/>
      </c>
      <c r="AC46" s="334" t="str">
        <f>IF(AND('MAPA DE RIESGOS'!$V$310="Muy Baja",'MAPA DE RIESGOS'!$Z$310="Menor"),CONCATENATE("R",'MAPA DE RIESGOS'!$H$310),"")</f>
        <v/>
      </c>
      <c r="AD46" s="320" t="str">
        <f>IF(AND('MAPA DE RIESGOS'!$V$256="Muy Baja",'MAPA DE RIESGOS'!$Z$256="Moderado"),CONCATENATE("R",'MAPA DE RIESGOS'!$H$256),"")</f>
        <v/>
      </c>
      <c r="AE46" s="325" t="str">
        <f>IF(AND('MAPA DE RIESGOS'!$V$262="Muy Baja",'MAPA DE RIESGOS'!$Z$262="Moderado"),CONCATENATE("R",'MAPA DE RIESGOS'!$H$262),"")</f>
        <v/>
      </c>
      <c r="AF46" s="325" t="str">
        <f>IF(AND('MAPA DE RIESGOS'!$V$268="Muy Baja",'MAPA DE RIESGOS'!$Z$268="Moderado"),CONCATENATE("R",'MAPA DE RIESGOS'!$H$268),"")</f>
        <v/>
      </c>
      <c r="AG46" s="325" t="str">
        <f>IF(AND('MAPA DE RIESGOS'!$V$274="Muy Baja",'MAPA DE RIESGOS'!$Z$274="Moderado"),CONCATENATE("R",'MAPA DE RIESGOS'!$H$274),"")</f>
        <v/>
      </c>
      <c r="AH46" s="325" t="str">
        <f>IF(AND('MAPA DE RIESGOS'!$V$280="Muy Baja",'MAPA DE RIESGOS'!$Z$280="Moderado"),CONCATENATE("R",'MAPA DE RIESGOS'!$H$280),"")</f>
        <v/>
      </c>
      <c r="AI46" s="325" t="str">
        <f>IF(AND('MAPA DE RIESGOS'!$V$286="Muy Baja",'MAPA DE RIESGOS'!$Z$286="Moderado"),CONCATENATE("R",'MAPA DE RIESGOS'!$H$286),"")</f>
        <v>R46</v>
      </c>
      <c r="AJ46" s="325" t="str">
        <f>IF(AND('MAPA DE RIESGOS'!$V$292="Muy Baja",'MAPA DE RIESGOS'!$Z$292="Moderado"),CONCATENATE("R",'MAPA DE RIESGOS'!$H$292),"")</f>
        <v/>
      </c>
      <c r="AK46" s="325" t="str">
        <f>IF(AND('MAPA DE RIESGOS'!$V$298="Muy Baja",'MAPA DE RIESGOS'!$Z$298="Moderado"),CONCATENATE("R",'MAPA DE RIESGOS'!$H$298),"")</f>
        <v/>
      </c>
      <c r="AL46" s="325" t="str">
        <f>IF(AND('MAPA DE RIESGOS'!$V$304="Muy Baja",'MAPA DE RIESGOS'!$Z$304="Moderado"),CONCATENATE("R",'MAPA DE RIESGOS'!$H$304),"")</f>
        <v/>
      </c>
      <c r="AM46" s="323" t="str">
        <f>IF(AND('MAPA DE RIESGOS'!$V$310="Muy Baja",'MAPA DE RIESGOS'!$Z$310="Moderado"),CONCATENATE("R",'MAPA DE RIESGOS'!$H$310),"")</f>
        <v/>
      </c>
      <c r="AN46" s="301" t="str">
        <f>IF(AND('MAPA DE RIESGOS'!$V$256="Muy Baja",'MAPA DE RIESGOS'!$Z$256="Mayor"),CONCATENATE("R",'MAPA DE RIESGOS'!$H$256),"")</f>
        <v/>
      </c>
      <c r="AO46" s="311" t="str">
        <f>IF(AND('MAPA DE RIESGOS'!$V$262="Muy Baja",'MAPA DE RIESGOS'!$Z$262="Mayor"),CONCATENATE("R",'MAPA DE RIESGOS'!$H$262),"")</f>
        <v/>
      </c>
      <c r="AP46" s="311" t="str">
        <f>IF(AND('MAPA DE RIESGOS'!$V$268="Muy Baja",'MAPA DE RIESGOS'!$Z$268="Mayor"),CONCATENATE("R",'MAPA DE RIESGOS'!$H$268),"")</f>
        <v/>
      </c>
      <c r="AQ46" s="311" t="str">
        <f>IF(AND('MAPA DE RIESGOS'!$V$274="Muy Baja",'MAPA DE RIESGOS'!$Z$274="Mayor"),CONCATENATE("R",'MAPA DE RIESGOS'!$H$274),"")</f>
        <v/>
      </c>
      <c r="AR46" s="311" t="str">
        <f>IF(AND('MAPA DE RIESGOS'!$V$280="Muy Baja",'MAPA DE RIESGOS'!$Z$280="Mayor"),CONCATENATE("R",'MAPA DE RIESGOS'!$H$280),"")</f>
        <v/>
      </c>
      <c r="AS46" s="311" t="str">
        <f>IF(AND('MAPA DE RIESGOS'!$V$286="Muy Baja",'MAPA DE RIESGOS'!$Z$286="Mayor"),CONCATENATE("R",'MAPA DE RIESGOS'!$H$286),"")</f>
        <v/>
      </c>
      <c r="AT46" s="311" t="str">
        <f>IF(AND('MAPA DE RIESGOS'!$V$292="Muy Baja",'MAPA DE RIESGOS'!$Z$292="Mayor"),CONCATENATE("R",'MAPA DE RIESGOS'!$H$292),"")</f>
        <v/>
      </c>
      <c r="AU46" s="311" t="str">
        <f>IF(AND('MAPA DE RIESGOS'!$V$298="Muy Baja",'MAPA DE RIESGOS'!$Z$298="Mayor"),CONCATENATE("R",'MAPA DE RIESGOS'!$H$298),"")</f>
        <v/>
      </c>
      <c r="AV46" s="311" t="str">
        <f>IF(AND('MAPA DE RIESGOS'!$V$304="Muy Baja",'MAPA DE RIESGOS'!$Z$304="Mayor"),CONCATENATE("R",'MAPA DE RIESGOS'!$H$304),"")</f>
        <v/>
      </c>
      <c r="AW46" s="304" t="str">
        <f>IF(AND('MAPA DE RIESGOS'!$V$310="Muy Baja",'MAPA DE RIESGOS'!$Z$310="Mayor"),CONCATENATE("R",'MAPA DE RIESGOS'!$H$310),"")</f>
        <v/>
      </c>
      <c r="AX46" s="307" t="str">
        <f>IF(AND('MAPA DE RIESGOS'!$V$256="Muy Baja",'MAPA DE RIESGOS'!$Z$256="Catastrófico"),CONCATENATE("R",'MAPA DE RIESGOS'!$H$256),"")</f>
        <v/>
      </c>
      <c r="AY46" s="312" t="str">
        <f>IF(AND('MAPA DE RIESGOS'!$V$262="Muy Baja",'MAPA DE RIESGOS'!$Z$262="Catastrófico"),CONCATENATE("R",'MAPA DE RIESGOS'!$H$262),"")</f>
        <v/>
      </c>
      <c r="AZ46" s="312" t="str">
        <f>IF(AND('MAPA DE RIESGOS'!$V$268="Muy Baja",'MAPA DE RIESGOS'!$Z$268="Catastrófico"),CONCATENATE("R",'MAPA DE RIESGOS'!$H$268),"")</f>
        <v/>
      </c>
      <c r="BA46" s="312" t="str">
        <f>IF(AND('MAPA DE RIESGOS'!$V$274="Muy Baja",'MAPA DE RIESGOS'!$Z$274="Catastrófico"),CONCATENATE("R",'MAPA DE RIESGOS'!$H$274),"")</f>
        <v/>
      </c>
      <c r="BB46" s="312" t="str">
        <f>IF(AND('MAPA DE RIESGOS'!$V$280="Muy Baja",'MAPA DE RIESGOS'!$Z$280="Catastrófico"),CONCATENATE("R",'MAPA DE RIESGOS'!$H$280),"")</f>
        <v/>
      </c>
      <c r="BC46" s="312" t="str">
        <f>IF(AND('MAPA DE RIESGOS'!$V$286="Muy Baja",'MAPA DE RIESGOS'!$Z$286="Catastrófico"),CONCATENATE("R",'MAPA DE RIESGOS'!$H$286),"")</f>
        <v/>
      </c>
      <c r="BD46" s="312" t="str">
        <f>IF(AND('MAPA DE RIESGOS'!$V$292="Muy Baja",'MAPA DE RIESGOS'!$Z$292="Catastrófico"),CONCATENATE("R",'MAPA DE RIESGOS'!$H$292),"")</f>
        <v/>
      </c>
      <c r="BE46" s="312" t="str">
        <f>IF(AND('MAPA DE RIESGOS'!$V$298="Muy Baja",'MAPA DE RIESGOS'!$Z$298="Catastrófico"),CONCATENATE("R",'MAPA DE RIESGOS'!$H$298),"")</f>
        <v/>
      </c>
      <c r="BF46" s="312" t="str">
        <f>IF(AND('MAPA DE RIESGOS'!$V$304="Muy Baja",'MAPA DE RIESGOS'!$Z$304="Catastrófico"),CONCATENATE("R",'MAPA DE RIESGOS'!$H$304),"")</f>
        <v/>
      </c>
      <c r="BG46" s="310" t="str">
        <f>IF(AND('MAPA DE RIESGOS'!$V$310="Muy Baja",'MAPA DE RIESGOS'!$Z$310="Catastrófico"),CONCATENATE("R",'MAPA DE RIESGOS'!$H$310),"")</f>
        <v/>
      </c>
      <c r="BH46" s="67"/>
      <c r="BI46" s="67"/>
      <c r="BJ46" s="67"/>
      <c r="BK46" s="67"/>
      <c r="BL46" s="67"/>
      <c r="BM46" s="67"/>
      <c r="BN46" s="67"/>
    </row>
    <row r="47" spans="2:66" ht="34.5" customHeight="1">
      <c r="B47" s="688"/>
      <c r="C47" s="688"/>
      <c r="D47" s="689"/>
      <c r="E47" s="693"/>
      <c r="F47" s="694"/>
      <c r="G47" s="694"/>
      <c r="H47" s="694"/>
      <c r="I47" s="695"/>
      <c r="J47" s="331" t="str">
        <f>IF(AND('MAPA DE RIESGOS'!$V$316="Muy Baja",'MAPA DE RIESGOS'!$Z$316="Leve"),CONCATENATE("R",'MAPA DE RIESGOS'!$H$316),"")</f>
        <v/>
      </c>
      <c r="K47" s="335" t="str">
        <f>IF(AND('MAPA DE RIESGOS'!$V$322="Muy Baja",'MAPA DE RIESGOS'!$Z$322="Leve"),CONCATENATE("R",'MAPA DE RIESGOS'!$H$322),"")</f>
        <v/>
      </c>
      <c r="L47" s="335" t="str">
        <f>IF(AND('MAPA DE RIESGOS'!$V$328="Muy Baja",'MAPA DE RIESGOS'!$Z$328="Leve"),CONCATENATE("R",'MAPA DE RIESGOS'!$H$328),"")</f>
        <v/>
      </c>
      <c r="M47" s="335" t="str">
        <f>IF(AND('MAPA DE RIESGOS'!$V$334="Muy Baja",'MAPA DE RIESGOS'!$Z$334="Leve"),CONCATENATE("R",'MAPA DE RIESGOS'!$H$334),"")</f>
        <v/>
      </c>
      <c r="N47" s="335" t="str">
        <f>IF(AND('MAPA DE RIESGOS'!$V$340="Muy Baja",'MAPA DE RIESGOS'!$Z$340="Leve"),CONCATENATE("R",'MAPA DE RIESGOS'!$H$340),"")</f>
        <v/>
      </c>
      <c r="O47" s="335" t="str">
        <f>IF(AND('MAPA DE RIESGOS'!$V$346="Muy Baja",'MAPA DE RIESGOS'!$Z$346="Leve"),CONCATENATE("R",'MAPA DE RIESGOS'!$H$346),"")</f>
        <v/>
      </c>
      <c r="P47" s="335" t="str">
        <f>IF(AND('MAPA DE RIESGOS'!$V$352="Muy Baja",'MAPA DE RIESGOS'!$Z$352="Leve"),CONCATENATE("R",'MAPA DE RIESGOS'!$H$352),"")</f>
        <v/>
      </c>
      <c r="Q47" s="335" t="str">
        <f>IF(AND('MAPA DE RIESGOS'!$V$358="Muy Baja",'MAPA DE RIESGOS'!$Z$358="Leve"),CONCATENATE("R",'MAPA DE RIESGOS'!$H$358),"")</f>
        <v/>
      </c>
      <c r="R47" s="335" t="str">
        <f>IF(AND('MAPA DE RIESGOS'!$V$364="Muy Baja",'MAPA DE RIESGOS'!$Z$364="Leve"),CONCATENATE("R",'MAPA DE RIESGOS'!$H$364),"")</f>
        <v/>
      </c>
      <c r="S47" s="334" t="str">
        <f>IF(AND('MAPA DE RIESGOS'!$V$370="Muy Baja",'MAPA DE RIESGOS'!$Z$370="Leve"),CONCATENATE("R",'MAPA DE RIESGOS'!$H$370),"")</f>
        <v/>
      </c>
      <c r="T47" s="331" t="str">
        <f>IF(AND('MAPA DE RIESGOS'!$V$316="Muy Baja",'MAPA DE RIESGOS'!$Z$316="Menor"),CONCATENATE("R",'MAPA DE RIESGOS'!$H$316),"")</f>
        <v/>
      </c>
      <c r="U47" s="335" t="str">
        <f>IF(AND('MAPA DE RIESGOS'!$V$322="Muy Baja",'MAPA DE RIESGOS'!$Z$322="Menor"),CONCATENATE("R",'MAPA DE RIESGOS'!$H$322),"")</f>
        <v/>
      </c>
      <c r="V47" s="335" t="str">
        <f>IF(AND('MAPA DE RIESGOS'!$V$328="Muy Baja",'MAPA DE RIESGOS'!$Z$328="Menor"),CONCATENATE("R",'MAPA DE RIESGOS'!$H$328),"")</f>
        <v/>
      </c>
      <c r="W47" s="335" t="str">
        <f>IF(AND('MAPA DE RIESGOS'!$V$334="Muy Baja",'MAPA DE RIESGOS'!$Z$334="Menor"),CONCATENATE("R",'MAPA DE RIESGOS'!$H$334),"")</f>
        <v/>
      </c>
      <c r="X47" s="335" t="str">
        <f>IF(AND('MAPA DE RIESGOS'!$V$340="Muy Baja",'MAPA DE RIESGOS'!$Z$340="Menor"),CONCATENATE("R",'MAPA DE RIESGOS'!$H$340),"")</f>
        <v/>
      </c>
      <c r="Y47" s="335" t="str">
        <f>IF(AND('MAPA DE RIESGOS'!$V$346="Muy Baja",'MAPA DE RIESGOS'!$Z$346="Menor"),CONCATENATE("R",'MAPA DE RIESGOS'!$H$346),"")</f>
        <v/>
      </c>
      <c r="Z47" s="335" t="str">
        <f>IF(AND('MAPA DE RIESGOS'!$V$352="Muy Baja",'MAPA DE RIESGOS'!$Z$352="Menor"),CONCATENATE("R",'MAPA DE RIESGOS'!$H$352),"")</f>
        <v/>
      </c>
      <c r="AA47" s="335" t="str">
        <f>IF(AND('MAPA DE RIESGOS'!$V$358="Muy Baja",'MAPA DE RIESGOS'!$Z$358="Menor"),CONCATENATE("R",'MAPA DE RIESGOS'!$H$358),"")</f>
        <v/>
      </c>
      <c r="AB47" s="335" t="str">
        <f>IF(AND('MAPA DE RIESGOS'!$V$364="Muy Baja",'MAPA DE RIESGOS'!$Z$364="Menor"),CONCATENATE("R",'MAPA DE RIESGOS'!$H$364),"")</f>
        <v/>
      </c>
      <c r="AC47" s="334" t="str">
        <f>IF(AND('MAPA DE RIESGOS'!$V$370="Muy Baja",'MAPA DE RIESGOS'!$Z$370="Menor"),CONCATENATE("R",'MAPA DE RIESGOS'!$H$370),"")</f>
        <v/>
      </c>
      <c r="AD47" s="320" t="str">
        <f>IF(AND('MAPA DE RIESGOS'!$V$316="Muy Baja",'MAPA DE RIESGOS'!$Z$316="Moderado"),CONCATENATE("R",'MAPA DE RIESGOS'!$H$316),"")</f>
        <v/>
      </c>
      <c r="AE47" s="325" t="str">
        <f>IF(AND('MAPA DE RIESGOS'!$V$322="Muy Baja",'MAPA DE RIESGOS'!$Z$322="Moderado"),CONCATENATE("R",'MAPA DE RIESGOS'!$H$322),"")</f>
        <v/>
      </c>
      <c r="AF47" s="325" t="str">
        <f>IF(AND('MAPA DE RIESGOS'!$V$328="Muy Baja",'MAPA DE RIESGOS'!$Z$328="Moderado"),CONCATENATE("R",'MAPA DE RIESGOS'!$H$328),"")</f>
        <v/>
      </c>
      <c r="AG47" s="325" t="str">
        <f>IF(AND('MAPA DE RIESGOS'!$V$334="Muy Baja",'MAPA DE RIESGOS'!$Z$334="Moderado"),CONCATENATE("R",'MAPA DE RIESGOS'!$H$334),"")</f>
        <v/>
      </c>
      <c r="AH47" s="325" t="str">
        <f>IF(AND('MAPA DE RIESGOS'!$V$340="Muy Baja",'MAPA DE RIESGOS'!$Z$340="Moderado"),CONCATENATE("R",'MAPA DE RIESGOS'!$H$340),"")</f>
        <v/>
      </c>
      <c r="AI47" s="325" t="str">
        <f>IF(AND('MAPA DE RIESGOS'!$V$346="Muy Baja",'MAPA DE RIESGOS'!$Z$346="Moderado"),CONCATENATE("R",'MAPA DE RIESGOS'!$H$346),"")</f>
        <v/>
      </c>
      <c r="AJ47" s="325" t="str">
        <f>IF(AND('MAPA DE RIESGOS'!$V$352="Muy Baja",'MAPA DE RIESGOS'!$Z$352="Moderado"),CONCATENATE("R",'MAPA DE RIESGOS'!$H$352),"")</f>
        <v/>
      </c>
      <c r="AK47" s="325" t="str">
        <f>IF(AND('MAPA DE RIESGOS'!$V$358="Muy Baja",'MAPA DE RIESGOS'!$Z$358="Moderado"),CONCATENATE("R",'MAPA DE RIESGOS'!$H$358),"")</f>
        <v/>
      </c>
      <c r="AL47" s="325" t="str">
        <f>IF(AND('MAPA DE RIESGOS'!$V$364="Muy Baja",'MAPA DE RIESGOS'!$Z$364="Moderado"),CONCATENATE("R",'MAPA DE RIESGOS'!$H$364),"")</f>
        <v/>
      </c>
      <c r="AM47" s="323" t="str">
        <f>IF(AND('MAPA DE RIESGOS'!$V$370="Muy Baja",'MAPA DE RIESGOS'!$Z$370="Moderado"),CONCATENATE("R",'MAPA DE RIESGOS'!$H$370),"")</f>
        <v/>
      </c>
      <c r="AN47" s="301" t="str">
        <f>IF(AND('MAPA DE RIESGOS'!$V$316="Muy Baja",'MAPA DE RIESGOS'!$Z$316="Mayor"),CONCATENATE("R",'MAPA DE RIESGOS'!$H$316),"")</f>
        <v/>
      </c>
      <c r="AO47" s="311" t="str">
        <f>IF(AND('MAPA DE RIESGOS'!$V$322="Muy Baja",'MAPA DE RIESGOS'!$Z$322="Mayor"),CONCATENATE("R",'MAPA DE RIESGOS'!$H$322),"")</f>
        <v/>
      </c>
      <c r="AP47" s="311" t="str">
        <f>IF(AND('MAPA DE RIESGOS'!$V$328="Muy Baja",'MAPA DE RIESGOS'!$Z$328="Mayor"),CONCATENATE("R",'MAPA DE RIESGOS'!$H$328),"")</f>
        <v/>
      </c>
      <c r="AQ47" s="311" t="str">
        <f>IF(AND('MAPA DE RIESGOS'!$V$334="Muy Baja",'MAPA DE RIESGOS'!$Z$334="Mayor"),CONCATENATE("R",'MAPA DE RIESGOS'!$H$334),"")</f>
        <v/>
      </c>
      <c r="AR47" s="311" t="str">
        <f>IF(AND('MAPA DE RIESGOS'!$V$340="Muy Baja",'MAPA DE RIESGOS'!$Z$340="Mayor"),CONCATENATE("R",'MAPA DE RIESGOS'!$H$340),"")</f>
        <v/>
      </c>
      <c r="AS47" s="311" t="str">
        <f>IF(AND('MAPA DE RIESGOS'!$V$346="Muy Baja",'MAPA DE RIESGOS'!$Z$346="Mayor"),CONCATENATE("R",'MAPA DE RIESGOS'!$H$346),"")</f>
        <v/>
      </c>
      <c r="AT47" s="311" t="str">
        <f>IF(AND('MAPA DE RIESGOS'!$V$352="Muy Baja",'MAPA DE RIESGOS'!$Z$352="Mayor"),CONCATENATE("R",'MAPA DE RIESGOS'!$H$352),"")</f>
        <v/>
      </c>
      <c r="AU47" s="311" t="str">
        <f>IF(AND('MAPA DE RIESGOS'!$V$358="Muy Baja",'MAPA DE RIESGOS'!$Z$358="Mayor"),CONCATENATE("R",'MAPA DE RIESGOS'!$H$358),"")</f>
        <v/>
      </c>
      <c r="AV47" s="311" t="str">
        <f>IF(AND('MAPA DE RIESGOS'!$V$364="Muy Baja",'MAPA DE RIESGOS'!$Z$364="Mayor"),CONCATENATE("R",'MAPA DE RIESGOS'!$H$364),"")</f>
        <v/>
      </c>
      <c r="AW47" s="304" t="str">
        <f>IF(AND('MAPA DE RIESGOS'!$V$370="Muy Baja",'MAPA DE RIESGOS'!$Z$370="Mayor"),CONCATENATE("R",'MAPA DE RIESGOS'!$H$370),"")</f>
        <v/>
      </c>
      <c r="AX47" s="307" t="str">
        <f>IF(AND('MAPA DE RIESGOS'!$V$316="Muy Baja",'MAPA DE RIESGOS'!$Z$316="Catastrófico"),CONCATENATE("R",'MAPA DE RIESGOS'!$H$316),"")</f>
        <v/>
      </c>
      <c r="AY47" s="312" t="str">
        <f>IF(AND('MAPA DE RIESGOS'!$V$322="Muy Baja",'MAPA DE RIESGOS'!$Z$322="Catastrófico"),CONCATENATE("R",'MAPA DE RIESGOS'!$H$322),"")</f>
        <v/>
      </c>
      <c r="AZ47" s="312" t="str">
        <f>IF(AND('MAPA DE RIESGOS'!$V$328="Muy Baja",'MAPA DE RIESGOS'!$Z$328="Catastrófico"),CONCATENATE("R",'MAPA DE RIESGOS'!$H$328),"")</f>
        <v/>
      </c>
      <c r="BA47" s="312" t="str">
        <f>IF(AND('MAPA DE RIESGOS'!$V$334="Muy Baja",'MAPA DE RIESGOS'!$Z$334="Catastrófico"),CONCATENATE("R",'MAPA DE RIESGOS'!$H$334),"")</f>
        <v/>
      </c>
      <c r="BB47" s="312" t="str">
        <f>IF(AND('MAPA DE RIESGOS'!$V$340="Muy Baja",'MAPA DE RIESGOS'!$Z$340="Catastrófico"),CONCATENATE("R",'MAPA DE RIESGOS'!$H$340),"")</f>
        <v/>
      </c>
      <c r="BC47" s="312" t="str">
        <f>IF(AND('MAPA DE RIESGOS'!$V$346="Muy Baja",'MAPA DE RIESGOS'!$Z$346="Catastrófico"),CONCATENATE("R",'MAPA DE RIESGOS'!$H$346),"")</f>
        <v/>
      </c>
      <c r="BD47" s="312" t="str">
        <f>IF(AND('MAPA DE RIESGOS'!$V$352="Muy Baja",'MAPA DE RIESGOS'!$Z$352="Catastrófico"),CONCATENATE("R",'MAPA DE RIESGOS'!$H$352),"")</f>
        <v/>
      </c>
      <c r="BE47" s="312" t="str">
        <f>IF(AND('MAPA DE RIESGOS'!$V$358="Muy Baja",'MAPA DE RIESGOS'!$Z$358="Catastrófico"),CONCATENATE("R",'MAPA DE RIESGOS'!$H$358),"")</f>
        <v/>
      </c>
      <c r="BF47" s="312" t="str">
        <f>IF(AND('MAPA DE RIESGOS'!$V$364="Muy Baja",'MAPA DE RIESGOS'!$Z$364="Catastrófico"),CONCATENATE("R",'MAPA DE RIESGOS'!$H$364),"")</f>
        <v/>
      </c>
      <c r="BG47" s="310" t="str">
        <f>IF(AND('MAPA DE RIESGOS'!$V$370="Muy Baja",'MAPA DE RIESGOS'!$Z$370="Catastrófico"),CONCATENATE("R",'MAPA DE RIESGOS'!$H$370),"")</f>
        <v/>
      </c>
      <c r="BH47" s="350"/>
      <c r="BI47" s="350"/>
      <c r="BJ47" s="350"/>
      <c r="BK47" s="350"/>
      <c r="BL47" s="350"/>
      <c r="BM47" s="350"/>
      <c r="BN47" s="350"/>
    </row>
    <row r="48" spans="2:66" ht="34.5" customHeight="1">
      <c r="B48" s="688"/>
      <c r="C48" s="688"/>
      <c r="D48" s="689"/>
      <c r="E48" s="693"/>
      <c r="F48" s="694"/>
      <c r="G48" s="694"/>
      <c r="H48" s="694"/>
      <c r="I48" s="695"/>
      <c r="J48" s="331" t="str">
        <f>IF(AND('MAPA DE RIESGOS'!$V$376="Muy Baja",'MAPA DE RIESGOS'!$Z$376="Leve"),CONCATENATE("R",'MAPA DE RIESGOS'!$H$376),"")</f>
        <v/>
      </c>
      <c r="K48" s="335" t="str">
        <f>IF(AND('MAPA DE RIESGOS'!$V$382="Muy Baja",'MAPA DE RIESGOS'!$Z$382="Leve"),CONCATENATE("R",'MAPA DE RIESGOS'!$H$382),"")</f>
        <v/>
      </c>
      <c r="L48" s="335" t="str">
        <f>IF(AND('MAPA DE RIESGOS'!$V$388="Muy Baja",'MAPA DE RIESGOS'!$Z$388="Leve"),CONCATENATE("R",'MAPA DE RIESGOS'!$H$388),"")</f>
        <v/>
      </c>
      <c r="M48" s="335" t="str">
        <f>IF(AND('MAPA DE RIESGOS'!$V$394="Muy Baja",'MAPA DE RIESGOS'!$Z$394="Leve"),CONCATENATE("R",'MAPA DE RIESGOS'!$H$394),"")</f>
        <v/>
      </c>
      <c r="N48" s="335" t="str">
        <f>IF(AND('MAPA DE RIESGOS'!$V$400="Muy Baja",'MAPA DE RIESGOS'!$Z$400="Leve"),CONCATENATE("R",'MAPA DE RIESGOS'!$H$400),"")</f>
        <v/>
      </c>
      <c r="O48" s="335" t="str">
        <f>IF(AND('MAPA DE RIESGOS'!$V$406="Muy Baja",'MAPA DE RIESGOS'!$Z$406="Leve"),CONCATENATE("R",'MAPA DE RIESGOS'!$H$406),"")</f>
        <v/>
      </c>
      <c r="P48" s="335" t="str">
        <f>IF(AND('MAPA DE RIESGOS'!$V$412="Muy Baja",'MAPA DE RIESGOS'!$Z$412="Leve"),CONCATENATE("R",'MAPA DE RIESGOS'!$H$412),"")</f>
        <v/>
      </c>
      <c r="Q48" s="335" t="str">
        <f>IF(AND('MAPA DE RIESGOS'!$V$418="Muy Baja",'MAPA DE RIESGOS'!$Z$418="Leve"),CONCATENATE("R",'MAPA DE RIESGOS'!$H$418),"")</f>
        <v/>
      </c>
      <c r="R48" s="335" t="str">
        <f>IF(AND('MAPA DE RIESGOS'!$V$424="Muy Baja",'MAPA DE RIESGOS'!$Z$424="Leve"),CONCATENATE("R",'MAPA DE RIESGOS'!$H$424),"")</f>
        <v/>
      </c>
      <c r="S48" s="334" t="str">
        <f>IF(AND('MAPA DE RIESGOS'!$V$430="Muy Baja",'MAPA DE RIESGOS'!$Z$430="Leve"),CONCATENATE("R",'MAPA DE RIESGOS'!$H$430),"")</f>
        <v/>
      </c>
      <c r="T48" s="331" t="str">
        <f>IF(AND('MAPA DE RIESGOS'!$V$376="Muy Baja",'MAPA DE RIESGOS'!$Z$376="Menor"),CONCATENATE("R",'MAPA DE RIESGOS'!$H$376),"")</f>
        <v/>
      </c>
      <c r="U48" s="335" t="str">
        <f>IF(AND('MAPA DE RIESGOS'!$V$382="Muy Baja",'MAPA DE RIESGOS'!$Z$382="Menor"),CONCATENATE("R",'MAPA DE RIESGOS'!$H$382),"")</f>
        <v/>
      </c>
      <c r="V48" s="335" t="str">
        <f>IF(AND('MAPA DE RIESGOS'!$V$388="Muy Baja",'MAPA DE RIESGOS'!$Z$388="Menor"),CONCATENATE("R",'MAPA DE RIESGOS'!$H$388),"")</f>
        <v/>
      </c>
      <c r="W48" s="335" t="str">
        <f>IF(AND('MAPA DE RIESGOS'!$V$394="Muy Baja",'MAPA DE RIESGOS'!$Z$394="Menor"),CONCATENATE("R",'MAPA DE RIESGOS'!$H$394),"")</f>
        <v/>
      </c>
      <c r="X48" s="335" t="str">
        <f>IF(AND('MAPA DE RIESGOS'!$V$400="Muy Baja",'MAPA DE RIESGOS'!$Z$400="Menor"),CONCATENATE("R",'MAPA DE RIESGOS'!$H$400),"")</f>
        <v/>
      </c>
      <c r="Y48" s="335" t="str">
        <f>IF(AND('MAPA DE RIESGOS'!$V$406="Muy Baja",'MAPA DE RIESGOS'!$Z$406="Menor"),CONCATENATE("R",'MAPA DE RIESGOS'!$H$406),"")</f>
        <v/>
      </c>
      <c r="Z48" s="335" t="str">
        <f>IF(AND('MAPA DE RIESGOS'!$V$412="Muy Baja",'MAPA DE RIESGOS'!$Z$412="Menor"),CONCATENATE("R",'MAPA DE RIESGOS'!$H$412),"")</f>
        <v/>
      </c>
      <c r="AA48" s="335" t="str">
        <f>IF(AND('MAPA DE RIESGOS'!$V$418="Muy Baja",'MAPA DE RIESGOS'!$Z$418="Menor"),CONCATENATE("R",'MAPA DE RIESGOS'!$H$418),"")</f>
        <v/>
      </c>
      <c r="AB48" s="335" t="str">
        <f>IF(AND('MAPA DE RIESGOS'!$V$424="Muy Baja",'MAPA DE RIESGOS'!$Z$424="Menor"),CONCATENATE("R",'MAPA DE RIESGOS'!$H$424),"")</f>
        <v/>
      </c>
      <c r="AC48" s="334" t="str">
        <f>IF(AND('MAPA DE RIESGOS'!$V$430="Muy Baja",'MAPA DE RIESGOS'!$Z$430="Menor"),CONCATENATE("R",'MAPA DE RIESGOS'!$H$430),"")</f>
        <v/>
      </c>
      <c r="AD48" s="320" t="str">
        <f>IF(AND('MAPA DE RIESGOS'!$V$376="Muy Baja",'MAPA DE RIESGOS'!$Z$376="Moderado"),CONCATENATE("R",'MAPA DE RIESGOS'!$H$376),"")</f>
        <v/>
      </c>
      <c r="AE48" s="325" t="str">
        <f>IF(AND('MAPA DE RIESGOS'!$V$382="Muy Baja",'MAPA DE RIESGOS'!$Z$382="Moderado"),CONCATENATE("R",'MAPA DE RIESGOS'!$H$382),"")</f>
        <v/>
      </c>
      <c r="AF48" s="325" t="str">
        <f>IF(AND('MAPA DE RIESGOS'!$V$388="Muy Baja",'MAPA DE RIESGOS'!$Z$388="Moderado"),CONCATENATE("R",'MAPA DE RIESGOS'!$H$388),"")</f>
        <v/>
      </c>
      <c r="AG48" s="325" t="str">
        <f>IF(AND('MAPA DE RIESGOS'!$V$394="Muy Baja",'MAPA DE RIESGOS'!$Z$394="Moderado"),CONCATENATE("R",'MAPA DE RIESGOS'!$H$394),"")</f>
        <v/>
      </c>
      <c r="AH48" s="325" t="str">
        <f>IF(AND('MAPA DE RIESGOS'!$V$400="Muy Baja",'MAPA DE RIESGOS'!$Z$400="Moderado"),CONCATENATE("R",'MAPA DE RIESGOS'!$H$400),"")</f>
        <v/>
      </c>
      <c r="AI48" s="325" t="str">
        <f>IF(AND('MAPA DE RIESGOS'!$V$406="Muy Baja",'MAPA DE RIESGOS'!$Z$406="Moderado"),CONCATENATE("R",'MAPA DE RIESGOS'!$H$406),"")</f>
        <v/>
      </c>
      <c r="AJ48" s="325" t="str">
        <f>IF(AND('MAPA DE RIESGOS'!$V$412="Muy Baja",'MAPA DE RIESGOS'!$Z$412="Moderado"),CONCATENATE("R",'MAPA DE RIESGOS'!$H$412),"")</f>
        <v/>
      </c>
      <c r="AK48" s="325" t="str">
        <f>IF(AND('MAPA DE RIESGOS'!$V$418="Muy Baja",'MAPA DE RIESGOS'!$Z$418="Moderado"),CONCATENATE("R",'MAPA DE RIESGOS'!$H$418),"")</f>
        <v/>
      </c>
      <c r="AL48" s="325" t="str">
        <f>IF(AND('MAPA DE RIESGOS'!$V$424="Muy Baja",'MAPA DE RIESGOS'!$Z$424="Moderado"),CONCATENATE("R",'MAPA DE RIESGOS'!$H$424),"")</f>
        <v/>
      </c>
      <c r="AM48" s="323" t="str">
        <f>IF(AND('MAPA DE RIESGOS'!$V$430="Muy Baja",'MAPA DE RIESGOS'!$Z$430="Moderado"),CONCATENATE("R",'MAPA DE RIESGOS'!$H$430),"")</f>
        <v/>
      </c>
      <c r="AN48" s="301" t="str">
        <f>IF(AND('MAPA DE RIESGOS'!$V$376="Muy Baja",'MAPA DE RIESGOS'!$Z$376="Mayor"),CONCATENATE("R",'MAPA DE RIESGOS'!$H$376),"")</f>
        <v/>
      </c>
      <c r="AO48" s="311" t="str">
        <f>IF(AND('MAPA DE RIESGOS'!$V$382="Muy Baja",'MAPA DE RIESGOS'!$Z$382="Mayor"),CONCATENATE("R",'MAPA DE RIESGOS'!$H$382),"")</f>
        <v/>
      </c>
      <c r="AP48" s="311" t="str">
        <f>IF(AND('MAPA DE RIESGOS'!$V$388="Muy Baja",'MAPA DE RIESGOS'!$Z$388="Mayor"),CONCATENATE("R",'MAPA DE RIESGOS'!$H$388),"")</f>
        <v/>
      </c>
      <c r="AQ48" s="311" t="str">
        <f>IF(AND('MAPA DE RIESGOS'!$V$394="Muy Baja",'MAPA DE RIESGOS'!$Z$394="Mayor"),CONCATENATE("R",'MAPA DE RIESGOS'!$H$394),"")</f>
        <v/>
      </c>
      <c r="AR48" s="311" t="str">
        <f>IF(AND('MAPA DE RIESGOS'!$V$400="Muy Baja",'MAPA DE RIESGOS'!$Z$400="Mayor"),CONCATENATE("R",'MAPA DE RIESGOS'!$H$400),"")</f>
        <v/>
      </c>
      <c r="AS48" s="311" t="str">
        <f>IF(AND('MAPA DE RIESGOS'!$V$406="Muy Baja",'MAPA DE RIESGOS'!$Z$406="Mayor"),CONCATENATE("R",'MAPA DE RIESGOS'!$H$406),"")</f>
        <v/>
      </c>
      <c r="AT48" s="311" t="str">
        <f>IF(AND('MAPA DE RIESGOS'!$V$412="Muy Baja",'MAPA DE RIESGOS'!$Z$412="Mayor"),CONCATENATE("R",'MAPA DE RIESGOS'!$H$412),"")</f>
        <v/>
      </c>
      <c r="AU48" s="311" t="str">
        <f>IF(AND('MAPA DE RIESGOS'!$V$418="Muy Baja",'MAPA DE RIESGOS'!$Z$418="Mayor"),CONCATENATE("R",'MAPA DE RIESGOS'!$H$418),"")</f>
        <v/>
      </c>
      <c r="AV48" s="311" t="str">
        <f>IF(AND('MAPA DE RIESGOS'!$V$424="Muy Baja",'MAPA DE RIESGOS'!$Z$424="Mayor"),CONCATENATE("R",'MAPA DE RIESGOS'!$H$424),"")</f>
        <v/>
      </c>
      <c r="AW48" s="304" t="str">
        <f>IF(AND('MAPA DE RIESGOS'!$V$430="Muy Baja",'MAPA DE RIESGOS'!$Z$430="Mayor"),CONCATENATE("R",'MAPA DE RIESGOS'!$H$430),"")</f>
        <v/>
      </c>
      <c r="AX48" s="307" t="str">
        <f>IF(AND('MAPA DE RIESGOS'!$V$376="Muy Baja",'MAPA DE RIESGOS'!$Z$376="Catastrófico"),CONCATENATE("R",'MAPA DE RIESGOS'!$H$376),"")</f>
        <v/>
      </c>
      <c r="AY48" s="312" t="str">
        <f>IF(AND('MAPA DE RIESGOS'!$V$382="Muy Baja",'MAPA DE RIESGOS'!$Z$382="Catastrófico"),CONCATENATE("R",'MAPA DE RIESGOS'!$H$382),"")</f>
        <v/>
      </c>
      <c r="AZ48" s="312" t="str">
        <f>IF(AND('MAPA DE RIESGOS'!$V$388="Muy Baja",'MAPA DE RIESGOS'!$Z$388="Catastrófico"),CONCATENATE("R",'MAPA DE RIESGOS'!$H$388),"")</f>
        <v/>
      </c>
      <c r="BA48" s="312" t="str">
        <f>IF(AND('MAPA DE RIESGOS'!$V$394="Muy Baja",'MAPA DE RIESGOS'!$Z$394="Catastrófico"),CONCATENATE("R",'MAPA DE RIESGOS'!$H$394),"")</f>
        <v/>
      </c>
      <c r="BB48" s="312" t="str">
        <f>IF(AND('MAPA DE RIESGOS'!$V$400="Muy Baja",'MAPA DE RIESGOS'!$Z$400="Catastrófico"),CONCATENATE("R",'MAPA DE RIESGOS'!$H$400),"")</f>
        <v/>
      </c>
      <c r="BC48" s="312" t="str">
        <f>IF(AND('MAPA DE RIESGOS'!$V$406="Muy Baja",'MAPA DE RIESGOS'!$Z$406="Catastrófico"),CONCATENATE("R",'MAPA DE RIESGOS'!$H$406),"")</f>
        <v/>
      </c>
      <c r="BD48" s="312" t="str">
        <f>IF(AND('MAPA DE RIESGOS'!$V$412="Muy Baja",'MAPA DE RIESGOS'!$Z$412="Catastrófico"),CONCATENATE("R",'MAPA DE RIESGOS'!$H$412),"")</f>
        <v/>
      </c>
      <c r="BE48" s="312" t="str">
        <f>IF(AND('MAPA DE RIESGOS'!$V$418="Muy Baja",'MAPA DE RIESGOS'!$Z$418="Catastrófico"),CONCATENATE("R",'MAPA DE RIESGOS'!$H$418),"")</f>
        <v/>
      </c>
      <c r="BF48" s="312" t="str">
        <f>IF(AND('MAPA DE RIESGOS'!$V$424="Muy Baja",'MAPA DE RIESGOS'!$Z$424="Catastrófico"),CONCATENATE("R",'MAPA DE RIESGOS'!$H$424),"")</f>
        <v/>
      </c>
      <c r="BG48" s="310" t="str">
        <f>IF(AND('MAPA DE RIESGOS'!$V$430="Muy Baja",'MAPA DE RIESGOS'!$Z$430="Catastrófico"),CONCATENATE("R",'MAPA DE RIESGOS'!$H$430),"")</f>
        <v/>
      </c>
      <c r="BH48" s="350"/>
      <c r="BI48" s="350"/>
      <c r="BJ48" s="350"/>
      <c r="BK48" s="350"/>
      <c r="BL48" s="350"/>
      <c r="BM48" s="350"/>
      <c r="BN48" s="350"/>
    </row>
    <row r="49" spans="2:66" ht="34.5" customHeight="1">
      <c r="B49" s="688"/>
      <c r="C49" s="688"/>
      <c r="D49" s="689"/>
      <c r="E49" s="693"/>
      <c r="F49" s="694"/>
      <c r="G49" s="694"/>
      <c r="H49" s="694"/>
      <c r="I49" s="695"/>
      <c r="J49" s="331" t="str">
        <f>IF(AND('MAPA DE RIESGOS'!$V$436="Muy Baja",'MAPA DE RIESGOS'!$Z$436="Leve"),CONCATENATE("R",'MAPA DE RIESGOS'!$H$436),"")</f>
        <v/>
      </c>
      <c r="K49" s="335" t="str">
        <f>IF(AND('MAPA DE RIESGOS'!$V$442="Muy Baja",'MAPA DE RIESGOS'!$Z$442="Leve"),CONCATENATE("R",'MAPA DE RIESGOS'!$H$442),"")</f>
        <v/>
      </c>
      <c r="L49" s="335" t="str">
        <f>IF(AND('MAPA DE RIESGOS'!$V$448="Muy Baja",'MAPA DE RIESGOS'!$Z$448="Leve"),CONCATENATE("R",'MAPA DE RIESGOS'!$H$448),"")</f>
        <v/>
      </c>
      <c r="M49" s="335" t="str">
        <f>IF(AND('MAPA DE RIESGOS'!$V$454="Muy Baja",'MAPA DE RIESGOS'!$Z$454="Leve"),CONCATENATE("R",'MAPA DE RIESGOS'!$H$454),"")</f>
        <v/>
      </c>
      <c r="N49" s="335" t="str">
        <f>IF(AND('MAPA DE RIESGOS'!$V$460="Muy Baja",'MAPA DE RIESGOS'!$Z$460="Leve"),CONCATENATE("R",'MAPA DE RIESGOS'!$H$460),"")</f>
        <v/>
      </c>
      <c r="O49" s="335" t="str">
        <f>IF(AND('MAPA DE RIESGOS'!$V$466="Muy Baja",'MAPA DE RIESGOS'!$Z$466="Leve"),CONCATENATE("R",'MAPA DE RIESGOS'!$H$466),"")</f>
        <v/>
      </c>
      <c r="P49" s="335" t="str">
        <f>IF(AND('MAPA DE RIESGOS'!$V$472="Muy Baja",'MAPA DE RIESGOS'!$Z$472="Leve"),CONCATENATE("R",'MAPA DE RIESGOS'!$H$472),"")</f>
        <v/>
      </c>
      <c r="Q49" s="335" t="str">
        <f>IF(AND('MAPA DE RIESGOS'!$V$478="Muy Baja",'MAPA DE RIESGOS'!$Z$478="Leve"),CONCATENATE("R",'MAPA DE RIESGOS'!$H$478),"")</f>
        <v/>
      </c>
      <c r="R49" s="335" t="str">
        <f>IF(AND('MAPA DE RIESGOS'!$V$484="Muy Baja",'MAPA DE RIESGOS'!$Z$484="Leve"),CONCATENATE("R",'MAPA DE RIESGOS'!$H$484),"")</f>
        <v/>
      </c>
      <c r="S49" s="334" t="str">
        <f>IF(AND('MAPA DE RIESGOS'!$V$490="Muy Baja",'MAPA DE RIESGOS'!$Z$490="Leve"),CONCATENATE("R",'MAPA DE RIESGOS'!$H$490),"")</f>
        <v/>
      </c>
      <c r="T49" s="331" t="str">
        <f>IF(AND('MAPA DE RIESGOS'!$V$436="Muy Baja",'MAPA DE RIESGOS'!$Z$436="Menor"),CONCATENATE("R",'MAPA DE RIESGOS'!$H$436),"")</f>
        <v/>
      </c>
      <c r="U49" s="335" t="str">
        <f>IF(AND('MAPA DE RIESGOS'!$V$442="Muy Baja",'MAPA DE RIESGOS'!$Z$442="Menor"),CONCATENATE("R",'MAPA DE RIESGOS'!$H$442),"")</f>
        <v/>
      </c>
      <c r="V49" s="335" t="str">
        <f>IF(AND('MAPA DE RIESGOS'!$V$448="Muy Baja",'MAPA DE RIESGOS'!$Z$448="Menor"),CONCATENATE("R",'MAPA DE RIESGOS'!$H$448),"")</f>
        <v/>
      </c>
      <c r="W49" s="335" t="str">
        <f>IF(AND('MAPA DE RIESGOS'!$V$454="Muy Baja",'MAPA DE RIESGOS'!$Z$454="Menor"),CONCATENATE("R",'MAPA DE RIESGOS'!$H$454),"")</f>
        <v/>
      </c>
      <c r="X49" s="335" t="str">
        <f>IF(AND('MAPA DE RIESGOS'!$V$460="Muy Baja",'MAPA DE RIESGOS'!$Z$460="Menor"),CONCATENATE("R",'MAPA DE RIESGOS'!$H$460),"")</f>
        <v/>
      </c>
      <c r="Y49" s="335" t="str">
        <f>IF(AND('MAPA DE RIESGOS'!$V$466="Muy Baja",'MAPA DE RIESGOS'!$Z$466="Menor"),CONCATENATE("R",'MAPA DE RIESGOS'!$H$466),"")</f>
        <v/>
      </c>
      <c r="Z49" s="335" t="str">
        <f>IF(AND('MAPA DE RIESGOS'!$V$472="Muy Baja",'MAPA DE RIESGOS'!$Z$472="Menor"),CONCATENATE("R",'MAPA DE RIESGOS'!$H$472),"")</f>
        <v/>
      </c>
      <c r="AA49" s="335" t="str">
        <f>IF(AND('MAPA DE RIESGOS'!$V$478="Muy Baja",'MAPA DE RIESGOS'!$Z$478="Menor"),CONCATENATE("R",'MAPA DE RIESGOS'!$H$478),"")</f>
        <v/>
      </c>
      <c r="AB49" s="335" t="str">
        <f>IF(AND('MAPA DE RIESGOS'!$V$484="Muy Baja",'MAPA DE RIESGOS'!$Z$484="Menor"),CONCATENATE("R",'MAPA DE RIESGOS'!$H$484),"")</f>
        <v/>
      </c>
      <c r="AC49" s="334" t="str">
        <f>IF(AND('MAPA DE RIESGOS'!$V$490="Muy Baja",'MAPA DE RIESGOS'!$Z$490="Menor"),CONCATENATE("R",'MAPA DE RIESGOS'!$H$490),"")</f>
        <v/>
      </c>
      <c r="AD49" s="320" t="str">
        <f>IF(AND('MAPA DE RIESGOS'!$V$436="Muy Baja",'MAPA DE RIESGOS'!$Z$436="Moderado"),CONCATENATE("R",'MAPA DE RIESGOS'!$H$436),"")</f>
        <v/>
      </c>
      <c r="AE49" s="325" t="str">
        <f>IF(AND('MAPA DE RIESGOS'!$V$442="Muy Baja",'MAPA DE RIESGOS'!$Z$442="Moderado"),CONCATENATE("R",'MAPA DE RIESGOS'!$H$442),"")</f>
        <v/>
      </c>
      <c r="AF49" s="325" t="str">
        <f>IF(AND('MAPA DE RIESGOS'!$V$448="Muy Baja",'MAPA DE RIESGOS'!$Z$448="Moderado"),CONCATENATE("R",'MAPA DE RIESGOS'!$H$448),"")</f>
        <v/>
      </c>
      <c r="AG49" s="325" t="str">
        <f>IF(AND('MAPA DE RIESGOS'!$V$454="Muy Baja",'MAPA DE RIESGOS'!$Z$454="Moderado"),CONCATENATE("R",'MAPA DE RIESGOS'!$H$454),"")</f>
        <v/>
      </c>
      <c r="AH49" s="325" t="str">
        <f>IF(AND('MAPA DE RIESGOS'!$V$460="Muy Baja",'MAPA DE RIESGOS'!$Z$460="Moderado"),CONCATENATE("R",'MAPA DE RIESGOS'!$H$460),"")</f>
        <v/>
      </c>
      <c r="AI49" s="325" t="str">
        <f>IF(AND('MAPA DE RIESGOS'!$V$466="Muy Baja",'MAPA DE RIESGOS'!$Z$466="Moderado"),CONCATENATE("R",'MAPA DE RIESGOS'!$H$466),"")</f>
        <v/>
      </c>
      <c r="AJ49" s="325" t="str">
        <f>IF(AND('MAPA DE RIESGOS'!$V$472="Muy Baja",'MAPA DE RIESGOS'!$Z$472="Moderado"),CONCATENATE("R",'MAPA DE RIESGOS'!$H$472),"")</f>
        <v/>
      </c>
      <c r="AK49" s="325" t="str">
        <f>IF(AND('MAPA DE RIESGOS'!$V$478="Muy Baja",'MAPA DE RIESGOS'!$Z$478="Moderado"),CONCATENATE("R",'MAPA DE RIESGOS'!$H$478),"")</f>
        <v/>
      </c>
      <c r="AL49" s="325" t="str">
        <f>IF(AND('MAPA DE RIESGOS'!$V$484="Muy Baja",'MAPA DE RIESGOS'!$Z$484="Moderado"),CONCATENATE("R",'MAPA DE RIESGOS'!$H$484),"")</f>
        <v/>
      </c>
      <c r="AM49" s="323" t="str">
        <f>IF(AND('MAPA DE RIESGOS'!$V$490="Muy Baja",'MAPA DE RIESGOS'!$Z$490="Moderado"),CONCATENATE("R",'MAPA DE RIESGOS'!$H$490),"")</f>
        <v/>
      </c>
      <c r="AN49" s="301" t="str">
        <f>IF(AND('MAPA DE RIESGOS'!$V$436="Muy Baja",'MAPA DE RIESGOS'!$Z$436="Mayor"),CONCATENATE("R",'MAPA DE RIESGOS'!$H$436),"")</f>
        <v/>
      </c>
      <c r="AO49" s="311" t="str">
        <f>IF(AND('MAPA DE RIESGOS'!$V$442="Muy Baja",'MAPA DE RIESGOS'!$Z$442="Mayor"),CONCATENATE("R",'MAPA DE RIESGOS'!$H$442),"")</f>
        <v/>
      </c>
      <c r="AP49" s="311" t="str">
        <f>IF(AND('MAPA DE RIESGOS'!$V$448="Muy Baja",'MAPA DE RIESGOS'!$Z$448="Mayor"),CONCATENATE("R",'MAPA DE RIESGOS'!$H$448),"")</f>
        <v/>
      </c>
      <c r="AQ49" s="311" t="str">
        <f>IF(AND('MAPA DE RIESGOS'!$V$454="Muy Baja",'MAPA DE RIESGOS'!$Z$454="Mayor"),CONCATENATE("R",'MAPA DE RIESGOS'!$H$454),"")</f>
        <v/>
      </c>
      <c r="AR49" s="311" t="str">
        <f>IF(AND('MAPA DE RIESGOS'!$V$460="Muy Baja",'MAPA DE RIESGOS'!$Z$460="Mayor"),CONCATENATE("R",'MAPA DE RIESGOS'!$H$460),"")</f>
        <v/>
      </c>
      <c r="AS49" s="311" t="str">
        <f>IF(AND('MAPA DE RIESGOS'!$V$466="Muy Baja",'MAPA DE RIESGOS'!$Z$466="Mayor"),CONCATENATE("R",'MAPA DE RIESGOS'!$H$466),"")</f>
        <v/>
      </c>
      <c r="AT49" s="311" t="str">
        <f>IF(AND('MAPA DE RIESGOS'!$V$472="Muy Baja",'MAPA DE RIESGOS'!$Z$472="Mayor"),CONCATENATE("R",'MAPA DE RIESGOS'!$H$472),"")</f>
        <v/>
      </c>
      <c r="AU49" s="311" t="str">
        <f>IF(AND('MAPA DE RIESGOS'!$V$478="Muy Baja",'MAPA DE RIESGOS'!$Z$478="Mayor"),CONCATENATE("R",'MAPA DE RIESGOS'!$H$478),"")</f>
        <v/>
      </c>
      <c r="AV49" s="311" t="str">
        <f>IF(AND('MAPA DE RIESGOS'!$V$484="Muy Baja",'MAPA DE RIESGOS'!$Z$484="Mayor"),CONCATENATE("R",'MAPA DE RIESGOS'!$H$484),"")</f>
        <v/>
      </c>
      <c r="AW49" s="304" t="str">
        <f>IF(AND('MAPA DE RIESGOS'!$V$490="Muy Baja",'MAPA DE RIESGOS'!$Z$490="Mayor"),CONCATENATE("R",'MAPA DE RIESGOS'!$H$490),"")</f>
        <v/>
      </c>
      <c r="AX49" s="307" t="str">
        <f>IF(AND('MAPA DE RIESGOS'!$V$436="Muy Baja",'MAPA DE RIESGOS'!$Z$436="Catastrófico"),CONCATENATE("R",'MAPA DE RIESGOS'!$H$436),"")</f>
        <v/>
      </c>
      <c r="AY49" s="312" t="str">
        <f>IF(AND('MAPA DE RIESGOS'!$V$442="Muy Baja",'MAPA DE RIESGOS'!$Z$442="Catastrófico"),CONCATENATE("R",'MAPA DE RIESGOS'!$H$442),"")</f>
        <v/>
      </c>
      <c r="AZ49" s="312" t="str">
        <f>IF(AND('MAPA DE RIESGOS'!$V$448="Muy Baja",'MAPA DE RIESGOS'!$Z$448="Catastrófico"),CONCATENATE("R",'MAPA DE RIESGOS'!$H$448),"")</f>
        <v/>
      </c>
      <c r="BA49" s="312" t="str">
        <f>IF(AND('MAPA DE RIESGOS'!$V$454="Muy Baja",'MAPA DE RIESGOS'!$Z$454="Catastrófico"),CONCATENATE("R",'MAPA DE RIESGOS'!$H$454),"")</f>
        <v/>
      </c>
      <c r="BB49" s="312" t="str">
        <f>IF(AND('MAPA DE RIESGOS'!$V$460="Muy Baja",'MAPA DE RIESGOS'!$Z$460="Catastrófico"),CONCATENATE("R",'MAPA DE RIESGOS'!$H$460),"")</f>
        <v/>
      </c>
      <c r="BC49" s="312" t="str">
        <f>IF(AND('MAPA DE RIESGOS'!$V$466="Muy Baja",'MAPA DE RIESGOS'!$Z$466="Catastrófico"),CONCATENATE("R",'MAPA DE RIESGOS'!$H$466),"")</f>
        <v/>
      </c>
      <c r="BD49" s="312" t="str">
        <f>IF(AND('MAPA DE RIESGOS'!$V$472="Muy Baja",'MAPA DE RIESGOS'!$Z$472="Catastrófico"),CONCATENATE("R",'MAPA DE RIESGOS'!$H$472),"")</f>
        <v/>
      </c>
      <c r="BE49" s="312" t="str">
        <f>IF(AND('MAPA DE RIESGOS'!$V$478="Muy Baja",'MAPA DE RIESGOS'!$Z$478="Catastrófico"),CONCATENATE("R",'MAPA DE RIESGOS'!$H$478),"")</f>
        <v/>
      </c>
      <c r="BF49" s="312" t="str">
        <f>IF(AND('MAPA DE RIESGOS'!$V$484="Muy Baja",'MAPA DE RIESGOS'!$Z$484="Catastrófico"),CONCATENATE("R",'MAPA DE RIESGOS'!$H$484),"")</f>
        <v/>
      </c>
      <c r="BG49" s="310" t="str">
        <f>IF(AND('MAPA DE RIESGOS'!$V$490="Muy Baja",'MAPA DE RIESGOS'!$Z$490="Catastrófico"),CONCATENATE("R",'MAPA DE RIESGOS'!$H$490),"")</f>
        <v/>
      </c>
      <c r="BH49" s="350"/>
      <c r="BI49" s="350"/>
      <c r="BJ49" s="350"/>
      <c r="BK49" s="350"/>
      <c r="BL49" s="350"/>
      <c r="BM49" s="350"/>
      <c r="BN49" s="350"/>
    </row>
    <row r="50" spans="2:66" ht="34.5" customHeight="1" thickBot="1">
      <c r="B50" s="688"/>
      <c r="C50" s="688"/>
      <c r="D50" s="689"/>
      <c r="E50" s="696"/>
      <c r="F50" s="697"/>
      <c r="G50" s="697"/>
      <c r="H50" s="697"/>
      <c r="I50" s="698"/>
      <c r="J50" s="336" t="str">
        <f>IF(AND('MAPA DE RIESGOS'!$V$496="Muy Baja",'MAPA DE RIESGOS'!$Z$496="Leve"),CONCATENATE("R",'MAPA DE RIESGOS'!$H$496),"")</f>
        <v/>
      </c>
      <c r="K50" s="337" t="str">
        <f>IF(AND('MAPA DE RIESGOS'!$V$502="Muy Baja",'MAPA DE RIESGOS'!$Z$502="Leve"),CONCATENATE("R",'MAPA DE RIESGOS'!$H$502),"")</f>
        <v/>
      </c>
      <c r="L50" s="337" t="str">
        <f>IF(AND('MAPA DE RIESGOS'!$V$508="Muy Baja",'MAPA DE RIESGOS'!$Z$508="Leve"),CONCATENATE("R",'MAPA DE RIESGOS'!$H$508),"")</f>
        <v/>
      </c>
      <c r="M50" s="337" t="str">
        <f>IF(AND('MAPA DE RIESGOS'!$V$514="Muy Baja",'MAPA DE RIESGOS'!$Z$514="Leve"),CONCATENATE("R",'MAPA DE RIESGOS'!$H$514),"")</f>
        <v/>
      </c>
      <c r="N50" s="337" t="str">
        <f>IF(AND('MAPA DE RIESGOS'!$V$520="Muy Baja",'MAPA DE RIESGOS'!$Z$520="Leve"),CONCATENATE("R",'MAPA DE RIESGOS'!$H$520),"")</f>
        <v/>
      </c>
      <c r="O50" s="337" t="str">
        <f>IF(AND('MAPA DE RIESGOS'!$V$526="Muy Baja",'MAPA DE RIESGOS'!$Z$526="Leve"),CONCATENATE("R",'MAPA DE RIESGOS'!$H$526),"")</f>
        <v/>
      </c>
      <c r="P50" s="337" t="str">
        <f>IF(AND('MAPA DE RIESGOS'!$V$532="Muy Baja",'MAPA DE RIESGOS'!$Z$532="Leve"),CONCATENATE("R",'MAPA DE RIESGOS'!$H$532),"")</f>
        <v/>
      </c>
      <c r="Q50" s="337"/>
      <c r="R50" s="337"/>
      <c r="S50" s="338"/>
      <c r="T50" s="336" t="str">
        <f>IF(AND('MAPA DE RIESGOS'!$V$496="Muy Baja",'MAPA DE RIESGOS'!$Z$496="Menor"),CONCATENATE("R",'MAPA DE RIESGOS'!$H$496),"")</f>
        <v/>
      </c>
      <c r="U50" s="337" t="str">
        <f>IF(AND('MAPA DE RIESGOS'!$V$502="Muy Baja",'MAPA DE RIESGOS'!$Z$502="Menor"),CONCATENATE("R",'MAPA DE RIESGOS'!$H$502),"")</f>
        <v/>
      </c>
      <c r="V50" s="337" t="str">
        <f>IF(AND('MAPA DE RIESGOS'!$V$508="Muy Baja",'MAPA DE RIESGOS'!$Z$508="Menor"),CONCATENATE("R",'MAPA DE RIESGOS'!$H$508),"")</f>
        <v/>
      </c>
      <c r="W50" s="337" t="str">
        <f>IF(AND('MAPA DE RIESGOS'!$V$514="Muy Baja",'MAPA DE RIESGOS'!$Z$514="Menor"),CONCATENATE("R",'MAPA DE RIESGOS'!$H$514),"")</f>
        <v/>
      </c>
      <c r="X50" s="337" t="str">
        <f>IF(AND('MAPA DE RIESGOS'!$V$520="Muy Baja",'MAPA DE RIESGOS'!$Z$520="Menor"),CONCATENATE("R",'MAPA DE RIESGOS'!$H$520),"")</f>
        <v/>
      </c>
      <c r="Y50" s="337" t="str">
        <f>IF(AND('MAPA DE RIESGOS'!$V$526="Muy Baja",'MAPA DE RIESGOS'!$Z$526="Menor"),CONCATENATE("R",'MAPA DE RIESGOS'!$H$526),"")</f>
        <v/>
      </c>
      <c r="Z50" s="337" t="str">
        <f>IF(AND('MAPA DE RIESGOS'!$V$532="Muy Baja",'MAPA DE RIESGOS'!$Z$532="Menor"),CONCATENATE("R",'MAPA DE RIESGOS'!$H$532),"")</f>
        <v/>
      </c>
      <c r="AA50" s="337"/>
      <c r="AB50" s="337"/>
      <c r="AC50" s="338"/>
      <c r="AD50" s="326" t="str">
        <f>IF(AND('MAPA DE RIESGOS'!$V$496="Muy Baja",'MAPA DE RIESGOS'!$Z$496="Moderado"),CONCATENATE("R",'MAPA DE RIESGOS'!$H$496),"")</f>
        <v/>
      </c>
      <c r="AE50" s="327" t="str">
        <f>IF(AND('MAPA DE RIESGOS'!$V$502="Muy Baja",'MAPA DE RIESGOS'!$Z$502="Moderado"),CONCATENATE("R",'MAPA DE RIESGOS'!$H$502),"")</f>
        <v/>
      </c>
      <c r="AF50" s="327" t="str">
        <f>IF(AND('MAPA DE RIESGOS'!$V$508="Muy Baja",'MAPA DE RIESGOS'!$Z$508="Moderado"),CONCATENATE("R",'MAPA DE RIESGOS'!$H$508),"")</f>
        <v/>
      </c>
      <c r="AG50" s="327" t="str">
        <f>IF(AND('MAPA DE RIESGOS'!$V$514="Muy Baja",'MAPA DE RIESGOS'!$Z$514="Moderado"),CONCATENATE("R",'MAPA DE RIESGOS'!$H$514),"")</f>
        <v/>
      </c>
      <c r="AH50" s="327" t="str">
        <f>IF(AND('MAPA DE RIESGOS'!$V$520="Muy Baja",'MAPA DE RIESGOS'!$Z$520="Moderado"),CONCATENATE("R",'MAPA DE RIESGOS'!$H$520),"")</f>
        <v/>
      </c>
      <c r="AI50" s="327" t="str">
        <f>IF(AND('MAPA DE RIESGOS'!$V$526="Muy Baja",'MAPA DE RIESGOS'!$Z$526="Moderado"),CONCATENATE("R",'MAPA DE RIESGOS'!$H$526),"")</f>
        <v/>
      </c>
      <c r="AJ50" s="327" t="str">
        <f>IF(AND('MAPA DE RIESGOS'!$V$532="Muy Baja",'MAPA DE RIESGOS'!$Z$532="Moderado"),CONCATENATE("R",'MAPA DE RIESGOS'!$H$532),"")</f>
        <v/>
      </c>
      <c r="AK50" s="327"/>
      <c r="AL50" s="327"/>
      <c r="AM50" s="328"/>
      <c r="AN50" s="313" t="str">
        <f>IF(AND('MAPA DE RIESGOS'!$V$496="Muy Baja",'MAPA DE RIESGOS'!$Z$496="Mayor"),CONCATENATE("R",'MAPA DE RIESGOS'!$H$496),"")</f>
        <v/>
      </c>
      <c r="AO50" s="314" t="str">
        <f>IF(AND('MAPA DE RIESGOS'!$V$502="Muy Baja",'MAPA DE RIESGOS'!$Z$502="Mayor"),CONCATENATE("R",'MAPA DE RIESGOS'!$H$502),"")</f>
        <v/>
      </c>
      <c r="AP50" s="314" t="str">
        <f>IF(AND('MAPA DE RIESGOS'!$V$508="Muy Baja",'MAPA DE RIESGOS'!$Z$508="Mayor"),CONCATENATE("R",'MAPA DE RIESGOS'!$H$508),"")</f>
        <v/>
      </c>
      <c r="AQ50" s="314" t="str">
        <f>IF(AND('MAPA DE RIESGOS'!$V$514="Muy Baja",'MAPA DE RIESGOS'!$Z$514="Mayor"),CONCATENATE("R",'MAPA DE RIESGOS'!$H$514),"")</f>
        <v/>
      </c>
      <c r="AR50" s="314" t="str">
        <f>IF(AND('MAPA DE RIESGOS'!$V$520="Muy Baja",'MAPA DE RIESGOS'!$Z$520="Mayor"),CONCATENATE("R",'MAPA DE RIESGOS'!$H$520),"")</f>
        <v/>
      </c>
      <c r="AS50" s="314" t="str">
        <f>IF(AND('MAPA DE RIESGOS'!$V$526="Muy Baja",'MAPA DE RIESGOS'!$Z$526="Mayor"),CONCATENATE("R",'MAPA DE RIESGOS'!$H$526),"")</f>
        <v/>
      </c>
      <c r="AT50" s="314" t="str">
        <f>IF(AND('MAPA DE RIESGOS'!$V$532="Muy Baja",'MAPA DE RIESGOS'!$Z$532="Mayor"),CONCATENATE("R",'MAPA DE RIESGOS'!$H$532),"")</f>
        <v/>
      </c>
      <c r="AU50" s="314"/>
      <c r="AV50" s="314"/>
      <c r="AW50" s="315"/>
      <c r="AX50" s="324" t="str">
        <f>IF(AND('MAPA DE RIESGOS'!$V$496="Muy Baja",'MAPA DE RIESGOS'!$Z$496="Catastrófico"),CONCATENATE("R",'MAPA DE RIESGOS'!$H$496),"")</f>
        <v/>
      </c>
      <c r="AY50" s="316" t="str">
        <f>IF(AND('MAPA DE RIESGOS'!$V$502="Muy Baja",'MAPA DE RIESGOS'!$Z$502="Catastrófico"),CONCATENATE("R",'MAPA DE RIESGOS'!$H$502),"")</f>
        <v/>
      </c>
      <c r="AZ50" s="316" t="str">
        <f>IF(AND('MAPA DE RIESGOS'!$V$508="Muy Baja",'MAPA DE RIESGOS'!$Z$508="Catastrófico"),CONCATENATE("R",'MAPA DE RIESGOS'!$H$508),"")</f>
        <v/>
      </c>
      <c r="BA50" s="316" t="str">
        <f>IF(AND('MAPA DE RIESGOS'!$V$514="Muy Baja",'MAPA DE RIESGOS'!$Z$514="Catastrófico"),CONCATENATE("R",'MAPA DE RIESGOS'!$H$514),"")</f>
        <v/>
      </c>
      <c r="BB50" s="316" t="str">
        <f>IF(AND('MAPA DE RIESGOS'!$V$520="Muy Baja",'MAPA DE RIESGOS'!$Z$520="Catastrófico"),CONCATENATE("R",'MAPA DE RIESGOS'!$H$520),"")</f>
        <v/>
      </c>
      <c r="BC50" s="316" t="str">
        <f>IF(AND('MAPA DE RIESGOS'!$V$526="Muy Baja",'MAPA DE RIESGOS'!$Z$526="Catastrófico"),CONCATENATE("R",'MAPA DE RIESGOS'!$H$526),"")</f>
        <v/>
      </c>
      <c r="BD50" s="316" t="str">
        <f>IF(AND('MAPA DE RIESGOS'!$V$532="Muy Baja",'MAPA DE RIESGOS'!$Z$532="Catastrófico"),CONCATENATE("R",'MAPA DE RIESGOS'!$H$532),"")</f>
        <v/>
      </c>
      <c r="BE50" s="316"/>
      <c r="BF50" s="316"/>
      <c r="BG50" s="317"/>
      <c r="BH50" s="350"/>
      <c r="BI50" s="350"/>
      <c r="BJ50" s="350"/>
      <c r="BK50" s="350"/>
      <c r="BL50" s="350"/>
      <c r="BM50" s="350"/>
      <c r="BN50" s="350"/>
    </row>
    <row r="51" spans="2:66" ht="12.65" customHeight="1">
      <c r="B51" s="350"/>
      <c r="C51" s="350"/>
      <c r="D51" s="350"/>
      <c r="E51" s="350"/>
      <c r="F51" s="350"/>
      <c r="G51" s="350"/>
      <c r="H51" s="350"/>
      <c r="I51" s="350"/>
      <c r="J51" s="690" t="s">
        <v>286</v>
      </c>
      <c r="K51" s="691"/>
      <c r="L51" s="691"/>
      <c r="M51" s="691"/>
      <c r="N51" s="691"/>
      <c r="O51" s="691"/>
      <c r="P51" s="691"/>
      <c r="Q51" s="691"/>
      <c r="R51" s="691"/>
      <c r="S51" s="692"/>
      <c r="T51" s="690" t="s">
        <v>287</v>
      </c>
      <c r="U51" s="691"/>
      <c r="V51" s="691"/>
      <c r="W51" s="691"/>
      <c r="X51" s="691"/>
      <c r="Y51" s="691"/>
      <c r="Z51" s="691"/>
      <c r="AA51" s="691"/>
      <c r="AB51" s="691"/>
      <c r="AC51" s="692"/>
      <c r="AD51" s="690" t="s">
        <v>288</v>
      </c>
      <c r="AE51" s="691"/>
      <c r="AF51" s="691"/>
      <c r="AG51" s="691"/>
      <c r="AH51" s="691"/>
      <c r="AI51" s="691"/>
      <c r="AJ51" s="691"/>
      <c r="AK51" s="691"/>
      <c r="AL51" s="691"/>
      <c r="AM51" s="692"/>
      <c r="AN51" s="690" t="s">
        <v>289</v>
      </c>
      <c r="AO51" s="735"/>
      <c r="AP51" s="691"/>
      <c r="AQ51" s="691"/>
      <c r="AR51" s="691"/>
      <c r="AS51" s="691"/>
      <c r="AT51" s="691"/>
      <c r="AU51" s="691"/>
      <c r="AV51" s="691"/>
      <c r="AW51" s="692"/>
      <c r="AX51" s="690" t="s">
        <v>290</v>
      </c>
      <c r="AY51" s="691"/>
      <c r="AZ51" s="691"/>
      <c r="BA51" s="691"/>
      <c r="BB51" s="691"/>
      <c r="BC51" s="691"/>
      <c r="BD51" s="691"/>
      <c r="BE51" s="691"/>
      <c r="BF51" s="691"/>
      <c r="BG51" s="692"/>
      <c r="BH51" s="350"/>
      <c r="BI51" s="350"/>
      <c r="BJ51" s="350"/>
      <c r="BK51" s="350"/>
      <c r="BL51" s="350"/>
      <c r="BM51" s="350"/>
      <c r="BN51" s="350"/>
    </row>
    <row r="52" spans="2:66" ht="12.65" customHeight="1">
      <c r="B52" s="67"/>
      <c r="C52" s="67"/>
      <c r="D52" s="67"/>
      <c r="E52" s="67"/>
      <c r="F52" s="67"/>
      <c r="G52" s="67"/>
      <c r="H52" s="67"/>
      <c r="I52" s="67"/>
      <c r="J52" s="693"/>
      <c r="K52" s="694"/>
      <c r="L52" s="694"/>
      <c r="M52" s="694"/>
      <c r="N52" s="694"/>
      <c r="O52" s="694"/>
      <c r="P52" s="694"/>
      <c r="Q52" s="694"/>
      <c r="R52" s="694"/>
      <c r="S52" s="695"/>
      <c r="T52" s="693"/>
      <c r="U52" s="694"/>
      <c r="V52" s="694"/>
      <c r="W52" s="694"/>
      <c r="X52" s="694"/>
      <c r="Y52" s="694"/>
      <c r="Z52" s="694"/>
      <c r="AA52" s="694"/>
      <c r="AB52" s="694"/>
      <c r="AC52" s="695"/>
      <c r="AD52" s="693"/>
      <c r="AE52" s="694"/>
      <c r="AF52" s="694"/>
      <c r="AG52" s="694"/>
      <c r="AH52" s="694"/>
      <c r="AI52" s="694"/>
      <c r="AJ52" s="694"/>
      <c r="AK52" s="694"/>
      <c r="AL52" s="694"/>
      <c r="AM52" s="695"/>
      <c r="AN52" s="693"/>
      <c r="AO52" s="694"/>
      <c r="AP52" s="694"/>
      <c r="AQ52" s="694"/>
      <c r="AR52" s="694"/>
      <c r="AS52" s="694"/>
      <c r="AT52" s="694"/>
      <c r="AU52" s="694"/>
      <c r="AV52" s="694"/>
      <c r="AW52" s="695"/>
      <c r="AX52" s="693"/>
      <c r="AY52" s="694"/>
      <c r="AZ52" s="694"/>
      <c r="BA52" s="694"/>
      <c r="BB52" s="694"/>
      <c r="BC52" s="694"/>
      <c r="BD52" s="694"/>
      <c r="BE52" s="694"/>
      <c r="BF52" s="694"/>
      <c r="BG52" s="695"/>
      <c r="BH52" s="67"/>
      <c r="BI52" s="67"/>
      <c r="BJ52" s="67"/>
      <c r="BK52" s="67"/>
      <c r="BL52" s="67"/>
      <c r="BM52" s="67"/>
      <c r="BN52" s="67"/>
    </row>
    <row r="53" spans="2:66" ht="12.65" customHeight="1">
      <c r="B53" s="67"/>
      <c r="C53" s="67"/>
      <c r="D53" s="67"/>
      <c r="E53" s="67"/>
      <c r="F53" s="67"/>
      <c r="G53" s="67"/>
      <c r="H53" s="67"/>
      <c r="I53" s="67"/>
      <c r="J53" s="693"/>
      <c r="K53" s="694"/>
      <c r="L53" s="694"/>
      <c r="M53" s="694"/>
      <c r="N53" s="694"/>
      <c r="O53" s="694"/>
      <c r="P53" s="694"/>
      <c r="Q53" s="694"/>
      <c r="R53" s="694"/>
      <c r="S53" s="695"/>
      <c r="T53" s="693"/>
      <c r="U53" s="694"/>
      <c r="V53" s="694"/>
      <c r="W53" s="694"/>
      <c r="X53" s="694"/>
      <c r="Y53" s="694"/>
      <c r="Z53" s="694"/>
      <c r="AA53" s="694"/>
      <c r="AB53" s="694"/>
      <c r="AC53" s="695"/>
      <c r="AD53" s="693"/>
      <c r="AE53" s="694"/>
      <c r="AF53" s="694"/>
      <c r="AG53" s="694"/>
      <c r="AH53" s="694"/>
      <c r="AI53" s="694"/>
      <c r="AJ53" s="694"/>
      <c r="AK53" s="694"/>
      <c r="AL53" s="694"/>
      <c r="AM53" s="695"/>
      <c r="AN53" s="693"/>
      <c r="AO53" s="694"/>
      <c r="AP53" s="694"/>
      <c r="AQ53" s="694"/>
      <c r="AR53" s="694"/>
      <c r="AS53" s="694"/>
      <c r="AT53" s="694"/>
      <c r="AU53" s="694"/>
      <c r="AV53" s="694"/>
      <c r="AW53" s="695"/>
      <c r="AX53" s="693"/>
      <c r="AY53" s="694"/>
      <c r="AZ53" s="694"/>
      <c r="BA53" s="694"/>
      <c r="BB53" s="694"/>
      <c r="BC53" s="694"/>
      <c r="BD53" s="694"/>
      <c r="BE53" s="694"/>
      <c r="BF53" s="694"/>
      <c r="BG53" s="695"/>
      <c r="BH53" s="67"/>
      <c r="BI53" s="67"/>
      <c r="BJ53" s="67"/>
      <c r="BK53" s="67"/>
      <c r="BL53" s="67"/>
      <c r="BM53" s="67"/>
      <c r="BN53" s="67"/>
    </row>
    <row r="54" spans="2:66" ht="12.65" customHeight="1">
      <c r="B54" s="67"/>
      <c r="C54" s="67"/>
      <c r="D54" s="67"/>
      <c r="E54" s="67"/>
      <c r="F54" s="67"/>
      <c r="G54" s="67"/>
      <c r="H54" s="67"/>
      <c r="I54" s="67"/>
      <c r="J54" s="693"/>
      <c r="K54" s="694"/>
      <c r="L54" s="694"/>
      <c r="M54" s="694"/>
      <c r="N54" s="694"/>
      <c r="O54" s="694"/>
      <c r="P54" s="694"/>
      <c r="Q54" s="694"/>
      <c r="R54" s="694"/>
      <c r="S54" s="695"/>
      <c r="T54" s="693"/>
      <c r="U54" s="694"/>
      <c r="V54" s="694"/>
      <c r="W54" s="694"/>
      <c r="X54" s="694"/>
      <c r="Y54" s="694"/>
      <c r="Z54" s="694"/>
      <c r="AA54" s="694"/>
      <c r="AB54" s="694"/>
      <c r="AC54" s="695"/>
      <c r="AD54" s="693"/>
      <c r="AE54" s="694"/>
      <c r="AF54" s="694"/>
      <c r="AG54" s="694"/>
      <c r="AH54" s="694"/>
      <c r="AI54" s="694"/>
      <c r="AJ54" s="694"/>
      <c r="AK54" s="694"/>
      <c r="AL54" s="694"/>
      <c r="AM54" s="695"/>
      <c r="AN54" s="693"/>
      <c r="AO54" s="694"/>
      <c r="AP54" s="694"/>
      <c r="AQ54" s="694"/>
      <c r="AR54" s="694"/>
      <c r="AS54" s="694"/>
      <c r="AT54" s="694"/>
      <c r="AU54" s="694"/>
      <c r="AV54" s="694"/>
      <c r="AW54" s="695"/>
      <c r="AX54" s="693"/>
      <c r="AY54" s="694"/>
      <c r="AZ54" s="694"/>
      <c r="BA54" s="694"/>
      <c r="BB54" s="694"/>
      <c r="BC54" s="694"/>
      <c r="BD54" s="694"/>
      <c r="BE54" s="694"/>
      <c r="BF54" s="694"/>
      <c r="BG54" s="695"/>
      <c r="BH54" s="67"/>
      <c r="BI54" s="67"/>
      <c r="BJ54" s="67"/>
      <c r="BK54" s="67"/>
      <c r="BL54" s="67"/>
      <c r="BM54" s="67"/>
      <c r="BN54" s="67"/>
    </row>
    <row r="55" spans="2:66" ht="12.65" customHeight="1">
      <c r="B55" s="67"/>
      <c r="C55" s="67"/>
      <c r="D55" s="67"/>
      <c r="E55" s="67"/>
      <c r="F55" s="67"/>
      <c r="G55" s="67"/>
      <c r="H55" s="67"/>
      <c r="I55" s="67"/>
      <c r="J55" s="693"/>
      <c r="K55" s="694"/>
      <c r="L55" s="694"/>
      <c r="M55" s="694"/>
      <c r="N55" s="694"/>
      <c r="O55" s="694"/>
      <c r="P55" s="694"/>
      <c r="Q55" s="694"/>
      <c r="R55" s="694"/>
      <c r="S55" s="695"/>
      <c r="T55" s="693"/>
      <c r="U55" s="694"/>
      <c r="V55" s="694"/>
      <c r="W55" s="694"/>
      <c r="X55" s="694"/>
      <c r="Y55" s="694"/>
      <c r="Z55" s="694"/>
      <c r="AA55" s="694"/>
      <c r="AB55" s="694"/>
      <c r="AC55" s="695"/>
      <c r="AD55" s="693"/>
      <c r="AE55" s="694"/>
      <c r="AF55" s="694"/>
      <c r="AG55" s="694"/>
      <c r="AH55" s="694"/>
      <c r="AI55" s="694"/>
      <c r="AJ55" s="694"/>
      <c r="AK55" s="694"/>
      <c r="AL55" s="694"/>
      <c r="AM55" s="695"/>
      <c r="AN55" s="693"/>
      <c r="AO55" s="694"/>
      <c r="AP55" s="694"/>
      <c r="AQ55" s="694"/>
      <c r="AR55" s="694"/>
      <c r="AS55" s="694"/>
      <c r="AT55" s="694"/>
      <c r="AU55" s="694"/>
      <c r="AV55" s="694"/>
      <c r="AW55" s="695"/>
      <c r="AX55" s="693"/>
      <c r="AY55" s="694"/>
      <c r="AZ55" s="694"/>
      <c r="BA55" s="694"/>
      <c r="BB55" s="694"/>
      <c r="BC55" s="694"/>
      <c r="BD55" s="694"/>
      <c r="BE55" s="694"/>
      <c r="BF55" s="694"/>
      <c r="BG55" s="695"/>
      <c r="BH55" s="67"/>
      <c r="BI55" s="67"/>
      <c r="BJ55" s="67"/>
      <c r="BK55" s="67"/>
      <c r="BL55" s="67"/>
      <c r="BM55" s="67"/>
      <c r="BN55" s="67"/>
    </row>
    <row r="56" spans="2:66" ht="12.65" customHeight="1" thickBot="1">
      <c r="B56" s="67"/>
      <c r="C56" s="67"/>
      <c r="D56" s="67"/>
      <c r="E56" s="67"/>
      <c r="F56" s="67"/>
      <c r="G56" s="67"/>
      <c r="H56" s="67"/>
      <c r="I56" s="67"/>
      <c r="J56" s="696"/>
      <c r="K56" s="697"/>
      <c r="L56" s="697"/>
      <c r="M56" s="697"/>
      <c r="N56" s="697"/>
      <c r="O56" s="697"/>
      <c r="P56" s="697"/>
      <c r="Q56" s="697"/>
      <c r="R56" s="697"/>
      <c r="S56" s="698"/>
      <c r="T56" s="696"/>
      <c r="U56" s="697"/>
      <c r="V56" s="697"/>
      <c r="W56" s="697"/>
      <c r="X56" s="697"/>
      <c r="Y56" s="697"/>
      <c r="Z56" s="697"/>
      <c r="AA56" s="697"/>
      <c r="AB56" s="697"/>
      <c r="AC56" s="698"/>
      <c r="AD56" s="696"/>
      <c r="AE56" s="697"/>
      <c r="AF56" s="697"/>
      <c r="AG56" s="697"/>
      <c r="AH56" s="697"/>
      <c r="AI56" s="697"/>
      <c r="AJ56" s="697"/>
      <c r="AK56" s="697"/>
      <c r="AL56" s="697"/>
      <c r="AM56" s="698"/>
      <c r="AN56" s="696"/>
      <c r="AO56" s="697"/>
      <c r="AP56" s="697"/>
      <c r="AQ56" s="697"/>
      <c r="AR56" s="697"/>
      <c r="AS56" s="697"/>
      <c r="AT56" s="697"/>
      <c r="AU56" s="697"/>
      <c r="AV56" s="697"/>
      <c r="AW56" s="698"/>
      <c r="AX56" s="696"/>
      <c r="AY56" s="697"/>
      <c r="AZ56" s="697"/>
      <c r="BA56" s="697"/>
      <c r="BB56" s="697"/>
      <c r="BC56" s="697"/>
      <c r="BD56" s="697"/>
      <c r="BE56" s="697"/>
      <c r="BF56" s="697"/>
      <c r="BG56" s="698"/>
      <c r="BH56" s="67"/>
      <c r="BI56" s="67"/>
      <c r="BJ56" s="67"/>
      <c r="BK56" s="67"/>
      <c r="BL56" s="67"/>
      <c r="BM56" s="67"/>
      <c r="BN56" s="67"/>
    </row>
  </sheetData>
  <mergeCells count="17">
    <mergeCell ref="J51:S56"/>
    <mergeCell ref="T51:AC56"/>
    <mergeCell ref="AD51:AM56"/>
    <mergeCell ref="AN51:AW56"/>
    <mergeCell ref="AX51:BG56"/>
    <mergeCell ref="B2:I4"/>
    <mergeCell ref="J2:BG4"/>
    <mergeCell ref="B6:D50"/>
    <mergeCell ref="E6:I14"/>
    <mergeCell ref="BI6:BN14"/>
    <mergeCell ref="E15:I23"/>
    <mergeCell ref="BI15:BN23"/>
    <mergeCell ref="E24:I32"/>
    <mergeCell ref="BI24:BN32"/>
    <mergeCell ref="E33:I41"/>
    <mergeCell ref="BI33:BN41"/>
    <mergeCell ref="E42:I50"/>
  </mergeCells>
  <pageMargins left="0.7" right="0.7" top="0.75" bottom="0.75" header="0.3" footer="0.3"/>
  <pageSetup scale="1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00AA7-7038-4C17-96CB-559ECFFA6E75}">
  <dimension ref="B2:DB181"/>
  <sheetViews>
    <sheetView view="pageBreakPreview" topLeftCell="A104" zoomScale="10" zoomScaleNormal="25" zoomScaleSheetLayoutView="10" workbookViewId="0">
      <selection activeCell="AU32" sqref="AU32"/>
    </sheetView>
  </sheetViews>
  <sheetFormatPr baseColWidth="10" defaultColWidth="5.453125" defaultRowHeight="9" customHeight="1"/>
  <cols>
    <col min="5" max="9" width="9.26953125" style="389" customWidth="1"/>
    <col min="10" max="10" width="15.6328125" customWidth="1"/>
    <col min="11" max="11" width="8.7265625" customWidth="1"/>
    <col min="12" max="12" width="18.1796875" customWidth="1"/>
    <col min="13" max="13" width="14.1796875" customWidth="1"/>
    <col min="14" max="15" width="8.7265625" customWidth="1"/>
    <col min="16" max="16" width="14.54296875" customWidth="1"/>
    <col min="17" max="21" width="8.7265625" customWidth="1"/>
    <col min="22" max="22" width="17.453125" customWidth="1"/>
    <col min="23" max="27" width="8.7265625" customWidth="1"/>
    <col min="28" max="28" width="19.453125" customWidth="1"/>
    <col min="29" max="29" width="16.36328125" customWidth="1"/>
    <col min="30" max="33" width="8.7265625" customWidth="1"/>
    <col min="34" max="34" width="15.7265625" customWidth="1"/>
    <col min="35" max="35" width="14.90625" customWidth="1"/>
    <col min="36" max="36" width="8.7265625" customWidth="1"/>
    <col min="37" max="37" width="11.7265625" customWidth="1"/>
    <col min="38" max="39" width="8.7265625" customWidth="1"/>
    <col min="40" max="40" width="12.6328125" customWidth="1"/>
    <col min="41" max="41" width="11.90625" customWidth="1"/>
    <col min="42" max="43" width="8.7265625" customWidth="1"/>
    <col min="44" max="44" width="12.7265625" customWidth="1"/>
    <col min="45" max="45" width="8.7265625" customWidth="1"/>
    <col min="46" max="46" width="19.90625" customWidth="1"/>
    <col min="47" max="47" width="17.453125" customWidth="1"/>
    <col min="48" max="48" width="10.1796875" customWidth="1"/>
    <col min="49" max="49" width="19.6328125" customWidth="1"/>
    <col min="50" max="50" width="18.1796875" customWidth="1"/>
    <col min="51" max="51" width="18.54296875" customWidth="1"/>
    <col min="52" max="53" width="16.7265625" customWidth="1"/>
    <col min="54" max="54" width="12.1796875" customWidth="1"/>
    <col min="55" max="55" width="8.7265625" customWidth="1"/>
    <col min="56" max="57" width="15.6328125" customWidth="1"/>
    <col min="58" max="58" width="17.81640625" customWidth="1"/>
    <col min="59" max="59" width="15.26953125" customWidth="1"/>
    <col min="60" max="60" width="14.1796875" customWidth="1"/>
    <col min="61" max="61" width="16.7265625" customWidth="1"/>
    <col min="62" max="62" width="18.90625" customWidth="1"/>
    <col min="63" max="99" width="8.7265625" customWidth="1"/>
    <col min="101" max="106" width="7.54296875" style="389" customWidth="1"/>
  </cols>
  <sheetData>
    <row r="2" spans="2:106" ht="18" customHeight="1">
      <c r="B2" s="768" t="s">
        <v>293</v>
      </c>
      <c r="C2" s="768"/>
      <c r="D2" s="768"/>
      <c r="E2" s="768"/>
      <c r="F2" s="768"/>
      <c r="G2" s="768"/>
      <c r="H2" s="768"/>
      <c r="I2" s="768"/>
      <c r="J2" s="769" t="s">
        <v>2</v>
      </c>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769"/>
      <c r="AO2" s="769"/>
      <c r="AP2" s="769"/>
      <c r="AQ2" s="769"/>
      <c r="AR2" s="769"/>
      <c r="AS2" s="769"/>
      <c r="AT2" s="769"/>
      <c r="AU2" s="769"/>
      <c r="AV2" s="769"/>
      <c r="AW2" s="769"/>
      <c r="AX2" s="769"/>
      <c r="AY2" s="769"/>
      <c r="AZ2" s="769"/>
      <c r="BA2" s="769"/>
      <c r="BB2" s="769"/>
      <c r="BC2" s="769"/>
      <c r="BD2" s="769"/>
      <c r="BE2" s="769"/>
      <c r="BF2" s="769"/>
      <c r="BG2" s="769"/>
      <c r="BH2" s="769"/>
      <c r="BI2" s="769"/>
      <c r="BJ2" s="769"/>
      <c r="BK2" s="769"/>
      <c r="BL2" s="769"/>
      <c r="BM2" s="769"/>
      <c r="BN2" s="769"/>
      <c r="BO2" s="769"/>
      <c r="BP2" s="769"/>
      <c r="BQ2" s="769"/>
      <c r="BR2" s="769"/>
      <c r="BS2" s="769"/>
      <c r="BT2" s="769"/>
      <c r="BU2" s="769"/>
      <c r="BV2" s="769"/>
      <c r="BW2" s="769"/>
      <c r="BX2" s="769"/>
      <c r="BY2" s="769"/>
      <c r="BZ2" s="769"/>
      <c r="CA2" s="769"/>
      <c r="CB2" s="769"/>
      <c r="CC2" s="769"/>
      <c r="CD2" s="769"/>
      <c r="CE2" s="769"/>
      <c r="CF2" s="769"/>
      <c r="CG2" s="769"/>
      <c r="CH2" s="769"/>
      <c r="CI2" s="769"/>
      <c r="CJ2" s="769"/>
      <c r="CK2" s="769"/>
      <c r="CL2" s="769"/>
      <c r="CM2" s="769"/>
      <c r="CN2" s="769"/>
      <c r="CO2" s="769"/>
      <c r="CP2" s="769"/>
      <c r="CQ2" s="769"/>
      <c r="CR2" s="769"/>
      <c r="CS2" s="769"/>
      <c r="CT2" s="769"/>
      <c r="CU2" s="769"/>
      <c r="CV2" s="67"/>
      <c r="CW2" s="388"/>
      <c r="CX2" s="388"/>
      <c r="CY2" s="388"/>
      <c r="CZ2" s="388"/>
      <c r="DA2" s="388"/>
      <c r="DB2" s="388"/>
    </row>
    <row r="3" spans="2:106" ht="18" customHeight="1">
      <c r="B3" s="768"/>
      <c r="C3" s="768"/>
      <c r="D3" s="768"/>
      <c r="E3" s="768"/>
      <c r="F3" s="768"/>
      <c r="G3" s="768"/>
      <c r="H3" s="768"/>
      <c r="I3" s="768"/>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769"/>
      <c r="AO3" s="769"/>
      <c r="AP3" s="769"/>
      <c r="AQ3" s="769"/>
      <c r="AR3" s="769"/>
      <c r="AS3" s="769"/>
      <c r="AT3" s="769"/>
      <c r="AU3" s="769"/>
      <c r="AV3" s="769"/>
      <c r="AW3" s="769"/>
      <c r="AX3" s="769"/>
      <c r="AY3" s="769"/>
      <c r="AZ3" s="769"/>
      <c r="BA3" s="769"/>
      <c r="BB3" s="769"/>
      <c r="BC3" s="769"/>
      <c r="BD3" s="769"/>
      <c r="BE3" s="769"/>
      <c r="BF3" s="769"/>
      <c r="BG3" s="769"/>
      <c r="BH3" s="769"/>
      <c r="BI3" s="769"/>
      <c r="BJ3" s="769"/>
      <c r="BK3" s="769"/>
      <c r="BL3" s="769"/>
      <c r="BM3" s="769"/>
      <c r="BN3" s="769"/>
      <c r="BO3" s="769"/>
      <c r="BP3" s="769"/>
      <c r="BQ3" s="769"/>
      <c r="BR3" s="769"/>
      <c r="BS3" s="769"/>
      <c r="BT3" s="769"/>
      <c r="BU3" s="769"/>
      <c r="BV3" s="769"/>
      <c r="BW3" s="769"/>
      <c r="BX3" s="769"/>
      <c r="BY3" s="769"/>
      <c r="BZ3" s="769"/>
      <c r="CA3" s="769"/>
      <c r="CB3" s="769"/>
      <c r="CC3" s="769"/>
      <c r="CD3" s="769"/>
      <c r="CE3" s="769"/>
      <c r="CF3" s="769"/>
      <c r="CG3" s="769"/>
      <c r="CH3" s="769"/>
      <c r="CI3" s="769"/>
      <c r="CJ3" s="769"/>
      <c r="CK3" s="769"/>
      <c r="CL3" s="769"/>
      <c r="CM3" s="769"/>
      <c r="CN3" s="769"/>
      <c r="CO3" s="769"/>
      <c r="CP3" s="769"/>
      <c r="CQ3" s="769"/>
      <c r="CR3" s="769"/>
      <c r="CS3" s="769"/>
      <c r="CT3" s="769"/>
      <c r="CU3" s="769"/>
      <c r="CV3" s="67"/>
      <c r="CW3" s="388"/>
      <c r="CX3" s="388"/>
      <c r="CY3" s="388"/>
      <c r="CZ3" s="388"/>
      <c r="DA3" s="388"/>
      <c r="DB3" s="388"/>
    </row>
    <row r="4" spans="2:106" ht="223" customHeight="1">
      <c r="B4" s="768"/>
      <c r="C4" s="768"/>
      <c r="D4" s="768"/>
      <c r="E4" s="768"/>
      <c r="F4" s="768"/>
      <c r="G4" s="768"/>
      <c r="H4" s="768"/>
      <c r="I4" s="768"/>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9"/>
      <c r="AJ4" s="769"/>
      <c r="AK4" s="769"/>
      <c r="AL4" s="769"/>
      <c r="AM4" s="769"/>
      <c r="AN4" s="769"/>
      <c r="AO4" s="769"/>
      <c r="AP4" s="769"/>
      <c r="AQ4" s="769"/>
      <c r="AR4" s="769"/>
      <c r="AS4" s="769"/>
      <c r="AT4" s="769"/>
      <c r="AU4" s="769"/>
      <c r="AV4" s="769"/>
      <c r="AW4" s="769"/>
      <c r="AX4" s="769"/>
      <c r="AY4" s="769"/>
      <c r="AZ4" s="769"/>
      <c r="BA4" s="769"/>
      <c r="BB4" s="769"/>
      <c r="BC4" s="769"/>
      <c r="BD4" s="769"/>
      <c r="BE4" s="769"/>
      <c r="BF4" s="769"/>
      <c r="BG4" s="769"/>
      <c r="BH4" s="769"/>
      <c r="BI4" s="769"/>
      <c r="BJ4" s="769"/>
      <c r="BK4" s="769"/>
      <c r="BL4" s="769"/>
      <c r="BM4" s="769"/>
      <c r="BN4" s="769"/>
      <c r="BO4" s="769"/>
      <c r="BP4" s="769"/>
      <c r="BQ4" s="769"/>
      <c r="BR4" s="769"/>
      <c r="BS4" s="769"/>
      <c r="BT4" s="769"/>
      <c r="BU4" s="769"/>
      <c r="BV4" s="769"/>
      <c r="BW4" s="769"/>
      <c r="BX4" s="769"/>
      <c r="BY4" s="769"/>
      <c r="BZ4" s="769"/>
      <c r="CA4" s="769"/>
      <c r="CB4" s="769"/>
      <c r="CC4" s="769"/>
      <c r="CD4" s="769"/>
      <c r="CE4" s="769"/>
      <c r="CF4" s="769"/>
      <c r="CG4" s="769"/>
      <c r="CH4" s="769"/>
      <c r="CI4" s="769"/>
      <c r="CJ4" s="769"/>
      <c r="CK4" s="769"/>
      <c r="CL4" s="769"/>
      <c r="CM4" s="769"/>
      <c r="CN4" s="769"/>
      <c r="CO4" s="769"/>
      <c r="CP4" s="769"/>
      <c r="CQ4" s="769"/>
      <c r="CR4" s="769"/>
      <c r="CS4" s="769"/>
      <c r="CT4" s="769"/>
      <c r="CU4" s="769"/>
      <c r="CV4" s="67"/>
      <c r="CW4" s="388"/>
      <c r="CX4" s="388"/>
      <c r="CY4" s="388"/>
      <c r="CZ4" s="388"/>
      <c r="DA4" s="388"/>
      <c r="DB4" s="388"/>
    </row>
    <row r="5" spans="2:106" ht="9" customHeight="1" thickBot="1">
      <c r="B5" s="67"/>
      <c r="C5" s="67"/>
      <c r="D5" s="67"/>
      <c r="E5" s="388"/>
      <c r="F5" s="388"/>
      <c r="G5" s="388"/>
      <c r="H5" s="388"/>
      <c r="I5" s="388"/>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388"/>
      <c r="CX5" s="388"/>
      <c r="CY5" s="388"/>
      <c r="CZ5" s="388"/>
      <c r="DA5" s="388"/>
      <c r="DB5" s="388"/>
    </row>
    <row r="6" spans="2:106" ht="32.5" customHeight="1">
      <c r="B6" s="770" t="s">
        <v>1</v>
      </c>
      <c r="C6" s="770"/>
      <c r="D6" s="771"/>
      <c r="E6" s="738" t="s">
        <v>278</v>
      </c>
      <c r="F6" s="739"/>
      <c r="G6" s="739"/>
      <c r="H6" s="739"/>
      <c r="I6" s="740"/>
      <c r="J6" s="351" t="str">
        <f>IF(AND('MAPA DE RIESGOS'!$AP10="Muy Alta",'MAPA DE RIESGOS'!$AR10="Leve"),CONCATENATE("R",'MAPA DE RIESGOS'!$H10,"C",'MAPA DE RIESGOS'!$AF10),"")</f>
        <v/>
      </c>
      <c r="K6" s="352" t="str">
        <f>IF(AND('MAPA DE RIESGOS'!$AP11="Muy Alta",'MAPA DE RIESGOS'!$AR11="Leve"),CONCATENATE("R",'MAPA DE RIESGOS'!$H11,"C",'MAPA DE RIESGOS'!$AF11),"")</f>
        <v/>
      </c>
      <c r="L6" s="352" t="str">
        <f>IF(AND('MAPA DE RIESGOS'!$AP12="Muy Alta",'MAPA DE RIESGOS'!$AR12="Leve"),CONCATENATE("R",'MAPA DE RIESGOS'!$H12,"C",'MAPA DE RIESGOS'!$AF12),"")</f>
        <v/>
      </c>
      <c r="M6" s="352" t="str">
        <f>IF(AND('MAPA DE RIESGOS'!$AP13="Muy Alta",'MAPA DE RIESGOS'!$AR13="Leve"),CONCATENATE("R",'MAPA DE RIESGOS'!$H13,"C",'MAPA DE RIESGOS'!$AF13),"")</f>
        <v/>
      </c>
      <c r="N6" s="352" t="str">
        <f>IF(AND('MAPA DE RIESGOS'!$AP14="Muy Alta",'MAPA DE RIESGOS'!$AR14="Leve"),CONCATENATE("R",'MAPA DE RIESGOS'!$H14,"C",'MAPA DE RIESGOS'!$AF14),"")</f>
        <v/>
      </c>
      <c r="O6" s="352" t="str">
        <f>IF(AND('MAPA DE RIESGOS'!$AP15="Muy Alta",'MAPA DE RIESGOS'!$AR15="Leve"),CONCATENATE("R",'MAPA DE RIESGOS'!$H15,"C",'MAPA DE RIESGOS'!$AF15),"")</f>
        <v/>
      </c>
      <c r="P6" s="352" t="str">
        <f>IF(AND('MAPA DE RIESGOS'!$AP16="Muy Alta",'MAPA DE RIESGOS'!$AR16="Leve"),CONCATENATE("R",'MAPA DE RIESGOS'!$H16,"C",'MAPA DE RIESGOS'!$AF16),"")</f>
        <v/>
      </c>
      <c r="Q6" s="352" t="str">
        <f>IF(AND('MAPA DE RIESGOS'!$AP17="Muy Alta",'MAPA DE RIESGOS'!$AR17="Leve"),CONCATENATE("R",'MAPA DE RIESGOS'!$H17,"C",'MAPA DE RIESGOS'!$AF17),"")</f>
        <v/>
      </c>
      <c r="R6" s="352" t="str">
        <f>IF(AND('MAPA DE RIESGOS'!$AP18="Muy Alta",'MAPA DE RIESGOS'!$AR18="Leve"),CONCATENATE("R",'MAPA DE RIESGOS'!$H18,"C",'MAPA DE RIESGOS'!$AF18),"")</f>
        <v/>
      </c>
      <c r="S6" s="352" t="str">
        <f>IF(AND('MAPA DE RIESGOS'!$AP19="Muy Alta",'MAPA DE RIESGOS'!$AR19="Leve"),CONCATENATE("R",'MAPA DE RIESGOS'!$H19,"C",'MAPA DE RIESGOS'!$AF19),"")</f>
        <v/>
      </c>
      <c r="T6" s="352" t="str">
        <f>IF(AND('MAPA DE RIESGOS'!$AP20="Muy Alta",'MAPA DE RIESGOS'!$AR20="Leve"),CONCATENATE("R",'MAPA DE RIESGOS'!$H20,"C",'MAPA DE RIESGOS'!$AF20),"")</f>
        <v/>
      </c>
      <c r="U6" s="352" t="str">
        <f>IF(AND('MAPA DE RIESGOS'!$AP21="Muy Alta",'MAPA DE RIESGOS'!$AR21="Leve"),CONCATENATE("R",'MAPA DE RIESGOS'!$H21,"C",'MAPA DE RIESGOS'!$AF21),"")</f>
        <v/>
      </c>
      <c r="V6" s="352" t="str">
        <f>IF(AND('MAPA DE RIESGOS'!$AP22="Muy Alta",'MAPA DE RIESGOS'!$AR22="Leve"),CONCATENATE("R",'MAPA DE RIESGOS'!$H22,"C",'MAPA DE RIESGOS'!$AF22),"")</f>
        <v/>
      </c>
      <c r="W6" s="352" t="str">
        <f>IF(AND('MAPA DE RIESGOS'!$AP23="Muy Alta",'MAPA DE RIESGOS'!$AR23="Leve"),CONCATENATE("R",'MAPA DE RIESGOS'!$H23,"C",'MAPA DE RIESGOS'!$AF23),"")</f>
        <v/>
      </c>
      <c r="X6" s="352" t="str">
        <f>IF(AND('MAPA DE RIESGOS'!$AP24="Muy Alta",'MAPA DE RIESGOS'!$AR24="Leve"),CONCATENATE("R",'MAPA DE RIESGOS'!$H24,"C",'MAPA DE RIESGOS'!$AF24),"")</f>
        <v/>
      </c>
      <c r="Y6" s="352" t="str">
        <f>IF(AND('MAPA DE RIESGOS'!$AP25="Muy Alta",'MAPA DE RIESGOS'!$AR25="Leve"),CONCATENATE("R",'MAPA DE RIESGOS'!$H25,"C",'MAPA DE RIESGOS'!$AF25),"")</f>
        <v/>
      </c>
      <c r="Z6" s="352" t="str">
        <f>IF(AND('MAPA DE RIESGOS'!$AP26="Muy Alta",'MAPA DE RIESGOS'!$AR26="Leve"),CONCATENATE("R",'MAPA DE RIESGOS'!$H26,"C",'MAPA DE RIESGOS'!$AF26),"")</f>
        <v/>
      </c>
      <c r="AA6" s="353" t="str">
        <f>IF(AND('MAPA DE RIESGOS'!$AP27="Muy Alta",'MAPA DE RIESGOS'!$AR27="Leve"),CONCATENATE("R",'MAPA DE RIESGOS'!$H27,"C",'MAPA DE RIESGOS'!$AF27),"")</f>
        <v/>
      </c>
      <c r="AB6" s="351" t="str">
        <f>IF(AND('MAPA DE RIESGOS'!$AP10="Muy Alta",'MAPA DE RIESGOS'!$AR10="Menor"),CONCATENATE("R",'MAPA DE RIESGOS'!$H10,"C",'MAPA DE RIESGOS'!$AF10),"")</f>
        <v/>
      </c>
      <c r="AC6" s="352" t="str">
        <f>IF(AND('MAPA DE RIESGOS'!$AP11="Muy Alta",'MAPA DE RIESGOS'!$AR11="Menor"),CONCATENATE("R",'MAPA DE RIESGOS'!$H11,"C",'MAPA DE RIESGOS'!$AF11),"")</f>
        <v/>
      </c>
      <c r="AD6" s="352" t="str">
        <f>IF(AND('MAPA DE RIESGOS'!$AP12="Muy Alta",'MAPA DE RIESGOS'!$AR12="Menor"),CONCATENATE("R",'MAPA DE RIESGOS'!$H12,"C",'MAPA DE RIESGOS'!$AF12),"")</f>
        <v/>
      </c>
      <c r="AE6" s="352" t="str">
        <f>IF(AND('MAPA DE RIESGOS'!$AP13="Muy Alta",'MAPA DE RIESGOS'!$AR13="Menor"),CONCATENATE("R",'MAPA DE RIESGOS'!$H13,"C",'MAPA DE RIESGOS'!$AF13),"")</f>
        <v/>
      </c>
      <c r="AF6" s="352" t="str">
        <f>IF(AND('MAPA DE RIESGOS'!$AP14="Muy Alta",'MAPA DE RIESGOS'!$AR14="Menor"),CONCATENATE("R",'MAPA DE RIESGOS'!$H14,"C",'MAPA DE RIESGOS'!$AF14),"")</f>
        <v/>
      </c>
      <c r="AG6" s="352" t="str">
        <f>IF(AND('MAPA DE RIESGOS'!$AP15="Muy Alta",'MAPA DE RIESGOS'!$AR15="Menor"),CONCATENATE("R",'MAPA DE RIESGOS'!$H15,"C",'MAPA DE RIESGOS'!$AF15),"")</f>
        <v/>
      </c>
      <c r="AH6" s="352" t="str">
        <f>IF(AND('MAPA DE RIESGOS'!$AP16="Muy Alta",'MAPA DE RIESGOS'!$AR16="Menor"),CONCATENATE("R",'MAPA DE RIESGOS'!$H16,"C",'MAPA DE RIESGOS'!$AF16),"")</f>
        <v/>
      </c>
      <c r="AI6" s="352" t="str">
        <f>IF(AND('MAPA DE RIESGOS'!$AP17="Muy Alta",'MAPA DE RIESGOS'!$AR17="Menor"),CONCATENATE("R",'MAPA DE RIESGOS'!$H17,"C",'MAPA DE RIESGOS'!$AF17),"")</f>
        <v/>
      </c>
      <c r="AJ6" s="352" t="str">
        <f>IF(AND('MAPA DE RIESGOS'!$AP18="Muy Alta",'MAPA DE RIESGOS'!$AR18="Menor"),CONCATENATE("R",'MAPA DE RIESGOS'!$H18,"C",'MAPA DE RIESGOS'!$AF18),"")</f>
        <v/>
      </c>
      <c r="AK6" s="352" t="str">
        <f>IF(AND('MAPA DE RIESGOS'!$AP19="Muy Alta",'MAPA DE RIESGOS'!$AR19="Menor"),CONCATENATE("R",'MAPA DE RIESGOS'!$H19,"C",'MAPA DE RIESGOS'!$AF19),"")</f>
        <v/>
      </c>
      <c r="AL6" s="352" t="str">
        <f>IF(AND('MAPA DE RIESGOS'!$AP20="Muy Alta",'MAPA DE RIESGOS'!$AR20="Menor"),CONCATENATE("R",'MAPA DE RIESGOS'!$H20,"C",'MAPA DE RIESGOS'!$AF20),"")</f>
        <v/>
      </c>
      <c r="AM6" s="352" t="str">
        <f>IF(AND('MAPA DE RIESGOS'!$AP21="Muy Alta",'MAPA DE RIESGOS'!$AR21="Menor"),CONCATENATE("R",'MAPA DE RIESGOS'!$H21,"C",'MAPA DE RIESGOS'!$AF21),"")</f>
        <v/>
      </c>
      <c r="AN6" s="352" t="str">
        <f>IF(AND('MAPA DE RIESGOS'!$AP22="Muy Alta",'MAPA DE RIESGOS'!$AR22="Menor"),CONCATENATE("R",'MAPA DE RIESGOS'!$H22,"C",'MAPA DE RIESGOS'!$AF22),"")</f>
        <v/>
      </c>
      <c r="AO6" s="352" t="str">
        <f>IF(AND('MAPA DE RIESGOS'!$AP23="Muy Alta",'MAPA DE RIESGOS'!$AR23="Menor"),CONCATENATE("R",'MAPA DE RIESGOS'!$H23,"C",'MAPA DE RIESGOS'!$AF23),"")</f>
        <v/>
      </c>
      <c r="AP6" s="352" t="str">
        <f>IF(AND('MAPA DE RIESGOS'!$AP24="Muy Alta",'MAPA DE RIESGOS'!$AR24="Menor"),CONCATENATE("R",'MAPA DE RIESGOS'!$H24,"C",'MAPA DE RIESGOS'!$AF24),"")</f>
        <v/>
      </c>
      <c r="AQ6" s="352" t="str">
        <f>IF(AND('MAPA DE RIESGOS'!$AP25="Muy Alta",'MAPA DE RIESGOS'!$AR25="Menor"),CONCATENATE("R",'MAPA DE RIESGOS'!$H25,"C",'MAPA DE RIESGOS'!$AF25),"")</f>
        <v/>
      </c>
      <c r="AR6" s="352" t="str">
        <f>IF(AND('MAPA DE RIESGOS'!$AP26="Muy Alta",'MAPA DE RIESGOS'!$AR26="Menor"),CONCATENATE("R",'MAPA DE RIESGOS'!$H26,"C",'MAPA DE RIESGOS'!$AF26),"")</f>
        <v/>
      </c>
      <c r="AS6" s="353" t="str">
        <f>IF(AND('MAPA DE RIESGOS'!$AP27="Muy Alta",'MAPA DE RIESGOS'!$AR27="Menor"),CONCATENATE("R",'MAPA DE RIESGOS'!$H27,"C",'MAPA DE RIESGOS'!$AF27),"")</f>
        <v/>
      </c>
      <c r="AT6" s="351" t="str">
        <f>IF(AND('MAPA DE RIESGOS'!$AP10="Muy Alta",'MAPA DE RIESGOS'!$AR10="Moderado"),CONCATENATE("R",'MAPA DE RIESGOS'!$H10,"C",'MAPA DE RIESGOS'!$AF10),"")</f>
        <v/>
      </c>
      <c r="AU6" s="352" t="str">
        <f>IF(AND('MAPA DE RIESGOS'!$AP11="Muy Alta",'MAPA DE RIESGOS'!$AR11="Moderado"),CONCATENATE("R",'MAPA DE RIESGOS'!$H11,"C",'MAPA DE RIESGOS'!$AF11),"")</f>
        <v/>
      </c>
      <c r="AV6" s="352" t="str">
        <f>IF(AND('MAPA DE RIESGOS'!$AP12="Muy Alta",'MAPA DE RIESGOS'!$AR12="Moderado"),CONCATENATE("R",'MAPA DE RIESGOS'!$H12,"C",'MAPA DE RIESGOS'!$AF12),"")</f>
        <v/>
      </c>
      <c r="AW6" s="352" t="str">
        <f>IF(AND('MAPA DE RIESGOS'!$AP13="Muy Alta",'MAPA DE RIESGOS'!$AR13="Moderado"),CONCATENATE("R",'MAPA DE RIESGOS'!$H13,"C",'MAPA DE RIESGOS'!$AF13),"")</f>
        <v/>
      </c>
      <c r="AX6" s="352" t="str">
        <f>IF(AND('MAPA DE RIESGOS'!$AP14="Muy Alta",'MAPA DE RIESGOS'!$AR14="Moderado"),CONCATENATE("R",'MAPA DE RIESGOS'!$H14,"C",'MAPA DE RIESGOS'!$AF14),"")</f>
        <v/>
      </c>
      <c r="AY6" s="352" t="str">
        <f>IF(AND('MAPA DE RIESGOS'!$AP15="Muy Alta",'MAPA DE RIESGOS'!$AR15="Moderado"),CONCATENATE("R",'MAPA DE RIESGOS'!$H15,"C",'MAPA DE RIESGOS'!$AF15),"")</f>
        <v/>
      </c>
      <c r="AZ6" s="352" t="str">
        <f>IF(AND('MAPA DE RIESGOS'!$AP16="Muy Alta",'MAPA DE RIESGOS'!$AR16="Moderado"),CONCATENATE("R",'MAPA DE RIESGOS'!$H16,"C",'MAPA DE RIESGOS'!$AF16),"")</f>
        <v/>
      </c>
      <c r="BA6" s="352" t="str">
        <f>IF(AND('MAPA DE RIESGOS'!$AP17="Muy Alta",'MAPA DE RIESGOS'!$AR17="Moderado"),CONCATENATE("R",'MAPA DE RIESGOS'!$H17,"C",'MAPA DE RIESGOS'!$AF17),"")</f>
        <v/>
      </c>
      <c r="BB6" s="352" t="str">
        <f>IF(AND('MAPA DE RIESGOS'!$AP18="Muy Alta",'MAPA DE RIESGOS'!$AR18="Moderado"),CONCATENATE("R",'MAPA DE RIESGOS'!$H18,"C",'MAPA DE RIESGOS'!$AF18),"")</f>
        <v/>
      </c>
      <c r="BC6" s="352" t="str">
        <f>IF(AND('MAPA DE RIESGOS'!$AP19="Muy Alta",'MAPA DE RIESGOS'!$AR19="Moderado"),CONCATENATE("R",'MAPA DE RIESGOS'!$H19,"C",'MAPA DE RIESGOS'!$AF19),"")</f>
        <v/>
      </c>
      <c r="BD6" s="352" t="str">
        <f>IF(AND('MAPA DE RIESGOS'!$AP20="Muy Alta",'MAPA DE RIESGOS'!$AR20="Moderado"),CONCATENATE("R",'MAPA DE RIESGOS'!$H20,"C",'MAPA DE RIESGOS'!$AF20),"")</f>
        <v/>
      </c>
      <c r="BE6" s="352" t="str">
        <f>IF(AND('MAPA DE RIESGOS'!$AP21="Muy Alta",'MAPA DE RIESGOS'!$AR21="Moderado"),CONCATENATE("R",'MAPA DE RIESGOS'!$H21,"C",'MAPA DE RIESGOS'!$AF21),"")</f>
        <v/>
      </c>
      <c r="BF6" s="352" t="str">
        <f>IF(AND('MAPA DE RIESGOS'!$AP22="Muy Alta",'MAPA DE RIESGOS'!$AR22="Moderado"),CONCATENATE("R",'MAPA DE RIESGOS'!$H22,"C",'MAPA DE RIESGOS'!$AF22),"")</f>
        <v/>
      </c>
      <c r="BG6" s="352" t="str">
        <f>IF(AND('MAPA DE RIESGOS'!$AP23="Muy Alta",'MAPA DE RIESGOS'!$AR23="Moderado"),CONCATENATE("R",'MAPA DE RIESGOS'!$H23,"C",'MAPA DE RIESGOS'!$AF23),"")</f>
        <v/>
      </c>
      <c r="BH6" s="352" t="str">
        <f>IF(AND('MAPA DE RIESGOS'!$AP24="Muy Alta",'MAPA DE RIESGOS'!$AR24="Moderado"),CONCATENATE("R",'MAPA DE RIESGOS'!$H24,"C",'MAPA DE RIESGOS'!$AF24),"")</f>
        <v/>
      </c>
      <c r="BI6" s="352" t="str">
        <f>IF(AND('MAPA DE RIESGOS'!$AP25="Muy Alta",'MAPA DE RIESGOS'!$AR25="Moderado"),CONCATENATE("R",'MAPA DE RIESGOS'!$H25,"C",'MAPA DE RIESGOS'!$AF25),"")</f>
        <v/>
      </c>
      <c r="BJ6" s="352" t="str">
        <f>IF(AND('MAPA DE RIESGOS'!$AP26="Muy Alta",'MAPA DE RIESGOS'!$AR26="Moderado"),CONCATENATE("R",'MAPA DE RIESGOS'!$H26,"C",'MAPA DE RIESGOS'!$AF26),"")</f>
        <v/>
      </c>
      <c r="BK6" s="353" t="str">
        <f>IF(AND('MAPA DE RIESGOS'!$AP27="Muy Alta",'MAPA DE RIESGOS'!$AR27="Moderado"),CONCATENATE("R",'MAPA DE RIESGOS'!$H27,"C",'MAPA DE RIESGOS'!$AF27),"")</f>
        <v/>
      </c>
      <c r="BL6" s="351" t="str">
        <f>IF(AND('MAPA DE RIESGOS'!$AP10="Muy Alta",'MAPA DE RIESGOS'!$AR10="Mayor"),CONCATENATE("R",'MAPA DE RIESGOS'!$H10,"C",'MAPA DE RIESGOS'!$AF10),"")</f>
        <v/>
      </c>
      <c r="BM6" s="352" t="str">
        <f>IF(AND('MAPA DE RIESGOS'!$AP11="Muy Alta",'MAPA DE RIESGOS'!$AR11="Mayor"),CONCATENATE("R",'MAPA DE RIESGOS'!$H11,"C",'MAPA DE RIESGOS'!$AF11),"")</f>
        <v/>
      </c>
      <c r="BN6" s="352" t="str">
        <f>IF(AND('MAPA DE RIESGOS'!$AP12="Muy Alta",'MAPA DE RIESGOS'!$AR12="Mayor"),CONCATENATE("R",'MAPA DE RIESGOS'!$H12,"C",'MAPA DE RIESGOS'!$AF12),"")</f>
        <v/>
      </c>
      <c r="BO6" s="352" t="str">
        <f>IF(AND('MAPA DE RIESGOS'!$AP13="Muy Alta",'MAPA DE RIESGOS'!$AR13="Mayor"),CONCATENATE("R",'MAPA DE RIESGOS'!$H13,"C",'MAPA DE RIESGOS'!$AF13),"")</f>
        <v/>
      </c>
      <c r="BP6" s="352" t="str">
        <f>IF(AND('MAPA DE RIESGOS'!$AP14="Muy Alta",'MAPA DE RIESGOS'!$AR14="Mayor"),CONCATENATE("R",'MAPA DE RIESGOS'!$H14,"C",'MAPA DE RIESGOS'!$AF14),"")</f>
        <v/>
      </c>
      <c r="BQ6" s="352" t="str">
        <f>IF(AND('MAPA DE RIESGOS'!$AP15="Muy Alta",'MAPA DE RIESGOS'!$AR15="Mayor"),CONCATENATE("R",'MAPA DE RIESGOS'!$H15,"C",'MAPA DE RIESGOS'!$AF15),"")</f>
        <v/>
      </c>
      <c r="BR6" s="352" t="str">
        <f>IF(AND('MAPA DE RIESGOS'!$AP16="Muy Alta",'MAPA DE RIESGOS'!$AR16="Mayor"),CONCATENATE("R",'MAPA DE RIESGOS'!$H16,"C",'MAPA DE RIESGOS'!$AF16),"")</f>
        <v/>
      </c>
      <c r="BS6" s="352" t="str">
        <f>IF(AND('MAPA DE RIESGOS'!$AP17="Muy Alta",'MAPA DE RIESGOS'!$AR17="Mayor"),CONCATENATE("R",'MAPA DE RIESGOS'!$H17,"C",'MAPA DE RIESGOS'!$AF17),"")</f>
        <v/>
      </c>
      <c r="BT6" s="352" t="str">
        <f>IF(AND('MAPA DE RIESGOS'!$AP18="Muy Alta",'MAPA DE RIESGOS'!$AR18="Mayor"),CONCATENATE("R",'MAPA DE RIESGOS'!$H18,"C",'MAPA DE RIESGOS'!$AF18),"")</f>
        <v/>
      </c>
      <c r="BU6" s="352" t="str">
        <f>IF(AND('MAPA DE RIESGOS'!$AP19="Muy Alta",'MAPA DE RIESGOS'!$AR19="Mayor"),CONCATENATE("R",'MAPA DE RIESGOS'!$H19,"C",'MAPA DE RIESGOS'!$AF19),"")</f>
        <v/>
      </c>
      <c r="BV6" s="352" t="str">
        <f>IF(AND('MAPA DE RIESGOS'!$AP20="Muy Alta",'MAPA DE RIESGOS'!$AR20="Mayor"),CONCATENATE("R",'MAPA DE RIESGOS'!$H20,"C",'MAPA DE RIESGOS'!$AF20),"")</f>
        <v/>
      </c>
      <c r="BW6" s="352" t="str">
        <f>IF(AND('MAPA DE RIESGOS'!$AP21="Muy Alta",'MAPA DE RIESGOS'!$AR21="Mayor"),CONCATENATE("R",'MAPA DE RIESGOS'!$H21,"C",'MAPA DE RIESGOS'!$AF21),"")</f>
        <v/>
      </c>
      <c r="BX6" s="352" t="str">
        <f>IF(AND('MAPA DE RIESGOS'!$AP22="Muy Alta",'MAPA DE RIESGOS'!$AR22="Mayor"),CONCATENATE("R",'MAPA DE RIESGOS'!$H22,"C",'MAPA DE RIESGOS'!$AF22),"")</f>
        <v/>
      </c>
      <c r="BY6" s="352" t="str">
        <f>IF(AND('MAPA DE RIESGOS'!$AP23="Muy Alta",'MAPA DE RIESGOS'!$AR23="Mayor"),CONCATENATE("R",'MAPA DE RIESGOS'!$H23,"C",'MAPA DE RIESGOS'!$AF23),"")</f>
        <v/>
      </c>
      <c r="BZ6" s="352" t="str">
        <f>IF(AND('MAPA DE RIESGOS'!$AP24="Muy Alta",'MAPA DE RIESGOS'!$AR24="Mayor"),CONCATENATE("R",'MAPA DE RIESGOS'!$H24,"C",'MAPA DE RIESGOS'!$AF24),"")</f>
        <v/>
      </c>
      <c r="CA6" s="352" t="str">
        <f>IF(AND('MAPA DE RIESGOS'!$AP25="Muy Alta",'MAPA DE RIESGOS'!$AR25="Mayor"),CONCATENATE("R",'MAPA DE RIESGOS'!$H25,"C",'MAPA DE RIESGOS'!$AF25),"")</f>
        <v/>
      </c>
      <c r="CB6" s="352" t="str">
        <f>IF(AND('MAPA DE RIESGOS'!$AP26="Muy Alta",'MAPA DE RIESGOS'!$AR26="Mayor"),CONCATENATE("R",'MAPA DE RIESGOS'!$H26,"C",'MAPA DE RIESGOS'!$AF26),"")</f>
        <v/>
      </c>
      <c r="CC6" s="353" t="str">
        <f>IF(AND('MAPA DE RIESGOS'!$AP27="Muy Alta",'MAPA DE RIESGOS'!$AR27="Mayor"),CONCATENATE("R",'MAPA DE RIESGOS'!$H27,"C",'MAPA DE RIESGOS'!$AF27),"")</f>
        <v/>
      </c>
      <c r="CD6" s="354" t="str">
        <f>IF(AND('MAPA DE RIESGOS'!$AP10="Muy Alta",'MAPA DE RIESGOS'!$AR10="Catastrófico"),CONCATENATE("R",'MAPA DE RIESGOS'!$H10,"C",'MAPA DE RIESGOS'!$AF10),"")</f>
        <v/>
      </c>
      <c r="CE6" s="354" t="str">
        <f>IF(AND('MAPA DE RIESGOS'!$AP11="Muy Alta",'MAPA DE RIESGOS'!$AR11="Catastrófico"),CONCATENATE("R",'MAPA DE RIESGOS'!$H11,"C",'MAPA DE RIESGOS'!$AF11),"")</f>
        <v/>
      </c>
      <c r="CF6" s="354" t="str">
        <f>IF(AND('MAPA DE RIESGOS'!$AP12="Muy Alta",'MAPA DE RIESGOS'!$AR12="Catastrófico"),CONCATENATE("R",'MAPA DE RIESGOS'!$H12,"C",'MAPA DE RIESGOS'!$AF12),"")</f>
        <v/>
      </c>
      <c r="CG6" s="354" t="str">
        <f>IF(AND('MAPA DE RIESGOS'!$AP13="Muy Alta",'MAPA DE RIESGOS'!$AR13="Catastrófico"),CONCATENATE("R",'MAPA DE RIESGOS'!$H13,"C",'MAPA DE RIESGOS'!$AF13),"")</f>
        <v/>
      </c>
      <c r="CH6" s="354" t="str">
        <f>IF(AND('MAPA DE RIESGOS'!$AP14="Muy Alta",'MAPA DE RIESGOS'!$AR14="Catastrófico"),CONCATENATE("R",'MAPA DE RIESGOS'!$H14,"C",'MAPA DE RIESGOS'!$AF14),"")</f>
        <v/>
      </c>
      <c r="CI6" s="354" t="str">
        <f>IF(AND('MAPA DE RIESGOS'!$AP15="Muy Alta",'MAPA DE RIESGOS'!$AR15="Catastrófico"),CONCATENATE("R",'MAPA DE RIESGOS'!$H15,"C",'MAPA DE RIESGOS'!$AF15),"")</f>
        <v/>
      </c>
      <c r="CJ6" s="354" t="str">
        <f>IF(AND('MAPA DE RIESGOS'!$AP16="Muy Alta",'MAPA DE RIESGOS'!$AR16="Catastrófico"),CONCATENATE("R",'MAPA DE RIESGOS'!$H16,"C",'MAPA DE RIESGOS'!$AF16),"")</f>
        <v/>
      </c>
      <c r="CK6" s="354" t="str">
        <f>IF(AND('MAPA DE RIESGOS'!$AP17="Muy Alta",'MAPA DE RIESGOS'!$AR17="Catastrófico"),CONCATENATE("R",'MAPA DE RIESGOS'!$H17,"C",'MAPA DE RIESGOS'!$AF17),"")</f>
        <v/>
      </c>
      <c r="CL6" s="354" t="str">
        <f>IF(AND('MAPA DE RIESGOS'!$AP18="Muy Alta",'MAPA DE RIESGOS'!$AR18="Catastrófico"),CONCATENATE("R",'MAPA DE RIESGOS'!$H18,"C",'MAPA DE RIESGOS'!$AF18),"")</f>
        <v/>
      </c>
      <c r="CM6" s="354" t="str">
        <f>IF(AND('MAPA DE RIESGOS'!$AP19="Muy Alta",'MAPA DE RIESGOS'!$AR19="Catastrófico"),CONCATENATE("R",'MAPA DE RIESGOS'!$H19,"C",'MAPA DE RIESGOS'!$AF19),"")</f>
        <v/>
      </c>
      <c r="CN6" s="354" t="str">
        <f>IF(AND('MAPA DE RIESGOS'!$AP20="Muy Alta",'MAPA DE RIESGOS'!$AR20="Catastrófico"),CONCATENATE("R",'MAPA DE RIESGOS'!$H20,"C",'MAPA DE RIESGOS'!$AF20),"")</f>
        <v/>
      </c>
      <c r="CO6" s="354" t="str">
        <f>IF(AND('MAPA DE RIESGOS'!$AP21="Muy Alta",'MAPA DE RIESGOS'!$AR21="Catastrófico"),CONCATENATE("R",'MAPA DE RIESGOS'!$H21,"C",'MAPA DE RIESGOS'!$AF21),"")</f>
        <v/>
      </c>
      <c r="CP6" s="354" t="str">
        <f>IF(AND('MAPA DE RIESGOS'!$AP22="Muy Alta",'MAPA DE RIESGOS'!$AR22="Catastrófico"),CONCATENATE("R",'MAPA DE RIESGOS'!$H22,"C",'MAPA DE RIESGOS'!$AF22),"")</f>
        <v/>
      </c>
      <c r="CQ6" s="354" t="str">
        <f>IF(AND('MAPA DE RIESGOS'!$AP23="Muy Alta",'MAPA DE RIESGOS'!$AR23="Catastrófico"),CONCATENATE("R",'MAPA DE RIESGOS'!$H23,"C",'MAPA DE RIESGOS'!$AF23),"")</f>
        <v/>
      </c>
      <c r="CR6" s="354" t="str">
        <f>IF(AND('MAPA DE RIESGOS'!$AP24="Muy Alta",'MAPA DE RIESGOS'!$AR24="Catastrófico"),CONCATENATE("R",'MAPA DE RIESGOS'!$H24,"C",'MAPA DE RIESGOS'!$AF24),"")</f>
        <v/>
      </c>
      <c r="CS6" s="354" t="str">
        <f>IF(AND('MAPA DE RIESGOS'!$AP25="Muy Alta",'MAPA DE RIESGOS'!$AR25="Catastrófico"),CONCATENATE("R",'MAPA DE RIESGOS'!$H25,"C",'MAPA DE RIESGOS'!$AF25),"")</f>
        <v/>
      </c>
      <c r="CT6" s="354" t="str">
        <f>IF(AND('MAPA DE RIESGOS'!$AP26="Muy Alta",'MAPA DE RIESGOS'!$AR26="Catastrófico"),CONCATENATE("R",'MAPA DE RIESGOS'!$H26,"C",'MAPA DE RIESGOS'!$AF26),"")</f>
        <v/>
      </c>
      <c r="CU6" s="355" t="str">
        <f>IF(AND('MAPA DE RIESGOS'!$AP27="Muy Alta",'MAPA DE RIESGOS'!$AR27="Catastrófico"),CONCATENATE("R",'MAPA DE RIESGOS'!$H27,"C",'MAPA DE RIESGOS'!$AF27),"")</f>
        <v/>
      </c>
      <c r="CV6" s="67"/>
      <c r="CW6" s="747" t="s">
        <v>279</v>
      </c>
      <c r="CX6" s="748"/>
      <c r="CY6" s="748"/>
      <c r="CZ6" s="748"/>
      <c r="DA6" s="748"/>
      <c r="DB6" s="749"/>
    </row>
    <row r="7" spans="2:106" ht="32.5" customHeight="1">
      <c r="B7" s="770"/>
      <c r="C7" s="770"/>
      <c r="D7" s="771"/>
      <c r="E7" s="741"/>
      <c r="F7" s="742"/>
      <c r="G7" s="742"/>
      <c r="H7" s="742"/>
      <c r="I7" s="743"/>
      <c r="J7" s="356" t="str">
        <f>IF(AND('MAPA DE RIESGOS'!$AP28="Muy Alta",'MAPA DE RIESGOS'!$AR28="Leve"),CONCATENATE("R",'MAPA DE RIESGOS'!$H28,"C",'MAPA DE RIESGOS'!$AF28),"")</f>
        <v/>
      </c>
      <c r="K7" s="357" t="str">
        <f>IF(AND('MAPA DE RIESGOS'!$AP29="Muy Alta",'MAPA DE RIESGOS'!$AR29="Leve"),CONCATENATE("R",'MAPA DE RIESGOS'!$H29,"C",'MAPA DE RIESGOS'!$AF29),"")</f>
        <v/>
      </c>
      <c r="L7" s="357" t="str">
        <f>IF(AND('MAPA DE RIESGOS'!$AP30="Muy Alta",'MAPA DE RIESGOS'!$AR30="Leve"),CONCATENATE("R",'MAPA DE RIESGOS'!$H30,"C",'MAPA DE RIESGOS'!$AF30),"")</f>
        <v/>
      </c>
      <c r="M7" s="357" t="str">
        <f>IF(AND('MAPA DE RIESGOS'!$AP31="Muy Alta",'MAPA DE RIESGOS'!$AR31="Leve"),CONCATENATE("R",'MAPA DE RIESGOS'!$H31,"C",'MAPA DE RIESGOS'!$AF31),"")</f>
        <v/>
      </c>
      <c r="N7" s="357" t="str">
        <f>IF(AND('MAPA DE RIESGOS'!$AP32="Muy Alta",'MAPA DE RIESGOS'!$AR32="Leve"),CONCATENATE("R",'MAPA DE RIESGOS'!$H32,"C",'MAPA DE RIESGOS'!$AF32),"")</f>
        <v/>
      </c>
      <c r="O7" s="357" t="str">
        <f>IF(AND('MAPA DE RIESGOS'!$AP33="Muy Alta",'MAPA DE RIESGOS'!$AR33="Leve"),CONCATENATE("R",'MAPA DE RIESGOS'!$H33,"C",'MAPA DE RIESGOS'!$AF33),"")</f>
        <v/>
      </c>
      <c r="P7" s="357" t="str">
        <f>IF(AND('MAPA DE RIESGOS'!$AP34="Muy Alta",'MAPA DE RIESGOS'!$AR34="Leve"),CONCATENATE("R",'MAPA DE RIESGOS'!$H34,"C",'MAPA DE RIESGOS'!$AF34),"")</f>
        <v/>
      </c>
      <c r="Q7" s="357" t="str">
        <f>IF(AND('MAPA DE RIESGOS'!$AP35="Muy Alta",'MAPA DE RIESGOS'!$AR35="Leve"),CONCATENATE("R",'MAPA DE RIESGOS'!$H35,"C",'MAPA DE RIESGOS'!$AF35),"")</f>
        <v/>
      </c>
      <c r="R7" s="357" t="str">
        <f>IF(AND('MAPA DE RIESGOS'!$AP36="Muy Alta",'MAPA DE RIESGOS'!$AR36="Leve"),CONCATENATE("R",'MAPA DE RIESGOS'!$H36,"C",'MAPA DE RIESGOS'!$AF36),"")</f>
        <v/>
      </c>
      <c r="S7" s="357" t="str">
        <f>IF(AND('MAPA DE RIESGOS'!$AP37="Muy Alta",'MAPA DE RIESGOS'!$AR37="Leve"),CONCATENATE("R",'MAPA DE RIESGOS'!$H37,"C",'MAPA DE RIESGOS'!$AF37),"")</f>
        <v/>
      </c>
      <c r="T7" s="357" t="str">
        <f>IF(AND('MAPA DE RIESGOS'!$AP38="Muy Alta",'MAPA DE RIESGOS'!$AR38="Leve"),CONCATENATE("R",'MAPA DE RIESGOS'!$H38,"C",'MAPA DE RIESGOS'!$AF38),"")</f>
        <v/>
      </c>
      <c r="U7" s="357" t="str">
        <f>IF(AND('MAPA DE RIESGOS'!$AP39="Muy Alta",'MAPA DE RIESGOS'!$AR39="Leve"),CONCATENATE("R",'MAPA DE RIESGOS'!$H39,"C",'MAPA DE RIESGOS'!$AF39),"")</f>
        <v/>
      </c>
      <c r="V7" s="357" t="str">
        <f>IF(AND('MAPA DE RIESGOS'!$AP40="Muy Alta",'MAPA DE RIESGOS'!$AR40="Leve"),CONCATENATE("R",'MAPA DE RIESGOS'!$H40,"C",'MAPA DE RIESGOS'!$AF40),"")</f>
        <v/>
      </c>
      <c r="W7" s="357" t="str">
        <f>IF(AND('MAPA DE RIESGOS'!$AP41="Muy Alta",'MAPA DE RIESGOS'!$AR41="Leve"),CONCATENATE("R",'MAPA DE RIESGOS'!$H41,"C",'MAPA DE RIESGOS'!$AF41),"")</f>
        <v/>
      </c>
      <c r="X7" s="357" t="str">
        <f>IF(AND('MAPA DE RIESGOS'!$AP42="Muy Alta",'MAPA DE RIESGOS'!$AR42="Leve"),CONCATENATE("R",'MAPA DE RIESGOS'!$H42,"C",'MAPA DE RIESGOS'!$AF42),"")</f>
        <v/>
      </c>
      <c r="Y7" s="357" t="str">
        <f>IF(AND('MAPA DE RIESGOS'!$AP43="Muy Alta",'MAPA DE RIESGOS'!$AR43="Leve"),CONCATENATE("R",'MAPA DE RIESGOS'!$H43,"C",'MAPA DE RIESGOS'!$AF43),"")</f>
        <v/>
      </c>
      <c r="Z7" s="357" t="str">
        <f>IF(AND('MAPA DE RIESGOS'!$AP44="Muy Alta",'MAPA DE RIESGOS'!$AR44="Leve"),CONCATENATE("R",'MAPA DE RIESGOS'!$H44,"C",'MAPA DE RIESGOS'!$AF44),"")</f>
        <v/>
      </c>
      <c r="AA7" s="358" t="str">
        <f>IF(AND('MAPA DE RIESGOS'!$AP45="Muy Alta",'MAPA DE RIESGOS'!$AR45="Leve"),CONCATENATE("R",'MAPA DE RIESGOS'!$H45,"C",'MAPA DE RIESGOS'!$AF45),"")</f>
        <v/>
      </c>
      <c r="AB7" s="356" t="str">
        <f>IF(AND('MAPA DE RIESGOS'!$AP28="Muy Alta",'MAPA DE RIESGOS'!$AR28="Menor"),CONCATENATE("R",'MAPA DE RIESGOS'!$H28,"C",'MAPA DE RIESGOS'!$AF28),"")</f>
        <v/>
      </c>
      <c r="AC7" s="357" t="str">
        <f>IF(AND('MAPA DE RIESGOS'!$AP29="Muy Alta",'MAPA DE RIESGOS'!$AR29="Menor"),CONCATENATE("R",'MAPA DE RIESGOS'!$H29,"C",'MAPA DE RIESGOS'!$AF29),"")</f>
        <v/>
      </c>
      <c r="AD7" s="357" t="str">
        <f>IF(AND('MAPA DE RIESGOS'!$AP30="Muy Alta",'MAPA DE RIESGOS'!$AR30="Menor"),CONCATENATE("R",'MAPA DE RIESGOS'!$H30,"C",'MAPA DE RIESGOS'!$AF30),"")</f>
        <v/>
      </c>
      <c r="AE7" s="357" t="str">
        <f>IF(AND('MAPA DE RIESGOS'!$AP31="Muy Alta",'MAPA DE RIESGOS'!$AR31="Menor"),CONCATENATE("R",'MAPA DE RIESGOS'!$H31,"C",'MAPA DE RIESGOS'!$AF31),"")</f>
        <v/>
      </c>
      <c r="AF7" s="357" t="str">
        <f>IF(AND('MAPA DE RIESGOS'!$AP32="Muy Alta",'MAPA DE RIESGOS'!$AR32="Menor"),CONCATENATE("R",'MAPA DE RIESGOS'!$H32,"C",'MAPA DE RIESGOS'!$AF32),"")</f>
        <v/>
      </c>
      <c r="AG7" s="357" t="str">
        <f>IF(AND('MAPA DE RIESGOS'!$AP33="Muy Alta",'MAPA DE RIESGOS'!$AR33="Menor"),CONCATENATE("R",'MAPA DE RIESGOS'!$H33,"C",'MAPA DE RIESGOS'!$AF33),"")</f>
        <v/>
      </c>
      <c r="AH7" s="357" t="str">
        <f>IF(AND('MAPA DE RIESGOS'!$AP34="Muy Alta",'MAPA DE RIESGOS'!$AR34="Menor"),CONCATENATE("R",'MAPA DE RIESGOS'!$H34,"C",'MAPA DE RIESGOS'!$AF34),"")</f>
        <v/>
      </c>
      <c r="AI7" s="357" t="str">
        <f>IF(AND('MAPA DE RIESGOS'!$AP35="Muy Alta",'MAPA DE RIESGOS'!$AR35="Menor"),CONCATENATE("R",'MAPA DE RIESGOS'!$H35,"C",'MAPA DE RIESGOS'!$AF35),"")</f>
        <v/>
      </c>
      <c r="AJ7" s="357" t="str">
        <f>IF(AND('MAPA DE RIESGOS'!$AP36="Muy Alta",'MAPA DE RIESGOS'!$AR36="Menor"),CONCATENATE("R",'MAPA DE RIESGOS'!$H36,"C",'MAPA DE RIESGOS'!$AF36),"")</f>
        <v/>
      </c>
      <c r="AK7" s="357" t="str">
        <f>IF(AND('MAPA DE RIESGOS'!$AP37="Muy Alta",'MAPA DE RIESGOS'!$AR37="Menor"),CONCATENATE("R",'MAPA DE RIESGOS'!$H37,"C",'MAPA DE RIESGOS'!$AF37),"")</f>
        <v/>
      </c>
      <c r="AL7" s="357" t="str">
        <f>IF(AND('MAPA DE RIESGOS'!$AP38="Muy Alta",'MAPA DE RIESGOS'!$AR38="Menor"),CONCATENATE("R",'MAPA DE RIESGOS'!$H38,"C",'MAPA DE RIESGOS'!$AF38),"")</f>
        <v/>
      </c>
      <c r="AM7" s="357" t="str">
        <f>IF(AND('MAPA DE RIESGOS'!$AP39="Muy Alta",'MAPA DE RIESGOS'!$AR39="Menor"),CONCATENATE("R",'MAPA DE RIESGOS'!$H39,"C",'MAPA DE RIESGOS'!$AF39),"")</f>
        <v/>
      </c>
      <c r="AN7" s="357" t="str">
        <f>IF(AND('MAPA DE RIESGOS'!$AP40="Muy Alta",'MAPA DE RIESGOS'!$AR40="Menor"),CONCATENATE("R",'MAPA DE RIESGOS'!$H40,"C",'MAPA DE RIESGOS'!$AF40),"")</f>
        <v/>
      </c>
      <c r="AO7" s="357" t="str">
        <f>IF(AND('MAPA DE RIESGOS'!$AP41="Muy Alta",'MAPA DE RIESGOS'!$AR41="Menor"),CONCATENATE("R",'MAPA DE RIESGOS'!$H41,"C",'MAPA DE RIESGOS'!$AF41),"")</f>
        <v/>
      </c>
      <c r="AP7" s="357" t="str">
        <f>IF(AND('MAPA DE RIESGOS'!$AP42="Muy Alta",'MAPA DE RIESGOS'!$AR42="Menor"),CONCATENATE("R",'MAPA DE RIESGOS'!$H42,"C",'MAPA DE RIESGOS'!$AF42),"")</f>
        <v/>
      </c>
      <c r="AQ7" s="357" t="str">
        <f>IF(AND('MAPA DE RIESGOS'!$AP43="Muy Alta",'MAPA DE RIESGOS'!$AR43="Menor"),CONCATENATE("R",'MAPA DE RIESGOS'!$H43,"C",'MAPA DE RIESGOS'!$AF43),"")</f>
        <v/>
      </c>
      <c r="AR7" s="357" t="str">
        <f>IF(AND('MAPA DE RIESGOS'!$AP44="Muy Alta",'MAPA DE RIESGOS'!$AR44="Menor"),CONCATENATE("R",'MAPA DE RIESGOS'!$H44,"C",'MAPA DE RIESGOS'!$AF44),"")</f>
        <v/>
      </c>
      <c r="AS7" s="358" t="str">
        <f>IF(AND('MAPA DE RIESGOS'!$AP45="Muy Alta",'MAPA DE RIESGOS'!$AR45="Menor"),CONCATENATE("R",'MAPA DE RIESGOS'!$H45,"C",'MAPA DE RIESGOS'!$AF45),"")</f>
        <v/>
      </c>
      <c r="AT7" s="356" t="str">
        <f>IF(AND('MAPA DE RIESGOS'!$AP28="Muy Alta",'MAPA DE RIESGOS'!$AR28="Moderado"),CONCATENATE("R",'MAPA DE RIESGOS'!$H28,"C",'MAPA DE RIESGOS'!$AF28),"")</f>
        <v/>
      </c>
      <c r="AU7" s="357" t="str">
        <f>IF(AND('MAPA DE RIESGOS'!$AP29="Muy Alta",'MAPA DE RIESGOS'!$AR29="Moderado"),CONCATENATE("R",'MAPA DE RIESGOS'!$H29,"C",'MAPA DE RIESGOS'!$AF29),"")</f>
        <v/>
      </c>
      <c r="AV7" s="357" t="str">
        <f>IF(AND('MAPA DE RIESGOS'!$AP30="Muy Alta",'MAPA DE RIESGOS'!$AR30="Moderado"),CONCATENATE("R",'MAPA DE RIESGOS'!$H30,"C",'MAPA DE RIESGOS'!$AF30),"")</f>
        <v/>
      </c>
      <c r="AW7" s="357" t="str">
        <f>IF(AND('MAPA DE RIESGOS'!$AP31="Muy Alta",'MAPA DE RIESGOS'!$AR31="Moderado"),CONCATENATE("R",'MAPA DE RIESGOS'!$H31,"C",'MAPA DE RIESGOS'!$AF31),"")</f>
        <v/>
      </c>
      <c r="AX7" s="357" t="str">
        <f>IF(AND('MAPA DE RIESGOS'!$AP32="Muy Alta",'MAPA DE RIESGOS'!$AR32="Moderado"),CONCATENATE("R",'MAPA DE RIESGOS'!$H32,"C",'MAPA DE RIESGOS'!$AF32),"")</f>
        <v/>
      </c>
      <c r="AY7" s="357" t="str">
        <f>IF(AND('MAPA DE RIESGOS'!$AP33="Muy Alta",'MAPA DE RIESGOS'!$AR33="Moderado"),CONCATENATE("R",'MAPA DE RIESGOS'!$H33,"C",'MAPA DE RIESGOS'!$AF33),"")</f>
        <v/>
      </c>
      <c r="AZ7" s="357" t="str">
        <f>IF(AND('MAPA DE RIESGOS'!$AP34="Muy Alta",'MAPA DE RIESGOS'!$AR34="Moderado"),CONCATENATE("R",'MAPA DE RIESGOS'!$H34,"C",'MAPA DE RIESGOS'!$AF34),"")</f>
        <v/>
      </c>
      <c r="BA7" s="357" t="str">
        <f>IF(AND('MAPA DE RIESGOS'!$AP35="Muy Alta",'MAPA DE RIESGOS'!$AR35="Moderado"),CONCATENATE("R",'MAPA DE RIESGOS'!$H35,"C",'MAPA DE RIESGOS'!$AF35),"")</f>
        <v/>
      </c>
      <c r="BB7" s="357" t="str">
        <f>IF(AND('MAPA DE RIESGOS'!$AP36="Muy Alta",'MAPA DE RIESGOS'!$AR36="Moderado"),CONCATENATE("R",'MAPA DE RIESGOS'!$H36,"C",'MAPA DE RIESGOS'!$AF36),"")</f>
        <v/>
      </c>
      <c r="BC7" s="357" t="str">
        <f>IF(AND('MAPA DE RIESGOS'!$AP37="Muy Alta",'MAPA DE RIESGOS'!$AR37="Moderado"),CONCATENATE("R",'MAPA DE RIESGOS'!$H37,"C",'MAPA DE RIESGOS'!$AF37),"")</f>
        <v/>
      </c>
      <c r="BD7" s="357" t="str">
        <f>IF(AND('MAPA DE RIESGOS'!$AP38="Muy Alta",'MAPA DE RIESGOS'!$AR38="Moderado"),CONCATENATE("R",'MAPA DE RIESGOS'!$H38,"C",'MAPA DE RIESGOS'!$AF38),"")</f>
        <v/>
      </c>
      <c r="BE7" s="357" t="str">
        <f>IF(AND('MAPA DE RIESGOS'!$AP39="Muy Alta",'MAPA DE RIESGOS'!$AR39="Moderado"),CONCATENATE("R",'MAPA DE RIESGOS'!$H39,"C",'MAPA DE RIESGOS'!$AF39),"")</f>
        <v/>
      </c>
      <c r="BF7" s="357" t="str">
        <f>IF(AND('MAPA DE RIESGOS'!$AP40="Muy Alta",'MAPA DE RIESGOS'!$AR40="Moderado"),CONCATENATE("R",'MAPA DE RIESGOS'!$H40,"C",'MAPA DE RIESGOS'!$AF40),"")</f>
        <v/>
      </c>
      <c r="BG7" s="357" t="str">
        <f>IF(AND('MAPA DE RIESGOS'!$AP41="Muy Alta",'MAPA DE RIESGOS'!$AR41="Moderado"),CONCATENATE("R",'MAPA DE RIESGOS'!$H41,"C",'MAPA DE RIESGOS'!$AF41),"")</f>
        <v/>
      </c>
      <c r="BH7" s="357" t="str">
        <f>IF(AND('MAPA DE RIESGOS'!$AP42="Muy Alta",'MAPA DE RIESGOS'!$AR42="Moderado"),CONCATENATE("R",'MAPA DE RIESGOS'!$H42,"C",'MAPA DE RIESGOS'!$AF42),"")</f>
        <v/>
      </c>
      <c r="BI7" s="357" t="str">
        <f>IF(AND('MAPA DE RIESGOS'!$AP43="Muy Alta",'MAPA DE RIESGOS'!$AR43="Moderado"),CONCATENATE("R",'MAPA DE RIESGOS'!$H43,"C",'MAPA DE RIESGOS'!$AF43),"")</f>
        <v/>
      </c>
      <c r="BJ7" s="357" t="str">
        <f>IF(AND('MAPA DE RIESGOS'!$AP44="Muy Alta",'MAPA DE RIESGOS'!$AR44="Moderado"),CONCATENATE("R",'MAPA DE RIESGOS'!$H44,"C",'MAPA DE RIESGOS'!$AF44),"")</f>
        <v/>
      </c>
      <c r="BK7" s="358" t="str">
        <f>IF(AND('MAPA DE RIESGOS'!$AP45="Muy Alta",'MAPA DE RIESGOS'!$AR45="Moderado"),CONCATENATE("R",'MAPA DE RIESGOS'!$H45,"C",'MAPA DE RIESGOS'!$AF45),"")</f>
        <v/>
      </c>
      <c r="BL7" s="356" t="str">
        <f>IF(AND('MAPA DE RIESGOS'!$AP28="Muy Alta",'MAPA DE RIESGOS'!$AR28="Mayor"),CONCATENATE("R",'MAPA DE RIESGOS'!$H28,"C",'MAPA DE RIESGOS'!$AF28),"")</f>
        <v/>
      </c>
      <c r="BM7" s="357" t="str">
        <f>IF(AND('MAPA DE RIESGOS'!$AP29="Muy Alta",'MAPA DE RIESGOS'!$AR29="Mayor"),CONCATENATE("R",'MAPA DE RIESGOS'!$H29,"C",'MAPA DE RIESGOS'!$AF29),"")</f>
        <v/>
      </c>
      <c r="BN7" s="357" t="str">
        <f>IF(AND('MAPA DE RIESGOS'!$AP30="Muy Alta",'MAPA DE RIESGOS'!$AR30="Mayor"),CONCATENATE("R",'MAPA DE RIESGOS'!$H30,"C",'MAPA DE RIESGOS'!$AF30),"")</f>
        <v/>
      </c>
      <c r="BO7" s="357" t="str">
        <f>IF(AND('MAPA DE RIESGOS'!$AP31="Muy Alta",'MAPA DE RIESGOS'!$AR31="Mayor"),CONCATENATE("R",'MAPA DE RIESGOS'!$H31,"C",'MAPA DE RIESGOS'!$AF31),"")</f>
        <v/>
      </c>
      <c r="BP7" s="357" t="str">
        <f>IF(AND('MAPA DE RIESGOS'!$AP32="Muy Alta",'MAPA DE RIESGOS'!$AR32="Mayor"),CONCATENATE("R",'MAPA DE RIESGOS'!$H32,"C",'MAPA DE RIESGOS'!$AF32),"")</f>
        <v/>
      </c>
      <c r="BQ7" s="357" t="str">
        <f>IF(AND('MAPA DE RIESGOS'!$AP33="Muy Alta",'MAPA DE RIESGOS'!$AR33="Mayor"),CONCATENATE("R",'MAPA DE RIESGOS'!$H33,"C",'MAPA DE RIESGOS'!$AF33),"")</f>
        <v/>
      </c>
      <c r="BR7" s="357" t="str">
        <f>IF(AND('MAPA DE RIESGOS'!$AP34="Muy Alta",'MAPA DE RIESGOS'!$AR34="Mayor"),CONCATENATE("R",'MAPA DE RIESGOS'!$H34,"C",'MAPA DE RIESGOS'!$AF34),"")</f>
        <v/>
      </c>
      <c r="BS7" s="357" t="str">
        <f>IF(AND('MAPA DE RIESGOS'!$AP35="Muy Alta",'MAPA DE RIESGOS'!$AR35="Mayor"),CONCATENATE("R",'MAPA DE RIESGOS'!$H35,"C",'MAPA DE RIESGOS'!$AF35),"")</f>
        <v/>
      </c>
      <c r="BT7" s="357" t="str">
        <f>IF(AND('MAPA DE RIESGOS'!$AP36="Muy Alta",'MAPA DE RIESGOS'!$AR36="Mayor"),CONCATENATE("R",'MAPA DE RIESGOS'!$H36,"C",'MAPA DE RIESGOS'!$AF36),"")</f>
        <v/>
      </c>
      <c r="BU7" s="357" t="str">
        <f>IF(AND('MAPA DE RIESGOS'!$AP37="Muy Alta",'MAPA DE RIESGOS'!$AR37="Mayor"),CONCATENATE("R",'MAPA DE RIESGOS'!$H37,"C",'MAPA DE RIESGOS'!$AF37),"")</f>
        <v/>
      </c>
      <c r="BV7" s="357" t="str">
        <f>IF(AND('MAPA DE RIESGOS'!$AP38="Muy Alta",'MAPA DE RIESGOS'!$AR38="Mayor"),CONCATENATE("R",'MAPA DE RIESGOS'!$H38,"C",'MAPA DE RIESGOS'!$AF38),"")</f>
        <v/>
      </c>
      <c r="BW7" s="357" t="str">
        <f>IF(AND('MAPA DE RIESGOS'!$AP39="Muy Alta",'MAPA DE RIESGOS'!$AR39="Mayor"),CONCATENATE("R",'MAPA DE RIESGOS'!$H39,"C",'MAPA DE RIESGOS'!$AF39),"")</f>
        <v/>
      </c>
      <c r="BX7" s="357" t="str">
        <f>IF(AND('MAPA DE RIESGOS'!$AP40="Muy Alta",'MAPA DE RIESGOS'!$AR40="Mayor"),CONCATENATE("R",'MAPA DE RIESGOS'!$H40,"C",'MAPA DE RIESGOS'!$AF40),"")</f>
        <v/>
      </c>
      <c r="BY7" s="357" t="str">
        <f>IF(AND('MAPA DE RIESGOS'!$AP41="Muy Alta",'MAPA DE RIESGOS'!$AR41="Mayor"),CONCATENATE("R",'MAPA DE RIESGOS'!$H41,"C",'MAPA DE RIESGOS'!$AF41),"")</f>
        <v/>
      </c>
      <c r="BZ7" s="357" t="str">
        <f>IF(AND('MAPA DE RIESGOS'!$AP42="Muy Alta",'MAPA DE RIESGOS'!$AR42="Mayor"),CONCATENATE("R",'MAPA DE RIESGOS'!$H42,"C",'MAPA DE RIESGOS'!$AF42),"")</f>
        <v/>
      </c>
      <c r="CA7" s="357" t="str">
        <f>IF(AND('MAPA DE RIESGOS'!$AP43="Muy Alta",'MAPA DE RIESGOS'!$AR43="Mayor"),CONCATENATE("R",'MAPA DE RIESGOS'!$H43,"C",'MAPA DE RIESGOS'!$AF43),"")</f>
        <v/>
      </c>
      <c r="CB7" s="357" t="str">
        <f>IF(AND('MAPA DE RIESGOS'!$AP44="Muy Alta",'MAPA DE RIESGOS'!$AR44="Mayor"),CONCATENATE("R",'MAPA DE RIESGOS'!$H44,"C",'MAPA DE RIESGOS'!$AF44),"")</f>
        <v/>
      </c>
      <c r="CC7" s="358" t="str">
        <f>IF(AND('MAPA DE RIESGOS'!$AP45="Muy Alta",'MAPA DE RIESGOS'!$AR45="Mayor"),CONCATENATE("R",'MAPA DE RIESGOS'!$H45,"C",'MAPA DE RIESGOS'!$AF45),"")</f>
        <v/>
      </c>
      <c r="CD7" s="359" t="str">
        <f>IF(AND('MAPA DE RIESGOS'!$AP28="Muy Alta",'MAPA DE RIESGOS'!$AR28="Catastrófico"),CONCATENATE("R",'MAPA DE RIESGOS'!$H28,"C",'MAPA DE RIESGOS'!$AF28),"")</f>
        <v/>
      </c>
      <c r="CE7" s="359" t="str">
        <f>IF(AND('MAPA DE RIESGOS'!$AP29="Muy Alta",'MAPA DE RIESGOS'!$AR29="Catastrófico"),CONCATENATE("R",'MAPA DE RIESGOS'!$H29,"C",'MAPA DE RIESGOS'!$AF29),"")</f>
        <v/>
      </c>
      <c r="CF7" s="359" t="str">
        <f>IF(AND('MAPA DE RIESGOS'!$AP30="Muy Alta",'MAPA DE RIESGOS'!$AR30="Catastrófico"),CONCATENATE("R",'MAPA DE RIESGOS'!$H30,"C",'MAPA DE RIESGOS'!$AF30),"")</f>
        <v/>
      </c>
      <c r="CG7" s="359" t="str">
        <f>IF(AND('MAPA DE RIESGOS'!$AP31="Muy Alta",'MAPA DE RIESGOS'!$AR31="Catastrófico"),CONCATENATE("R",'MAPA DE RIESGOS'!$H31,"C",'MAPA DE RIESGOS'!$AF31),"")</f>
        <v/>
      </c>
      <c r="CH7" s="359" t="str">
        <f>IF(AND('MAPA DE RIESGOS'!$AP32="Muy Alta",'MAPA DE RIESGOS'!$AR32="Catastrófico"),CONCATENATE("R",'MAPA DE RIESGOS'!$H32,"C",'MAPA DE RIESGOS'!$AF32),"")</f>
        <v/>
      </c>
      <c r="CI7" s="359" t="str">
        <f>IF(AND('MAPA DE RIESGOS'!$AP33="Muy Alta",'MAPA DE RIESGOS'!$AR33="Catastrófico"),CONCATENATE("R",'MAPA DE RIESGOS'!$H33,"C",'MAPA DE RIESGOS'!$AF33),"")</f>
        <v/>
      </c>
      <c r="CJ7" s="359" t="str">
        <f>IF(AND('MAPA DE RIESGOS'!$AP34="Muy Alta",'MAPA DE RIESGOS'!$AR34="Catastrófico"),CONCATENATE("R",'MAPA DE RIESGOS'!$H34,"C",'MAPA DE RIESGOS'!$AF34),"")</f>
        <v/>
      </c>
      <c r="CK7" s="359" t="str">
        <f>IF(AND('MAPA DE RIESGOS'!$AP35="Muy Alta",'MAPA DE RIESGOS'!$AR35="Catastrófico"),CONCATENATE("R",'MAPA DE RIESGOS'!$H35,"C",'MAPA DE RIESGOS'!$AF35),"")</f>
        <v/>
      </c>
      <c r="CL7" s="359" t="str">
        <f>IF(AND('MAPA DE RIESGOS'!$AP36="Muy Alta",'MAPA DE RIESGOS'!$AR36="Catastrófico"),CONCATENATE("R",'MAPA DE RIESGOS'!$H36,"C",'MAPA DE RIESGOS'!$AF36),"")</f>
        <v/>
      </c>
      <c r="CM7" s="359" t="str">
        <f>IF(AND('MAPA DE RIESGOS'!$AP37="Muy Alta",'MAPA DE RIESGOS'!$AR37="Catastrófico"),CONCATENATE("R",'MAPA DE RIESGOS'!$H37,"C",'MAPA DE RIESGOS'!$AF37),"")</f>
        <v/>
      </c>
      <c r="CN7" s="359" t="str">
        <f>IF(AND('MAPA DE RIESGOS'!$AP38="Muy Alta",'MAPA DE RIESGOS'!$AR38="Catastrófico"),CONCATENATE("R",'MAPA DE RIESGOS'!$H38,"C",'MAPA DE RIESGOS'!$AF38),"")</f>
        <v/>
      </c>
      <c r="CO7" s="359" t="str">
        <f>IF(AND('MAPA DE RIESGOS'!$AP39="Muy Alta",'MAPA DE RIESGOS'!$AR39="Catastrófico"),CONCATENATE("R",'MAPA DE RIESGOS'!$H39,"C",'MAPA DE RIESGOS'!$AF39),"")</f>
        <v/>
      </c>
      <c r="CP7" s="359" t="str">
        <f>IF(AND('MAPA DE RIESGOS'!$AP40="Muy Alta",'MAPA DE RIESGOS'!$AR40="Catastrófico"),CONCATENATE("R",'MAPA DE RIESGOS'!$H40,"C",'MAPA DE RIESGOS'!$AF40),"")</f>
        <v/>
      </c>
      <c r="CQ7" s="359" t="str">
        <f>IF(AND('MAPA DE RIESGOS'!$AP41="Muy Alta",'MAPA DE RIESGOS'!$AR41="Catastrófico"),CONCATENATE("R",'MAPA DE RIESGOS'!$H41,"C",'MAPA DE RIESGOS'!$AF41),"")</f>
        <v/>
      </c>
      <c r="CR7" s="359" t="str">
        <f>IF(AND('MAPA DE RIESGOS'!$AP42="Muy Alta",'MAPA DE RIESGOS'!$AR42="Catastrófico"),CONCATENATE("R",'MAPA DE RIESGOS'!$H42,"C",'MAPA DE RIESGOS'!$AF42),"")</f>
        <v/>
      </c>
      <c r="CS7" s="359" t="str">
        <f>IF(AND('MAPA DE RIESGOS'!$AP43="Muy Alta",'MAPA DE RIESGOS'!$AR43="Catastrófico"),CONCATENATE("R",'MAPA DE RIESGOS'!$H43,"C",'MAPA DE RIESGOS'!$AF43),"")</f>
        <v/>
      </c>
      <c r="CT7" s="359" t="str">
        <f>IF(AND('MAPA DE RIESGOS'!$AP44="Muy Alta",'MAPA DE RIESGOS'!$AR44="Catastrófico"),CONCATENATE("R",'MAPA DE RIESGOS'!$H44,"C",'MAPA DE RIESGOS'!$AF44),"")</f>
        <v/>
      </c>
      <c r="CU7" s="360" t="str">
        <f>IF(AND('MAPA DE RIESGOS'!$AP45="Muy Alta",'MAPA DE RIESGOS'!$AR45="Catastrófico"),CONCATENATE("R",'MAPA DE RIESGOS'!$H45,"C",'MAPA DE RIESGOS'!$AF45),"")</f>
        <v/>
      </c>
      <c r="CV7" s="67"/>
      <c r="CW7" s="750"/>
      <c r="CX7" s="751"/>
      <c r="CY7" s="751"/>
      <c r="CZ7" s="751"/>
      <c r="DA7" s="751"/>
      <c r="DB7" s="752"/>
    </row>
    <row r="8" spans="2:106" ht="32.5" customHeight="1">
      <c r="B8" s="770"/>
      <c r="C8" s="770"/>
      <c r="D8" s="771"/>
      <c r="E8" s="741"/>
      <c r="F8" s="742"/>
      <c r="G8" s="742"/>
      <c r="H8" s="742"/>
      <c r="I8" s="743"/>
      <c r="J8" s="356" t="str">
        <f>IF(AND('MAPA DE RIESGOS'!$AP46="Muy Alta",'MAPA DE RIESGOS'!$AR46="Leve"),CONCATENATE("R",'MAPA DE RIESGOS'!$H46,"C",'MAPA DE RIESGOS'!$AF46),"")</f>
        <v/>
      </c>
      <c r="K8" s="357" t="str">
        <f>IF(AND('MAPA DE RIESGOS'!$AP47="Muy Alta",'MAPA DE RIESGOS'!$AR47="Leve"),CONCATENATE("R",'MAPA DE RIESGOS'!$H47,"C",'MAPA DE RIESGOS'!$AF47),"")</f>
        <v/>
      </c>
      <c r="L8" s="357" t="str">
        <f>IF(AND('MAPA DE RIESGOS'!$AP48="Muy Alta",'MAPA DE RIESGOS'!$AR48="Leve"),CONCATENATE("R",'MAPA DE RIESGOS'!$H48,"C",'MAPA DE RIESGOS'!$AF48),"")</f>
        <v/>
      </c>
      <c r="M8" s="357" t="str">
        <f>IF(AND('MAPA DE RIESGOS'!$AP49="Muy Alta",'MAPA DE RIESGOS'!$AR49="Leve"),CONCATENATE("R",'MAPA DE RIESGOS'!$H49,"C",'MAPA DE RIESGOS'!$AF49),"")</f>
        <v/>
      </c>
      <c r="N8" s="357" t="str">
        <f>IF(AND('MAPA DE RIESGOS'!$AP50="Muy Alta",'MAPA DE RIESGOS'!$AR50="Leve"),CONCATENATE("R",'MAPA DE RIESGOS'!$H50,"C",'MAPA DE RIESGOS'!$AF50),"")</f>
        <v/>
      </c>
      <c r="O8" s="357" t="str">
        <f>IF(AND('MAPA DE RIESGOS'!$AP51="Muy Alta",'MAPA DE RIESGOS'!$AR51="Leve"),CONCATENATE("R",'MAPA DE RIESGOS'!$H51,"C",'MAPA DE RIESGOS'!$AF51),"")</f>
        <v/>
      </c>
      <c r="P8" s="357" t="str">
        <f>IF(AND('MAPA DE RIESGOS'!$AP52="Muy Alta",'MAPA DE RIESGOS'!$AR52="Leve"),CONCATENATE("R",'MAPA DE RIESGOS'!$H52,"C",'MAPA DE RIESGOS'!$AF52),"")</f>
        <v/>
      </c>
      <c r="Q8" s="357" t="str">
        <f>IF(AND('MAPA DE RIESGOS'!$AP53="Muy Alta",'MAPA DE RIESGOS'!$AR53="Leve"),CONCATENATE("R",'MAPA DE RIESGOS'!$H53,"C",'MAPA DE RIESGOS'!$AF53),"")</f>
        <v/>
      </c>
      <c r="R8" s="357" t="str">
        <f>IF(AND('MAPA DE RIESGOS'!$AP54="Muy Alta",'MAPA DE RIESGOS'!$AR54="Leve"),CONCATENATE("R",'MAPA DE RIESGOS'!$H54,"C",'MAPA DE RIESGOS'!$AF54),"")</f>
        <v/>
      </c>
      <c r="S8" s="357" t="str">
        <f>IF(AND('MAPA DE RIESGOS'!$AP55="Muy Alta",'MAPA DE RIESGOS'!$AR55="Leve"),CONCATENATE("R",'MAPA DE RIESGOS'!$H55,"C",'MAPA DE RIESGOS'!$AF55),"")</f>
        <v/>
      </c>
      <c r="T8" s="357" t="str">
        <f>IF(AND('MAPA DE RIESGOS'!$AP56="Muy Alta",'MAPA DE RIESGOS'!$AR56="Leve"),CONCATENATE("R",'MAPA DE RIESGOS'!$H56,"C",'MAPA DE RIESGOS'!$AF56),"")</f>
        <v/>
      </c>
      <c r="U8" s="357" t="str">
        <f>IF(AND('MAPA DE RIESGOS'!$AP57="Muy Alta",'MAPA DE RIESGOS'!$AR57="Leve"),CONCATENATE("R",'MAPA DE RIESGOS'!$H57,"C",'MAPA DE RIESGOS'!$AF57),"")</f>
        <v/>
      </c>
      <c r="V8" s="357" t="str">
        <f>IF(AND('MAPA DE RIESGOS'!$AP58="Muy Alta",'MAPA DE RIESGOS'!$AR58="Leve"),CONCATENATE("R",'MAPA DE RIESGOS'!$H58,"C",'MAPA DE RIESGOS'!$AF58),"")</f>
        <v/>
      </c>
      <c r="W8" s="357" t="str">
        <f>IF(AND('MAPA DE RIESGOS'!$AP59="Muy Alta",'MAPA DE RIESGOS'!$AR59="Leve"),CONCATENATE("R",'MAPA DE RIESGOS'!$H59,"C",'MAPA DE RIESGOS'!$AF59),"")</f>
        <v/>
      </c>
      <c r="X8" s="357" t="str">
        <f>IF(AND('MAPA DE RIESGOS'!$AP60="Muy Alta",'MAPA DE RIESGOS'!$AR60="Leve"),CONCATENATE("R",'MAPA DE RIESGOS'!$H60,"C",'MAPA DE RIESGOS'!$AF60),"")</f>
        <v/>
      </c>
      <c r="Y8" s="357" t="str">
        <f>IF(AND('MAPA DE RIESGOS'!$AP61="Muy Alta",'MAPA DE RIESGOS'!$AR61="Leve"),CONCATENATE("R",'MAPA DE RIESGOS'!$H61,"C",'MAPA DE RIESGOS'!$AF61),"")</f>
        <v/>
      </c>
      <c r="Z8" s="357" t="str">
        <f>IF(AND('MAPA DE RIESGOS'!$AP62="Muy Alta",'MAPA DE RIESGOS'!$AR62="Leve"),CONCATENATE("R",'MAPA DE RIESGOS'!$H62,"C",'MAPA DE RIESGOS'!$AF62),"")</f>
        <v/>
      </c>
      <c r="AA8" s="358" t="str">
        <f>IF(AND('MAPA DE RIESGOS'!$AP63="Muy Alta",'MAPA DE RIESGOS'!$AR63="Leve"),CONCATENATE("R",'MAPA DE RIESGOS'!$H63,"C",'MAPA DE RIESGOS'!$AF63),"")</f>
        <v/>
      </c>
      <c r="AB8" s="356" t="str">
        <f>IF(AND('MAPA DE RIESGOS'!$AP46="Muy Alta",'MAPA DE RIESGOS'!$AR46="Menor"),CONCATENATE("R",'MAPA DE RIESGOS'!$H46,"C",'MAPA DE RIESGOS'!$AF46),"")</f>
        <v/>
      </c>
      <c r="AC8" s="357" t="str">
        <f>IF(AND('MAPA DE RIESGOS'!$AP47="Muy Alta",'MAPA DE RIESGOS'!$AR47="Menor"),CONCATENATE("R",'MAPA DE RIESGOS'!$H47,"C",'MAPA DE RIESGOS'!$AF47),"")</f>
        <v/>
      </c>
      <c r="AD8" s="357" t="str">
        <f>IF(AND('MAPA DE RIESGOS'!$AP48="Muy Alta",'MAPA DE RIESGOS'!$AR48="Menor"),CONCATENATE("R",'MAPA DE RIESGOS'!$H48,"C",'MAPA DE RIESGOS'!$AF48),"")</f>
        <v/>
      </c>
      <c r="AE8" s="357" t="str">
        <f>IF(AND('MAPA DE RIESGOS'!$AP49="Muy Alta",'MAPA DE RIESGOS'!$AR49="Menor"),CONCATENATE("R",'MAPA DE RIESGOS'!$H49,"C",'MAPA DE RIESGOS'!$AF49),"")</f>
        <v/>
      </c>
      <c r="AF8" s="357" t="str">
        <f>IF(AND('MAPA DE RIESGOS'!$AP50="Muy Alta",'MAPA DE RIESGOS'!$AR50="Menor"),CONCATENATE("R",'MAPA DE RIESGOS'!$H50,"C",'MAPA DE RIESGOS'!$AF50),"")</f>
        <v/>
      </c>
      <c r="AG8" s="357" t="str">
        <f>IF(AND('MAPA DE RIESGOS'!$AP51="Muy Alta",'MAPA DE RIESGOS'!$AR51="Menor"),CONCATENATE("R",'MAPA DE RIESGOS'!$H51,"C",'MAPA DE RIESGOS'!$AF51),"")</f>
        <v/>
      </c>
      <c r="AH8" s="357" t="str">
        <f>IF(AND('MAPA DE RIESGOS'!$AP52="Muy Alta",'MAPA DE RIESGOS'!$AR52="Menor"),CONCATENATE("R",'MAPA DE RIESGOS'!$H52,"C",'MAPA DE RIESGOS'!$AF52),"")</f>
        <v/>
      </c>
      <c r="AI8" s="357" t="str">
        <f>IF(AND('MAPA DE RIESGOS'!$AP53="Muy Alta",'MAPA DE RIESGOS'!$AR53="Menor"),CONCATENATE("R",'MAPA DE RIESGOS'!$H53,"C",'MAPA DE RIESGOS'!$AF53),"")</f>
        <v/>
      </c>
      <c r="AJ8" s="357" t="str">
        <f>IF(AND('MAPA DE RIESGOS'!$AP54="Muy Alta",'MAPA DE RIESGOS'!$AR54="Menor"),CONCATENATE("R",'MAPA DE RIESGOS'!$H54,"C",'MAPA DE RIESGOS'!$AF54),"")</f>
        <v/>
      </c>
      <c r="AK8" s="357" t="str">
        <f>IF(AND('MAPA DE RIESGOS'!$AP55="Muy Alta",'MAPA DE RIESGOS'!$AR55="Menor"),CONCATENATE("R",'MAPA DE RIESGOS'!$H55,"C",'MAPA DE RIESGOS'!$AF55),"")</f>
        <v/>
      </c>
      <c r="AL8" s="357" t="str">
        <f>IF(AND('MAPA DE RIESGOS'!$AP56="Muy Alta",'MAPA DE RIESGOS'!$AR56="Menor"),CONCATENATE("R",'MAPA DE RIESGOS'!$H56,"C",'MAPA DE RIESGOS'!$AF56),"")</f>
        <v/>
      </c>
      <c r="AM8" s="357" t="str">
        <f>IF(AND('MAPA DE RIESGOS'!$AP57="Muy Alta",'MAPA DE RIESGOS'!$AR57="Menor"),CONCATENATE("R",'MAPA DE RIESGOS'!$H57,"C",'MAPA DE RIESGOS'!$AF57),"")</f>
        <v/>
      </c>
      <c r="AN8" s="357" t="str">
        <f>IF(AND('MAPA DE RIESGOS'!$AP58="Muy Alta",'MAPA DE RIESGOS'!$AR58="Menor"),CONCATENATE("R",'MAPA DE RIESGOS'!$H58,"C",'MAPA DE RIESGOS'!$AF58),"")</f>
        <v/>
      </c>
      <c r="AO8" s="357" t="str">
        <f>IF(AND('MAPA DE RIESGOS'!$AP59="Muy Alta",'MAPA DE RIESGOS'!$AR59="Menor"),CONCATENATE("R",'MAPA DE RIESGOS'!$H59,"C",'MAPA DE RIESGOS'!$AF59),"")</f>
        <v/>
      </c>
      <c r="AP8" s="357" t="str">
        <f>IF(AND('MAPA DE RIESGOS'!$AP60="Muy Alta",'MAPA DE RIESGOS'!$AR60="Menor"),CONCATENATE("R",'MAPA DE RIESGOS'!$H60,"C",'MAPA DE RIESGOS'!$AF60),"")</f>
        <v/>
      </c>
      <c r="AQ8" s="357" t="str">
        <f>IF(AND('MAPA DE RIESGOS'!$AP61="Muy Alta",'MAPA DE RIESGOS'!$AR61="Menor"),CONCATENATE("R",'MAPA DE RIESGOS'!$H61,"C",'MAPA DE RIESGOS'!$AF61),"")</f>
        <v/>
      </c>
      <c r="AR8" s="357" t="str">
        <f>IF(AND('MAPA DE RIESGOS'!$AP62="Muy Alta",'MAPA DE RIESGOS'!$AR62="Menor"),CONCATENATE("R",'MAPA DE RIESGOS'!$H62,"C",'MAPA DE RIESGOS'!$AF62),"")</f>
        <v/>
      </c>
      <c r="AS8" s="358" t="str">
        <f>IF(AND('MAPA DE RIESGOS'!$AP63="Muy Alta",'MAPA DE RIESGOS'!$AR63="Menor"),CONCATENATE("R",'MAPA DE RIESGOS'!$H63,"C",'MAPA DE RIESGOS'!$AF63),"")</f>
        <v/>
      </c>
      <c r="AT8" s="356" t="str">
        <f>IF(AND('MAPA DE RIESGOS'!$AP46="Muy Alta",'MAPA DE RIESGOS'!$AR46="Moderado"),CONCATENATE("R",'MAPA DE RIESGOS'!$H46,"C",'MAPA DE RIESGOS'!$AF46),"")</f>
        <v/>
      </c>
      <c r="AU8" s="357" t="str">
        <f>IF(AND('MAPA DE RIESGOS'!$AP47="Muy Alta",'MAPA DE RIESGOS'!$AR47="Moderado"),CONCATENATE("R",'MAPA DE RIESGOS'!$H47,"C",'MAPA DE RIESGOS'!$AF47),"")</f>
        <v/>
      </c>
      <c r="AV8" s="357" t="str">
        <f>IF(AND('MAPA DE RIESGOS'!$AP48="Muy Alta",'MAPA DE RIESGOS'!$AR48="Moderado"),CONCATENATE("R",'MAPA DE RIESGOS'!$H48,"C",'MAPA DE RIESGOS'!$AF48),"")</f>
        <v/>
      </c>
      <c r="AW8" s="357" t="str">
        <f>IF(AND('MAPA DE RIESGOS'!$AP49="Muy Alta",'MAPA DE RIESGOS'!$AR49="Moderado"),CONCATENATE("R",'MAPA DE RIESGOS'!$H49,"C",'MAPA DE RIESGOS'!$AF49),"")</f>
        <v/>
      </c>
      <c r="AX8" s="357" t="str">
        <f>IF(AND('MAPA DE RIESGOS'!$AP50="Muy Alta",'MAPA DE RIESGOS'!$AR50="Moderado"),CONCATENATE("R",'MAPA DE RIESGOS'!$H50,"C",'MAPA DE RIESGOS'!$AF50),"")</f>
        <v/>
      </c>
      <c r="AY8" s="357" t="str">
        <f>IF(AND('MAPA DE RIESGOS'!$AP51="Muy Alta",'MAPA DE RIESGOS'!$AR51="Moderado"),CONCATENATE("R",'MAPA DE RIESGOS'!$H51,"C",'MAPA DE RIESGOS'!$AF51),"")</f>
        <v/>
      </c>
      <c r="AZ8" s="357" t="str">
        <f>IF(AND('MAPA DE RIESGOS'!$AP52="Muy Alta",'MAPA DE RIESGOS'!$AR52="Moderado"),CONCATENATE("R",'MAPA DE RIESGOS'!$H52,"C",'MAPA DE RIESGOS'!$AF52),"")</f>
        <v/>
      </c>
      <c r="BA8" s="357" t="str">
        <f>IF(AND('MAPA DE RIESGOS'!$AP53="Muy Alta",'MAPA DE RIESGOS'!$AR53="Moderado"),CONCATENATE("R",'MAPA DE RIESGOS'!$H53,"C",'MAPA DE RIESGOS'!$AF53),"")</f>
        <v/>
      </c>
      <c r="BB8" s="357" t="str">
        <f>IF(AND('MAPA DE RIESGOS'!$AP54="Muy Alta",'MAPA DE RIESGOS'!$AR54="Moderado"),CONCATENATE("R",'MAPA DE RIESGOS'!$H54,"C",'MAPA DE RIESGOS'!$AF54),"")</f>
        <v/>
      </c>
      <c r="BC8" s="357" t="str">
        <f>IF(AND('MAPA DE RIESGOS'!$AP55="Muy Alta",'MAPA DE RIESGOS'!$AR55="Moderado"),CONCATENATE("R",'MAPA DE RIESGOS'!$H55,"C",'MAPA DE RIESGOS'!$AF55),"")</f>
        <v/>
      </c>
      <c r="BD8" s="357" t="str">
        <f>IF(AND('MAPA DE RIESGOS'!$AP56="Muy Alta",'MAPA DE RIESGOS'!$AR56="Moderado"),CONCATENATE("R",'MAPA DE RIESGOS'!$H56,"C",'MAPA DE RIESGOS'!$AF56),"")</f>
        <v/>
      </c>
      <c r="BE8" s="357" t="str">
        <f>IF(AND('MAPA DE RIESGOS'!$AP57="Muy Alta",'MAPA DE RIESGOS'!$AR57="Moderado"),CONCATENATE("R",'MAPA DE RIESGOS'!$H57,"C",'MAPA DE RIESGOS'!$AF57),"")</f>
        <v/>
      </c>
      <c r="BF8" s="357" t="str">
        <f>IF(AND('MAPA DE RIESGOS'!$AP58="Muy Alta",'MAPA DE RIESGOS'!$AR58="Moderado"),CONCATENATE("R",'MAPA DE RIESGOS'!$H58,"C",'MAPA DE RIESGOS'!$AF58),"")</f>
        <v/>
      </c>
      <c r="BG8" s="357" t="str">
        <f>IF(AND('MAPA DE RIESGOS'!$AP59="Muy Alta",'MAPA DE RIESGOS'!$AR59="Moderado"),CONCATENATE("R",'MAPA DE RIESGOS'!$H59,"C",'MAPA DE RIESGOS'!$AF59),"")</f>
        <v/>
      </c>
      <c r="BH8" s="357" t="str">
        <f>IF(AND('MAPA DE RIESGOS'!$AP60="Muy Alta",'MAPA DE RIESGOS'!$AR60="Moderado"),CONCATENATE("R",'MAPA DE RIESGOS'!$H60,"C",'MAPA DE RIESGOS'!$AF60),"")</f>
        <v/>
      </c>
      <c r="BI8" s="357" t="str">
        <f>IF(AND('MAPA DE RIESGOS'!$AP61="Muy Alta",'MAPA DE RIESGOS'!$AR61="Moderado"),CONCATENATE("R",'MAPA DE RIESGOS'!$H61,"C",'MAPA DE RIESGOS'!$AF61),"")</f>
        <v/>
      </c>
      <c r="BJ8" s="357" t="str">
        <f>IF(AND('MAPA DE RIESGOS'!$AP62="Muy Alta",'MAPA DE RIESGOS'!$AR62="Moderado"),CONCATENATE("R",'MAPA DE RIESGOS'!$H62,"C",'MAPA DE RIESGOS'!$AF62),"")</f>
        <v/>
      </c>
      <c r="BK8" s="358" t="str">
        <f>IF(AND('MAPA DE RIESGOS'!$AP63="Muy Alta",'MAPA DE RIESGOS'!$AR63="Moderado"),CONCATENATE("R",'MAPA DE RIESGOS'!$H63,"C",'MAPA DE RIESGOS'!$AF63),"")</f>
        <v/>
      </c>
      <c r="BL8" s="356" t="str">
        <f>IF(AND('MAPA DE RIESGOS'!$AP46="Muy Alta",'MAPA DE RIESGOS'!$AR46="Mayor"),CONCATENATE("R",'MAPA DE RIESGOS'!$H46,"C",'MAPA DE RIESGOS'!$AF46),"")</f>
        <v/>
      </c>
      <c r="BM8" s="357" t="str">
        <f>IF(AND('MAPA DE RIESGOS'!$AP47="Muy Alta",'MAPA DE RIESGOS'!$AR47="Mayor"),CONCATENATE("R",'MAPA DE RIESGOS'!$H47,"C",'MAPA DE RIESGOS'!$AF47),"")</f>
        <v/>
      </c>
      <c r="BN8" s="357" t="str">
        <f>IF(AND('MAPA DE RIESGOS'!$AP48="Muy Alta",'MAPA DE RIESGOS'!$AR48="Mayor"),CONCATENATE("R",'MAPA DE RIESGOS'!$H48,"C",'MAPA DE RIESGOS'!$AF48),"")</f>
        <v/>
      </c>
      <c r="BO8" s="357" t="str">
        <f>IF(AND('MAPA DE RIESGOS'!$AP49="Muy Alta",'MAPA DE RIESGOS'!$AR49="Mayor"),CONCATENATE("R",'MAPA DE RIESGOS'!$H49,"C",'MAPA DE RIESGOS'!$AF49),"")</f>
        <v/>
      </c>
      <c r="BP8" s="357" t="str">
        <f>IF(AND('MAPA DE RIESGOS'!$AP50="Muy Alta",'MAPA DE RIESGOS'!$AR50="Mayor"),CONCATENATE("R",'MAPA DE RIESGOS'!$H50,"C",'MAPA DE RIESGOS'!$AF50),"")</f>
        <v/>
      </c>
      <c r="BQ8" s="357" t="str">
        <f>IF(AND('MAPA DE RIESGOS'!$AP51="Muy Alta",'MAPA DE RIESGOS'!$AR51="Mayor"),CONCATENATE("R",'MAPA DE RIESGOS'!$H51,"C",'MAPA DE RIESGOS'!$AF51),"")</f>
        <v/>
      </c>
      <c r="BR8" s="357" t="str">
        <f>IF(AND('MAPA DE RIESGOS'!$AP52="Muy Alta",'MAPA DE RIESGOS'!$AR52="Mayor"),CONCATENATE("R",'MAPA DE RIESGOS'!$H52,"C",'MAPA DE RIESGOS'!$AF52),"")</f>
        <v/>
      </c>
      <c r="BS8" s="357" t="str">
        <f>IF(AND('MAPA DE RIESGOS'!$AP53="Muy Alta",'MAPA DE RIESGOS'!$AR53="Mayor"),CONCATENATE("R",'MAPA DE RIESGOS'!$H53,"C",'MAPA DE RIESGOS'!$AF53),"")</f>
        <v/>
      </c>
      <c r="BT8" s="357" t="str">
        <f>IF(AND('MAPA DE RIESGOS'!$AP54="Muy Alta",'MAPA DE RIESGOS'!$AR54="Mayor"),CONCATENATE("R",'MAPA DE RIESGOS'!$H54,"C",'MAPA DE RIESGOS'!$AF54),"")</f>
        <v/>
      </c>
      <c r="BU8" s="357" t="str">
        <f>IF(AND('MAPA DE RIESGOS'!$AP55="Muy Alta",'MAPA DE RIESGOS'!$AR55="Mayor"),CONCATENATE("R",'MAPA DE RIESGOS'!$H55,"C",'MAPA DE RIESGOS'!$AF55),"")</f>
        <v/>
      </c>
      <c r="BV8" s="357" t="str">
        <f>IF(AND('MAPA DE RIESGOS'!$AP56="Muy Alta",'MAPA DE RIESGOS'!$AR56="Mayor"),CONCATENATE("R",'MAPA DE RIESGOS'!$H56,"C",'MAPA DE RIESGOS'!$AF56),"")</f>
        <v/>
      </c>
      <c r="BW8" s="357" t="str">
        <f>IF(AND('MAPA DE RIESGOS'!$AP57="Muy Alta",'MAPA DE RIESGOS'!$AR57="Mayor"),CONCATENATE("R",'MAPA DE RIESGOS'!$H57,"C",'MAPA DE RIESGOS'!$AF57),"")</f>
        <v/>
      </c>
      <c r="BX8" s="357" t="str">
        <f>IF(AND('MAPA DE RIESGOS'!$AP58="Muy Alta",'MAPA DE RIESGOS'!$AR58="Mayor"),CONCATENATE("R",'MAPA DE RIESGOS'!$H58,"C",'MAPA DE RIESGOS'!$AF58),"")</f>
        <v/>
      </c>
      <c r="BY8" s="357" t="str">
        <f>IF(AND('MAPA DE RIESGOS'!$AP59="Muy Alta",'MAPA DE RIESGOS'!$AR59="Mayor"),CONCATENATE("R",'MAPA DE RIESGOS'!$H59,"C",'MAPA DE RIESGOS'!$AF59),"")</f>
        <v/>
      </c>
      <c r="BZ8" s="357" t="str">
        <f>IF(AND('MAPA DE RIESGOS'!$AP60="Muy Alta",'MAPA DE RIESGOS'!$AR60="Mayor"),CONCATENATE("R",'MAPA DE RIESGOS'!$H60,"C",'MAPA DE RIESGOS'!$AF60),"")</f>
        <v/>
      </c>
      <c r="CA8" s="357" t="str">
        <f>IF(AND('MAPA DE RIESGOS'!$AP61="Muy Alta",'MAPA DE RIESGOS'!$AR61="Mayor"),CONCATENATE("R",'MAPA DE RIESGOS'!$H61,"C",'MAPA DE RIESGOS'!$AF61),"")</f>
        <v/>
      </c>
      <c r="CB8" s="357" t="str">
        <f>IF(AND('MAPA DE RIESGOS'!$AP62="Muy Alta",'MAPA DE RIESGOS'!$AR62="Mayor"),CONCATENATE("R",'MAPA DE RIESGOS'!$H62,"C",'MAPA DE RIESGOS'!$AF62),"")</f>
        <v/>
      </c>
      <c r="CC8" s="358" t="str">
        <f>IF(AND('MAPA DE RIESGOS'!$AP63="Muy Alta",'MAPA DE RIESGOS'!$AR63="Mayor"),CONCATENATE("R",'MAPA DE RIESGOS'!$H63,"C",'MAPA DE RIESGOS'!$AF63),"")</f>
        <v/>
      </c>
      <c r="CD8" s="359" t="str">
        <f>IF(AND('MAPA DE RIESGOS'!$AP46="Muy Alta",'MAPA DE RIESGOS'!$AR46="Catastrófico"),CONCATENATE("R",'MAPA DE RIESGOS'!$H46,"C",'MAPA DE RIESGOS'!$AF46),"")</f>
        <v/>
      </c>
      <c r="CE8" s="359" t="str">
        <f>IF(AND('MAPA DE RIESGOS'!$AP47="Muy Alta",'MAPA DE RIESGOS'!$AR47="Catastrófico"),CONCATENATE("R",'MAPA DE RIESGOS'!$H47,"C",'MAPA DE RIESGOS'!$AF47),"")</f>
        <v/>
      </c>
      <c r="CF8" s="359" t="str">
        <f>IF(AND('MAPA DE RIESGOS'!$AP48="Muy Alta",'MAPA DE RIESGOS'!$AR48="Catastrófico"),CONCATENATE("R",'MAPA DE RIESGOS'!$H48,"C",'MAPA DE RIESGOS'!$AF48),"")</f>
        <v/>
      </c>
      <c r="CG8" s="359" t="str">
        <f>IF(AND('MAPA DE RIESGOS'!$AP49="Muy Alta",'MAPA DE RIESGOS'!$AR49="Catastrófico"),CONCATENATE("R",'MAPA DE RIESGOS'!$H49,"C",'MAPA DE RIESGOS'!$AF49),"")</f>
        <v/>
      </c>
      <c r="CH8" s="359" t="str">
        <f>IF(AND('MAPA DE RIESGOS'!$AP50="Muy Alta",'MAPA DE RIESGOS'!$AR50="Catastrófico"),CONCATENATE("R",'MAPA DE RIESGOS'!$H50,"C",'MAPA DE RIESGOS'!$AF50),"")</f>
        <v/>
      </c>
      <c r="CI8" s="359" t="str">
        <f>IF(AND('MAPA DE RIESGOS'!$AP51="Muy Alta",'MAPA DE RIESGOS'!$AR51="Catastrófico"),CONCATENATE("R",'MAPA DE RIESGOS'!$H51,"C",'MAPA DE RIESGOS'!$AF51),"")</f>
        <v/>
      </c>
      <c r="CJ8" s="359" t="str">
        <f>IF(AND('MAPA DE RIESGOS'!$AP52="Muy Alta",'MAPA DE RIESGOS'!$AR52="Catastrófico"),CONCATENATE("R",'MAPA DE RIESGOS'!$H52,"C",'MAPA DE RIESGOS'!$AF52),"")</f>
        <v/>
      </c>
      <c r="CK8" s="359" t="str">
        <f>IF(AND('MAPA DE RIESGOS'!$AP53="Muy Alta",'MAPA DE RIESGOS'!$AR53="Catastrófico"),CONCATENATE("R",'MAPA DE RIESGOS'!$H53,"C",'MAPA DE RIESGOS'!$AF53),"")</f>
        <v/>
      </c>
      <c r="CL8" s="359" t="str">
        <f>IF(AND('MAPA DE RIESGOS'!$AP54="Muy Alta",'MAPA DE RIESGOS'!$AR54="Catastrófico"),CONCATENATE("R",'MAPA DE RIESGOS'!$H54,"C",'MAPA DE RIESGOS'!$AF54),"")</f>
        <v/>
      </c>
      <c r="CM8" s="359" t="str">
        <f>IF(AND('MAPA DE RIESGOS'!$AP55="Muy Alta",'MAPA DE RIESGOS'!$AR55="Catastrófico"),CONCATENATE("R",'MAPA DE RIESGOS'!$H55,"C",'MAPA DE RIESGOS'!$AF55),"")</f>
        <v/>
      </c>
      <c r="CN8" s="359" t="str">
        <f>IF(AND('MAPA DE RIESGOS'!$AP56="Muy Alta",'MAPA DE RIESGOS'!$AR56="Catastrófico"),CONCATENATE("R",'MAPA DE RIESGOS'!$H56,"C",'MAPA DE RIESGOS'!$AF56),"")</f>
        <v/>
      </c>
      <c r="CO8" s="359" t="str">
        <f>IF(AND('MAPA DE RIESGOS'!$AP57="Muy Alta",'MAPA DE RIESGOS'!$AR57="Catastrófico"),CONCATENATE("R",'MAPA DE RIESGOS'!$H57,"C",'MAPA DE RIESGOS'!$AF57),"")</f>
        <v/>
      </c>
      <c r="CP8" s="359" t="str">
        <f>IF(AND('MAPA DE RIESGOS'!$AP58="Muy Alta",'MAPA DE RIESGOS'!$AR58="Catastrófico"),CONCATENATE("R",'MAPA DE RIESGOS'!$H58,"C",'MAPA DE RIESGOS'!$AF58),"")</f>
        <v/>
      </c>
      <c r="CQ8" s="359" t="str">
        <f>IF(AND('MAPA DE RIESGOS'!$AP59="Muy Alta",'MAPA DE RIESGOS'!$AR59="Catastrófico"),CONCATENATE("R",'MAPA DE RIESGOS'!$H59,"C",'MAPA DE RIESGOS'!$AF59),"")</f>
        <v/>
      </c>
      <c r="CR8" s="359" t="str">
        <f>IF(AND('MAPA DE RIESGOS'!$AP60="Muy Alta",'MAPA DE RIESGOS'!$AR60="Catastrófico"),CONCATENATE("R",'MAPA DE RIESGOS'!$H60,"C",'MAPA DE RIESGOS'!$AF60),"")</f>
        <v/>
      </c>
      <c r="CS8" s="359" t="str">
        <f>IF(AND('MAPA DE RIESGOS'!$AP61="Muy Alta",'MAPA DE RIESGOS'!$AR61="Catastrófico"),CONCATENATE("R",'MAPA DE RIESGOS'!$H61,"C",'MAPA DE RIESGOS'!$AF61),"")</f>
        <v/>
      </c>
      <c r="CT8" s="359" t="str">
        <f>IF(AND('MAPA DE RIESGOS'!$AP62="Muy Alta",'MAPA DE RIESGOS'!$AR62="Catastrófico"),CONCATENATE("R",'MAPA DE RIESGOS'!$H62,"C",'MAPA DE RIESGOS'!$AF62),"")</f>
        <v/>
      </c>
      <c r="CU8" s="360" t="str">
        <f>IF(AND('MAPA DE RIESGOS'!$AP63="Muy Alta",'MAPA DE RIESGOS'!$AR63="Catastrófico"),CONCATENATE("R",'MAPA DE RIESGOS'!$H63,"C",'MAPA DE RIESGOS'!$AF63),"")</f>
        <v/>
      </c>
      <c r="CV8" s="67"/>
      <c r="CW8" s="750"/>
      <c r="CX8" s="751"/>
      <c r="CY8" s="751"/>
      <c r="CZ8" s="751"/>
      <c r="DA8" s="751"/>
      <c r="DB8" s="752"/>
    </row>
    <row r="9" spans="2:106" ht="32.5" customHeight="1">
      <c r="B9" s="770"/>
      <c r="C9" s="770"/>
      <c r="D9" s="771"/>
      <c r="E9" s="741"/>
      <c r="F9" s="742"/>
      <c r="G9" s="742"/>
      <c r="H9" s="742"/>
      <c r="I9" s="743"/>
      <c r="J9" s="356" t="str">
        <f>IF(AND('MAPA DE RIESGOS'!$AP64="Muy Alta",'MAPA DE RIESGOS'!$AR64="Leve"),CONCATENATE("R",'MAPA DE RIESGOS'!$H64,"C",'MAPA DE RIESGOS'!$AF64),"")</f>
        <v/>
      </c>
      <c r="K9" s="357" t="str">
        <f>IF(AND('MAPA DE RIESGOS'!$AP65="Muy Alta",'MAPA DE RIESGOS'!$AR65="Leve"),CONCATENATE("R",'MAPA DE RIESGOS'!$H65,"C",'MAPA DE RIESGOS'!$AF65),"")</f>
        <v/>
      </c>
      <c r="L9" s="357" t="str">
        <f>IF(AND('MAPA DE RIESGOS'!$AP66="Muy Alta",'MAPA DE RIESGOS'!$AR66="Leve"),CONCATENATE("R",'MAPA DE RIESGOS'!$H66,"C",'MAPA DE RIESGOS'!$AF66),"")</f>
        <v/>
      </c>
      <c r="M9" s="357" t="str">
        <f>IF(AND('MAPA DE RIESGOS'!$AP67="Muy Alta",'MAPA DE RIESGOS'!$AR67="Leve"),CONCATENATE("R",'MAPA DE RIESGOS'!$H67,"C",'MAPA DE RIESGOS'!$AF67),"")</f>
        <v/>
      </c>
      <c r="N9" s="357" t="str">
        <f>IF(AND('MAPA DE RIESGOS'!$AP68="Muy Alta",'MAPA DE RIESGOS'!$AR68="Leve"),CONCATENATE("R",'MAPA DE RIESGOS'!$H68,"C",'MAPA DE RIESGOS'!$AF68),"")</f>
        <v/>
      </c>
      <c r="O9" s="357" t="str">
        <f>IF(AND('MAPA DE RIESGOS'!$AP69="Muy Alta",'MAPA DE RIESGOS'!$AR69="Leve"),CONCATENATE("R",'MAPA DE RIESGOS'!$H69,"C",'MAPA DE RIESGOS'!$AF69),"")</f>
        <v/>
      </c>
      <c r="P9" s="357" t="str">
        <f>IF(AND('MAPA DE RIESGOS'!$AP70="Muy Alta",'MAPA DE RIESGOS'!$AR70="Leve"),CONCATENATE("R",'MAPA DE RIESGOS'!$H70,"C",'MAPA DE RIESGOS'!$AF70),"")</f>
        <v/>
      </c>
      <c r="Q9" s="357" t="str">
        <f>IF(AND('MAPA DE RIESGOS'!$AP71="Muy Alta",'MAPA DE RIESGOS'!$AR71="Leve"),CONCATENATE("R",'MAPA DE RIESGOS'!$H71,"C",'MAPA DE RIESGOS'!$AF71),"")</f>
        <v/>
      </c>
      <c r="R9" s="357" t="str">
        <f>IF(AND('MAPA DE RIESGOS'!$AP72="Muy Alta",'MAPA DE RIESGOS'!$AR72="Leve"),CONCATENATE("R",'MAPA DE RIESGOS'!$H72,"C",'MAPA DE RIESGOS'!$AF72),"")</f>
        <v/>
      </c>
      <c r="S9" s="357" t="str">
        <f>IF(AND('MAPA DE RIESGOS'!$AP73="Muy Alta",'MAPA DE RIESGOS'!$AR73="Leve"),CONCATENATE("R",'MAPA DE RIESGOS'!$H73,"C",'MAPA DE RIESGOS'!$AF73),"")</f>
        <v/>
      </c>
      <c r="T9" s="357" t="str">
        <f>IF(AND('MAPA DE RIESGOS'!$AP74="Muy Alta",'MAPA DE RIESGOS'!$AR74="Leve"),CONCATENATE("R",'MAPA DE RIESGOS'!$H74,"C",'MAPA DE RIESGOS'!$AF74),"")</f>
        <v/>
      </c>
      <c r="U9" s="357" t="str">
        <f>IF(AND('MAPA DE RIESGOS'!$AP75="Muy Alta",'MAPA DE RIESGOS'!$AR75="Leve"),CONCATENATE("R",'MAPA DE RIESGOS'!$H75,"C",'MAPA DE RIESGOS'!$AF75),"")</f>
        <v/>
      </c>
      <c r="V9" s="357" t="str">
        <f>IF(AND('MAPA DE RIESGOS'!$AP76="Muy Alta",'MAPA DE RIESGOS'!$AR76="Leve"),CONCATENATE("R",'MAPA DE RIESGOS'!$H76,"C",'MAPA DE RIESGOS'!$AF76),"")</f>
        <v/>
      </c>
      <c r="W9" s="357" t="str">
        <f>IF(AND('MAPA DE RIESGOS'!$AP77="Muy Alta",'MAPA DE RIESGOS'!$AR77="Leve"),CONCATENATE("R",'MAPA DE RIESGOS'!$H77,"C",'MAPA DE RIESGOS'!$AF77),"")</f>
        <v/>
      </c>
      <c r="X9" s="357" t="str">
        <f>IF(AND('MAPA DE RIESGOS'!$AP78="Muy Alta",'MAPA DE RIESGOS'!$AR78="Leve"),CONCATENATE("R",'MAPA DE RIESGOS'!$H78,"C",'MAPA DE RIESGOS'!$AF78),"")</f>
        <v/>
      </c>
      <c r="Y9" s="357" t="str">
        <f>IF(AND('MAPA DE RIESGOS'!$AP79="Muy Alta",'MAPA DE RIESGOS'!$AR79="Leve"),CONCATENATE("R",'MAPA DE RIESGOS'!$H79,"C",'MAPA DE RIESGOS'!$AF79),"")</f>
        <v/>
      </c>
      <c r="Z9" s="357" t="str">
        <f>IF(AND('MAPA DE RIESGOS'!$AP80="Muy Alta",'MAPA DE RIESGOS'!$AR80="Leve"),CONCATENATE("R",'MAPA DE RIESGOS'!$H80,"C",'MAPA DE RIESGOS'!$AF80),"")</f>
        <v/>
      </c>
      <c r="AA9" s="358" t="str">
        <f>IF(AND('MAPA DE RIESGOS'!$AP81="Muy Alta",'MAPA DE RIESGOS'!$AR81="Leve"),CONCATENATE("R",'MAPA DE RIESGOS'!$H81,"C",'MAPA DE RIESGOS'!$AF81),"")</f>
        <v/>
      </c>
      <c r="AB9" s="356" t="str">
        <f>IF(AND('MAPA DE RIESGOS'!$AP64="Muy Alta",'MAPA DE RIESGOS'!$AR64="Menor"),CONCATENATE("R",'MAPA DE RIESGOS'!$H64,"C",'MAPA DE RIESGOS'!$AF64),"")</f>
        <v/>
      </c>
      <c r="AC9" s="357" t="str">
        <f>IF(AND('MAPA DE RIESGOS'!$AP65="Muy Alta",'MAPA DE RIESGOS'!$AR65="Menor"),CONCATENATE("R",'MAPA DE RIESGOS'!$H65,"C",'MAPA DE RIESGOS'!$AF65),"")</f>
        <v/>
      </c>
      <c r="AD9" s="357" t="str">
        <f>IF(AND('MAPA DE RIESGOS'!$AP66="Muy Alta",'MAPA DE RIESGOS'!$AR66="Menor"),CONCATENATE("R",'MAPA DE RIESGOS'!$H66,"C",'MAPA DE RIESGOS'!$AF66),"")</f>
        <v/>
      </c>
      <c r="AE9" s="357" t="str">
        <f>IF(AND('MAPA DE RIESGOS'!$AP67="Muy Alta",'MAPA DE RIESGOS'!$AR67="Menor"),CONCATENATE("R",'MAPA DE RIESGOS'!$H67,"C",'MAPA DE RIESGOS'!$AF67),"")</f>
        <v/>
      </c>
      <c r="AF9" s="357" t="str">
        <f>IF(AND('MAPA DE RIESGOS'!$AP68="Muy Alta",'MAPA DE RIESGOS'!$AR68="Menor"),CONCATENATE("R",'MAPA DE RIESGOS'!$H68,"C",'MAPA DE RIESGOS'!$AF68),"")</f>
        <v/>
      </c>
      <c r="AG9" s="357" t="str">
        <f>IF(AND('MAPA DE RIESGOS'!$AP69="Muy Alta",'MAPA DE RIESGOS'!$AR69="Menor"),CONCATENATE("R",'MAPA DE RIESGOS'!$H69,"C",'MAPA DE RIESGOS'!$AF69),"")</f>
        <v/>
      </c>
      <c r="AH9" s="357" t="str">
        <f>IF(AND('MAPA DE RIESGOS'!$AP70="Muy Alta",'MAPA DE RIESGOS'!$AR70="Menor"),CONCATENATE("R",'MAPA DE RIESGOS'!$H70,"C",'MAPA DE RIESGOS'!$AF70),"")</f>
        <v/>
      </c>
      <c r="AI9" s="357" t="str">
        <f>IF(AND('MAPA DE RIESGOS'!$AP71="Muy Alta",'MAPA DE RIESGOS'!$AR71="Menor"),CONCATENATE("R",'MAPA DE RIESGOS'!$H71,"C",'MAPA DE RIESGOS'!$AF71),"")</f>
        <v/>
      </c>
      <c r="AJ9" s="357" t="str">
        <f>IF(AND('MAPA DE RIESGOS'!$AP72="Muy Alta",'MAPA DE RIESGOS'!$AR72="Menor"),CONCATENATE("R",'MAPA DE RIESGOS'!$H72,"C",'MAPA DE RIESGOS'!$AF72),"")</f>
        <v/>
      </c>
      <c r="AK9" s="357" t="str">
        <f>IF(AND('MAPA DE RIESGOS'!$AP73="Muy Alta",'MAPA DE RIESGOS'!$AR73="Menor"),CONCATENATE("R",'MAPA DE RIESGOS'!$H73,"C",'MAPA DE RIESGOS'!$AF73),"")</f>
        <v/>
      </c>
      <c r="AL9" s="357" t="str">
        <f>IF(AND('MAPA DE RIESGOS'!$AP74="Muy Alta",'MAPA DE RIESGOS'!$AR74="Menor"),CONCATENATE("R",'MAPA DE RIESGOS'!$H74,"C",'MAPA DE RIESGOS'!$AF74),"")</f>
        <v/>
      </c>
      <c r="AM9" s="357" t="str">
        <f>IF(AND('MAPA DE RIESGOS'!$AP75="Muy Alta",'MAPA DE RIESGOS'!$AR75="Menor"),CONCATENATE("R",'MAPA DE RIESGOS'!$H75,"C",'MAPA DE RIESGOS'!$AF75),"")</f>
        <v/>
      </c>
      <c r="AN9" s="357" t="str">
        <f>IF(AND('MAPA DE RIESGOS'!$AP76="Muy Alta",'MAPA DE RIESGOS'!$AR76="Menor"),CONCATENATE("R",'MAPA DE RIESGOS'!$H76,"C",'MAPA DE RIESGOS'!$AF76),"")</f>
        <v/>
      </c>
      <c r="AO9" s="357" t="str">
        <f>IF(AND('MAPA DE RIESGOS'!$AP77="Muy Alta",'MAPA DE RIESGOS'!$AR77="Menor"),CONCATENATE("R",'MAPA DE RIESGOS'!$H77,"C",'MAPA DE RIESGOS'!$AF77),"")</f>
        <v/>
      </c>
      <c r="AP9" s="357" t="str">
        <f>IF(AND('MAPA DE RIESGOS'!$AP78="Muy Alta",'MAPA DE RIESGOS'!$AR78="Menor"),CONCATENATE("R",'MAPA DE RIESGOS'!$H78,"C",'MAPA DE RIESGOS'!$AF78),"")</f>
        <v/>
      </c>
      <c r="AQ9" s="357" t="str">
        <f>IF(AND('MAPA DE RIESGOS'!$AP79="Muy Alta",'MAPA DE RIESGOS'!$AR79="Menor"),CONCATENATE("R",'MAPA DE RIESGOS'!$H79,"C",'MAPA DE RIESGOS'!$AF79),"")</f>
        <v/>
      </c>
      <c r="AR9" s="357" t="str">
        <f>IF(AND('MAPA DE RIESGOS'!$AP80="Muy Alta",'MAPA DE RIESGOS'!$AR80="Menor"),CONCATENATE("R",'MAPA DE RIESGOS'!$H80,"C",'MAPA DE RIESGOS'!$AF80),"")</f>
        <v/>
      </c>
      <c r="AS9" s="358" t="str">
        <f>IF(AND('MAPA DE RIESGOS'!$AP81="Muy Alta",'MAPA DE RIESGOS'!$AR81="Menor"),CONCATENATE("R",'MAPA DE RIESGOS'!$H81,"C",'MAPA DE RIESGOS'!$AF81),"")</f>
        <v/>
      </c>
      <c r="AT9" s="356" t="str">
        <f>IF(AND('MAPA DE RIESGOS'!$AP64="Muy Alta",'MAPA DE RIESGOS'!$AR64="Moderado"),CONCATENATE("R",'MAPA DE RIESGOS'!$H64,"C",'MAPA DE RIESGOS'!$AF64),"")</f>
        <v/>
      </c>
      <c r="AU9" s="357" t="str">
        <f>IF(AND('MAPA DE RIESGOS'!$AP65="Muy Alta",'MAPA DE RIESGOS'!$AR65="Moderado"),CONCATENATE("R",'MAPA DE RIESGOS'!$H65,"C",'MAPA DE RIESGOS'!$AF65),"")</f>
        <v/>
      </c>
      <c r="AV9" s="357" t="str">
        <f>IF(AND('MAPA DE RIESGOS'!$AP66="Muy Alta",'MAPA DE RIESGOS'!$AR66="Moderado"),CONCATENATE("R",'MAPA DE RIESGOS'!$H66,"C",'MAPA DE RIESGOS'!$AF66),"")</f>
        <v/>
      </c>
      <c r="AW9" s="357" t="str">
        <f>IF(AND('MAPA DE RIESGOS'!$AP67="Muy Alta",'MAPA DE RIESGOS'!$AR67="Moderado"),CONCATENATE("R",'MAPA DE RIESGOS'!$H67,"C",'MAPA DE RIESGOS'!$AF67),"")</f>
        <v/>
      </c>
      <c r="AX9" s="357" t="str">
        <f>IF(AND('MAPA DE RIESGOS'!$AP68="Muy Alta",'MAPA DE RIESGOS'!$AR68="Moderado"),CONCATENATE("R",'MAPA DE RIESGOS'!$H68,"C",'MAPA DE RIESGOS'!$AF68),"")</f>
        <v/>
      </c>
      <c r="AY9" s="357" t="str">
        <f>IF(AND('MAPA DE RIESGOS'!$AP69="Muy Alta",'MAPA DE RIESGOS'!$AR69="Moderado"),CONCATENATE("R",'MAPA DE RIESGOS'!$H69,"C",'MAPA DE RIESGOS'!$AF69),"")</f>
        <v/>
      </c>
      <c r="AZ9" s="357" t="str">
        <f>IF(AND('MAPA DE RIESGOS'!$AP70="Muy Alta",'MAPA DE RIESGOS'!$AR70="Moderado"),CONCATENATE("R",'MAPA DE RIESGOS'!$H70,"C",'MAPA DE RIESGOS'!$AF70),"")</f>
        <v/>
      </c>
      <c r="BA9" s="357" t="str">
        <f>IF(AND('MAPA DE RIESGOS'!$AP71="Muy Alta",'MAPA DE RIESGOS'!$AR71="Moderado"),CONCATENATE("R",'MAPA DE RIESGOS'!$H71,"C",'MAPA DE RIESGOS'!$AF71),"")</f>
        <v/>
      </c>
      <c r="BB9" s="357" t="str">
        <f>IF(AND('MAPA DE RIESGOS'!$AP72="Muy Alta",'MAPA DE RIESGOS'!$AR72="Moderado"),CONCATENATE("R",'MAPA DE RIESGOS'!$H72,"C",'MAPA DE RIESGOS'!$AF72),"")</f>
        <v/>
      </c>
      <c r="BC9" s="357" t="str">
        <f>IF(AND('MAPA DE RIESGOS'!$AP73="Muy Alta",'MAPA DE RIESGOS'!$AR73="Moderado"),CONCATENATE("R",'MAPA DE RIESGOS'!$H73,"C",'MAPA DE RIESGOS'!$AF73),"")</f>
        <v/>
      </c>
      <c r="BD9" s="357" t="str">
        <f>IF(AND('MAPA DE RIESGOS'!$AP74="Muy Alta",'MAPA DE RIESGOS'!$AR74="Moderado"),CONCATENATE("R",'MAPA DE RIESGOS'!$H74,"C",'MAPA DE RIESGOS'!$AF74),"")</f>
        <v/>
      </c>
      <c r="BE9" s="357" t="str">
        <f>IF(AND('MAPA DE RIESGOS'!$AP75="Muy Alta",'MAPA DE RIESGOS'!$AR75="Moderado"),CONCATENATE("R",'MAPA DE RIESGOS'!$H75,"C",'MAPA DE RIESGOS'!$AF75),"")</f>
        <v/>
      </c>
      <c r="BF9" s="357" t="str">
        <f>IF(AND('MAPA DE RIESGOS'!$AP76="Muy Alta",'MAPA DE RIESGOS'!$AR76="Moderado"),CONCATENATE("R",'MAPA DE RIESGOS'!$H76,"C",'MAPA DE RIESGOS'!$AF76),"")</f>
        <v/>
      </c>
      <c r="BG9" s="357" t="str">
        <f>IF(AND('MAPA DE RIESGOS'!$AP77="Muy Alta",'MAPA DE RIESGOS'!$AR77="Moderado"),CONCATENATE("R",'MAPA DE RIESGOS'!$H77,"C",'MAPA DE RIESGOS'!$AF77),"")</f>
        <v/>
      </c>
      <c r="BH9" s="357" t="str">
        <f>IF(AND('MAPA DE RIESGOS'!$AP78="Muy Alta",'MAPA DE RIESGOS'!$AR78="Moderado"),CONCATENATE("R",'MAPA DE RIESGOS'!$H78,"C",'MAPA DE RIESGOS'!$AF78),"")</f>
        <v/>
      </c>
      <c r="BI9" s="357" t="str">
        <f>IF(AND('MAPA DE RIESGOS'!$AP79="Muy Alta",'MAPA DE RIESGOS'!$AR79="Moderado"),CONCATENATE("R",'MAPA DE RIESGOS'!$H79,"C",'MAPA DE RIESGOS'!$AF79),"")</f>
        <v/>
      </c>
      <c r="BJ9" s="357" t="str">
        <f>IF(AND('MAPA DE RIESGOS'!$AP80="Muy Alta",'MAPA DE RIESGOS'!$AR80="Moderado"),CONCATENATE("R",'MAPA DE RIESGOS'!$H80,"C",'MAPA DE RIESGOS'!$AF80),"")</f>
        <v/>
      </c>
      <c r="BK9" s="358" t="str">
        <f>IF(AND('MAPA DE RIESGOS'!$AP81="Muy Alta",'MAPA DE RIESGOS'!$AR81="Moderado"),CONCATENATE("R",'MAPA DE RIESGOS'!$H81,"C",'MAPA DE RIESGOS'!$AF81),"")</f>
        <v/>
      </c>
      <c r="BL9" s="356" t="str">
        <f>IF(AND('MAPA DE RIESGOS'!$AP64="Muy Alta",'MAPA DE RIESGOS'!$AR64="Mayor"),CONCATENATE("R",'MAPA DE RIESGOS'!$H64,"C",'MAPA DE RIESGOS'!$AF64),"")</f>
        <v/>
      </c>
      <c r="BM9" s="357" t="str">
        <f>IF(AND('MAPA DE RIESGOS'!$AP65="Muy Alta",'MAPA DE RIESGOS'!$AR65="Mayor"),CONCATENATE("R",'MAPA DE RIESGOS'!$H65,"C",'MAPA DE RIESGOS'!$AF65),"")</f>
        <v/>
      </c>
      <c r="BN9" s="357" t="str">
        <f>IF(AND('MAPA DE RIESGOS'!$AP66="Muy Alta",'MAPA DE RIESGOS'!$AR66="Mayor"),CONCATENATE("R",'MAPA DE RIESGOS'!$H66,"C",'MAPA DE RIESGOS'!$AF66),"")</f>
        <v/>
      </c>
      <c r="BO9" s="357" t="str">
        <f>IF(AND('MAPA DE RIESGOS'!$AP67="Muy Alta",'MAPA DE RIESGOS'!$AR67="Mayor"),CONCATENATE("R",'MAPA DE RIESGOS'!$H67,"C",'MAPA DE RIESGOS'!$AF67),"")</f>
        <v/>
      </c>
      <c r="BP9" s="357" t="str">
        <f>IF(AND('MAPA DE RIESGOS'!$AP68="Muy Alta",'MAPA DE RIESGOS'!$AR68="Mayor"),CONCATENATE("R",'MAPA DE RIESGOS'!$H68,"C",'MAPA DE RIESGOS'!$AF68),"")</f>
        <v/>
      </c>
      <c r="BQ9" s="357" t="str">
        <f>IF(AND('MAPA DE RIESGOS'!$AP69="Muy Alta",'MAPA DE RIESGOS'!$AR69="Mayor"),CONCATENATE("R",'MAPA DE RIESGOS'!$H69,"C",'MAPA DE RIESGOS'!$AF69),"")</f>
        <v/>
      </c>
      <c r="BR9" s="357" t="str">
        <f>IF(AND('MAPA DE RIESGOS'!$AP70="Muy Alta",'MAPA DE RIESGOS'!$AR70="Mayor"),CONCATENATE("R",'MAPA DE RIESGOS'!$H70,"C",'MAPA DE RIESGOS'!$AF70),"")</f>
        <v/>
      </c>
      <c r="BS9" s="357" t="str">
        <f>IF(AND('MAPA DE RIESGOS'!$AP71="Muy Alta",'MAPA DE RIESGOS'!$AR71="Mayor"),CONCATENATE("R",'MAPA DE RIESGOS'!$H71,"C",'MAPA DE RIESGOS'!$AF71),"")</f>
        <v/>
      </c>
      <c r="BT9" s="357" t="str">
        <f>IF(AND('MAPA DE RIESGOS'!$AP72="Muy Alta",'MAPA DE RIESGOS'!$AR72="Mayor"),CONCATENATE("R",'MAPA DE RIESGOS'!$H72,"C",'MAPA DE RIESGOS'!$AF72),"")</f>
        <v/>
      </c>
      <c r="BU9" s="357" t="str">
        <f>IF(AND('MAPA DE RIESGOS'!$AP73="Muy Alta",'MAPA DE RIESGOS'!$AR73="Mayor"),CONCATENATE("R",'MAPA DE RIESGOS'!$H73,"C",'MAPA DE RIESGOS'!$AF73),"")</f>
        <v/>
      </c>
      <c r="BV9" s="357" t="str">
        <f>IF(AND('MAPA DE RIESGOS'!$AP74="Muy Alta",'MAPA DE RIESGOS'!$AR74="Mayor"),CONCATENATE("R",'MAPA DE RIESGOS'!$H74,"C",'MAPA DE RIESGOS'!$AF74),"")</f>
        <v/>
      </c>
      <c r="BW9" s="357" t="str">
        <f>IF(AND('MAPA DE RIESGOS'!$AP75="Muy Alta",'MAPA DE RIESGOS'!$AR75="Mayor"),CONCATENATE("R",'MAPA DE RIESGOS'!$H75,"C",'MAPA DE RIESGOS'!$AF75),"")</f>
        <v/>
      </c>
      <c r="BX9" s="357" t="str">
        <f>IF(AND('MAPA DE RIESGOS'!$AP76="Muy Alta",'MAPA DE RIESGOS'!$AR76="Mayor"),CONCATENATE("R",'MAPA DE RIESGOS'!$H76,"C",'MAPA DE RIESGOS'!$AF76),"")</f>
        <v/>
      </c>
      <c r="BY9" s="357" t="str">
        <f>IF(AND('MAPA DE RIESGOS'!$AP77="Muy Alta",'MAPA DE RIESGOS'!$AR77="Mayor"),CONCATENATE("R",'MAPA DE RIESGOS'!$H77,"C",'MAPA DE RIESGOS'!$AF77),"")</f>
        <v/>
      </c>
      <c r="BZ9" s="357" t="str">
        <f>IF(AND('MAPA DE RIESGOS'!$AP78="Muy Alta",'MAPA DE RIESGOS'!$AR78="Mayor"),CONCATENATE("R",'MAPA DE RIESGOS'!$H78,"C",'MAPA DE RIESGOS'!$AF78),"")</f>
        <v/>
      </c>
      <c r="CA9" s="357" t="str">
        <f>IF(AND('MAPA DE RIESGOS'!$AP79="Muy Alta",'MAPA DE RIESGOS'!$AR79="Mayor"),CONCATENATE("R",'MAPA DE RIESGOS'!$H79,"C",'MAPA DE RIESGOS'!$AF79),"")</f>
        <v/>
      </c>
      <c r="CB9" s="357" t="str">
        <f>IF(AND('MAPA DE RIESGOS'!$AP80="Muy Alta",'MAPA DE RIESGOS'!$AR80="Mayor"),CONCATENATE("R",'MAPA DE RIESGOS'!$H80,"C",'MAPA DE RIESGOS'!$AF80),"")</f>
        <v/>
      </c>
      <c r="CC9" s="358" t="str">
        <f>IF(AND('MAPA DE RIESGOS'!$AP81="Muy Alta",'MAPA DE RIESGOS'!$AR81="Mayor"),CONCATENATE("R",'MAPA DE RIESGOS'!$H81,"C",'MAPA DE RIESGOS'!$AF81),"")</f>
        <v/>
      </c>
      <c r="CD9" s="359" t="str">
        <f>IF(AND('MAPA DE RIESGOS'!$AP64="Muy Alta",'MAPA DE RIESGOS'!$AR64="Catastrófico"),CONCATENATE("R",'MAPA DE RIESGOS'!$H64,"C",'MAPA DE RIESGOS'!$AF64),"")</f>
        <v/>
      </c>
      <c r="CE9" s="359" t="str">
        <f>IF(AND('MAPA DE RIESGOS'!$AP65="Muy Alta",'MAPA DE RIESGOS'!$AR65="Catastrófico"),CONCATENATE("R",'MAPA DE RIESGOS'!$H65,"C",'MAPA DE RIESGOS'!$AF65),"")</f>
        <v/>
      </c>
      <c r="CF9" s="359" t="str">
        <f>IF(AND('MAPA DE RIESGOS'!$AP66="Muy Alta",'MAPA DE RIESGOS'!$AR66="Catastrófico"),CONCATENATE("R",'MAPA DE RIESGOS'!$H66,"C",'MAPA DE RIESGOS'!$AF66),"")</f>
        <v/>
      </c>
      <c r="CG9" s="359" t="str">
        <f>IF(AND('MAPA DE RIESGOS'!$AP67="Muy Alta",'MAPA DE RIESGOS'!$AR67="Catastrófico"),CONCATENATE("R",'MAPA DE RIESGOS'!$H67,"C",'MAPA DE RIESGOS'!$AF67),"")</f>
        <v/>
      </c>
      <c r="CH9" s="359" t="str">
        <f>IF(AND('MAPA DE RIESGOS'!$AP68="Muy Alta",'MAPA DE RIESGOS'!$AR68="Catastrófico"),CONCATENATE("R",'MAPA DE RIESGOS'!$H68,"C",'MAPA DE RIESGOS'!$AF68),"")</f>
        <v/>
      </c>
      <c r="CI9" s="359" t="str">
        <f>IF(AND('MAPA DE RIESGOS'!$AP69="Muy Alta",'MAPA DE RIESGOS'!$AR69="Catastrófico"),CONCATENATE("R",'MAPA DE RIESGOS'!$H69,"C",'MAPA DE RIESGOS'!$AF69),"")</f>
        <v/>
      </c>
      <c r="CJ9" s="359" t="str">
        <f>IF(AND('MAPA DE RIESGOS'!$AP70="Muy Alta",'MAPA DE RIESGOS'!$AR70="Catastrófico"),CONCATENATE("R",'MAPA DE RIESGOS'!$H70,"C",'MAPA DE RIESGOS'!$AF70),"")</f>
        <v/>
      </c>
      <c r="CK9" s="359" t="str">
        <f>IF(AND('MAPA DE RIESGOS'!$AP71="Muy Alta",'MAPA DE RIESGOS'!$AR71="Catastrófico"),CONCATENATE("R",'MAPA DE RIESGOS'!$H71,"C",'MAPA DE RIESGOS'!$AF71),"")</f>
        <v/>
      </c>
      <c r="CL9" s="359" t="str">
        <f>IF(AND('MAPA DE RIESGOS'!$AP72="Muy Alta",'MAPA DE RIESGOS'!$AR72="Catastrófico"),CONCATENATE("R",'MAPA DE RIESGOS'!$H72,"C",'MAPA DE RIESGOS'!$AF72),"")</f>
        <v/>
      </c>
      <c r="CM9" s="359" t="str">
        <f>IF(AND('MAPA DE RIESGOS'!$AP73="Muy Alta",'MAPA DE RIESGOS'!$AR73="Catastrófico"),CONCATENATE("R",'MAPA DE RIESGOS'!$H73,"C",'MAPA DE RIESGOS'!$AF73),"")</f>
        <v/>
      </c>
      <c r="CN9" s="359" t="str">
        <f>IF(AND('MAPA DE RIESGOS'!$AP74="Muy Alta",'MAPA DE RIESGOS'!$AR74="Catastrófico"),CONCATENATE("R",'MAPA DE RIESGOS'!$H74,"C",'MAPA DE RIESGOS'!$AF74),"")</f>
        <v/>
      </c>
      <c r="CO9" s="359" t="str">
        <f>IF(AND('MAPA DE RIESGOS'!$AP75="Muy Alta",'MAPA DE RIESGOS'!$AR75="Catastrófico"),CONCATENATE("R",'MAPA DE RIESGOS'!$H75,"C",'MAPA DE RIESGOS'!$AF75),"")</f>
        <v/>
      </c>
      <c r="CP9" s="359" t="str">
        <f>IF(AND('MAPA DE RIESGOS'!$AP76="Muy Alta",'MAPA DE RIESGOS'!$AR76="Catastrófico"),CONCATENATE("R",'MAPA DE RIESGOS'!$H76,"C",'MAPA DE RIESGOS'!$AF76),"")</f>
        <v/>
      </c>
      <c r="CQ9" s="359" t="str">
        <f>IF(AND('MAPA DE RIESGOS'!$AP77="Muy Alta",'MAPA DE RIESGOS'!$AR77="Catastrófico"),CONCATENATE("R",'MAPA DE RIESGOS'!$H77,"C",'MAPA DE RIESGOS'!$AF77),"")</f>
        <v/>
      </c>
      <c r="CR9" s="359" t="str">
        <f>IF(AND('MAPA DE RIESGOS'!$AP78="Muy Alta",'MAPA DE RIESGOS'!$AR78="Catastrófico"),CONCATENATE("R",'MAPA DE RIESGOS'!$H78,"C",'MAPA DE RIESGOS'!$AF78),"")</f>
        <v/>
      </c>
      <c r="CS9" s="359" t="str">
        <f>IF(AND('MAPA DE RIESGOS'!$AP79="Muy Alta",'MAPA DE RIESGOS'!$AR79="Catastrófico"),CONCATENATE("R",'MAPA DE RIESGOS'!$H79,"C",'MAPA DE RIESGOS'!$AF79),"")</f>
        <v/>
      </c>
      <c r="CT9" s="359" t="str">
        <f>IF(AND('MAPA DE RIESGOS'!$AP80="Muy Alta",'MAPA DE RIESGOS'!$AR80="Catastrófico"),CONCATENATE("R",'MAPA DE RIESGOS'!$H80,"C",'MAPA DE RIESGOS'!$AF80),"")</f>
        <v/>
      </c>
      <c r="CU9" s="360" t="str">
        <f>IF(AND('MAPA DE RIESGOS'!$AP81="Muy Alta",'MAPA DE RIESGOS'!$AR81="Catastrófico"),CONCATENATE("R",'MAPA DE RIESGOS'!$H81,"C",'MAPA DE RIESGOS'!$AF81),"")</f>
        <v/>
      </c>
      <c r="CV9" s="67"/>
      <c r="CW9" s="750"/>
      <c r="CX9" s="751"/>
      <c r="CY9" s="751"/>
      <c r="CZ9" s="751"/>
      <c r="DA9" s="751"/>
      <c r="DB9" s="752"/>
    </row>
    <row r="10" spans="2:106" ht="32.5" customHeight="1">
      <c r="B10" s="770"/>
      <c r="C10" s="770"/>
      <c r="D10" s="771"/>
      <c r="E10" s="741"/>
      <c r="F10" s="742"/>
      <c r="G10" s="742"/>
      <c r="H10" s="742"/>
      <c r="I10" s="743"/>
      <c r="J10" s="356" t="str">
        <f>IF(AND('MAPA DE RIESGOS'!$AP82="Muy Alta",'MAPA DE RIESGOS'!$AR82="Leve"),CONCATENATE("R",'MAPA DE RIESGOS'!$H82,"C",'MAPA DE RIESGOS'!$AF82),"")</f>
        <v/>
      </c>
      <c r="K10" s="357" t="str">
        <f>IF(AND('MAPA DE RIESGOS'!$AP83="Muy Alta",'MAPA DE RIESGOS'!$AR83="Leve"),CONCATENATE("R",'MAPA DE RIESGOS'!$H83,"C",'MAPA DE RIESGOS'!$AF83),"")</f>
        <v/>
      </c>
      <c r="L10" s="357" t="str">
        <f>IF(AND('MAPA DE RIESGOS'!$AP84="Muy Alta",'MAPA DE RIESGOS'!$AR84="Leve"),CONCATENATE("R",'MAPA DE RIESGOS'!$H84,"C",'MAPA DE RIESGOS'!$AF84),"")</f>
        <v/>
      </c>
      <c r="M10" s="357" t="str">
        <f>IF(AND('MAPA DE RIESGOS'!$AP85="Muy Alta",'MAPA DE RIESGOS'!$AR85="Leve"),CONCATENATE("R",'MAPA DE RIESGOS'!$H85,"C",'MAPA DE RIESGOS'!$AF85),"")</f>
        <v/>
      </c>
      <c r="N10" s="357" t="str">
        <f>IF(AND('MAPA DE RIESGOS'!$AP86="Muy Alta",'MAPA DE RIESGOS'!$AR86="Leve"),CONCATENATE("R",'MAPA DE RIESGOS'!$H86,"C",'MAPA DE RIESGOS'!$AF86),"")</f>
        <v/>
      </c>
      <c r="O10" s="357" t="str">
        <f>IF(AND('MAPA DE RIESGOS'!$AP87="Muy Alta",'MAPA DE RIESGOS'!$AR87="Leve"),CONCATENATE("R",'MAPA DE RIESGOS'!$H87,"C",'MAPA DE RIESGOS'!$AF87),"")</f>
        <v/>
      </c>
      <c r="P10" s="357" t="str">
        <f>IF(AND('MAPA DE RIESGOS'!$AP88="Muy Alta",'MAPA DE RIESGOS'!$AR88="Leve"),CONCATENATE("R",'MAPA DE RIESGOS'!$H88,"C",'MAPA DE RIESGOS'!$AF88),"")</f>
        <v/>
      </c>
      <c r="Q10" s="357" t="str">
        <f>IF(AND('MAPA DE RIESGOS'!$AP89="Muy Alta",'MAPA DE RIESGOS'!$AR89="Leve"),CONCATENATE("R",'MAPA DE RIESGOS'!$H89,"C",'MAPA DE RIESGOS'!$AF89),"")</f>
        <v/>
      </c>
      <c r="R10" s="357" t="str">
        <f>IF(AND('MAPA DE RIESGOS'!$AP90="Muy Alta",'MAPA DE RIESGOS'!$AR90="Leve"),CONCATENATE("R",'MAPA DE RIESGOS'!$H90,"C",'MAPA DE RIESGOS'!$AF90),"")</f>
        <v/>
      </c>
      <c r="S10" s="357" t="str">
        <f>IF(AND('MAPA DE RIESGOS'!$AP91="Muy Alta",'MAPA DE RIESGOS'!$AR91="Leve"),CONCATENATE("R",'MAPA DE RIESGOS'!$H91,"C",'MAPA DE RIESGOS'!$AF91),"")</f>
        <v/>
      </c>
      <c r="T10" s="357" t="str">
        <f>IF(AND('MAPA DE RIESGOS'!$AP92="Muy Alta",'MAPA DE RIESGOS'!$AR92="Leve"),CONCATENATE("R",'MAPA DE RIESGOS'!$H92,"C",'MAPA DE RIESGOS'!$AF92),"")</f>
        <v/>
      </c>
      <c r="U10" s="357" t="str">
        <f>IF(AND('MAPA DE RIESGOS'!$AP93="Muy Alta",'MAPA DE RIESGOS'!$AR93="Leve"),CONCATENATE("R",'MAPA DE RIESGOS'!$H93,"C",'MAPA DE RIESGOS'!$AF93),"")</f>
        <v/>
      </c>
      <c r="V10" s="357" t="str">
        <f>IF(AND('MAPA DE RIESGOS'!$AP94="Muy Alta",'MAPA DE RIESGOS'!$AR94="Leve"),CONCATENATE("R",'MAPA DE RIESGOS'!$H94,"C",'MAPA DE RIESGOS'!$AF94),"")</f>
        <v/>
      </c>
      <c r="W10" s="357" t="str">
        <f>IF(AND('MAPA DE RIESGOS'!$AP95="Muy Alta",'MAPA DE RIESGOS'!$AR95="Leve"),CONCATENATE("R",'MAPA DE RIESGOS'!$H95,"C",'MAPA DE RIESGOS'!$AF95),"")</f>
        <v/>
      </c>
      <c r="X10" s="357" t="str">
        <f>IF(AND('MAPA DE RIESGOS'!$AP96="Muy Alta",'MAPA DE RIESGOS'!$AR96="Leve"),CONCATENATE("R",'MAPA DE RIESGOS'!$H96,"C",'MAPA DE RIESGOS'!$AF96),"")</f>
        <v/>
      </c>
      <c r="Y10" s="357" t="str">
        <f>IF(AND('MAPA DE RIESGOS'!$AP97="Muy Alta",'MAPA DE RIESGOS'!$AR97="Leve"),CONCATENATE("R",'MAPA DE RIESGOS'!$H97,"C",'MAPA DE RIESGOS'!$AF97),"")</f>
        <v/>
      </c>
      <c r="Z10" s="357" t="str">
        <f>IF(AND('MAPA DE RIESGOS'!$AP98="Muy Alta",'MAPA DE RIESGOS'!$AR98="Leve"),CONCATENATE("R",'MAPA DE RIESGOS'!$H98,"C",'MAPA DE RIESGOS'!$AF98),"")</f>
        <v/>
      </c>
      <c r="AA10" s="358" t="str">
        <f>IF(AND('MAPA DE RIESGOS'!$AP99="Muy Alta",'MAPA DE RIESGOS'!$AR99="Leve"),CONCATENATE("R",'MAPA DE RIESGOS'!$H99,"C",'MAPA DE RIESGOS'!$AF99),"")</f>
        <v/>
      </c>
      <c r="AB10" s="356" t="str">
        <f>IF(AND('MAPA DE RIESGOS'!$AP82="Muy Alta",'MAPA DE RIESGOS'!$AR82="Menor"),CONCATENATE("R",'MAPA DE RIESGOS'!$H82,"C",'MAPA DE RIESGOS'!$AF82),"")</f>
        <v/>
      </c>
      <c r="AC10" s="357" t="str">
        <f>IF(AND('MAPA DE RIESGOS'!$AP83="Muy Alta",'MAPA DE RIESGOS'!$AR83="Menor"),CONCATENATE("R",'MAPA DE RIESGOS'!$H83,"C",'MAPA DE RIESGOS'!$AF83),"")</f>
        <v/>
      </c>
      <c r="AD10" s="357" t="str">
        <f>IF(AND('MAPA DE RIESGOS'!$AP84="Muy Alta",'MAPA DE RIESGOS'!$AR84="Menor"),CONCATENATE("R",'MAPA DE RIESGOS'!$H84,"C",'MAPA DE RIESGOS'!$AF84),"")</f>
        <v/>
      </c>
      <c r="AE10" s="357" t="str">
        <f>IF(AND('MAPA DE RIESGOS'!$AP85="Muy Alta",'MAPA DE RIESGOS'!$AR85="Menor"),CONCATENATE("R",'MAPA DE RIESGOS'!$H85,"C",'MAPA DE RIESGOS'!$AF85),"")</f>
        <v/>
      </c>
      <c r="AF10" s="357" t="str">
        <f>IF(AND('MAPA DE RIESGOS'!$AP86="Muy Alta",'MAPA DE RIESGOS'!$AR86="Menor"),CONCATENATE("R",'MAPA DE RIESGOS'!$H86,"C",'MAPA DE RIESGOS'!$AF86),"")</f>
        <v/>
      </c>
      <c r="AG10" s="357" t="str">
        <f>IF(AND('MAPA DE RIESGOS'!$AP87="Muy Alta",'MAPA DE RIESGOS'!$AR87="Menor"),CONCATENATE("R",'MAPA DE RIESGOS'!$H87,"C",'MAPA DE RIESGOS'!$AF87),"")</f>
        <v/>
      </c>
      <c r="AH10" s="357" t="str">
        <f>IF(AND('MAPA DE RIESGOS'!$AP88="Muy Alta",'MAPA DE RIESGOS'!$AR88="Menor"),CONCATENATE("R",'MAPA DE RIESGOS'!$H88,"C",'MAPA DE RIESGOS'!$AF88),"")</f>
        <v/>
      </c>
      <c r="AI10" s="357" t="str">
        <f>IF(AND('MAPA DE RIESGOS'!$AP89="Muy Alta",'MAPA DE RIESGOS'!$AR89="Menor"),CONCATENATE("R",'MAPA DE RIESGOS'!$H89,"C",'MAPA DE RIESGOS'!$AF89),"")</f>
        <v/>
      </c>
      <c r="AJ10" s="357" t="str">
        <f>IF(AND('MAPA DE RIESGOS'!$AP90="Muy Alta",'MAPA DE RIESGOS'!$AR90="Menor"),CONCATENATE("R",'MAPA DE RIESGOS'!$H90,"C",'MAPA DE RIESGOS'!$AF90),"")</f>
        <v/>
      </c>
      <c r="AK10" s="357" t="str">
        <f>IF(AND('MAPA DE RIESGOS'!$AP91="Muy Alta",'MAPA DE RIESGOS'!$AR91="Menor"),CONCATENATE("R",'MAPA DE RIESGOS'!$H91,"C",'MAPA DE RIESGOS'!$AF91),"")</f>
        <v/>
      </c>
      <c r="AL10" s="357" t="str">
        <f>IF(AND('MAPA DE RIESGOS'!$AP92="Muy Alta",'MAPA DE RIESGOS'!$AR92="Menor"),CONCATENATE("R",'MAPA DE RIESGOS'!$H92,"C",'MAPA DE RIESGOS'!$AF92),"")</f>
        <v/>
      </c>
      <c r="AM10" s="357" t="str">
        <f>IF(AND('MAPA DE RIESGOS'!$AP93="Muy Alta",'MAPA DE RIESGOS'!$AR93="Menor"),CONCATENATE("R",'MAPA DE RIESGOS'!$H93,"C",'MAPA DE RIESGOS'!$AF93),"")</f>
        <v/>
      </c>
      <c r="AN10" s="357" t="str">
        <f>IF(AND('MAPA DE RIESGOS'!$AP94="Muy Alta",'MAPA DE RIESGOS'!$AR94="Menor"),CONCATENATE("R",'MAPA DE RIESGOS'!$H94,"C",'MAPA DE RIESGOS'!$AF94),"")</f>
        <v/>
      </c>
      <c r="AO10" s="357" t="str">
        <f>IF(AND('MAPA DE RIESGOS'!$AP95="Muy Alta",'MAPA DE RIESGOS'!$AR95="Menor"),CONCATENATE("R",'MAPA DE RIESGOS'!$H95,"C",'MAPA DE RIESGOS'!$AF95),"")</f>
        <v/>
      </c>
      <c r="AP10" s="357" t="str">
        <f>IF(AND('MAPA DE RIESGOS'!$AP96="Muy Alta",'MAPA DE RIESGOS'!$AR96="Menor"),CONCATENATE("R",'MAPA DE RIESGOS'!$H96,"C",'MAPA DE RIESGOS'!$AF96),"")</f>
        <v/>
      </c>
      <c r="AQ10" s="357" t="str">
        <f>IF(AND('MAPA DE RIESGOS'!$AP97="Muy Alta",'MAPA DE RIESGOS'!$AR97="Menor"),CONCATENATE("R",'MAPA DE RIESGOS'!$H97,"C",'MAPA DE RIESGOS'!$AF97),"")</f>
        <v/>
      </c>
      <c r="AR10" s="357" t="str">
        <f>IF(AND('MAPA DE RIESGOS'!$AP98="Muy Alta",'MAPA DE RIESGOS'!$AR98="Menor"),CONCATENATE("R",'MAPA DE RIESGOS'!$H98,"C",'MAPA DE RIESGOS'!$AF98),"")</f>
        <v/>
      </c>
      <c r="AS10" s="358" t="str">
        <f>IF(AND('MAPA DE RIESGOS'!$AP99="Muy Alta",'MAPA DE RIESGOS'!$AR99="Menor"),CONCATENATE("R",'MAPA DE RIESGOS'!$H99,"C",'MAPA DE RIESGOS'!$AF99),"")</f>
        <v/>
      </c>
      <c r="AT10" s="356" t="str">
        <f>IF(AND('MAPA DE RIESGOS'!$AP82="Muy Alta",'MAPA DE RIESGOS'!$AR82="Moderado"),CONCATENATE("R",'MAPA DE RIESGOS'!$H82,"C",'MAPA DE RIESGOS'!$AF82),"")</f>
        <v/>
      </c>
      <c r="AU10" s="357" t="str">
        <f>IF(AND('MAPA DE RIESGOS'!$AP83="Muy Alta",'MAPA DE RIESGOS'!$AR83="Moderado"),CONCATENATE("R",'MAPA DE RIESGOS'!$H83,"C",'MAPA DE RIESGOS'!$AF83),"")</f>
        <v/>
      </c>
      <c r="AV10" s="357" t="str">
        <f>IF(AND('MAPA DE RIESGOS'!$AP84="Muy Alta",'MAPA DE RIESGOS'!$AR84="Moderado"),CONCATENATE("R",'MAPA DE RIESGOS'!$H84,"C",'MAPA DE RIESGOS'!$AF84),"")</f>
        <v/>
      </c>
      <c r="AW10" s="357" t="str">
        <f>IF(AND('MAPA DE RIESGOS'!$AP85="Muy Alta",'MAPA DE RIESGOS'!$AR85="Moderado"),CONCATENATE("R",'MAPA DE RIESGOS'!$H85,"C",'MAPA DE RIESGOS'!$AF85),"")</f>
        <v/>
      </c>
      <c r="AX10" s="357" t="str">
        <f>IF(AND('MAPA DE RIESGOS'!$AP86="Muy Alta",'MAPA DE RIESGOS'!$AR86="Moderado"),CONCATENATE("R",'MAPA DE RIESGOS'!$H86,"C",'MAPA DE RIESGOS'!$AF86),"")</f>
        <v/>
      </c>
      <c r="AY10" s="357" t="str">
        <f>IF(AND('MAPA DE RIESGOS'!$AP87="Muy Alta",'MAPA DE RIESGOS'!$AR87="Moderado"),CONCATENATE("R",'MAPA DE RIESGOS'!$H87,"C",'MAPA DE RIESGOS'!$AF87),"")</f>
        <v/>
      </c>
      <c r="AZ10" s="357" t="str">
        <f>IF(AND('MAPA DE RIESGOS'!$AP88="Muy Alta",'MAPA DE RIESGOS'!$AR88="Moderado"),CONCATENATE("R",'MAPA DE RIESGOS'!$H88,"C",'MAPA DE RIESGOS'!$AF88),"")</f>
        <v/>
      </c>
      <c r="BA10" s="357" t="str">
        <f>IF(AND('MAPA DE RIESGOS'!$AP89="Muy Alta",'MAPA DE RIESGOS'!$AR89="Moderado"),CONCATENATE("R",'MAPA DE RIESGOS'!$H89,"C",'MAPA DE RIESGOS'!$AF89),"")</f>
        <v/>
      </c>
      <c r="BB10" s="357" t="str">
        <f>IF(AND('MAPA DE RIESGOS'!$AP90="Muy Alta",'MAPA DE RIESGOS'!$AR90="Moderado"),CONCATENATE("R",'MAPA DE RIESGOS'!$H90,"C",'MAPA DE RIESGOS'!$AF90),"")</f>
        <v/>
      </c>
      <c r="BC10" s="357" t="str">
        <f>IF(AND('MAPA DE RIESGOS'!$AP91="Muy Alta",'MAPA DE RIESGOS'!$AR91="Moderado"),CONCATENATE("R",'MAPA DE RIESGOS'!$H91,"C",'MAPA DE RIESGOS'!$AF91),"")</f>
        <v/>
      </c>
      <c r="BD10" s="357" t="str">
        <f>IF(AND('MAPA DE RIESGOS'!$AP92="Muy Alta",'MAPA DE RIESGOS'!$AR92="Moderado"),CONCATENATE("R",'MAPA DE RIESGOS'!$H92,"C",'MAPA DE RIESGOS'!$AF92),"")</f>
        <v/>
      </c>
      <c r="BE10" s="357" t="str">
        <f>IF(AND('MAPA DE RIESGOS'!$AP93="Muy Alta",'MAPA DE RIESGOS'!$AR93="Moderado"),CONCATENATE("R",'MAPA DE RIESGOS'!$H93,"C",'MAPA DE RIESGOS'!$AF93),"")</f>
        <v/>
      </c>
      <c r="BF10" s="357" t="str">
        <f>IF(AND('MAPA DE RIESGOS'!$AP94="Muy Alta",'MAPA DE RIESGOS'!$AR94="Moderado"),CONCATENATE("R",'MAPA DE RIESGOS'!$H94,"C",'MAPA DE RIESGOS'!$AF94),"")</f>
        <v/>
      </c>
      <c r="BG10" s="357" t="str">
        <f>IF(AND('MAPA DE RIESGOS'!$AP95="Muy Alta",'MAPA DE RIESGOS'!$AR95="Moderado"),CONCATENATE("R",'MAPA DE RIESGOS'!$H95,"C",'MAPA DE RIESGOS'!$AF95),"")</f>
        <v/>
      </c>
      <c r="BH10" s="357" t="str">
        <f>IF(AND('MAPA DE RIESGOS'!$AP96="Muy Alta",'MAPA DE RIESGOS'!$AR96="Moderado"),CONCATENATE("R",'MAPA DE RIESGOS'!$H96,"C",'MAPA DE RIESGOS'!$AF96),"")</f>
        <v/>
      </c>
      <c r="BI10" s="357" t="str">
        <f>IF(AND('MAPA DE RIESGOS'!$AP97="Muy Alta",'MAPA DE RIESGOS'!$AR97="Moderado"),CONCATENATE("R",'MAPA DE RIESGOS'!$H97,"C",'MAPA DE RIESGOS'!$AF97),"")</f>
        <v/>
      </c>
      <c r="BJ10" s="357" t="str">
        <f>IF(AND('MAPA DE RIESGOS'!$AP98="Muy Alta",'MAPA DE RIESGOS'!$AR98="Moderado"),CONCATENATE("R",'MAPA DE RIESGOS'!$H98,"C",'MAPA DE RIESGOS'!$AF98),"")</f>
        <v/>
      </c>
      <c r="BK10" s="358" t="str">
        <f>IF(AND('MAPA DE RIESGOS'!$AP99="Muy Alta",'MAPA DE RIESGOS'!$AR99="Moderado"),CONCATENATE("R",'MAPA DE RIESGOS'!$H99,"C",'MAPA DE RIESGOS'!$AF99),"")</f>
        <v/>
      </c>
      <c r="BL10" s="356" t="str">
        <f>IF(AND('MAPA DE RIESGOS'!$AP82="Muy Alta",'MAPA DE RIESGOS'!$AR82="Mayor"),CONCATENATE("R",'MAPA DE RIESGOS'!$H82,"C",'MAPA DE RIESGOS'!$AF82),"")</f>
        <v/>
      </c>
      <c r="BM10" s="357" t="str">
        <f>IF(AND('MAPA DE RIESGOS'!$AP83="Muy Alta",'MAPA DE RIESGOS'!$AR83="Mayor"),CONCATENATE("R",'MAPA DE RIESGOS'!$H83,"C",'MAPA DE RIESGOS'!$AF83),"")</f>
        <v/>
      </c>
      <c r="BN10" s="357" t="str">
        <f>IF(AND('MAPA DE RIESGOS'!$AP84="Muy Alta",'MAPA DE RIESGOS'!$AR84="Mayor"),CONCATENATE("R",'MAPA DE RIESGOS'!$H84,"C",'MAPA DE RIESGOS'!$AF84),"")</f>
        <v/>
      </c>
      <c r="BO10" s="357" t="str">
        <f>IF(AND('MAPA DE RIESGOS'!$AP85="Muy Alta",'MAPA DE RIESGOS'!$AR85="Mayor"),CONCATENATE("R",'MAPA DE RIESGOS'!$H85,"C",'MAPA DE RIESGOS'!$AF85),"")</f>
        <v/>
      </c>
      <c r="BP10" s="357" t="str">
        <f>IF(AND('MAPA DE RIESGOS'!$AP86="Muy Alta",'MAPA DE RIESGOS'!$AR86="Mayor"),CONCATENATE("R",'MAPA DE RIESGOS'!$H86,"C",'MAPA DE RIESGOS'!$AF86),"")</f>
        <v/>
      </c>
      <c r="BQ10" s="357" t="str">
        <f>IF(AND('MAPA DE RIESGOS'!$AP87="Muy Alta",'MAPA DE RIESGOS'!$AR87="Mayor"),CONCATENATE("R",'MAPA DE RIESGOS'!$H87,"C",'MAPA DE RIESGOS'!$AF87),"")</f>
        <v/>
      </c>
      <c r="BR10" s="357" t="str">
        <f>IF(AND('MAPA DE RIESGOS'!$AP88="Muy Alta",'MAPA DE RIESGOS'!$AR88="Mayor"),CONCATENATE("R",'MAPA DE RIESGOS'!$H88,"C",'MAPA DE RIESGOS'!$AF88),"")</f>
        <v/>
      </c>
      <c r="BS10" s="357" t="str">
        <f>IF(AND('MAPA DE RIESGOS'!$AP89="Muy Alta",'MAPA DE RIESGOS'!$AR89="Mayor"),CONCATENATE("R",'MAPA DE RIESGOS'!$H89,"C",'MAPA DE RIESGOS'!$AF89),"")</f>
        <v/>
      </c>
      <c r="BT10" s="357" t="str">
        <f>IF(AND('MAPA DE RIESGOS'!$AP90="Muy Alta",'MAPA DE RIESGOS'!$AR90="Mayor"),CONCATENATE("R",'MAPA DE RIESGOS'!$H90,"C",'MAPA DE RIESGOS'!$AF90),"")</f>
        <v/>
      </c>
      <c r="BU10" s="357" t="str">
        <f>IF(AND('MAPA DE RIESGOS'!$AP91="Muy Alta",'MAPA DE RIESGOS'!$AR91="Mayor"),CONCATENATE("R",'MAPA DE RIESGOS'!$H91,"C",'MAPA DE RIESGOS'!$AF91),"")</f>
        <v/>
      </c>
      <c r="BV10" s="357" t="str">
        <f>IF(AND('MAPA DE RIESGOS'!$AP92="Muy Alta",'MAPA DE RIESGOS'!$AR92="Mayor"),CONCATENATE("R",'MAPA DE RIESGOS'!$H92,"C",'MAPA DE RIESGOS'!$AF92),"")</f>
        <v/>
      </c>
      <c r="BW10" s="357" t="str">
        <f>IF(AND('MAPA DE RIESGOS'!$AP93="Muy Alta",'MAPA DE RIESGOS'!$AR93="Mayor"),CONCATENATE("R",'MAPA DE RIESGOS'!$H93,"C",'MAPA DE RIESGOS'!$AF93),"")</f>
        <v/>
      </c>
      <c r="BX10" s="357" t="str">
        <f>IF(AND('MAPA DE RIESGOS'!$AP94="Muy Alta",'MAPA DE RIESGOS'!$AR94="Mayor"),CONCATENATE("R",'MAPA DE RIESGOS'!$H94,"C",'MAPA DE RIESGOS'!$AF94),"")</f>
        <v/>
      </c>
      <c r="BY10" s="357" t="str">
        <f>IF(AND('MAPA DE RIESGOS'!$AP95="Muy Alta",'MAPA DE RIESGOS'!$AR95="Mayor"),CONCATENATE("R",'MAPA DE RIESGOS'!$H95,"C",'MAPA DE RIESGOS'!$AF95),"")</f>
        <v/>
      </c>
      <c r="BZ10" s="357" t="str">
        <f>IF(AND('MAPA DE RIESGOS'!$AP96="Muy Alta",'MAPA DE RIESGOS'!$AR96="Mayor"),CONCATENATE("R",'MAPA DE RIESGOS'!$H96,"C",'MAPA DE RIESGOS'!$AF96),"")</f>
        <v/>
      </c>
      <c r="CA10" s="357" t="str">
        <f>IF(AND('MAPA DE RIESGOS'!$AP97="Muy Alta",'MAPA DE RIESGOS'!$AR97="Mayor"),CONCATENATE("R",'MAPA DE RIESGOS'!$H97,"C",'MAPA DE RIESGOS'!$AF97),"")</f>
        <v/>
      </c>
      <c r="CB10" s="357" t="str">
        <f>IF(AND('MAPA DE RIESGOS'!$AP98="Muy Alta",'MAPA DE RIESGOS'!$AR98="Mayor"),CONCATENATE("R",'MAPA DE RIESGOS'!$H98,"C",'MAPA DE RIESGOS'!$AF98),"")</f>
        <v/>
      </c>
      <c r="CC10" s="358" t="str">
        <f>IF(AND('MAPA DE RIESGOS'!$AP99="Muy Alta",'MAPA DE RIESGOS'!$AR99="Mayor"),CONCATENATE("R",'MAPA DE RIESGOS'!$H99,"C",'MAPA DE RIESGOS'!$AF99),"")</f>
        <v/>
      </c>
      <c r="CD10" s="359" t="str">
        <f>IF(AND('MAPA DE RIESGOS'!$AP82="Muy Alta",'MAPA DE RIESGOS'!$AR82="Catastrófico"),CONCATENATE("R",'MAPA DE RIESGOS'!$H82,"C",'MAPA DE RIESGOS'!$AF82),"")</f>
        <v/>
      </c>
      <c r="CE10" s="359" t="str">
        <f>IF(AND('MAPA DE RIESGOS'!$AP83="Muy Alta",'MAPA DE RIESGOS'!$AR83="Catastrófico"),CONCATENATE("R",'MAPA DE RIESGOS'!$H83,"C",'MAPA DE RIESGOS'!$AF83),"")</f>
        <v/>
      </c>
      <c r="CF10" s="359" t="str">
        <f>IF(AND('MAPA DE RIESGOS'!$AP84="Muy Alta",'MAPA DE RIESGOS'!$AR84="Catastrófico"),CONCATENATE("R",'MAPA DE RIESGOS'!$H84,"C",'MAPA DE RIESGOS'!$AF84),"")</f>
        <v/>
      </c>
      <c r="CG10" s="359" t="str">
        <f>IF(AND('MAPA DE RIESGOS'!$AP85="Muy Alta",'MAPA DE RIESGOS'!$AR85="Catastrófico"),CONCATENATE("R",'MAPA DE RIESGOS'!$H85,"C",'MAPA DE RIESGOS'!$AF85),"")</f>
        <v/>
      </c>
      <c r="CH10" s="359" t="str">
        <f>IF(AND('MAPA DE RIESGOS'!$AP86="Muy Alta",'MAPA DE RIESGOS'!$AR86="Catastrófico"),CONCATENATE("R",'MAPA DE RIESGOS'!$H86,"C",'MAPA DE RIESGOS'!$AF86),"")</f>
        <v/>
      </c>
      <c r="CI10" s="359" t="str">
        <f>IF(AND('MAPA DE RIESGOS'!$AP87="Muy Alta",'MAPA DE RIESGOS'!$AR87="Catastrófico"),CONCATENATE("R",'MAPA DE RIESGOS'!$H87,"C",'MAPA DE RIESGOS'!$AF87),"")</f>
        <v/>
      </c>
      <c r="CJ10" s="359" t="str">
        <f>IF(AND('MAPA DE RIESGOS'!$AP88="Muy Alta",'MAPA DE RIESGOS'!$AR88="Catastrófico"),CONCATENATE("R",'MAPA DE RIESGOS'!$H88,"C",'MAPA DE RIESGOS'!$AF88),"")</f>
        <v/>
      </c>
      <c r="CK10" s="359" t="str">
        <f>IF(AND('MAPA DE RIESGOS'!$AP89="Muy Alta",'MAPA DE RIESGOS'!$AR89="Catastrófico"),CONCATENATE("R",'MAPA DE RIESGOS'!$H89,"C",'MAPA DE RIESGOS'!$AF89),"")</f>
        <v/>
      </c>
      <c r="CL10" s="359" t="str">
        <f>IF(AND('MAPA DE RIESGOS'!$AP90="Muy Alta",'MAPA DE RIESGOS'!$AR90="Catastrófico"),CONCATENATE("R",'MAPA DE RIESGOS'!$H90,"C",'MAPA DE RIESGOS'!$AF90),"")</f>
        <v/>
      </c>
      <c r="CM10" s="359" t="str">
        <f>IF(AND('MAPA DE RIESGOS'!$AP91="Muy Alta",'MAPA DE RIESGOS'!$AR91="Catastrófico"),CONCATENATE("R",'MAPA DE RIESGOS'!$H91,"C",'MAPA DE RIESGOS'!$AF91),"")</f>
        <v/>
      </c>
      <c r="CN10" s="359" t="str">
        <f>IF(AND('MAPA DE RIESGOS'!$AP92="Muy Alta",'MAPA DE RIESGOS'!$AR92="Catastrófico"),CONCATENATE("R",'MAPA DE RIESGOS'!$H92,"C",'MAPA DE RIESGOS'!$AF92),"")</f>
        <v/>
      </c>
      <c r="CO10" s="359" t="str">
        <f>IF(AND('MAPA DE RIESGOS'!$AP93="Muy Alta",'MAPA DE RIESGOS'!$AR93="Catastrófico"),CONCATENATE("R",'MAPA DE RIESGOS'!$H93,"C",'MAPA DE RIESGOS'!$AF93),"")</f>
        <v/>
      </c>
      <c r="CP10" s="359" t="str">
        <f>IF(AND('MAPA DE RIESGOS'!$AP94="Muy Alta",'MAPA DE RIESGOS'!$AR94="Catastrófico"),CONCATENATE("R",'MAPA DE RIESGOS'!$H94,"C",'MAPA DE RIESGOS'!$AF94),"")</f>
        <v/>
      </c>
      <c r="CQ10" s="359" t="str">
        <f>IF(AND('MAPA DE RIESGOS'!$AP95="Muy Alta",'MAPA DE RIESGOS'!$AR95="Catastrófico"),CONCATENATE("R",'MAPA DE RIESGOS'!$H95,"C",'MAPA DE RIESGOS'!$AF95),"")</f>
        <v/>
      </c>
      <c r="CR10" s="359" t="str">
        <f>IF(AND('MAPA DE RIESGOS'!$AP96="Muy Alta",'MAPA DE RIESGOS'!$AR96="Catastrófico"),CONCATENATE("R",'MAPA DE RIESGOS'!$H96,"C",'MAPA DE RIESGOS'!$AF96),"")</f>
        <v/>
      </c>
      <c r="CS10" s="359" t="str">
        <f>IF(AND('MAPA DE RIESGOS'!$AP97="Muy Alta",'MAPA DE RIESGOS'!$AR97="Catastrófico"),CONCATENATE("R",'MAPA DE RIESGOS'!$H97,"C",'MAPA DE RIESGOS'!$AF97),"")</f>
        <v/>
      </c>
      <c r="CT10" s="359" t="str">
        <f>IF(AND('MAPA DE RIESGOS'!$AP98="Muy Alta",'MAPA DE RIESGOS'!$AR98="Catastrófico"),CONCATENATE("R",'MAPA DE RIESGOS'!$H98,"C",'MAPA DE RIESGOS'!$AF98),"")</f>
        <v/>
      </c>
      <c r="CU10" s="360" t="str">
        <f>IF(AND('MAPA DE RIESGOS'!$AP99="Muy Alta",'MAPA DE RIESGOS'!$AR99="Catastrófico"),CONCATENATE("R",'MAPA DE RIESGOS'!$H99,"C",'MAPA DE RIESGOS'!$AF99),"")</f>
        <v/>
      </c>
      <c r="CV10" s="67"/>
      <c r="CW10" s="750"/>
      <c r="CX10" s="751"/>
      <c r="CY10" s="751"/>
      <c r="CZ10" s="751"/>
      <c r="DA10" s="751"/>
      <c r="DB10" s="752"/>
    </row>
    <row r="11" spans="2:106" ht="32.5" customHeight="1">
      <c r="B11" s="770"/>
      <c r="C11" s="770"/>
      <c r="D11" s="771"/>
      <c r="E11" s="741"/>
      <c r="F11" s="742"/>
      <c r="G11" s="742"/>
      <c r="H11" s="742"/>
      <c r="I11" s="743"/>
      <c r="J11" s="356" t="str">
        <f>IF(AND('MAPA DE RIESGOS'!$AP100="Muy Alta",'MAPA DE RIESGOS'!$AR100="Leve"),CONCATENATE("R",'MAPA DE RIESGOS'!$H100,"C",'MAPA DE RIESGOS'!$AF100),"")</f>
        <v/>
      </c>
      <c r="K11" s="357" t="str">
        <f>IF(AND('MAPA DE RIESGOS'!$AP101="Muy Alta",'MAPA DE RIESGOS'!$AR101="Leve"),CONCATENATE("R",'MAPA DE RIESGOS'!$H101,"C",'MAPA DE RIESGOS'!$AF101),"")</f>
        <v/>
      </c>
      <c r="L11" s="357" t="str">
        <f>IF(AND('MAPA DE RIESGOS'!$AP102="Muy Alta",'MAPA DE RIESGOS'!$AR102="Leve"),CONCATENATE("R",'MAPA DE RIESGOS'!$H102,"C",'MAPA DE RIESGOS'!$AF102),"")</f>
        <v/>
      </c>
      <c r="M11" s="357" t="str">
        <f>IF(AND('MAPA DE RIESGOS'!$AP103="Muy Alta",'MAPA DE RIESGOS'!$AR103="Leve"),CONCATENATE("R",'MAPA DE RIESGOS'!$H103,"C",'MAPA DE RIESGOS'!$AF103),"")</f>
        <v/>
      </c>
      <c r="N11" s="357" t="str">
        <f>IF(AND('MAPA DE RIESGOS'!$AP104="Muy Alta",'MAPA DE RIESGOS'!$AR104="Leve"),CONCATENATE("R",'MAPA DE RIESGOS'!$H104,"C",'MAPA DE RIESGOS'!$AF104),"")</f>
        <v/>
      </c>
      <c r="O11" s="357" t="str">
        <f>IF(AND('MAPA DE RIESGOS'!$AP105="Muy Alta",'MAPA DE RIESGOS'!$AR105="Leve"),CONCATENATE("R",'MAPA DE RIESGOS'!$H105,"C",'MAPA DE RIESGOS'!$AF105),"")</f>
        <v/>
      </c>
      <c r="P11" s="357" t="str">
        <f>IF(AND('MAPA DE RIESGOS'!$AP106="Muy Alta",'MAPA DE RIESGOS'!$AR106="Leve"),CONCATENATE("R",'MAPA DE RIESGOS'!$H106,"C",'MAPA DE RIESGOS'!$AF106),"")</f>
        <v/>
      </c>
      <c r="Q11" s="357" t="str">
        <f>IF(AND('MAPA DE RIESGOS'!$AP107="Muy Alta",'MAPA DE RIESGOS'!$AR107="Leve"),CONCATENATE("R",'MAPA DE RIESGOS'!$H107,"C",'MAPA DE RIESGOS'!$AF107),"")</f>
        <v/>
      </c>
      <c r="R11" s="357" t="str">
        <f>IF(AND('MAPA DE RIESGOS'!$AP108="Muy Alta",'MAPA DE RIESGOS'!$AR108="Leve"),CONCATENATE("R",'MAPA DE RIESGOS'!$H108,"C",'MAPA DE RIESGOS'!$AF108),"")</f>
        <v/>
      </c>
      <c r="S11" s="357" t="str">
        <f>IF(AND('MAPA DE RIESGOS'!$AP109="Muy Alta",'MAPA DE RIESGOS'!$AR109="Leve"),CONCATENATE("R",'MAPA DE RIESGOS'!$H109,"C",'MAPA DE RIESGOS'!$AF109),"")</f>
        <v/>
      </c>
      <c r="T11" s="357" t="str">
        <f>IF(AND('MAPA DE RIESGOS'!$AP110="Muy Alta",'MAPA DE RIESGOS'!$AR110="Leve"),CONCATENATE("R",'MAPA DE RIESGOS'!$H110,"C",'MAPA DE RIESGOS'!$AF110),"")</f>
        <v/>
      </c>
      <c r="U11" s="357" t="str">
        <f>IF(AND('MAPA DE RIESGOS'!$AP111="Muy Alta",'MAPA DE RIESGOS'!$AR111="Leve"),CONCATENATE("R",'MAPA DE RIESGOS'!$H111,"C",'MAPA DE RIESGOS'!$AF111),"")</f>
        <v/>
      </c>
      <c r="V11" s="357" t="str">
        <f>IF(AND('MAPA DE RIESGOS'!$AP112="Muy Alta",'MAPA DE RIESGOS'!$AR112="Leve"),CONCATENATE("R",'MAPA DE RIESGOS'!$H112,"C",'MAPA DE RIESGOS'!$AF112),"")</f>
        <v/>
      </c>
      <c r="W11" s="357" t="str">
        <f>IF(AND('MAPA DE RIESGOS'!$AP113="Muy Alta",'MAPA DE RIESGOS'!$AR113="Leve"),CONCATENATE("R",'MAPA DE RIESGOS'!$H113,"C",'MAPA DE RIESGOS'!$AF113),"")</f>
        <v/>
      </c>
      <c r="X11" s="357" t="str">
        <f>IF(AND('MAPA DE RIESGOS'!$AP114="Muy Alta",'MAPA DE RIESGOS'!$AR114="Leve"),CONCATENATE("R",'MAPA DE RIESGOS'!$H114,"C",'MAPA DE RIESGOS'!$AF114),"")</f>
        <v/>
      </c>
      <c r="Y11" s="357" t="str">
        <f>IF(AND('MAPA DE RIESGOS'!$AP115="Muy Alta",'MAPA DE RIESGOS'!$AR115="Leve"),CONCATENATE("R",'MAPA DE RIESGOS'!$H115,"C",'MAPA DE RIESGOS'!$AF115),"")</f>
        <v/>
      </c>
      <c r="Z11" s="357" t="str">
        <f>IF(AND('MAPA DE RIESGOS'!$AP116="Muy Alta",'MAPA DE RIESGOS'!$AR116="Leve"),CONCATENATE("R",'MAPA DE RIESGOS'!$H116,"C",'MAPA DE RIESGOS'!$AF116),"")</f>
        <v/>
      </c>
      <c r="AA11" s="358" t="str">
        <f>IF(AND('MAPA DE RIESGOS'!$AP117="Muy Alta",'MAPA DE RIESGOS'!$AR117="Leve"),CONCATENATE("R",'MAPA DE RIESGOS'!$H117,"C",'MAPA DE RIESGOS'!$AF117),"")</f>
        <v/>
      </c>
      <c r="AB11" s="356" t="str">
        <f>IF(AND('MAPA DE RIESGOS'!$AP100="Muy Alta",'MAPA DE RIESGOS'!$AR100="Menor"),CONCATENATE("R",'MAPA DE RIESGOS'!$H100,"C",'MAPA DE RIESGOS'!$AF100),"")</f>
        <v/>
      </c>
      <c r="AC11" s="357" t="str">
        <f>IF(AND('MAPA DE RIESGOS'!$AP101="Muy Alta",'MAPA DE RIESGOS'!$AR101="Menor"),CONCATENATE("R",'MAPA DE RIESGOS'!$H101,"C",'MAPA DE RIESGOS'!$AF101),"")</f>
        <v/>
      </c>
      <c r="AD11" s="357" t="str">
        <f>IF(AND('MAPA DE RIESGOS'!$AP102="Muy Alta",'MAPA DE RIESGOS'!$AR102="Menor"),CONCATENATE("R",'MAPA DE RIESGOS'!$H102,"C",'MAPA DE RIESGOS'!$AF102),"")</f>
        <v/>
      </c>
      <c r="AE11" s="357" t="str">
        <f>IF(AND('MAPA DE RIESGOS'!$AP103="Muy Alta",'MAPA DE RIESGOS'!$AR103="Menor"),CONCATENATE("R",'MAPA DE RIESGOS'!$H103,"C",'MAPA DE RIESGOS'!$AF103),"")</f>
        <v/>
      </c>
      <c r="AF11" s="357" t="str">
        <f>IF(AND('MAPA DE RIESGOS'!$AP104="Muy Alta",'MAPA DE RIESGOS'!$AR104="Menor"),CONCATENATE("R",'MAPA DE RIESGOS'!$H104,"C",'MAPA DE RIESGOS'!$AF104),"")</f>
        <v/>
      </c>
      <c r="AG11" s="357" t="str">
        <f>IF(AND('MAPA DE RIESGOS'!$AP105="Muy Alta",'MAPA DE RIESGOS'!$AR105="Menor"),CONCATENATE("R",'MAPA DE RIESGOS'!$H105,"C",'MAPA DE RIESGOS'!$AF105),"")</f>
        <v/>
      </c>
      <c r="AH11" s="357" t="str">
        <f>IF(AND('MAPA DE RIESGOS'!$AP106="Muy Alta",'MAPA DE RIESGOS'!$AR106="Menor"),CONCATENATE("R",'MAPA DE RIESGOS'!$H106,"C",'MAPA DE RIESGOS'!$AF106),"")</f>
        <v/>
      </c>
      <c r="AI11" s="357" t="str">
        <f>IF(AND('MAPA DE RIESGOS'!$AP107="Muy Alta",'MAPA DE RIESGOS'!$AR107="Menor"),CONCATENATE("R",'MAPA DE RIESGOS'!$H107,"C",'MAPA DE RIESGOS'!$AF107),"")</f>
        <v/>
      </c>
      <c r="AJ11" s="357" t="str">
        <f>IF(AND('MAPA DE RIESGOS'!$AP108="Muy Alta",'MAPA DE RIESGOS'!$AR108="Menor"),CONCATENATE("R",'MAPA DE RIESGOS'!$H108,"C",'MAPA DE RIESGOS'!$AF108),"")</f>
        <v/>
      </c>
      <c r="AK11" s="357" t="str">
        <f>IF(AND('MAPA DE RIESGOS'!$AP109="Muy Alta",'MAPA DE RIESGOS'!$AR109="Menor"),CONCATENATE("R",'MAPA DE RIESGOS'!$H109,"C",'MAPA DE RIESGOS'!$AF109),"")</f>
        <v/>
      </c>
      <c r="AL11" s="357" t="str">
        <f>IF(AND('MAPA DE RIESGOS'!$AP110="Muy Alta",'MAPA DE RIESGOS'!$AR110="Menor"),CONCATENATE("R",'MAPA DE RIESGOS'!$H110,"C",'MAPA DE RIESGOS'!$AF110),"")</f>
        <v/>
      </c>
      <c r="AM11" s="357" t="str">
        <f>IF(AND('MAPA DE RIESGOS'!$AP111="Muy Alta",'MAPA DE RIESGOS'!$AR111="Menor"),CONCATENATE("R",'MAPA DE RIESGOS'!$H111,"C",'MAPA DE RIESGOS'!$AF111),"")</f>
        <v/>
      </c>
      <c r="AN11" s="357" t="str">
        <f>IF(AND('MAPA DE RIESGOS'!$AP112="Muy Alta",'MAPA DE RIESGOS'!$AR112="Menor"),CONCATENATE("R",'MAPA DE RIESGOS'!$H112,"C",'MAPA DE RIESGOS'!$AF112),"")</f>
        <v/>
      </c>
      <c r="AO11" s="357" t="str">
        <f>IF(AND('MAPA DE RIESGOS'!$AP113="Muy Alta",'MAPA DE RIESGOS'!$AR113="Menor"),CONCATENATE("R",'MAPA DE RIESGOS'!$H113,"C",'MAPA DE RIESGOS'!$AF113),"")</f>
        <v/>
      </c>
      <c r="AP11" s="357" t="str">
        <f>IF(AND('MAPA DE RIESGOS'!$AP114="Muy Alta",'MAPA DE RIESGOS'!$AR114="Menor"),CONCATENATE("R",'MAPA DE RIESGOS'!$H114,"C",'MAPA DE RIESGOS'!$AF114),"")</f>
        <v/>
      </c>
      <c r="AQ11" s="357" t="str">
        <f>IF(AND('MAPA DE RIESGOS'!$AP115="Muy Alta",'MAPA DE RIESGOS'!$AR115="Menor"),CONCATENATE("R",'MAPA DE RIESGOS'!$H115,"C",'MAPA DE RIESGOS'!$AF115),"")</f>
        <v/>
      </c>
      <c r="AR11" s="357" t="str">
        <f>IF(AND('MAPA DE RIESGOS'!$AP116="Muy Alta",'MAPA DE RIESGOS'!$AR116="Menor"),CONCATENATE("R",'MAPA DE RIESGOS'!$H116,"C",'MAPA DE RIESGOS'!$AF116),"")</f>
        <v/>
      </c>
      <c r="AS11" s="358" t="str">
        <f>IF(AND('MAPA DE RIESGOS'!$AP117="Muy Alta",'MAPA DE RIESGOS'!$AR117="Menor"),CONCATENATE("R",'MAPA DE RIESGOS'!$H117,"C",'MAPA DE RIESGOS'!$AF117),"")</f>
        <v/>
      </c>
      <c r="AT11" s="356" t="str">
        <f>IF(AND('MAPA DE RIESGOS'!$AP100="Muy Alta",'MAPA DE RIESGOS'!$AR100="Moderado"),CONCATENATE("R",'MAPA DE RIESGOS'!$H100,"C",'MAPA DE RIESGOS'!$AF100),"")</f>
        <v/>
      </c>
      <c r="AU11" s="357" t="str">
        <f>IF(AND('MAPA DE RIESGOS'!$AP101="Muy Alta",'MAPA DE RIESGOS'!$AR101="Moderado"),CONCATENATE("R",'MAPA DE RIESGOS'!$H101,"C",'MAPA DE RIESGOS'!$AF101),"")</f>
        <v/>
      </c>
      <c r="AV11" s="357" t="str">
        <f>IF(AND('MAPA DE RIESGOS'!$AP102="Muy Alta",'MAPA DE RIESGOS'!$AR102="Moderado"),CONCATENATE("R",'MAPA DE RIESGOS'!$H102,"C",'MAPA DE RIESGOS'!$AF102),"")</f>
        <v/>
      </c>
      <c r="AW11" s="357" t="str">
        <f>IF(AND('MAPA DE RIESGOS'!$AP103="Muy Alta",'MAPA DE RIESGOS'!$AR103="Moderado"),CONCATENATE("R",'MAPA DE RIESGOS'!$H103,"C",'MAPA DE RIESGOS'!$AF103),"")</f>
        <v/>
      </c>
      <c r="AX11" s="357" t="str">
        <f>IF(AND('MAPA DE RIESGOS'!$AP104="Muy Alta",'MAPA DE RIESGOS'!$AR104="Moderado"),CONCATENATE("R",'MAPA DE RIESGOS'!$H104,"C",'MAPA DE RIESGOS'!$AF104),"")</f>
        <v/>
      </c>
      <c r="AY11" s="357" t="str">
        <f>IF(AND('MAPA DE RIESGOS'!$AP105="Muy Alta",'MAPA DE RIESGOS'!$AR105="Moderado"),CONCATENATE("R",'MAPA DE RIESGOS'!$H105,"C",'MAPA DE RIESGOS'!$AF105),"")</f>
        <v/>
      </c>
      <c r="AZ11" s="357" t="str">
        <f>IF(AND('MAPA DE RIESGOS'!$AP106="Muy Alta",'MAPA DE RIESGOS'!$AR106="Moderado"),CONCATENATE("R",'MAPA DE RIESGOS'!$H106,"C",'MAPA DE RIESGOS'!$AF106),"")</f>
        <v/>
      </c>
      <c r="BA11" s="357" t="str">
        <f>IF(AND('MAPA DE RIESGOS'!$AP107="Muy Alta",'MAPA DE RIESGOS'!$AR107="Moderado"),CONCATENATE("R",'MAPA DE RIESGOS'!$H107,"C",'MAPA DE RIESGOS'!$AF107),"")</f>
        <v/>
      </c>
      <c r="BB11" s="357" t="str">
        <f>IF(AND('MAPA DE RIESGOS'!$AP108="Muy Alta",'MAPA DE RIESGOS'!$AR108="Moderado"),CONCATENATE("R",'MAPA DE RIESGOS'!$H108,"C",'MAPA DE RIESGOS'!$AF108),"")</f>
        <v/>
      </c>
      <c r="BC11" s="357" t="str">
        <f>IF(AND('MAPA DE RIESGOS'!$AP109="Muy Alta",'MAPA DE RIESGOS'!$AR109="Moderado"),CONCATENATE("R",'MAPA DE RIESGOS'!$H109,"C",'MAPA DE RIESGOS'!$AF109),"")</f>
        <v/>
      </c>
      <c r="BD11" s="357" t="str">
        <f>IF(AND('MAPA DE RIESGOS'!$AP110="Muy Alta",'MAPA DE RIESGOS'!$AR110="Moderado"),CONCATENATE("R",'MAPA DE RIESGOS'!$H110,"C",'MAPA DE RIESGOS'!$AF110),"")</f>
        <v/>
      </c>
      <c r="BE11" s="357" t="str">
        <f>IF(AND('MAPA DE RIESGOS'!$AP111="Muy Alta",'MAPA DE RIESGOS'!$AR111="Moderado"),CONCATENATE("R",'MAPA DE RIESGOS'!$H111,"C",'MAPA DE RIESGOS'!$AF111),"")</f>
        <v/>
      </c>
      <c r="BF11" s="357" t="str">
        <f>IF(AND('MAPA DE RIESGOS'!$AP112="Muy Alta",'MAPA DE RIESGOS'!$AR112="Moderado"),CONCATENATE("R",'MAPA DE RIESGOS'!$H112,"C",'MAPA DE RIESGOS'!$AF112),"")</f>
        <v/>
      </c>
      <c r="BG11" s="357" t="str">
        <f>IF(AND('MAPA DE RIESGOS'!$AP113="Muy Alta",'MAPA DE RIESGOS'!$AR113="Moderado"),CONCATENATE("R",'MAPA DE RIESGOS'!$H113,"C",'MAPA DE RIESGOS'!$AF113),"")</f>
        <v/>
      </c>
      <c r="BH11" s="357" t="str">
        <f>IF(AND('MAPA DE RIESGOS'!$AP114="Muy Alta",'MAPA DE RIESGOS'!$AR114="Moderado"),CONCATENATE("R",'MAPA DE RIESGOS'!$H114,"C",'MAPA DE RIESGOS'!$AF114),"")</f>
        <v/>
      </c>
      <c r="BI11" s="357" t="str">
        <f>IF(AND('MAPA DE RIESGOS'!$AP115="Muy Alta",'MAPA DE RIESGOS'!$AR115="Moderado"),CONCATENATE("R",'MAPA DE RIESGOS'!$H115,"C",'MAPA DE RIESGOS'!$AF115),"")</f>
        <v/>
      </c>
      <c r="BJ11" s="357" t="str">
        <f>IF(AND('MAPA DE RIESGOS'!$AP116="Muy Alta",'MAPA DE RIESGOS'!$AR116="Moderado"),CONCATENATE("R",'MAPA DE RIESGOS'!$H116,"C",'MAPA DE RIESGOS'!$AF116),"")</f>
        <v/>
      </c>
      <c r="BK11" s="358" t="str">
        <f>IF(AND('MAPA DE RIESGOS'!$AP117="Muy Alta",'MAPA DE RIESGOS'!$AR117="Moderado"),CONCATENATE("R",'MAPA DE RIESGOS'!$H117,"C",'MAPA DE RIESGOS'!$AF117),"")</f>
        <v/>
      </c>
      <c r="BL11" s="356" t="str">
        <f>IF(AND('MAPA DE RIESGOS'!$AP100="Muy Alta",'MAPA DE RIESGOS'!$AR100="Mayor"),CONCATENATE("R",'MAPA DE RIESGOS'!$H100,"C",'MAPA DE RIESGOS'!$AF100),"")</f>
        <v/>
      </c>
      <c r="BM11" s="357" t="str">
        <f>IF(AND('MAPA DE RIESGOS'!$AP101="Muy Alta",'MAPA DE RIESGOS'!$AR101="Mayor"),CONCATENATE("R",'MAPA DE RIESGOS'!$H101,"C",'MAPA DE RIESGOS'!$AF101),"")</f>
        <v/>
      </c>
      <c r="BN11" s="357" t="str">
        <f>IF(AND('MAPA DE RIESGOS'!$AP102="Muy Alta",'MAPA DE RIESGOS'!$AR102="Mayor"),CONCATENATE("R",'MAPA DE RIESGOS'!$H102,"C",'MAPA DE RIESGOS'!$AF102),"")</f>
        <v/>
      </c>
      <c r="BO11" s="357" t="str">
        <f>IF(AND('MAPA DE RIESGOS'!$AP103="Muy Alta",'MAPA DE RIESGOS'!$AR103="Mayor"),CONCATENATE("R",'MAPA DE RIESGOS'!$H103,"C",'MAPA DE RIESGOS'!$AF103),"")</f>
        <v/>
      </c>
      <c r="BP11" s="357" t="str">
        <f>IF(AND('MAPA DE RIESGOS'!$AP104="Muy Alta",'MAPA DE RIESGOS'!$AR104="Mayor"),CONCATENATE("R",'MAPA DE RIESGOS'!$H104,"C",'MAPA DE RIESGOS'!$AF104),"")</f>
        <v/>
      </c>
      <c r="BQ11" s="357" t="str">
        <f>IF(AND('MAPA DE RIESGOS'!$AP105="Muy Alta",'MAPA DE RIESGOS'!$AR105="Mayor"),CONCATENATE("R",'MAPA DE RIESGOS'!$H105,"C",'MAPA DE RIESGOS'!$AF105),"")</f>
        <v/>
      </c>
      <c r="BR11" s="357" t="str">
        <f>IF(AND('MAPA DE RIESGOS'!$AP106="Muy Alta",'MAPA DE RIESGOS'!$AR106="Mayor"),CONCATENATE("R",'MAPA DE RIESGOS'!$H106,"C",'MAPA DE RIESGOS'!$AF106),"")</f>
        <v/>
      </c>
      <c r="BS11" s="357" t="str">
        <f>IF(AND('MAPA DE RIESGOS'!$AP107="Muy Alta",'MAPA DE RIESGOS'!$AR107="Mayor"),CONCATENATE("R",'MAPA DE RIESGOS'!$H107,"C",'MAPA DE RIESGOS'!$AF107),"")</f>
        <v/>
      </c>
      <c r="BT11" s="357" t="str">
        <f>IF(AND('MAPA DE RIESGOS'!$AP108="Muy Alta",'MAPA DE RIESGOS'!$AR108="Mayor"),CONCATENATE("R",'MAPA DE RIESGOS'!$H108,"C",'MAPA DE RIESGOS'!$AF108),"")</f>
        <v/>
      </c>
      <c r="BU11" s="357" t="str">
        <f>IF(AND('MAPA DE RIESGOS'!$AP109="Muy Alta",'MAPA DE RIESGOS'!$AR109="Mayor"),CONCATENATE("R",'MAPA DE RIESGOS'!$H109,"C",'MAPA DE RIESGOS'!$AF109),"")</f>
        <v/>
      </c>
      <c r="BV11" s="357" t="str">
        <f>IF(AND('MAPA DE RIESGOS'!$AP110="Muy Alta",'MAPA DE RIESGOS'!$AR110="Mayor"),CONCATENATE("R",'MAPA DE RIESGOS'!$H110,"C",'MAPA DE RIESGOS'!$AF110),"")</f>
        <v/>
      </c>
      <c r="BW11" s="357" t="str">
        <f>IF(AND('MAPA DE RIESGOS'!$AP111="Muy Alta",'MAPA DE RIESGOS'!$AR111="Mayor"),CONCATENATE("R",'MAPA DE RIESGOS'!$H111,"C",'MAPA DE RIESGOS'!$AF111),"")</f>
        <v/>
      </c>
      <c r="BX11" s="357" t="str">
        <f>IF(AND('MAPA DE RIESGOS'!$AP112="Muy Alta",'MAPA DE RIESGOS'!$AR112="Mayor"),CONCATENATE("R",'MAPA DE RIESGOS'!$H112,"C",'MAPA DE RIESGOS'!$AF112),"")</f>
        <v/>
      </c>
      <c r="BY11" s="357" t="str">
        <f>IF(AND('MAPA DE RIESGOS'!$AP113="Muy Alta",'MAPA DE RIESGOS'!$AR113="Mayor"),CONCATENATE("R",'MAPA DE RIESGOS'!$H113,"C",'MAPA DE RIESGOS'!$AF113),"")</f>
        <v/>
      </c>
      <c r="BZ11" s="357" t="str">
        <f>IF(AND('MAPA DE RIESGOS'!$AP114="Muy Alta",'MAPA DE RIESGOS'!$AR114="Mayor"),CONCATENATE("R",'MAPA DE RIESGOS'!$H114,"C",'MAPA DE RIESGOS'!$AF114),"")</f>
        <v/>
      </c>
      <c r="CA11" s="357" t="str">
        <f>IF(AND('MAPA DE RIESGOS'!$AP115="Muy Alta",'MAPA DE RIESGOS'!$AR115="Mayor"),CONCATENATE("R",'MAPA DE RIESGOS'!$H115,"C",'MAPA DE RIESGOS'!$AF115),"")</f>
        <v/>
      </c>
      <c r="CB11" s="357" t="str">
        <f>IF(AND('MAPA DE RIESGOS'!$AP116="Muy Alta",'MAPA DE RIESGOS'!$AR116="Mayor"),CONCATENATE("R",'MAPA DE RIESGOS'!$H116,"C",'MAPA DE RIESGOS'!$AF116),"")</f>
        <v/>
      </c>
      <c r="CC11" s="358" t="str">
        <f>IF(AND('MAPA DE RIESGOS'!$AP117="Muy Alta",'MAPA DE RIESGOS'!$AR117="Mayor"),CONCATENATE("R",'MAPA DE RIESGOS'!$H117,"C",'MAPA DE RIESGOS'!$AF117),"")</f>
        <v/>
      </c>
      <c r="CD11" s="359" t="str">
        <f>IF(AND('MAPA DE RIESGOS'!$AP100="Muy Alta",'MAPA DE RIESGOS'!$AR100="Catastrófico"),CONCATENATE("R",'MAPA DE RIESGOS'!$H100,"C",'MAPA DE RIESGOS'!$AF100),"")</f>
        <v/>
      </c>
      <c r="CE11" s="359" t="str">
        <f>IF(AND('MAPA DE RIESGOS'!$AP101="Muy Alta",'MAPA DE RIESGOS'!$AR101="Catastrófico"),CONCATENATE("R",'MAPA DE RIESGOS'!$H101,"C",'MAPA DE RIESGOS'!$AF101),"")</f>
        <v/>
      </c>
      <c r="CF11" s="359" t="str">
        <f>IF(AND('MAPA DE RIESGOS'!$AP102="Muy Alta",'MAPA DE RIESGOS'!$AR102="Catastrófico"),CONCATENATE("R",'MAPA DE RIESGOS'!$H102,"C",'MAPA DE RIESGOS'!$AF102),"")</f>
        <v/>
      </c>
      <c r="CG11" s="359" t="str">
        <f>IF(AND('MAPA DE RIESGOS'!$AP103="Muy Alta",'MAPA DE RIESGOS'!$AR103="Catastrófico"),CONCATENATE("R",'MAPA DE RIESGOS'!$H103,"C",'MAPA DE RIESGOS'!$AF103),"")</f>
        <v/>
      </c>
      <c r="CH11" s="359" t="str">
        <f>IF(AND('MAPA DE RIESGOS'!$AP104="Muy Alta",'MAPA DE RIESGOS'!$AR104="Catastrófico"),CONCATENATE("R",'MAPA DE RIESGOS'!$H104,"C",'MAPA DE RIESGOS'!$AF104),"")</f>
        <v/>
      </c>
      <c r="CI11" s="359" t="str">
        <f>IF(AND('MAPA DE RIESGOS'!$AP105="Muy Alta",'MAPA DE RIESGOS'!$AR105="Catastrófico"),CONCATENATE("R",'MAPA DE RIESGOS'!$H105,"C",'MAPA DE RIESGOS'!$AF105),"")</f>
        <v/>
      </c>
      <c r="CJ11" s="359" t="str">
        <f>IF(AND('MAPA DE RIESGOS'!$AP106="Muy Alta",'MAPA DE RIESGOS'!$AR106="Catastrófico"),CONCATENATE("R",'MAPA DE RIESGOS'!$H106,"C",'MAPA DE RIESGOS'!$AF106),"")</f>
        <v/>
      </c>
      <c r="CK11" s="359" t="str">
        <f>IF(AND('MAPA DE RIESGOS'!$AP107="Muy Alta",'MAPA DE RIESGOS'!$AR107="Catastrófico"),CONCATENATE("R",'MAPA DE RIESGOS'!$H107,"C",'MAPA DE RIESGOS'!$AF107),"")</f>
        <v/>
      </c>
      <c r="CL11" s="359" t="str">
        <f>IF(AND('MAPA DE RIESGOS'!$AP108="Muy Alta",'MAPA DE RIESGOS'!$AR108="Catastrófico"),CONCATENATE("R",'MAPA DE RIESGOS'!$H108,"C",'MAPA DE RIESGOS'!$AF108),"")</f>
        <v/>
      </c>
      <c r="CM11" s="359" t="str">
        <f>IF(AND('MAPA DE RIESGOS'!$AP109="Muy Alta",'MAPA DE RIESGOS'!$AR109="Catastrófico"),CONCATENATE("R",'MAPA DE RIESGOS'!$H109,"C",'MAPA DE RIESGOS'!$AF109),"")</f>
        <v/>
      </c>
      <c r="CN11" s="359" t="str">
        <f>IF(AND('MAPA DE RIESGOS'!$AP110="Muy Alta",'MAPA DE RIESGOS'!$AR110="Catastrófico"),CONCATENATE("R",'MAPA DE RIESGOS'!$H110,"C",'MAPA DE RIESGOS'!$AF110),"")</f>
        <v/>
      </c>
      <c r="CO11" s="359" t="str">
        <f>IF(AND('MAPA DE RIESGOS'!$AP111="Muy Alta",'MAPA DE RIESGOS'!$AR111="Catastrófico"),CONCATENATE("R",'MAPA DE RIESGOS'!$H111,"C",'MAPA DE RIESGOS'!$AF111),"")</f>
        <v/>
      </c>
      <c r="CP11" s="359" t="str">
        <f>IF(AND('MAPA DE RIESGOS'!$AP112="Muy Alta",'MAPA DE RIESGOS'!$AR112="Catastrófico"),CONCATENATE("R",'MAPA DE RIESGOS'!$H112,"C",'MAPA DE RIESGOS'!$AF112),"")</f>
        <v/>
      </c>
      <c r="CQ11" s="359" t="str">
        <f>IF(AND('MAPA DE RIESGOS'!$AP113="Muy Alta",'MAPA DE RIESGOS'!$AR113="Catastrófico"),CONCATENATE("R",'MAPA DE RIESGOS'!$H113,"C",'MAPA DE RIESGOS'!$AF113),"")</f>
        <v/>
      </c>
      <c r="CR11" s="359" t="str">
        <f>IF(AND('MAPA DE RIESGOS'!$AP114="Muy Alta",'MAPA DE RIESGOS'!$AR114="Catastrófico"),CONCATENATE("R",'MAPA DE RIESGOS'!$H114,"C",'MAPA DE RIESGOS'!$AF114),"")</f>
        <v/>
      </c>
      <c r="CS11" s="359" t="str">
        <f>IF(AND('MAPA DE RIESGOS'!$AP115="Muy Alta",'MAPA DE RIESGOS'!$AR115="Catastrófico"),CONCATENATE("R",'MAPA DE RIESGOS'!$H115,"C",'MAPA DE RIESGOS'!$AF115),"")</f>
        <v/>
      </c>
      <c r="CT11" s="359" t="str">
        <f>IF(AND('MAPA DE RIESGOS'!$AP116="Muy Alta",'MAPA DE RIESGOS'!$AR116="Catastrófico"),CONCATENATE("R",'MAPA DE RIESGOS'!$H116,"C",'MAPA DE RIESGOS'!$AF116),"")</f>
        <v/>
      </c>
      <c r="CU11" s="360" t="str">
        <f>IF(AND('MAPA DE RIESGOS'!$AP117="Muy Alta",'MAPA DE RIESGOS'!$AR117="Catastrófico"),CONCATENATE("R",'MAPA DE RIESGOS'!$H117,"C",'MAPA DE RIESGOS'!$AF117),"")</f>
        <v/>
      </c>
      <c r="CV11" s="67"/>
      <c r="CW11" s="750"/>
      <c r="CX11" s="751"/>
      <c r="CY11" s="751"/>
      <c r="CZ11" s="751"/>
      <c r="DA11" s="751"/>
      <c r="DB11" s="752"/>
    </row>
    <row r="12" spans="2:106" ht="32.5" customHeight="1">
      <c r="B12" s="770"/>
      <c r="C12" s="770"/>
      <c r="D12" s="771"/>
      <c r="E12" s="741"/>
      <c r="F12" s="742"/>
      <c r="G12" s="742"/>
      <c r="H12" s="742"/>
      <c r="I12" s="743"/>
      <c r="J12" s="356" t="str">
        <f>IF(AND('MAPA DE RIESGOS'!$AP118="Muy Alta",'MAPA DE RIESGOS'!$AR118="Leve"),CONCATENATE("R",'MAPA DE RIESGOS'!$H118,"C",'MAPA DE RIESGOS'!$AF118),"")</f>
        <v/>
      </c>
      <c r="K12" s="357" t="str">
        <f>IF(AND('MAPA DE RIESGOS'!$AP119="Muy Alta",'MAPA DE RIESGOS'!$AR119="Leve"),CONCATENATE("R",'MAPA DE RIESGOS'!$H119,"C",'MAPA DE RIESGOS'!$AF119),"")</f>
        <v/>
      </c>
      <c r="L12" s="357" t="str">
        <f>IF(AND('MAPA DE RIESGOS'!$AP120="Muy Alta",'MAPA DE RIESGOS'!$AR120="Leve"),CONCATENATE("R",'MAPA DE RIESGOS'!$H120,"C",'MAPA DE RIESGOS'!$AF120),"")</f>
        <v/>
      </c>
      <c r="M12" s="357" t="str">
        <f>IF(AND('MAPA DE RIESGOS'!$AP121="Muy Alta",'MAPA DE RIESGOS'!$AR121="Leve"),CONCATENATE("R",'MAPA DE RIESGOS'!$H121,"C",'MAPA DE RIESGOS'!$AF121),"")</f>
        <v/>
      </c>
      <c r="N12" s="357" t="str">
        <f>IF(AND('MAPA DE RIESGOS'!$AP122="Muy Alta",'MAPA DE RIESGOS'!$AR122="Leve"),CONCATENATE("R",'MAPA DE RIESGOS'!$H122,"C",'MAPA DE RIESGOS'!$AF122),"")</f>
        <v/>
      </c>
      <c r="O12" s="357" t="str">
        <f>IF(AND('MAPA DE RIESGOS'!$AP123="Muy Alta",'MAPA DE RIESGOS'!$AR123="Leve"),CONCATENATE("R",'MAPA DE RIESGOS'!$H123,"C",'MAPA DE RIESGOS'!$AF123),"")</f>
        <v/>
      </c>
      <c r="P12" s="357" t="str">
        <f>IF(AND('MAPA DE RIESGOS'!$AP124="Muy Alta",'MAPA DE RIESGOS'!$AR124="Leve"),CONCATENATE("R",'MAPA DE RIESGOS'!$H124,"C",'MAPA DE RIESGOS'!$AF124),"")</f>
        <v/>
      </c>
      <c r="Q12" s="357" t="str">
        <f>IF(AND('MAPA DE RIESGOS'!$AP125="Muy Alta",'MAPA DE RIESGOS'!$AR125="Leve"),CONCATENATE("R",'MAPA DE RIESGOS'!$H125,"C",'MAPA DE RIESGOS'!$AF125),"")</f>
        <v/>
      </c>
      <c r="R12" s="357" t="str">
        <f>IF(AND('MAPA DE RIESGOS'!$AP126="Muy Alta",'MAPA DE RIESGOS'!$AR126="Leve"),CONCATENATE("R",'MAPA DE RIESGOS'!$H126,"C",'MAPA DE RIESGOS'!$AF126),"")</f>
        <v/>
      </c>
      <c r="S12" s="357" t="str">
        <f>IF(AND('MAPA DE RIESGOS'!$AP127="Muy Alta",'MAPA DE RIESGOS'!$AR127="Leve"),CONCATENATE("R",'MAPA DE RIESGOS'!$H127,"C",'MAPA DE RIESGOS'!$AF127),"")</f>
        <v/>
      </c>
      <c r="T12" s="357" t="str">
        <f>IF(AND('MAPA DE RIESGOS'!$AP128="Muy Alta",'MAPA DE RIESGOS'!$AR128="Leve"),CONCATENATE("R",'MAPA DE RIESGOS'!$H128,"C",'MAPA DE RIESGOS'!$AF128),"")</f>
        <v/>
      </c>
      <c r="U12" s="357" t="str">
        <f>IF(AND('MAPA DE RIESGOS'!$AP129="Muy Alta",'MAPA DE RIESGOS'!$AR129="Leve"),CONCATENATE("R",'MAPA DE RIESGOS'!$H129,"C",'MAPA DE RIESGOS'!$AF129),"")</f>
        <v/>
      </c>
      <c r="V12" s="357" t="str">
        <f>IF(AND('MAPA DE RIESGOS'!$AP136="Muy Alta",'MAPA DE RIESGOS'!$AR136="Leve"),CONCATENATE("R",'MAPA DE RIESGOS'!$H136,"C",'MAPA DE RIESGOS'!$AF136),"")</f>
        <v/>
      </c>
      <c r="W12" s="357" t="str">
        <f>IF(AND('MAPA DE RIESGOS'!$AP137="Muy Alta",'MAPA DE RIESGOS'!$AR137="Leve"),CONCATENATE("R",'MAPA DE RIESGOS'!$H137,"C",'MAPA DE RIESGOS'!$AF137),"")</f>
        <v/>
      </c>
      <c r="X12" s="357" t="str">
        <f>IF(AND('MAPA DE RIESGOS'!$AP138="Muy Alta",'MAPA DE RIESGOS'!$AR138="Leve"),CONCATENATE("R",'MAPA DE RIESGOS'!$H138,"C",'MAPA DE RIESGOS'!$AF138),"")</f>
        <v/>
      </c>
      <c r="Y12" s="357" t="str">
        <f>IF(AND('MAPA DE RIESGOS'!$AP139="Muy Alta",'MAPA DE RIESGOS'!$AR139="Leve"),CONCATENATE("R",'MAPA DE RIESGOS'!$H139,"C",'MAPA DE RIESGOS'!$AF139),"")</f>
        <v/>
      </c>
      <c r="Z12" s="357" t="str">
        <f>IF(AND('MAPA DE RIESGOS'!$AP140="Muy Alta",'MAPA DE RIESGOS'!$AR140="Leve"),CONCATENATE("R",'MAPA DE RIESGOS'!$H140,"C",'MAPA DE RIESGOS'!$AF140),"")</f>
        <v/>
      </c>
      <c r="AA12" s="358" t="str">
        <f>IF(AND('MAPA DE RIESGOS'!$AP141="Muy Alta",'MAPA DE RIESGOS'!$AR141="Leve"),CONCATENATE("R",'MAPA DE RIESGOS'!$H141,"C",'MAPA DE RIESGOS'!$AF141),"")</f>
        <v/>
      </c>
      <c r="AB12" s="356" t="str">
        <f>IF(AND('MAPA DE RIESGOS'!$AP118="Muy Alta",'MAPA DE RIESGOS'!$AR118="Menor"),CONCATENATE("R",'MAPA DE RIESGOS'!$H118,"C",'MAPA DE RIESGOS'!$AF118),"")</f>
        <v/>
      </c>
      <c r="AC12" s="357" t="str">
        <f>IF(AND('MAPA DE RIESGOS'!$AP119="Muy Alta",'MAPA DE RIESGOS'!$AR119="Menor"),CONCATENATE("R",'MAPA DE RIESGOS'!$H119,"C",'MAPA DE RIESGOS'!$AF119),"")</f>
        <v/>
      </c>
      <c r="AD12" s="357" t="str">
        <f>IF(AND('MAPA DE RIESGOS'!$AP120="Muy Alta",'MAPA DE RIESGOS'!$AR120="Menor"),CONCATENATE("R",'MAPA DE RIESGOS'!$H120,"C",'MAPA DE RIESGOS'!$AF120),"")</f>
        <v/>
      </c>
      <c r="AE12" s="357" t="str">
        <f>IF(AND('MAPA DE RIESGOS'!$AP121="Muy Alta",'MAPA DE RIESGOS'!$AR121="Menor"),CONCATENATE("R",'MAPA DE RIESGOS'!$H121,"C",'MAPA DE RIESGOS'!$AF121),"")</f>
        <v/>
      </c>
      <c r="AF12" s="357" t="str">
        <f>IF(AND('MAPA DE RIESGOS'!$AP122="Muy Alta",'MAPA DE RIESGOS'!$AR122="Menor"),CONCATENATE("R",'MAPA DE RIESGOS'!$H122,"C",'MAPA DE RIESGOS'!$AF122),"")</f>
        <v/>
      </c>
      <c r="AG12" s="357" t="str">
        <f>IF(AND('MAPA DE RIESGOS'!$AP123="Muy Alta",'MAPA DE RIESGOS'!$AR123="Menor"),CONCATENATE("R",'MAPA DE RIESGOS'!$H123,"C",'MAPA DE RIESGOS'!$AF123),"")</f>
        <v/>
      </c>
      <c r="AH12" s="357" t="str">
        <f>IF(AND('MAPA DE RIESGOS'!$AP124="Muy Alta",'MAPA DE RIESGOS'!$AR124="Menor"),CONCATENATE("R",'MAPA DE RIESGOS'!$H124,"C",'MAPA DE RIESGOS'!$AF124),"")</f>
        <v/>
      </c>
      <c r="AI12" s="357" t="str">
        <f>IF(AND('MAPA DE RIESGOS'!$AP125="Muy Alta",'MAPA DE RIESGOS'!$AR125="Menor"),CONCATENATE("R",'MAPA DE RIESGOS'!$H125,"C",'MAPA DE RIESGOS'!$AF125),"")</f>
        <v/>
      </c>
      <c r="AJ12" s="357" t="str">
        <f>IF(AND('MAPA DE RIESGOS'!$AP126="Muy Alta",'MAPA DE RIESGOS'!$AR126="Menor"),CONCATENATE("R",'MAPA DE RIESGOS'!$H126,"C",'MAPA DE RIESGOS'!$AF126),"")</f>
        <v/>
      </c>
      <c r="AK12" s="357" t="str">
        <f>IF(AND('MAPA DE RIESGOS'!$AP127="Muy Alta",'MAPA DE RIESGOS'!$AR127="Menor"),CONCATENATE("R",'MAPA DE RIESGOS'!$H127,"C",'MAPA DE RIESGOS'!$AF127),"")</f>
        <v/>
      </c>
      <c r="AL12" s="357" t="str">
        <f>IF(AND('MAPA DE RIESGOS'!$AP128="Muy Alta",'MAPA DE RIESGOS'!$AR128="Menor"),CONCATENATE("R",'MAPA DE RIESGOS'!$H128,"C",'MAPA DE RIESGOS'!$AF128),"")</f>
        <v/>
      </c>
      <c r="AM12" s="357" t="str">
        <f>IF(AND('MAPA DE RIESGOS'!$AP129="Muy Alta",'MAPA DE RIESGOS'!$AR129="Menor"),CONCATENATE("R",'MAPA DE RIESGOS'!$H129,"C",'MAPA DE RIESGOS'!$AF129),"")</f>
        <v/>
      </c>
      <c r="AN12" s="357" t="str">
        <f>IF(AND('MAPA DE RIESGOS'!$AP136="Muy Alta",'MAPA DE RIESGOS'!$AR136="Menor"),CONCATENATE("R",'MAPA DE RIESGOS'!$H136,"C",'MAPA DE RIESGOS'!$AF136),"")</f>
        <v/>
      </c>
      <c r="AO12" s="357" t="str">
        <f>IF(AND('MAPA DE RIESGOS'!$AP137="Muy Alta",'MAPA DE RIESGOS'!$AR137="Menor"),CONCATENATE("R",'MAPA DE RIESGOS'!$H137,"C",'MAPA DE RIESGOS'!$AF137),"")</f>
        <v/>
      </c>
      <c r="AP12" s="357" t="str">
        <f>IF(AND('MAPA DE RIESGOS'!$AP138="Muy Alta",'MAPA DE RIESGOS'!$AR138="Menor"),CONCATENATE("R",'MAPA DE RIESGOS'!$H138,"C",'MAPA DE RIESGOS'!$AF138),"")</f>
        <v/>
      </c>
      <c r="AQ12" s="357" t="str">
        <f>IF(AND('MAPA DE RIESGOS'!$AP139="Muy Alta",'MAPA DE RIESGOS'!$AR139="Menor"),CONCATENATE("R",'MAPA DE RIESGOS'!$H139,"C",'MAPA DE RIESGOS'!$AF139),"")</f>
        <v/>
      </c>
      <c r="AR12" s="357" t="str">
        <f>IF(AND('MAPA DE RIESGOS'!$AP140="Muy Alta",'MAPA DE RIESGOS'!$AR140="Menor"),CONCATENATE("R",'MAPA DE RIESGOS'!$H140,"C",'MAPA DE RIESGOS'!$AF140),"")</f>
        <v/>
      </c>
      <c r="AS12" s="358" t="str">
        <f>IF(AND('MAPA DE RIESGOS'!$AP141="Muy Alta",'MAPA DE RIESGOS'!$AR141="Menor"),CONCATENATE("R",'MAPA DE RIESGOS'!$H141,"C",'MAPA DE RIESGOS'!$AF141),"")</f>
        <v/>
      </c>
      <c r="AT12" s="356" t="str">
        <f>IF(AND('MAPA DE RIESGOS'!$AP118="Muy Alta",'MAPA DE RIESGOS'!$AR118="Moderado"),CONCATENATE("R",'MAPA DE RIESGOS'!$H118,"C",'MAPA DE RIESGOS'!$AF118),"")</f>
        <v/>
      </c>
      <c r="AU12" s="357" t="str">
        <f>IF(AND('MAPA DE RIESGOS'!$AP119="Muy Alta",'MAPA DE RIESGOS'!$AR119="Moderado"),CONCATENATE("R",'MAPA DE RIESGOS'!$H119,"C",'MAPA DE RIESGOS'!$AF119),"")</f>
        <v/>
      </c>
      <c r="AV12" s="357" t="str">
        <f>IF(AND('MAPA DE RIESGOS'!$AP120="Muy Alta",'MAPA DE RIESGOS'!$AR120="Moderado"),CONCATENATE("R",'MAPA DE RIESGOS'!$H120,"C",'MAPA DE RIESGOS'!$AF120),"")</f>
        <v/>
      </c>
      <c r="AW12" s="357" t="str">
        <f>IF(AND('MAPA DE RIESGOS'!$AP121="Muy Alta",'MAPA DE RIESGOS'!$AR121="Moderado"),CONCATENATE("R",'MAPA DE RIESGOS'!$H121,"C",'MAPA DE RIESGOS'!$AF121),"")</f>
        <v/>
      </c>
      <c r="AX12" s="357" t="str">
        <f>IF(AND('MAPA DE RIESGOS'!$AP122="Muy Alta",'MAPA DE RIESGOS'!$AR122="Moderado"),CONCATENATE("R",'MAPA DE RIESGOS'!$H122,"C",'MAPA DE RIESGOS'!$AF122),"")</f>
        <v/>
      </c>
      <c r="AY12" s="357" t="str">
        <f>IF(AND('MAPA DE RIESGOS'!$AP123="Muy Alta",'MAPA DE RIESGOS'!$AR123="Moderado"),CONCATENATE("R",'MAPA DE RIESGOS'!$H123,"C",'MAPA DE RIESGOS'!$AF123),"")</f>
        <v/>
      </c>
      <c r="AZ12" s="357" t="str">
        <f>IF(AND('MAPA DE RIESGOS'!$AP124="Muy Alta",'MAPA DE RIESGOS'!$AR124="Moderado"),CONCATENATE("R",'MAPA DE RIESGOS'!$H124,"C",'MAPA DE RIESGOS'!$AF124),"")</f>
        <v/>
      </c>
      <c r="BA12" s="357" t="str">
        <f>IF(AND('MAPA DE RIESGOS'!$AP125="Muy Alta",'MAPA DE RIESGOS'!$AR125="Moderado"),CONCATENATE("R",'MAPA DE RIESGOS'!$H125,"C",'MAPA DE RIESGOS'!$AF125),"")</f>
        <v/>
      </c>
      <c r="BB12" s="357" t="str">
        <f>IF(AND('MAPA DE RIESGOS'!$AP126="Muy Alta",'MAPA DE RIESGOS'!$AR126="Moderado"),CONCATENATE("R",'MAPA DE RIESGOS'!$H126,"C",'MAPA DE RIESGOS'!$AF126),"")</f>
        <v/>
      </c>
      <c r="BC12" s="357" t="str">
        <f>IF(AND('MAPA DE RIESGOS'!$AP127="Muy Alta",'MAPA DE RIESGOS'!$AR127="Moderado"),CONCATENATE("R",'MAPA DE RIESGOS'!$H127,"C",'MAPA DE RIESGOS'!$AF127),"")</f>
        <v/>
      </c>
      <c r="BD12" s="357" t="str">
        <f>IF(AND('MAPA DE RIESGOS'!$AP128="Muy Alta",'MAPA DE RIESGOS'!$AR128="Moderado"),CONCATENATE("R",'MAPA DE RIESGOS'!$H128,"C",'MAPA DE RIESGOS'!$AF128),"")</f>
        <v/>
      </c>
      <c r="BE12" s="357" t="str">
        <f>IF(AND('MAPA DE RIESGOS'!$AP129="Muy Alta",'MAPA DE RIESGOS'!$AR129="Moderado"),CONCATENATE("R",'MAPA DE RIESGOS'!$H129,"C",'MAPA DE RIESGOS'!$AF129),"")</f>
        <v/>
      </c>
      <c r="BF12" s="357" t="str">
        <f>IF(AND('MAPA DE RIESGOS'!$AP136="Muy Alta",'MAPA DE RIESGOS'!$AR136="Moderado"),CONCATENATE("R",'MAPA DE RIESGOS'!$H136,"C",'MAPA DE RIESGOS'!$AF136),"")</f>
        <v/>
      </c>
      <c r="BG12" s="357" t="str">
        <f>IF(AND('MAPA DE RIESGOS'!$AP137="Muy Alta",'MAPA DE RIESGOS'!$AR137="Moderado"),CONCATENATE("R",'MAPA DE RIESGOS'!$H137,"C",'MAPA DE RIESGOS'!$AF137),"")</f>
        <v/>
      </c>
      <c r="BH12" s="357" t="str">
        <f>IF(AND('MAPA DE RIESGOS'!$AP138="Muy Alta",'MAPA DE RIESGOS'!$AR138="Moderado"),CONCATENATE("R",'MAPA DE RIESGOS'!$H138,"C",'MAPA DE RIESGOS'!$AF138),"")</f>
        <v/>
      </c>
      <c r="BI12" s="357" t="str">
        <f>IF(AND('MAPA DE RIESGOS'!$AP139="Muy Alta",'MAPA DE RIESGOS'!$AR139="Moderado"),CONCATENATE("R",'MAPA DE RIESGOS'!$H139,"C",'MAPA DE RIESGOS'!$AF139),"")</f>
        <v/>
      </c>
      <c r="BJ12" s="357" t="str">
        <f>IF(AND('MAPA DE RIESGOS'!$AP140="Muy Alta",'MAPA DE RIESGOS'!$AR140="Moderado"),CONCATENATE("R",'MAPA DE RIESGOS'!$H140,"C",'MAPA DE RIESGOS'!$AF140),"")</f>
        <v/>
      </c>
      <c r="BK12" s="358" t="str">
        <f>IF(AND('MAPA DE RIESGOS'!$AP141="Muy Alta",'MAPA DE RIESGOS'!$AR141="Moderado"),CONCATENATE("R",'MAPA DE RIESGOS'!$H141,"C",'MAPA DE RIESGOS'!$AF141),"")</f>
        <v/>
      </c>
      <c r="BL12" s="356" t="str">
        <f>IF(AND('MAPA DE RIESGOS'!$AP118="Muy Alta",'MAPA DE RIESGOS'!$AR118="Mayor"),CONCATENATE("R",'MAPA DE RIESGOS'!$H118,"C",'MAPA DE RIESGOS'!$AF118),"")</f>
        <v/>
      </c>
      <c r="BM12" s="357" t="str">
        <f>IF(AND('MAPA DE RIESGOS'!$AP119="Muy Alta",'MAPA DE RIESGOS'!$AR119="Mayor"),CONCATENATE("R",'MAPA DE RIESGOS'!$H119,"C",'MAPA DE RIESGOS'!$AF119),"")</f>
        <v/>
      </c>
      <c r="BN12" s="357" t="str">
        <f>IF(AND('MAPA DE RIESGOS'!$AP120="Muy Alta",'MAPA DE RIESGOS'!$AR120="Mayor"),CONCATENATE("R",'MAPA DE RIESGOS'!$H120,"C",'MAPA DE RIESGOS'!$AF120),"")</f>
        <v/>
      </c>
      <c r="BO12" s="357" t="str">
        <f>IF(AND('MAPA DE RIESGOS'!$AP121="Muy Alta",'MAPA DE RIESGOS'!$AR121="Mayor"),CONCATENATE("R",'MAPA DE RIESGOS'!$H121,"C",'MAPA DE RIESGOS'!$AF121),"")</f>
        <v/>
      </c>
      <c r="BP12" s="357" t="str">
        <f>IF(AND('MAPA DE RIESGOS'!$AP122="Muy Alta",'MAPA DE RIESGOS'!$AR122="Mayor"),CONCATENATE("R",'MAPA DE RIESGOS'!$H122,"C",'MAPA DE RIESGOS'!$AF122),"")</f>
        <v/>
      </c>
      <c r="BQ12" s="357" t="str">
        <f>IF(AND('MAPA DE RIESGOS'!$AP123="Muy Alta",'MAPA DE RIESGOS'!$AR123="Mayor"),CONCATENATE("R",'MAPA DE RIESGOS'!$H123,"C",'MAPA DE RIESGOS'!$AF123),"")</f>
        <v/>
      </c>
      <c r="BR12" s="357" t="str">
        <f>IF(AND('MAPA DE RIESGOS'!$AP124="Muy Alta",'MAPA DE RIESGOS'!$AR124="Mayor"),CONCATENATE("R",'MAPA DE RIESGOS'!$H124,"C",'MAPA DE RIESGOS'!$AF124),"")</f>
        <v/>
      </c>
      <c r="BS12" s="357" t="str">
        <f>IF(AND('MAPA DE RIESGOS'!$AP125="Muy Alta",'MAPA DE RIESGOS'!$AR125="Mayor"),CONCATENATE("R",'MAPA DE RIESGOS'!$H125,"C",'MAPA DE RIESGOS'!$AF125),"")</f>
        <v/>
      </c>
      <c r="BT12" s="357" t="str">
        <f>IF(AND('MAPA DE RIESGOS'!$AP126="Muy Alta",'MAPA DE RIESGOS'!$AR126="Mayor"),CONCATENATE("R",'MAPA DE RIESGOS'!$H126,"C",'MAPA DE RIESGOS'!$AF126),"")</f>
        <v/>
      </c>
      <c r="BU12" s="357" t="str">
        <f>IF(AND('MAPA DE RIESGOS'!$AP127="Muy Alta",'MAPA DE RIESGOS'!$AR127="Mayor"),CONCATENATE("R",'MAPA DE RIESGOS'!$H127,"C",'MAPA DE RIESGOS'!$AF127),"")</f>
        <v/>
      </c>
      <c r="BV12" s="357" t="str">
        <f>IF(AND('MAPA DE RIESGOS'!$AP128="Muy Alta",'MAPA DE RIESGOS'!$AR128="Mayor"),CONCATENATE("R",'MAPA DE RIESGOS'!$H128,"C",'MAPA DE RIESGOS'!$AF128),"")</f>
        <v/>
      </c>
      <c r="BW12" s="357" t="str">
        <f>IF(AND('MAPA DE RIESGOS'!$AP129="Muy Alta",'MAPA DE RIESGOS'!$AR129="Mayor"),CONCATENATE("R",'MAPA DE RIESGOS'!$H129,"C",'MAPA DE RIESGOS'!$AF129),"")</f>
        <v/>
      </c>
      <c r="BX12" s="357" t="str">
        <f>IF(AND('MAPA DE RIESGOS'!$AP136="Muy Alta",'MAPA DE RIESGOS'!$AR136="Mayor"),CONCATENATE("R",'MAPA DE RIESGOS'!$H136,"C",'MAPA DE RIESGOS'!$AF136),"")</f>
        <v/>
      </c>
      <c r="BY12" s="357" t="str">
        <f>IF(AND('MAPA DE RIESGOS'!$AP137="Muy Alta",'MAPA DE RIESGOS'!$AR137="Mayor"),CONCATENATE("R",'MAPA DE RIESGOS'!$H137,"C",'MAPA DE RIESGOS'!$AF137),"")</f>
        <v/>
      </c>
      <c r="BZ12" s="357" t="str">
        <f>IF(AND('MAPA DE RIESGOS'!$AP138="Muy Alta",'MAPA DE RIESGOS'!$AR138="Mayor"),CONCATENATE("R",'MAPA DE RIESGOS'!$H138,"C",'MAPA DE RIESGOS'!$AF138),"")</f>
        <v/>
      </c>
      <c r="CA12" s="357" t="str">
        <f>IF(AND('MAPA DE RIESGOS'!$AP139="Muy Alta",'MAPA DE RIESGOS'!$AR139="Mayor"),CONCATENATE("R",'MAPA DE RIESGOS'!$H139,"C",'MAPA DE RIESGOS'!$AF139),"")</f>
        <v/>
      </c>
      <c r="CB12" s="357" t="str">
        <f>IF(AND('MAPA DE RIESGOS'!$AP140="Muy Alta",'MAPA DE RIESGOS'!$AR140="Mayor"),CONCATENATE("R",'MAPA DE RIESGOS'!$H140,"C",'MAPA DE RIESGOS'!$AF140),"")</f>
        <v/>
      </c>
      <c r="CC12" s="358" t="str">
        <f>IF(AND('MAPA DE RIESGOS'!$AP141="Muy Alta",'MAPA DE RIESGOS'!$AR141="Mayor"),CONCATENATE("R",'MAPA DE RIESGOS'!$H141,"C",'MAPA DE RIESGOS'!$AF141),"")</f>
        <v/>
      </c>
      <c r="CD12" s="359" t="str">
        <f>IF(AND('MAPA DE RIESGOS'!$AP118="Muy Alta",'MAPA DE RIESGOS'!$AR118="Catastrófico"),CONCATENATE("R",'MAPA DE RIESGOS'!$H118,"C",'MAPA DE RIESGOS'!$AF118),"")</f>
        <v/>
      </c>
      <c r="CE12" s="359" t="str">
        <f>IF(AND('MAPA DE RIESGOS'!$AP119="Muy Alta",'MAPA DE RIESGOS'!$AR119="Catastrófico"),CONCATENATE("R",'MAPA DE RIESGOS'!$H119,"C",'MAPA DE RIESGOS'!$AF119),"")</f>
        <v/>
      </c>
      <c r="CF12" s="359" t="str">
        <f>IF(AND('MAPA DE RIESGOS'!$AP120="Muy Alta",'MAPA DE RIESGOS'!$AR120="Catastrófico"),CONCATENATE("R",'MAPA DE RIESGOS'!$H120,"C",'MAPA DE RIESGOS'!$AF120),"")</f>
        <v/>
      </c>
      <c r="CG12" s="359" t="str">
        <f>IF(AND('MAPA DE RIESGOS'!$AP121="Muy Alta",'MAPA DE RIESGOS'!$AR121="Catastrófico"),CONCATENATE("R",'MAPA DE RIESGOS'!$H121,"C",'MAPA DE RIESGOS'!$AF121),"")</f>
        <v/>
      </c>
      <c r="CH12" s="359" t="str">
        <f>IF(AND('MAPA DE RIESGOS'!$AP122="Muy Alta",'MAPA DE RIESGOS'!$AR122="Catastrófico"),CONCATENATE("R",'MAPA DE RIESGOS'!$H122,"C",'MAPA DE RIESGOS'!$AF122),"")</f>
        <v/>
      </c>
      <c r="CI12" s="359" t="str">
        <f>IF(AND('MAPA DE RIESGOS'!$AP123="Muy Alta",'MAPA DE RIESGOS'!$AR123="Catastrófico"),CONCATENATE("R",'MAPA DE RIESGOS'!$H123,"C",'MAPA DE RIESGOS'!$AF123),"")</f>
        <v/>
      </c>
      <c r="CJ12" s="359" t="str">
        <f>IF(AND('MAPA DE RIESGOS'!$AP124="Muy Alta",'MAPA DE RIESGOS'!$AR124="Catastrófico"),CONCATENATE("R",'MAPA DE RIESGOS'!$H124,"C",'MAPA DE RIESGOS'!$AF124),"")</f>
        <v/>
      </c>
      <c r="CK12" s="359" t="str">
        <f>IF(AND('MAPA DE RIESGOS'!$AP125="Muy Alta",'MAPA DE RIESGOS'!$AR125="Catastrófico"),CONCATENATE("R",'MAPA DE RIESGOS'!$H125,"C",'MAPA DE RIESGOS'!$AF125),"")</f>
        <v/>
      </c>
      <c r="CL12" s="359" t="str">
        <f>IF(AND('MAPA DE RIESGOS'!$AP126="Muy Alta",'MAPA DE RIESGOS'!$AR126="Catastrófico"),CONCATENATE("R",'MAPA DE RIESGOS'!$H126,"C",'MAPA DE RIESGOS'!$AF126),"")</f>
        <v/>
      </c>
      <c r="CM12" s="359" t="str">
        <f>IF(AND('MAPA DE RIESGOS'!$AP127="Muy Alta",'MAPA DE RIESGOS'!$AR127="Catastrófico"),CONCATENATE("R",'MAPA DE RIESGOS'!$H127,"C",'MAPA DE RIESGOS'!$AF127),"")</f>
        <v/>
      </c>
      <c r="CN12" s="359" t="str">
        <f>IF(AND('MAPA DE RIESGOS'!$AP128="Muy Alta",'MAPA DE RIESGOS'!$AR128="Catastrófico"),CONCATENATE("R",'MAPA DE RIESGOS'!$H128,"C",'MAPA DE RIESGOS'!$AF128),"")</f>
        <v/>
      </c>
      <c r="CO12" s="359" t="str">
        <f>IF(AND('MAPA DE RIESGOS'!$AP129="Muy Alta",'MAPA DE RIESGOS'!$AR129="Catastrófico"),CONCATENATE("R",'MAPA DE RIESGOS'!$H129,"C",'MAPA DE RIESGOS'!$AF129),"")</f>
        <v/>
      </c>
      <c r="CP12" s="359" t="str">
        <f>IF(AND('MAPA DE RIESGOS'!$AP136="Muy Alta",'MAPA DE RIESGOS'!$AR136="Catastrófico"),CONCATENATE("R",'MAPA DE RIESGOS'!$H136,"C",'MAPA DE RIESGOS'!$AF136),"")</f>
        <v/>
      </c>
      <c r="CQ12" s="359" t="str">
        <f>IF(AND('MAPA DE RIESGOS'!$AP137="Muy Alta",'MAPA DE RIESGOS'!$AR137="Catastrófico"),CONCATENATE("R",'MAPA DE RIESGOS'!$H137,"C",'MAPA DE RIESGOS'!$AF137),"")</f>
        <v/>
      </c>
      <c r="CR12" s="359" t="str">
        <f>IF(AND('MAPA DE RIESGOS'!$AP138="Muy Alta",'MAPA DE RIESGOS'!$AR138="Catastrófico"),CONCATENATE("R",'MAPA DE RIESGOS'!$H138,"C",'MAPA DE RIESGOS'!$AF138),"")</f>
        <v/>
      </c>
      <c r="CS12" s="359" t="str">
        <f>IF(AND('MAPA DE RIESGOS'!$AP139="Muy Alta",'MAPA DE RIESGOS'!$AR139="Catastrófico"),CONCATENATE("R",'MAPA DE RIESGOS'!$H139,"C",'MAPA DE RIESGOS'!$AF139),"")</f>
        <v/>
      </c>
      <c r="CT12" s="359" t="str">
        <f>IF(AND('MAPA DE RIESGOS'!$AP140="Muy Alta",'MAPA DE RIESGOS'!$AR140="Catastrófico"),CONCATENATE("R",'MAPA DE RIESGOS'!$H140,"C",'MAPA DE RIESGOS'!$AF140),"")</f>
        <v/>
      </c>
      <c r="CU12" s="360" t="str">
        <f>IF(AND('MAPA DE RIESGOS'!$AP141="Muy Alta",'MAPA DE RIESGOS'!$AR141="Catastrófico"),CONCATENATE("R",'MAPA DE RIESGOS'!$H141,"C",'MAPA DE RIESGOS'!$AF141),"")</f>
        <v/>
      </c>
      <c r="CV12" s="67"/>
      <c r="CW12" s="750"/>
      <c r="CX12" s="751"/>
      <c r="CY12" s="751"/>
      <c r="CZ12" s="751"/>
      <c r="DA12" s="751"/>
      <c r="DB12" s="752"/>
    </row>
    <row r="13" spans="2:106" ht="32.5" customHeight="1">
      <c r="B13" s="770"/>
      <c r="C13" s="770"/>
      <c r="D13" s="771"/>
      <c r="E13" s="741"/>
      <c r="F13" s="742"/>
      <c r="G13" s="742"/>
      <c r="H13" s="742"/>
      <c r="I13" s="743"/>
      <c r="J13" s="356" t="str">
        <f>IF(AND('MAPA DE RIESGOS'!$AP142="Muy Alta",'MAPA DE RIESGOS'!$AR142="Leve"),CONCATENATE("R",'MAPA DE RIESGOS'!$H142,"C",'MAPA DE RIESGOS'!$AF142),"")</f>
        <v/>
      </c>
      <c r="K13" s="357" t="str">
        <f>IF(AND('MAPA DE RIESGOS'!$AP143="Muy Alta",'MAPA DE RIESGOS'!$AR143="Leve"),CONCATENATE("R",'MAPA DE RIESGOS'!$H143,"C",'MAPA DE RIESGOS'!$AF143),"")</f>
        <v/>
      </c>
      <c r="L13" s="357" t="str">
        <f>IF(AND('MAPA DE RIESGOS'!$AP144="Muy Alta",'MAPA DE RIESGOS'!$AR144="Leve"),CONCATENATE("R",'MAPA DE RIESGOS'!$H144,"C",'MAPA DE RIESGOS'!$AF144),"")</f>
        <v/>
      </c>
      <c r="M13" s="357" t="str">
        <f>IF(AND('MAPA DE RIESGOS'!$AP145="Muy Alta",'MAPA DE RIESGOS'!$AR145="Leve"),CONCATENATE("R",'MAPA DE RIESGOS'!$H145,"C",'MAPA DE RIESGOS'!$AF145),"")</f>
        <v/>
      </c>
      <c r="N13" s="357" t="str">
        <f>IF(AND('MAPA DE RIESGOS'!$AP146="Muy Alta",'MAPA DE RIESGOS'!$AR146="Leve"),CONCATENATE("R",'MAPA DE RIESGOS'!$H146,"C",'MAPA DE RIESGOS'!$AF146),"")</f>
        <v/>
      </c>
      <c r="O13" s="357" t="str">
        <f>IF(AND('MAPA DE RIESGOS'!$AP147="Muy Alta",'MAPA DE RIESGOS'!$AR147="Leve"),CONCATENATE("R",'MAPA DE RIESGOS'!$H147,"C",'MAPA DE RIESGOS'!$AF147),"")</f>
        <v/>
      </c>
      <c r="P13" s="357" t="str">
        <f>IF(AND('MAPA DE RIESGOS'!$AP148="Muy Alta",'MAPA DE RIESGOS'!$AR148="Leve"),CONCATENATE("R",'MAPA DE RIESGOS'!$H148,"C",'MAPA DE RIESGOS'!$AF148),"")</f>
        <v/>
      </c>
      <c r="Q13" s="357" t="str">
        <f>IF(AND('MAPA DE RIESGOS'!$AP149="Muy Alta",'MAPA DE RIESGOS'!$AR149="Leve"),CONCATENATE("R",'MAPA DE RIESGOS'!$H149,"C",'MAPA DE RIESGOS'!$AF149),"")</f>
        <v/>
      </c>
      <c r="R13" s="357" t="str">
        <f>IF(AND('MAPA DE RIESGOS'!$AP150="Muy Alta",'MAPA DE RIESGOS'!$AR150="Leve"),CONCATENATE("R",'MAPA DE RIESGOS'!$H150,"C",'MAPA DE RIESGOS'!$AF150),"")</f>
        <v/>
      </c>
      <c r="S13" s="357" t="str">
        <f>IF(AND('MAPA DE RIESGOS'!$AP151="Muy Alta",'MAPA DE RIESGOS'!$AR151="Leve"),CONCATENATE("R",'MAPA DE RIESGOS'!$H151,"C",'MAPA DE RIESGOS'!$AF151),"")</f>
        <v/>
      </c>
      <c r="T13" s="357" t="str">
        <f>IF(AND('MAPA DE RIESGOS'!$AP152="Muy Alta",'MAPA DE RIESGOS'!$AR152="Leve"),CONCATENATE("R",'MAPA DE RIESGOS'!$H152,"C",'MAPA DE RIESGOS'!$AF152),"")</f>
        <v/>
      </c>
      <c r="U13" s="357" t="str">
        <f>IF(AND('MAPA DE RIESGOS'!$AP153="Muy Alta",'MAPA DE RIESGOS'!$AR153="Leve"),CONCATENATE("R",'MAPA DE RIESGOS'!$H153,"C",'MAPA DE RIESGOS'!$AF153),"")</f>
        <v/>
      </c>
      <c r="V13" s="357" t="str">
        <f>IF(AND('MAPA DE RIESGOS'!$AP154="Muy Alta",'MAPA DE RIESGOS'!$AR154="Leve"),CONCATENATE("R",'MAPA DE RIESGOS'!$H154,"C",'MAPA DE RIESGOS'!$AF154),"")</f>
        <v/>
      </c>
      <c r="W13" s="357" t="str">
        <f>IF(AND('MAPA DE RIESGOS'!$AP155="Muy Alta",'MAPA DE RIESGOS'!$AR155="Leve"),CONCATENATE("R",'MAPA DE RIESGOS'!$H155,"C",'MAPA DE RIESGOS'!$AF155),"")</f>
        <v/>
      </c>
      <c r="X13" s="357" t="str">
        <f>IF(AND('MAPA DE RIESGOS'!$AP156="Muy Alta",'MAPA DE RIESGOS'!$AR156="Leve"),CONCATENATE("R",'MAPA DE RIESGOS'!$H156,"C",'MAPA DE RIESGOS'!$AF156),"")</f>
        <v/>
      </c>
      <c r="Y13" s="357" t="str">
        <f>IF(AND('MAPA DE RIESGOS'!$AP157="Muy Alta",'MAPA DE RIESGOS'!$AR157="Leve"),CONCATENATE("R",'MAPA DE RIESGOS'!$H157,"C",'MAPA DE RIESGOS'!$AF157),"")</f>
        <v/>
      </c>
      <c r="Z13" s="357" t="str">
        <f>IF(AND('MAPA DE RIESGOS'!$AP158="Muy Alta",'MAPA DE RIESGOS'!$AR158="Leve"),CONCATENATE("R",'MAPA DE RIESGOS'!$H158,"C",'MAPA DE RIESGOS'!$AF158),"")</f>
        <v/>
      </c>
      <c r="AA13" s="358" t="str">
        <f>IF(AND('MAPA DE RIESGOS'!$AP159="Muy Alta",'MAPA DE RIESGOS'!$AR159="Leve"),CONCATENATE("R",'MAPA DE RIESGOS'!$H159,"C",'MAPA DE RIESGOS'!$AF159),"")</f>
        <v/>
      </c>
      <c r="AB13" s="356" t="str">
        <f>IF(AND('MAPA DE RIESGOS'!$AP142="Muy Alta",'MAPA DE RIESGOS'!$AR142="Menor"),CONCATENATE("R",'MAPA DE RIESGOS'!$H142,"C",'MAPA DE RIESGOS'!$AF142),"")</f>
        <v/>
      </c>
      <c r="AC13" s="357" t="str">
        <f>IF(AND('MAPA DE RIESGOS'!$AP143="Muy Alta",'MAPA DE RIESGOS'!$AR143="Menor"),CONCATENATE("R",'MAPA DE RIESGOS'!$H143,"C",'MAPA DE RIESGOS'!$AF143),"")</f>
        <v/>
      </c>
      <c r="AD13" s="357" t="str">
        <f>IF(AND('MAPA DE RIESGOS'!$AP144="Muy Alta",'MAPA DE RIESGOS'!$AR144="Menor"),CONCATENATE("R",'MAPA DE RIESGOS'!$H144,"C",'MAPA DE RIESGOS'!$AF144),"")</f>
        <v/>
      </c>
      <c r="AE13" s="357" t="str">
        <f>IF(AND('MAPA DE RIESGOS'!$AP145="Muy Alta",'MAPA DE RIESGOS'!$AR145="Menor"),CONCATENATE("R",'MAPA DE RIESGOS'!$H145,"C",'MAPA DE RIESGOS'!$AF145),"")</f>
        <v/>
      </c>
      <c r="AF13" s="357" t="str">
        <f>IF(AND('MAPA DE RIESGOS'!$AP146="Muy Alta",'MAPA DE RIESGOS'!$AR146="Menor"),CONCATENATE("R",'MAPA DE RIESGOS'!$H146,"C",'MAPA DE RIESGOS'!$AF146),"")</f>
        <v/>
      </c>
      <c r="AG13" s="357" t="str">
        <f>IF(AND('MAPA DE RIESGOS'!$AP147="Muy Alta",'MAPA DE RIESGOS'!$AR147="Menor"),CONCATENATE("R",'MAPA DE RIESGOS'!$H147,"C",'MAPA DE RIESGOS'!$AF147),"")</f>
        <v/>
      </c>
      <c r="AH13" s="357" t="str">
        <f>IF(AND('MAPA DE RIESGOS'!$AP148="Muy Alta",'MAPA DE RIESGOS'!$AR148="Menor"),CONCATENATE("R",'MAPA DE RIESGOS'!$H148,"C",'MAPA DE RIESGOS'!$AF148),"")</f>
        <v/>
      </c>
      <c r="AI13" s="357" t="str">
        <f>IF(AND('MAPA DE RIESGOS'!$AP149="Muy Alta",'MAPA DE RIESGOS'!$AR149="Menor"),CONCATENATE("R",'MAPA DE RIESGOS'!$H149,"C",'MAPA DE RIESGOS'!$AF149),"")</f>
        <v/>
      </c>
      <c r="AJ13" s="357" t="str">
        <f>IF(AND('MAPA DE RIESGOS'!$AP150="Muy Alta",'MAPA DE RIESGOS'!$AR150="Menor"),CONCATENATE("R",'MAPA DE RIESGOS'!$H150,"C",'MAPA DE RIESGOS'!$AF150),"")</f>
        <v/>
      </c>
      <c r="AK13" s="357" t="str">
        <f>IF(AND('MAPA DE RIESGOS'!$AP151="Muy Alta",'MAPA DE RIESGOS'!$AR151="Menor"),CONCATENATE("R",'MAPA DE RIESGOS'!$H151,"C",'MAPA DE RIESGOS'!$AF151),"")</f>
        <v/>
      </c>
      <c r="AL13" s="357" t="str">
        <f>IF(AND('MAPA DE RIESGOS'!$AP152="Muy Alta",'MAPA DE RIESGOS'!$AR152="Menor"),CONCATENATE("R",'MAPA DE RIESGOS'!$H152,"C",'MAPA DE RIESGOS'!$AF152),"")</f>
        <v/>
      </c>
      <c r="AM13" s="357" t="str">
        <f>IF(AND('MAPA DE RIESGOS'!$AP153="Muy Alta",'MAPA DE RIESGOS'!$AR153="Menor"),CONCATENATE("R",'MAPA DE RIESGOS'!$H153,"C",'MAPA DE RIESGOS'!$AF153),"")</f>
        <v/>
      </c>
      <c r="AN13" s="357" t="str">
        <f>IF(AND('MAPA DE RIESGOS'!$AP154="Muy Alta",'MAPA DE RIESGOS'!$AR154="Menor"),CONCATENATE("R",'MAPA DE RIESGOS'!$H154,"C",'MAPA DE RIESGOS'!$AF154),"")</f>
        <v/>
      </c>
      <c r="AO13" s="357" t="str">
        <f>IF(AND('MAPA DE RIESGOS'!$AP155="Muy Alta",'MAPA DE RIESGOS'!$AR155="Menor"),CONCATENATE("R",'MAPA DE RIESGOS'!$H155,"C",'MAPA DE RIESGOS'!$AF155),"")</f>
        <v/>
      </c>
      <c r="AP13" s="357" t="str">
        <f>IF(AND('MAPA DE RIESGOS'!$AP156="Muy Alta",'MAPA DE RIESGOS'!$AR156="Menor"),CONCATENATE("R",'MAPA DE RIESGOS'!$H156,"C",'MAPA DE RIESGOS'!$AF156),"")</f>
        <v/>
      </c>
      <c r="AQ13" s="357" t="str">
        <f>IF(AND('MAPA DE RIESGOS'!$AP157="Muy Alta",'MAPA DE RIESGOS'!$AR157="Menor"),CONCATENATE("R",'MAPA DE RIESGOS'!$H157,"C",'MAPA DE RIESGOS'!$AF157),"")</f>
        <v/>
      </c>
      <c r="AR13" s="357" t="str">
        <f>IF(AND('MAPA DE RIESGOS'!$AP158="Muy Alta",'MAPA DE RIESGOS'!$AR158="Menor"),CONCATENATE("R",'MAPA DE RIESGOS'!$H158,"C",'MAPA DE RIESGOS'!$AF158),"")</f>
        <v/>
      </c>
      <c r="AS13" s="358" t="str">
        <f>IF(AND('MAPA DE RIESGOS'!$AP159="Muy Alta",'MAPA DE RIESGOS'!$AR159="Menor"),CONCATENATE("R",'MAPA DE RIESGOS'!$H159,"C",'MAPA DE RIESGOS'!$AF159),"")</f>
        <v/>
      </c>
      <c r="AT13" s="356" t="str">
        <f>IF(AND('MAPA DE RIESGOS'!$AP142="Muy Alta",'MAPA DE RIESGOS'!$AR142="Moderado"),CONCATENATE("R",'MAPA DE RIESGOS'!$H142,"C",'MAPA DE RIESGOS'!$AF142),"")</f>
        <v/>
      </c>
      <c r="AU13" s="357" t="str">
        <f>IF(AND('MAPA DE RIESGOS'!$AP143="Muy Alta",'MAPA DE RIESGOS'!$AR143="Moderado"),CONCATENATE("R",'MAPA DE RIESGOS'!$H143,"C",'MAPA DE RIESGOS'!$AF143),"")</f>
        <v/>
      </c>
      <c r="AV13" s="357" t="str">
        <f>IF(AND('MAPA DE RIESGOS'!$AP144="Muy Alta",'MAPA DE RIESGOS'!$AR144="Moderado"),CONCATENATE("R",'MAPA DE RIESGOS'!$H144,"C",'MAPA DE RIESGOS'!$AF144),"")</f>
        <v/>
      </c>
      <c r="AW13" s="357" t="str">
        <f>IF(AND('MAPA DE RIESGOS'!$AP145="Muy Alta",'MAPA DE RIESGOS'!$AR145="Moderado"),CONCATENATE("R",'MAPA DE RIESGOS'!$H145,"C",'MAPA DE RIESGOS'!$AF145),"")</f>
        <v/>
      </c>
      <c r="AX13" s="357" t="str">
        <f>IF(AND('MAPA DE RIESGOS'!$AP146="Muy Alta",'MAPA DE RIESGOS'!$AR146="Moderado"),CONCATENATE("R",'MAPA DE RIESGOS'!$H146,"C",'MAPA DE RIESGOS'!$AF146),"")</f>
        <v/>
      </c>
      <c r="AY13" s="357" t="str">
        <f>IF(AND('MAPA DE RIESGOS'!$AP147="Muy Alta",'MAPA DE RIESGOS'!$AR147="Moderado"),CONCATENATE("R",'MAPA DE RIESGOS'!$H147,"C",'MAPA DE RIESGOS'!$AF147),"")</f>
        <v/>
      </c>
      <c r="AZ13" s="357" t="str">
        <f>IF(AND('MAPA DE RIESGOS'!$AP148="Muy Alta",'MAPA DE RIESGOS'!$AR148="Moderado"),CONCATENATE("R",'MAPA DE RIESGOS'!$H148,"C",'MAPA DE RIESGOS'!$AF148),"")</f>
        <v/>
      </c>
      <c r="BA13" s="357" t="str">
        <f>IF(AND('MAPA DE RIESGOS'!$AP149="Muy Alta",'MAPA DE RIESGOS'!$AR149="Moderado"),CONCATENATE("R",'MAPA DE RIESGOS'!$H149,"C",'MAPA DE RIESGOS'!$AF149),"")</f>
        <v/>
      </c>
      <c r="BB13" s="357" t="str">
        <f>IF(AND('MAPA DE RIESGOS'!$AP150="Muy Alta",'MAPA DE RIESGOS'!$AR150="Moderado"),CONCATENATE("R",'MAPA DE RIESGOS'!$H150,"C",'MAPA DE RIESGOS'!$AF150),"")</f>
        <v/>
      </c>
      <c r="BC13" s="357" t="str">
        <f>IF(AND('MAPA DE RIESGOS'!$AP151="Muy Alta",'MAPA DE RIESGOS'!$AR151="Moderado"),CONCATENATE("R",'MAPA DE RIESGOS'!$H151,"C",'MAPA DE RIESGOS'!$AF151),"")</f>
        <v/>
      </c>
      <c r="BD13" s="357" t="str">
        <f>IF(AND('MAPA DE RIESGOS'!$AP152="Muy Alta",'MAPA DE RIESGOS'!$AR152="Moderado"),CONCATENATE("R",'MAPA DE RIESGOS'!$H152,"C",'MAPA DE RIESGOS'!$AF152),"")</f>
        <v/>
      </c>
      <c r="BE13" s="357" t="str">
        <f>IF(AND('MAPA DE RIESGOS'!$AP153="Muy Alta",'MAPA DE RIESGOS'!$AR153="Moderado"),CONCATENATE("R",'MAPA DE RIESGOS'!$H153,"C",'MAPA DE RIESGOS'!$AF153),"")</f>
        <v/>
      </c>
      <c r="BF13" s="357" t="str">
        <f>IF(AND('MAPA DE RIESGOS'!$AP154="Muy Alta",'MAPA DE RIESGOS'!$AR154="Moderado"),CONCATENATE("R",'MAPA DE RIESGOS'!$H154,"C",'MAPA DE RIESGOS'!$AF154),"")</f>
        <v/>
      </c>
      <c r="BG13" s="357" t="str">
        <f>IF(AND('MAPA DE RIESGOS'!$AP155="Muy Alta",'MAPA DE RIESGOS'!$AR155="Moderado"),CONCATENATE("R",'MAPA DE RIESGOS'!$H155,"C",'MAPA DE RIESGOS'!$AF155),"")</f>
        <v/>
      </c>
      <c r="BH13" s="357" t="str">
        <f>IF(AND('MAPA DE RIESGOS'!$AP156="Muy Alta",'MAPA DE RIESGOS'!$AR156="Moderado"),CONCATENATE("R",'MAPA DE RIESGOS'!$H156,"C",'MAPA DE RIESGOS'!$AF156),"")</f>
        <v/>
      </c>
      <c r="BI13" s="357" t="str">
        <f>IF(AND('MAPA DE RIESGOS'!$AP157="Muy Alta",'MAPA DE RIESGOS'!$AR157="Moderado"),CONCATENATE("R",'MAPA DE RIESGOS'!$H157,"C",'MAPA DE RIESGOS'!$AF157),"")</f>
        <v/>
      </c>
      <c r="BJ13" s="357" t="str">
        <f>IF(AND('MAPA DE RIESGOS'!$AP158="Muy Alta",'MAPA DE RIESGOS'!$AR158="Moderado"),CONCATENATE("R",'MAPA DE RIESGOS'!$H158,"C",'MAPA DE RIESGOS'!$AF158),"")</f>
        <v/>
      </c>
      <c r="BK13" s="358" t="str">
        <f>IF(AND('MAPA DE RIESGOS'!$AP159="Muy Alta",'MAPA DE RIESGOS'!$AR159="Moderado"),CONCATENATE("R",'MAPA DE RIESGOS'!$H159,"C",'MAPA DE RIESGOS'!$AF159),"")</f>
        <v/>
      </c>
      <c r="BL13" s="356" t="str">
        <f>IF(AND('MAPA DE RIESGOS'!$AP142="Muy Alta",'MAPA DE RIESGOS'!$AR142="Mayor"),CONCATENATE("R",'MAPA DE RIESGOS'!$H142,"C",'MAPA DE RIESGOS'!$AF142),"")</f>
        <v/>
      </c>
      <c r="BM13" s="357" t="str">
        <f>IF(AND('MAPA DE RIESGOS'!$AP143="Muy Alta",'MAPA DE RIESGOS'!$AR143="Mayor"),CONCATENATE("R",'MAPA DE RIESGOS'!$H143,"C",'MAPA DE RIESGOS'!$AF143),"")</f>
        <v/>
      </c>
      <c r="BN13" s="357" t="str">
        <f>IF(AND('MAPA DE RIESGOS'!$AP144="Muy Alta",'MAPA DE RIESGOS'!$AR144="Mayor"),CONCATENATE("R",'MAPA DE RIESGOS'!$H144,"C",'MAPA DE RIESGOS'!$AF144),"")</f>
        <v/>
      </c>
      <c r="BO13" s="357" t="str">
        <f>IF(AND('MAPA DE RIESGOS'!$AP145="Muy Alta",'MAPA DE RIESGOS'!$AR145="Mayor"),CONCATENATE("R",'MAPA DE RIESGOS'!$H145,"C",'MAPA DE RIESGOS'!$AF145),"")</f>
        <v/>
      </c>
      <c r="BP13" s="357" t="str">
        <f>IF(AND('MAPA DE RIESGOS'!$AP146="Muy Alta",'MAPA DE RIESGOS'!$AR146="Mayor"),CONCATENATE("R",'MAPA DE RIESGOS'!$H146,"C",'MAPA DE RIESGOS'!$AF146),"")</f>
        <v/>
      </c>
      <c r="BQ13" s="357" t="str">
        <f>IF(AND('MAPA DE RIESGOS'!$AP147="Muy Alta",'MAPA DE RIESGOS'!$AR147="Mayor"),CONCATENATE("R",'MAPA DE RIESGOS'!$H147,"C",'MAPA DE RIESGOS'!$AF147),"")</f>
        <v/>
      </c>
      <c r="BR13" s="357" t="str">
        <f>IF(AND('MAPA DE RIESGOS'!$AP148="Muy Alta",'MAPA DE RIESGOS'!$AR148="Mayor"),CONCATENATE("R",'MAPA DE RIESGOS'!$H148,"C",'MAPA DE RIESGOS'!$AF148),"")</f>
        <v/>
      </c>
      <c r="BS13" s="357" t="str">
        <f>IF(AND('MAPA DE RIESGOS'!$AP149="Muy Alta",'MAPA DE RIESGOS'!$AR149="Mayor"),CONCATENATE("R",'MAPA DE RIESGOS'!$H149,"C",'MAPA DE RIESGOS'!$AF149),"")</f>
        <v/>
      </c>
      <c r="BT13" s="357" t="str">
        <f>IF(AND('MAPA DE RIESGOS'!$AP150="Muy Alta",'MAPA DE RIESGOS'!$AR150="Mayor"),CONCATENATE("R",'MAPA DE RIESGOS'!$H150,"C",'MAPA DE RIESGOS'!$AF150),"")</f>
        <v/>
      </c>
      <c r="BU13" s="357" t="str">
        <f>IF(AND('MAPA DE RIESGOS'!$AP151="Muy Alta",'MAPA DE RIESGOS'!$AR151="Mayor"),CONCATENATE("R",'MAPA DE RIESGOS'!$H151,"C",'MAPA DE RIESGOS'!$AF151),"")</f>
        <v/>
      </c>
      <c r="BV13" s="357" t="str">
        <f>IF(AND('MAPA DE RIESGOS'!$AP152="Muy Alta",'MAPA DE RIESGOS'!$AR152="Mayor"),CONCATENATE("R",'MAPA DE RIESGOS'!$H152,"C",'MAPA DE RIESGOS'!$AF152),"")</f>
        <v/>
      </c>
      <c r="BW13" s="357" t="str">
        <f>IF(AND('MAPA DE RIESGOS'!$AP153="Muy Alta",'MAPA DE RIESGOS'!$AR153="Mayor"),CONCATENATE("R",'MAPA DE RIESGOS'!$H153,"C",'MAPA DE RIESGOS'!$AF153),"")</f>
        <v/>
      </c>
      <c r="BX13" s="357" t="str">
        <f>IF(AND('MAPA DE RIESGOS'!$AP154="Muy Alta",'MAPA DE RIESGOS'!$AR154="Mayor"),CONCATENATE("R",'MAPA DE RIESGOS'!$H154,"C",'MAPA DE RIESGOS'!$AF154),"")</f>
        <v/>
      </c>
      <c r="BY13" s="357" t="str">
        <f>IF(AND('MAPA DE RIESGOS'!$AP155="Muy Alta",'MAPA DE RIESGOS'!$AR155="Mayor"),CONCATENATE("R",'MAPA DE RIESGOS'!$H155,"C",'MAPA DE RIESGOS'!$AF155),"")</f>
        <v/>
      </c>
      <c r="BZ13" s="357" t="str">
        <f>IF(AND('MAPA DE RIESGOS'!$AP156="Muy Alta",'MAPA DE RIESGOS'!$AR156="Mayor"),CONCATENATE("R",'MAPA DE RIESGOS'!$H156,"C",'MAPA DE RIESGOS'!$AF156),"")</f>
        <v/>
      </c>
      <c r="CA13" s="357" t="str">
        <f>IF(AND('MAPA DE RIESGOS'!$AP157="Muy Alta",'MAPA DE RIESGOS'!$AR157="Mayor"),CONCATENATE("R",'MAPA DE RIESGOS'!$H157,"C",'MAPA DE RIESGOS'!$AF157),"")</f>
        <v/>
      </c>
      <c r="CB13" s="357" t="str">
        <f>IF(AND('MAPA DE RIESGOS'!$AP158="Muy Alta",'MAPA DE RIESGOS'!$AR158="Mayor"),CONCATENATE("R",'MAPA DE RIESGOS'!$H158,"C",'MAPA DE RIESGOS'!$AF158),"")</f>
        <v/>
      </c>
      <c r="CC13" s="358" t="str">
        <f>IF(AND('MAPA DE RIESGOS'!$AP159="Muy Alta",'MAPA DE RIESGOS'!$AR159="Mayor"),CONCATENATE("R",'MAPA DE RIESGOS'!$H159,"C",'MAPA DE RIESGOS'!$AF159),"")</f>
        <v/>
      </c>
      <c r="CD13" s="359" t="str">
        <f>IF(AND('MAPA DE RIESGOS'!$AP142="Muy Alta",'MAPA DE RIESGOS'!$AR142="Catastrófico"),CONCATENATE("R",'MAPA DE RIESGOS'!$H142,"C",'MAPA DE RIESGOS'!$AF142),"")</f>
        <v/>
      </c>
      <c r="CE13" s="359" t="str">
        <f>IF(AND('MAPA DE RIESGOS'!$AP143="Muy Alta",'MAPA DE RIESGOS'!$AR143="Catastrófico"),CONCATENATE("R",'MAPA DE RIESGOS'!$H143,"C",'MAPA DE RIESGOS'!$AF143),"")</f>
        <v/>
      </c>
      <c r="CF13" s="359" t="str">
        <f>IF(AND('MAPA DE RIESGOS'!$AP144="Muy Alta",'MAPA DE RIESGOS'!$AR144="Catastrófico"),CONCATENATE("R",'MAPA DE RIESGOS'!$H144,"C",'MAPA DE RIESGOS'!$AF144),"")</f>
        <v/>
      </c>
      <c r="CG13" s="359" t="str">
        <f>IF(AND('MAPA DE RIESGOS'!$AP145="Muy Alta",'MAPA DE RIESGOS'!$AR145="Catastrófico"),CONCATENATE("R",'MAPA DE RIESGOS'!$H145,"C",'MAPA DE RIESGOS'!$AF145),"")</f>
        <v/>
      </c>
      <c r="CH13" s="359" t="str">
        <f>IF(AND('MAPA DE RIESGOS'!$AP146="Muy Alta",'MAPA DE RIESGOS'!$AR146="Catastrófico"),CONCATENATE("R",'MAPA DE RIESGOS'!$H146,"C",'MAPA DE RIESGOS'!$AF146),"")</f>
        <v/>
      </c>
      <c r="CI13" s="359" t="str">
        <f>IF(AND('MAPA DE RIESGOS'!$AP147="Muy Alta",'MAPA DE RIESGOS'!$AR147="Catastrófico"),CONCATENATE("R",'MAPA DE RIESGOS'!$H147,"C",'MAPA DE RIESGOS'!$AF147),"")</f>
        <v/>
      </c>
      <c r="CJ13" s="359" t="str">
        <f>IF(AND('MAPA DE RIESGOS'!$AP148="Muy Alta",'MAPA DE RIESGOS'!$AR148="Catastrófico"),CONCATENATE("R",'MAPA DE RIESGOS'!$H148,"C",'MAPA DE RIESGOS'!$AF148),"")</f>
        <v/>
      </c>
      <c r="CK13" s="359" t="str">
        <f>IF(AND('MAPA DE RIESGOS'!$AP149="Muy Alta",'MAPA DE RIESGOS'!$AR149="Catastrófico"),CONCATENATE("R",'MAPA DE RIESGOS'!$H149,"C",'MAPA DE RIESGOS'!$AF149),"")</f>
        <v/>
      </c>
      <c r="CL13" s="359" t="str">
        <f>IF(AND('MAPA DE RIESGOS'!$AP150="Muy Alta",'MAPA DE RIESGOS'!$AR150="Catastrófico"),CONCATENATE("R",'MAPA DE RIESGOS'!$H150,"C",'MAPA DE RIESGOS'!$AF150),"")</f>
        <v/>
      </c>
      <c r="CM13" s="359" t="str">
        <f>IF(AND('MAPA DE RIESGOS'!$AP151="Muy Alta",'MAPA DE RIESGOS'!$AR151="Catastrófico"),CONCATENATE("R",'MAPA DE RIESGOS'!$H151,"C",'MAPA DE RIESGOS'!$AF151),"")</f>
        <v/>
      </c>
      <c r="CN13" s="359" t="str">
        <f>IF(AND('MAPA DE RIESGOS'!$AP152="Muy Alta",'MAPA DE RIESGOS'!$AR152="Catastrófico"),CONCATENATE("R",'MAPA DE RIESGOS'!$H152,"C",'MAPA DE RIESGOS'!$AF152),"")</f>
        <v/>
      </c>
      <c r="CO13" s="359" t="str">
        <f>IF(AND('MAPA DE RIESGOS'!$AP153="Muy Alta",'MAPA DE RIESGOS'!$AR153="Catastrófico"),CONCATENATE("R",'MAPA DE RIESGOS'!$H153,"C",'MAPA DE RIESGOS'!$AF153),"")</f>
        <v/>
      </c>
      <c r="CP13" s="359" t="str">
        <f>IF(AND('MAPA DE RIESGOS'!$AP154="Muy Alta",'MAPA DE RIESGOS'!$AR154="Catastrófico"),CONCATENATE("R",'MAPA DE RIESGOS'!$H154,"C",'MAPA DE RIESGOS'!$AF154),"")</f>
        <v/>
      </c>
      <c r="CQ13" s="359" t="str">
        <f>IF(AND('MAPA DE RIESGOS'!$AP155="Muy Alta",'MAPA DE RIESGOS'!$AR155="Catastrófico"),CONCATENATE("R",'MAPA DE RIESGOS'!$H155,"C",'MAPA DE RIESGOS'!$AF155),"")</f>
        <v/>
      </c>
      <c r="CR13" s="359" t="str">
        <f>IF(AND('MAPA DE RIESGOS'!$AP156="Muy Alta",'MAPA DE RIESGOS'!$AR156="Catastrófico"),CONCATENATE("R",'MAPA DE RIESGOS'!$H156,"C",'MAPA DE RIESGOS'!$AF156),"")</f>
        <v/>
      </c>
      <c r="CS13" s="359" t="str">
        <f>IF(AND('MAPA DE RIESGOS'!$AP157="Muy Alta",'MAPA DE RIESGOS'!$AR157="Catastrófico"),CONCATENATE("R",'MAPA DE RIESGOS'!$H157,"C",'MAPA DE RIESGOS'!$AF157),"")</f>
        <v/>
      </c>
      <c r="CT13" s="359" t="str">
        <f>IF(AND('MAPA DE RIESGOS'!$AP158="Muy Alta",'MAPA DE RIESGOS'!$AR158="Catastrófico"),CONCATENATE("R",'MAPA DE RIESGOS'!$H158,"C",'MAPA DE RIESGOS'!$AF158),"")</f>
        <v/>
      </c>
      <c r="CU13" s="360" t="str">
        <f>IF(AND('MAPA DE RIESGOS'!$AP159="Muy Alta",'MAPA DE RIESGOS'!$AR159="Catastrófico"),CONCATENATE("R",'MAPA DE RIESGOS'!$H159,"C",'MAPA DE RIESGOS'!$AF159),"")</f>
        <v/>
      </c>
      <c r="CV13" s="67"/>
      <c r="CW13" s="750"/>
      <c r="CX13" s="751"/>
      <c r="CY13" s="751"/>
      <c r="CZ13" s="751"/>
      <c r="DA13" s="751"/>
      <c r="DB13" s="752"/>
    </row>
    <row r="14" spans="2:106" ht="32.5" customHeight="1">
      <c r="B14" s="770"/>
      <c r="C14" s="770"/>
      <c r="D14" s="771"/>
      <c r="E14" s="741"/>
      <c r="F14" s="742"/>
      <c r="G14" s="742"/>
      <c r="H14" s="742"/>
      <c r="I14" s="743"/>
      <c r="J14" s="356" t="str">
        <f>IF(AND('MAPA DE RIESGOS'!$AP160="Muy Alta",'MAPA DE RIESGOS'!$AR160="Leve"),CONCATENATE("R",'MAPA DE RIESGOS'!$H160,"C",'MAPA DE RIESGOS'!$AF160),"")</f>
        <v/>
      </c>
      <c r="K14" s="357" t="str">
        <f>IF(AND('MAPA DE RIESGOS'!$AP161="Muy Alta",'MAPA DE RIESGOS'!$AR161="Leve"),CONCATENATE("R",'MAPA DE RIESGOS'!$H161,"C",'MAPA DE RIESGOS'!$AF161),"")</f>
        <v/>
      </c>
      <c r="L14" s="357" t="str">
        <f>IF(AND('MAPA DE RIESGOS'!$AP162="Muy Alta",'MAPA DE RIESGOS'!$AR162="Leve"),CONCATENATE("R",'MAPA DE RIESGOS'!$H162,"C",'MAPA DE RIESGOS'!$AF162),"")</f>
        <v/>
      </c>
      <c r="M14" s="357" t="str">
        <f>IF(AND('MAPA DE RIESGOS'!$AP163="Muy Alta",'MAPA DE RIESGOS'!$AR163="Leve"),CONCATENATE("R",'MAPA DE RIESGOS'!$H163,"C",'MAPA DE RIESGOS'!$AF163),"")</f>
        <v/>
      </c>
      <c r="N14" s="357" t="str">
        <f>IF(AND('MAPA DE RIESGOS'!$AP164="Muy Alta",'MAPA DE RIESGOS'!$AR164="Leve"),CONCATENATE("R",'MAPA DE RIESGOS'!$H164,"C",'MAPA DE RIESGOS'!$AF164),"")</f>
        <v/>
      </c>
      <c r="O14" s="357" t="str">
        <f>IF(AND('MAPA DE RIESGOS'!$AP165="Muy Alta",'MAPA DE RIESGOS'!$AR165="Leve"),CONCATENATE("R",'MAPA DE RIESGOS'!$H165,"C",'MAPA DE RIESGOS'!$AF165),"")</f>
        <v/>
      </c>
      <c r="P14" s="357" t="str">
        <f>IF(AND('MAPA DE RIESGOS'!$AP166="Muy Alta",'MAPA DE RIESGOS'!$AR166="Leve"),CONCATENATE("R",'MAPA DE RIESGOS'!$H166,"C",'MAPA DE RIESGOS'!$AF166),"")</f>
        <v/>
      </c>
      <c r="Q14" s="357" t="str">
        <f>IF(AND('MAPA DE RIESGOS'!$AP167="Muy Alta",'MAPA DE RIESGOS'!$AR167="Leve"),CONCATENATE("R",'MAPA DE RIESGOS'!$H167,"C",'MAPA DE RIESGOS'!$AF167),"")</f>
        <v/>
      </c>
      <c r="R14" s="357" t="str">
        <f>IF(AND('MAPA DE RIESGOS'!$AP168="Muy Alta",'MAPA DE RIESGOS'!$AR168="Leve"),CONCATENATE("R",'MAPA DE RIESGOS'!$H168,"C",'MAPA DE RIESGOS'!$AF168),"")</f>
        <v/>
      </c>
      <c r="S14" s="357" t="str">
        <f>IF(AND('MAPA DE RIESGOS'!$AP169="Muy Alta",'MAPA DE RIESGOS'!$AR169="Leve"),CONCATENATE("R",'MAPA DE RIESGOS'!$H169,"C",'MAPA DE RIESGOS'!$AF169),"")</f>
        <v/>
      </c>
      <c r="T14" s="357" t="str">
        <f>IF(AND('MAPA DE RIESGOS'!$AP170="Muy Alta",'MAPA DE RIESGOS'!$AR170="Leve"),CONCATENATE("R",'MAPA DE RIESGOS'!$H170,"C",'MAPA DE RIESGOS'!$AF170),"")</f>
        <v/>
      </c>
      <c r="U14" s="357" t="str">
        <f>IF(AND('MAPA DE RIESGOS'!$AP171="Muy Alta",'MAPA DE RIESGOS'!$AR171="Leve"),CONCATENATE("R",'MAPA DE RIESGOS'!$H171,"C",'MAPA DE RIESGOS'!$AF171),"")</f>
        <v/>
      </c>
      <c r="V14" s="357" t="str">
        <f>IF(AND('MAPA DE RIESGOS'!$AP172="Muy Alta",'MAPA DE RIESGOS'!$AR172="Leve"),CONCATENATE("R",'MAPA DE RIESGOS'!$H172,"C",'MAPA DE RIESGOS'!$AF172),"")</f>
        <v/>
      </c>
      <c r="W14" s="357" t="str">
        <f>IF(AND('MAPA DE RIESGOS'!$AP173="Muy Alta",'MAPA DE RIESGOS'!$AR173="Leve"),CONCATENATE("R",'MAPA DE RIESGOS'!$H173,"C",'MAPA DE RIESGOS'!$AF173),"")</f>
        <v/>
      </c>
      <c r="X14" s="357" t="str">
        <f>IF(AND('MAPA DE RIESGOS'!$AP174="Muy Alta",'MAPA DE RIESGOS'!$AR174="Leve"),CONCATENATE("R",'MAPA DE RIESGOS'!$H174,"C",'MAPA DE RIESGOS'!$AF174),"")</f>
        <v/>
      </c>
      <c r="Y14" s="357" t="str">
        <f>IF(AND('MAPA DE RIESGOS'!$AP175="Muy Alta",'MAPA DE RIESGOS'!$AR175="Leve"),CONCATENATE("R",'MAPA DE RIESGOS'!$H175,"C",'MAPA DE RIESGOS'!$AF175),"")</f>
        <v/>
      </c>
      <c r="Z14" s="357" t="str">
        <f>IF(AND('MAPA DE RIESGOS'!$AP176="Muy Alta",'MAPA DE RIESGOS'!$AR176="Leve"),CONCATENATE("R",'MAPA DE RIESGOS'!$H176,"C",'MAPA DE RIESGOS'!$AF176),"")</f>
        <v/>
      </c>
      <c r="AA14" s="358" t="str">
        <f>IF(AND('MAPA DE RIESGOS'!$AP177="Muy Alta",'MAPA DE RIESGOS'!$AR177="Leve"),CONCATENATE("R",'MAPA DE RIESGOS'!$H177,"C",'MAPA DE RIESGOS'!$AF177),"")</f>
        <v/>
      </c>
      <c r="AB14" s="356" t="str">
        <f>IF(AND('MAPA DE RIESGOS'!$AP160="Muy Alta",'MAPA DE RIESGOS'!$AR160="Menor"),CONCATENATE("R",'MAPA DE RIESGOS'!$H160,"C",'MAPA DE RIESGOS'!$AF160),"")</f>
        <v/>
      </c>
      <c r="AC14" s="357" t="str">
        <f>IF(AND('MAPA DE RIESGOS'!$AP161="Muy Alta",'MAPA DE RIESGOS'!$AR161="Menor"),CONCATENATE("R",'MAPA DE RIESGOS'!$H161,"C",'MAPA DE RIESGOS'!$AF161),"")</f>
        <v/>
      </c>
      <c r="AD14" s="357" t="str">
        <f>IF(AND('MAPA DE RIESGOS'!$AP162="Muy Alta",'MAPA DE RIESGOS'!$AR162="Menor"),CONCATENATE("R",'MAPA DE RIESGOS'!$H162,"C",'MAPA DE RIESGOS'!$AF162),"")</f>
        <v/>
      </c>
      <c r="AE14" s="357" t="str">
        <f>IF(AND('MAPA DE RIESGOS'!$AP163="Muy Alta",'MAPA DE RIESGOS'!$AR163="Menor"),CONCATENATE("R",'MAPA DE RIESGOS'!$H163,"C",'MAPA DE RIESGOS'!$AF163),"")</f>
        <v/>
      </c>
      <c r="AF14" s="357" t="str">
        <f>IF(AND('MAPA DE RIESGOS'!$AP164="Muy Alta",'MAPA DE RIESGOS'!$AR164="Menor"),CONCATENATE("R",'MAPA DE RIESGOS'!$H164,"C",'MAPA DE RIESGOS'!$AF164),"")</f>
        <v/>
      </c>
      <c r="AG14" s="357" t="str">
        <f>IF(AND('MAPA DE RIESGOS'!$AP165="Muy Alta",'MAPA DE RIESGOS'!$AR165="Menor"),CONCATENATE("R",'MAPA DE RIESGOS'!$H165,"C",'MAPA DE RIESGOS'!$AF165),"")</f>
        <v/>
      </c>
      <c r="AH14" s="357" t="str">
        <f>IF(AND('MAPA DE RIESGOS'!$AP166="Muy Alta",'MAPA DE RIESGOS'!$AR166="Menor"),CONCATENATE("R",'MAPA DE RIESGOS'!$H166,"C",'MAPA DE RIESGOS'!$AF166),"")</f>
        <v/>
      </c>
      <c r="AI14" s="357" t="str">
        <f>IF(AND('MAPA DE RIESGOS'!$AP167="Muy Alta",'MAPA DE RIESGOS'!$AR167="Menor"),CONCATENATE("R",'MAPA DE RIESGOS'!$H167,"C",'MAPA DE RIESGOS'!$AF167),"")</f>
        <v/>
      </c>
      <c r="AJ14" s="357" t="str">
        <f>IF(AND('MAPA DE RIESGOS'!$AP168="Muy Alta",'MAPA DE RIESGOS'!$AR168="Menor"),CONCATENATE("R",'MAPA DE RIESGOS'!$H168,"C",'MAPA DE RIESGOS'!$AF168),"")</f>
        <v/>
      </c>
      <c r="AK14" s="357" t="str">
        <f>IF(AND('MAPA DE RIESGOS'!$AP169="Muy Alta",'MAPA DE RIESGOS'!$AR169="Menor"),CONCATENATE("R",'MAPA DE RIESGOS'!$H169,"C",'MAPA DE RIESGOS'!$AF169),"")</f>
        <v/>
      </c>
      <c r="AL14" s="357" t="str">
        <f>IF(AND('MAPA DE RIESGOS'!$AP170="Muy Alta",'MAPA DE RIESGOS'!$AR170="Menor"),CONCATENATE("R",'MAPA DE RIESGOS'!$H170,"C",'MAPA DE RIESGOS'!$AF170),"")</f>
        <v/>
      </c>
      <c r="AM14" s="357" t="str">
        <f>IF(AND('MAPA DE RIESGOS'!$AP171="Muy Alta",'MAPA DE RIESGOS'!$AR171="Menor"),CONCATENATE("R",'MAPA DE RIESGOS'!$H171,"C",'MAPA DE RIESGOS'!$AF171),"")</f>
        <v/>
      </c>
      <c r="AN14" s="357" t="str">
        <f>IF(AND('MAPA DE RIESGOS'!$AP172="Muy Alta",'MAPA DE RIESGOS'!$AR172="Menor"),CONCATENATE("R",'MAPA DE RIESGOS'!$H172,"C",'MAPA DE RIESGOS'!$AF172),"")</f>
        <v/>
      </c>
      <c r="AO14" s="357" t="str">
        <f>IF(AND('MAPA DE RIESGOS'!$AP173="Muy Alta",'MAPA DE RIESGOS'!$AR173="Menor"),CONCATENATE("R",'MAPA DE RIESGOS'!$H173,"C",'MAPA DE RIESGOS'!$AF173),"")</f>
        <v/>
      </c>
      <c r="AP14" s="357" t="str">
        <f>IF(AND('MAPA DE RIESGOS'!$AP174="Muy Alta",'MAPA DE RIESGOS'!$AR174="Menor"),CONCATENATE("R",'MAPA DE RIESGOS'!$H174,"C",'MAPA DE RIESGOS'!$AF174),"")</f>
        <v/>
      </c>
      <c r="AQ14" s="357" t="str">
        <f>IF(AND('MAPA DE RIESGOS'!$AP175="Muy Alta",'MAPA DE RIESGOS'!$AR175="Menor"),CONCATENATE("R",'MAPA DE RIESGOS'!$H175,"C",'MAPA DE RIESGOS'!$AF175),"")</f>
        <v/>
      </c>
      <c r="AR14" s="357" t="str">
        <f>IF(AND('MAPA DE RIESGOS'!$AP176="Muy Alta",'MAPA DE RIESGOS'!$AR176="Menor"),CONCATENATE("R",'MAPA DE RIESGOS'!$H176,"C",'MAPA DE RIESGOS'!$AF176),"")</f>
        <v/>
      </c>
      <c r="AS14" s="358" t="str">
        <f>IF(AND('MAPA DE RIESGOS'!$AP177="Muy Alta",'MAPA DE RIESGOS'!$AR177="Menor"),CONCATENATE("R",'MAPA DE RIESGOS'!$H177,"C",'MAPA DE RIESGOS'!$AF177),"")</f>
        <v/>
      </c>
      <c r="AT14" s="356" t="str">
        <f>IF(AND('MAPA DE RIESGOS'!$AP160="Muy Alta",'MAPA DE RIESGOS'!$AR160="Moderado"),CONCATENATE("R",'MAPA DE RIESGOS'!$H160,"C",'MAPA DE RIESGOS'!$AF160),"")</f>
        <v/>
      </c>
      <c r="AU14" s="357" t="str">
        <f>IF(AND('MAPA DE RIESGOS'!$AP161="Muy Alta",'MAPA DE RIESGOS'!$AR161="Moderado"),CONCATENATE("R",'MAPA DE RIESGOS'!$H161,"C",'MAPA DE RIESGOS'!$AF161),"")</f>
        <v/>
      </c>
      <c r="AV14" s="357" t="str">
        <f>IF(AND('MAPA DE RIESGOS'!$AP162="Muy Alta",'MAPA DE RIESGOS'!$AR162="Moderado"),CONCATENATE("R",'MAPA DE RIESGOS'!$H162,"C",'MAPA DE RIESGOS'!$AF162),"")</f>
        <v/>
      </c>
      <c r="AW14" s="357" t="str">
        <f>IF(AND('MAPA DE RIESGOS'!$AP163="Muy Alta",'MAPA DE RIESGOS'!$AR163="Moderado"),CONCATENATE("R",'MAPA DE RIESGOS'!$H163,"C",'MAPA DE RIESGOS'!$AF163),"")</f>
        <v/>
      </c>
      <c r="AX14" s="357" t="str">
        <f>IF(AND('MAPA DE RIESGOS'!$AP164="Muy Alta",'MAPA DE RIESGOS'!$AR164="Moderado"),CONCATENATE("R",'MAPA DE RIESGOS'!$H164,"C",'MAPA DE RIESGOS'!$AF164),"")</f>
        <v/>
      </c>
      <c r="AY14" s="357" t="str">
        <f>IF(AND('MAPA DE RIESGOS'!$AP165="Muy Alta",'MAPA DE RIESGOS'!$AR165="Moderado"),CONCATENATE("R",'MAPA DE RIESGOS'!$H165,"C",'MAPA DE RIESGOS'!$AF165),"")</f>
        <v/>
      </c>
      <c r="AZ14" s="357" t="str">
        <f>IF(AND('MAPA DE RIESGOS'!$AP166="Muy Alta",'MAPA DE RIESGOS'!$AR166="Moderado"),CONCATENATE("R",'MAPA DE RIESGOS'!$H166,"C",'MAPA DE RIESGOS'!$AF166),"")</f>
        <v/>
      </c>
      <c r="BA14" s="357" t="str">
        <f>IF(AND('MAPA DE RIESGOS'!$AP167="Muy Alta",'MAPA DE RIESGOS'!$AR167="Moderado"),CONCATENATE("R",'MAPA DE RIESGOS'!$H167,"C",'MAPA DE RIESGOS'!$AF167),"")</f>
        <v/>
      </c>
      <c r="BB14" s="357" t="str">
        <f>IF(AND('MAPA DE RIESGOS'!$AP168="Muy Alta",'MAPA DE RIESGOS'!$AR168="Moderado"),CONCATENATE("R",'MAPA DE RIESGOS'!$H168,"C",'MAPA DE RIESGOS'!$AF168),"")</f>
        <v/>
      </c>
      <c r="BC14" s="357" t="str">
        <f>IF(AND('MAPA DE RIESGOS'!$AP169="Muy Alta",'MAPA DE RIESGOS'!$AR169="Moderado"),CONCATENATE("R",'MAPA DE RIESGOS'!$H169,"C",'MAPA DE RIESGOS'!$AF169),"")</f>
        <v/>
      </c>
      <c r="BD14" s="357" t="str">
        <f>IF(AND('MAPA DE RIESGOS'!$AP170="Muy Alta",'MAPA DE RIESGOS'!$AR170="Moderado"),CONCATENATE("R",'MAPA DE RIESGOS'!$H170,"C",'MAPA DE RIESGOS'!$AF170),"")</f>
        <v/>
      </c>
      <c r="BE14" s="357" t="str">
        <f>IF(AND('MAPA DE RIESGOS'!$AP171="Muy Alta",'MAPA DE RIESGOS'!$AR171="Moderado"),CONCATENATE("R",'MAPA DE RIESGOS'!$H171,"C",'MAPA DE RIESGOS'!$AF171),"")</f>
        <v/>
      </c>
      <c r="BF14" s="357" t="str">
        <f>IF(AND('MAPA DE RIESGOS'!$AP172="Muy Alta",'MAPA DE RIESGOS'!$AR172="Moderado"),CONCATENATE("R",'MAPA DE RIESGOS'!$H172,"C",'MAPA DE RIESGOS'!$AF172),"")</f>
        <v/>
      </c>
      <c r="BG14" s="357" t="str">
        <f>IF(AND('MAPA DE RIESGOS'!$AP173="Muy Alta",'MAPA DE RIESGOS'!$AR173="Moderado"),CONCATENATE("R",'MAPA DE RIESGOS'!$H173,"C",'MAPA DE RIESGOS'!$AF173),"")</f>
        <v/>
      </c>
      <c r="BH14" s="357" t="str">
        <f>IF(AND('MAPA DE RIESGOS'!$AP174="Muy Alta",'MAPA DE RIESGOS'!$AR174="Moderado"),CONCATENATE("R",'MAPA DE RIESGOS'!$H174,"C",'MAPA DE RIESGOS'!$AF174),"")</f>
        <v/>
      </c>
      <c r="BI14" s="357" t="str">
        <f>IF(AND('MAPA DE RIESGOS'!$AP175="Muy Alta",'MAPA DE RIESGOS'!$AR175="Moderado"),CONCATENATE("R",'MAPA DE RIESGOS'!$H175,"C",'MAPA DE RIESGOS'!$AF175),"")</f>
        <v/>
      </c>
      <c r="BJ14" s="357" t="str">
        <f>IF(AND('MAPA DE RIESGOS'!$AP176="Muy Alta",'MAPA DE RIESGOS'!$AR176="Moderado"),CONCATENATE("R",'MAPA DE RIESGOS'!$H176,"C",'MAPA DE RIESGOS'!$AF176),"")</f>
        <v/>
      </c>
      <c r="BK14" s="358" t="str">
        <f>IF(AND('MAPA DE RIESGOS'!$AP177="Muy Alta",'MAPA DE RIESGOS'!$AR177="Moderado"),CONCATENATE("R",'MAPA DE RIESGOS'!$H177,"C",'MAPA DE RIESGOS'!$AF177),"")</f>
        <v/>
      </c>
      <c r="BL14" s="356" t="str">
        <f>IF(AND('MAPA DE RIESGOS'!$AP160="Muy Alta",'MAPA DE RIESGOS'!$AR160="Mayor"),CONCATENATE("R",'MAPA DE RIESGOS'!$H160,"C",'MAPA DE RIESGOS'!$AF160),"")</f>
        <v/>
      </c>
      <c r="BM14" s="357" t="str">
        <f>IF(AND('MAPA DE RIESGOS'!$AP161="Muy Alta",'MAPA DE RIESGOS'!$AR161="Mayor"),CONCATENATE("R",'MAPA DE RIESGOS'!$H161,"C",'MAPA DE RIESGOS'!$AF161),"")</f>
        <v/>
      </c>
      <c r="BN14" s="357" t="str">
        <f>IF(AND('MAPA DE RIESGOS'!$AP162="Muy Alta",'MAPA DE RIESGOS'!$AR162="Mayor"),CONCATENATE("R",'MAPA DE RIESGOS'!$H162,"C",'MAPA DE RIESGOS'!$AF162),"")</f>
        <v/>
      </c>
      <c r="BO14" s="357" t="str">
        <f>IF(AND('MAPA DE RIESGOS'!$AP163="Muy Alta",'MAPA DE RIESGOS'!$AR163="Mayor"),CONCATENATE("R",'MAPA DE RIESGOS'!$H163,"C",'MAPA DE RIESGOS'!$AF163),"")</f>
        <v/>
      </c>
      <c r="BP14" s="357" t="str">
        <f>IF(AND('MAPA DE RIESGOS'!$AP164="Muy Alta",'MAPA DE RIESGOS'!$AR164="Mayor"),CONCATENATE("R",'MAPA DE RIESGOS'!$H164,"C",'MAPA DE RIESGOS'!$AF164),"")</f>
        <v/>
      </c>
      <c r="BQ14" s="357" t="str">
        <f>IF(AND('MAPA DE RIESGOS'!$AP165="Muy Alta",'MAPA DE RIESGOS'!$AR165="Mayor"),CONCATENATE("R",'MAPA DE RIESGOS'!$H165,"C",'MAPA DE RIESGOS'!$AF165),"")</f>
        <v/>
      </c>
      <c r="BR14" s="357" t="str">
        <f>IF(AND('MAPA DE RIESGOS'!$AP166="Muy Alta",'MAPA DE RIESGOS'!$AR166="Mayor"),CONCATENATE("R",'MAPA DE RIESGOS'!$H166,"C",'MAPA DE RIESGOS'!$AF166),"")</f>
        <v/>
      </c>
      <c r="BS14" s="357" t="str">
        <f>IF(AND('MAPA DE RIESGOS'!$AP167="Muy Alta",'MAPA DE RIESGOS'!$AR167="Mayor"),CONCATENATE("R",'MAPA DE RIESGOS'!$H167,"C",'MAPA DE RIESGOS'!$AF167),"")</f>
        <v/>
      </c>
      <c r="BT14" s="357" t="str">
        <f>IF(AND('MAPA DE RIESGOS'!$AP168="Muy Alta",'MAPA DE RIESGOS'!$AR168="Mayor"),CONCATENATE("R",'MAPA DE RIESGOS'!$H168,"C",'MAPA DE RIESGOS'!$AF168),"")</f>
        <v/>
      </c>
      <c r="BU14" s="357" t="str">
        <f>IF(AND('MAPA DE RIESGOS'!$AP169="Muy Alta",'MAPA DE RIESGOS'!$AR169="Mayor"),CONCATENATE("R",'MAPA DE RIESGOS'!$H169,"C",'MAPA DE RIESGOS'!$AF169),"")</f>
        <v/>
      </c>
      <c r="BV14" s="357" t="str">
        <f>IF(AND('MAPA DE RIESGOS'!$AP170="Muy Alta",'MAPA DE RIESGOS'!$AR170="Mayor"),CONCATENATE("R",'MAPA DE RIESGOS'!$H170,"C",'MAPA DE RIESGOS'!$AF170),"")</f>
        <v/>
      </c>
      <c r="BW14" s="357" t="str">
        <f>IF(AND('MAPA DE RIESGOS'!$AP171="Muy Alta",'MAPA DE RIESGOS'!$AR171="Mayor"),CONCATENATE("R",'MAPA DE RIESGOS'!$H171,"C",'MAPA DE RIESGOS'!$AF171),"")</f>
        <v/>
      </c>
      <c r="BX14" s="357" t="str">
        <f>IF(AND('MAPA DE RIESGOS'!$AP172="Muy Alta",'MAPA DE RIESGOS'!$AR172="Mayor"),CONCATENATE("R",'MAPA DE RIESGOS'!$H172,"C",'MAPA DE RIESGOS'!$AF172),"")</f>
        <v/>
      </c>
      <c r="BY14" s="357" t="str">
        <f>IF(AND('MAPA DE RIESGOS'!$AP173="Muy Alta",'MAPA DE RIESGOS'!$AR173="Mayor"),CONCATENATE("R",'MAPA DE RIESGOS'!$H173,"C",'MAPA DE RIESGOS'!$AF173),"")</f>
        <v/>
      </c>
      <c r="BZ14" s="357" t="str">
        <f>IF(AND('MAPA DE RIESGOS'!$AP174="Muy Alta",'MAPA DE RIESGOS'!$AR174="Mayor"),CONCATENATE("R",'MAPA DE RIESGOS'!$H174,"C",'MAPA DE RIESGOS'!$AF174),"")</f>
        <v/>
      </c>
      <c r="CA14" s="357" t="str">
        <f>IF(AND('MAPA DE RIESGOS'!$AP175="Muy Alta",'MAPA DE RIESGOS'!$AR175="Mayor"),CONCATENATE("R",'MAPA DE RIESGOS'!$H175,"C",'MAPA DE RIESGOS'!$AF175),"")</f>
        <v/>
      </c>
      <c r="CB14" s="357" t="str">
        <f>IF(AND('MAPA DE RIESGOS'!$AP176="Muy Alta",'MAPA DE RIESGOS'!$AR176="Mayor"),CONCATENATE("R",'MAPA DE RIESGOS'!$H176,"C",'MAPA DE RIESGOS'!$AF176),"")</f>
        <v/>
      </c>
      <c r="CC14" s="358" t="str">
        <f>IF(AND('MAPA DE RIESGOS'!$AP177="Muy Alta",'MAPA DE RIESGOS'!$AR177="Mayor"),CONCATENATE("R",'MAPA DE RIESGOS'!$H177,"C",'MAPA DE RIESGOS'!$AF177),"")</f>
        <v/>
      </c>
      <c r="CD14" s="359" t="str">
        <f>IF(AND('MAPA DE RIESGOS'!$AP160="Muy Alta",'MAPA DE RIESGOS'!$AR160="Catastrófico"),CONCATENATE("R",'MAPA DE RIESGOS'!$H160,"C",'MAPA DE RIESGOS'!$AF160),"")</f>
        <v/>
      </c>
      <c r="CE14" s="359" t="str">
        <f>IF(AND('MAPA DE RIESGOS'!$AP161="Muy Alta",'MAPA DE RIESGOS'!$AR161="Catastrófico"),CONCATENATE("R",'MAPA DE RIESGOS'!$H161,"C",'MAPA DE RIESGOS'!$AF161),"")</f>
        <v/>
      </c>
      <c r="CF14" s="359" t="str">
        <f>IF(AND('MAPA DE RIESGOS'!$AP162="Muy Alta",'MAPA DE RIESGOS'!$AR162="Catastrófico"),CONCATENATE("R",'MAPA DE RIESGOS'!$H162,"C",'MAPA DE RIESGOS'!$AF162),"")</f>
        <v/>
      </c>
      <c r="CG14" s="359" t="str">
        <f>IF(AND('MAPA DE RIESGOS'!$AP163="Muy Alta",'MAPA DE RIESGOS'!$AR163="Catastrófico"),CONCATENATE("R",'MAPA DE RIESGOS'!$H163,"C",'MAPA DE RIESGOS'!$AF163),"")</f>
        <v/>
      </c>
      <c r="CH14" s="359" t="str">
        <f>IF(AND('MAPA DE RIESGOS'!$AP164="Muy Alta",'MAPA DE RIESGOS'!$AR164="Catastrófico"),CONCATENATE("R",'MAPA DE RIESGOS'!$H164,"C",'MAPA DE RIESGOS'!$AF164),"")</f>
        <v/>
      </c>
      <c r="CI14" s="359" t="str">
        <f>IF(AND('MAPA DE RIESGOS'!$AP165="Muy Alta",'MAPA DE RIESGOS'!$AR165="Catastrófico"),CONCATENATE("R",'MAPA DE RIESGOS'!$H165,"C",'MAPA DE RIESGOS'!$AF165),"")</f>
        <v/>
      </c>
      <c r="CJ14" s="359" t="str">
        <f>IF(AND('MAPA DE RIESGOS'!$AP166="Muy Alta",'MAPA DE RIESGOS'!$AR166="Catastrófico"),CONCATENATE("R",'MAPA DE RIESGOS'!$H166,"C",'MAPA DE RIESGOS'!$AF166),"")</f>
        <v/>
      </c>
      <c r="CK14" s="359" t="str">
        <f>IF(AND('MAPA DE RIESGOS'!$AP167="Muy Alta",'MAPA DE RIESGOS'!$AR167="Catastrófico"),CONCATENATE("R",'MAPA DE RIESGOS'!$H167,"C",'MAPA DE RIESGOS'!$AF167),"")</f>
        <v/>
      </c>
      <c r="CL14" s="359" t="str">
        <f>IF(AND('MAPA DE RIESGOS'!$AP168="Muy Alta",'MAPA DE RIESGOS'!$AR168="Catastrófico"),CONCATENATE("R",'MAPA DE RIESGOS'!$H168,"C",'MAPA DE RIESGOS'!$AF168),"")</f>
        <v/>
      </c>
      <c r="CM14" s="359" t="str">
        <f>IF(AND('MAPA DE RIESGOS'!$AP169="Muy Alta",'MAPA DE RIESGOS'!$AR169="Catastrófico"),CONCATENATE("R",'MAPA DE RIESGOS'!$H169,"C",'MAPA DE RIESGOS'!$AF169),"")</f>
        <v/>
      </c>
      <c r="CN14" s="359" t="str">
        <f>IF(AND('MAPA DE RIESGOS'!$AP170="Muy Alta",'MAPA DE RIESGOS'!$AR170="Catastrófico"),CONCATENATE("R",'MAPA DE RIESGOS'!$H170,"C",'MAPA DE RIESGOS'!$AF170),"")</f>
        <v/>
      </c>
      <c r="CO14" s="359" t="str">
        <f>IF(AND('MAPA DE RIESGOS'!$AP171="Muy Alta",'MAPA DE RIESGOS'!$AR171="Catastrófico"),CONCATENATE("R",'MAPA DE RIESGOS'!$H171,"C",'MAPA DE RIESGOS'!$AF171),"")</f>
        <v/>
      </c>
      <c r="CP14" s="359" t="str">
        <f>IF(AND('MAPA DE RIESGOS'!$AP172="Muy Alta",'MAPA DE RIESGOS'!$AR172="Catastrófico"),CONCATENATE("R",'MAPA DE RIESGOS'!$H172,"C",'MAPA DE RIESGOS'!$AF172),"")</f>
        <v/>
      </c>
      <c r="CQ14" s="359" t="str">
        <f>IF(AND('MAPA DE RIESGOS'!$AP173="Muy Alta",'MAPA DE RIESGOS'!$AR173="Catastrófico"),CONCATENATE("R",'MAPA DE RIESGOS'!$H173,"C",'MAPA DE RIESGOS'!$AF173),"")</f>
        <v/>
      </c>
      <c r="CR14" s="359" t="str">
        <f>IF(AND('MAPA DE RIESGOS'!$AP174="Muy Alta",'MAPA DE RIESGOS'!$AR174="Catastrófico"),CONCATENATE("R",'MAPA DE RIESGOS'!$H174,"C",'MAPA DE RIESGOS'!$AF174),"")</f>
        <v/>
      </c>
      <c r="CS14" s="359" t="str">
        <f>IF(AND('MAPA DE RIESGOS'!$AP175="Muy Alta",'MAPA DE RIESGOS'!$AR175="Catastrófico"),CONCATENATE("R",'MAPA DE RIESGOS'!$H175,"C",'MAPA DE RIESGOS'!$AF175),"")</f>
        <v/>
      </c>
      <c r="CT14" s="359" t="str">
        <f>IF(AND('MAPA DE RIESGOS'!$AP176="Muy Alta",'MAPA DE RIESGOS'!$AR176="Catastrófico"),CONCATENATE("R",'MAPA DE RIESGOS'!$H176,"C",'MAPA DE RIESGOS'!$AF176),"")</f>
        <v/>
      </c>
      <c r="CU14" s="360" t="str">
        <f>IF(AND('MAPA DE RIESGOS'!$AP177="Muy Alta",'MAPA DE RIESGOS'!$AR177="Catastrófico"),CONCATENATE("R",'MAPA DE RIESGOS'!$H177,"C",'MAPA DE RIESGOS'!$AF177),"")</f>
        <v/>
      </c>
      <c r="CV14" s="67"/>
      <c r="CW14" s="750"/>
      <c r="CX14" s="751"/>
      <c r="CY14" s="751"/>
      <c r="CZ14" s="751"/>
      <c r="DA14" s="751"/>
      <c r="DB14" s="752"/>
    </row>
    <row r="15" spans="2:106" ht="32.5" customHeight="1">
      <c r="B15" s="770"/>
      <c r="C15" s="770"/>
      <c r="D15" s="771"/>
      <c r="E15" s="741"/>
      <c r="F15" s="742"/>
      <c r="G15" s="742"/>
      <c r="H15" s="742"/>
      <c r="I15" s="743"/>
      <c r="J15" s="356" t="str">
        <f>IF(AND('MAPA DE RIESGOS'!$AP178="Muy Alta",'MAPA DE RIESGOS'!$AR178="Leve"),CONCATENATE("R",'MAPA DE RIESGOS'!$H178,"C",'MAPA DE RIESGOS'!$AF178),"")</f>
        <v/>
      </c>
      <c r="K15" s="357" t="str">
        <f>IF(AND('MAPA DE RIESGOS'!$AP179="Muy Alta",'MAPA DE RIESGOS'!$AR179="Leve"),CONCATENATE("R",'MAPA DE RIESGOS'!$H179,"C",'MAPA DE RIESGOS'!$AF179),"")</f>
        <v/>
      </c>
      <c r="L15" s="357" t="str">
        <f>IF(AND('MAPA DE RIESGOS'!$AP180="Muy Alta",'MAPA DE RIESGOS'!$AR180="Leve"),CONCATENATE("R",'MAPA DE RIESGOS'!$H180,"C",'MAPA DE RIESGOS'!$AF180),"")</f>
        <v/>
      </c>
      <c r="M15" s="357" t="str">
        <f>IF(AND('MAPA DE RIESGOS'!$AP181="Muy Alta",'MAPA DE RIESGOS'!$AR181="Leve"),CONCATENATE("R",'MAPA DE RIESGOS'!$H181,"C",'MAPA DE RIESGOS'!$AF181),"")</f>
        <v/>
      </c>
      <c r="N15" s="357" t="str">
        <f>IF(AND('MAPA DE RIESGOS'!$AP182="Muy Alta",'MAPA DE RIESGOS'!$AR182="Leve"),CONCATENATE("R",'MAPA DE RIESGOS'!$H182,"C",'MAPA DE RIESGOS'!$AF182),"")</f>
        <v/>
      </c>
      <c r="O15" s="357" t="str">
        <f>IF(AND('MAPA DE RIESGOS'!$AP183="Muy Alta",'MAPA DE RIESGOS'!$AR183="Leve"),CONCATENATE("R",'MAPA DE RIESGOS'!$H183,"C",'MAPA DE RIESGOS'!$AF183),"")</f>
        <v/>
      </c>
      <c r="P15" s="357" t="str">
        <f>IF(AND('MAPA DE RIESGOS'!$AP184="Muy Alta",'MAPA DE RIESGOS'!$AR184="Leve"),CONCATENATE("R",'MAPA DE RIESGOS'!$H184,"C",'MAPA DE RIESGOS'!$AF184),"")</f>
        <v/>
      </c>
      <c r="Q15" s="357" t="str">
        <f>IF(AND('MAPA DE RIESGOS'!$AP185="Muy Alta",'MAPA DE RIESGOS'!$AR185="Leve"),CONCATENATE("R",'MAPA DE RIESGOS'!$H185,"C",'MAPA DE RIESGOS'!$AF185),"")</f>
        <v/>
      </c>
      <c r="R15" s="357" t="str">
        <f>IF(AND('MAPA DE RIESGOS'!$AP186="Muy Alta",'MAPA DE RIESGOS'!$AR186="Leve"),CONCATENATE("R",'MAPA DE RIESGOS'!$H186,"C",'MAPA DE RIESGOS'!$AF186),"")</f>
        <v/>
      </c>
      <c r="S15" s="357" t="str">
        <f>IF(AND('MAPA DE RIESGOS'!$AP187="Muy Alta",'MAPA DE RIESGOS'!$AR187="Leve"),CONCATENATE("R",'MAPA DE RIESGOS'!$H187,"C",'MAPA DE RIESGOS'!$AF187),"")</f>
        <v/>
      </c>
      <c r="T15" s="357" t="str">
        <f>IF(AND('MAPA DE RIESGOS'!$AP188="Muy Alta",'MAPA DE RIESGOS'!$AR188="Leve"),CONCATENATE("R",'MAPA DE RIESGOS'!$H188,"C",'MAPA DE RIESGOS'!$AF188),"")</f>
        <v/>
      </c>
      <c r="U15" s="357" t="str">
        <f>IF(AND('MAPA DE RIESGOS'!$AP189="Muy Alta",'MAPA DE RIESGOS'!$AR189="Leve"),CONCATENATE("R",'MAPA DE RIESGOS'!$H189,"C",'MAPA DE RIESGOS'!$AF189),"")</f>
        <v/>
      </c>
      <c r="V15" s="357" t="str">
        <f>IF(AND('MAPA DE RIESGOS'!$AP190="Muy Alta",'MAPA DE RIESGOS'!$AR190="Leve"),CONCATENATE("R",'MAPA DE RIESGOS'!$H190,"C",'MAPA DE RIESGOS'!$AF190),"")</f>
        <v/>
      </c>
      <c r="W15" s="357" t="str">
        <f>IF(AND('MAPA DE RIESGOS'!$AP191="Muy Alta",'MAPA DE RIESGOS'!$AR191="Leve"),CONCATENATE("R",'MAPA DE RIESGOS'!$H191,"C",'MAPA DE RIESGOS'!$AF191),"")</f>
        <v/>
      </c>
      <c r="X15" s="357" t="str">
        <f>IF(AND('MAPA DE RIESGOS'!$AP192="Muy Alta",'MAPA DE RIESGOS'!$AR192="Leve"),CONCATENATE("R",'MAPA DE RIESGOS'!$H192,"C",'MAPA DE RIESGOS'!$AF192),"")</f>
        <v/>
      </c>
      <c r="Y15" s="357" t="str">
        <f>IF(AND('MAPA DE RIESGOS'!$AP193="Muy Alta",'MAPA DE RIESGOS'!$AR193="Leve"),CONCATENATE("R",'MAPA DE RIESGOS'!$H193,"C",'MAPA DE RIESGOS'!$AF193),"")</f>
        <v/>
      </c>
      <c r="Z15" s="357" t="str">
        <f>IF(AND('MAPA DE RIESGOS'!$AP194="Muy Alta",'MAPA DE RIESGOS'!$AR194="Leve"),CONCATENATE("R",'MAPA DE RIESGOS'!$H194,"C",'MAPA DE RIESGOS'!$AF194),"")</f>
        <v/>
      </c>
      <c r="AA15" s="358" t="str">
        <f>IF(AND('MAPA DE RIESGOS'!$AP195="Muy Alta",'MAPA DE RIESGOS'!$AR195="Leve"),CONCATENATE("R",'MAPA DE RIESGOS'!$H195,"C",'MAPA DE RIESGOS'!$AF195),"")</f>
        <v/>
      </c>
      <c r="AB15" s="356" t="str">
        <f>IF(AND('MAPA DE RIESGOS'!$AP178="Muy Alta",'MAPA DE RIESGOS'!$AR178="Menor"),CONCATENATE("R",'MAPA DE RIESGOS'!$H178,"C",'MAPA DE RIESGOS'!$AF178),"")</f>
        <v/>
      </c>
      <c r="AC15" s="357" t="str">
        <f>IF(AND('MAPA DE RIESGOS'!$AP179="Muy Alta",'MAPA DE RIESGOS'!$AR179="Menor"),CONCATENATE("R",'MAPA DE RIESGOS'!$H179,"C",'MAPA DE RIESGOS'!$AF179),"")</f>
        <v/>
      </c>
      <c r="AD15" s="357" t="str">
        <f>IF(AND('MAPA DE RIESGOS'!$AP180="Muy Alta",'MAPA DE RIESGOS'!$AR180="Menor"),CONCATENATE("R",'MAPA DE RIESGOS'!$H180,"C",'MAPA DE RIESGOS'!$AF180),"")</f>
        <v/>
      </c>
      <c r="AE15" s="357" t="str">
        <f>IF(AND('MAPA DE RIESGOS'!$AP181="Muy Alta",'MAPA DE RIESGOS'!$AR181="Menor"),CONCATENATE("R",'MAPA DE RIESGOS'!$H181,"C",'MAPA DE RIESGOS'!$AF181),"")</f>
        <v/>
      </c>
      <c r="AF15" s="357" t="str">
        <f>IF(AND('MAPA DE RIESGOS'!$AP182="Muy Alta",'MAPA DE RIESGOS'!$AR182="Menor"),CONCATENATE("R",'MAPA DE RIESGOS'!$H182,"C",'MAPA DE RIESGOS'!$AF182),"")</f>
        <v/>
      </c>
      <c r="AG15" s="357" t="str">
        <f>IF(AND('MAPA DE RIESGOS'!$AP183="Muy Alta",'MAPA DE RIESGOS'!$AR183="Menor"),CONCATENATE("R",'MAPA DE RIESGOS'!$H183,"C",'MAPA DE RIESGOS'!$AF183),"")</f>
        <v/>
      </c>
      <c r="AH15" s="357" t="str">
        <f>IF(AND('MAPA DE RIESGOS'!$AP184="Muy Alta",'MAPA DE RIESGOS'!$AR184="Menor"),CONCATENATE("R",'MAPA DE RIESGOS'!$H184,"C",'MAPA DE RIESGOS'!$AF184),"")</f>
        <v/>
      </c>
      <c r="AI15" s="357" t="str">
        <f>IF(AND('MAPA DE RIESGOS'!$AP185="Muy Alta",'MAPA DE RIESGOS'!$AR185="Menor"),CONCATENATE("R",'MAPA DE RIESGOS'!$H185,"C",'MAPA DE RIESGOS'!$AF185),"")</f>
        <v/>
      </c>
      <c r="AJ15" s="357" t="str">
        <f>IF(AND('MAPA DE RIESGOS'!$AP186="Muy Alta",'MAPA DE RIESGOS'!$AR186="Menor"),CONCATENATE("R",'MAPA DE RIESGOS'!$H186,"C",'MAPA DE RIESGOS'!$AF186),"")</f>
        <v/>
      </c>
      <c r="AK15" s="357" t="str">
        <f>IF(AND('MAPA DE RIESGOS'!$AP187="Muy Alta",'MAPA DE RIESGOS'!$AR187="Menor"),CONCATENATE("R",'MAPA DE RIESGOS'!$H187,"C",'MAPA DE RIESGOS'!$AF187),"")</f>
        <v/>
      </c>
      <c r="AL15" s="357" t="str">
        <f>IF(AND('MAPA DE RIESGOS'!$AP188="Muy Alta",'MAPA DE RIESGOS'!$AR188="Menor"),CONCATENATE("R",'MAPA DE RIESGOS'!$H188,"C",'MAPA DE RIESGOS'!$AF188),"")</f>
        <v/>
      </c>
      <c r="AM15" s="357" t="str">
        <f>IF(AND('MAPA DE RIESGOS'!$AP189="Muy Alta",'MAPA DE RIESGOS'!$AR189="Menor"),CONCATENATE("R",'MAPA DE RIESGOS'!$H189,"C",'MAPA DE RIESGOS'!$AF189),"")</f>
        <v/>
      </c>
      <c r="AN15" s="357" t="str">
        <f>IF(AND('MAPA DE RIESGOS'!$AP190="Muy Alta",'MAPA DE RIESGOS'!$AR190="Menor"),CONCATENATE("R",'MAPA DE RIESGOS'!$H190,"C",'MAPA DE RIESGOS'!$AF190),"")</f>
        <v/>
      </c>
      <c r="AO15" s="357" t="str">
        <f>IF(AND('MAPA DE RIESGOS'!$AP191="Muy Alta",'MAPA DE RIESGOS'!$AR191="Menor"),CONCATENATE("R",'MAPA DE RIESGOS'!$H191,"C",'MAPA DE RIESGOS'!$AF191),"")</f>
        <v/>
      </c>
      <c r="AP15" s="357" t="str">
        <f>IF(AND('MAPA DE RIESGOS'!$AP192="Muy Alta",'MAPA DE RIESGOS'!$AR192="Menor"),CONCATENATE("R",'MAPA DE RIESGOS'!$H192,"C",'MAPA DE RIESGOS'!$AF192),"")</f>
        <v/>
      </c>
      <c r="AQ15" s="357" t="str">
        <f>IF(AND('MAPA DE RIESGOS'!$AP193="Muy Alta",'MAPA DE RIESGOS'!$AR193="Menor"),CONCATENATE("R",'MAPA DE RIESGOS'!$H193,"C",'MAPA DE RIESGOS'!$AF193),"")</f>
        <v/>
      </c>
      <c r="AR15" s="357" t="str">
        <f>IF(AND('MAPA DE RIESGOS'!$AP194="Muy Alta",'MAPA DE RIESGOS'!$AR194="Menor"),CONCATENATE("R",'MAPA DE RIESGOS'!$H194,"C",'MAPA DE RIESGOS'!$AF194),"")</f>
        <v/>
      </c>
      <c r="AS15" s="358" t="str">
        <f>IF(AND('MAPA DE RIESGOS'!$AP195="Muy Alta",'MAPA DE RIESGOS'!$AR195="Menor"),CONCATENATE("R",'MAPA DE RIESGOS'!$H195,"C",'MAPA DE RIESGOS'!$AF195),"")</f>
        <v/>
      </c>
      <c r="AT15" s="356" t="str">
        <f>IF(AND('MAPA DE RIESGOS'!$AP178="Muy Alta",'MAPA DE RIESGOS'!$AR178="Moderado"),CONCATENATE("R",'MAPA DE RIESGOS'!$H178,"C",'MAPA DE RIESGOS'!$AF178),"")</f>
        <v/>
      </c>
      <c r="AU15" s="357" t="str">
        <f>IF(AND('MAPA DE RIESGOS'!$AP179="Muy Alta",'MAPA DE RIESGOS'!$AR179="Moderado"),CONCATENATE("R",'MAPA DE RIESGOS'!$H179,"C",'MAPA DE RIESGOS'!$AF179),"")</f>
        <v/>
      </c>
      <c r="AV15" s="357" t="str">
        <f>IF(AND('MAPA DE RIESGOS'!$AP180="Muy Alta",'MAPA DE RIESGOS'!$AR180="Moderado"),CONCATENATE("R",'MAPA DE RIESGOS'!$H180,"C",'MAPA DE RIESGOS'!$AF180),"")</f>
        <v/>
      </c>
      <c r="AW15" s="357" t="str">
        <f>IF(AND('MAPA DE RIESGOS'!$AP181="Muy Alta",'MAPA DE RIESGOS'!$AR181="Moderado"),CONCATENATE("R",'MAPA DE RIESGOS'!$H181,"C",'MAPA DE RIESGOS'!$AF181),"")</f>
        <v/>
      </c>
      <c r="AX15" s="357" t="str">
        <f>IF(AND('MAPA DE RIESGOS'!$AP182="Muy Alta",'MAPA DE RIESGOS'!$AR182="Moderado"),CONCATENATE("R",'MAPA DE RIESGOS'!$H182,"C",'MAPA DE RIESGOS'!$AF182),"")</f>
        <v/>
      </c>
      <c r="AY15" s="357" t="str">
        <f>IF(AND('MAPA DE RIESGOS'!$AP183="Muy Alta",'MAPA DE RIESGOS'!$AR183="Moderado"),CONCATENATE("R",'MAPA DE RIESGOS'!$H183,"C",'MAPA DE RIESGOS'!$AF183),"")</f>
        <v/>
      </c>
      <c r="AZ15" s="357" t="str">
        <f>IF(AND('MAPA DE RIESGOS'!$AP184="Muy Alta",'MAPA DE RIESGOS'!$AR184="Moderado"),CONCATENATE("R",'MAPA DE RIESGOS'!$H184,"C",'MAPA DE RIESGOS'!$AF184),"")</f>
        <v/>
      </c>
      <c r="BA15" s="357" t="str">
        <f>IF(AND('MAPA DE RIESGOS'!$AP185="Muy Alta",'MAPA DE RIESGOS'!$AR185="Moderado"),CONCATENATE("R",'MAPA DE RIESGOS'!$H185,"C",'MAPA DE RIESGOS'!$AF185),"")</f>
        <v/>
      </c>
      <c r="BB15" s="357" t="str">
        <f>IF(AND('MAPA DE RIESGOS'!$AP186="Muy Alta",'MAPA DE RIESGOS'!$AR186="Moderado"),CONCATENATE("R",'MAPA DE RIESGOS'!$H186,"C",'MAPA DE RIESGOS'!$AF186),"")</f>
        <v/>
      </c>
      <c r="BC15" s="357" t="str">
        <f>IF(AND('MAPA DE RIESGOS'!$AP187="Muy Alta",'MAPA DE RIESGOS'!$AR187="Moderado"),CONCATENATE("R",'MAPA DE RIESGOS'!$H187,"C",'MAPA DE RIESGOS'!$AF187),"")</f>
        <v/>
      </c>
      <c r="BD15" s="357" t="str">
        <f>IF(AND('MAPA DE RIESGOS'!$AP188="Muy Alta",'MAPA DE RIESGOS'!$AR188="Moderado"),CONCATENATE("R",'MAPA DE RIESGOS'!$H188,"C",'MAPA DE RIESGOS'!$AF188),"")</f>
        <v/>
      </c>
      <c r="BE15" s="357" t="str">
        <f>IF(AND('MAPA DE RIESGOS'!$AP189="Muy Alta",'MAPA DE RIESGOS'!$AR189="Moderado"),CONCATENATE("R",'MAPA DE RIESGOS'!$H189,"C",'MAPA DE RIESGOS'!$AF189),"")</f>
        <v/>
      </c>
      <c r="BF15" s="357" t="str">
        <f>IF(AND('MAPA DE RIESGOS'!$AP190="Muy Alta",'MAPA DE RIESGOS'!$AR190="Moderado"),CONCATENATE("R",'MAPA DE RIESGOS'!$H190,"C",'MAPA DE RIESGOS'!$AF190),"")</f>
        <v/>
      </c>
      <c r="BG15" s="357" t="str">
        <f>IF(AND('MAPA DE RIESGOS'!$AP191="Muy Alta",'MAPA DE RIESGOS'!$AR191="Moderado"),CONCATENATE("R",'MAPA DE RIESGOS'!$H191,"C",'MAPA DE RIESGOS'!$AF191),"")</f>
        <v/>
      </c>
      <c r="BH15" s="357" t="str">
        <f>IF(AND('MAPA DE RIESGOS'!$AP192="Muy Alta",'MAPA DE RIESGOS'!$AR192="Moderado"),CONCATENATE("R",'MAPA DE RIESGOS'!$H192,"C",'MAPA DE RIESGOS'!$AF192),"")</f>
        <v/>
      </c>
      <c r="BI15" s="357" t="str">
        <f>IF(AND('MAPA DE RIESGOS'!$AP193="Muy Alta",'MAPA DE RIESGOS'!$AR193="Moderado"),CONCATENATE("R",'MAPA DE RIESGOS'!$H193,"C",'MAPA DE RIESGOS'!$AF193),"")</f>
        <v/>
      </c>
      <c r="BJ15" s="357" t="str">
        <f>IF(AND('MAPA DE RIESGOS'!$AP194="Muy Alta",'MAPA DE RIESGOS'!$AR194="Moderado"),CONCATENATE("R",'MAPA DE RIESGOS'!$H194,"C",'MAPA DE RIESGOS'!$AF194),"")</f>
        <v/>
      </c>
      <c r="BK15" s="358" t="str">
        <f>IF(AND('MAPA DE RIESGOS'!$AP195="Muy Alta",'MAPA DE RIESGOS'!$AR195="Moderado"),CONCATENATE("R",'MAPA DE RIESGOS'!$H195,"C",'MAPA DE RIESGOS'!$AF195),"")</f>
        <v/>
      </c>
      <c r="BL15" s="356" t="str">
        <f>IF(AND('MAPA DE RIESGOS'!$AP178="Muy Alta",'MAPA DE RIESGOS'!$AR178="Mayor"),CONCATENATE("R",'MAPA DE RIESGOS'!$H178,"C",'MAPA DE RIESGOS'!$AF178),"")</f>
        <v/>
      </c>
      <c r="BM15" s="357" t="str">
        <f>IF(AND('MAPA DE RIESGOS'!$AP179="Muy Alta",'MAPA DE RIESGOS'!$AR179="Mayor"),CONCATENATE("R",'MAPA DE RIESGOS'!$H179,"C",'MAPA DE RIESGOS'!$AF179),"")</f>
        <v/>
      </c>
      <c r="BN15" s="357" t="str">
        <f>IF(AND('MAPA DE RIESGOS'!$AP180="Muy Alta",'MAPA DE RIESGOS'!$AR180="Mayor"),CONCATENATE("R",'MAPA DE RIESGOS'!$H180,"C",'MAPA DE RIESGOS'!$AF180),"")</f>
        <v/>
      </c>
      <c r="BO15" s="357" t="str">
        <f>IF(AND('MAPA DE RIESGOS'!$AP181="Muy Alta",'MAPA DE RIESGOS'!$AR181="Mayor"),CONCATENATE("R",'MAPA DE RIESGOS'!$H181,"C",'MAPA DE RIESGOS'!$AF181),"")</f>
        <v/>
      </c>
      <c r="BP15" s="357" t="str">
        <f>IF(AND('MAPA DE RIESGOS'!$AP182="Muy Alta",'MAPA DE RIESGOS'!$AR182="Mayor"),CONCATENATE("R",'MAPA DE RIESGOS'!$H182,"C",'MAPA DE RIESGOS'!$AF182),"")</f>
        <v/>
      </c>
      <c r="BQ15" s="357" t="str">
        <f>IF(AND('MAPA DE RIESGOS'!$AP183="Muy Alta",'MAPA DE RIESGOS'!$AR183="Mayor"),CONCATENATE("R",'MAPA DE RIESGOS'!$H183,"C",'MAPA DE RIESGOS'!$AF183),"")</f>
        <v/>
      </c>
      <c r="BR15" s="357" t="str">
        <f>IF(AND('MAPA DE RIESGOS'!$AP184="Muy Alta",'MAPA DE RIESGOS'!$AR184="Mayor"),CONCATENATE("R",'MAPA DE RIESGOS'!$H184,"C",'MAPA DE RIESGOS'!$AF184),"")</f>
        <v/>
      </c>
      <c r="BS15" s="357" t="str">
        <f>IF(AND('MAPA DE RIESGOS'!$AP185="Muy Alta",'MAPA DE RIESGOS'!$AR185="Mayor"),CONCATENATE("R",'MAPA DE RIESGOS'!$H185,"C",'MAPA DE RIESGOS'!$AF185),"")</f>
        <v/>
      </c>
      <c r="BT15" s="357" t="str">
        <f>IF(AND('MAPA DE RIESGOS'!$AP186="Muy Alta",'MAPA DE RIESGOS'!$AR186="Mayor"),CONCATENATE("R",'MAPA DE RIESGOS'!$H186,"C",'MAPA DE RIESGOS'!$AF186),"")</f>
        <v/>
      </c>
      <c r="BU15" s="357" t="str">
        <f>IF(AND('MAPA DE RIESGOS'!$AP187="Muy Alta",'MAPA DE RIESGOS'!$AR187="Mayor"),CONCATENATE("R",'MAPA DE RIESGOS'!$H187,"C",'MAPA DE RIESGOS'!$AF187),"")</f>
        <v/>
      </c>
      <c r="BV15" s="357" t="str">
        <f>IF(AND('MAPA DE RIESGOS'!$AP188="Muy Alta",'MAPA DE RIESGOS'!$AR188="Mayor"),CONCATENATE("R",'MAPA DE RIESGOS'!$H188,"C",'MAPA DE RIESGOS'!$AF188),"")</f>
        <v/>
      </c>
      <c r="BW15" s="357" t="str">
        <f>IF(AND('MAPA DE RIESGOS'!$AP189="Muy Alta",'MAPA DE RIESGOS'!$AR189="Mayor"),CONCATENATE("R",'MAPA DE RIESGOS'!$H189,"C",'MAPA DE RIESGOS'!$AF189),"")</f>
        <v/>
      </c>
      <c r="BX15" s="357" t="str">
        <f>IF(AND('MAPA DE RIESGOS'!$AP190="Muy Alta",'MAPA DE RIESGOS'!$AR190="Mayor"),CONCATENATE("R",'MAPA DE RIESGOS'!$H190,"C",'MAPA DE RIESGOS'!$AF190),"")</f>
        <v/>
      </c>
      <c r="BY15" s="357" t="str">
        <f>IF(AND('MAPA DE RIESGOS'!$AP191="Muy Alta",'MAPA DE RIESGOS'!$AR191="Mayor"),CONCATENATE("R",'MAPA DE RIESGOS'!$H191,"C",'MAPA DE RIESGOS'!$AF191),"")</f>
        <v/>
      </c>
      <c r="BZ15" s="357" t="str">
        <f>IF(AND('MAPA DE RIESGOS'!$AP192="Muy Alta",'MAPA DE RIESGOS'!$AR192="Mayor"),CONCATENATE("R",'MAPA DE RIESGOS'!$H192,"C",'MAPA DE RIESGOS'!$AF192),"")</f>
        <v/>
      </c>
      <c r="CA15" s="357" t="str">
        <f>IF(AND('MAPA DE RIESGOS'!$AP193="Muy Alta",'MAPA DE RIESGOS'!$AR193="Mayor"),CONCATENATE("R",'MAPA DE RIESGOS'!$H193,"C",'MAPA DE RIESGOS'!$AF193),"")</f>
        <v/>
      </c>
      <c r="CB15" s="357" t="str">
        <f>IF(AND('MAPA DE RIESGOS'!$AP194="Muy Alta",'MAPA DE RIESGOS'!$AR194="Mayor"),CONCATENATE("R",'MAPA DE RIESGOS'!$H194,"C",'MAPA DE RIESGOS'!$AF194),"")</f>
        <v/>
      </c>
      <c r="CC15" s="358" t="str">
        <f>IF(AND('MAPA DE RIESGOS'!$AP195="Muy Alta",'MAPA DE RIESGOS'!$AR195="Mayor"),CONCATENATE("R",'MAPA DE RIESGOS'!$H195,"C",'MAPA DE RIESGOS'!$AF195),"")</f>
        <v/>
      </c>
      <c r="CD15" s="359" t="str">
        <f>IF(AND('MAPA DE RIESGOS'!$AP178="Muy Alta",'MAPA DE RIESGOS'!$AR178="Catastrófico"),CONCATENATE("R",'MAPA DE RIESGOS'!$H178,"C",'MAPA DE RIESGOS'!$AF178),"")</f>
        <v/>
      </c>
      <c r="CE15" s="359" t="str">
        <f>IF(AND('MAPA DE RIESGOS'!$AP179="Muy Alta",'MAPA DE RIESGOS'!$AR179="Catastrófico"),CONCATENATE("R",'MAPA DE RIESGOS'!$H179,"C",'MAPA DE RIESGOS'!$AF179),"")</f>
        <v/>
      </c>
      <c r="CF15" s="359" t="str">
        <f>IF(AND('MAPA DE RIESGOS'!$AP180="Muy Alta",'MAPA DE RIESGOS'!$AR180="Catastrófico"),CONCATENATE("R",'MAPA DE RIESGOS'!$H180,"C",'MAPA DE RIESGOS'!$AF180),"")</f>
        <v/>
      </c>
      <c r="CG15" s="359" t="str">
        <f>IF(AND('MAPA DE RIESGOS'!$AP181="Muy Alta",'MAPA DE RIESGOS'!$AR181="Catastrófico"),CONCATENATE("R",'MAPA DE RIESGOS'!$H181,"C",'MAPA DE RIESGOS'!$AF181),"")</f>
        <v/>
      </c>
      <c r="CH15" s="359" t="str">
        <f>IF(AND('MAPA DE RIESGOS'!$AP182="Muy Alta",'MAPA DE RIESGOS'!$AR182="Catastrófico"),CONCATENATE("R",'MAPA DE RIESGOS'!$H182,"C",'MAPA DE RIESGOS'!$AF182),"")</f>
        <v/>
      </c>
      <c r="CI15" s="359" t="str">
        <f>IF(AND('MAPA DE RIESGOS'!$AP183="Muy Alta",'MAPA DE RIESGOS'!$AR183="Catastrófico"),CONCATENATE("R",'MAPA DE RIESGOS'!$H183,"C",'MAPA DE RIESGOS'!$AF183),"")</f>
        <v/>
      </c>
      <c r="CJ15" s="359" t="str">
        <f>IF(AND('MAPA DE RIESGOS'!$AP184="Muy Alta",'MAPA DE RIESGOS'!$AR184="Catastrófico"),CONCATENATE("R",'MAPA DE RIESGOS'!$H184,"C",'MAPA DE RIESGOS'!$AF184),"")</f>
        <v/>
      </c>
      <c r="CK15" s="359" t="str">
        <f>IF(AND('MAPA DE RIESGOS'!$AP185="Muy Alta",'MAPA DE RIESGOS'!$AR185="Catastrófico"),CONCATENATE("R",'MAPA DE RIESGOS'!$H185,"C",'MAPA DE RIESGOS'!$AF185),"")</f>
        <v/>
      </c>
      <c r="CL15" s="359" t="str">
        <f>IF(AND('MAPA DE RIESGOS'!$AP186="Muy Alta",'MAPA DE RIESGOS'!$AR186="Catastrófico"),CONCATENATE("R",'MAPA DE RIESGOS'!$H186,"C",'MAPA DE RIESGOS'!$AF186),"")</f>
        <v/>
      </c>
      <c r="CM15" s="359" t="str">
        <f>IF(AND('MAPA DE RIESGOS'!$AP187="Muy Alta",'MAPA DE RIESGOS'!$AR187="Catastrófico"),CONCATENATE("R",'MAPA DE RIESGOS'!$H187,"C",'MAPA DE RIESGOS'!$AF187),"")</f>
        <v/>
      </c>
      <c r="CN15" s="359" t="str">
        <f>IF(AND('MAPA DE RIESGOS'!$AP188="Muy Alta",'MAPA DE RIESGOS'!$AR188="Catastrófico"),CONCATENATE("R",'MAPA DE RIESGOS'!$H188,"C",'MAPA DE RIESGOS'!$AF188),"")</f>
        <v/>
      </c>
      <c r="CO15" s="359" t="str">
        <f>IF(AND('MAPA DE RIESGOS'!$AP189="Muy Alta",'MAPA DE RIESGOS'!$AR189="Catastrófico"),CONCATENATE("R",'MAPA DE RIESGOS'!$H189,"C",'MAPA DE RIESGOS'!$AF189),"")</f>
        <v/>
      </c>
      <c r="CP15" s="359" t="str">
        <f>IF(AND('MAPA DE RIESGOS'!$AP190="Muy Alta",'MAPA DE RIESGOS'!$AR190="Catastrófico"),CONCATENATE("R",'MAPA DE RIESGOS'!$H190,"C",'MAPA DE RIESGOS'!$AF190),"")</f>
        <v/>
      </c>
      <c r="CQ15" s="359" t="str">
        <f>IF(AND('MAPA DE RIESGOS'!$AP191="Muy Alta",'MAPA DE RIESGOS'!$AR191="Catastrófico"),CONCATENATE("R",'MAPA DE RIESGOS'!$H191,"C",'MAPA DE RIESGOS'!$AF191),"")</f>
        <v/>
      </c>
      <c r="CR15" s="359" t="str">
        <f>IF(AND('MAPA DE RIESGOS'!$AP192="Muy Alta",'MAPA DE RIESGOS'!$AR192="Catastrófico"),CONCATENATE("R",'MAPA DE RIESGOS'!$H192,"C",'MAPA DE RIESGOS'!$AF192),"")</f>
        <v/>
      </c>
      <c r="CS15" s="359" t="str">
        <f>IF(AND('MAPA DE RIESGOS'!$AP193="Muy Alta",'MAPA DE RIESGOS'!$AR193="Catastrófico"),CONCATENATE("R",'MAPA DE RIESGOS'!$H193,"C",'MAPA DE RIESGOS'!$AF193),"")</f>
        <v/>
      </c>
      <c r="CT15" s="359" t="str">
        <f>IF(AND('MAPA DE RIESGOS'!$AP194="Muy Alta",'MAPA DE RIESGOS'!$AR194="Catastrófico"),CONCATENATE("R",'MAPA DE RIESGOS'!$H194,"C",'MAPA DE RIESGOS'!$AF194),"")</f>
        <v/>
      </c>
      <c r="CU15" s="360" t="str">
        <f>IF(AND('MAPA DE RIESGOS'!$AP195="Muy Alta",'MAPA DE RIESGOS'!$AR195="Catastrófico"),CONCATENATE("R",'MAPA DE RIESGOS'!$H195,"C",'MAPA DE RIESGOS'!$AF195),"")</f>
        <v/>
      </c>
      <c r="CV15" s="67"/>
      <c r="CW15" s="750"/>
      <c r="CX15" s="751"/>
      <c r="CY15" s="751"/>
      <c r="CZ15" s="751"/>
      <c r="DA15" s="751"/>
      <c r="DB15" s="752"/>
    </row>
    <row r="16" spans="2:106" ht="32.5" customHeight="1">
      <c r="B16" s="770"/>
      <c r="C16" s="770"/>
      <c r="D16" s="771"/>
      <c r="E16" s="741"/>
      <c r="F16" s="742"/>
      <c r="G16" s="742"/>
      <c r="H16" s="742"/>
      <c r="I16" s="743"/>
      <c r="J16" s="356" t="str">
        <f>IF(AND('MAPA DE RIESGOS'!$AP196="Muy Alta",'MAPA DE RIESGOS'!$AR196="Leve"),CONCATENATE("R",'MAPA DE RIESGOS'!$H196,"C",'MAPA DE RIESGOS'!$AF196),"")</f>
        <v/>
      </c>
      <c r="K16" s="357" t="str">
        <f>IF(AND('MAPA DE RIESGOS'!$AP197="Muy Alta",'MAPA DE RIESGOS'!$AR197="Leve"),CONCATENATE("R",'MAPA DE RIESGOS'!$H197,"C",'MAPA DE RIESGOS'!$AF197),"")</f>
        <v/>
      </c>
      <c r="L16" s="357" t="str">
        <f>IF(AND('MAPA DE RIESGOS'!$AP198="Muy Alta",'MAPA DE RIESGOS'!$AR198="Leve"),CONCATENATE("R",'MAPA DE RIESGOS'!$H198,"C",'MAPA DE RIESGOS'!$AF198),"")</f>
        <v/>
      </c>
      <c r="M16" s="357" t="str">
        <f>IF(AND('MAPA DE RIESGOS'!$AP199="Muy Alta",'MAPA DE RIESGOS'!$AR199="Leve"),CONCATENATE("R",'MAPA DE RIESGOS'!$H199,"C",'MAPA DE RIESGOS'!$AF199),"")</f>
        <v/>
      </c>
      <c r="N16" s="357" t="str">
        <f>IF(AND('MAPA DE RIESGOS'!$AP200="Muy Alta",'MAPA DE RIESGOS'!$AR200="Leve"),CONCATENATE("R",'MAPA DE RIESGOS'!$H200,"C",'MAPA DE RIESGOS'!$AF200),"")</f>
        <v/>
      </c>
      <c r="O16" s="357" t="str">
        <f>IF(AND('MAPA DE RIESGOS'!$AP201="Muy Alta",'MAPA DE RIESGOS'!$AR201="Leve"),CONCATENATE("R",'MAPA DE RIESGOS'!$H201,"C",'MAPA DE RIESGOS'!$AF201),"")</f>
        <v/>
      </c>
      <c r="P16" s="357" t="str">
        <f>IF(AND('MAPA DE RIESGOS'!$AP202="Muy Alta",'MAPA DE RIESGOS'!$AR202="Leve"),CONCATENATE("R",'MAPA DE RIESGOS'!$H202,"C",'MAPA DE RIESGOS'!$AF202),"")</f>
        <v/>
      </c>
      <c r="Q16" s="357" t="str">
        <f>IF(AND('MAPA DE RIESGOS'!$AP203="Muy Alta",'MAPA DE RIESGOS'!$AR203="Leve"),CONCATENATE("R",'MAPA DE RIESGOS'!$H203,"C",'MAPA DE RIESGOS'!$AF203),"")</f>
        <v/>
      </c>
      <c r="R16" s="357" t="str">
        <f>IF(AND('MAPA DE RIESGOS'!$AP204="Muy Alta",'MAPA DE RIESGOS'!$AR204="Leve"),CONCATENATE("R",'MAPA DE RIESGOS'!$H204,"C",'MAPA DE RIESGOS'!$AF204),"")</f>
        <v/>
      </c>
      <c r="S16" s="357" t="str">
        <f>IF(AND('MAPA DE RIESGOS'!$AP205="Muy Alta",'MAPA DE RIESGOS'!$AR205="Leve"),CONCATENATE("R",'MAPA DE RIESGOS'!$H205,"C",'MAPA DE RIESGOS'!$AF205),"")</f>
        <v/>
      </c>
      <c r="T16" s="357" t="str">
        <f>IF(AND('MAPA DE RIESGOS'!$AP206="Muy Alta",'MAPA DE RIESGOS'!$AR206="Leve"),CONCATENATE("R",'MAPA DE RIESGOS'!$H206,"C",'MAPA DE RIESGOS'!$AF206),"")</f>
        <v/>
      </c>
      <c r="U16" s="357" t="str">
        <f>IF(AND('MAPA DE RIESGOS'!$AP207="Muy Alta",'MAPA DE RIESGOS'!$AR207="Leve"),CONCATENATE("R",'MAPA DE RIESGOS'!$H207,"C",'MAPA DE RIESGOS'!$AF207),"")</f>
        <v/>
      </c>
      <c r="V16" s="357" t="str">
        <f>IF(AND('MAPA DE RIESGOS'!$AP208="Muy Alta",'MAPA DE RIESGOS'!$AR208="Leve"),CONCATENATE("R",'MAPA DE RIESGOS'!$H208,"C",'MAPA DE RIESGOS'!$AF208),"")</f>
        <v/>
      </c>
      <c r="W16" s="357" t="str">
        <f>IF(AND('MAPA DE RIESGOS'!$AP209="Muy Alta",'MAPA DE RIESGOS'!$AR209="Leve"),CONCATENATE("R",'MAPA DE RIESGOS'!$H209,"C",'MAPA DE RIESGOS'!$AF209),"")</f>
        <v/>
      </c>
      <c r="X16" s="357" t="str">
        <f>IF(AND('MAPA DE RIESGOS'!$AP210="Muy Alta",'MAPA DE RIESGOS'!$AR210="Leve"),CONCATENATE("R",'MAPA DE RIESGOS'!$H210,"C",'MAPA DE RIESGOS'!$AF210),"")</f>
        <v/>
      </c>
      <c r="Y16" s="357" t="str">
        <f>IF(AND('MAPA DE RIESGOS'!$AP211="Muy Alta",'MAPA DE RIESGOS'!$AR211="Leve"),CONCATENATE("R",'MAPA DE RIESGOS'!$H211,"C",'MAPA DE RIESGOS'!$AF211),"")</f>
        <v/>
      </c>
      <c r="Z16" s="357" t="str">
        <f>IF(AND('MAPA DE RIESGOS'!$AP212="Muy Alta",'MAPA DE RIESGOS'!$AR212="Leve"),CONCATENATE("R",'MAPA DE RIESGOS'!$H212,"C",'MAPA DE RIESGOS'!$AF212),"")</f>
        <v/>
      </c>
      <c r="AA16" s="358" t="str">
        <f>IF(AND('MAPA DE RIESGOS'!$AP213="Muy Alta",'MAPA DE RIESGOS'!$AR213="Leve"),CONCATENATE("R",'MAPA DE RIESGOS'!$H213,"C",'MAPA DE RIESGOS'!$AF213),"")</f>
        <v/>
      </c>
      <c r="AB16" s="356" t="str">
        <f>IF(AND('MAPA DE RIESGOS'!$AP196="Muy Alta",'MAPA DE RIESGOS'!$AR196="Menor"),CONCATENATE("R",'MAPA DE RIESGOS'!$H196,"C",'MAPA DE RIESGOS'!$AF196),"")</f>
        <v/>
      </c>
      <c r="AC16" s="357" t="str">
        <f>IF(AND('MAPA DE RIESGOS'!$AP197="Muy Alta",'MAPA DE RIESGOS'!$AR197="Menor"),CONCATENATE("R",'MAPA DE RIESGOS'!$H197,"C",'MAPA DE RIESGOS'!$AF197),"")</f>
        <v/>
      </c>
      <c r="AD16" s="357" t="str">
        <f>IF(AND('MAPA DE RIESGOS'!$AP198="Muy Alta",'MAPA DE RIESGOS'!$AR198="Menor"),CONCATENATE("R",'MAPA DE RIESGOS'!$H198,"C",'MAPA DE RIESGOS'!$AF198),"")</f>
        <v/>
      </c>
      <c r="AE16" s="357" t="str">
        <f>IF(AND('MAPA DE RIESGOS'!$AP199="Muy Alta",'MAPA DE RIESGOS'!$AR199="Menor"),CONCATENATE("R",'MAPA DE RIESGOS'!$H199,"C",'MAPA DE RIESGOS'!$AF199),"")</f>
        <v/>
      </c>
      <c r="AF16" s="357" t="str">
        <f>IF(AND('MAPA DE RIESGOS'!$AP200="Muy Alta",'MAPA DE RIESGOS'!$AR200="Menor"),CONCATENATE("R",'MAPA DE RIESGOS'!$H200,"C",'MAPA DE RIESGOS'!$AF200),"")</f>
        <v/>
      </c>
      <c r="AG16" s="357" t="str">
        <f>IF(AND('MAPA DE RIESGOS'!$AP201="Muy Alta",'MAPA DE RIESGOS'!$AR201="Menor"),CONCATENATE("R",'MAPA DE RIESGOS'!$H201,"C",'MAPA DE RIESGOS'!$AF201),"")</f>
        <v/>
      </c>
      <c r="AH16" s="357" t="str">
        <f>IF(AND('MAPA DE RIESGOS'!$AP202="Muy Alta",'MAPA DE RIESGOS'!$AR202="Menor"),CONCATENATE("R",'MAPA DE RIESGOS'!$H202,"C",'MAPA DE RIESGOS'!$AF202),"")</f>
        <v/>
      </c>
      <c r="AI16" s="357" t="str">
        <f>IF(AND('MAPA DE RIESGOS'!$AP203="Muy Alta",'MAPA DE RIESGOS'!$AR203="Menor"),CONCATENATE("R",'MAPA DE RIESGOS'!$H203,"C",'MAPA DE RIESGOS'!$AF203),"")</f>
        <v/>
      </c>
      <c r="AJ16" s="357" t="str">
        <f>IF(AND('MAPA DE RIESGOS'!$AP204="Muy Alta",'MAPA DE RIESGOS'!$AR204="Menor"),CONCATENATE("R",'MAPA DE RIESGOS'!$H204,"C",'MAPA DE RIESGOS'!$AF204),"")</f>
        <v/>
      </c>
      <c r="AK16" s="357" t="str">
        <f>IF(AND('MAPA DE RIESGOS'!$AP205="Muy Alta",'MAPA DE RIESGOS'!$AR205="Menor"),CONCATENATE("R",'MAPA DE RIESGOS'!$H205,"C",'MAPA DE RIESGOS'!$AF205),"")</f>
        <v/>
      </c>
      <c r="AL16" s="357" t="str">
        <f>IF(AND('MAPA DE RIESGOS'!$AP206="Muy Alta",'MAPA DE RIESGOS'!$AR206="Menor"),CONCATENATE("R",'MAPA DE RIESGOS'!$H206,"C",'MAPA DE RIESGOS'!$AF206),"")</f>
        <v/>
      </c>
      <c r="AM16" s="357" t="str">
        <f>IF(AND('MAPA DE RIESGOS'!$AP207="Muy Alta",'MAPA DE RIESGOS'!$AR207="Menor"),CONCATENATE("R",'MAPA DE RIESGOS'!$H207,"C",'MAPA DE RIESGOS'!$AF207),"")</f>
        <v/>
      </c>
      <c r="AN16" s="357" t="str">
        <f>IF(AND('MAPA DE RIESGOS'!$AP208="Muy Alta",'MAPA DE RIESGOS'!$AR208="Menor"),CONCATENATE("R",'MAPA DE RIESGOS'!$H208,"C",'MAPA DE RIESGOS'!$AF208),"")</f>
        <v/>
      </c>
      <c r="AO16" s="357" t="str">
        <f>IF(AND('MAPA DE RIESGOS'!$AP209="Muy Alta",'MAPA DE RIESGOS'!$AR209="Menor"),CONCATENATE("R",'MAPA DE RIESGOS'!$H209,"C",'MAPA DE RIESGOS'!$AF209),"")</f>
        <v/>
      </c>
      <c r="AP16" s="357" t="str">
        <f>IF(AND('MAPA DE RIESGOS'!$AP210="Muy Alta",'MAPA DE RIESGOS'!$AR210="Menor"),CONCATENATE("R",'MAPA DE RIESGOS'!$H210,"C",'MAPA DE RIESGOS'!$AF210),"")</f>
        <v/>
      </c>
      <c r="AQ16" s="357" t="str">
        <f>IF(AND('MAPA DE RIESGOS'!$AP211="Muy Alta",'MAPA DE RIESGOS'!$AR211="Menor"),CONCATENATE("R",'MAPA DE RIESGOS'!$H211,"C",'MAPA DE RIESGOS'!$AF211),"")</f>
        <v/>
      </c>
      <c r="AR16" s="357" t="str">
        <f>IF(AND('MAPA DE RIESGOS'!$AP212="Muy Alta",'MAPA DE RIESGOS'!$AR212="Menor"),CONCATENATE("R",'MAPA DE RIESGOS'!$H212,"C",'MAPA DE RIESGOS'!$AF212),"")</f>
        <v/>
      </c>
      <c r="AS16" s="358" t="str">
        <f>IF(AND('MAPA DE RIESGOS'!$AP213="Muy Alta",'MAPA DE RIESGOS'!$AR213="Menor"),CONCATENATE("R",'MAPA DE RIESGOS'!$H213,"C",'MAPA DE RIESGOS'!$AF213),"")</f>
        <v/>
      </c>
      <c r="AT16" s="356" t="str">
        <f>IF(AND('MAPA DE RIESGOS'!$AP196="Muy Alta",'MAPA DE RIESGOS'!$AR196="Moderado"),CONCATENATE("R",'MAPA DE RIESGOS'!$H196,"C",'MAPA DE RIESGOS'!$AF196),"")</f>
        <v/>
      </c>
      <c r="AU16" s="357" t="str">
        <f>IF(AND('MAPA DE RIESGOS'!$AP197="Muy Alta",'MAPA DE RIESGOS'!$AR197="Moderado"),CONCATENATE("R",'MAPA DE RIESGOS'!$H197,"C",'MAPA DE RIESGOS'!$AF197),"")</f>
        <v/>
      </c>
      <c r="AV16" s="357" t="str">
        <f>IF(AND('MAPA DE RIESGOS'!$AP198="Muy Alta",'MAPA DE RIESGOS'!$AR198="Moderado"),CONCATENATE("R",'MAPA DE RIESGOS'!$H198,"C",'MAPA DE RIESGOS'!$AF198),"")</f>
        <v/>
      </c>
      <c r="AW16" s="357" t="str">
        <f>IF(AND('MAPA DE RIESGOS'!$AP199="Muy Alta",'MAPA DE RIESGOS'!$AR199="Moderado"),CONCATENATE("R",'MAPA DE RIESGOS'!$H199,"C",'MAPA DE RIESGOS'!$AF199),"")</f>
        <v/>
      </c>
      <c r="AX16" s="357" t="str">
        <f>IF(AND('MAPA DE RIESGOS'!$AP200="Muy Alta",'MAPA DE RIESGOS'!$AR200="Moderado"),CONCATENATE("R",'MAPA DE RIESGOS'!$H200,"C",'MAPA DE RIESGOS'!$AF200),"")</f>
        <v/>
      </c>
      <c r="AY16" s="357" t="str">
        <f>IF(AND('MAPA DE RIESGOS'!$AP201="Muy Alta",'MAPA DE RIESGOS'!$AR201="Moderado"),CONCATENATE("R",'MAPA DE RIESGOS'!$H201,"C",'MAPA DE RIESGOS'!$AF201),"")</f>
        <v/>
      </c>
      <c r="AZ16" s="357" t="str">
        <f>IF(AND('MAPA DE RIESGOS'!$AP202="Muy Alta",'MAPA DE RIESGOS'!$AR202="Moderado"),CONCATENATE("R",'MAPA DE RIESGOS'!$H202,"C",'MAPA DE RIESGOS'!$AF202),"")</f>
        <v/>
      </c>
      <c r="BA16" s="357" t="str">
        <f>IF(AND('MAPA DE RIESGOS'!$AP203="Muy Alta",'MAPA DE RIESGOS'!$AR203="Moderado"),CONCATENATE("R",'MAPA DE RIESGOS'!$H203,"C",'MAPA DE RIESGOS'!$AF203),"")</f>
        <v/>
      </c>
      <c r="BB16" s="357" t="str">
        <f>IF(AND('MAPA DE RIESGOS'!$AP204="Muy Alta",'MAPA DE RIESGOS'!$AR204="Moderado"),CONCATENATE("R",'MAPA DE RIESGOS'!$H204,"C",'MAPA DE RIESGOS'!$AF204),"")</f>
        <v/>
      </c>
      <c r="BC16" s="357" t="str">
        <f>IF(AND('MAPA DE RIESGOS'!$AP205="Muy Alta",'MAPA DE RIESGOS'!$AR205="Moderado"),CONCATENATE("R",'MAPA DE RIESGOS'!$H205,"C",'MAPA DE RIESGOS'!$AF205),"")</f>
        <v/>
      </c>
      <c r="BD16" s="357" t="str">
        <f>IF(AND('MAPA DE RIESGOS'!$AP206="Muy Alta",'MAPA DE RIESGOS'!$AR206="Moderado"),CONCATENATE("R",'MAPA DE RIESGOS'!$H206,"C",'MAPA DE RIESGOS'!$AF206),"")</f>
        <v/>
      </c>
      <c r="BE16" s="357" t="str">
        <f>IF(AND('MAPA DE RIESGOS'!$AP207="Muy Alta",'MAPA DE RIESGOS'!$AR207="Moderado"),CONCATENATE("R",'MAPA DE RIESGOS'!$H207,"C",'MAPA DE RIESGOS'!$AF207),"")</f>
        <v/>
      </c>
      <c r="BF16" s="357" t="str">
        <f>IF(AND('MAPA DE RIESGOS'!$AP208="Muy Alta",'MAPA DE RIESGOS'!$AR208="Moderado"),CONCATENATE("R",'MAPA DE RIESGOS'!$H208,"C",'MAPA DE RIESGOS'!$AF208),"")</f>
        <v/>
      </c>
      <c r="BG16" s="357" t="str">
        <f>IF(AND('MAPA DE RIESGOS'!$AP209="Muy Alta",'MAPA DE RIESGOS'!$AR209="Moderado"),CONCATENATE("R",'MAPA DE RIESGOS'!$H209,"C",'MAPA DE RIESGOS'!$AF209),"")</f>
        <v/>
      </c>
      <c r="BH16" s="357" t="str">
        <f>IF(AND('MAPA DE RIESGOS'!$AP210="Muy Alta",'MAPA DE RIESGOS'!$AR210="Moderado"),CONCATENATE("R",'MAPA DE RIESGOS'!$H210,"C",'MAPA DE RIESGOS'!$AF210),"")</f>
        <v/>
      </c>
      <c r="BI16" s="357" t="str">
        <f>IF(AND('MAPA DE RIESGOS'!$AP211="Muy Alta",'MAPA DE RIESGOS'!$AR211="Moderado"),CONCATENATE("R",'MAPA DE RIESGOS'!$H211,"C",'MAPA DE RIESGOS'!$AF211),"")</f>
        <v/>
      </c>
      <c r="BJ16" s="357" t="str">
        <f>IF(AND('MAPA DE RIESGOS'!$AP212="Muy Alta",'MAPA DE RIESGOS'!$AR212="Moderado"),CONCATENATE("R",'MAPA DE RIESGOS'!$H212,"C",'MAPA DE RIESGOS'!$AF212),"")</f>
        <v/>
      </c>
      <c r="BK16" s="358" t="str">
        <f>IF(AND('MAPA DE RIESGOS'!$AP213="Muy Alta",'MAPA DE RIESGOS'!$AR213="Moderado"),CONCATENATE("R",'MAPA DE RIESGOS'!$H213,"C",'MAPA DE RIESGOS'!$AF213),"")</f>
        <v/>
      </c>
      <c r="BL16" s="356" t="str">
        <f>IF(AND('MAPA DE RIESGOS'!$AP196="Muy Alta",'MAPA DE RIESGOS'!$AR196="Mayor"),CONCATENATE("R",'MAPA DE RIESGOS'!$H196,"C",'MAPA DE RIESGOS'!$AF196),"")</f>
        <v/>
      </c>
      <c r="BM16" s="357" t="str">
        <f>IF(AND('MAPA DE RIESGOS'!$AP197="Muy Alta",'MAPA DE RIESGOS'!$AR197="Mayor"),CONCATENATE("R",'MAPA DE RIESGOS'!$H197,"C",'MAPA DE RIESGOS'!$AF197),"")</f>
        <v/>
      </c>
      <c r="BN16" s="357" t="str">
        <f>IF(AND('MAPA DE RIESGOS'!$AP198="Muy Alta",'MAPA DE RIESGOS'!$AR198="Mayor"),CONCATENATE("R",'MAPA DE RIESGOS'!$H198,"C",'MAPA DE RIESGOS'!$AF198),"")</f>
        <v/>
      </c>
      <c r="BO16" s="357" t="str">
        <f>IF(AND('MAPA DE RIESGOS'!$AP199="Muy Alta",'MAPA DE RIESGOS'!$AR199="Mayor"),CONCATENATE("R",'MAPA DE RIESGOS'!$H199,"C",'MAPA DE RIESGOS'!$AF199),"")</f>
        <v/>
      </c>
      <c r="BP16" s="357" t="str">
        <f>IF(AND('MAPA DE RIESGOS'!$AP200="Muy Alta",'MAPA DE RIESGOS'!$AR200="Mayor"),CONCATENATE("R",'MAPA DE RIESGOS'!$H200,"C",'MAPA DE RIESGOS'!$AF200),"")</f>
        <v/>
      </c>
      <c r="BQ16" s="357" t="str">
        <f>IF(AND('MAPA DE RIESGOS'!$AP201="Muy Alta",'MAPA DE RIESGOS'!$AR201="Mayor"),CONCATENATE("R",'MAPA DE RIESGOS'!$H201,"C",'MAPA DE RIESGOS'!$AF201),"")</f>
        <v/>
      </c>
      <c r="BR16" s="357" t="str">
        <f>IF(AND('MAPA DE RIESGOS'!$AP202="Muy Alta",'MAPA DE RIESGOS'!$AR202="Mayor"),CONCATENATE("R",'MAPA DE RIESGOS'!$H202,"C",'MAPA DE RIESGOS'!$AF202),"")</f>
        <v/>
      </c>
      <c r="BS16" s="357" t="str">
        <f>IF(AND('MAPA DE RIESGOS'!$AP203="Muy Alta",'MAPA DE RIESGOS'!$AR203="Mayor"),CONCATENATE("R",'MAPA DE RIESGOS'!$H203,"C",'MAPA DE RIESGOS'!$AF203),"")</f>
        <v/>
      </c>
      <c r="BT16" s="357" t="str">
        <f>IF(AND('MAPA DE RIESGOS'!$AP204="Muy Alta",'MAPA DE RIESGOS'!$AR204="Mayor"),CONCATENATE("R",'MAPA DE RIESGOS'!$H204,"C",'MAPA DE RIESGOS'!$AF204),"")</f>
        <v/>
      </c>
      <c r="BU16" s="357" t="str">
        <f>IF(AND('MAPA DE RIESGOS'!$AP205="Muy Alta",'MAPA DE RIESGOS'!$AR205="Mayor"),CONCATENATE("R",'MAPA DE RIESGOS'!$H205,"C",'MAPA DE RIESGOS'!$AF205),"")</f>
        <v/>
      </c>
      <c r="BV16" s="357" t="str">
        <f>IF(AND('MAPA DE RIESGOS'!$AP206="Muy Alta",'MAPA DE RIESGOS'!$AR206="Mayor"),CONCATENATE("R",'MAPA DE RIESGOS'!$H206,"C",'MAPA DE RIESGOS'!$AF206),"")</f>
        <v/>
      </c>
      <c r="BW16" s="357" t="str">
        <f>IF(AND('MAPA DE RIESGOS'!$AP207="Muy Alta",'MAPA DE RIESGOS'!$AR207="Mayor"),CONCATENATE("R",'MAPA DE RIESGOS'!$H207,"C",'MAPA DE RIESGOS'!$AF207),"")</f>
        <v/>
      </c>
      <c r="BX16" s="357" t="str">
        <f>IF(AND('MAPA DE RIESGOS'!$AP208="Muy Alta",'MAPA DE RIESGOS'!$AR208="Mayor"),CONCATENATE("R",'MAPA DE RIESGOS'!$H208,"C",'MAPA DE RIESGOS'!$AF208),"")</f>
        <v/>
      </c>
      <c r="BY16" s="357" t="str">
        <f>IF(AND('MAPA DE RIESGOS'!$AP209="Muy Alta",'MAPA DE RIESGOS'!$AR209="Mayor"),CONCATENATE("R",'MAPA DE RIESGOS'!$H209,"C",'MAPA DE RIESGOS'!$AF209),"")</f>
        <v/>
      </c>
      <c r="BZ16" s="357" t="str">
        <f>IF(AND('MAPA DE RIESGOS'!$AP210="Muy Alta",'MAPA DE RIESGOS'!$AR210="Mayor"),CONCATENATE("R",'MAPA DE RIESGOS'!$H210,"C",'MAPA DE RIESGOS'!$AF210),"")</f>
        <v/>
      </c>
      <c r="CA16" s="357" t="str">
        <f>IF(AND('MAPA DE RIESGOS'!$AP211="Muy Alta",'MAPA DE RIESGOS'!$AR211="Mayor"),CONCATENATE("R",'MAPA DE RIESGOS'!$H211,"C",'MAPA DE RIESGOS'!$AF211),"")</f>
        <v/>
      </c>
      <c r="CB16" s="357" t="str">
        <f>IF(AND('MAPA DE RIESGOS'!$AP212="Muy Alta",'MAPA DE RIESGOS'!$AR212="Mayor"),CONCATENATE("R",'MAPA DE RIESGOS'!$H212,"C",'MAPA DE RIESGOS'!$AF212),"")</f>
        <v/>
      </c>
      <c r="CC16" s="358" t="str">
        <f>IF(AND('MAPA DE RIESGOS'!$AP213="Muy Alta",'MAPA DE RIESGOS'!$AR213="Mayor"),CONCATENATE("R",'MAPA DE RIESGOS'!$H213,"C",'MAPA DE RIESGOS'!$AF213),"")</f>
        <v/>
      </c>
      <c r="CD16" s="359" t="str">
        <f>IF(AND('MAPA DE RIESGOS'!$AP196="Muy Alta",'MAPA DE RIESGOS'!$AR196="Catastrófico"),CONCATENATE("R",'MAPA DE RIESGOS'!$H196,"C",'MAPA DE RIESGOS'!$AF196),"")</f>
        <v/>
      </c>
      <c r="CE16" s="359" t="str">
        <f>IF(AND('MAPA DE RIESGOS'!$AP197="Muy Alta",'MAPA DE RIESGOS'!$AR197="Catastrófico"),CONCATENATE("R",'MAPA DE RIESGOS'!$H197,"C",'MAPA DE RIESGOS'!$AF197),"")</f>
        <v/>
      </c>
      <c r="CF16" s="359" t="str">
        <f>IF(AND('MAPA DE RIESGOS'!$AP198="Muy Alta",'MAPA DE RIESGOS'!$AR198="Catastrófico"),CONCATENATE("R",'MAPA DE RIESGOS'!$H198,"C",'MAPA DE RIESGOS'!$AF198),"")</f>
        <v/>
      </c>
      <c r="CG16" s="359" t="str">
        <f>IF(AND('MAPA DE RIESGOS'!$AP199="Muy Alta",'MAPA DE RIESGOS'!$AR199="Catastrófico"),CONCATENATE("R",'MAPA DE RIESGOS'!$H199,"C",'MAPA DE RIESGOS'!$AF199),"")</f>
        <v/>
      </c>
      <c r="CH16" s="359" t="str">
        <f>IF(AND('MAPA DE RIESGOS'!$AP200="Muy Alta",'MAPA DE RIESGOS'!$AR200="Catastrófico"),CONCATENATE("R",'MAPA DE RIESGOS'!$H200,"C",'MAPA DE RIESGOS'!$AF200),"")</f>
        <v/>
      </c>
      <c r="CI16" s="359" t="str">
        <f>IF(AND('MAPA DE RIESGOS'!$AP201="Muy Alta",'MAPA DE RIESGOS'!$AR201="Catastrófico"),CONCATENATE("R",'MAPA DE RIESGOS'!$H201,"C",'MAPA DE RIESGOS'!$AF201),"")</f>
        <v/>
      </c>
      <c r="CJ16" s="359" t="str">
        <f>IF(AND('MAPA DE RIESGOS'!$AP202="Muy Alta",'MAPA DE RIESGOS'!$AR202="Catastrófico"),CONCATENATE("R",'MAPA DE RIESGOS'!$H202,"C",'MAPA DE RIESGOS'!$AF202),"")</f>
        <v/>
      </c>
      <c r="CK16" s="359" t="str">
        <f>IF(AND('MAPA DE RIESGOS'!$AP203="Muy Alta",'MAPA DE RIESGOS'!$AR203="Catastrófico"),CONCATENATE("R",'MAPA DE RIESGOS'!$H203,"C",'MAPA DE RIESGOS'!$AF203),"")</f>
        <v/>
      </c>
      <c r="CL16" s="359" t="str">
        <f>IF(AND('MAPA DE RIESGOS'!$AP204="Muy Alta",'MAPA DE RIESGOS'!$AR204="Catastrófico"),CONCATENATE("R",'MAPA DE RIESGOS'!$H204,"C",'MAPA DE RIESGOS'!$AF204),"")</f>
        <v/>
      </c>
      <c r="CM16" s="359" t="str">
        <f>IF(AND('MAPA DE RIESGOS'!$AP205="Muy Alta",'MAPA DE RIESGOS'!$AR205="Catastrófico"),CONCATENATE("R",'MAPA DE RIESGOS'!$H205,"C",'MAPA DE RIESGOS'!$AF205),"")</f>
        <v/>
      </c>
      <c r="CN16" s="359" t="str">
        <f>IF(AND('MAPA DE RIESGOS'!$AP206="Muy Alta",'MAPA DE RIESGOS'!$AR206="Catastrófico"),CONCATENATE("R",'MAPA DE RIESGOS'!$H206,"C",'MAPA DE RIESGOS'!$AF206),"")</f>
        <v/>
      </c>
      <c r="CO16" s="359" t="str">
        <f>IF(AND('MAPA DE RIESGOS'!$AP207="Muy Alta",'MAPA DE RIESGOS'!$AR207="Catastrófico"),CONCATENATE("R",'MAPA DE RIESGOS'!$H207,"C",'MAPA DE RIESGOS'!$AF207),"")</f>
        <v/>
      </c>
      <c r="CP16" s="359" t="str">
        <f>IF(AND('MAPA DE RIESGOS'!$AP208="Muy Alta",'MAPA DE RIESGOS'!$AR208="Catastrófico"),CONCATENATE("R",'MAPA DE RIESGOS'!$H208,"C",'MAPA DE RIESGOS'!$AF208),"")</f>
        <v/>
      </c>
      <c r="CQ16" s="359" t="str">
        <f>IF(AND('MAPA DE RIESGOS'!$AP209="Muy Alta",'MAPA DE RIESGOS'!$AR209="Catastrófico"),CONCATENATE("R",'MAPA DE RIESGOS'!$H209,"C",'MAPA DE RIESGOS'!$AF209),"")</f>
        <v/>
      </c>
      <c r="CR16" s="359" t="str">
        <f>IF(AND('MAPA DE RIESGOS'!$AP210="Muy Alta",'MAPA DE RIESGOS'!$AR210="Catastrófico"),CONCATENATE("R",'MAPA DE RIESGOS'!$H210,"C",'MAPA DE RIESGOS'!$AF210),"")</f>
        <v/>
      </c>
      <c r="CS16" s="359" t="str">
        <f>IF(AND('MAPA DE RIESGOS'!$AP211="Muy Alta",'MAPA DE RIESGOS'!$AR211="Catastrófico"),CONCATENATE("R",'MAPA DE RIESGOS'!$H211,"C",'MAPA DE RIESGOS'!$AF211),"")</f>
        <v/>
      </c>
      <c r="CT16" s="359" t="str">
        <f>IF(AND('MAPA DE RIESGOS'!$AP212="Muy Alta",'MAPA DE RIESGOS'!$AR212="Catastrófico"),CONCATENATE("R",'MAPA DE RIESGOS'!$H212,"C",'MAPA DE RIESGOS'!$AF212),"")</f>
        <v/>
      </c>
      <c r="CU16" s="360" t="str">
        <f>IF(AND('MAPA DE RIESGOS'!$AP213="Muy Alta",'MAPA DE RIESGOS'!$AR213="Catastrófico"),CONCATENATE("R",'MAPA DE RIESGOS'!$H213,"C",'MAPA DE RIESGOS'!$AF213),"")</f>
        <v/>
      </c>
      <c r="CV16" s="67"/>
      <c r="CW16" s="750"/>
      <c r="CX16" s="751"/>
      <c r="CY16" s="751"/>
      <c r="CZ16" s="751"/>
      <c r="DA16" s="751"/>
      <c r="DB16" s="752"/>
    </row>
    <row r="17" spans="2:106" ht="32.5" customHeight="1">
      <c r="B17" s="770"/>
      <c r="C17" s="770"/>
      <c r="D17" s="771"/>
      <c r="E17" s="741"/>
      <c r="F17" s="742"/>
      <c r="G17" s="742"/>
      <c r="H17" s="742"/>
      <c r="I17" s="743"/>
      <c r="J17" s="356" t="str">
        <f>IF(AND('MAPA DE RIESGOS'!$AP214="Muy Alta",'MAPA DE RIESGOS'!$AR214="Leve"),CONCATENATE("R",'MAPA DE RIESGOS'!$H214,"C",'MAPA DE RIESGOS'!$AF214),"")</f>
        <v/>
      </c>
      <c r="K17" s="357" t="str">
        <f>IF(AND('MAPA DE RIESGOS'!$AP215="Muy Alta",'MAPA DE RIESGOS'!$AR215="Leve"),CONCATENATE("R",'MAPA DE RIESGOS'!$H215,"C",'MAPA DE RIESGOS'!$AF215),"")</f>
        <v/>
      </c>
      <c r="L17" s="357" t="str">
        <f>IF(AND('MAPA DE RIESGOS'!$AP216="Muy Alta",'MAPA DE RIESGOS'!$AR216="Leve"),CONCATENATE("R",'MAPA DE RIESGOS'!$H216,"C",'MAPA DE RIESGOS'!$AF216),"")</f>
        <v/>
      </c>
      <c r="M17" s="357" t="str">
        <f>IF(AND('MAPA DE RIESGOS'!$AP217="Muy Alta",'MAPA DE RIESGOS'!$AR217="Leve"),CONCATENATE("R",'MAPA DE RIESGOS'!$H217,"C",'MAPA DE RIESGOS'!$AF217),"")</f>
        <v/>
      </c>
      <c r="N17" s="357" t="str">
        <f>IF(AND('MAPA DE RIESGOS'!$AP218="Muy Alta",'MAPA DE RIESGOS'!$AR218="Leve"),CONCATENATE("R",'MAPA DE RIESGOS'!$H218,"C",'MAPA DE RIESGOS'!$AF218),"")</f>
        <v/>
      </c>
      <c r="O17" s="357" t="str">
        <f>IF(AND('MAPA DE RIESGOS'!$AP219="Muy Alta",'MAPA DE RIESGOS'!$AR219="Leve"),CONCATENATE("R",'MAPA DE RIESGOS'!$H219,"C",'MAPA DE RIESGOS'!$AF219),"")</f>
        <v/>
      </c>
      <c r="P17" s="357" t="str">
        <f>IF(AND('MAPA DE RIESGOS'!$AP220="Muy Alta",'MAPA DE RIESGOS'!$AR220="Leve"),CONCATENATE("R",'MAPA DE RIESGOS'!$H220,"C",'MAPA DE RIESGOS'!$AF220),"")</f>
        <v/>
      </c>
      <c r="Q17" s="357" t="str">
        <f>IF(AND('MAPA DE RIESGOS'!$AP221="Muy Alta",'MAPA DE RIESGOS'!$AR221="Leve"),CONCATENATE("R",'MAPA DE RIESGOS'!$H221,"C",'MAPA DE RIESGOS'!$AF221),"")</f>
        <v/>
      </c>
      <c r="R17" s="357" t="str">
        <f>IF(AND('MAPA DE RIESGOS'!$AP222="Muy Alta",'MAPA DE RIESGOS'!$AR222="Leve"),CONCATENATE("R",'MAPA DE RIESGOS'!$H222,"C",'MAPA DE RIESGOS'!$AF222),"")</f>
        <v/>
      </c>
      <c r="S17" s="357" t="str">
        <f>IF(AND('MAPA DE RIESGOS'!$AP223="Muy Alta",'MAPA DE RIESGOS'!$AR223="Leve"),CONCATENATE("R",'MAPA DE RIESGOS'!$H223,"C",'MAPA DE RIESGOS'!$AF223),"")</f>
        <v/>
      </c>
      <c r="T17" s="357" t="str">
        <f>IF(AND('MAPA DE RIESGOS'!$AP224="Muy Alta",'MAPA DE RIESGOS'!$AR224="Leve"),CONCATENATE("R",'MAPA DE RIESGOS'!$H224,"C",'MAPA DE RIESGOS'!$AF224),"")</f>
        <v/>
      </c>
      <c r="U17" s="357" t="str">
        <f>IF(AND('MAPA DE RIESGOS'!$AP225="Muy Alta",'MAPA DE RIESGOS'!$AR225="Leve"),CONCATENATE("R",'MAPA DE RIESGOS'!$H225,"C",'MAPA DE RIESGOS'!$AF225),"")</f>
        <v/>
      </c>
      <c r="V17" s="357" t="str">
        <f>IF(AND('MAPA DE RIESGOS'!$AP226="Muy Alta",'MAPA DE RIESGOS'!$AR226="Leve"),CONCATENATE("R",'MAPA DE RIESGOS'!$H226,"C",'MAPA DE RIESGOS'!$AF226),"")</f>
        <v/>
      </c>
      <c r="W17" s="357" t="str">
        <f>IF(AND('MAPA DE RIESGOS'!$AP227="Muy Alta",'MAPA DE RIESGOS'!$AR227="Leve"),CONCATENATE("R",'MAPA DE RIESGOS'!$H227,"C",'MAPA DE RIESGOS'!$AF227),"")</f>
        <v/>
      </c>
      <c r="X17" s="357" t="str">
        <f>IF(AND('MAPA DE RIESGOS'!$AP228="Muy Alta",'MAPA DE RIESGOS'!$AR228="Leve"),CONCATENATE("R",'MAPA DE RIESGOS'!$H228,"C",'MAPA DE RIESGOS'!$AF228),"")</f>
        <v/>
      </c>
      <c r="Y17" s="357" t="str">
        <f>IF(AND('MAPA DE RIESGOS'!$AP229="Muy Alta",'MAPA DE RIESGOS'!$AR229="Leve"),CONCATENATE("R",'MAPA DE RIESGOS'!$H229,"C",'MAPA DE RIESGOS'!$AF229),"")</f>
        <v/>
      </c>
      <c r="Z17" s="357" t="str">
        <f>IF(AND('MAPA DE RIESGOS'!$AP230="Muy Alta",'MAPA DE RIESGOS'!$AR230="Leve"),CONCATENATE("R",'MAPA DE RIESGOS'!$H230,"C",'MAPA DE RIESGOS'!$AF230),"")</f>
        <v/>
      </c>
      <c r="AA17" s="358" t="str">
        <f>IF(AND('MAPA DE RIESGOS'!$AP231="Muy Alta",'MAPA DE RIESGOS'!$AR231="Leve"),CONCATENATE("R",'MAPA DE RIESGOS'!$H231,"C",'MAPA DE RIESGOS'!$AF231),"")</f>
        <v/>
      </c>
      <c r="AB17" s="356" t="str">
        <f>IF(AND('MAPA DE RIESGOS'!$AP214="Muy Alta",'MAPA DE RIESGOS'!$AR214="Menor"),CONCATENATE("R",'MAPA DE RIESGOS'!$H214,"C",'MAPA DE RIESGOS'!$AF214),"")</f>
        <v/>
      </c>
      <c r="AC17" s="357" t="str">
        <f>IF(AND('MAPA DE RIESGOS'!$AP215="Muy Alta",'MAPA DE RIESGOS'!$AR215="Menor"),CONCATENATE("R",'MAPA DE RIESGOS'!$H215,"C",'MAPA DE RIESGOS'!$AF215),"")</f>
        <v/>
      </c>
      <c r="AD17" s="357" t="str">
        <f>IF(AND('MAPA DE RIESGOS'!$AP216="Muy Alta",'MAPA DE RIESGOS'!$AR216="Menor"),CONCATENATE("R",'MAPA DE RIESGOS'!$H216,"C",'MAPA DE RIESGOS'!$AF216),"")</f>
        <v/>
      </c>
      <c r="AE17" s="357" t="str">
        <f>IF(AND('MAPA DE RIESGOS'!$AP217="Muy Alta",'MAPA DE RIESGOS'!$AR217="Menor"),CONCATENATE("R",'MAPA DE RIESGOS'!$H217,"C",'MAPA DE RIESGOS'!$AF217),"")</f>
        <v/>
      </c>
      <c r="AF17" s="357" t="str">
        <f>IF(AND('MAPA DE RIESGOS'!$AP218="Muy Alta",'MAPA DE RIESGOS'!$AR218="Menor"),CONCATENATE("R",'MAPA DE RIESGOS'!$H218,"C",'MAPA DE RIESGOS'!$AF218),"")</f>
        <v/>
      </c>
      <c r="AG17" s="357" t="str">
        <f>IF(AND('MAPA DE RIESGOS'!$AP219="Muy Alta",'MAPA DE RIESGOS'!$AR219="Menor"),CONCATENATE("R",'MAPA DE RIESGOS'!$H219,"C",'MAPA DE RIESGOS'!$AF219),"")</f>
        <v/>
      </c>
      <c r="AH17" s="357" t="str">
        <f>IF(AND('MAPA DE RIESGOS'!$AP220="Muy Alta",'MAPA DE RIESGOS'!$AR220="Menor"),CONCATENATE("R",'MAPA DE RIESGOS'!$H220,"C",'MAPA DE RIESGOS'!$AF220),"")</f>
        <v/>
      </c>
      <c r="AI17" s="357" t="str">
        <f>IF(AND('MAPA DE RIESGOS'!$AP221="Muy Alta",'MAPA DE RIESGOS'!$AR221="Menor"),CONCATENATE("R",'MAPA DE RIESGOS'!$H221,"C",'MAPA DE RIESGOS'!$AF221),"")</f>
        <v/>
      </c>
      <c r="AJ17" s="357" t="str">
        <f>IF(AND('MAPA DE RIESGOS'!$AP222="Muy Alta",'MAPA DE RIESGOS'!$AR222="Menor"),CONCATENATE("R",'MAPA DE RIESGOS'!$H222,"C",'MAPA DE RIESGOS'!$AF222),"")</f>
        <v/>
      </c>
      <c r="AK17" s="357" t="str">
        <f>IF(AND('MAPA DE RIESGOS'!$AP223="Muy Alta",'MAPA DE RIESGOS'!$AR223="Menor"),CONCATENATE("R",'MAPA DE RIESGOS'!$H223,"C",'MAPA DE RIESGOS'!$AF223),"")</f>
        <v/>
      </c>
      <c r="AL17" s="357" t="str">
        <f>IF(AND('MAPA DE RIESGOS'!$AP224="Muy Alta",'MAPA DE RIESGOS'!$AR224="Menor"),CONCATENATE("R",'MAPA DE RIESGOS'!$H224,"C",'MAPA DE RIESGOS'!$AF224),"")</f>
        <v/>
      </c>
      <c r="AM17" s="357" t="str">
        <f>IF(AND('MAPA DE RIESGOS'!$AP225="Muy Alta",'MAPA DE RIESGOS'!$AR225="Menor"),CONCATENATE("R",'MAPA DE RIESGOS'!$H225,"C",'MAPA DE RIESGOS'!$AF225),"")</f>
        <v/>
      </c>
      <c r="AN17" s="357" t="str">
        <f>IF(AND('MAPA DE RIESGOS'!$AP226="Muy Alta",'MAPA DE RIESGOS'!$AR226="Menor"),CONCATENATE("R",'MAPA DE RIESGOS'!$H226,"C",'MAPA DE RIESGOS'!$AF226),"")</f>
        <v/>
      </c>
      <c r="AO17" s="357" t="str">
        <f>IF(AND('MAPA DE RIESGOS'!$AP227="Muy Alta",'MAPA DE RIESGOS'!$AR227="Menor"),CONCATENATE("R",'MAPA DE RIESGOS'!$H227,"C",'MAPA DE RIESGOS'!$AF227),"")</f>
        <v/>
      </c>
      <c r="AP17" s="357" t="str">
        <f>IF(AND('MAPA DE RIESGOS'!$AP228="Muy Alta",'MAPA DE RIESGOS'!$AR228="Menor"),CONCATENATE("R",'MAPA DE RIESGOS'!$H228,"C",'MAPA DE RIESGOS'!$AF228),"")</f>
        <v/>
      </c>
      <c r="AQ17" s="357" t="str">
        <f>IF(AND('MAPA DE RIESGOS'!$AP229="Muy Alta",'MAPA DE RIESGOS'!$AR229="Menor"),CONCATENATE("R",'MAPA DE RIESGOS'!$H229,"C",'MAPA DE RIESGOS'!$AF229),"")</f>
        <v/>
      </c>
      <c r="AR17" s="357" t="str">
        <f>IF(AND('MAPA DE RIESGOS'!$AP230="Muy Alta",'MAPA DE RIESGOS'!$AR230="Menor"),CONCATENATE("R",'MAPA DE RIESGOS'!$H230,"C",'MAPA DE RIESGOS'!$AF230),"")</f>
        <v/>
      </c>
      <c r="AS17" s="358" t="str">
        <f>IF(AND('MAPA DE RIESGOS'!$AP231="Muy Alta",'MAPA DE RIESGOS'!$AR231="Menor"),CONCATENATE("R",'MAPA DE RIESGOS'!$H231,"C",'MAPA DE RIESGOS'!$AF231),"")</f>
        <v/>
      </c>
      <c r="AT17" s="356" t="str">
        <f>IF(AND('MAPA DE RIESGOS'!$AP214="Muy Alta",'MAPA DE RIESGOS'!$AR214="Moderado"),CONCATENATE("R",'MAPA DE RIESGOS'!$H214,"C",'MAPA DE RIESGOS'!$AF214),"")</f>
        <v/>
      </c>
      <c r="AU17" s="357" t="str">
        <f>IF(AND('MAPA DE RIESGOS'!$AP215="Muy Alta",'MAPA DE RIESGOS'!$AR215="Moderado"),CONCATENATE("R",'MAPA DE RIESGOS'!$H215,"C",'MAPA DE RIESGOS'!$AF215),"")</f>
        <v/>
      </c>
      <c r="AV17" s="357" t="str">
        <f>IF(AND('MAPA DE RIESGOS'!$AP216="Muy Alta",'MAPA DE RIESGOS'!$AR216="Moderado"),CONCATENATE("R",'MAPA DE RIESGOS'!$H216,"C",'MAPA DE RIESGOS'!$AF216),"")</f>
        <v/>
      </c>
      <c r="AW17" s="357" t="str">
        <f>IF(AND('MAPA DE RIESGOS'!$AP217="Muy Alta",'MAPA DE RIESGOS'!$AR217="Moderado"),CONCATENATE("R",'MAPA DE RIESGOS'!$H217,"C",'MAPA DE RIESGOS'!$AF217),"")</f>
        <v/>
      </c>
      <c r="AX17" s="357" t="str">
        <f>IF(AND('MAPA DE RIESGOS'!$AP218="Muy Alta",'MAPA DE RIESGOS'!$AR218="Moderado"),CONCATENATE("R",'MAPA DE RIESGOS'!$H218,"C",'MAPA DE RIESGOS'!$AF218),"")</f>
        <v/>
      </c>
      <c r="AY17" s="357" t="str">
        <f>IF(AND('MAPA DE RIESGOS'!$AP219="Muy Alta",'MAPA DE RIESGOS'!$AR219="Moderado"),CONCATENATE("R",'MAPA DE RIESGOS'!$H219,"C",'MAPA DE RIESGOS'!$AF219),"")</f>
        <v/>
      </c>
      <c r="AZ17" s="357" t="str">
        <f>IF(AND('MAPA DE RIESGOS'!$AP220="Muy Alta",'MAPA DE RIESGOS'!$AR220="Moderado"),CONCATENATE("R",'MAPA DE RIESGOS'!$H220,"C",'MAPA DE RIESGOS'!$AF220),"")</f>
        <v/>
      </c>
      <c r="BA17" s="357" t="str">
        <f>IF(AND('MAPA DE RIESGOS'!$AP221="Muy Alta",'MAPA DE RIESGOS'!$AR221="Moderado"),CONCATENATE("R",'MAPA DE RIESGOS'!$H221,"C",'MAPA DE RIESGOS'!$AF221),"")</f>
        <v/>
      </c>
      <c r="BB17" s="357" t="str">
        <f>IF(AND('MAPA DE RIESGOS'!$AP222="Muy Alta",'MAPA DE RIESGOS'!$AR222="Moderado"),CONCATENATE("R",'MAPA DE RIESGOS'!$H222,"C",'MAPA DE RIESGOS'!$AF222),"")</f>
        <v/>
      </c>
      <c r="BC17" s="357" t="str">
        <f>IF(AND('MAPA DE RIESGOS'!$AP223="Muy Alta",'MAPA DE RIESGOS'!$AR223="Moderado"),CONCATENATE("R",'MAPA DE RIESGOS'!$H223,"C",'MAPA DE RIESGOS'!$AF223),"")</f>
        <v/>
      </c>
      <c r="BD17" s="357" t="str">
        <f>IF(AND('MAPA DE RIESGOS'!$AP224="Muy Alta",'MAPA DE RIESGOS'!$AR224="Moderado"),CONCATENATE("R",'MAPA DE RIESGOS'!$H224,"C",'MAPA DE RIESGOS'!$AF224),"")</f>
        <v/>
      </c>
      <c r="BE17" s="357" t="str">
        <f>IF(AND('MAPA DE RIESGOS'!$AP225="Muy Alta",'MAPA DE RIESGOS'!$AR225="Moderado"),CONCATENATE("R",'MAPA DE RIESGOS'!$H225,"C",'MAPA DE RIESGOS'!$AF225),"")</f>
        <v/>
      </c>
      <c r="BF17" s="357" t="str">
        <f>IF(AND('MAPA DE RIESGOS'!$AP226="Muy Alta",'MAPA DE RIESGOS'!$AR226="Moderado"),CONCATENATE("R",'MAPA DE RIESGOS'!$H226,"C",'MAPA DE RIESGOS'!$AF226),"")</f>
        <v/>
      </c>
      <c r="BG17" s="357" t="str">
        <f>IF(AND('MAPA DE RIESGOS'!$AP227="Muy Alta",'MAPA DE RIESGOS'!$AR227="Moderado"),CONCATENATE("R",'MAPA DE RIESGOS'!$H227,"C",'MAPA DE RIESGOS'!$AF227),"")</f>
        <v/>
      </c>
      <c r="BH17" s="357" t="str">
        <f>IF(AND('MAPA DE RIESGOS'!$AP228="Muy Alta",'MAPA DE RIESGOS'!$AR228="Moderado"),CONCATENATE("R",'MAPA DE RIESGOS'!$H228,"C",'MAPA DE RIESGOS'!$AF228),"")</f>
        <v/>
      </c>
      <c r="BI17" s="357" t="str">
        <f>IF(AND('MAPA DE RIESGOS'!$AP229="Muy Alta",'MAPA DE RIESGOS'!$AR229="Moderado"),CONCATENATE("R",'MAPA DE RIESGOS'!$H229,"C",'MAPA DE RIESGOS'!$AF229),"")</f>
        <v/>
      </c>
      <c r="BJ17" s="357" t="str">
        <f>IF(AND('MAPA DE RIESGOS'!$AP230="Muy Alta",'MAPA DE RIESGOS'!$AR230="Moderado"),CONCATENATE("R",'MAPA DE RIESGOS'!$H230,"C",'MAPA DE RIESGOS'!$AF230),"")</f>
        <v/>
      </c>
      <c r="BK17" s="358" t="str">
        <f>IF(AND('MAPA DE RIESGOS'!$AP231="Muy Alta",'MAPA DE RIESGOS'!$AR231="Moderado"),CONCATENATE("R",'MAPA DE RIESGOS'!$H231,"C",'MAPA DE RIESGOS'!$AF231),"")</f>
        <v/>
      </c>
      <c r="BL17" s="356" t="str">
        <f>IF(AND('MAPA DE RIESGOS'!$AP214="Muy Alta",'MAPA DE RIESGOS'!$AR214="Mayor"),CONCATENATE("R",'MAPA DE RIESGOS'!$H214,"C",'MAPA DE RIESGOS'!$AF214),"")</f>
        <v/>
      </c>
      <c r="BM17" s="357" t="str">
        <f>IF(AND('MAPA DE RIESGOS'!$AP215="Muy Alta",'MAPA DE RIESGOS'!$AR215="Mayor"),CONCATENATE("R",'MAPA DE RIESGOS'!$H215,"C",'MAPA DE RIESGOS'!$AF215),"")</f>
        <v/>
      </c>
      <c r="BN17" s="357" t="str">
        <f>IF(AND('MAPA DE RIESGOS'!$AP216="Muy Alta",'MAPA DE RIESGOS'!$AR216="Mayor"),CONCATENATE("R",'MAPA DE RIESGOS'!$H216,"C",'MAPA DE RIESGOS'!$AF216),"")</f>
        <v/>
      </c>
      <c r="BO17" s="357" t="str">
        <f>IF(AND('MAPA DE RIESGOS'!$AP217="Muy Alta",'MAPA DE RIESGOS'!$AR217="Mayor"),CONCATENATE("R",'MAPA DE RIESGOS'!$H217,"C",'MAPA DE RIESGOS'!$AF217),"")</f>
        <v/>
      </c>
      <c r="BP17" s="357" t="str">
        <f>IF(AND('MAPA DE RIESGOS'!$AP218="Muy Alta",'MAPA DE RIESGOS'!$AR218="Mayor"),CONCATENATE("R",'MAPA DE RIESGOS'!$H218,"C",'MAPA DE RIESGOS'!$AF218),"")</f>
        <v/>
      </c>
      <c r="BQ17" s="357" t="str">
        <f>IF(AND('MAPA DE RIESGOS'!$AP219="Muy Alta",'MAPA DE RIESGOS'!$AR219="Mayor"),CONCATENATE("R",'MAPA DE RIESGOS'!$H219,"C",'MAPA DE RIESGOS'!$AF219),"")</f>
        <v/>
      </c>
      <c r="BR17" s="357" t="str">
        <f>IF(AND('MAPA DE RIESGOS'!$AP220="Muy Alta",'MAPA DE RIESGOS'!$AR220="Mayor"),CONCATENATE("R",'MAPA DE RIESGOS'!$H220,"C",'MAPA DE RIESGOS'!$AF220),"")</f>
        <v/>
      </c>
      <c r="BS17" s="357" t="str">
        <f>IF(AND('MAPA DE RIESGOS'!$AP221="Muy Alta",'MAPA DE RIESGOS'!$AR221="Mayor"),CONCATENATE("R",'MAPA DE RIESGOS'!$H221,"C",'MAPA DE RIESGOS'!$AF221),"")</f>
        <v/>
      </c>
      <c r="BT17" s="357" t="str">
        <f>IF(AND('MAPA DE RIESGOS'!$AP222="Muy Alta",'MAPA DE RIESGOS'!$AR222="Mayor"),CONCATENATE("R",'MAPA DE RIESGOS'!$H222,"C",'MAPA DE RIESGOS'!$AF222),"")</f>
        <v/>
      </c>
      <c r="BU17" s="357" t="str">
        <f>IF(AND('MAPA DE RIESGOS'!$AP223="Muy Alta",'MAPA DE RIESGOS'!$AR223="Mayor"),CONCATENATE("R",'MAPA DE RIESGOS'!$H223,"C",'MAPA DE RIESGOS'!$AF223),"")</f>
        <v/>
      </c>
      <c r="BV17" s="357" t="str">
        <f>IF(AND('MAPA DE RIESGOS'!$AP224="Muy Alta",'MAPA DE RIESGOS'!$AR224="Mayor"),CONCATENATE("R",'MAPA DE RIESGOS'!$H224,"C",'MAPA DE RIESGOS'!$AF224),"")</f>
        <v/>
      </c>
      <c r="BW17" s="357" t="str">
        <f>IF(AND('MAPA DE RIESGOS'!$AP225="Muy Alta",'MAPA DE RIESGOS'!$AR225="Mayor"),CONCATENATE("R",'MAPA DE RIESGOS'!$H225,"C",'MAPA DE RIESGOS'!$AF225),"")</f>
        <v/>
      </c>
      <c r="BX17" s="357" t="str">
        <f>IF(AND('MAPA DE RIESGOS'!$AP226="Muy Alta",'MAPA DE RIESGOS'!$AR226="Mayor"),CONCATENATE("R",'MAPA DE RIESGOS'!$H226,"C",'MAPA DE RIESGOS'!$AF226),"")</f>
        <v/>
      </c>
      <c r="BY17" s="357" t="str">
        <f>IF(AND('MAPA DE RIESGOS'!$AP227="Muy Alta",'MAPA DE RIESGOS'!$AR227="Mayor"),CONCATENATE("R",'MAPA DE RIESGOS'!$H227,"C",'MAPA DE RIESGOS'!$AF227),"")</f>
        <v/>
      </c>
      <c r="BZ17" s="357" t="str">
        <f>IF(AND('MAPA DE RIESGOS'!$AP228="Muy Alta",'MAPA DE RIESGOS'!$AR228="Mayor"),CONCATENATE("R",'MAPA DE RIESGOS'!$H228,"C",'MAPA DE RIESGOS'!$AF228),"")</f>
        <v/>
      </c>
      <c r="CA17" s="357" t="str">
        <f>IF(AND('MAPA DE RIESGOS'!$AP229="Muy Alta",'MAPA DE RIESGOS'!$AR229="Mayor"),CONCATENATE("R",'MAPA DE RIESGOS'!$H229,"C",'MAPA DE RIESGOS'!$AF229),"")</f>
        <v/>
      </c>
      <c r="CB17" s="357" t="str">
        <f>IF(AND('MAPA DE RIESGOS'!$AP230="Muy Alta",'MAPA DE RIESGOS'!$AR230="Mayor"),CONCATENATE("R",'MAPA DE RIESGOS'!$H230,"C",'MAPA DE RIESGOS'!$AF230),"")</f>
        <v/>
      </c>
      <c r="CC17" s="358" t="str">
        <f>IF(AND('MAPA DE RIESGOS'!$AP231="Muy Alta",'MAPA DE RIESGOS'!$AR231="Mayor"),CONCATENATE("R",'MAPA DE RIESGOS'!$H231,"C",'MAPA DE RIESGOS'!$AF231),"")</f>
        <v/>
      </c>
      <c r="CD17" s="359" t="str">
        <f>IF(AND('MAPA DE RIESGOS'!$AP214="Muy Alta",'MAPA DE RIESGOS'!$AR214="Catastrófico"),CONCATENATE("R",'MAPA DE RIESGOS'!$H214,"C",'MAPA DE RIESGOS'!$AF214),"")</f>
        <v/>
      </c>
      <c r="CE17" s="359" t="str">
        <f>IF(AND('MAPA DE RIESGOS'!$AP215="Muy Alta",'MAPA DE RIESGOS'!$AR215="Catastrófico"),CONCATENATE("R",'MAPA DE RIESGOS'!$H215,"C",'MAPA DE RIESGOS'!$AF215),"")</f>
        <v/>
      </c>
      <c r="CF17" s="359" t="str">
        <f>IF(AND('MAPA DE RIESGOS'!$AP216="Muy Alta",'MAPA DE RIESGOS'!$AR216="Catastrófico"),CONCATENATE("R",'MAPA DE RIESGOS'!$H216,"C",'MAPA DE RIESGOS'!$AF216),"")</f>
        <v/>
      </c>
      <c r="CG17" s="359" t="str">
        <f>IF(AND('MAPA DE RIESGOS'!$AP217="Muy Alta",'MAPA DE RIESGOS'!$AR217="Catastrófico"),CONCATENATE("R",'MAPA DE RIESGOS'!$H217,"C",'MAPA DE RIESGOS'!$AF217),"")</f>
        <v/>
      </c>
      <c r="CH17" s="359" t="str">
        <f>IF(AND('MAPA DE RIESGOS'!$AP218="Muy Alta",'MAPA DE RIESGOS'!$AR218="Catastrófico"),CONCATENATE("R",'MAPA DE RIESGOS'!$H218,"C",'MAPA DE RIESGOS'!$AF218),"")</f>
        <v/>
      </c>
      <c r="CI17" s="359" t="str">
        <f>IF(AND('MAPA DE RIESGOS'!$AP219="Muy Alta",'MAPA DE RIESGOS'!$AR219="Catastrófico"),CONCATENATE("R",'MAPA DE RIESGOS'!$H219,"C",'MAPA DE RIESGOS'!$AF219),"")</f>
        <v/>
      </c>
      <c r="CJ17" s="359" t="str">
        <f>IF(AND('MAPA DE RIESGOS'!$AP220="Muy Alta",'MAPA DE RIESGOS'!$AR220="Catastrófico"),CONCATENATE("R",'MAPA DE RIESGOS'!$H220,"C",'MAPA DE RIESGOS'!$AF220),"")</f>
        <v/>
      </c>
      <c r="CK17" s="359" t="str">
        <f>IF(AND('MAPA DE RIESGOS'!$AP221="Muy Alta",'MAPA DE RIESGOS'!$AR221="Catastrófico"),CONCATENATE("R",'MAPA DE RIESGOS'!$H221,"C",'MAPA DE RIESGOS'!$AF221),"")</f>
        <v/>
      </c>
      <c r="CL17" s="359" t="str">
        <f>IF(AND('MAPA DE RIESGOS'!$AP222="Muy Alta",'MAPA DE RIESGOS'!$AR222="Catastrófico"),CONCATENATE("R",'MAPA DE RIESGOS'!$H222,"C",'MAPA DE RIESGOS'!$AF222),"")</f>
        <v/>
      </c>
      <c r="CM17" s="359" t="str">
        <f>IF(AND('MAPA DE RIESGOS'!$AP223="Muy Alta",'MAPA DE RIESGOS'!$AR223="Catastrófico"),CONCATENATE("R",'MAPA DE RIESGOS'!$H223,"C",'MAPA DE RIESGOS'!$AF223),"")</f>
        <v/>
      </c>
      <c r="CN17" s="359" t="str">
        <f>IF(AND('MAPA DE RIESGOS'!$AP224="Muy Alta",'MAPA DE RIESGOS'!$AR224="Catastrófico"),CONCATENATE("R",'MAPA DE RIESGOS'!$H224,"C",'MAPA DE RIESGOS'!$AF224),"")</f>
        <v/>
      </c>
      <c r="CO17" s="359" t="str">
        <f>IF(AND('MAPA DE RIESGOS'!$AP225="Muy Alta",'MAPA DE RIESGOS'!$AR225="Catastrófico"),CONCATENATE("R",'MAPA DE RIESGOS'!$H225,"C",'MAPA DE RIESGOS'!$AF225),"")</f>
        <v/>
      </c>
      <c r="CP17" s="359" t="str">
        <f>IF(AND('MAPA DE RIESGOS'!$AP226="Muy Alta",'MAPA DE RIESGOS'!$AR226="Catastrófico"),CONCATENATE("R",'MAPA DE RIESGOS'!$H226,"C",'MAPA DE RIESGOS'!$AF226),"")</f>
        <v/>
      </c>
      <c r="CQ17" s="359" t="str">
        <f>IF(AND('MAPA DE RIESGOS'!$AP227="Muy Alta",'MAPA DE RIESGOS'!$AR227="Catastrófico"),CONCATENATE("R",'MAPA DE RIESGOS'!$H227,"C",'MAPA DE RIESGOS'!$AF227),"")</f>
        <v/>
      </c>
      <c r="CR17" s="359" t="str">
        <f>IF(AND('MAPA DE RIESGOS'!$AP228="Muy Alta",'MAPA DE RIESGOS'!$AR228="Catastrófico"),CONCATENATE("R",'MAPA DE RIESGOS'!$H228,"C",'MAPA DE RIESGOS'!$AF228),"")</f>
        <v/>
      </c>
      <c r="CS17" s="359" t="str">
        <f>IF(AND('MAPA DE RIESGOS'!$AP229="Muy Alta",'MAPA DE RIESGOS'!$AR229="Catastrófico"),CONCATENATE("R",'MAPA DE RIESGOS'!$H229,"C",'MAPA DE RIESGOS'!$AF229),"")</f>
        <v/>
      </c>
      <c r="CT17" s="359" t="str">
        <f>IF(AND('MAPA DE RIESGOS'!$AP230="Muy Alta",'MAPA DE RIESGOS'!$AR230="Catastrófico"),CONCATENATE("R",'MAPA DE RIESGOS'!$H230,"C",'MAPA DE RIESGOS'!$AF230),"")</f>
        <v/>
      </c>
      <c r="CU17" s="360" t="str">
        <f>IF(AND('MAPA DE RIESGOS'!$AP231="Muy Alta",'MAPA DE RIESGOS'!$AR231="Catastrófico"),CONCATENATE("R",'MAPA DE RIESGOS'!$H231,"C",'MAPA DE RIESGOS'!$AF231),"")</f>
        <v/>
      </c>
      <c r="CV17" s="67"/>
      <c r="CW17" s="750"/>
      <c r="CX17" s="751"/>
      <c r="CY17" s="751"/>
      <c r="CZ17" s="751"/>
      <c r="DA17" s="751"/>
      <c r="DB17" s="752"/>
    </row>
    <row r="18" spans="2:106" ht="32.5" customHeight="1">
      <c r="B18" s="770"/>
      <c r="C18" s="770"/>
      <c r="D18" s="771"/>
      <c r="E18" s="741"/>
      <c r="F18" s="742"/>
      <c r="G18" s="742"/>
      <c r="H18" s="742"/>
      <c r="I18" s="743"/>
      <c r="J18" s="356" t="str">
        <f>IF(AND('MAPA DE RIESGOS'!$AP232="Muy Alta",'MAPA DE RIESGOS'!$AR232="Leve"),CONCATENATE("R",'MAPA DE RIESGOS'!$H232,"C",'MAPA DE RIESGOS'!$AF232),"")</f>
        <v/>
      </c>
      <c r="K18" s="357" t="str">
        <f>IF(AND('MAPA DE RIESGOS'!$AP233="Muy Alta",'MAPA DE RIESGOS'!$AR233="Leve"),CONCATENATE("R",'MAPA DE RIESGOS'!$H233,"C",'MAPA DE RIESGOS'!$AF233),"")</f>
        <v/>
      </c>
      <c r="L18" s="357" t="str">
        <f>IF(AND('MAPA DE RIESGOS'!$AP234="Muy Alta",'MAPA DE RIESGOS'!$AR234="Leve"),CONCATENATE("R",'MAPA DE RIESGOS'!$H234,"C",'MAPA DE RIESGOS'!$AF234),"")</f>
        <v/>
      </c>
      <c r="M18" s="357" t="str">
        <f>IF(AND('MAPA DE RIESGOS'!$AP235="Muy Alta",'MAPA DE RIESGOS'!$AR235="Leve"),CONCATENATE("R",'MAPA DE RIESGOS'!$H235,"C",'MAPA DE RIESGOS'!$AF235),"")</f>
        <v/>
      </c>
      <c r="N18" s="357" t="str">
        <f>IF(AND('MAPA DE RIESGOS'!$AP236="Muy Alta",'MAPA DE RIESGOS'!$AR236="Leve"),CONCATENATE("R",'MAPA DE RIESGOS'!$H236,"C",'MAPA DE RIESGOS'!$AF236),"")</f>
        <v/>
      </c>
      <c r="O18" s="357" t="str">
        <f>IF(AND('MAPA DE RIESGOS'!$AP237="Muy Alta",'MAPA DE RIESGOS'!$AR237="Leve"),CONCATENATE("R",'MAPA DE RIESGOS'!$H237,"C",'MAPA DE RIESGOS'!$AF237),"")</f>
        <v/>
      </c>
      <c r="P18" s="357" t="str">
        <f>IF(AND('MAPA DE RIESGOS'!$AP238="Muy Alta",'MAPA DE RIESGOS'!$AR238="Leve"),CONCATENATE("R",'MAPA DE RIESGOS'!$H238,"C",'MAPA DE RIESGOS'!$AF238),"")</f>
        <v/>
      </c>
      <c r="Q18" s="357" t="str">
        <f>IF(AND('MAPA DE RIESGOS'!$AP239="Muy Alta",'MAPA DE RIESGOS'!$AR239="Leve"),CONCATENATE("R",'MAPA DE RIESGOS'!$H239,"C",'MAPA DE RIESGOS'!$AF239),"")</f>
        <v/>
      </c>
      <c r="R18" s="357" t="str">
        <f>IF(AND('MAPA DE RIESGOS'!$AP240="Muy Alta",'MAPA DE RIESGOS'!$AR240="Leve"),CONCATENATE("R",'MAPA DE RIESGOS'!$H240,"C",'MAPA DE RIESGOS'!$AF240),"")</f>
        <v/>
      </c>
      <c r="S18" s="357" t="str">
        <f>IF(AND('MAPA DE RIESGOS'!$AP241="Muy Alta",'MAPA DE RIESGOS'!$AR241="Leve"),CONCATENATE("R",'MAPA DE RIESGOS'!$H241,"C",'MAPA DE RIESGOS'!$AF241),"")</f>
        <v/>
      </c>
      <c r="T18" s="357" t="str">
        <f>IF(AND('MAPA DE RIESGOS'!$AP242="Muy Alta",'MAPA DE RIESGOS'!$AR242="Leve"),CONCATENATE("R",'MAPA DE RIESGOS'!$H242,"C",'MAPA DE RIESGOS'!$AF242),"")</f>
        <v/>
      </c>
      <c r="U18" s="357" t="str">
        <f>IF(AND('MAPA DE RIESGOS'!$AP243="Muy Alta",'MAPA DE RIESGOS'!$AR243="Leve"),CONCATENATE("R",'MAPA DE RIESGOS'!$H243,"C",'MAPA DE RIESGOS'!$AF243),"")</f>
        <v/>
      </c>
      <c r="V18" s="357" t="str">
        <f>IF(AND('MAPA DE RIESGOS'!$AP244="Muy Alta",'MAPA DE RIESGOS'!$AR244="Leve"),CONCATENATE("R",'MAPA DE RIESGOS'!$H244,"C",'MAPA DE RIESGOS'!$AF244),"")</f>
        <v/>
      </c>
      <c r="W18" s="357" t="str">
        <f>IF(AND('MAPA DE RIESGOS'!$AP245="Muy Alta",'MAPA DE RIESGOS'!$AR245="Leve"),CONCATENATE("R",'MAPA DE RIESGOS'!$H245,"C",'MAPA DE RIESGOS'!$AF245),"")</f>
        <v/>
      </c>
      <c r="X18" s="357" t="str">
        <f>IF(AND('MAPA DE RIESGOS'!$AP246="Muy Alta",'MAPA DE RIESGOS'!$AR246="Leve"),CONCATENATE("R",'MAPA DE RIESGOS'!$H246,"C",'MAPA DE RIESGOS'!$AF246),"")</f>
        <v/>
      </c>
      <c r="Y18" s="357" t="str">
        <f>IF(AND('MAPA DE RIESGOS'!$AP247="Muy Alta",'MAPA DE RIESGOS'!$AR247="Leve"),CONCATENATE("R",'MAPA DE RIESGOS'!$H247,"C",'MAPA DE RIESGOS'!$AF247),"")</f>
        <v/>
      </c>
      <c r="Z18" s="357" t="str">
        <f>IF(AND('MAPA DE RIESGOS'!$AP248="Muy Alta",'MAPA DE RIESGOS'!$AR248="Leve"),CONCATENATE("R",'MAPA DE RIESGOS'!$H248,"C",'MAPA DE RIESGOS'!$AF248),"")</f>
        <v/>
      </c>
      <c r="AA18" s="358" t="str">
        <f>IF(AND('MAPA DE RIESGOS'!$AP249="Muy Alta",'MAPA DE RIESGOS'!$AR249="Leve"),CONCATENATE("R",'MAPA DE RIESGOS'!$H249,"C",'MAPA DE RIESGOS'!$AF249),"")</f>
        <v/>
      </c>
      <c r="AB18" s="356" t="str">
        <f>IF(AND('MAPA DE RIESGOS'!$AP232="Muy Alta",'MAPA DE RIESGOS'!$AR232="Menor"),CONCATENATE("R",'MAPA DE RIESGOS'!$H232,"C",'MAPA DE RIESGOS'!$AF232),"")</f>
        <v/>
      </c>
      <c r="AC18" s="357" t="str">
        <f>IF(AND('MAPA DE RIESGOS'!$AP233="Muy Alta",'MAPA DE RIESGOS'!$AR233="Menor"),CONCATENATE("R",'MAPA DE RIESGOS'!$H233,"C",'MAPA DE RIESGOS'!$AF233),"")</f>
        <v/>
      </c>
      <c r="AD18" s="357" t="str">
        <f>IF(AND('MAPA DE RIESGOS'!$AP234="Muy Alta",'MAPA DE RIESGOS'!$AR234="Menor"),CONCATENATE("R",'MAPA DE RIESGOS'!$H234,"C",'MAPA DE RIESGOS'!$AF234),"")</f>
        <v/>
      </c>
      <c r="AE18" s="357" t="str">
        <f>IF(AND('MAPA DE RIESGOS'!$AP235="Muy Alta",'MAPA DE RIESGOS'!$AR235="Menor"),CONCATENATE("R",'MAPA DE RIESGOS'!$H235,"C",'MAPA DE RIESGOS'!$AF235),"")</f>
        <v/>
      </c>
      <c r="AF18" s="357" t="str">
        <f>IF(AND('MAPA DE RIESGOS'!$AP236="Muy Alta",'MAPA DE RIESGOS'!$AR236="Menor"),CONCATENATE("R",'MAPA DE RIESGOS'!$H236,"C",'MAPA DE RIESGOS'!$AF236),"")</f>
        <v/>
      </c>
      <c r="AG18" s="357" t="str">
        <f>IF(AND('MAPA DE RIESGOS'!$AP237="Muy Alta",'MAPA DE RIESGOS'!$AR237="Menor"),CONCATENATE("R",'MAPA DE RIESGOS'!$H237,"C",'MAPA DE RIESGOS'!$AF237),"")</f>
        <v/>
      </c>
      <c r="AH18" s="357" t="str">
        <f>IF(AND('MAPA DE RIESGOS'!$AP238="Muy Alta",'MAPA DE RIESGOS'!$AR238="Menor"),CONCATENATE("R",'MAPA DE RIESGOS'!$H238,"C",'MAPA DE RIESGOS'!$AF238),"")</f>
        <v/>
      </c>
      <c r="AI18" s="357" t="str">
        <f>IF(AND('MAPA DE RIESGOS'!$AP239="Muy Alta",'MAPA DE RIESGOS'!$AR239="Menor"),CONCATENATE("R",'MAPA DE RIESGOS'!$H239,"C",'MAPA DE RIESGOS'!$AF239),"")</f>
        <v/>
      </c>
      <c r="AJ18" s="357" t="str">
        <f>IF(AND('MAPA DE RIESGOS'!$AP240="Muy Alta",'MAPA DE RIESGOS'!$AR240="Menor"),CONCATENATE("R",'MAPA DE RIESGOS'!$H240,"C",'MAPA DE RIESGOS'!$AF240),"")</f>
        <v/>
      </c>
      <c r="AK18" s="357" t="str">
        <f>IF(AND('MAPA DE RIESGOS'!$AP241="Muy Alta",'MAPA DE RIESGOS'!$AR241="Menor"),CONCATENATE("R",'MAPA DE RIESGOS'!$H241,"C",'MAPA DE RIESGOS'!$AF241),"")</f>
        <v/>
      </c>
      <c r="AL18" s="357" t="str">
        <f>IF(AND('MAPA DE RIESGOS'!$AP242="Muy Alta",'MAPA DE RIESGOS'!$AR242="Menor"),CONCATENATE("R",'MAPA DE RIESGOS'!$H242,"C",'MAPA DE RIESGOS'!$AF242),"")</f>
        <v/>
      </c>
      <c r="AM18" s="357" t="str">
        <f>IF(AND('MAPA DE RIESGOS'!$AP243="Muy Alta",'MAPA DE RIESGOS'!$AR243="Menor"),CONCATENATE("R",'MAPA DE RIESGOS'!$H243,"C",'MAPA DE RIESGOS'!$AF243),"")</f>
        <v/>
      </c>
      <c r="AN18" s="357" t="str">
        <f>IF(AND('MAPA DE RIESGOS'!$AP244="Muy Alta",'MAPA DE RIESGOS'!$AR244="Menor"),CONCATENATE("R",'MAPA DE RIESGOS'!$H244,"C",'MAPA DE RIESGOS'!$AF244),"")</f>
        <v/>
      </c>
      <c r="AO18" s="357" t="str">
        <f>IF(AND('MAPA DE RIESGOS'!$AP245="Muy Alta",'MAPA DE RIESGOS'!$AR245="Menor"),CONCATENATE("R",'MAPA DE RIESGOS'!$H245,"C",'MAPA DE RIESGOS'!$AF245),"")</f>
        <v/>
      </c>
      <c r="AP18" s="357" t="str">
        <f>IF(AND('MAPA DE RIESGOS'!$AP246="Muy Alta",'MAPA DE RIESGOS'!$AR246="Menor"),CONCATENATE("R",'MAPA DE RIESGOS'!$H246,"C",'MAPA DE RIESGOS'!$AF246),"")</f>
        <v/>
      </c>
      <c r="AQ18" s="357" t="str">
        <f>IF(AND('MAPA DE RIESGOS'!$AP247="Muy Alta",'MAPA DE RIESGOS'!$AR247="Menor"),CONCATENATE("R",'MAPA DE RIESGOS'!$H247,"C",'MAPA DE RIESGOS'!$AF247),"")</f>
        <v/>
      </c>
      <c r="AR18" s="357" t="str">
        <f>IF(AND('MAPA DE RIESGOS'!$AP248="Muy Alta",'MAPA DE RIESGOS'!$AR248="Menor"),CONCATENATE("R",'MAPA DE RIESGOS'!$H248,"C",'MAPA DE RIESGOS'!$AF248),"")</f>
        <v/>
      </c>
      <c r="AS18" s="358" t="str">
        <f>IF(AND('MAPA DE RIESGOS'!$AP249="Muy Alta",'MAPA DE RIESGOS'!$AR249="Menor"),CONCATENATE("R",'MAPA DE RIESGOS'!$H249,"C",'MAPA DE RIESGOS'!$AF249),"")</f>
        <v/>
      </c>
      <c r="AT18" s="356" t="str">
        <f>IF(AND('MAPA DE RIESGOS'!$AP232="Muy Alta",'MAPA DE RIESGOS'!$AR232="Moderado"),CONCATENATE("R",'MAPA DE RIESGOS'!$H232,"C",'MAPA DE RIESGOS'!$AF232),"")</f>
        <v/>
      </c>
      <c r="AU18" s="357" t="str">
        <f>IF(AND('MAPA DE RIESGOS'!$AP233="Muy Alta",'MAPA DE RIESGOS'!$AR233="Moderado"),CONCATENATE("R",'MAPA DE RIESGOS'!$H233,"C",'MAPA DE RIESGOS'!$AF233),"")</f>
        <v/>
      </c>
      <c r="AV18" s="357" t="str">
        <f>IF(AND('MAPA DE RIESGOS'!$AP234="Muy Alta",'MAPA DE RIESGOS'!$AR234="Moderado"),CONCATENATE("R",'MAPA DE RIESGOS'!$H234,"C",'MAPA DE RIESGOS'!$AF234),"")</f>
        <v/>
      </c>
      <c r="AW18" s="357" t="str">
        <f>IF(AND('MAPA DE RIESGOS'!$AP235="Muy Alta",'MAPA DE RIESGOS'!$AR235="Moderado"),CONCATENATE("R",'MAPA DE RIESGOS'!$H235,"C",'MAPA DE RIESGOS'!$AF235),"")</f>
        <v/>
      </c>
      <c r="AX18" s="357" t="str">
        <f>IF(AND('MAPA DE RIESGOS'!$AP236="Muy Alta",'MAPA DE RIESGOS'!$AR236="Moderado"),CONCATENATE("R",'MAPA DE RIESGOS'!$H236,"C",'MAPA DE RIESGOS'!$AF236),"")</f>
        <v/>
      </c>
      <c r="AY18" s="357" t="str">
        <f>IF(AND('MAPA DE RIESGOS'!$AP237="Muy Alta",'MAPA DE RIESGOS'!$AR237="Moderado"),CONCATENATE("R",'MAPA DE RIESGOS'!$H237,"C",'MAPA DE RIESGOS'!$AF237),"")</f>
        <v/>
      </c>
      <c r="AZ18" s="357" t="str">
        <f>IF(AND('MAPA DE RIESGOS'!$AP238="Muy Alta",'MAPA DE RIESGOS'!$AR238="Moderado"),CONCATENATE("R",'MAPA DE RIESGOS'!$H238,"C",'MAPA DE RIESGOS'!$AF238),"")</f>
        <v/>
      </c>
      <c r="BA18" s="357" t="str">
        <f>IF(AND('MAPA DE RIESGOS'!$AP239="Muy Alta",'MAPA DE RIESGOS'!$AR239="Moderado"),CONCATENATE("R",'MAPA DE RIESGOS'!$H239,"C",'MAPA DE RIESGOS'!$AF239),"")</f>
        <v/>
      </c>
      <c r="BB18" s="357" t="str">
        <f>IF(AND('MAPA DE RIESGOS'!$AP240="Muy Alta",'MAPA DE RIESGOS'!$AR240="Moderado"),CONCATENATE("R",'MAPA DE RIESGOS'!$H240,"C",'MAPA DE RIESGOS'!$AF240),"")</f>
        <v/>
      </c>
      <c r="BC18" s="357" t="str">
        <f>IF(AND('MAPA DE RIESGOS'!$AP241="Muy Alta",'MAPA DE RIESGOS'!$AR241="Moderado"),CONCATENATE("R",'MAPA DE RIESGOS'!$H241,"C",'MAPA DE RIESGOS'!$AF241),"")</f>
        <v/>
      </c>
      <c r="BD18" s="357" t="str">
        <f>IF(AND('MAPA DE RIESGOS'!$AP242="Muy Alta",'MAPA DE RIESGOS'!$AR242="Moderado"),CONCATENATE("R",'MAPA DE RIESGOS'!$H242,"C",'MAPA DE RIESGOS'!$AF242),"")</f>
        <v/>
      </c>
      <c r="BE18" s="357" t="str">
        <f>IF(AND('MAPA DE RIESGOS'!$AP243="Muy Alta",'MAPA DE RIESGOS'!$AR243="Moderado"),CONCATENATE("R",'MAPA DE RIESGOS'!$H243,"C",'MAPA DE RIESGOS'!$AF243),"")</f>
        <v/>
      </c>
      <c r="BF18" s="357" t="str">
        <f>IF(AND('MAPA DE RIESGOS'!$AP244="Muy Alta",'MAPA DE RIESGOS'!$AR244="Moderado"),CONCATENATE("R",'MAPA DE RIESGOS'!$H244,"C",'MAPA DE RIESGOS'!$AF244),"")</f>
        <v/>
      </c>
      <c r="BG18" s="357" t="str">
        <f>IF(AND('MAPA DE RIESGOS'!$AP245="Muy Alta",'MAPA DE RIESGOS'!$AR245="Moderado"),CONCATENATE("R",'MAPA DE RIESGOS'!$H245,"C",'MAPA DE RIESGOS'!$AF245),"")</f>
        <v/>
      </c>
      <c r="BH18" s="357" t="str">
        <f>IF(AND('MAPA DE RIESGOS'!$AP246="Muy Alta",'MAPA DE RIESGOS'!$AR246="Moderado"),CONCATENATE("R",'MAPA DE RIESGOS'!$H246,"C",'MAPA DE RIESGOS'!$AF246),"")</f>
        <v/>
      </c>
      <c r="BI18" s="357" t="str">
        <f>IF(AND('MAPA DE RIESGOS'!$AP247="Muy Alta",'MAPA DE RIESGOS'!$AR247="Moderado"),CONCATENATE("R",'MAPA DE RIESGOS'!$H247,"C",'MAPA DE RIESGOS'!$AF247),"")</f>
        <v/>
      </c>
      <c r="BJ18" s="357" t="str">
        <f>IF(AND('MAPA DE RIESGOS'!$AP248="Muy Alta",'MAPA DE RIESGOS'!$AR248="Moderado"),CONCATENATE("R",'MAPA DE RIESGOS'!$H248,"C",'MAPA DE RIESGOS'!$AF248),"")</f>
        <v/>
      </c>
      <c r="BK18" s="358" t="str">
        <f>IF(AND('MAPA DE RIESGOS'!$AP249="Muy Alta",'MAPA DE RIESGOS'!$AR249="Moderado"),CONCATENATE("R",'MAPA DE RIESGOS'!$H249,"C",'MAPA DE RIESGOS'!$AF249),"")</f>
        <v/>
      </c>
      <c r="BL18" s="356" t="str">
        <f>IF(AND('MAPA DE RIESGOS'!$AP232="Muy Alta",'MAPA DE RIESGOS'!$AR232="Mayor"),CONCATENATE("R",'MAPA DE RIESGOS'!$H232,"C",'MAPA DE RIESGOS'!$AF232),"")</f>
        <v/>
      </c>
      <c r="BM18" s="357" t="str">
        <f>IF(AND('MAPA DE RIESGOS'!$AP233="Muy Alta",'MAPA DE RIESGOS'!$AR233="Mayor"),CONCATENATE("R",'MAPA DE RIESGOS'!$H233,"C",'MAPA DE RIESGOS'!$AF233),"")</f>
        <v/>
      </c>
      <c r="BN18" s="357" t="str">
        <f>IF(AND('MAPA DE RIESGOS'!$AP234="Muy Alta",'MAPA DE RIESGOS'!$AR234="Mayor"),CONCATENATE("R",'MAPA DE RIESGOS'!$H234,"C",'MAPA DE RIESGOS'!$AF234),"")</f>
        <v/>
      </c>
      <c r="BO18" s="357" t="str">
        <f>IF(AND('MAPA DE RIESGOS'!$AP235="Muy Alta",'MAPA DE RIESGOS'!$AR235="Mayor"),CONCATENATE("R",'MAPA DE RIESGOS'!$H235,"C",'MAPA DE RIESGOS'!$AF235),"")</f>
        <v/>
      </c>
      <c r="BP18" s="357" t="str">
        <f>IF(AND('MAPA DE RIESGOS'!$AP236="Muy Alta",'MAPA DE RIESGOS'!$AR236="Mayor"),CONCATENATE("R",'MAPA DE RIESGOS'!$H236,"C",'MAPA DE RIESGOS'!$AF236),"")</f>
        <v/>
      </c>
      <c r="BQ18" s="357" t="str">
        <f>IF(AND('MAPA DE RIESGOS'!$AP237="Muy Alta",'MAPA DE RIESGOS'!$AR237="Mayor"),CONCATENATE("R",'MAPA DE RIESGOS'!$H237,"C",'MAPA DE RIESGOS'!$AF237),"")</f>
        <v/>
      </c>
      <c r="BR18" s="357" t="str">
        <f>IF(AND('MAPA DE RIESGOS'!$AP238="Muy Alta",'MAPA DE RIESGOS'!$AR238="Mayor"),CONCATENATE("R",'MAPA DE RIESGOS'!$H238,"C",'MAPA DE RIESGOS'!$AF238),"")</f>
        <v/>
      </c>
      <c r="BS18" s="357" t="str">
        <f>IF(AND('MAPA DE RIESGOS'!$AP239="Muy Alta",'MAPA DE RIESGOS'!$AR239="Mayor"),CONCATENATE("R",'MAPA DE RIESGOS'!$H239,"C",'MAPA DE RIESGOS'!$AF239),"")</f>
        <v/>
      </c>
      <c r="BT18" s="357" t="str">
        <f>IF(AND('MAPA DE RIESGOS'!$AP240="Muy Alta",'MAPA DE RIESGOS'!$AR240="Mayor"),CONCATENATE("R",'MAPA DE RIESGOS'!$H240,"C",'MAPA DE RIESGOS'!$AF240),"")</f>
        <v/>
      </c>
      <c r="BU18" s="357" t="str">
        <f>IF(AND('MAPA DE RIESGOS'!$AP241="Muy Alta",'MAPA DE RIESGOS'!$AR241="Mayor"),CONCATENATE("R",'MAPA DE RIESGOS'!$H241,"C",'MAPA DE RIESGOS'!$AF241),"")</f>
        <v/>
      </c>
      <c r="BV18" s="357" t="str">
        <f>IF(AND('MAPA DE RIESGOS'!$AP242="Muy Alta",'MAPA DE RIESGOS'!$AR242="Mayor"),CONCATENATE("R",'MAPA DE RIESGOS'!$H242,"C",'MAPA DE RIESGOS'!$AF242),"")</f>
        <v/>
      </c>
      <c r="BW18" s="357" t="str">
        <f>IF(AND('MAPA DE RIESGOS'!$AP243="Muy Alta",'MAPA DE RIESGOS'!$AR243="Mayor"),CONCATENATE("R",'MAPA DE RIESGOS'!$H243,"C",'MAPA DE RIESGOS'!$AF243),"")</f>
        <v/>
      </c>
      <c r="BX18" s="357" t="str">
        <f>IF(AND('MAPA DE RIESGOS'!$AP244="Muy Alta",'MAPA DE RIESGOS'!$AR244="Mayor"),CONCATENATE("R",'MAPA DE RIESGOS'!$H244,"C",'MAPA DE RIESGOS'!$AF244),"")</f>
        <v/>
      </c>
      <c r="BY18" s="357" t="str">
        <f>IF(AND('MAPA DE RIESGOS'!$AP245="Muy Alta",'MAPA DE RIESGOS'!$AR245="Mayor"),CONCATENATE("R",'MAPA DE RIESGOS'!$H245,"C",'MAPA DE RIESGOS'!$AF245),"")</f>
        <v/>
      </c>
      <c r="BZ18" s="357" t="str">
        <f>IF(AND('MAPA DE RIESGOS'!$AP246="Muy Alta",'MAPA DE RIESGOS'!$AR246="Mayor"),CONCATENATE("R",'MAPA DE RIESGOS'!$H246,"C",'MAPA DE RIESGOS'!$AF246),"")</f>
        <v/>
      </c>
      <c r="CA18" s="357" t="str">
        <f>IF(AND('MAPA DE RIESGOS'!$AP247="Muy Alta",'MAPA DE RIESGOS'!$AR247="Mayor"),CONCATENATE("R",'MAPA DE RIESGOS'!$H247,"C",'MAPA DE RIESGOS'!$AF247),"")</f>
        <v/>
      </c>
      <c r="CB18" s="357" t="str">
        <f>IF(AND('MAPA DE RIESGOS'!$AP248="Muy Alta",'MAPA DE RIESGOS'!$AR248="Mayor"),CONCATENATE("R",'MAPA DE RIESGOS'!$H248,"C",'MAPA DE RIESGOS'!$AF248),"")</f>
        <v/>
      </c>
      <c r="CC18" s="358" t="str">
        <f>IF(AND('MAPA DE RIESGOS'!$AP249="Muy Alta",'MAPA DE RIESGOS'!$AR249="Mayor"),CONCATENATE("R",'MAPA DE RIESGOS'!$H249,"C",'MAPA DE RIESGOS'!$AF249),"")</f>
        <v/>
      </c>
      <c r="CD18" s="359" t="str">
        <f>IF(AND('MAPA DE RIESGOS'!$AP232="Muy Alta",'MAPA DE RIESGOS'!$AR232="Catastrófico"),CONCATENATE("R",'MAPA DE RIESGOS'!$H232,"C",'MAPA DE RIESGOS'!$AF232),"")</f>
        <v/>
      </c>
      <c r="CE18" s="359" t="str">
        <f>IF(AND('MAPA DE RIESGOS'!$AP233="Muy Alta",'MAPA DE RIESGOS'!$AR233="Catastrófico"),CONCATENATE("R",'MAPA DE RIESGOS'!$H233,"C",'MAPA DE RIESGOS'!$AF233),"")</f>
        <v/>
      </c>
      <c r="CF18" s="359" t="str">
        <f>IF(AND('MAPA DE RIESGOS'!$AP234="Muy Alta",'MAPA DE RIESGOS'!$AR234="Catastrófico"),CONCATENATE("R",'MAPA DE RIESGOS'!$H234,"C",'MAPA DE RIESGOS'!$AF234),"")</f>
        <v/>
      </c>
      <c r="CG18" s="359" t="str">
        <f>IF(AND('MAPA DE RIESGOS'!$AP235="Muy Alta",'MAPA DE RIESGOS'!$AR235="Catastrófico"),CONCATENATE("R",'MAPA DE RIESGOS'!$H235,"C",'MAPA DE RIESGOS'!$AF235),"")</f>
        <v/>
      </c>
      <c r="CH18" s="359" t="str">
        <f>IF(AND('MAPA DE RIESGOS'!$AP236="Muy Alta",'MAPA DE RIESGOS'!$AR236="Catastrófico"),CONCATENATE("R",'MAPA DE RIESGOS'!$H236,"C",'MAPA DE RIESGOS'!$AF236),"")</f>
        <v/>
      </c>
      <c r="CI18" s="359" t="str">
        <f>IF(AND('MAPA DE RIESGOS'!$AP237="Muy Alta",'MAPA DE RIESGOS'!$AR237="Catastrófico"),CONCATENATE("R",'MAPA DE RIESGOS'!$H237,"C",'MAPA DE RIESGOS'!$AF237),"")</f>
        <v/>
      </c>
      <c r="CJ18" s="359" t="str">
        <f>IF(AND('MAPA DE RIESGOS'!$AP238="Muy Alta",'MAPA DE RIESGOS'!$AR238="Catastrófico"),CONCATENATE("R",'MAPA DE RIESGOS'!$H238,"C",'MAPA DE RIESGOS'!$AF238),"")</f>
        <v/>
      </c>
      <c r="CK18" s="359" t="str">
        <f>IF(AND('MAPA DE RIESGOS'!$AP239="Muy Alta",'MAPA DE RIESGOS'!$AR239="Catastrófico"),CONCATENATE("R",'MAPA DE RIESGOS'!$H239,"C",'MAPA DE RIESGOS'!$AF239),"")</f>
        <v/>
      </c>
      <c r="CL18" s="359" t="str">
        <f>IF(AND('MAPA DE RIESGOS'!$AP240="Muy Alta",'MAPA DE RIESGOS'!$AR240="Catastrófico"),CONCATENATE("R",'MAPA DE RIESGOS'!$H240,"C",'MAPA DE RIESGOS'!$AF240),"")</f>
        <v/>
      </c>
      <c r="CM18" s="359" t="str">
        <f>IF(AND('MAPA DE RIESGOS'!$AP241="Muy Alta",'MAPA DE RIESGOS'!$AR241="Catastrófico"),CONCATENATE("R",'MAPA DE RIESGOS'!$H241,"C",'MAPA DE RIESGOS'!$AF241),"")</f>
        <v/>
      </c>
      <c r="CN18" s="359" t="str">
        <f>IF(AND('MAPA DE RIESGOS'!$AP242="Muy Alta",'MAPA DE RIESGOS'!$AR242="Catastrófico"),CONCATENATE("R",'MAPA DE RIESGOS'!$H242,"C",'MAPA DE RIESGOS'!$AF242),"")</f>
        <v/>
      </c>
      <c r="CO18" s="359" t="str">
        <f>IF(AND('MAPA DE RIESGOS'!$AP243="Muy Alta",'MAPA DE RIESGOS'!$AR243="Catastrófico"),CONCATENATE("R",'MAPA DE RIESGOS'!$H243,"C",'MAPA DE RIESGOS'!$AF243),"")</f>
        <v/>
      </c>
      <c r="CP18" s="359" t="str">
        <f>IF(AND('MAPA DE RIESGOS'!$AP244="Muy Alta",'MAPA DE RIESGOS'!$AR244="Catastrófico"),CONCATENATE("R",'MAPA DE RIESGOS'!$H244,"C",'MAPA DE RIESGOS'!$AF244),"")</f>
        <v/>
      </c>
      <c r="CQ18" s="359" t="str">
        <f>IF(AND('MAPA DE RIESGOS'!$AP245="Muy Alta",'MAPA DE RIESGOS'!$AR245="Catastrófico"),CONCATENATE("R",'MAPA DE RIESGOS'!$H245,"C",'MAPA DE RIESGOS'!$AF245),"")</f>
        <v/>
      </c>
      <c r="CR18" s="359" t="str">
        <f>IF(AND('MAPA DE RIESGOS'!$AP246="Muy Alta",'MAPA DE RIESGOS'!$AR246="Catastrófico"),CONCATENATE("R",'MAPA DE RIESGOS'!$H246,"C",'MAPA DE RIESGOS'!$AF246),"")</f>
        <v/>
      </c>
      <c r="CS18" s="359" t="str">
        <f>IF(AND('MAPA DE RIESGOS'!$AP247="Muy Alta",'MAPA DE RIESGOS'!$AR247="Catastrófico"),CONCATENATE("R",'MAPA DE RIESGOS'!$H247,"C",'MAPA DE RIESGOS'!$AF247),"")</f>
        <v/>
      </c>
      <c r="CT18" s="359" t="str">
        <f>IF(AND('MAPA DE RIESGOS'!$AP248="Muy Alta",'MAPA DE RIESGOS'!$AR248="Catastrófico"),CONCATENATE("R",'MAPA DE RIESGOS'!$H248,"C",'MAPA DE RIESGOS'!$AF248),"")</f>
        <v/>
      </c>
      <c r="CU18" s="360" t="str">
        <f>IF(AND('MAPA DE RIESGOS'!$AP249="Muy Alta",'MAPA DE RIESGOS'!$AR249="Catastrófico"),CONCATENATE("R",'MAPA DE RIESGOS'!$H249,"C",'MAPA DE RIESGOS'!$AF249),"")</f>
        <v/>
      </c>
      <c r="CV18" s="67"/>
      <c r="CW18" s="750"/>
      <c r="CX18" s="751"/>
      <c r="CY18" s="751"/>
      <c r="CZ18" s="751"/>
      <c r="DA18" s="751"/>
      <c r="DB18" s="752"/>
    </row>
    <row r="19" spans="2:106" ht="32.5" customHeight="1">
      <c r="B19" s="770"/>
      <c r="C19" s="770"/>
      <c r="D19" s="771"/>
      <c r="E19" s="741"/>
      <c r="F19" s="742"/>
      <c r="G19" s="742"/>
      <c r="H19" s="742"/>
      <c r="I19" s="743"/>
      <c r="J19" s="356" t="str">
        <f>IF(AND('MAPA DE RIESGOS'!$AP250="Muy Alta",'MAPA DE RIESGOS'!$AR250="Leve"),CONCATENATE("R",'MAPA DE RIESGOS'!$H250,"C",'MAPA DE RIESGOS'!$AF250),"")</f>
        <v/>
      </c>
      <c r="K19" s="357" t="str">
        <f>IF(AND('MAPA DE RIESGOS'!$AP251="Muy Alta",'MAPA DE RIESGOS'!$AR251="Leve"),CONCATENATE("R",'MAPA DE RIESGOS'!$H251,"C",'MAPA DE RIESGOS'!$AF251),"")</f>
        <v/>
      </c>
      <c r="L19" s="357" t="str">
        <f>IF(AND('MAPA DE RIESGOS'!$AP252="Muy Alta",'MAPA DE RIESGOS'!$AR252="Leve"),CONCATENATE("R",'MAPA DE RIESGOS'!$H252,"C",'MAPA DE RIESGOS'!$AF252),"")</f>
        <v/>
      </c>
      <c r="M19" s="357" t="str">
        <f>IF(AND('MAPA DE RIESGOS'!$AP253="Muy Alta",'MAPA DE RIESGOS'!$AR253="Leve"),CONCATENATE("R",'MAPA DE RIESGOS'!$H253,"C",'MAPA DE RIESGOS'!$AF253),"")</f>
        <v/>
      </c>
      <c r="N19" s="357" t="str">
        <f>IF(AND('MAPA DE RIESGOS'!$AP254="Muy Alta",'MAPA DE RIESGOS'!$AR254="Leve"),CONCATENATE("R",'MAPA DE RIESGOS'!$H254,"C",'MAPA DE RIESGOS'!$AF254),"")</f>
        <v/>
      </c>
      <c r="O19" s="357" t="str">
        <f>IF(AND('MAPA DE RIESGOS'!$AP255="Muy Alta",'MAPA DE RIESGOS'!$AR255="Leve"),CONCATENATE("R",'MAPA DE RIESGOS'!$H255,"C",'MAPA DE RIESGOS'!$AF255),"")</f>
        <v/>
      </c>
      <c r="P19" s="357" t="str">
        <f>IF(AND('MAPA DE RIESGOS'!$AP256="Muy Alta",'MAPA DE RIESGOS'!$AR256="Leve"),CONCATENATE("R",'MAPA DE RIESGOS'!$H256,"C",'MAPA DE RIESGOS'!$AF256),"")</f>
        <v/>
      </c>
      <c r="Q19" s="357" t="str">
        <f>IF(AND('MAPA DE RIESGOS'!$AP257="Muy Alta",'MAPA DE RIESGOS'!$AR257="Leve"),CONCATENATE("R",'MAPA DE RIESGOS'!$H257,"C",'MAPA DE RIESGOS'!$AF257),"")</f>
        <v/>
      </c>
      <c r="R19" s="357" t="str">
        <f>IF(AND('MAPA DE RIESGOS'!$AP258="Muy Alta",'MAPA DE RIESGOS'!$AR258="Leve"),CONCATENATE("R",'MAPA DE RIESGOS'!$H258,"C",'MAPA DE RIESGOS'!$AF258),"")</f>
        <v/>
      </c>
      <c r="S19" s="357" t="str">
        <f>IF(AND('MAPA DE RIESGOS'!$AP259="Muy Alta",'MAPA DE RIESGOS'!$AR259="Leve"),CONCATENATE("R",'MAPA DE RIESGOS'!$H259,"C",'MAPA DE RIESGOS'!$AF259),"")</f>
        <v/>
      </c>
      <c r="T19" s="357" t="str">
        <f>IF(AND('MAPA DE RIESGOS'!$AP260="Muy Alta",'MAPA DE RIESGOS'!$AR260="Leve"),CONCATENATE("R",'MAPA DE RIESGOS'!$H260,"C",'MAPA DE RIESGOS'!$AF260),"")</f>
        <v/>
      </c>
      <c r="U19" s="357" t="str">
        <f>IF(AND('MAPA DE RIESGOS'!$AP261="Muy Alta",'MAPA DE RIESGOS'!$AR261="Leve"),CONCATENATE("R",'MAPA DE RIESGOS'!$H261,"C",'MAPA DE RIESGOS'!$AF261),"")</f>
        <v/>
      </c>
      <c r="V19" s="357" t="str">
        <f>IF(AND('MAPA DE RIESGOS'!$AP262="Muy Alta",'MAPA DE RIESGOS'!$AR262="Leve"),CONCATENATE("R",'MAPA DE RIESGOS'!$H262,"C",'MAPA DE RIESGOS'!$AF262),"")</f>
        <v/>
      </c>
      <c r="W19" s="357" t="str">
        <f>IF(AND('MAPA DE RIESGOS'!$AP263="Muy Alta",'MAPA DE RIESGOS'!$AR263="Leve"),CONCATENATE("R",'MAPA DE RIESGOS'!$H263,"C",'MAPA DE RIESGOS'!$AF263),"")</f>
        <v/>
      </c>
      <c r="X19" s="357" t="str">
        <f>IF(AND('MAPA DE RIESGOS'!$AP264="Muy Alta",'MAPA DE RIESGOS'!$AR264="Leve"),CONCATENATE("R",'MAPA DE RIESGOS'!$H264,"C",'MAPA DE RIESGOS'!$AF264),"")</f>
        <v/>
      </c>
      <c r="Y19" s="357" t="str">
        <f>IF(AND('MAPA DE RIESGOS'!$AP265="Muy Alta",'MAPA DE RIESGOS'!$AR265="Leve"),CONCATENATE("R",'MAPA DE RIESGOS'!$H265,"C",'MAPA DE RIESGOS'!$AF265),"")</f>
        <v/>
      </c>
      <c r="Z19" s="357" t="str">
        <f>IF(AND('MAPA DE RIESGOS'!$AP266="Muy Alta",'MAPA DE RIESGOS'!$AR266="Leve"),CONCATENATE("R",'MAPA DE RIESGOS'!$H266,"C",'MAPA DE RIESGOS'!$AF266),"")</f>
        <v/>
      </c>
      <c r="AA19" s="358" t="str">
        <f>IF(AND('MAPA DE RIESGOS'!$AP267="Muy Alta",'MAPA DE RIESGOS'!$AR267="Leve"),CONCATENATE("R",'MAPA DE RIESGOS'!$H267,"C",'MAPA DE RIESGOS'!$AF267),"")</f>
        <v/>
      </c>
      <c r="AB19" s="356" t="str">
        <f>IF(AND('MAPA DE RIESGOS'!$AP250="Muy Alta",'MAPA DE RIESGOS'!$AR250="Menor"),CONCATENATE("R",'MAPA DE RIESGOS'!$H250,"C",'MAPA DE RIESGOS'!$AF250),"")</f>
        <v/>
      </c>
      <c r="AC19" s="357" t="str">
        <f>IF(AND('MAPA DE RIESGOS'!$AP251="Muy Alta",'MAPA DE RIESGOS'!$AR251="Menor"),CONCATENATE("R",'MAPA DE RIESGOS'!$H251,"C",'MAPA DE RIESGOS'!$AF251),"")</f>
        <v/>
      </c>
      <c r="AD19" s="357" t="str">
        <f>IF(AND('MAPA DE RIESGOS'!$AP252="Muy Alta",'MAPA DE RIESGOS'!$AR252="Menor"),CONCATENATE("R",'MAPA DE RIESGOS'!$H252,"C",'MAPA DE RIESGOS'!$AF252),"")</f>
        <v/>
      </c>
      <c r="AE19" s="357" t="str">
        <f>IF(AND('MAPA DE RIESGOS'!$AP253="Muy Alta",'MAPA DE RIESGOS'!$AR253="Menor"),CONCATENATE("R",'MAPA DE RIESGOS'!$H253,"C",'MAPA DE RIESGOS'!$AF253),"")</f>
        <v/>
      </c>
      <c r="AF19" s="357" t="str">
        <f>IF(AND('MAPA DE RIESGOS'!$AP254="Muy Alta",'MAPA DE RIESGOS'!$AR254="Menor"),CONCATENATE("R",'MAPA DE RIESGOS'!$H254,"C",'MAPA DE RIESGOS'!$AF254),"")</f>
        <v/>
      </c>
      <c r="AG19" s="357" t="str">
        <f>IF(AND('MAPA DE RIESGOS'!$AP255="Muy Alta",'MAPA DE RIESGOS'!$AR255="Menor"),CONCATENATE("R",'MAPA DE RIESGOS'!$H255,"C",'MAPA DE RIESGOS'!$AF255),"")</f>
        <v/>
      </c>
      <c r="AH19" s="357" t="str">
        <f>IF(AND('MAPA DE RIESGOS'!$AP256="Muy Alta",'MAPA DE RIESGOS'!$AR256="Menor"),CONCATENATE("R",'MAPA DE RIESGOS'!$H256,"C",'MAPA DE RIESGOS'!$AF256),"")</f>
        <v/>
      </c>
      <c r="AI19" s="357" t="str">
        <f>IF(AND('MAPA DE RIESGOS'!$AP257="Muy Alta",'MAPA DE RIESGOS'!$AR257="Menor"),CONCATENATE("R",'MAPA DE RIESGOS'!$H257,"C",'MAPA DE RIESGOS'!$AF257),"")</f>
        <v/>
      </c>
      <c r="AJ19" s="357" t="str">
        <f>IF(AND('MAPA DE RIESGOS'!$AP258="Muy Alta",'MAPA DE RIESGOS'!$AR258="Menor"),CONCATENATE("R",'MAPA DE RIESGOS'!$H258,"C",'MAPA DE RIESGOS'!$AF258),"")</f>
        <v/>
      </c>
      <c r="AK19" s="357" t="str">
        <f>IF(AND('MAPA DE RIESGOS'!$AP259="Muy Alta",'MAPA DE RIESGOS'!$AR259="Menor"),CONCATENATE("R",'MAPA DE RIESGOS'!$H259,"C",'MAPA DE RIESGOS'!$AF259),"")</f>
        <v/>
      </c>
      <c r="AL19" s="357" t="str">
        <f>IF(AND('MAPA DE RIESGOS'!$AP260="Muy Alta",'MAPA DE RIESGOS'!$AR260="Menor"),CONCATENATE("R",'MAPA DE RIESGOS'!$H260,"C",'MAPA DE RIESGOS'!$AF260),"")</f>
        <v/>
      </c>
      <c r="AM19" s="357" t="str">
        <f>IF(AND('MAPA DE RIESGOS'!$AP261="Muy Alta",'MAPA DE RIESGOS'!$AR261="Menor"),CONCATENATE("R",'MAPA DE RIESGOS'!$H261,"C",'MAPA DE RIESGOS'!$AF261),"")</f>
        <v/>
      </c>
      <c r="AN19" s="357" t="str">
        <f>IF(AND('MAPA DE RIESGOS'!$AP262="Muy Alta",'MAPA DE RIESGOS'!$AR262="Menor"),CONCATENATE("R",'MAPA DE RIESGOS'!$H262,"C",'MAPA DE RIESGOS'!$AF262),"")</f>
        <v/>
      </c>
      <c r="AO19" s="357" t="str">
        <f>IF(AND('MAPA DE RIESGOS'!$AP263="Muy Alta",'MAPA DE RIESGOS'!$AR263="Menor"),CONCATENATE("R",'MAPA DE RIESGOS'!$H263,"C",'MAPA DE RIESGOS'!$AF263),"")</f>
        <v/>
      </c>
      <c r="AP19" s="357" t="str">
        <f>IF(AND('MAPA DE RIESGOS'!$AP264="Muy Alta",'MAPA DE RIESGOS'!$AR264="Menor"),CONCATENATE("R",'MAPA DE RIESGOS'!$H264,"C",'MAPA DE RIESGOS'!$AF264),"")</f>
        <v/>
      </c>
      <c r="AQ19" s="357" t="str">
        <f>IF(AND('MAPA DE RIESGOS'!$AP265="Muy Alta",'MAPA DE RIESGOS'!$AR265="Menor"),CONCATENATE("R",'MAPA DE RIESGOS'!$H265,"C",'MAPA DE RIESGOS'!$AF265),"")</f>
        <v/>
      </c>
      <c r="AR19" s="357" t="str">
        <f>IF(AND('MAPA DE RIESGOS'!$AP266="Muy Alta",'MAPA DE RIESGOS'!$AR266="Menor"),CONCATENATE("R",'MAPA DE RIESGOS'!$H266,"C",'MAPA DE RIESGOS'!$AF266),"")</f>
        <v/>
      </c>
      <c r="AS19" s="358" t="str">
        <f>IF(AND('MAPA DE RIESGOS'!$AP267="Muy Alta",'MAPA DE RIESGOS'!$AR267="Menor"),CONCATENATE("R",'MAPA DE RIESGOS'!$H267,"C",'MAPA DE RIESGOS'!$AF267),"")</f>
        <v/>
      </c>
      <c r="AT19" s="356" t="str">
        <f>IF(AND('MAPA DE RIESGOS'!$AP250="Muy Alta",'MAPA DE RIESGOS'!$AR250="Moderado"),CONCATENATE("R",'MAPA DE RIESGOS'!$H250,"C",'MAPA DE RIESGOS'!$AF250),"")</f>
        <v/>
      </c>
      <c r="AU19" s="357" t="str">
        <f>IF(AND('MAPA DE RIESGOS'!$AP251="Muy Alta",'MAPA DE RIESGOS'!$AR251="Moderado"),CONCATENATE("R",'MAPA DE RIESGOS'!$H251,"C",'MAPA DE RIESGOS'!$AF251),"")</f>
        <v/>
      </c>
      <c r="AV19" s="357" t="str">
        <f>IF(AND('MAPA DE RIESGOS'!$AP252="Muy Alta",'MAPA DE RIESGOS'!$AR252="Moderado"),CONCATENATE("R",'MAPA DE RIESGOS'!$H252,"C",'MAPA DE RIESGOS'!$AF252),"")</f>
        <v/>
      </c>
      <c r="AW19" s="357" t="str">
        <f>IF(AND('MAPA DE RIESGOS'!$AP253="Muy Alta",'MAPA DE RIESGOS'!$AR253="Moderado"),CONCATENATE("R",'MAPA DE RIESGOS'!$H253,"C",'MAPA DE RIESGOS'!$AF253),"")</f>
        <v/>
      </c>
      <c r="AX19" s="357" t="str">
        <f>IF(AND('MAPA DE RIESGOS'!$AP254="Muy Alta",'MAPA DE RIESGOS'!$AR254="Moderado"),CONCATENATE("R",'MAPA DE RIESGOS'!$H254,"C",'MAPA DE RIESGOS'!$AF254),"")</f>
        <v/>
      </c>
      <c r="AY19" s="357" t="str">
        <f>IF(AND('MAPA DE RIESGOS'!$AP255="Muy Alta",'MAPA DE RIESGOS'!$AR255="Moderado"),CONCATENATE("R",'MAPA DE RIESGOS'!$H255,"C",'MAPA DE RIESGOS'!$AF255),"")</f>
        <v/>
      </c>
      <c r="AZ19" s="357" t="str">
        <f>IF(AND('MAPA DE RIESGOS'!$AP256="Muy Alta",'MAPA DE RIESGOS'!$AR256="Moderado"),CONCATENATE("R",'MAPA DE RIESGOS'!$H256,"C",'MAPA DE RIESGOS'!$AF256),"")</f>
        <v/>
      </c>
      <c r="BA19" s="357" t="str">
        <f>IF(AND('MAPA DE RIESGOS'!$AP257="Muy Alta",'MAPA DE RIESGOS'!$AR257="Moderado"),CONCATENATE("R",'MAPA DE RIESGOS'!$H257,"C",'MAPA DE RIESGOS'!$AF257),"")</f>
        <v/>
      </c>
      <c r="BB19" s="357" t="str">
        <f>IF(AND('MAPA DE RIESGOS'!$AP258="Muy Alta",'MAPA DE RIESGOS'!$AR258="Moderado"),CONCATENATE("R",'MAPA DE RIESGOS'!$H258,"C",'MAPA DE RIESGOS'!$AF258),"")</f>
        <v/>
      </c>
      <c r="BC19" s="357" t="str">
        <f>IF(AND('MAPA DE RIESGOS'!$AP259="Muy Alta",'MAPA DE RIESGOS'!$AR259="Moderado"),CONCATENATE("R",'MAPA DE RIESGOS'!$H259,"C",'MAPA DE RIESGOS'!$AF259),"")</f>
        <v/>
      </c>
      <c r="BD19" s="357" t="str">
        <f>IF(AND('MAPA DE RIESGOS'!$AP260="Muy Alta",'MAPA DE RIESGOS'!$AR260="Moderado"),CONCATENATE("R",'MAPA DE RIESGOS'!$H260,"C",'MAPA DE RIESGOS'!$AF260),"")</f>
        <v/>
      </c>
      <c r="BE19" s="357" t="str">
        <f>IF(AND('MAPA DE RIESGOS'!$AP261="Muy Alta",'MAPA DE RIESGOS'!$AR261="Moderado"),CONCATENATE("R",'MAPA DE RIESGOS'!$H261,"C",'MAPA DE RIESGOS'!$AF261),"")</f>
        <v/>
      </c>
      <c r="BF19" s="357" t="str">
        <f>IF(AND('MAPA DE RIESGOS'!$AP262="Muy Alta",'MAPA DE RIESGOS'!$AR262="Moderado"),CONCATENATE("R",'MAPA DE RIESGOS'!$H262,"C",'MAPA DE RIESGOS'!$AF262),"")</f>
        <v/>
      </c>
      <c r="BG19" s="357" t="str">
        <f>IF(AND('MAPA DE RIESGOS'!$AP263="Muy Alta",'MAPA DE RIESGOS'!$AR263="Moderado"),CONCATENATE("R",'MAPA DE RIESGOS'!$H263,"C",'MAPA DE RIESGOS'!$AF263),"")</f>
        <v/>
      </c>
      <c r="BH19" s="357" t="str">
        <f>IF(AND('MAPA DE RIESGOS'!$AP264="Muy Alta",'MAPA DE RIESGOS'!$AR264="Moderado"),CONCATENATE("R",'MAPA DE RIESGOS'!$H264,"C",'MAPA DE RIESGOS'!$AF264),"")</f>
        <v/>
      </c>
      <c r="BI19" s="357" t="str">
        <f>IF(AND('MAPA DE RIESGOS'!$AP265="Muy Alta",'MAPA DE RIESGOS'!$AR265="Moderado"),CONCATENATE("R",'MAPA DE RIESGOS'!$H265,"C",'MAPA DE RIESGOS'!$AF265),"")</f>
        <v/>
      </c>
      <c r="BJ19" s="357" t="str">
        <f>IF(AND('MAPA DE RIESGOS'!$AP266="Muy Alta",'MAPA DE RIESGOS'!$AR266="Moderado"),CONCATENATE("R",'MAPA DE RIESGOS'!$H266,"C",'MAPA DE RIESGOS'!$AF266),"")</f>
        <v/>
      </c>
      <c r="BK19" s="358" t="str">
        <f>IF(AND('MAPA DE RIESGOS'!$AP267="Muy Alta",'MAPA DE RIESGOS'!$AR267="Moderado"),CONCATENATE("R",'MAPA DE RIESGOS'!$H267,"C",'MAPA DE RIESGOS'!$AF267),"")</f>
        <v/>
      </c>
      <c r="BL19" s="356" t="str">
        <f>IF(AND('MAPA DE RIESGOS'!$AP250="Muy Alta",'MAPA DE RIESGOS'!$AR250="Mayor"),CONCATENATE("R",'MAPA DE RIESGOS'!$H250,"C",'MAPA DE RIESGOS'!$AF250),"")</f>
        <v/>
      </c>
      <c r="BM19" s="357" t="str">
        <f>IF(AND('MAPA DE RIESGOS'!$AP251="Muy Alta",'MAPA DE RIESGOS'!$AR251="Mayor"),CONCATENATE("R",'MAPA DE RIESGOS'!$H251,"C",'MAPA DE RIESGOS'!$AF251),"")</f>
        <v/>
      </c>
      <c r="BN19" s="357" t="str">
        <f>IF(AND('MAPA DE RIESGOS'!$AP252="Muy Alta",'MAPA DE RIESGOS'!$AR252="Mayor"),CONCATENATE("R",'MAPA DE RIESGOS'!$H252,"C",'MAPA DE RIESGOS'!$AF252),"")</f>
        <v/>
      </c>
      <c r="BO19" s="357" t="str">
        <f>IF(AND('MAPA DE RIESGOS'!$AP253="Muy Alta",'MAPA DE RIESGOS'!$AR253="Mayor"),CONCATENATE("R",'MAPA DE RIESGOS'!$H253,"C",'MAPA DE RIESGOS'!$AF253),"")</f>
        <v/>
      </c>
      <c r="BP19" s="357" t="str">
        <f>IF(AND('MAPA DE RIESGOS'!$AP254="Muy Alta",'MAPA DE RIESGOS'!$AR254="Mayor"),CONCATENATE("R",'MAPA DE RIESGOS'!$H254,"C",'MAPA DE RIESGOS'!$AF254),"")</f>
        <v/>
      </c>
      <c r="BQ19" s="357" t="str">
        <f>IF(AND('MAPA DE RIESGOS'!$AP255="Muy Alta",'MAPA DE RIESGOS'!$AR255="Mayor"),CONCATENATE("R",'MAPA DE RIESGOS'!$H255,"C",'MAPA DE RIESGOS'!$AF255),"")</f>
        <v/>
      </c>
      <c r="BR19" s="357" t="str">
        <f>IF(AND('MAPA DE RIESGOS'!$AP256="Muy Alta",'MAPA DE RIESGOS'!$AR256="Mayor"),CONCATENATE("R",'MAPA DE RIESGOS'!$H256,"C",'MAPA DE RIESGOS'!$AF256),"")</f>
        <v/>
      </c>
      <c r="BS19" s="357" t="str">
        <f>IF(AND('MAPA DE RIESGOS'!$AP257="Muy Alta",'MAPA DE RIESGOS'!$AR257="Mayor"),CONCATENATE("R",'MAPA DE RIESGOS'!$H257,"C",'MAPA DE RIESGOS'!$AF257),"")</f>
        <v/>
      </c>
      <c r="BT19" s="357" t="str">
        <f>IF(AND('MAPA DE RIESGOS'!$AP258="Muy Alta",'MAPA DE RIESGOS'!$AR258="Mayor"),CONCATENATE("R",'MAPA DE RIESGOS'!$H258,"C",'MAPA DE RIESGOS'!$AF258),"")</f>
        <v/>
      </c>
      <c r="BU19" s="357" t="str">
        <f>IF(AND('MAPA DE RIESGOS'!$AP259="Muy Alta",'MAPA DE RIESGOS'!$AR259="Mayor"),CONCATENATE("R",'MAPA DE RIESGOS'!$H259,"C",'MAPA DE RIESGOS'!$AF259),"")</f>
        <v/>
      </c>
      <c r="BV19" s="357" t="str">
        <f>IF(AND('MAPA DE RIESGOS'!$AP260="Muy Alta",'MAPA DE RIESGOS'!$AR260="Mayor"),CONCATENATE("R",'MAPA DE RIESGOS'!$H260,"C",'MAPA DE RIESGOS'!$AF260),"")</f>
        <v/>
      </c>
      <c r="BW19" s="357" t="str">
        <f>IF(AND('MAPA DE RIESGOS'!$AP261="Muy Alta",'MAPA DE RIESGOS'!$AR261="Mayor"),CONCATENATE("R",'MAPA DE RIESGOS'!$H261,"C",'MAPA DE RIESGOS'!$AF261),"")</f>
        <v/>
      </c>
      <c r="BX19" s="357" t="str">
        <f>IF(AND('MAPA DE RIESGOS'!$AP262="Muy Alta",'MAPA DE RIESGOS'!$AR262="Mayor"),CONCATENATE("R",'MAPA DE RIESGOS'!$H262,"C",'MAPA DE RIESGOS'!$AF262),"")</f>
        <v/>
      </c>
      <c r="BY19" s="357" t="str">
        <f>IF(AND('MAPA DE RIESGOS'!$AP263="Muy Alta",'MAPA DE RIESGOS'!$AR263="Mayor"),CONCATENATE("R",'MAPA DE RIESGOS'!$H263,"C",'MAPA DE RIESGOS'!$AF263),"")</f>
        <v/>
      </c>
      <c r="BZ19" s="357" t="str">
        <f>IF(AND('MAPA DE RIESGOS'!$AP264="Muy Alta",'MAPA DE RIESGOS'!$AR264="Mayor"),CONCATENATE("R",'MAPA DE RIESGOS'!$H264,"C",'MAPA DE RIESGOS'!$AF264),"")</f>
        <v/>
      </c>
      <c r="CA19" s="357" t="str">
        <f>IF(AND('MAPA DE RIESGOS'!$AP265="Muy Alta",'MAPA DE RIESGOS'!$AR265="Mayor"),CONCATENATE("R",'MAPA DE RIESGOS'!$H265,"C",'MAPA DE RIESGOS'!$AF265),"")</f>
        <v/>
      </c>
      <c r="CB19" s="357" t="str">
        <f>IF(AND('MAPA DE RIESGOS'!$AP266="Muy Alta",'MAPA DE RIESGOS'!$AR266="Mayor"),CONCATENATE("R",'MAPA DE RIESGOS'!$H266,"C",'MAPA DE RIESGOS'!$AF266),"")</f>
        <v/>
      </c>
      <c r="CC19" s="358" t="str">
        <f>IF(AND('MAPA DE RIESGOS'!$AP267="Muy Alta",'MAPA DE RIESGOS'!$AR267="Mayor"),CONCATENATE("R",'MAPA DE RIESGOS'!$H267,"C",'MAPA DE RIESGOS'!$AF267),"")</f>
        <v/>
      </c>
      <c r="CD19" s="359" t="str">
        <f>IF(AND('MAPA DE RIESGOS'!$AP250="Muy Alta",'MAPA DE RIESGOS'!$AR250="Catastrófico"),CONCATENATE("R",'MAPA DE RIESGOS'!$H250,"C",'MAPA DE RIESGOS'!$AF250),"")</f>
        <v/>
      </c>
      <c r="CE19" s="359" t="str">
        <f>IF(AND('MAPA DE RIESGOS'!$AP251="Muy Alta",'MAPA DE RIESGOS'!$AR251="Catastrófico"),CONCATENATE("R",'MAPA DE RIESGOS'!$H251,"C",'MAPA DE RIESGOS'!$AF251),"")</f>
        <v/>
      </c>
      <c r="CF19" s="359" t="str">
        <f>IF(AND('MAPA DE RIESGOS'!$AP252="Muy Alta",'MAPA DE RIESGOS'!$AR252="Catastrófico"),CONCATENATE("R",'MAPA DE RIESGOS'!$H252,"C",'MAPA DE RIESGOS'!$AF252),"")</f>
        <v/>
      </c>
      <c r="CG19" s="359" t="str">
        <f>IF(AND('MAPA DE RIESGOS'!$AP253="Muy Alta",'MAPA DE RIESGOS'!$AR253="Catastrófico"),CONCATENATE("R",'MAPA DE RIESGOS'!$H253,"C",'MAPA DE RIESGOS'!$AF253),"")</f>
        <v/>
      </c>
      <c r="CH19" s="359" t="str">
        <f>IF(AND('MAPA DE RIESGOS'!$AP254="Muy Alta",'MAPA DE RIESGOS'!$AR254="Catastrófico"),CONCATENATE("R",'MAPA DE RIESGOS'!$H254,"C",'MAPA DE RIESGOS'!$AF254),"")</f>
        <v/>
      </c>
      <c r="CI19" s="359" t="str">
        <f>IF(AND('MAPA DE RIESGOS'!$AP255="Muy Alta",'MAPA DE RIESGOS'!$AR255="Catastrófico"),CONCATENATE("R",'MAPA DE RIESGOS'!$H255,"C",'MAPA DE RIESGOS'!$AF255),"")</f>
        <v/>
      </c>
      <c r="CJ19" s="359" t="str">
        <f>IF(AND('MAPA DE RIESGOS'!$AP256="Muy Alta",'MAPA DE RIESGOS'!$AR256="Catastrófico"),CONCATENATE("R",'MAPA DE RIESGOS'!$H256,"C",'MAPA DE RIESGOS'!$AF256),"")</f>
        <v/>
      </c>
      <c r="CK19" s="359" t="str">
        <f>IF(AND('MAPA DE RIESGOS'!$AP257="Muy Alta",'MAPA DE RIESGOS'!$AR257="Catastrófico"),CONCATENATE("R",'MAPA DE RIESGOS'!$H257,"C",'MAPA DE RIESGOS'!$AF257),"")</f>
        <v/>
      </c>
      <c r="CL19" s="359" t="str">
        <f>IF(AND('MAPA DE RIESGOS'!$AP258="Muy Alta",'MAPA DE RIESGOS'!$AR258="Catastrófico"),CONCATENATE("R",'MAPA DE RIESGOS'!$H258,"C",'MAPA DE RIESGOS'!$AF258),"")</f>
        <v/>
      </c>
      <c r="CM19" s="359" t="str">
        <f>IF(AND('MAPA DE RIESGOS'!$AP259="Muy Alta",'MAPA DE RIESGOS'!$AR259="Catastrófico"),CONCATENATE("R",'MAPA DE RIESGOS'!$H259,"C",'MAPA DE RIESGOS'!$AF259),"")</f>
        <v/>
      </c>
      <c r="CN19" s="359" t="str">
        <f>IF(AND('MAPA DE RIESGOS'!$AP260="Muy Alta",'MAPA DE RIESGOS'!$AR260="Catastrófico"),CONCATENATE("R",'MAPA DE RIESGOS'!$H260,"C",'MAPA DE RIESGOS'!$AF260),"")</f>
        <v/>
      </c>
      <c r="CO19" s="359" t="str">
        <f>IF(AND('MAPA DE RIESGOS'!$AP261="Muy Alta",'MAPA DE RIESGOS'!$AR261="Catastrófico"),CONCATENATE("R",'MAPA DE RIESGOS'!$H261,"C",'MAPA DE RIESGOS'!$AF261),"")</f>
        <v/>
      </c>
      <c r="CP19" s="359" t="str">
        <f>IF(AND('MAPA DE RIESGOS'!$AP262="Muy Alta",'MAPA DE RIESGOS'!$AR262="Catastrófico"),CONCATENATE("R",'MAPA DE RIESGOS'!$H262,"C",'MAPA DE RIESGOS'!$AF262),"")</f>
        <v/>
      </c>
      <c r="CQ19" s="359" t="str">
        <f>IF(AND('MAPA DE RIESGOS'!$AP263="Muy Alta",'MAPA DE RIESGOS'!$AR263="Catastrófico"),CONCATENATE("R",'MAPA DE RIESGOS'!$H263,"C",'MAPA DE RIESGOS'!$AF263),"")</f>
        <v/>
      </c>
      <c r="CR19" s="359" t="str">
        <f>IF(AND('MAPA DE RIESGOS'!$AP264="Muy Alta",'MAPA DE RIESGOS'!$AR264="Catastrófico"),CONCATENATE("R",'MAPA DE RIESGOS'!$H264,"C",'MAPA DE RIESGOS'!$AF264),"")</f>
        <v/>
      </c>
      <c r="CS19" s="359" t="str">
        <f>IF(AND('MAPA DE RIESGOS'!$AP265="Muy Alta",'MAPA DE RIESGOS'!$AR265="Catastrófico"),CONCATENATE("R",'MAPA DE RIESGOS'!$H265,"C",'MAPA DE RIESGOS'!$AF265),"")</f>
        <v/>
      </c>
      <c r="CT19" s="359" t="str">
        <f>IF(AND('MAPA DE RIESGOS'!$AP266="Muy Alta",'MAPA DE RIESGOS'!$AR266="Catastrófico"),CONCATENATE("R",'MAPA DE RIESGOS'!$H266,"C",'MAPA DE RIESGOS'!$AF266),"")</f>
        <v/>
      </c>
      <c r="CU19" s="360" t="str">
        <f>IF(AND('MAPA DE RIESGOS'!$AP267="Muy Alta",'MAPA DE RIESGOS'!$AR267="Catastrófico"),CONCATENATE("R",'MAPA DE RIESGOS'!$H267,"C",'MAPA DE RIESGOS'!$AF267),"")</f>
        <v/>
      </c>
      <c r="CV19" s="67"/>
      <c r="CW19" s="750"/>
      <c r="CX19" s="751"/>
      <c r="CY19" s="751"/>
      <c r="CZ19" s="751"/>
      <c r="DA19" s="751"/>
      <c r="DB19" s="752"/>
    </row>
    <row r="20" spans="2:106" ht="32.5" customHeight="1">
      <c r="B20" s="770"/>
      <c r="C20" s="770"/>
      <c r="D20" s="771"/>
      <c r="E20" s="741"/>
      <c r="F20" s="742"/>
      <c r="G20" s="742"/>
      <c r="H20" s="742"/>
      <c r="I20" s="743"/>
      <c r="J20" s="356" t="str">
        <f>IF(AND('MAPA DE RIESGOS'!$AP268="Muy Alta",'MAPA DE RIESGOS'!$AR268="Leve"),CONCATENATE("R",'MAPA DE RIESGOS'!$H268,"C",'MAPA DE RIESGOS'!$AF268),"")</f>
        <v/>
      </c>
      <c r="K20" s="357" t="str">
        <f>IF(AND('MAPA DE RIESGOS'!$AP269="Muy Alta",'MAPA DE RIESGOS'!$AR269="Leve"),CONCATENATE("R",'MAPA DE RIESGOS'!$H269,"C",'MAPA DE RIESGOS'!$AF269),"")</f>
        <v/>
      </c>
      <c r="L20" s="357" t="str">
        <f>IF(AND('MAPA DE RIESGOS'!$AP270="Muy Alta",'MAPA DE RIESGOS'!$AR270="Leve"),CONCATENATE("R",'MAPA DE RIESGOS'!$H270,"C",'MAPA DE RIESGOS'!$AF270),"")</f>
        <v/>
      </c>
      <c r="M20" s="357" t="str">
        <f>IF(AND('MAPA DE RIESGOS'!$AP271="Muy Alta",'MAPA DE RIESGOS'!$AR271="Leve"),CONCATENATE("R",'MAPA DE RIESGOS'!$H271,"C",'MAPA DE RIESGOS'!$AF271),"")</f>
        <v/>
      </c>
      <c r="N20" s="357" t="str">
        <f>IF(AND('MAPA DE RIESGOS'!$AP272="Muy Alta",'MAPA DE RIESGOS'!$AR272="Leve"),CONCATENATE("R",'MAPA DE RIESGOS'!$H272,"C",'MAPA DE RIESGOS'!$AF272),"")</f>
        <v/>
      </c>
      <c r="O20" s="357" t="str">
        <f>IF(AND('MAPA DE RIESGOS'!$AP273="Muy Alta",'MAPA DE RIESGOS'!$AR273="Leve"),CONCATENATE("R",'MAPA DE RIESGOS'!$H273,"C",'MAPA DE RIESGOS'!$AF273),"")</f>
        <v/>
      </c>
      <c r="P20" s="357" t="str">
        <f>IF(AND('MAPA DE RIESGOS'!$AP274="Muy Alta",'MAPA DE RIESGOS'!$AR274="Leve"),CONCATENATE("R",'MAPA DE RIESGOS'!$H274,"C",'MAPA DE RIESGOS'!$AF274),"")</f>
        <v/>
      </c>
      <c r="Q20" s="357" t="str">
        <f>IF(AND('MAPA DE RIESGOS'!$AP275="Muy Alta",'MAPA DE RIESGOS'!$AR275="Leve"),CONCATENATE("R",'MAPA DE RIESGOS'!$H275,"C",'MAPA DE RIESGOS'!$AF275),"")</f>
        <v/>
      </c>
      <c r="R20" s="357" t="str">
        <f>IF(AND('MAPA DE RIESGOS'!$AP276="Muy Alta",'MAPA DE RIESGOS'!$AR276="Leve"),CONCATENATE("R",'MAPA DE RIESGOS'!$H276,"C",'MAPA DE RIESGOS'!$AF276),"")</f>
        <v/>
      </c>
      <c r="S20" s="357" t="str">
        <f>IF(AND('MAPA DE RIESGOS'!$AP277="Muy Alta",'MAPA DE RIESGOS'!$AR277="Leve"),CONCATENATE("R",'MAPA DE RIESGOS'!$H277,"C",'MAPA DE RIESGOS'!$AF277),"")</f>
        <v/>
      </c>
      <c r="T20" s="357" t="str">
        <f>IF(AND('MAPA DE RIESGOS'!$AP278="Muy Alta",'MAPA DE RIESGOS'!$AR278="Leve"),CONCATENATE("R",'MAPA DE RIESGOS'!$H278,"C",'MAPA DE RIESGOS'!$AF278),"")</f>
        <v/>
      </c>
      <c r="U20" s="357" t="str">
        <f>IF(AND('MAPA DE RIESGOS'!$AP279="Muy Alta",'MAPA DE RIESGOS'!$AR279="Leve"),CONCATENATE("R",'MAPA DE RIESGOS'!$H279,"C",'MAPA DE RIESGOS'!$AF279),"")</f>
        <v/>
      </c>
      <c r="V20" s="357" t="str">
        <f>IF(AND('MAPA DE RIESGOS'!$AP280="Muy Alta",'MAPA DE RIESGOS'!$AR280="Leve"),CONCATENATE("R",'MAPA DE RIESGOS'!$H280,"C",'MAPA DE RIESGOS'!$AF280),"")</f>
        <v/>
      </c>
      <c r="W20" s="357" t="str">
        <f>IF(AND('MAPA DE RIESGOS'!$AP281="Muy Alta",'MAPA DE RIESGOS'!$AR281="Leve"),CONCATENATE("R",'MAPA DE RIESGOS'!$H281,"C",'MAPA DE RIESGOS'!$AF281),"")</f>
        <v/>
      </c>
      <c r="X20" s="357" t="str">
        <f>IF(AND('MAPA DE RIESGOS'!$AP282="Muy Alta",'MAPA DE RIESGOS'!$AR282="Leve"),CONCATENATE("R",'MAPA DE RIESGOS'!$H282,"C",'MAPA DE RIESGOS'!$AF282),"")</f>
        <v/>
      </c>
      <c r="Y20" s="357" t="str">
        <f>IF(AND('MAPA DE RIESGOS'!$AP283="Muy Alta",'MAPA DE RIESGOS'!$AR283="Leve"),CONCATENATE("R",'MAPA DE RIESGOS'!$H283,"C",'MAPA DE RIESGOS'!$AF283),"")</f>
        <v/>
      </c>
      <c r="Z20" s="357" t="str">
        <f>IF(AND('MAPA DE RIESGOS'!$AP284="Muy Alta",'MAPA DE RIESGOS'!$AR284="Leve"),CONCATENATE("R",'MAPA DE RIESGOS'!$H284,"C",'MAPA DE RIESGOS'!$AF284),"")</f>
        <v/>
      </c>
      <c r="AA20" s="358" t="str">
        <f>IF(AND('MAPA DE RIESGOS'!$AP285="Muy Alta",'MAPA DE RIESGOS'!$AR285="Leve"),CONCATENATE("R",'MAPA DE RIESGOS'!$H285,"C",'MAPA DE RIESGOS'!$AF285),"")</f>
        <v/>
      </c>
      <c r="AB20" s="356" t="str">
        <f>IF(AND('MAPA DE RIESGOS'!$AP268="Muy Alta",'MAPA DE RIESGOS'!$AR268="Menor"),CONCATENATE("R",'MAPA DE RIESGOS'!$H268,"C",'MAPA DE RIESGOS'!$AF268),"")</f>
        <v/>
      </c>
      <c r="AC20" s="357" t="str">
        <f>IF(AND('MAPA DE RIESGOS'!$AP269="Muy Alta",'MAPA DE RIESGOS'!$AR269="Menor"),CONCATENATE("R",'MAPA DE RIESGOS'!$H269,"C",'MAPA DE RIESGOS'!$AF269),"")</f>
        <v/>
      </c>
      <c r="AD20" s="357" t="str">
        <f>IF(AND('MAPA DE RIESGOS'!$AP270="Muy Alta",'MAPA DE RIESGOS'!$AR270="Menor"),CONCATENATE("R",'MAPA DE RIESGOS'!$H270,"C",'MAPA DE RIESGOS'!$AF270),"")</f>
        <v/>
      </c>
      <c r="AE20" s="357" t="str">
        <f>IF(AND('MAPA DE RIESGOS'!$AP271="Muy Alta",'MAPA DE RIESGOS'!$AR271="Menor"),CONCATENATE("R",'MAPA DE RIESGOS'!$H271,"C",'MAPA DE RIESGOS'!$AF271),"")</f>
        <v/>
      </c>
      <c r="AF20" s="357" t="str">
        <f>IF(AND('MAPA DE RIESGOS'!$AP272="Muy Alta",'MAPA DE RIESGOS'!$AR272="Menor"),CONCATENATE("R",'MAPA DE RIESGOS'!$H272,"C",'MAPA DE RIESGOS'!$AF272),"")</f>
        <v/>
      </c>
      <c r="AG20" s="357" t="str">
        <f>IF(AND('MAPA DE RIESGOS'!$AP273="Muy Alta",'MAPA DE RIESGOS'!$AR273="Menor"),CONCATENATE("R",'MAPA DE RIESGOS'!$H273,"C",'MAPA DE RIESGOS'!$AF273),"")</f>
        <v/>
      </c>
      <c r="AH20" s="357" t="str">
        <f>IF(AND('MAPA DE RIESGOS'!$AP274="Muy Alta",'MAPA DE RIESGOS'!$AR274="Menor"),CONCATENATE("R",'MAPA DE RIESGOS'!$H274,"C",'MAPA DE RIESGOS'!$AF274),"")</f>
        <v/>
      </c>
      <c r="AI20" s="357" t="str">
        <f>IF(AND('MAPA DE RIESGOS'!$AP275="Muy Alta",'MAPA DE RIESGOS'!$AR275="Menor"),CONCATENATE("R",'MAPA DE RIESGOS'!$H275,"C",'MAPA DE RIESGOS'!$AF275),"")</f>
        <v/>
      </c>
      <c r="AJ20" s="357" t="str">
        <f>IF(AND('MAPA DE RIESGOS'!$AP276="Muy Alta",'MAPA DE RIESGOS'!$AR276="Menor"),CONCATENATE("R",'MAPA DE RIESGOS'!$H276,"C",'MAPA DE RIESGOS'!$AF276),"")</f>
        <v/>
      </c>
      <c r="AK20" s="357" t="str">
        <f>IF(AND('MAPA DE RIESGOS'!$AP277="Muy Alta",'MAPA DE RIESGOS'!$AR277="Menor"),CONCATENATE("R",'MAPA DE RIESGOS'!$H277,"C",'MAPA DE RIESGOS'!$AF277),"")</f>
        <v/>
      </c>
      <c r="AL20" s="357" t="str">
        <f>IF(AND('MAPA DE RIESGOS'!$AP278="Muy Alta",'MAPA DE RIESGOS'!$AR278="Menor"),CONCATENATE("R",'MAPA DE RIESGOS'!$H278,"C",'MAPA DE RIESGOS'!$AF278),"")</f>
        <v/>
      </c>
      <c r="AM20" s="357" t="str">
        <f>IF(AND('MAPA DE RIESGOS'!$AP279="Muy Alta",'MAPA DE RIESGOS'!$AR279="Menor"),CONCATENATE("R",'MAPA DE RIESGOS'!$H279,"C",'MAPA DE RIESGOS'!$AF279),"")</f>
        <v/>
      </c>
      <c r="AN20" s="357" t="str">
        <f>IF(AND('MAPA DE RIESGOS'!$AP280="Muy Alta",'MAPA DE RIESGOS'!$AR280="Menor"),CONCATENATE("R",'MAPA DE RIESGOS'!$H280,"C",'MAPA DE RIESGOS'!$AF280),"")</f>
        <v/>
      </c>
      <c r="AO20" s="357" t="str">
        <f>IF(AND('MAPA DE RIESGOS'!$AP281="Muy Alta",'MAPA DE RIESGOS'!$AR281="Menor"),CONCATENATE("R",'MAPA DE RIESGOS'!$H281,"C",'MAPA DE RIESGOS'!$AF281),"")</f>
        <v/>
      </c>
      <c r="AP20" s="357" t="str">
        <f>IF(AND('MAPA DE RIESGOS'!$AP282="Muy Alta",'MAPA DE RIESGOS'!$AR282="Menor"),CONCATENATE("R",'MAPA DE RIESGOS'!$H282,"C",'MAPA DE RIESGOS'!$AF282),"")</f>
        <v/>
      </c>
      <c r="AQ20" s="357" t="str">
        <f>IF(AND('MAPA DE RIESGOS'!$AP283="Muy Alta",'MAPA DE RIESGOS'!$AR283="Menor"),CONCATENATE("R",'MAPA DE RIESGOS'!$H283,"C",'MAPA DE RIESGOS'!$AF283),"")</f>
        <v/>
      </c>
      <c r="AR20" s="357" t="str">
        <f>IF(AND('MAPA DE RIESGOS'!$AP284="Muy Alta",'MAPA DE RIESGOS'!$AR284="Menor"),CONCATENATE("R",'MAPA DE RIESGOS'!$H284,"C",'MAPA DE RIESGOS'!$AF284),"")</f>
        <v/>
      </c>
      <c r="AS20" s="358" t="str">
        <f>IF(AND('MAPA DE RIESGOS'!$AP285="Muy Alta",'MAPA DE RIESGOS'!$AR285="Menor"),CONCATENATE("R",'MAPA DE RIESGOS'!$H285,"C",'MAPA DE RIESGOS'!$AF285),"")</f>
        <v/>
      </c>
      <c r="AT20" s="356" t="str">
        <f>IF(AND('MAPA DE RIESGOS'!$AP268="Muy Alta",'MAPA DE RIESGOS'!$AR268="Moderado"),CONCATENATE("R",'MAPA DE RIESGOS'!$H268,"C",'MAPA DE RIESGOS'!$AF268),"")</f>
        <v/>
      </c>
      <c r="AU20" s="357" t="str">
        <f>IF(AND('MAPA DE RIESGOS'!$AP269="Muy Alta",'MAPA DE RIESGOS'!$AR269="Moderado"),CONCATENATE("R",'MAPA DE RIESGOS'!$H269,"C",'MAPA DE RIESGOS'!$AF269),"")</f>
        <v/>
      </c>
      <c r="AV20" s="357" t="str">
        <f>IF(AND('MAPA DE RIESGOS'!$AP270="Muy Alta",'MAPA DE RIESGOS'!$AR270="Moderado"),CONCATENATE("R",'MAPA DE RIESGOS'!$H270,"C",'MAPA DE RIESGOS'!$AF270),"")</f>
        <v/>
      </c>
      <c r="AW20" s="357" t="str">
        <f>IF(AND('MAPA DE RIESGOS'!$AP271="Muy Alta",'MAPA DE RIESGOS'!$AR271="Moderado"),CONCATENATE("R",'MAPA DE RIESGOS'!$H271,"C",'MAPA DE RIESGOS'!$AF271),"")</f>
        <v/>
      </c>
      <c r="AX20" s="357" t="str">
        <f>IF(AND('MAPA DE RIESGOS'!$AP272="Muy Alta",'MAPA DE RIESGOS'!$AR272="Moderado"),CONCATENATE("R",'MAPA DE RIESGOS'!$H272,"C",'MAPA DE RIESGOS'!$AF272),"")</f>
        <v/>
      </c>
      <c r="AY20" s="357" t="str">
        <f>IF(AND('MAPA DE RIESGOS'!$AP273="Muy Alta",'MAPA DE RIESGOS'!$AR273="Moderado"),CONCATENATE("R",'MAPA DE RIESGOS'!$H273,"C",'MAPA DE RIESGOS'!$AF273),"")</f>
        <v/>
      </c>
      <c r="AZ20" s="357" t="str">
        <f>IF(AND('MAPA DE RIESGOS'!$AP274="Muy Alta",'MAPA DE RIESGOS'!$AR274="Moderado"),CONCATENATE("R",'MAPA DE RIESGOS'!$H274,"C",'MAPA DE RIESGOS'!$AF274),"")</f>
        <v/>
      </c>
      <c r="BA20" s="357" t="str">
        <f>IF(AND('MAPA DE RIESGOS'!$AP275="Muy Alta",'MAPA DE RIESGOS'!$AR275="Moderado"),CONCATENATE("R",'MAPA DE RIESGOS'!$H275,"C",'MAPA DE RIESGOS'!$AF275),"")</f>
        <v/>
      </c>
      <c r="BB20" s="357" t="str">
        <f>IF(AND('MAPA DE RIESGOS'!$AP276="Muy Alta",'MAPA DE RIESGOS'!$AR276="Moderado"),CONCATENATE("R",'MAPA DE RIESGOS'!$H276,"C",'MAPA DE RIESGOS'!$AF276),"")</f>
        <v/>
      </c>
      <c r="BC20" s="357" t="str">
        <f>IF(AND('MAPA DE RIESGOS'!$AP277="Muy Alta",'MAPA DE RIESGOS'!$AR277="Moderado"),CONCATENATE("R",'MAPA DE RIESGOS'!$H277,"C",'MAPA DE RIESGOS'!$AF277),"")</f>
        <v/>
      </c>
      <c r="BD20" s="357" t="str">
        <f>IF(AND('MAPA DE RIESGOS'!$AP278="Muy Alta",'MAPA DE RIESGOS'!$AR278="Moderado"),CONCATENATE("R",'MAPA DE RIESGOS'!$H278,"C",'MAPA DE RIESGOS'!$AF278),"")</f>
        <v/>
      </c>
      <c r="BE20" s="357" t="str">
        <f>IF(AND('MAPA DE RIESGOS'!$AP279="Muy Alta",'MAPA DE RIESGOS'!$AR279="Moderado"),CONCATENATE("R",'MAPA DE RIESGOS'!$H279,"C",'MAPA DE RIESGOS'!$AF279),"")</f>
        <v/>
      </c>
      <c r="BF20" s="357" t="str">
        <f>IF(AND('MAPA DE RIESGOS'!$AP280="Muy Alta",'MAPA DE RIESGOS'!$AR280="Moderado"),CONCATENATE("R",'MAPA DE RIESGOS'!$H280,"C",'MAPA DE RIESGOS'!$AF280),"")</f>
        <v/>
      </c>
      <c r="BG20" s="357" t="str">
        <f>IF(AND('MAPA DE RIESGOS'!$AP281="Muy Alta",'MAPA DE RIESGOS'!$AR281="Moderado"),CONCATENATE("R",'MAPA DE RIESGOS'!$H281,"C",'MAPA DE RIESGOS'!$AF281),"")</f>
        <v/>
      </c>
      <c r="BH20" s="357" t="str">
        <f>IF(AND('MAPA DE RIESGOS'!$AP282="Muy Alta",'MAPA DE RIESGOS'!$AR282="Moderado"),CONCATENATE("R",'MAPA DE RIESGOS'!$H282,"C",'MAPA DE RIESGOS'!$AF282),"")</f>
        <v/>
      </c>
      <c r="BI20" s="357" t="str">
        <f>IF(AND('MAPA DE RIESGOS'!$AP283="Muy Alta",'MAPA DE RIESGOS'!$AR283="Moderado"),CONCATENATE("R",'MAPA DE RIESGOS'!$H283,"C",'MAPA DE RIESGOS'!$AF283),"")</f>
        <v/>
      </c>
      <c r="BJ20" s="357" t="str">
        <f>IF(AND('MAPA DE RIESGOS'!$AP284="Muy Alta",'MAPA DE RIESGOS'!$AR284="Moderado"),CONCATENATE("R",'MAPA DE RIESGOS'!$H284,"C",'MAPA DE RIESGOS'!$AF284),"")</f>
        <v/>
      </c>
      <c r="BK20" s="358" t="str">
        <f>IF(AND('MAPA DE RIESGOS'!$AP285="Muy Alta",'MAPA DE RIESGOS'!$AR285="Moderado"),CONCATENATE("R",'MAPA DE RIESGOS'!$H285,"C",'MAPA DE RIESGOS'!$AF285),"")</f>
        <v/>
      </c>
      <c r="BL20" s="356" t="str">
        <f>IF(AND('MAPA DE RIESGOS'!$AP268="Muy Alta",'MAPA DE RIESGOS'!$AR268="Mayor"),CONCATENATE("R",'MAPA DE RIESGOS'!$H268,"C",'MAPA DE RIESGOS'!$AF268),"")</f>
        <v/>
      </c>
      <c r="BM20" s="357" t="str">
        <f>IF(AND('MAPA DE RIESGOS'!$AP269="Muy Alta",'MAPA DE RIESGOS'!$AR269="Mayor"),CONCATENATE("R",'MAPA DE RIESGOS'!$H269,"C",'MAPA DE RIESGOS'!$AF269),"")</f>
        <v/>
      </c>
      <c r="BN20" s="357" t="str">
        <f>IF(AND('MAPA DE RIESGOS'!$AP270="Muy Alta",'MAPA DE RIESGOS'!$AR270="Mayor"),CONCATENATE("R",'MAPA DE RIESGOS'!$H270,"C",'MAPA DE RIESGOS'!$AF270),"")</f>
        <v/>
      </c>
      <c r="BO20" s="357" t="str">
        <f>IF(AND('MAPA DE RIESGOS'!$AP271="Muy Alta",'MAPA DE RIESGOS'!$AR271="Mayor"),CONCATENATE("R",'MAPA DE RIESGOS'!$H271,"C",'MAPA DE RIESGOS'!$AF271),"")</f>
        <v/>
      </c>
      <c r="BP20" s="357" t="str">
        <f>IF(AND('MAPA DE RIESGOS'!$AP272="Muy Alta",'MAPA DE RIESGOS'!$AR272="Mayor"),CONCATENATE("R",'MAPA DE RIESGOS'!$H272,"C",'MAPA DE RIESGOS'!$AF272),"")</f>
        <v/>
      </c>
      <c r="BQ20" s="357" t="str">
        <f>IF(AND('MAPA DE RIESGOS'!$AP273="Muy Alta",'MAPA DE RIESGOS'!$AR273="Mayor"),CONCATENATE("R",'MAPA DE RIESGOS'!$H273,"C",'MAPA DE RIESGOS'!$AF273),"")</f>
        <v/>
      </c>
      <c r="BR20" s="357" t="str">
        <f>IF(AND('MAPA DE RIESGOS'!$AP274="Muy Alta",'MAPA DE RIESGOS'!$AR274="Mayor"),CONCATENATE("R",'MAPA DE RIESGOS'!$H274,"C",'MAPA DE RIESGOS'!$AF274),"")</f>
        <v/>
      </c>
      <c r="BS20" s="357" t="str">
        <f>IF(AND('MAPA DE RIESGOS'!$AP275="Muy Alta",'MAPA DE RIESGOS'!$AR275="Mayor"),CONCATENATE("R",'MAPA DE RIESGOS'!$H275,"C",'MAPA DE RIESGOS'!$AF275),"")</f>
        <v/>
      </c>
      <c r="BT20" s="357" t="str">
        <f>IF(AND('MAPA DE RIESGOS'!$AP276="Muy Alta",'MAPA DE RIESGOS'!$AR276="Mayor"),CONCATENATE("R",'MAPA DE RIESGOS'!$H276,"C",'MAPA DE RIESGOS'!$AF276),"")</f>
        <v/>
      </c>
      <c r="BU20" s="357" t="str">
        <f>IF(AND('MAPA DE RIESGOS'!$AP277="Muy Alta",'MAPA DE RIESGOS'!$AR277="Mayor"),CONCATENATE("R",'MAPA DE RIESGOS'!$H277,"C",'MAPA DE RIESGOS'!$AF277),"")</f>
        <v/>
      </c>
      <c r="BV20" s="357" t="str">
        <f>IF(AND('MAPA DE RIESGOS'!$AP278="Muy Alta",'MAPA DE RIESGOS'!$AR278="Mayor"),CONCATENATE("R",'MAPA DE RIESGOS'!$H278,"C",'MAPA DE RIESGOS'!$AF278),"")</f>
        <v/>
      </c>
      <c r="BW20" s="357" t="str">
        <f>IF(AND('MAPA DE RIESGOS'!$AP279="Muy Alta",'MAPA DE RIESGOS'!$AR279="Mayor"),CONCATENATE("R",'MAPA DE RIESGOS'!$H279,"C",'MAPA DE RIESGOS'!$AF279),"")</f>
        <v/>
      </c>
      <c r="BX20" s="357" t="str">
        <f>IF(AND('MAPA DE RIESGOS'!$AP280="Muy Alta",'MAPA DE RIESGOS'!$AR280="Mayor"),CONCATENATE("R",'MAPA DE RIESGOS'!$H280,"C",'MAPA DE RIESGOS'!$AF280),"")</f>
        <v/>
      </c>
      <c r="BY20" s="357" t="str">
        <f>IF(AND('MAPA DE RIESGOS'!$AP281="Muy Alta",'MAPA DE RIESGOS'!$AR281="Mayor"),CONCATENATE("R",'MAPA DE RIESGOS'!$H281,"C",'MAPA DE RIESGOS'!$AF281),"")</f>
        <v/>
      </c>
      <c r="BZ20" s="357" t="str">
        <f>IF(AND('MAPA DE RIESGOS'!$AP282="Muy Alta",'MAPA DE RIESGOS'!$AR282="Mayor"),CONCATENATE("R",'MAPA DE RIESGOS'!$H282,"C",'MAPA DE RIESGOS'!$AF282),"")</f>
        <v/>
      </c>
      <c r="CA20" s="357" t="str">
        <f>IF(AND('MAPA DE RIESGOS'!$AP283="Muy Alta",'MAPA DE RIESGOS'!$AR283="Mayor"),CONCATENATE("R",'MAPA DE RIESGOS'!$H283,"C",'MAPA DE RIESGOS'!$AF283),"")</f>
        <v/>
      </c>
      <c r="CB20" s="357" t="str">
        <f>IF(AND('MAPA DE RIESGOS'!$AP284="Muy Alta",'MAPA DE RIESGOS'!$AR284="Mayor"),CONCATENATE("R",'MAPA DE RIESGOS'!$H284,"C",'MAPA DE RIESGOS'!$AF284),"")</f>
        <v/>
      </c>
      <c r="CC20" s="358" t="str">
        <f>IF(AND('MAPA DE RIESGOS'!$AP285="Muy Alta",'MAPA DE RIESGOS'!$AR285="Mayor"),CONCATENATE("R",'MAPA DE RIESGOS'!$H285,"C",'MAPA DE RIESGOS'!$AF285),"")</f>
        <v/>
      </c>
      <c r="CD20" s="359" t="str">
        <f>IF(AND('MAPA DE RIESGOS'!$AP268="Muy Alta",'MAPA DE RIESGOS'!$AR268="Catastrófico"),CONCATENATE("R",'MAPA DE RIESGOS'!$H268,"C",'MAPA DE RIESGOS'!$AF268),"")</f>
        <v/>
      </c>
      <c r="CE20" s="359" t="str">
        <f>IF(AND('MAPA DE RIESGOS'!$AP269="Muy Alta",'MAPA DE RIESGOS'!$AR269="Catastrófico"),CONCATENATE("R",'MAPA DE RIESGOS'!$H269,"C",'MAPA DE RIESGOS'!$AF269),"")</f>
        <v/>
      </c>
      <c r="CF20" s="359" t="str">
        <f>IF(AND('MAPA DE RIESGOS'!$AP270="Muy Alta",'MAPA DE RIESGOS'!$AR270="Catastrófico"),CONCATENATE("R",'MAPA DE RIESGOS'!$H270,"C",'MAPA DE RIESGOS'!$AF270),"")</f>
        <v/>
      </c>
      <c r="CG20" s="359" t="str">
        <f>IF(AND('MAPA DE RIESGOS'!$AP271="Muy Alta",'MAPA DE RIESGOS'!$AR271="Catastrófico"),CONCATENATE("R",'MAPA DE RIESGOS'!$H271,"C",'MAPA DE RIESGOS'!$AF271),"")</f>
        <v/>
      </c>
      <c r="CH20" s="359" t="str">
        <f>IF(AND('MAPA DE RIESGOS'!$AP272="Muy Alta",'MAPA DE RIESGOS'!$AR272="Catastrófico"),CONCATENATE("R",'MAPA DE RIESGOS'!$H272,"C",'MAPA DE RIESGOS'!$AF272),"")</f>
        <v/>
      </c>
      <c r="CI20" s="359" t="str">
        <f>IF(AND('MAPA DE RIESGOS'!$AP273="Muy Alta",'MAPA DE RIESGOS'!$AR273="Catastrófico"),CONCATENATE("R",'MAPA DE RIESGOS'!$H273,"C",'MAPA DE RIESGOS'!$AF273),"")</f>
        <v/>
      </c>
      <c r="CJ20" s="359" t="str">
        <f>IF(AND('MAPA DE RIESGOS'!$AP274="Muy Alta",'MAPA DE RIESGOS'!$AR274="Catastrófico"),CONCATENATE("R",'MAPA DE RIESGOS'!$H274,"C",'MAPA DE RIESGOS'!$AF274),"")</f>
        <v/>
      </c>
      <c r="CK20" s="359" t="str">
        <f>IF(AND('MAPA DE RIESGOS'!$AP275="Muy Alta",'MAPA DE RIESGOS'!$AR275="Catastrófico"),CONCATENATE("R",'MAPA DE RIESGOS'!$H275,"C",'MAPA DE RIESGOS'!$AF275),"")</f>
        <v/>
      </c>
      <c r="CL20" s="359" t="str">
        <f>IF(AND('MAPA DE RIESGOS'!$AP276="Muy Alta",'MAPA DE RIESGOS'!$AR276="Catastrófico"),CONCATENATE("R",'MAPA DE RIESGOS'!$H276,"C",'MAPA DE RIESGOS'!$AF276),"")</f>
        <v/>
      </c>
      <c r="CM20" s="359" t="str">
        <f>IF(AND('MAPA DE RIESGOS'!$AP277="Muy Alta",'MAPA DE RIESGOS'!$AR277="Catastrófico"),CONCATENATE("R",'MAPA DE RIESGOS'!$H277,"C",'MAPA DE RIESGOS'!$AF277),"")</f>
        <v/>
      </c>
      <c r="CN20" s="359" t="str">
        <f>IF(AND('MAPA DE RIESGOS'!$AP278="Muy Alta",'MAPA DE RIESGOS'!$AR278="Catastrófico"),CONCATENATE("R",'MAPA DE RIESGOS'!$H278,"C",'MAPA DE RIESGOS'!$AF278),"")</f>
        <v/>
      </c>
      <c r="CO20" s="359" t="str">
        <f>IF(AND('MAPA DE RIESGOS'!$AP279="Muy Alta",'MAPA DE RIESGOS'!$AR279="Catastrófico"),CONCATENATE("R",'MAPA DE RIESGOS'!$H279,"C",'MAPA DE RIESGOS'!$AF279),"")</f>
        <v/>
      </c>
      <c r="CP20" s="359" t="str">
        <f>IF(AND('MAPA DE RIESGOS'!$AP280="Muy Alta",'MAPA DE RIESGOS'!$AR280="Catastrófico"),CONCATENATE("R",'MAPA DE RIESGOS'!$H280,"C",'MAPA DE RIESGOS'!$AF280),"")</f>
        <v/>
      </c>
      <c r="CQ20" s="359" t="str">
        <f>IF(AND('MAPA DE RIESGOS'!$AP281="Muy Alta",'MAPA DE RIESGOS'!$AR281="Catastrófico"),CONCATENATE("R",'MAPA DE RIESGOS'!$H281,"C",'MAPA DE RIESGOS'!$AF281),"")</f>
        <v/>
      </c>
      <c r="CR20" s="359" t="str">
        <f>IF(AND('MAPA DE RIESGOS'!$AP282="Muy Alta",'MAPA DE RIESGOS'!$AR282="Catastrófico"),CONCATENATE("R",'MAPA DE RIESGOS'!$H282,"C",'MAPA DE RIESGOS'!$AF282),"")</f>
        <v/>
      </c>
      <c r="CS20" s="359" t="str">
        <f>IF(AND('MAPA DE RIESGOS'!$AP283="Muy Alta",'MAPA DE RIESGOS'!$AR283="Catastrófico"),CONCATENATE("R",'MAPA DE RIESGOS'!$H283,"C",'MAPA DE RIESGOS'!$AF283),"")</f>
        <v/>
      </c>
      <c r="CT20" s="359" t="str">
        <f>IF(AND('MAPA DE RIESGOS'!$AP284="Muy Alta",'MAPA DE RIESGOS'!$AR284="Catastrófico"),CONCATENATE("R",'MAPA DE RIESGOS'!$H284,"C",'MAPA DE RIESGOS'!$AF284),"")</f>
        <v/>
      </c>
      <c r="CU20" s="360" t="str">
        <f>IF(AND('MAPA DE RIESGOS'!$AP285="Muy Alta",'MAPA DE RIESGOS'!$AR285="Catastrófico"),CONCATENATE("R",'MAPA DE RIESGOS'!$H285,"C",'MAPA DE RIESGOS'!$AF285),"")</f>
        <v/>
      </c>
      <c r="CV20" s="67"/>
      <c r="CW20" s="750"/>
      <c r="CX20" s="751"/>
      <c r="CY20" s="751"/>
      <c r="CZ20" s="751"/>
      <c r="DA20" s="751"/>
      <c r="DB20" s="752"/>
    </row>
    <row r="21" spans="2:106" ht="32.5" customHeight="1">
      <c r="B21" s="770"/>
      <c r="C21" s="770"/>
      <c r="D21" s="771"/>
      <c r="E21" s="741"/>
      <c r="F21" s="742"/>
      <c r="G21" s="742"/>
      <c r="H21" s="742"/>
      <c r="I21" s="743"/>
      <c r="J21" s="356" t="str">
        <f>IF(AND('MAPA DE RIESGOS'!$AP286="Muy Alta",'MAPA DE RIESGOS'!$AR286="Leve"),CONCATENATE("R",'MAPA DE RIESGOS'!$H286,"C",'MAPA DE RIESGOS'!$AF286),"")</f>
        <v/>
      </c>
      <c r="K21" s="357" t="str">
        <f>IF(AND('MAPA DE RIESGOS'!$AP287="Muy Alta",'MAPA DE RIESGOS'!$AR287="Leve"),CONCATENATE("R",'MAPA DE RIESGOS'!$H287,"C",'MAPA DE RIESGOS'!$AF287),"")</f>
        <v/>
      </c>
      <c r="L21" s="357" t="str">
        <f>IF(AND('MAPA DE RIESGOS'!$AP288="Muy Alta",'MAPA DE RIESGOS'!$AR288="Leve"),CONCATENATE("R",'MAPA DE RIESGOS'!$H288,"C",'MAPA DE RIESGOS'!$AF288),"")</f>
        <v/>
      </c>
      <c r="M21" s="357" t="str">
        <f>IF(AND('MAPA DE RIESGOS'!$AP289="Muy Alta",'MAPA DE RIESGOS'!$AR289="Leve"),CONCATENATE("R",'MAPA DE RIESGOS'!$H289,"C",'MAPA DE RIESGOS'!$AF289),"")</f>
        <v/>
      </c>
      <c r="N21" s="357" t="str">
        <f>IF(AND('MAPA DE RIESGOS'!$AP290="Muy Alta",'MAPA DE RIESGOS'!$AR290="Leve"),CONCATENATE("R",'MAPA DE RIESGOS'!$H290,"C",'MAPA DE RIESGOS'!$AF290),"")</f>
        <v/>
      </c>
      <c r="O21" s="357" t="str">
        <f>IF(AND('MAPA DE RIESGOS'!$AP291="Muy Alta",'MAPA DE RIESGOS'!$AR291="Leve"),CONCATENATE("R",'MAPA DE RIESGOS'!$H291,"C",'MAPA DE RIESGOS'!$AF291),"")</f>
        <v/>
      </c>
      <c r="P21" s="357" t="str">
        <f>IF(AND('MAPA DE RIESGOS'!$AP292="Muy Alta",'MAPA DE RIESGOS'!$AR292="Leve"),CONCATENATE("R",'MAPA DE RIESGOS'!$H292,"C",'MAPA DE RIESGOS'!$AF292),"")</f>
        <v/>
      </c>
      <c r="Q21" s="357" t="str">
        <f>IF(AND('MAPA DE RIESGOS'!$AP293="Muy Alta",'MAPA DE RIESGOS'!$AR293="Leve"),CONCATENATE("R",'MAPA DE RIESGOS'!$H293,"C",'MAPA DE RIESGOS'!$AF293),"")</f>
        <v/>
      </c>
      <c r="R21" s="357" t="str">
        <f>IF(AND('MAPA DE RIESGOS'!$AP294="Muy Alta",'MAPA DE RIESGOS'!$AR294="Leve"),CONCATENATE("R",'MAPA DE RIESGOS'!$H294,"C",'MAPA DE RIESGOS'!$AF294),"")</f>
        <v/>
      </c>
      <c r="S21" s="357" t="str">
        <f>IF(AND('MAPA DE RIESGOS'!$AP295="Muy Alta",'MAPA DE RIESGOS'!$AR295="Leve"),CONCATENATE("R",'MAPA DE RIESGOS'!$H295,"C",'MAPA DE RIESGOS'!$AF295),"")</f>
        <v/>
      </c>
      <c r="T21" s="357" t="str">
        <f>IF(AND('MAPA DE RIESGOS'!$AP296="Muy Alta",'MAPA DE RIESGOS'!$AR296="Leve"),CONCATENATE("R",'MAPA DE RIESGOS'!$H296,"C",'MAPA DE RIESGOS'!$AF296),"")</f>
        <v/>
      </c>
      <c r="U21" s="357" t="str">
        <f>IF(AND('MAPA DE RIESGOS'!$AP297="Muy Alta",'MAPA DE RIESGOS'!$AR297="Leve"),CONCATENATE("R",'MAPA DE RIESGOS'!$H297,"C",'MAPA DE RIESGOS'!$AF297),"")</f>
        <v/>
      </c>
      <c r="V21" s="357" t="str">
        <f>IF(AND('MAPA DE RIESGOS'!$AP298="Muy Alta",'MAPA DE RIESGOS'!$AR298="Leve"),CONCATENATE("R",'MAPA DE RIESGOS'!$H298,"C",'MAPA DE RIESGOS'!$AF298),"")</f>
        <v/>
      </c>
      <c r="W21" s="357" t="str">
        <f>IF(AND('MAPA DE RIESGOS'!$AP299="Muy Alta",'MAPA DE RIESGOS'!$AR299="Leve"),CONCATENATE("R",'MAPA DE RIESGOS'!$H299,"C",'MAPA DE RIESGOS'!$AF299),"")</f>
        <v/>
      </c>
      <c r="X21" s="357" t="str">
        <f>IF(AND('MAPA DE RIESGOS'!$AP300="Muy Alta",'MAPA DE RIESGOS'!$AR300="Leve"),CONCATENATE("R",'MAPA DE RIESGOS'!$H300,"C",'MAPA DE RIESGOS'!$AF300),"")</f>
        <v/>
      </c>
      <c r="Y21" s="357" t="str">
        <f>IF(AND('MAPA DE RIESGOS'!$AP301="Muy Alta",'MAPA DE RIESGOS'!$AR301="Leve"),CONCATENATE("R",'MAPA DE RIESGOS'!$H301,"C",'MAPA DE RIESGOS'!$AF301),"")</f>
        <v/>
      </c>
      <c r="Z21" s="357" t="str">
        <f>IF(AND('MAPA DE RIESGOS'!$AP302="Muy Alta",'MAPA DE RIESGOS'!$AR302="Leve"),CONCATENATE("R",'MAPA DE RIESGOS'!$H302,"C",'MAPA DE RIESGOS'!$AF302),"")</f>
        <v/>
      </c>
      <c r="AA21" s="358" t="str">
        <f>IF(AND('MAPA DE RIESGOS'!$AP303="Muy Alta",'MAPA DE RIESGOS'!$AR303="Leve"),CONCATENATE("R",'MAPA DE RIESGOS'!$H303,"C",'MAPA DE RIESGOS'!$AF303),"")</f>
        <v/>
      </c>
      <c r="AB21" s="356" t="str">
        <f>IF(AND('MAPA DE RIESGOS'!$AP286="Muy Alta",'MAPA DE RIESGOS'!$AR286="Menor"),CONCATENATE("R",'MAPA DE RIESGOS'!$H286,"C",'MAPA DE RIESGOS'!$AF286),"")</f>
        <v/>
      </c>
      <c r="AC21" s="357" t="str">
        <f>IF(AND('MAPA DE RIESGOS'!$AP287="Muy Alta",'MAPA DE RIESGOS'!$AR287="Menor"),CONCATENATE("R",'MAPA DE RIESGOS'!$H287,"C",'MAPA DE RIESGOS'!$AF287),"")</f>
        <v/>
      </c>
      <c r="AD21" s="357" t="str">
        <f>IF(AND('MAPA DE RIESGOS'!$AP288="Muy Alta",'MAPA DE RIESGOS'!$AR288="Menor"),CONCATENATE("R",'MAPA DE RIESGOS'!$H288,"C",'MAPA DE RIESGOS'!$AF288),"")</f>
        <v/>
      </c>
      <c r="AE21" s="357" t="str">
        <f>IF(AND('MAPA DE RIESGOS'!$AP289="Muy Alta",'MAPA DE RIESGOS'!$AR289="Menor"),CONCATENATE("R",'MAPA DE RIESGOS'!$H289,"C",'MAPA DE RIESGOS'!$AF289),"")</f>
        <v/>
      </c>
      <c r="AF21" s="357" t="str">
        <f>IF(AND('MAPA DE RIESGOS'!$AP290="Muy Alta",'MAPA DE RIESGOS'!$AR290="Menor"),CONCATENATE("R",'MAPA DE RIESGOS'!$H290,"C",'MAPA DE RIESGOS'!$AF290),"")</f>
        <v/>
      </c>
      <c r="AG21" s="357" t="str">
        <f>IF(AND('MAPA DE RIESGOS'!$AP291="Muy Alta",'MAPA DE RIESGOS'!$AR291="Menor"),CONCATENATE("R",'MAPA DE RIESGOS'!$H291,"C",'MAPA DE RIESGOS'!$AF291),"")</f>
        <v/>
      </c>
      <c r="AH21" s="357" t="str">
        <f>IF(AND('MAPA DE RIESGOS'!$AP292="Muy Alta",'MAPA DE RIESGOS'!$AR292="Menor"),CONCATENATE("R",'MAPA DE RIESGOS'!$H292,"C",'MAPA DE RIESGOS'!$AF292),"")</f>
        <v/>
      </c>
      <c r="AI21" s="357" t="str">
        <f>IF(AND('MAPA DE RIESGOS'!$AP293="Muy Alta",'MAPA DE RIESGOS'!$AR293="Menor"),CONCATENATE("R",'MAPA DE RIESGOS'!$H293,"C",'MAPA DE RIESGOS'!$AF293),"")</f>
        <v/>
      </c>
      <c r="AJ21" s="357" t="str">
        <f>IF(AND('MAPA DE RIESGOS'!$AP294="Muy Alta",'MAPA DE RIESGOS'!$AR294="Menor"),CONCATENATE("R",'MAPA DE RIESGOS'!$H294,"C",'MAPA DE RIESGOS'!$AF294),"")</f>
        <v/>
      </c>
      <c r="AK21" s="357" t="str">
        <f>IF(AND('MAPA DE RIESGOS'!$AP295="Muy Alta",'MAPA DE RIESGOS'!$AR295="Menor"),CONCATENATE("R",'MAPA DE RIESGOS'!$H295,"C",'MAPA DE RIESGOS'!$AF295),"")</f>
        <v/>
      </c>
      <c r="AL21" s="357" t="str">
        <f>IF(AND('MAPA DE RIESGOS'!$AP296="Muy Alta",'MAPA DE RIESGOS'!$AR296="Menor"),CONCATENATE("R",'MAPA DE RIESGOS'!$H296,"C",'MAPA DE RIESGOS'!$AF296),"")</f>
        <v/>
      </c>
      <c r="AM21" s="357" t="str">
        <f>IF(AND('MAPA DE RIESGOS'!$AP297="Muy Alta",'MAPA DE RIESGOS'!$AR297="Menor"),CONCATENATE("R",'MAPA DE RIESGOS'!$H297,"C",'MAPA DE RIESGOS'!$AF297),"")</f>
        <v/>
      </c>
      <c r="AN21" s="357" t="str">
        <f>IF(AND('MAPA DE RIESGOS'!$AP298="Muy Alta",'MAPA DE RIESGOS'!$AR298="Menor"),CONCATENATE("R",'MAPA DE RIESGOS'!$H298,"C",'MAPA DE RIESGOS'!$AF298),"")</f>
        <v/>
      </c>
      <c r="AO21" s="357" t="str">
        <f>IF(AND('MAPA DE RIESGOS'!$AP299="Muy Alta",'MAPA DE RIESGOS'!$AR299="Menor"),CONCATENATE("R",'MAPA DE RIESGOS'!$H299,"C",'MAPA DE RIESGOS'!$AF299),"")</f>
        <v/>
      </c>
      <c r="AP21" s="357" t="str">
        <f>IF(AND('MAPA DE RIESGOS'!$AP300="Muy Alta",'MAPA DE RIESGOS'!$AR300="Menor"),CONCATENATE("R",'MAPA DE RIESGOS'!$H300,"C",'MAPA DE RIESGOS'!$AF300),"")</f>
        <v/>
      </c>
      <c r="AQ21" s="357" t="str">
        <f>IF(AND('MAPA DE RIESGOS'!$AP301="Muy Alta",'MAPA DE RIESGOS'!$AR301="Menor"),CONCATENATE("R",'MAPA DE RIESGOS'!$H301,"C",'MAPA DE RIESGOS'!$AF301),"")</f>
        <v/>
      </c>
      <c r="AR21" s="357" t="str">
        <f>IF(AND('MAPA DE RIESGOS'!$AP302="Muy Alta",'MAPA DE RIESGOS'!$AR302="Menor"),CONCATENATE("R",'MAPA DE RIESGOS'!$H302,"C",'MAPA DE RIESGOS'!$AF302),"")</f>
        <v/>
      </c>
      <c r="AS21" s="358" t="str">
        <f>IF(AND('MAPA DE RIESGOS'!$AP303="Muy Alta",'MAPA DE RIESGOS'!$AR303="Menor"),CONCATENATE("R",'MAPA DE RIESGOS'!$H303,"C",'MAPA DE RIESGOS'!$AF303),"")</f>
        <v/>
      </c>
      <c r="AT21" s="356" t="str">
        <f>IF(AND('MAPA DE RIESGOS'!$AP286="Muy Alta",'MAPA DE RIESGOS'!$AR286="Moderado"),CONCATENATE("R",'MAPA DE RIESGOS'!$H286,"C",'MAPA DE RIESGOS'!$AF286),"")</f>
        <v/>
      </c>
      <c r="AU21" s="357" t="str">
        <f>IF(AND('MAPA DE RIESGOS'!$AP287="Muy Alta",'MAPA DE RIESGOS'!$AR287="Moderado"),CONCATENATE("R",'MAPA DE RIESGOS'!$H287,"C",'MAPA DE RIESGOS'!$AF287),"")</f>
        <v/>
      </c>
      <c r="AV21" s="357" t="str">
        <f>IF(AND('MAPA DE RIESGOS'!$AP288="Muy Alta",'MAPA DE RIESGOS'!$AR288="Moderado"),CONCATENATE("R",'MAPA DE RIESGOS'!$H288,"C",'MAPA DE RIESGOS'!$AF288),"")</f>
        <v/>
      </c>
      <c r="AW21" s="357" t="str">
        <f>IF(AND('MAPA DE RIESGOS'!$AP289="Muy Alta",'MAPA DE RIESGOS'!$AR289="Moderado"),CONCATENATE("R",'MAPA DE RIESGOS'!$H289,"C",'MAPA DE RIESGOS'!$AF289),"")</f>
        <v/>
      </c>
      <c r="AX21" s="357" t="str">
        <f>IF(AND('MAPA DE RIESGOS'!$AP290="Muy Alta",'MAPA DE RIESGOS'!$AR290="Moderado"),CONCATENATE("R",'MAPA DE RIESGOS'!$H290,"C",'MAPA DE RIESGOS'!$AF290),"")</f>
        <v/>
      </c>
      <c r="AY21" s="357" t="str">
        <f>IF(AND('MAPA DE RIESGOS'!$AP291="Muy Alta",'MAPA DE RIESGOS'!$AR291="Moderado"),CONCATENATE("R",'MAPA DE RIESGOS'!$H291,"C",'MAPA DE RIESGOS'!$AF291),"")</f>
        <v/>
      </c>
      <c r="AZ21" s="357" t="str">
        <f>IF(AND('MAPA DE RIESGOS'!$AP292="Muy Alta",'MAPA DE RIESGOS'!$AR292="Moderado"),CONCATENATE("R",'MAPA DE RIESGOS'!$H292,"C",'MAPA DE RIESGOS'!$AF292),"")</f>
        <v/>
      </c>
      <c r="BA21" s="357" t="str">
        <f>IF(AND('MAPA DE RIESGOS'!$AP293="Muy Alta",'MAPA DE RIESGOS'!$AR293="Moderado"),CONCATENATE("R",'MAPA DE RIESGOS'!$H293,"C",'MAPA DE RIESGOS'!$AF293),"")</f>
        <v/>
      </c>
      <c r="BB21" s="357" t="str">
        <f>IF(AND('MAPA DE RIESGOS'!$AP294="Muy Alta",'MAPA DE RIESGOS'!$AR294="Moderado"),CONCATENATE("R",'MAPA DE RIESGOS'!$H294,"C",'MAPA DE RIESGOS'!$AF294),"")</f>
        <v/>
      </c>
      <c r="BC21" s="357" t="str">
        <f>IF(AND('MAPA DE RIESGOS'!$AP295="Muy Alta",'MAPA DE RIESGOS'!$AR295="Moderado"),CONCATENATE("R",'MAPA DE RIESGOS'!$H295,"C",'MAPA DE RIESGOS'!$AF295),"")</f>
        <v/>
      </c>
      <c r="BD21" s="357" t="str">
        <f>IF(AND('MAPA DE RIESGOS'!$AP296="Muy Alta",'MAPA DE RIESGOS'!$AR296="Moderado"),CONCATENATE("R",'MAPA DE RIESGOS'!$H296,"C",'MAPA DE RIESGOS'!$AF296),"")</f>
        <v/>
      </c>
      <c r="BE21" s="357" t="str">
        <f>IF(AND('MAPA DE RIESGOS'!$AP297="Muy Alta",'MAPA DE RIESGOS'!$AR297="Moderado"),CONCATENATE("R",'MAPA DE RIESGOS'!$H297,"C",'MAPA DE RIESGOS'!$AF297),"")</f>
        <v/>
      </c>
      <c r="BF21" s="357" t="str">
        <f>IF(AND('MAPA DE RIESGOS'!$AP298="Muy Alta",'MAPA DE RIESGOS'!$AR298="Moderado"),CONCATENATE("R",'MAPA DE RIESGOS'!$H298,"C",'MAPA DE RIESGOS'!$AF298),"")</f>
        <v/>
      </c>
      <c r="BG21" s="357" t="str">
        <f>IF(AND('MAPA DE RIESGOS'!$AP299="Muy Alta",'MAPA DE RIESGOS'!$AR299="Moderado"),CONCATENATE("R",'MAPA DE RIESGOS'!$H299,"C",'MAPA DE RIESGOS'!$AF299),"")</f>
        <v/>
      </c>
      <c r="BH21" s="357" t="str">
        <f>IF(AND('MAPA DE RIESGOS'!$AP300="Muy Alta",'MAPA DE RIESGOS'!$AR300="Moderado"),CONCATENATE("R",'MAPA DE RIESGOS'!$H300,"C",'MAPA DE RIESGOS'!$AF300),"")</f>
        <v/>
      </c>
      <c r="BI21" s="357" t="str">
        <f>IF(AND('MAPA DE RIESGOS'!$AP301="Muy Alta",'MAPA DE RIESGOS'!$AR301="Moderado"),CONCATENATE("R",'MAPA DE RIESGOS'!$H301,"C",'MAPA DE RIESGOS'!$AF301),"")</f>
        <v/>
      </c>
      <c r="BJ21" s="357" t="str">
        <f>IF(AND('MAPA DE RIESGOS'!$AP302="Muy Alta",'MAPA DE RIESGOS'!$AR302="Moderado"),CONCATENATE("R",'MAPA DE RIESGOS'!$H302,"C",'MAPA DE RIESGOS'!$AF302),"")</f>
        <v/>
      </c>
      <c r="BK21" s="358" t="str">
        <f>IF(AND('MAPA DE RIESGOS'!$AP303="Muy Alta",'MAPA DE RIESGOS'!$AR303="Moderado"),CONCATENATE("R",'MAPA DE RIESGOS'!$H303,"C",'MAPA DE RIESGOS'!$AF303),"")</f>
        <v/>
      </c>
      <c r="BL21" s="356" t="str">
        <f>IF(AND('MAPA DE RIESGOS'!$AP286="Muy Alta",'MAPA DE RIESGOS'!$AR286="Mayor"),CONCATENATE("R",'MAPA DE RIESGOS'!$H286,"C",'MAPA DE RIESGOS'!$AF286),"")</f>
        <v/>
      </c>
      <c r="BM21" s="357" t="str">
        <f>IF(AND('MAPA DE RIESGOS'!$AP287="Muy Alta",'MAPA DE RIESGOS'!$AR287="Mayor"),CONCATENATE("R",'MAPA DE RIESGOS'!$H287,"C",'MAPA DE RIESGOS'!$AF287),"")</f>
        <v/>
      </c>
      <c r="BN21" s="357" t="str">
        <f>IF(AND('MAPA DE RIESGOS'!$AP288="Muy Alta",'MAPA DE RIESGOS'!$AR288="Mayor"),CONCATENATE("R",'MAPA DE RIESGOS'!$H288,"C",'MAPA DE RIESGOS'!$AF288),"")</f>
        <v/>
      </c>
      <c r="BO21" s="357" t="str">
        <f>IF(AND('MAPA DE RIESGOS'!$AP289="Muy Alta",'MAPA DE RIESGOS'!$AR289="Mayor"),CONCATENATE("R",'MAPA DE RIESGOS'!$H289,"C",'MAPA DE RIESGOS'!$AF289),"")</f>
        <v/>
      </c>
      <c r="BP21" s="357" t="str">
        <f>IF(AND('MAPA DE RIESGOS'!$AP290="Muy Alta",'MAPA DE RIESGOS'!$AR290="Mayor"),CONCATENATE("R",'MAPA DE RIESGOS'!$H290,"C",'MAPA DE RIESGOS'!$AF290),"")</f>
        <v/>
      </c>
      <c r="BQ21" s="357" t="str">
        <f>IF(AND('MAPA DE RIESGOS'!$AP291="Muy Alta",'MAPA DE RIESGOS'!$AR291="Mayor"),CONCATENATE("R",'MAPA DE RIESGOS'!$H291,"C",'MAPA DE RIESGOS'!$AF291),"")</f>
        <v/>
      </c>
      <c r="BR21" s="357" t="str">
        <f>IF(AND('MAPA DE RIESGOS'!$AP292="Muy Alta",'MAPA DE RIESGOS'!$AR292="Mayor"),CONCATENATE("R",'MAPA DE RIESGOS'!$H292,"C",'MAPA DE RIESGOS'!$AF292),"")</f>
        <v/>
      </c>
      <c r="BS21" s="357" t="str">
        <f>IF(AND('MAPA DE RIESGOS'!$AP293="Muy Alta",'MAPA DE RIESGOS'!$AR293="Mayor"),CONCATENATE("R",'MAPA DE RIESGOS'!$H293,"C",'MAPA DE RIESGOS'!$AF293),"")</f>
        <v/>
      </c>
      <c r="BT21" s="357" t="str">
        <f>IF(AND('MAPA DE RIESGOS'!$AP294="Muy Alta",'MAPA DE RIESGOS'!$AR294="Mayor"),CONCATENATE("R",'MAPA DE RIESGOS'!$H294,"C",'MAPA DE RIESGOS'!$AF294),"")</f>
        <v/>
      </c>
      <c r="BU21" s="357" t="str">
        <f>IF(AND('MAPA DE RIESGOS'!$AP295="Muy Alta",'MAPA DE RIESGOS'!$AR295="Mayor"),CONCATENATE("R",'MAPA DE RIESGOS'!$H295,"C",'MAPA DE RIESGOS'!$AF295),"")</f>
        <v/>
      </c>
      <c r="BV21" s="357" t="str">
        <f>IF(AND('MAPA DE RIESGOS'!$AP296="Muy Alta",'MAPA DE RIESGOS'!$AR296="Mayor"),CONCATENATE("R",'MAPA DE RIESGOS'!$H296,"C",'MAPA DE RIESGOS'!$AF296),"")</f>
        <v/>
      </c>
      <c r="BW21" s="357" t="str">
        <f>IF(AND('MAPA DE RIESGOS'!$AP297="Muy Alta",'MAPA DE RIESGOS'!$AR297="Mayor"),CONCATENATE("R",'MAPA DE RIESGOS'!$H297,"C",'MAPA DE RIESGOS'!$AF297),"")</f>
        <v/>
      </c>
      <c r="BX21" s="357" t="str">
        <f>IF(AND('MAPA DE RIESGOS'!$AP298="Muy Alta",'MAPA DE RIESGOS'!$AR298="Mayor"),CONCATENATE("R",'MAPA DE RIESGOS'!$H298,"C",'MAPA DE RIESGOS'!$AF298),"")</f>
        <v/>
      </c>
      <c r="BY21" s="357" t="str">
        <f>IF(AND('MAPA DE RIESGOS'!$AP299="Muy Alta",'MAPA DE RIESGOS'!$AR299="Mayor"),CONCATENATE("R",'MAPA DE RIESGOS'!$H299,"C",'MAPA DE RIESGOS'!$AF299),"")</f>
        <v/>
      </c>
      <c r="BZ21" s="357" t="str">
        <f>IF(AND('MAPA DE RIESGOS'!$AP300="Muy Alta",'MAPA DE RIESGOS'!$AR300="Mayor"),CONCATENATE("R",'MAPA DE RIESGOS'!$H300,"C",'MAPA DE RIESGOS'!$AF300),"")</f>
        <v/>
      </c>
      <c r="CA21" s="357" t="str">
        <f>IF(AND('MAPA DE RIESGOS'!$AP301="Muy Alta",'MAPA DE RIESGOS'!$AR301="Mayor"),CONCATENATE("R",'MAPA DE RIESGOS'!$H301,"C",'MAPA DE RIESGOS'!$AF301),"")</f>
        <v/>
      </c>
      <c r="CB21" s="357" t="str">
        <f>IF(AND('MAPA DE RIESGOS'!$AP302="Muy Alta",'MAPA DE RIESGOS'!$AR302="Mayor"),CONCATENATE("R",'MAPA DE RIESGOS'!$H302,"C",'MAPA DE RIESGOS'!$AF302),"")</f>
        <v/>
      </c>
      <c r="CC21" s="358" t="str">
        <f>IF(AND('MAPA DE RIESGOS'!$AP303="Muy Alta",'MAPA DE RIESGOS'!$AR303="Mayor"),CONCATENATE("R",'MAPA DE RIESGOS'!$H303,"C",'MAPA DE RIESGOS'!$AF303),"")</f>
        <v/>
      </c>
      <c r="CD21" s="359" t="str">
        <f>IF(AND('MAPA DE RIESGOS'!$AP286="Muy Alta",'MAPA DE RIESGOS'!$AR286="Catastrófico"),CONCATENATE("R",'MAPA DE RIESGOS'!$H286,"C",'MAPA DE RIESGOS'!$AF286),"")</f>
        <v/>
      </c>
      <c r="CE21" s="359" t="str">
        <f>IF(AND('MAPA DE RIESGOS'!$AP287="Muy Alta",'MAPA DE RIESGOS'!$AR287="Catastrófico"),CONCATENATE("R",'MAPA DE RIESGOS'!$H287,"C",'MAPA DE RIESGOS'!$AF287),"")</f>
        <v/>
      </c>
      <c r="CF21" s="359" t="str">
        <f>IF(AND('MAPA DE RIESGOS'!$AP288="Muy Alta",'MAPA DE RIESGOS'!$AR288="Catastrófico"),CONCATENATE("R",'MAPA DE RIESGOS'!$H288,"C",'MAPA DE RIESGOS'!$AF288),"")</f>
        <v/>
      </c>
      <c r="CG21" s="359" t="str">
        <f>IF(AND('MAPA DE RIESGOS'!$AP289="Muy Alta",'MAPA DE RIESGOS'!$AR289="Catastrófico"),CONCATENATE("R",'MAPA DE RIESGOS'!$H289,"C",'MAPA DE RIESGOS'!$AF289),"")</f>
        <v/>
      </c>
      <c r="CH21" s="359" t="str">
        <f>IF(AND('MAPA DE RIESGOS'!$AP290="Muy Alta",'MAPA DE RIESGOS'!$AR290="Catastrófico"),CONCATENATE("R",'MAPA DE RIESGOS'!$H290,"C",'MAPA DE RIESGOS'!$AF290),"")</f>
        <v/>
      </c>
      <c r="CI21" s="359" t="str">
        <f>IF(AND('MAPA DE RIESGOS'!$AP291="Muy Alta",'MAPA DE RIESGOS'!$AR291="Catastrófico"),CONCATENATE("R",'MAPA DE RIESGOS'!$H291,"C",'MAPA DE RIESGOS'!$AF291),"")</f>
        <v/>
      </c>
      <c r="CJ21" s="359" t="str">
        <f>IF(AND('MAPA DE RIESGOS'!$AP292="Muy Alta",'MAPA DE RIESGOS'!$AR292="Catastrófico"),CONCATENATE("R",'MAPA DE RIESGOS'!$H292,"C",'MAPA DE RIESGOS'!$AF292),"")</f>
        <v/>
      </c>
      <c r="CK21" s="359" t="str">
        <f>IF(AND('MAPA DE RIESGOS'!$AP293="Muy Alta",'MAPA DE RIESGOS'!$AR293="Catastrófico"),CONCATENATE("R",'MAPA DE RIESGOS'!$H293,"C",'MAPA DE RIESGOS'!$AF293),"")</f>
        <v/>
      </c>
      <c r="CL21" s="359" t="str">
        <f>IF(AND('MAPA DE RIESGOS'!$AP294="Muy Alta",'MAPA DE RIESGOS'!$AR294="Catastrófico"),CONCATENATE("R",'MAPA DE RIESGOS'!$H294,"C",'MAPA DE RIESGOS'!$AF294),"")</f>
        <v/>
      </c>
      <c r="CM21" s="359" t="str">
        <f>IF(AND('MAPA DE RIESGOS'!$AP295="Muy Alta",'MAPA DE RIESGOS'!$AR295="Catastrófico"),CONCATENATE("R",'MAPA DE RIESGOS'!$H295,"C",'MAPA DE RIESGOS'!$AF295),"")</f>
        <v/>
      </c>
      <c r="CN21" s="359" t="str">
        <f>IF(AND('MAPA DE RIESGOS'!$AP296="Muy Alta",'MAPA DE RIESGOS'!$AR296="Catastrófico"),CONCATENATE("R",'MAPA DE RIESGOS'!$H296,"C",'MAPA DE RIESGOS'!$AF296),"")</f>
        <v/>
      </c>
      <c r="CO21" s="359" t="str">
        <f>IF(AND('MAPA DE RIESGOS'!$AP297="Muy Alta",'MAPA DE RIESGOS'!$AR297="Catastrófico"),CONCATENATE("R",'MAPA DE RIESGOS'!$H297,"C",'MAPA DE RIESGOS'!$AF297),"")</f>
        <v/>
      </c>
      <c r="CP21" s="359" t="str">
        <f>IF(AND('MAPA DE RIESGOS'!$AP298="Muy Alta",'MAPA DE RIESGOS'!$AR298="Catastrófico"),CONCATENATE("R",'MAPA DE RIESGOS'!$H298,"C",'MAPA DE RIESGOS'!$AF298),"")</f>
        <v/>
      </c>
      <c r="CQ21" s="359" t="str">
        <f>IF(AND('MAPA DE RIESGOS'!$AP299="Muy Alta",'MAPA DE RIESGOS'!$AR299="Catastrófico"),CONCATENATE("R",'MAPA DE RIESGOS'!$H299,"C",'MAPA DE RIESGOS'!$AF299),"")</f>
        <v/>
      </c>
      <c r="CR21" s="359" t="str">
        <f>IF(AND('MAPA DE RIESGOS'!$AP300="Muy Alta",'MAPA DE RIESGOS'!$AR300="Catastrófico"),CONCATENATE("R",'MAPA DE RIESGOS'!$H300,"C",'MAPA DE RIESGOS'!$AF300),"")</f>
        <v/>
      </c>
      <c r="CS21" s="359" t="str">
        <f>IF(AND('MAPA DE RIESGOS'!$AP301="Muy Alta",'MAPA DE RIESGOS'!$AR301="Catastrófico"),CONCATENATE("R",'MAPA DE RIESGOS'!$H301,"C",'MAPA DE RIESGOS'!$AF301),"")</f>
        <v/>
      </c>
      <c r="CT21" s="359" t="str">
        <f>IF(AND('MAPA DE RIESGOS'!$AP302="Muy Alta",'MAPA DE RIESGOS'!$AR302="Catastrófico"),CONCATENATE("R",'MAPA DE RIESGOS'!$H302,"C",'MAPA DE RIESGOS'!$AF302),"")</f>
        <v/>
      </c>
      <c r="CU21" s="360" t="str">
        <f>IF(AND('MAPA DE RIESGOS'!$AP303="Muy Alta",'MAPA DE RIESGOS'!$AR303="Catastrófico"),CONCATENATE("R",'MAPA DE RIESGOS'!$H303,"C",'MAPA DE RIESGOS'!$AF303),"")</f>
        <v/>
      </c>
      <c r="CV21" s="67"/>
      <c r="CW21" s="750"/>
      <c r="CX21" s="751"/>
      <c r="CY21" s="751"/>
      <c r="CZ21" s="751"/>
      <c r="DA21" s="751"/>
      <c r="DB21" s="752"/>
    </row>
    <row r="22" spans="2:106" ht="32.5" customHeight="1">
      <c r="B22" s="770"/>
      <c r="C22" s="770"/>
      <c r="D22" s="771"/>
      <c r="E22" s="741"/>
      <c r="F22" s="742"/>
      <c r="G22" s="742"/>
      <c r="H22" s="742"/>
      <c r="I22" s="743"/>
      <c r="J22" s="356" t="str">
        <f>IF(AND('MAPA DE RIESGOS'!$AP304="Muy Alta",'MAPA DE RIESGOS'!$AR304="Leve"),CONCATENATE("R",'MAPA DE RIESGOS'!$H304,"C",'MAPA DE RIESGOS'!$AF304),"")</f>
        <v/>
      </c>
      <c r="K22" s="357" t="str">
        <f>IF(AND('MAPA DE RIESGOS'!$AP305="Muy Alta",'MAPA DE RIESGOS'!$AR305="Leve"),CONCATENATE("R",'MAPA DE RIESGOS'!$H305,"C",'MAPA DE RIESGOS'!$AF305),"")</f>
        <v/>
      </c>
      <c r="L22" s="357" t="str">
        <f>IF(AND('MAPA DE RIESGOS'!$AP306="Muy Alta",'MAPA DE RIESGOS'!$AR306="Leve"),CONCATENATE("R",'MAPA DE RIESGOS'!$H306,"C",'MAPA DE RIESGOS'!$AF306),"")</f>
        <v/>
      </c>
      <c r="M22" s="357" t="str">
        <f>IF(AND('MAPA DE RIESGOS'!$AP307="Muy Alta",'MAPA DE RIESGOS'!$AR307="Leve"),CONCATENATE("R",'MAPA DE RIESGOS'!$H307,"C",'MAPA DE RIESGOS'!$AF307),"")</f>
        <v/>
      </c>
      <c r="N22" s="357" t="str">
        <f>IF(AND('MAPA DE RIESGOS'!$AP308="Muy Alta",'MAPA DE RIESGOS'!$AR308="Leve"),CONCATENATE("R",'MAPA DE RIESGOS'!$H308,"C",'MAPA DE RIESGOS'!$AF308),"")</f>
        <v/>
      </c>
      <c r="O22" s="357" t="str">
        <f>IF(AND('MAPA DE RIESGOS'!$AP309="Muy Alta",'MAPA DE RIESGOS'!$AR309="Leve"),CONCATENATE("R",'MAPA DE RIESGOS'!$H309,"C",'MAPA DE RIESGOS'!$AF309),"")</f>
        <v/>
      </c>
      <c r="P22" s="357" t="str">
        <f>IF(AND('MAPA DE RIESGOS'!$AP310="Muy Alta",'MAPA DE RIESGOS'!$AR310="Leve"),CONCATENATE("R",'MAPA DE RIESGOS'!$H310,"C",'MAPA DE RIESGOS'!$AF310),"")</f>
        <v/>
      </c>
      <c r="Q22" s="357" t="str">
        <f>IF(AND('MAPA DE RIESGOS'!$AP311="Muy Alta",'MAPA DE RIESGOS'!$AR311="Leve"),CONCATENATE("R",'MAPA DE RIESGOS'!$H311,"C",'MAPA DE RIESGOS'!$AF311),"")</f>
        <v/>
      </c>
      <c r="R22" s="357" t="str">
        <f>IF(AND('MAPA DE RIESGOS'!$AP312="Muy Alta",'MAPA DE RIESGOS'!$AR312="Leve"),CONCATENATE("R",'MAPA DE RIESGOS'!$H312,"C",'MAPA DE RIESGOS'!$AF312),"")</f>
        <v/>
      </c>
      <c r="S22" s="357" t="str">
        <f>IF(AND('MAPA DE RIESGOS'!$AP313="Muy Alta",'MAPA DE RIESGOS'!$AR313="Leve"),CONCATENATE("R",'MAPA DE RIESGOS'!$H313,"C",'MAPA DE RIESGOS'!$AF313),"")</f>
        <v/>
      </c>
      <c r="T22" s="357" t="str">
        <f>IF(AND('MAPA DE RIESGOS'!$AP314="Muy Alta",'MAPA DE RIESGOS'!$AR314="Leve"),CONCATENATE("R",'MAPA DE RIESGOS'!$H314,"C",'MAPA DE RIESGOS'!$AF314),"")</f>
        <v/>
      </c>
      <c r="U22" s="357" t="str">
        <f>IF(AND('MAPA DE RIESGOS'!$AP315="Muy Alta",'MAPA DE RIESGOS'!$AR315="Leve"),CONCATENATE("R",'MAPA DE RIESGOS'!$H315,"C",'MAPA DE RIESGOS'!$AF315),"")</f>
        <v/>
      </c>
      <c r="V22" s="357" t="str">
        <f>IF(AND('MAPA DE RIESGOS'!$AP316="Muy Alta",'MAPA DE RIESGOS'!$AR316="Leve"),CONCATENATE("R",'MAPA DE RIESGOS'!$H316,"C",'MAPA DE RIESGOS'!$AF316),"")</f>
        <v/>
      </c>
      <c r="W22" s="357" t="str">
        <f>IF(AND('MAPA DE RIESGOS'!$AP317="Muy Alta",'MAPA DE RIESGOS'!$AR317="Leve"),CONCATENATE("R",'MAPA DE RIESGOS'!$H317,"C",'MAPA DE RIESGOS'!$AF317),"")</f>
        <v/>
      </c>
      <c r="X22" s="357" t="str">
        <f>IF(AND('MAPA DE RIESGOS'!$AP318="Muy Alta",'MAPA DE RIESGOS'!$AR318="Leve"),CONCATENATE("R",'MAPA DE RIESGOS'!$H318,"C",'MAPA DE RIESGOS'!$AF318),"")</f>
        <v/>
      </c>
      <c r="Y22" s="357" t="str">
        <f>IF(AND('MAPA DE RIESGOS'!$AP319="Muy Alta",'MAPA DE RIESGOS'!$AR319="Leve"),CONCATENATE("R",'MAPA DE RIESGOS'!$H319,"C",'MAPA DE RIESGOS'!$AF319),"")</f>
        <v/>
      </c>
      <c r="Z22" s="357" t="str">
        <f>IF(AND('MAPA DE RIESGOS'!$AP320="Muy Alta",'MAPA DE RIESGOS'!$AR320="Leve"),CONCATENATE("R",'MAPA DE RIESGOS'!$H320,"C",'MAPA DE RIESGOS'!$AF320),"")</f>
        <v/>
      </c>
      <c r="AA22" s="358" t="str">
        <f>IF(AND('MAPA DE RIESGOS'!$AP321="Muy Alta",'MAPA DE RIESGOS'!$AR321="Leve"),CONCATENATE("R",'MAPA DE RIESGOS'!$H321,"C",'MAPA DE RIESGOS'!$AF321),"")</f>
        <v/>
      </c>
      <c r="AB22" s="356" t="str">
        <f>IF(AND('MAPA DE RIESGOS'!$AP304="Muy Alta",'MAPA DE RIESGOS'!$AR304="Menor"),CONCATENATE("R",'MAPA DE RIESGOS'!$H304,"C",'MAPA DE RIESGOS'!$AF304),"")</f>
        <v/>
      </c>
      <c r="AC22" s="357" t="str">
        <f>IF(AND('MAPA DE RIESGOS'!$AP305="Muy Alta",'MAPA DE RIESGOS'!$AR305="Menor"),CONCATENATE("R",'MAPA DE RIESGOS'!$H305,"C",'MAPA DE RIESGOS'!$AF305),"")</f>
        <v/>
      </c>
      <c r="AD22" s="357" t="str">
        <f>IF(AND('MAPA DE RIESGOS'!$AP306="Muy Alta",'MAPA DE RIESGOS'!$AR306="Menor"),CONCATENATE("R",'MAPA DE RIESGOS'!$H306,"C",'MAPA DE RIESGOS'!$AF306),"")</f>
        <v/>
      </c>
      <c r="AE22" s="357" t="str">
        <f>IF(AND('MAPA DE RIESGOS'!$AP307="Muy Alta",'MAPA DE RIESGOS'!$AR307="Menor"),CONCATENATE("R",'MAPA DE RIESGOS'!$H307,"C",'MAPA DE RIESGOS'!$AF307),"")</f>
        <v/>
      </c>
      <c r="AF22" s="357" t="str">
        <f>IF(AND('MAPA DE RIESGOS'!$AP308="Muy Alta",'MAPA DE RIESGOS'!$AR308="Menor"),CONCATENATE("R",'MAPA DE RIESGOS'!$H308,"C",'MAPA DE RIESGOS'!$AF308),"")</f>
        <v/>
      </c>
      <c r="AG22" s="357" t="str">
        <f>IF(AND('MAPA DE RIESGOS'!$AP309="Muy Alta",'MAPA DE RIESGOS'!$AR309="Menor"),CONCATENATE("R",'MAPA DE RIESGOS'!$H309,"C",'MAPA DE RIESGOS'!$AF309),"")</f>
        <v/>
      </c>
      <c r="AH22" s="357" t="str">
        <f>IF(AND('MAPA DE RIESGOS'!$AP310="Muy Alta",'MAPA DE RIESGOS'!$AR310="Menor"),CONCATENATE("R",'MAPA DE RIESGOS'!$H310,"C",'MAPA DE RIESGOS'!$AF310),"")</f>
        <v/>
      </c>
      <c r="AI22" s="357" t="str">
        <f>IF(AND('MAPA DE RIESGOS'!$AP311="Muy Alta",'MAPA DE RIESGOS'!$AR311="Menor"),CONCATENATE("R",'MAPA DE RIESGOS'!$H311,"C",'MAPA DE RIESGOS'!$AF311),"")</f>
        <v/>
      </c>
      <c r="AJ22" s="357" t="str">
        <f>IF(AND('MAPA DE RIESGOS'!$AP312="Muy Alta",'MAPA DE RIESGOS'!$AR312="Menor"),CONCATENATE("R",'MAPA DE RIESGOS'!$H312,"C",'MAPA DE RIESGOS'!$AF312),"")</f>
        <v/>
      </c>
      <c r="AK22" s="357" t="str">
        <f>IF(AND('MAPA DE RIESGOS'!$AP313="Muy Alta",'MAPA DE RIESGOS'!$AR313="Menor"),CONCATENATE("R",'MAPA DE RIESGOS'!$H313,"C",'MAPA DE RIESGOS'!$AF313),"")</f>
        <v/>
      </c>
      <c r="AL22" s="357" t="str">
        <f>IF(AND('MAPA DE RIESGOS'!$AP314="Muy Alta",'MAPA DE RIESGOS'!$AR314="Menor"),CONCATENATE("R",'MAPA DE RIESGOS'!$H314,"C",'MAPA DE RIESGOS'!$AF314),"")</f>
        <v/>
      </c>
      <c r="AM22" s="357" t="str">
        <f>IF(AND('MAPA DE RIESGOS'!$AP315="Muy Alta",'MAPA DE RIESGOS'!$AR315="Menor"),CONCATENATE("R",'MAPA DE RIESGOS'!$H315,"C",'MAPA DE RIESGOS'!$AF315),"")</f>
        <v/>
      </c>
      <c r="AN22" s="357" t="str">
        <f>IF(AND('MAPA DE RIESGOS'!$AP316="Muy Alta",'MAPA DE RIESGOS'!$AR316="Menor"),CONCATENATE("R",'MAPA DE RIESGOS'!$H316,"C",'MAPA DE RIESGOS'!$AF316),"")</f>
        <v/>
      </c>
      <c r="AO22" s="357" t="str">
        <f>IF(AND('MAPA DE RIESGOS'!$AP317="Muy Alta",'MAPA DE RIESGOS'!$AR317="Menor"),CONCATENATE("R",'MAPA DE RIESGOS'!$H317,"C",'MAPA DE RIESGOS'!$AF317),"")</f>
        <v/>
      </c>
      <c r="AP22" s="357" t="str">
        <f>IF(AND('MAPA DE RIESGOS'!$AP318="Muy Alta",'MAPA DE RIESGOS'!$AR318="Menor"),CONCATENATE("R",'MAPA DE RIESGOS'!$H318,"C",'MAPA DE RIESGOS'!$AF318),"")</f>
        <v/>
      </c>
      <c r="AQ22" s="357" t="str">
        <f>IF(AND('MAPA DE RIESGOS'!$AP319="Muy Alta",'MAPA DE RIESGOS'!$AR319="Menor"),CONCATENATE("R",'MAPA DE RIESGOS'!$H319,"C",'MAPA DE RIESGOS'!$AF319),"")</f>
        <v/>
      </c>
      <c r="AR22" s="357" t="str">
        <f>IF(AND('MAPA DE RIESGOS'!$AP320="Muy Alta",'MAPA DE RIESGOS'!$AR320="Menor"),CONCATENATE("R",'MAPA DE RIESGOS'!$H320,"C",'MAPA DE RIESGOS'!$AF320),"")</f>
        <v/>
      </c>
      <c r="AS22" s="358" t="str">
        <f>IF(AND('MAPA DE RIESGOS'!$AP321="Muy Alta",'MAPA DE RIESGOS'!$AR321="Menor"),CONCATENATE("R",'MAPA DE RIESGOS'!$H321,"C",'MAPA DE RIESGOS'!$AF321),"")</f>
        <v/>
      </c>
      <c r="AT22" s="356" t="str">
        <f>IF(AND('MAPA DE RIESGOS'!$AP304="Muy Alta",'MAPA DE RIESGOS'!$AR304="Moderado"),CONCATENATE("R",'MAPA DE RIESGOS'!$H304,"C",'MAPA DE RIESGOS'!$AF304),"")</f>
        <v/>
      </c>
      <c r="AU22" s="357" t="str">
        <f>IF(AND('MAPA DE RIESGOS'!$AP305="Muy Alta",'MAPA DE RIESGOS'!$AR305="Moderado"),CONCATENATE("R",'MAPA DE RIESGOS'!$H305,"C",'MAPA DE RIESGOS'!$AF305),"")</f>
        <v/>
      </c>
      <c r="AV22" s="357" t="str">
        <f>IF(AND('MAPA DE RIESGOS'!$AP306="Muy Alta",'MAPA DE RIESGOS'!$AR306="Moderado"),CONCATENATE("R",'MAPA DE RIESGOS'!$H306,"C",'MAPA DE RIESGOS'!$AF306),"")</f>
        <v/>
      </c>
      <c r="AW22" s="357" t="str">
        <f>IF(AND('MAPA DE RIESGOS'!$AP307="Muy Alta",'MAPA DE RIESGOS'!$AR307="Moderado"),CONCATENATE("R",'MAPA DE RIESGOS'!$H307,"C",'MAPA DE RIESGOS'!$AF307),"")</f>
        <v/>
      </c>
      <c r="AX22" s="357" t="str">
        <f>IF(AND('MAPA DE RIESGOS'!$AP308="Muy Alta",'MAPA DE RIESGOS'!$AR308="Moderado"),CONCATENATE("R",'MAPA DE RIESGOS'!$H308,"C",'MAPA DE RIESGOS'!$AF308),"")</f>
        <v/>
      </c>
      <c r="AY22" s="357" t="str">
        <f>IF(AND('MAPA DE RIESGOS'!$AP309="Muy Alta",'MAPA DE RIESGOS'!$AR309="Moderado"),CONCATENATE("R",'MAPA DE RIESGOS'!$H309,"C",'MAPA DE RIESGOS'!$AF309),"")</f>
        <v/>
      </c>
      <c r="AZ22" s="357" t="str">
        <f>IF(AND('MAPA DE RIESGOS'!$AP310="Muy Alta",'MAPA DE RIESGOS'!$AR310="Moderado"),CONCATENATE("R",'MAPA DE RIESGOS'!$H310,"C",'MAPA DE RIESGOS'!$AF310),"")</f>
        <v/>
      </c>
      <c r="BA22" s="357" t="str">
        <f>IF(AND('MAPA DE RIESGOS'!$AP311="Muy Alta",'MAPA DE RIESGOS'!$AR311="Moderado"),CONCATENATE("R",'MAPA DE RIESGOS'!$H311,"C",'MAPA DE RIESGOS'!$AF311),"")</f>
        <v/>
      </c>
      <c r="BB22" s="357" t="str">
        <f>IF(AND('MAPA DE RIESGOS'!$AP312="Muy Alta",'MAPA DE RIESGOS'!$AR312="Moderado"),CONCATENATE("R",'MAPA DE RIESGOS'!$H312,"C",'MAPA DE RIESGOS'!$AF312),"")</f>
        <v/>
      </c>
      <c r="BC22" s="357" t="str">
        <f>IF(AND('MAPA DE RIESGOS'!$AP313="Muy Alta",'MAPA DE RIESGOS'!$AR313="Moderado"),CONCATENATE("R",'MAPA DE RIESGOS'!$H313,"C",'MAPA DE RIESGOS'!$AF313),"")</f>
        <v/>
      </c>
      <c r="BD22" s="357" t="str">
        <f>IF(AND('MAPA DE RIESGOS'!$AP314="Muy Alta",'MAPA DE RIESGOS'!$AR314="Moderado"),CONCATENATE("R",'MAPA DE RIESGOS'!$H314,"C",'MAPA DE RIESGOS'!$AF314),"")</f>
        <v/>
      </c>
      <c r="BE22" s="357" t="str">
        <f>IF(AND('MAPA DE RIESGOS'!$AP315="Muy Alta",'MAPA DE RIESGOS'!$AR315="Moderado"),CONCATENATE("R",'MAPA DE RIESGOS'!$H315,"C",'MAPA DE RIESGOS'!$AF315),"")</f>
        <v/>
      </c>
      <c r="BF22" s="357" t="str">
        <f>IF(AND('MAPA DE RIESGOS'!$AP316="Muy Alta",'MAPA DE RIESGOS'!$AR316="Moderado"),CONCATENATE("R",'MAPA DE RIESGOS'!$H316,"C",'MAPA DE RIESGOS'!$AF316),"")</f>
        <v/>
      </c>
      <c r="BG22" s="357" t="str">
        <f>IF(AND('MAPA DE RIESGOS'!$AP317="Muy Alta",'MAPA DE RIESGOS'!$AR317="Moderado"),CONCATENATE("R",'MAPA DE RIESGOS'!$H317,"C",'MAPA DE RIESGOS'!$AF317),"")</f>
        <v/>
      </c>
      <c r="BH22" s="357" t="str">
        <f>IF(AND('MAPA DE RIESGOS'!$AP318="Muy Alta",'MAPA DE RIESGOS'!$AR318="Moderado"),CONCATENATE("R",'MAPA DE RIESGOS'!$H318,"C",'MAPA DE RIESGOS'!$AF318),"")</f>
        <v/>
      </c>
      <c r="BI22" s="357" t="str">
        <f>IF(AND('MAPA DE RIESGOS'!$AP319="Muy Alta",'MAPA DE RIESGOS'!$AR319="Moderado"),CONCATENATE("R",'MAPA DE RIESGOS'!$H319,"C",'MAPA DE RIESGOS'!$AF319),"")</f>
        <v/>
      </c>
      <c r="BJ22" s="357" t="str">
        <f>IF(AND('MAPA DE RIESGOS'!$AP320="Muy Alta",'MAPA DE RIESGOS'!$AR320="Moderado"),CONCATENATE("R",'MAPA DE RIESGOS'!$H320,"C",'MAPA DE RIESGOS'!$AF320),"")</f>
        <v/>
      </c>
      <c r="BK22" s="358" t="str">
        <f>IF(AND('MAPA DE RIESGOS'!$AP321="Muy Alta",'MAPA DE RIESGOS'!$AR321="Moderado"),CONCATENATE("R",'MAPA DE RIESGOS'!$H321,"C",'MAPA DE RIESGOS'!$AF321),"")</f>
        <v/>
      </c>
      <c r="BL22" s="356" t="str">
        <f>IF(AND('MAPA DE RIESGOS'!$AP304="Muy Alta",'MAPA DE RIESGOS'!$AR304="Mayor"),CONCATENATE("R",'MAPA DE RIESGOS'!$H304,"C",'MAPA DE RIESGOS'!$AF304),"")</f>
        <v/>
      </c>
      <c r="BM22" s="357" t="str">
        <f>IF(AND('MAPA DE RIESGOS'!$AP305="Muy Alta",'MAPA DE RIESGOS'!$AR305="Mayor"),CONCATENATE("R",'MAPA DE RIESGOS'!$H305,"C",'MAPA DE RIESGOS'!$AF305),"")</f>
        <v/>
      </c>
      <c r="BN22" s="357" t="str">
        <f>IF(AND('MAPA DE RIESGOS'!$AP306="Muy Alta",'MAPA DE RIESGOS'!$AR306="Mayor"),CONCATENATE("R",'MAPA DE RIESGOS'!$H306,"C",'MAPA DE RIESGOS'!$AF306),"")</f>
        <v/>
      </c>
      <c r="BO22" s="357" t="str">
        <f>IF(AND('MAPA DE RIESGOS'!$AP307="Muy Alta",'MAPA DE RIESGOS'!$AR307="Mayor"),CONCATENATE("R",'MAPA DE RIESGOS'!$H307,"C",'MAPA DE RIESGOS'!$AF307),"")</f>
        <v/>
      </c>
      <c r="BP22" s="357" t="str">
        <f>IF(AND('MAPA DE RIESGOS'!$AP308="Muy Alta",'MAPA DE RIESGOS'!$AR308="Mayor"),CONCATENATE("R",'MAPA DE RIESGOS'!$H308,"C",'MAPA DE RIESGOS'!$AF308),"")</f>
        <v/>
      </c>
      <c r="BQ22" s="357" t="str">
        <f>IF(AND('MAPA DE RIESGOS'!$AP309="Muy Alta",'MAPA DE RIESGOS'!$AR309="Mayor"),CONCATENATE("R",'MAPA DE RIESGOS'!$H309,"C",'MAPA DE RIESGOS'!$AF309),"")</f>
        <v/>
      </c>
      <c r="BR22" s="357" t="str">
        <f>IF(AND('MAPA DE RIESGOS'!$AP310="Muy Alta",'MAPA DE RIESGOS'!$AR310="Mayor"),CONCATENATE("R",'MAPA DE RIESGOS'!$H310,"C",'MAPA DE RIESGOS'!$AF310),"")</f>
        <v/>
      </c>
      <c r="BS22" s="357" t="str">
        <f>IF(AND('MAPA DE RIESGOS'!$AP311="Muy Alta",'MAPA DE RIESGOS'!$AR311="Mayor"),CONCATENATE("R",'MAPA DE RIESGOS'!$H311,"C",'MAPA DE RIESGOS'!$AF311),"")</f>
        <v/>
      </c>
      <c r="BT22" s="357" t="str">
        <f>IF(AND('MAPA DE RIESGOS'!$AP312="Muy Alta",'MAPA DE RIESGOS'!$AR312="Mayor"),CONCATENATE("R",'MAPA DE RIESGOS'!$H312,"C",'MAPA DE RIESGOS'!$AF312),"")</f>
        <v/>
      </c>
      <c r="BU22" s="357" t="str">
        <f>IF(AND('MAPA DE RIESGOS'!$AP313="Muy Alta",'MAPA DE RIESGOS'!$AR313="Mayor"),CONCATENATE("R",'MAPA DE RIESGOS'!$H313,"C",'MAPA DE RIESGOS'!$AF313),"")</f>
        <v/>
      </c>
      <c r="BV22" s="357" t="str">
        <f>IF(AND('MAPA DE RIESGOS'!$AP314="Muy Alta",'MAPA DE RIESGOS'!$AR314="Mayor"),CONCATENATE("R",'MAPA DE RIESGOS'!$H314,"C",'MAPA DE RIESGOS'!$AF314),"")</f>
        <v/>
      </c>
      <c r="BW22" s="357" t="str">
        <f>IF(AND('MAPA DE RIESGOS'!$AP315="Muy Alta",'MAPA DE RIESGOS'!$AR315="Mayor"),CONCATENATE("R",'MAPA DE RIESGOS'!$H315,"C",'MAPA DE RIESGOS'!$AF315),"")</f>
        <v/>
      </c>
      <c r="BX22" s="357" t="str">
        <f>IF(AND('MAPA DE RIESGOS'!$AP316="Muy Alta",'MAPA DE RIESGOS'!$AR316="Mayor"),CONCATENATE("R",'MAPA DE RIESGOS'!$H316,"C",'MAPA DE RIESGOS'!$AF316),"")</f>
        <v/>
      </c>
      <c r="BY22" s="357" t="str">
        <f>IF(AND('MAPA DE RIESGOS'!$AP317="Muy Alta",'MAPA DE RIESGOS'!$AR317="Mayor"),CONCATENATE("R",'MAPA DE RIESGOS'!$H317,"C",'MAPA DE RIESGOS'!$AF317),"")</f>
        <v/>
      </c>
      <c r="BZ22" s="357" t="str">
        <f>IF(AND('MAPA DE RIESGOS'!$AP318="Muy Alta",'MAPA DE RIESGOS'!$AR318="Mayor"),CONCATENATE("R",'MAPA DE RIESGOS'!$H318,"C",'MAPA DE RIESGOS'!$AF318),"")</f>
        <v/>
      </c>
      <c r="CA22" s="357" t="str">
        <f>IF(AND('MAPA DE RIESGOS'!$AP319="Muy Alta",'MAPA DE RIESGOS'!$AR319="Mayor"),CONCATENATE("R",'MAPA DE RIESGOS'!$H319,"C",'MAPA DE RIESGOS'!$AF319),"")</f>
        <v/>
      </c>
      <c r="CB22" s="357" t="str">
        <f>IF(AND('MAPA DE RIESGOS'!$AP320="Muy Alta",'MAPA DE RIESGOS'!$AR320="Mayor"),CONCATENATE("R",'MAPA DE RIESGOS'!$H320,"C",'MAPA DE RIESGOS'!$AF320),"")</f>
        <v/>
      </c>
      <c r="CC22" s="358" t="str">
        <f>IF(AND('MAPA DE RIESGOS'!$AP321="Muy Alta",'MAPA DE RIESGOS'!$AR321="Mayor"),CONCATENATE("R",'MAPA DE RIESGOS'!$H321,"C",'MAPA DE RIESGOS'!$AF321),"")</f>
        <v/>
      </c>
      <c r="CD22" s="359" t="str">
        <f>IF(AND('MAPA DE RIESGOS'!$AP304="Muy Alta",'MAPA DE RIESGOS'!$AR304="Catastrófico"),CONCATENATE("R",'MAPA DE RIESGOS'!$H304,"C",'MAPA DE RIESGOS'!$AF304),"")</f>
        <v/>
      </c>
      <c r="CE22" s="359" t="str">
        <f>IF(AND('MAPA DE RIESGOS'!$AP305="Muy Alta",'MAPA DE RIESGOS'!$AR305="Catastrófico"),CONCATENATE("R",'MAPA DE RIESGOS'!$H305,"C",'MAPA DE RIESGOS'!$AF305),"")</f>
        <v/>
      </c>
      <c r="CF22" s="359" t="str">
        <f>IF(AND('MAPA DE RIESGOS'!$AP306="Muy Alta",'MAPA DE RIESGOS'!$AR306="Catastrófico"),CONCATENATE("R",'MAPA DE RIESGOS'!$H306,"C",'MAPA DE RIESGOS'!$AF306),"")</f>
        <v/>
      </c>
      <c r="CG22" s="359" t="str">
        <f>IF(AND('MAPA DE RIESGOS'!$AP307="Muy Alta",'MAPA DE RIESGOS'!$AR307="Catastrófico"),CONCATENATE("R",'MAPA DE RIESGOS'!$H307,"C",'MAPA DE RIESGOS'!$AF307),"")</f>
        <v/>
      </c>
      <c r="CH22" s="359" t="str">
        <f>IF(AND('MAPA DE RIESGOS'!$AP308="Muy Alta",'MAPA DE RIESGOS'!$AR308="Catastrófico"),CONCATENATE("R",'MAPA DE RIESGOS'!$H308,"C",'MAPA DE RIESGOS'!$AF308),"")</f>
        <v/>
      </c>
      <c r="CI22" s="359" t="str">
        <f>IF(AND('MAPA DE RIESGOS'!$AP309="Muy Alta",'MAPA DE RIESGOS'!$AR309="Catastrófico"),CONCATENATE("R",'MAPA DE RIESGOS'!$H309,"C",'MAPA DE RIESGOS'!$AF309),"")</f>
        <v/>
      </c>
      <c r="CJ22" s="359" t="str">
        <f>IF(AND('MAPA DE RIESGOS'!$AP310="Muy Alta",'MAPA DE RIESGOS'!$AR310="Catastrófico"),CONCATENATE("R",'MAPA DE RIESGOS'!$H310,"C",'MAPA DE RIESGOS'!$AF310),"")</f>
        <v/>
      </c>
      <c r="CK22" s="359" t="str">
        <f>IF(AND('MAPA DE RIESGOS'!$AP311="Muy Alta",'MAPA DE RIESGOS'!$AR311="Catastrófico"),CONCATENATE("R",'MAPA DE RIESGOS'!$H311,"C",'MAPA DE RIESGOS'!$AF311),"")</f>
        <v/>
      </c>
      <c r="CL22" s="359" t="str">
        <f>IF(AND('MAPA DE RIESGOS'!$AP312="Muy Alta",'MAPA DE RIESGOS'!$AR312="Catastrófico"),CONCATENATE("R",'MAPA DE RIESGOS'!$H312,"C",'MAPA DE RIESGOS'!$AF312),"")</f>
        <v/>
      </c>
      <c r="CM22" s="359" t="str">
        <f>IF(AND('MAPA DE RIESGOS'!$AP313="Muy Alta",'MAPA DE RIESGOS'!$AR313="Catastrófico"),CONCATENATE("R",'MAPA DE RIESGOS'!$H313,"C",'MAPA DE RIESGOS'!$AF313),"")</f>
        <v/>
      </c>
      <c r="CN22" s="359" t="str">
        <f>IF(AND('MAPA DE RIESGOS'!$AP314="Muy Alta",'MAPA DE RIESGOS'!$AR314="Catastrófico"),CONCATENATE("R",'MAPA DE RIESGOS'!$H314,"C",'MAPA DE RIESGOS'!$AF314),"")</f>
        <v/>
      </c>
      <c r="CO22" s="359" t="str">
        <f>IF(AND('MAPA DE RIESGOS'!$AP315="Muy Alta",'MAPA DE RIESGOS'!$AR315="Catastrófico"),CONCATENATE("R",'MAPA DE RIESGOS'!$H315,"C",'MAPA DE RIESGOS'!$AF315),"")</f>
        <v/>
      </c>
      <c r="CP22" s="359" t="str">
        <f>IF(AND('MAPA DE RIESGOS'!$AP316="Muy Alta",'MAPA DE RIESGOS'!$AR316="Catastrófico"),CONCATENATE("R",'MAPA DE RIESGOS'!$H316,"C",'MAPA DE RIESGOS'!$AF316),"")</f>
        <v/>
      </c>
      <c r="CQ22" s="359" t="str">
        <f>IF(AND('MAPA DE RIESGOS'!$AP317="Muy Alta",'MAPA DE RIESGOS'!$AR317="Catastrófico"),CONCATENATE("R",'MAPA DE RIESGOS'!$H317,"C",'MAPA DE RIESGOS'!$AF317),"")</f>
        <v/>
      </c>
      <c r="CR22" s="359" t="str">
        <f>IF(AND('MAPA DE RIESGOS'!$AP318="Muy Alta",'MAPA DE RIESGOS'!$AR318="Catastrófico"),CONCATENATE("R",'MAPA DE RIESGOS'!$H318,"C",'MAPA DE RIESGOS'!$AF318),"")</f>
        <v/>
      </c>
      <c r="CS22" s="359" t="str">
        <f>IF(AND('MAPA DE RIESGOS'!$AP319="Muy Alta",'MAPA DE RIESGOS'!$AR319="Catastrófico"),CONCATENATE("R",'MAPA DE RIESGOS'!$H319,"C",'MAPA DE RIESGOS'!$AF319),"")</f>
        <v/>
      </c>
      <c r="CT22" s="359" t="str">
        <f>IF(AND('MAPA DE RIESGOS'!$AP320="Muy Alta",'MAPA DE RIESGOS'!$AR320="Catastrófico"),CONCATENATE("R",'MAPA DE RIESGOS'!$H320,"C",'MAPA DE RIESGOS'!$AF320),"")</f>
        <v/>
      </c>
      <c r="CU22" s="360" t="str">
        <f>IF(AND('MAPA DE RIESGOS'!$AP321="Muy Alta",'MAPA DE RIESGOS'!$AR321="Catastrófico"),CONCATENATE("R",'MAPA DE RIESGOS'!$H321,"C",'MAPA DE RIESGOS'!$AF321),"")</f>
        <v/>
      </c>
      <c r="CV22" s="67"/>
      <c r="CW22" s="750"/>
      <c r="CX22" s="751"/>
      <c r="CY22" s="751"/>
      <c r="CZ22" s="751"/>
      <c r="DA22" s="751"/>
      <c r="DB22" s="752"/>
    </row>
    <row r="23" spans="2:106" ht="32.5" customHeight="1">
      <c r="B23" s="770"/>
      <c r="C23" s="770"/>
      <c r="D23" s="771"/>
      <c r="E23" s="741"/>
      <c r="F23" s="742"/>
      <c r="G23" s="742"/>
      <c r="H23" s="742"/>
      <c r="I23" s="743"/>
      <c r="J23" s="356" t="str">
        <f>IF(AND('MAPA DE RIESGOS'!$AP322="Muy Alta",'MAPA DE RIESGOS'!$AR322="Leve"),CONCATENATE("R",'MAPA DE RIESGOS'!$H322,"C",'MAPA DE RIESGOS'!$AF322),"")</f>
        <v/>
      </c>
      <c r="K23" s="357" t="str">
        <f>IF(AND('MAPA DE RIESGOS'!$AP323="Muy Alta",'MAPA DE RIESGOS'!$AR323="Leve"),CONCATENATE("R",'MAPA DE RIESGOS'!$H323,"C",'MAPA DE RIESGOS'!$AF323),"")</f>
        <v/>
      </c>
      <c r="L23" s="357" t="str">
        <f>IF(AND('MAPA DE RIESGOS'!$AP324="Muy Alta",'MAPA DE RIESGOS'!$AR324="Leve"),CONCATENATE("R",'MAPA DE RIESGOS'!$H324,"C",'MAPA DE RIESGOS'!$AF324),"")</f>
        <v/>
      </c>
      <c r="M23" s="357" t="str">
        <f>IF(AND('MAPA DE RIESGOS'!$AP325="Muy Alta",'MAPA DE RIESGOS'!$AR325="Leve"),CONCATENATE("R",'MAPA DE RIESGOS'!$H325,"C",'MAPA DE RIESGOS'!$AF325),"")</f>
        <v/>
      </c>
      <c r="N23" s="357" t="str">
        <f>IF(AND('MAPA DE RIESGOS'!$AP326="Muy Alta",'MAPA DE RIESGOS'!$AR326="Leve"),CONCATENATE("R",'MAPA DE RIESGOS'!$H326,"C",'MAPA DE RIESGOS'!$AF326),"")</f>
        <v/>
      </c>
      <c r="O23" s="357" t="str">
        <f>IF(AND('MAPA DE RIESGOS'!$AP327="Muy Alta",'MAPA DE RIESGOS'!$AR327="Leve"),CONCATENATE("R",'MAPA DE RIESGOS'!$H327,"C",'MAPA DE RIESGOS'!$AF327),"")</f>
        <v/>
      </c>
      <c r="P23" s="357" t="str">
        <f>IF(AND('MAPA DE RIESGOS'!$AP328="Muy Alta",'MAPA DE RIESGOS'!$AR328="Leve"),CONCATENATE("R",'MAPA DE RIESGOS'!$H328,"C",'MAPA DE RIESGOS'!$AF328),"")</f>
        <v/>
      </c>
      <c r="Q23" s="357" t="str">
        <f>IF(AND('MAPA DE RIESGOS'!$AP329="Muy Alta",'MAPA DE RIESGOS'!$AR329="Leve"),CONCATENATE("R",'MAPA DE RIESGOS'!$H329,"C",'MAPA DE RIESGOS'!$AF329),"")</f>
        <v/>
      </c>
      <c r="R23" s="357" t="str">
        <f>IF(AND('MAPA DE RIESGOS'!$AP330="Muy Alta",'MAPA DE RIESGOS'!$AR330="Leve"),CONCATENATE("R",'MAPA DE RIESGOS'!$H330,"C",'MAPA DE RIESGOS'!$AF330),"")</f>
        <v/>
      </c>
      <c r="S23" s="357" t="str">
        <f>IF(AND('MAPA DE RIESGOS'!$AP331="Muy Alta",'MAPA DE RIESGOS'!$AR331="Leve"),CONCATENATE("R",'MAPA DE RIESGOS'!$H331,"C",'MAPA DE RIESGOS'!$AF331),"")</f>
        <v/>
      </c>
      <c r="T23" s="357" t="str">
        <f>IF(AND('MAPA DE RIESGOS'!$AP332="Muy Alta",'MAPA DE RIESGOS'!$AR332="Leve"),CONCATENATE("R",'MAPA DE RIESGOS'!$H332,"C",'MAPA DE RIESGOS'!$AF332),"")</f>
        <v/>
      </c>
      <c r="U23" s="357" t="str">
        <f>IF(AND('MAPA DE RIESGOS'!$AP333="Muy Alta",'MAPA DE RIESGOS'!$AR333="Leve"),CONCATENATE("R",'MAPA DE RIESGOS'!$H333,"C",'MAPA DE RIESGOS'!$AF333),"")</f>
        <v/>
      </c>
      <c r="V23" s="357" t="str">
        <f>IF(AND('MAPA DE RIESGOS'!$AP334="Muy Alta",'MAPA DE RIESGOS'!$AR334="Leve"),CONCATENATE("R",'MAPA DE RIESGOS'!$H334,"C",'MAPA DE RIESGOS'!$AF334),"")</f>
        <v/>
      </c>
      <c r="W23" s="357" t="str">
        <f>IF(AND('MAPA DE RIESGOS'!$AP335="Muy Alta",'MAPA DE RIESGOS'!$AR335="Leve"),CONCATENATE("R",'MAPA DE RIESGOS'!$H335,"C",'MAPA DE RIESGOS'!$AF335),"")</f>
        <v/>
      </c>
      <c r="X23" s="357" t="str">
        <f>IF(AND('MAPA DE RIESGOS'!$AP336="Muy Alta",'MAPA DE RIESGOS'!$AR336="Leve"),CONCATENATE("R",'MAPA DE RIESGOS'!$H336,"C",'MAPA DE RIESGOS'!$AF336),"")</f>
        <v/>
      </c>
      <c r="Y23" s="357" t="str">
        <f>IF(AND('MAPA DE RIESGOS'!$AP337="Muy Alta",'MAPA DE RIESGOS'!$AR337="Leve"),CONCATENATE("R",'MAPA DE RIESGOS'!$H337,"C",'MAPA DE RIESGOS'!$AF337),"")</f>
        <v/>
      </c>
      <c r="Z23" s="357" t="str">
        <f>IF(AND('MAPA DE RIESGOS'!$AP338="Muy Alta",'MAPA DE RIESGOS'!$AR338="Leve"),CONCATENATE("R",'MAPA DE RIESGOS'!$H338,"C",'MAPA DE RIESGOS'!$AF338),"")</f>
        <v/>
      </c>
      <c r="AA23" s="358" t="str">
        <f>IF(AND('MAPA DE RIESGOS'!$AP339="Muy Alta",'MAPA DE RIESGOS'!$AR339="Leve"),CONCATENATE("R",'MAPA DE RIESGOS'!$H339,"C",'MAPA DE RIESGOS'!$AF339),"")</f>
        <v/>
      </c>
      <c r="AB23" s="356" t="str">
        <f>IF(AND('MAPA DE RIESGOS'!$AP322="Muy Alta",'MAPA DE RIESGOS'!$AR322="Menor"),CONCATENATE("R",'MAPA DE RIESGOS'!$H322,"C",'MAPA DE RIESGOS'!$AF322),"")</f>
        <v/>
      </c>
      <c r="AC23" s="357" t="str">
        <f>IF(AND('MAPA DE RIESGOS'!$AP323="Muy Alta",'MAPA DE RIESGOS'!$AR323="Menor"),CONCATENATE("R",'MAPA DE RIESGOS'!$H323,"C",'MAPA DE RIESGOS'!$AF323),"")</f>
        <v/>
      </c>
      <c r="AD23" s="357" t="str">
        <f>IF(AND('MAPA DE RIESGOS'!$AP324="Muy Alta",'MAPA DE RIESGOS'!$AR324="Menor"),CONCATENATE("R",'MAPA DE RIESGOS'!$H324,"C",'MAPA DE RIESGOS'!$AF324),"")</f>
        <v/>
      </c>
      <c r="AE23" s="357" t="str">
        <f>IF(AND('MAPA DE RIESGOS'!$AP325="Muy Alta",'MAPA DE RIESGOS'!$AR325="Menor"),CONCATENATE("R",'MAPA DE RIESGOS'!$H325,"C",'MAPA DE RIESGOS'!$AF325),"")</f>
        <v/>
      </c>
      <c r="AF23" s="357" t="str">
        <f>IF(AND('MAPA DE RIESGOS'!$AP326="Muy Alta",'MAPA DE RIESGOS'!$AR326="Menor"),CONCATENATE("R",'MAPA DE RIESGOS'!$H326,"C",'MAPA DE RIESGOS'!$AF326),"")</f>
        <v/>
      </c>
      <c r="AG23" s="357" t="str">
        <f>IF(AND('MAPA DE RIESGOS'!$AP327="Muy Alta",'MAPA DE RIESGOS'!$AR327="Menor"),CONCATENATE("R",'MAPA DE RIESGOS'!$H327,"C",'MAPA DE RIESGOS'!$AF327),"")</f>
        <v/>
      </c>
      <c r="AH23" s="357" t="str">
        <f>IF(AND('MAPA DE RIESGOS'!$AP328="Muy Alta",'MAPA DE RIESGOS'!$AR328="Menor"),CONCATENATE("R",'MAPA DE RIESGOS'!$H328,"C",'MAPA DE RIESGOS'!$AF328),"")</f>
        <v/>
      </c>
      <c r="AI23" s="357" t="str">
        <f>IF(AND('MAPA DE RIESGOS'!$AP329="Muy Alta",'MAPA DE RIESGOS'!$AR329="Menor"),CONCATENATE("R",'MAPA DE RIESGOS'!$H329,"C",'MAPA DE RIESGOS'!$AF329),"")</f>
        <v/>
      </c>
      <c r="AJ23" s="357" t="str">
        <f>IF(AND('MAPA DE RIESGOS'!$AP330="Muy Alta",'MAPA DE RIESGOS'!$AR330="Menor"),CONCATENATE("R",'MAPA DE RIESGOS'!$H330,"C",'MAPA DE RIESGOS'!$AF330),"")</f>
        <v/>
      </c>
      <c r="AK23" s="357" t="str">
        <f>IF(AND('MAPA DE RIESGOS'!$AP331="Muy Alta",'MAPA DE RIESGOS'!$AR331="Menor"),CONCATENATE("R",'MAPA DE RIESGOS'!$H331,"C",'MAPA DE RIESGOS'!$AF331),"")</f>
        <v/>
      </c>
      <c r="AL23" s="357" t="str">
        <f>IF(AND('MAPA DE RIESGOS'!$AP332="Muy Alta",'MAPA DE RIESGOS'!$AR332="Menor"),CONCATENATE("R",'MAPA DE RIESGOS'!$H332,"C",'MAPA DE RIESGOS'!$AF332),"")</f>
        <v/>
      </c>
      <c r="AM23" s="357" t="str">
        <f>IF(AND('MAPA DE RIESGOS'!$AP333="Muy Alta",'MAPA DE RIESGOS'!$AR333="Menor"),CONCATENATE("R",'MAPA DE RIESGOS'!$H333,"C",'MAPA DE RIESGOS'!$AF333),"")</f>
        <v/>
      </c>
      <c r="AN23" s="357" t="str">
        <f>IF(AND('MAPA DE RIESGOS'!$AP334="Muy Alta",'MAPA DE RIESGOS'!$AR334="Menor"),CONCATENATE("R",'MAPA DE RIESGOS'!$H334,"C",'MAPA DE RIESGOS'!$AF334),"")</f>
        <v/>
      </c>
      <c r="AO23" s="357" t="str">
        <f>IF(AND('MAPA DE RIESGOS'!$AP335="Muy Alta",'MAPA DE RIESGOS'!$AR335="Menor"),CONCATENATE("R",'MAPA DE RIESGOS'!$H335,"C",'MAPA DE RIESGOS'!$AF335),"")</f>
        <v/>
      </c>
      <c r="AP23" s="357" t="str">
        <f>IF(AND('MAPA DE RIESGOS'!$AP336="Muy Alta",'MAPA DE RIESGOS'!$AR336="Menor"),CONCATENATE("R",'MAPA DE RIESGOS'!$H336,"C",'MAPA DE RIESGOS'!$AF336),"")</f>
        <v/>
      </c>
      <c r="AQ23" s="357" t="str">
        <f>IF(AND('MAPA DE RIESGOS'!$AP337="Muy Alta",'MAPA DE RIESGOS'!$AR337="Menor"),CONCATENATE("R",'MAPA DE RIESGOS'!$H337,"C",'MAPA DE RIESGOS'!$AF337),"")</f>
        <v/>
      </c>
      <c r="AR23" s="357" t="str">
        <f>IF(AND('MAPA DE RIESGOS'!$AP338="Muy Alta",'MAPA DE RIESGOS'!$AR338="Menor"),CONCATENATE("R",'MAPA DE RIESGOS'!$H338,"C",'MAPA DE RIESGOS'!$AF338),"")</f>
        <v/>
      </c>
      <c r="AS23" s="358" t="str">
        <f>IF(AND('MAPA DE RIESGOS'!$AP339="Muy Alta",'MAPA DE RIESGOS'!$AR339="Menor"),CONCATENATE("R",'MAPA DE RIESGOS'!$H339,"C",'MAPA DE RIESGOS'!$AF339),"")</f>
        <v/>
      </c>
      <c r="AT23" s="356" t="str">
        <f>IF(AND('MAPA DE RIESGOS'!$AP322="Muy Alta",'MAPA DE RIESGOS'!$AR322="Moderado"),CONCATENATE("R",'MAPA DE RIESGOS'!$H322,"C",'MAPA DE RIESGOS'!$AF322),"")</f>
        <v/>
      </c>
      <c r="AU23" s="357" t="str">
        <f>IF(AND('MAPA DE RIESGOS'!$AP323="Muy Alta",'MAPA DE RIESGOS'!$AR323="Moderado"),CONCATENATE("R",'MAPA DE RIESGOS'!$H323,"C",'MAPA DE RIESGOS'!$AF323),"")</f>
        <v/>
      </c>
      <c r="AV23" s="357" t="str">
        <f>IF(AND('MAPA DE RIESGOS'!$AP324="Muy Alta",'MAPA DE RIESGOS'!$AR324="Moderado"),CONCATENATE("R",'MAPA DE RIESGOS'!$H324,"C",'MAPA DE RIESGOS'!$AF324),"")</f>
        <v/>
      </c>
      <c r="AW23" s="357" t="str">
        <f>IF(AND('MAPA DE RIESGOS'!$AP325="Muy Alta",'MAPA DE RIESGOS'!$AR325="Moderado"),CONCATENATE("R",'MAPA DE RIESGOS'!$H325,"C",'MAPA DE RIESGOS'!$AF325),"")</f>
        <v/>
      </c>
      <c r="AX23" s="357" t="str">
        <f>IF(AND('MAPA DE RIESGOS'!$AP326="Muy Alta",'MAPA DE RIESGOS'!$AR326="Moderado"),CONCATENATE("R",'MAPA DE RIESGOS'!$H326,"C",'MAPA DE RIESGOS'!$AF326),"")</f>
        <v/>
      </c>
      <c r="AY23" s="357" t="str">
        <f>IF(AND('MAPA DE RIESGOS'!$AP327="Muy Alta",'MAPA DE RIESGOS'!$AR327="Moderado"),CONCATENATE("R",'MAPA DE RIESGOS'!$H327,"C",'MAPA DE RIESGOS'!$AF327),"")</f>
        <v/>
      </c>
      <c r="AZ23" s="357" t="str">
        <f>IF(AND('MAPA DE RIESGOS'!$AP328="Muy Alta",'MAPA DE RIESGOS'!$AR328="Moderado"),CONCATENATE("R",'MAPA DE RIESGOS'!$H328,"C",'MAPA DE RIESGOS'!$AF328),"")</f>
        <v/>
      </c>
      <c r="BA23" s="357" t="str">
        <f>IF(AND('MAPA DE RIESGOS'!$AP329="Muy Alta",'MAPA DE RIESGOS'!$AR329="Moderado"),CONCATENATE("R",'MAPA DE RIESGOS'!$H329,"C",'MAPA DE RIESGOS'!$AF329),"")</f>
        <v/>
      </c>
      <c r="BB23" s="357" t="str">
        <f>IF(AND('MAPA DE RIESGOS'!$AP330="Muy Alta",'MAPA DE RIESGOS'!$AR330="Moderado"),CONCATENATE("R",'MAPA DE RIESGOS'!$H330,"C",'MAPA DE RIESGOS'!$AF330),"")</f>
        <v/>
      </c>
      <c r="BC23" s="357" t="str">
        <f>IF(AND('MAPA DE RIESGOS'!$AP331="Muy Alta",'MAPA DE RIESGOS'!$AR331="Moderado"),CONCATENATE("R",'MAPA DE RIESGOS'!$H331,"C",'MAPA DE RIESGOS'!$AF331),"")</f>
        <v/>
      </c>
      <c r="BD23" s="357" t="str">
        <f>IF(AND('MAPA DE RIESGOS'!$AP332="Muy Alta",'MAPA DE RIESGOS'!$AR332="Moderado"),CONCATENATE("R",'MAPA DE RIESGOS'!$H332,"C",'MAPA DE RIESGOS'!$AF332),"")</f>
        <v/>
      </c>
      <c r="BE23" s="357" t="str">
        <f>IF(AND('MAPA DE RIESGOS'!$AP333="Muy Alta",'MAPA DE RIESGOS'!$AR333="Moderado"),CONCATENATE("R",'MAPA DE RIESGOS'!$H333,"C",'MAPA DE RIESGOS'!$AF333),"")</f>
        <v/>
      </c>
      <c r="BF23" s="357" t="str">
        <f>IF(AND('MAPA DE RIESGOS'!$AP334="Muy Alta",'MAPA DE RIESGOS'!$AR334="Moderado"),CONCATENATE("R",'MAPA DE RIESGOS'!$H334,"C",'MAPA DE RIESGOS'!$AF334),"")</f>
        <v/>
      </c>
      <c r="BG23" s="357" t="str">
        <f>IF(AND('MAPA DE RIESGOS'!$AP335="Muy Alta",'MAPA DE RIESGOS'!$AR335="Moderado"),CONCATENATE("R",'MAPA DE RIESGOS'!$H335,"C",'MAPA DE RIESGOS'!$AF335),"")</f>
        <v/>
      </c>
      <c r="BH23" s="357" t="str">
        <f>IF(AND('MAPA DE RIESGOS'!$AP336="Muy Alta",'MAPA DE RIESGOS'!$AR336="Moderado"),CONCATENATE("R",'MAPA DE RIESGOS'!$H336,"C",'MAPA DE RIESGOS'!$AF336),"")</f>
        <v/>
      </c>
      <c r="BI23" s="357" t="str">
        <f>IF(AND('MAPA DE RIESGOS'!$AP337="Muy Alta",'MAPA DE RIESGOS'!$AR337="Moderado"),CONCATENATE("R",'MAPA DE RIESGOS'!$H337,"C",'MAPA DE RIESGOS'!$AF337),"")</f>
        <v/>
      </c>
      <c r="BJ23" s="357" t="str">
        <f>IF(AND('MAPA DE RIESGOS'!$AP338="Muy Alta",'MAPA DE RIESGOS'!$AR338="Moderado"),CONCATENATE("R",'MAPA DE RIESGOS'!$H338,"C",'MAPA DE RIESGOS'!$AF338),"")</f>
        <v/>
      </c>
      <c r="BK23" s="358" t="str">
        <f>IF(AND('MAPA DE RIESGOS'!$AP339="Muy Alta",'MAPA DE RIESGOS'!$AR339="Moderado"),CONCATENATE("R",'MAPA DE RIESGOS'!$H339,"C",'MAPA DE RIESGOS'!$AF339),"")</f>
        <v/>
      </c>
      <c r="BL23" s="356" t="str">
        <f>IF(AND('MAPA DE RIESGOS'!$AP322="Muy Alta",'MAPA DE RIESGOS'!$AR322="Mayor"),CONCATENATE("R",'MAPA DE RIESGOS'!$H322,"C",'MAPA DE RIESGOS'!$AF322),"")</f>
        <v/>
      </c>
      <c r="BM23" s="357" t="str">
        <f>IF(AND('MAPA DE RIESGOS'!$AP323="Muy Alta",'MAPA DE RIESGOS'!$AR323="Mayor"),CONCATENATE("R",'MAPA DE RIESGOS'!$H323,"C",'MAPA DE RIESGOS'!$AF323),"")</f>
        <v/>
      </c>
      <c r="BN23" s="357" t="str">
        <f>IF(AND('MAPA DE RIESGOS'!$AP324="Muy Alta",'MAPA DE RIESGOS'!$AR324="Mayor"),CONCATENATE("R",'MAPA DE RIESGOS'!$H324,"C",'MAPA DE RIESGOS'!$AF324),"")</f>
        <v/>
      </c>
      <c r="BO23" s="357" t="str">
        <f>IF(AND('MAPA DE RIESGOS'!$AP325="Muy Alta",'MAPA DE RIESGOS'!$AR325="Mayor"),CONCATENATE("R",'MAPA DE RIESGOS'!$H325,"C",'MAPA DE RIESGOS'!$AF325),"")</f>
        <v/>
      </c>
      <c r="BP23" s="357" t="str">
        <f>IF(AND('MAPA DE RIESGOS'!$AP326="Muy Alta",'MAPA DE RIESGOS'!$AR326="Mayor"),CONCATENATE("R",'MAPA DE RIESGOS'!$H326,"C",'MAPA DE RIESGOS'!$AF326),"")</f>
        <v/>
      </c>
      <c r="BQ23" s="357" t="str">
        <f>IF(AND('MAPA DE RIESGOS'!$AP327="Muy Alta",'MAPA DE RIESGOS'!$AR327="Mayor"),CONCATENATE("R",'MAPA DE RIESGOS'!$H327,"C",'MAPA DE RIESGOS'!$AF327),"")</f>
        <v/>
      </c>
      <c r="BR23" s="357" t="str">
        <f>IF(AND('MAPA DE RIESGOS'!$AP328="Muy Alta",'MAPA DE RIESGOS'!$AR328="Mayor"),CONCATENATE("R",'MAPA DE RIESGOS'!$H328,"C",'MAPA DE RIESGOS'!$AF328),"")</f>
        <v/>
      </c>
      <c r="BS23" s="357" t="str">
        <f>IF(AND('MAPA DE RIESGOS'!$AP329="Muy Alta",'MAPA DE RIESGOS'!$AR329="Mayor"),CONCATENATE("R",'MAPA DE RIESGOS'!$H329,"C",'MAPA DE RIESGOS'!$AF329),"")</f>
        <v/>
      </c>
      <c r="BT23" s="357" t="str">
        <f>IF(AND('MAPA DE RIESGOS'!$AP330="Muy Alta",'MAPA DE RIESGOS'!$AR330="Mayor"),CONCATENATE("R",'MAPA DE RIESGOS'!$H330,"C",'MAPA DE RIESGOS'!$AF330),"")</f>
        <v/>
      </c>
      <c r="BU23" s="357" t="str">
        <f>IF(AND('MAPA DE RIESGOS'!$AP331="Muy Alta",'MAPA DE RIESGOS'!$AR331="Mayor"),CONCATENATE("R",'MAPA DE RIESGOS'!$H331,"C",'MAPA DE RIESGOS'!$AF331),"")</f>
        <v/>
      </c>
      <c r="BV23" s="357" t="str">
        <f>IF(AND('MAPA DE RIESGOS'!$AP332="Muy Alta",'MAPA DE RIESGOS'!$AR332="Mayor"),CONCATENATE("R",'MAPA DE RIESGOS'!$H332,"C",'MAPA DE RIESGOS'!$AF332),"")</f>
        <v/>
      </c>
      <c r="BW23" s="357" t="str">
        <f>IF(AND('MAPA DE RIESGOS'!$AP333="Muy Alta",'MAPA DE RIESGOS'!$AR333="Mayor"),CONCATENATE("R",'MAPA DE RIESGOS'!$H333,"C",'MAPA DE RIESGOS'!$AF333),"")</f>
        <v/>
      </c>
      <c r="BX23" s="357" t="str">
        <f>IF(AND('MAPA DE RIESGOS'!$AP334="Muy Alta",'MAPA DE RIESGOS'!$AR334="Mayor"),CONCATENATE("R",'MAPA DE RIESGOS'!$H334,"C",'MAPA DE RIESGOS'!$AF334),"")</f>
        <v/>
      </c>
      <c r="BY23" s="357" t="str">
        <f>IF(AND('MAPA DE RIESGOS'!$AP335="Muy Alta",'MAPA DE RIESGOS'!$AR335="Mayor"),CONCATENATE("R",'MAPA DE RIESGOS'!$H335,"C",'MAPA DE RIESGOS'!$AF335),"")</f>
        <v/>
      </c>
      <c r="BZ23" s="357" t="str">
        <f>IF(AND('MAPA DE RIESGOS'!$AP336="Muy Alta",'MAPA DE RIESGOS'!$AR336="Mayor"),CONCATENATE("R",'MAPA DE RIESGOS'!$H336,"C",'MAPA DE RIESGOS'!$AF336),"")</f>
        <v/>
      </c>
      <c r="CA23" s="357" t="str">
        <f>IF(AND('MAPA DE RIESGOS'!$AP337="Muy Alta",'MAPA DE RIESGOS'!$AR337="Mayor"),CONCATENATE("R",'MAPA DE RIESGOS'!$H337,"C",'MAPA DE RIESGOS'!$AF337),"")</f>
        <v/>
      </c>
      <c r="CB23" s="357" t="str">
        <f>IF(AND('MAPA DE RIESGOS'!$AP338="Muy Alta",'MAPA DE RIESGOS'!$AR338="Mayor"),CONCATENATE("R",'MAPA DE RIESGOS'!$H338,"C",'MAPA DE RIESGOS'!$AF338),"")</f>
        <v/>
      </c>
      <c r="CC23" s="358" t="str">
        <f>IF(AND('MAPA DE RIESGOS'!$AP339="Muy Alta",'MAPA DE RIESGOS'!$AR339="Mayor"),CONCATENATE("R",'MAPA DE RIESGOS'!$H339,"C",'MAPA DE RIESGOS'!$AF339),"")</f>
        <v/>
      </c>
      <c r="CD23" s="359" t="str">
        <f>IF(AND('MAPA DE RIESGOS'!$AP322="Muy Alta",'MAPA DE RIESGOS'!$AR322="Catastrófico"),CONCATENATE("R",'MAPA DE RIESGOS'!$H322,"C",'MAPA DE RIESGOS'!$AF322),"")</f>
        <v/>
      </c>
      <c r="CE23" s="359" t="str">
        <f>IF(AND('MAPA DE RIESGOS'!$AP323="Muy Alta",'MAPA DE RIESGOS'!$AR323="Catastrófico"),CONCATENATE("R",'MAPA DE RIESGOS'!$H323,"C",'MAPA DE RIESGOS'!$AF323),"")</f>
        <v/>
      </c>
      <c r="CF23" s="359" t="str">
        <f>IF(AND('MAPA DE RIESGOS'!$AP324="Muy Alta",'MAPA DE RIESGOS'!$AR324="Catastrófico"),CONCATENATE("R",'MAPA DE RIESGOS'!$H324,"C",'MAPA DE RIESGOS'!$AF324),"")</f>
        <v/>
      </c>
      <c r="CG23" s="359" t="str">
        <f>IF(AND('MAPA DE RIESGOS'!$AP325="Muy Alta",'MAPA DE RIESGOS'!$AR325="Catastrófico"),CONCATENATE("R",'MAPA DE RIESGOS'!$H325,"C",'MAPA DE RIESGOS'!$AF325),"")</f>
        <v/>
      </c>
      <c r="CH23" s="359" t="str">
        <f>IF(AND('MAPA DE RIESGOS'!$AP326="Muy Alta",'MAPA DE RIESGOS'!$AR326="Catastrófico"),CONCATENATE("R",'MAPA DE RIESGOS'!$H326,"C",'MAPA DE RIESGOS'!$AF326),"")</f>
        <v/>
      </c>
      <c r="CI23" s="359" t="str">
        <f>IF(AND('MAPA DE RIESGOS'!$AP327="Muy Alta",'MAPA DE RIESGOS'!$AR327="Catastrófico"),CONCATENATE("R",'MAPA DE RIESGOS'!$H327,"C",'MAPA DE RIESGOS'!$AF327),"")</f>
        <v/>
      </c>
      <c r="CJ23" s="359" t="str">
        <f>IF(AND('MAPA DE RIESGOS'!$AP328="Muy Alta",'MAPA DE RIESGOS'!$AR328="Catastrófico"),CONCATENATE("R",'MAPA DE RIESGOS'!$H328,"C",'MAPA DE RIESGOS'!$AF328),"")</f>
        <v/>
      </c>
      <c r="CK23" s="359" t="str">
        <f>IF(AND('MAPA DE RIESGOS'!$AP329="Muy Alta",'MAPA DE RIESGOS'!$AR329="Catastrófico"),CONCATENATE("R",'MAPA DE RIESGOS'!$H329,"C",'MAPA DE RIESGOS'!$AF329),"")</f>
        <v/>
      </c>
      <c r="CL23" s="359" t="str">
        <f>IF(AND('MAPA DE RIESGOS'!$AP330="Muy Alta",'MAPA DE RIESGOS'!$AR330="Catastrófico"),CONCATENATE("R",'MAPA DE RIESGOS'!$H330,"C",'MAPA DE RIESGOS'!$AF330),"")</f>
        <v/>
      </c>
      <c r="CM23" s="359" t="str">
        <f>IF(AND('MAPA DE RIESGOS'!$AP331="Muy Alta",'MAPA DE RIESGOS'!$AR331="Catastrófico"),CONCATENATE("R",'MAPA DE RIESGOS'!$H331,"C",'MAPA DE RIESGOS'!$AF331),"")</f>
        <v/>
      </c>
      <c r="CN23" s="359" t="str">
        <f>IF(AND('MAPA DE RIESGOS'!$AP332="Muy Alta",'MAPA DE RIESGOS'!$AR332="Catastrófico"),CONCATENATE("R",'MAPA DE RIESGOS'!$H332,"C",'MAPA DE RIESGOS'!$AF332),"")</f>
        <v/>
      </c>
      <c r="CO23" s="359" t="str">
        <f>IF(AND('MAPA DE RIESGOS'!$AP333="Muy Alta",'MAPA DE RIESGOS'!$AR333="Catastrófico"),CONCATENATE("R",'MAPA DE RIESGOS'!$H333,"C",'MAPA DE RIESGOS'!$AF333),"")</f>
        <v/>
      </c>
      <c r="CP23" s="359" t="str">
        <f>IF(AND('MAPA DE RIESGOS'!$AP334="Muy Alta",'MAPA DE RIESGOS'!$AR334="Catastrófico"),CONCATENATE("R",'MAPA DE RIESGOS'!$H334,"C",'MAPA DE RIESGOS'!$AF334),"")</f>
        <v/>
      </c>
      <c r="CQ23" s="359" t="str">
        <f>IF(AND('MAPA DE RIESGOS'!$AP335="Muy Alta",'MAPA DE RIESGOS'!$AR335="Catastrófico"),CONCATENATE("R",'MAPA DE RIESGOS'!$H335,"C",'MAPA DE RIESGOS'!$AF335),"")</f>
        <v/>
      </c>
      <c r="CR23" s="359" t="str">
        <f>IF(AND('MAPA DE RIESGOS'!$AP336="Muy Alta",'MAPA DE RIESGOS'!$AR336="Catastrófico"),CONCATENATE("R",'MAPA DE RIESGOS'!$H336,"C",'MAPA DE RIESGOS'!$AF336),"")</f>
        <v/>
      </c>
      <c r="CS23" s="359" t="str">
        <f>IF(AND('MAPA DE RIESGOS'!$AP337="Muy Alta",'MAPA DE RIESGOS'!$AR337="Catastrófico"),CONCATENATE("R",'MAPA DE RIESGOS'!$H337,"C",'MAPA DE RIESGOS'!$AF337),"")</f>
        <v/>
      </c>
      <c r="CT23" s="359" t="str">
        <f>IF(AND('MAPA DE RIESGOS'!$AP338="Muy Alta",'MAPA DE RIESGOS'!$AR338="Catastrófico"),CONCATENATE("R",'MAPA DE RIESGOS'!$H338,"C",'MAPA DE RIESGOS'!$AF338),"")</f>
        <v/>
      </c>
      <c r="CU23" s="360" t="str">
        <f>IF(AND('MAPA DE RIESGOS'!$AP339="Muy Alta",'MAPA DE RIESGOS'!$AR339="Catastrófico"),CONCATENATE("R",'MAPA DE RIESGOS'!$H339,"C",'MAPA DE RIESGOS'!$AF339),"")</f>
        <v/>
      </c>
      <c r="CV23" s="67"/>
      <c r="CW23" s="750"/>
      <c r="CX23" s="751"/>
      <c r="CY23" s="751"/>
      <c r="CZ23" s="751"/>
      <c r="DA23" s="751"/>
      <c r="DB23" s="752"/>
    </row>
    <row r="24" spans="2:106" ht="32.5" customHeight="1">
      <c r="B24" s="770"/>
      <c r="C24" s="770"/>
      <c r="D24" s="771"/>
      <c r="E24" s="741"/>
      <c r="F24" s="742"/>
      <c r="G24" s="742"/>
      <c r="H24" s="742"/>
      <c r="I24" s="743"/>
      <c r="J24" s="356" t="str">
        <f>IF(AND('MAPA DE RIESGOS'!$AP340="Muy Alta",'MAPA DE RIESGOS'!$AR340="Leve"),CONCATENATE("R",'MAPA DE RIESGOS'!$H340,"C",'MAPA DE RIESGOS'!$AF340),"")</f>
        <v/>
      </c>
      <c r="K24" s="357" t="str">
        <f>IF(AND('MAPA DE RIESGOS'!$AP341="Muy Alta",'MAPA DE RIESGOS'!$AR341="Leve"),CONCATENATE("R",'MAPA DE RIESGOS'!$H341,"C",'MAPA DE RIESGOS'!$AF341),"")</f>
        <v/>
      </c>
      <c r="L24" s="357" t="str">
        <f>IF(AND('MAPA DE RIESGOS'!$AP342="Muy Alta",'MAPA DE RIESGOS'!$AR342="Leve"),CONCATENATE("R",'MAPA DE RIESGOS'!$H342,"C",'MAPA DE RIESGOS'!$AF342),"")</f>
        <v/>
      </c>
      <c r="M24" s="357" t="str">
        <f>IF(AND('MAPA DE RIESGOS'!$AP343="Muy Alta",'MAPA DE RIESGOS'!$AR343="Leve"),CONCATENATE("R",'MAPA DE RIESGOS'!$H343,"C",'MAPA DE RIESGOS'!$AF343),"")</f>
        <v/>
      </c>
      <c r="N24" s="357" t="str">
        <f>IF(AND('MAPA DE RIESGOS'!$AP344="Muy Alta",'MAPA DE RIESGOS'!$AR344="Leve"),CONCATENATE("R",'MAPA DE RIESGOS'!$H344,"C",'MAPA DE RIESGOS'!$AF344),"")</f>
        <v/>
      </c>
      <c r="O24" s="357" t="str">
        <f>IF(AND('MAPA DE RIESGOS'!$AP345="Muy Alta",'MAPA DE RIESGOS'!$AR345="Leve"),CONCATENATE("R",'MAPA DE RIESGOS'!$H345,"C",'MAPA DE RIESGOS'!$AF345),"")</f>
        <v/>
      </c>
      <c r="P24" s="357" t="str">
        <f>IF(AND('MAPA DE RIESGOS'!$AP346="Muy Alta",'MAPA DE RIESGOS'!$AR346="Leve"),CONCATENATE("R",'MAPA DE RIESGOS'!$H346,"C",'MAPA DE RIESGOS'!$AF346),"")</f>
        <v/>
      </c>
      <c r="Q24" s="357" t="str">
        <f>IF(AND('MAPA DE RIESGOS'!$AP347="Muy Alta",'MAPA DE RIESGOS'!$AR347="Leve"),CONCATENATE("R",'MAPA DE RIESGOS'!$H347,"C",'MAPA DE RIESGOS'!$AF347),"")</f>
        <v/>
      </c>
      <c r="R24" s="357" t="str">
        <f>IF(AND('MAPA DE RIESGOS'!$AP348="Muy Alta",'MAPA DE RIESGOS'!$AR348="Leve"),CONCATENATE("R",'MAPA DE RIESGOS'!$H348,"C",'MAPA DE RIESGOS'!$AF348),"")</f>
        <v/>
      </c>
      <c r="S24" s="357" t="str">
        <f>IF(AND('MAPA DE RIESGOS'!$AP349="Muy Alta",'MAPA DE RIESGOS'!$AR349="Leve"),CONCATENATE("R",'MAPA DE RIESGOS'!$H349,"C",'MAPA DE RIESGOS'!$AF349),"")</f>
        <v/>
      </c>
      <c r="T24" s="357" t="str">
        <f>IF(AND('MAPA DE RIESGOS'!$AP350="Muy Alta",'MAPA DE RIESGOS'!$AR350="Leve"),CONCATENATE("R",'MAPA DE RIESGOS'!$H350,"C",'MAPA DE RIESGOS'!$AF350),"")</f>
        <v/>
      </c>
      <c r="U24" s="357" t="str">
        <f>IF(AND('MAPA DE RIESGOS'!$AP351="Muy Alta",'MAPA DE RIESGOS'!$AR351="Leve"),CONCATENATE("R",'MAPA DE RIESGOS'!$H351,"C",'MAPA DE RIESGOS'!$AF351),"")</f>
        <v/>
      </c>
      <c r="V24" s="357" t="str">
        <f>IF(AND('MAPA DE RIESGOS'!$AP352="Muy Alta",'MAPA DE RIESGOS'!$AR352="Leve"),CONCATENATE("R",'MAPA DE RIESGOS'!$H352,"C",'MAPA DE RIESGOS'!$AF352),"")</f>
        <v/>
      </c>
      <c r="W24" s="357" t="str">
        <f>IF(AND('MAPA DE RIESGOS'!$AP353="Muy Alta",'MAPA DE RIESGOS'!$AR353="Leve"),CONCATENATE("R",'MAPA DE RIESGOS'!$H353,"C",'MAPA DE RIESGOS'!$AF353),"")</f>
        <v/>
      </c>
      <c r="X24" s="357" t="str">
        <f>IF(AND('MAPA DE RIESGOS'!$AP354="Muy Alta",'MAPA DE RIESGOS'!$AR354="Leve"),CONCATENATE("R",'MAPA DE RIESGOS'!$H354,"C",'MAPA DE RIESGOS'!$AF354),"")</f>
        <v/>
      </c>
      <c r="Y24" s="357" t="str">
        <f>IF(AND('MAPA DE RIESGOS'!$AP355="Muy Alta",'MAPA DE RIESGOS'!$AR355="Leve"),CONCATENATE("R",'MAPA DE RIESGOS'!$H355,"C",'MAPA DE RIESGOS'!$AF355),"")</f>
        <v/>
      </c>
      <c r="Z24" s="357" t="str">
        <f>IF(AND('MAPA DE RIESGOS'!$AP356="Muy Alta",'MAPA DE RIESGOS'!$AR356="Leve"),CONCATENATE("R",'MAPA DE RIESGOS'!$H356,"C",'MAPA DE RIESGOS'!$AF356),"")</f>
        <v/>
      </c>
      <c r="AA24" s="358" t="str">
        <f>IF(AND('MAPA DE RIESGOS'!$AP357="Muy Alta",'MAPA DE RIESGOS'!$AR357="Leve"),CONCATENATE("R",'MAPA DE RIESGOS'!$H357,"C",'MAPA DE RIESGOS'!$AF357),"")</f>
        <v/>
      </c>
      <c r="AB24" s="356" t="str">
        <f>IF(AND('MAPA DE RIESGOS'!$AP340="Muy Alta",'MAPA DE RIESGOS'!$AR340="Menor"),CONCATENATE("R",'MAPA DE RIESGOS'!$H340,"C",'MAPA DE RIESGOS'!$AF340),"")</f>
        <v/>
      </c>
      <c r="AC24" s="357" t="str">
        <f>IF(AND('MAPA DE RIESGOS'!$AP341="Muy Alta",'MAPA DE RIESGOS'!$AR341="Menor"),CONCATENATE("R",'MAPA DE RIESGOS'!$H341,"C",'MAPA DE RIESGOS'!$AF341),"")</f>
        <v/>
      </c>
      <c r="AD24" s="357" t="str">
        <f>IF(AND('MAPA DE RIESGOS'!$AP342="Muy Alta",'MAPA DE RIESGOS'!$AR342="Menor"),CONCATENATE("R",'MAPA DE RIESGOS'!$H342,"C",'MAPA DE RIESGOS'!$AF342),"")</f>
        <v/>
      </c>
      <c r="AE24" s="357" t="str">
        <f>IF(AND('MAPA DE RIESGOS'!$AP343="Muy Alta",'MAPA DE RIESGOS'!$AR343="Menor"),CONCATENATE("R",'MAPA DE RIESGOS'!$H343,"C",'MAPA DE RIESGOS'!$AF343),"")</f>
        <v/>
      </c>
      <c r="AF24" s="357" t="str">
        <f>IF(AND('MAPA DE RIESGOS'!$AP344="Muy Alta",'MAPA DE RIESGOS'!$AR344="Menor"),CONCATENATE("R",'MAPA DE RIESGOS'!$H344,"C",'MAPA DE RIESGOS'!$AF344),"")</f>
        <v/>
      </c>
      <c r="AG24" s="357" t="str">
        <f>IF(AND('MAPA DE RIESGOS'!$AP345="Muy Alta",'MAPA DE RIESGOS'!$AR345="Menor"),CONCATENATE("R",'MAPA DE RIESGOS'!$H345,"C",'MAPA DE RIESGOS'!$AF345),"")</f>
        <v/>
      </c>
      <c r="AH24" s="357" t="str">
        <f>IF(AND('MAPA DE RIESGOS'!$AP346="Muy Alta",'MAPA DE RIESGOS'!$AR346="Menor"),CONCATENATE("R",'MAPA DE RIESGOS'!$H346,"C",'MAPA DE RIESGOS'!$AF346),"")</f>
        <v/>
      </c>
      <c r="AI24" s="357" t="str">
        <f>IF(AND('MAPA DE RIESGOS'!$AP347="Muy Alta",'MAPA DE RIESGOS'!$AR347="Menor"),CONCATENATE("R",'MAPA DE RIESGOS'!$H347,"C",'MAPA DE RIESGOS'!$AF347),"")</f>
        <v/>
      </c>
      <c r="AJ24" s="357" t="str">
        <f>IF(AND('MAPA DE RIESGOS'!$AP348="Muy Alta",'MAPA DE RIESGOS'!$AR348="Menor"),CONCATENATE("R",'MAPA DE RIESGOS'!$H348,"C",'MAPA DE RIESGOS'!$AF348),"")</f>
        <v/>
      </c>
      <c r="AK24" s="357" t="str">
        <f>IF(AND('MAPA DE RIESGOS'!$AP349="Muy Alta",'MAPA DE RIESGOS'!$AR349="Menor"),CONCATENATE("R",'MAPA DE RIESGOS'!$H349,"C",'MAPA DE RIESGOS'!$AF349),"")</f>
        <v/>
      </c>
      <c r="AL24" s="357" t="str">
        <f>IF(AND('MAPA DE RIESGOS'!$AP350="Muy Alta",'MAPA DE RIESGOS'!$AR350="Menor"),CONCATENATE("R",'MAPA DE RIESGOS'!$H350,"C",'MAPA DE RIESGOS'!$AF350),"")</f>
        <v/>
      </c>
      <c r="AM24" s="357" t="str">
        <f>IF(AND('MAPA DE RIESGOS'!$AP351="Muy Alta",'MAPA DE RIESGOS'!$AR351="Menor"),CONCATENATE("R",'MAPA DE RIESGOS'!$H351,"C",'MAPA DE RIESGOS'!$AF351),"")</f>
        <v/>
      </c>
      <c r="AN24" s="357" t="str">
        <f>IF(AND('MAPA DE RIESGOS'!$AP352="Muy Alta",'MAPA DE RIESGOS'!$AR352="Menor"),CONCATENATE("R",'MAPA DE RIESGOS'!$H352,"C",'MAPA DE RIESGOS'!$AF352),"")</f>
        <v/>
      </c>
      <c r="AO24" s="357" t="str">
        <f>IF(AND('MAPA DE RIESGOS'!$AP353="Muy Alta",'MAPA DE RIESGOS'!$AR353="Menor"),CONCATENATE("R",'MAPA DE RIESGOS'!$H353,"C",'MAPA DE RIESGOS'!$AF353),"")</f>
        <v/>
      </c>
      <c r="AP24" s="357" t="str">
        <f>IF(AND('MAPA DE RIESGOS'!$AP354="Muy Alta",'MAPA DE RIESGOS'!$AR354="Menor"),CONCATENATE("R",'MAPA DE RIESGOS'!$H354,"C",'MAPA DE RIESGOS'!$AF354),"")</f>
        <v/>
      </c>
      <c r="AQ24" s="357" t="str">
        <f>IF(AND('MAPA DE RIESGOS'!$AP355="Muy Alta",'MAPA DE RIESGOS'!$AR355="Menor"),CONCATENATE("R",'MAPA DE RIESGOS'!$H355,"C",'MAPA DE RIESGOS'!$AF355),"")</f>
        <v/>
      </c>
      <c r="AR24" s="357" t="str">
        <f>IF(AND('MAPA DE RIESGOS'!$AP356="Muy Alta",'MAPA DE RIESGOS'!$AR356="Menor"),CONCATENATE("R",'MAPA DE RIESGOS'!$H356,"C",'MAPA DE RIESGOS'!$AF356),"")</f>
        <v/>
      </c>
      <c r="AS24" s="358" t="str">
        <f>IF(AND('MAPA DE RIESGOS'!$AP357="Muy Alta",'MAPA DE RIESGOS'!$AR357="Menor"),CONCATENATE("R",'MAPA DE RIESGOS'!$H357,"C",'MAPA DE RIESGOS'!$AF357),"")</f>
        <v/>
      </c>
      <c r="AT24" s="356" t="str">
        <f>IF(AND('MAPA DE RIESGOS'!$AP340="Muy Alta",'MAPA DE RIESGOS'!$AR340="Moderado"),CONCATENATE("R",'MAPA DE RIESGOS'!$H340,"C",'MAPA DE RIESGOS'!$AF340),"")</f>
        <v/>
      </c>
      <c r="AU24" s="357" t="str">
        <f>IF(AND('MAPA DE RIESGOS'!$AP341="Muy Alta",'MAPA DE RIESGOS'!$AR341="Moderado"),CONCATENATE("R",'MAPA DE RIESGOS'!$H341,"C",'MAPA DE RIESGOS'!$AF341),"")</f>
        <v/>
      </c>
      <c r="AV24" s="357" t="str">
        <f>IF(AND('MAPA DE RIESGOS'!$AP342="Muy Alta",'MAPA DE RIESGOS'!$AR342="Moderado"),CONCATENATE("R",'MAPA DE RIESGOS'!$H342,"C",'MAPA DE RIESGOS'!$AF342),"")</f>
        <v/>
      </c>
      <c r="AW24" s="357" t="str">
        <f>IF(AND('MAPA DE RIESGOS'!$AP343="Muy Alta",'MAPA DE RIESGOS'!$AR343="Moderado"),CONCATENATE("R",'MAPA DE RIESGOS'!$H343,"C",'MAPA DE RIESGOS'!$AF343),"")</f>
        <v/>
      </c>
      <c r="AX24" s="357" t="str">
        <f>IF(AND('MAPA DE RIESGOS'!$AP344="Muy Alta",'MAPA DE RIESGOS'!$AR344="Moderado"),CONCATENATE("R",'MAPA DE RIESGOS'!$H344,"C",'MAPA DE RIESGOS'!$AF344),"")</f>
        <v/>
      </c>
      <c r="AY24" s="357" t="str">
        <f>IF(AND('MAPA DE RIESGOS'!$AP345="Muy Alta",'MAPA DE RIESGOS'!$AR345="Moderado"),CONCATENATE("R",'MAPA DE RIESGOS'!$H345,"C",'MAPA DE RIESGOS'!$AF345),"")</f>
        <v/>
      </c>
      <c r="AZ24" s="357" t="str">
        <f>IF(AND('MAPA DE RIESGOS'!$AP346="Muy Alta",'MAPA DE RIESGOS'!$AR346="Moderado"),CONCATENATE("R",'MAPA DE RIESGOS'!$H346,"C",'MAPA DE RIESGOS'!$AF346),"")</f>
        <v/>
      </c>
      <c r="BA24" s="357" t="str">
        <f>IF(AND('MAPA DE RIESGOS'!$AP347="Muy Alta",'MAPA DE RIESGOS'!$AR347="Moderado"),CONCATENATE("R",'MAPA DE RIESGOS'!$H347,"C",'MAPA DE RIESGOS'!$AF347),"")</f>
        <v/>
      </c>
      <c r="BB24" s="357" t="str">
        <f>IF(AND('MAPA DE RIESGOS'!$AP348="Muy Alta",'MAPA DE RIESGOS'!$AR348="Moderado"),CONCATENATE("R",'MAPA DE RIESGOS'!$H348,"C",'MAPA DE RIESGOS'!$AF348),"")</f>
        <v/>
      </c>
      <c r="BC24" s="357" t="str">
        <f>IF(AND('MAPA DE RIESGOS'!$AP349="Muy Alta",'MAPA DE RIESGOS'!$AR349="Moderado"),CONCATENATE("R",'MAPA DE RIESGOS'!$H349,"C",'MAPA DE RIESGOS'!$AF349),"")</f>
        <v/>
      </c>
      <c r="BD24" s="357" t="str">
        <f>IF(AND('MAPA DE RIESGOS'!$AP350="Muy Alta",'MAPA DE RIESGOS'!$AR350="Moderado"),CONCATENATE("R",'MAPA DE RIESGOS'!$H350,"C",'MAPA DE RIESGOS'!$AF350),"")</f>
        <v/>
      </c>
      <c r="BE24" s="357" t="str">
        <f>IF(AND('MAPA DE RIESGOS'!$AP351="Muy Alta",'MAPA DE RIESGOS'!$AR351="Moderado"),CONCATENATE("R",'MAPA DE RIESGOS'!$H351,"C",'MAPA DE RIESGOS'!$AF351),"")</f>
        <v/>
      </c>
      <c r="BF24" s="357" t="str">
        <f>IF(AND('MAPA DE RIESGOS'!$AP352="Muy Alta",'MAPA DE RIESGOS'!$AR352="Moderado"),CONCATENATE("R",'MAPA DE RIESGOS'!$H352,"C",'MAPA DE RIESGOS'!$AF352),"")</f>
        <v/>
      </c>
      <c r="BG24" s="357" t="str">
        <f>IF(AND('MAPA DE RIESGOS'!$AP353="Muy Alta",'MAPA DE RIESGOS'!$AR353="Moderado"),CONCATENATE("R",'MAPA DE RIESGOS'!$H353,"C",'MAPA DE RIESGOS'!$AF353),"")</f>
        <v/>
      </c>
      <c r="BH24" s="357" t="str">
        <f>IF(AND('MAPA DE RIESGOS'!$AP354="Muy Alta",'MAPA DE RIESGOS'!$AR354="Moderado"),CONCATENATE("R",'MAPA DE RIESGOS'!$H354,"C",'MAPA DE RIESGOS'!$AF354),"")</f>
        <v/>
      </c>
      <c r="BI24" s="357" t="str">
        <f>IF(AND('MAPA DE RIESGOS'!$AP355="Muy Alta",'MAPA DE RIESGOS'!$AR355="Moderado"),CONCATENATE("R",'MAPA DE RIESGOS'!$H355,"C",'MAPA DE RIESGOS'!$AF355),"")</f>
        <v/>
      </c>
      <c r="BJ24" s="357" t="str">
        <f>IF(AND('MAPA DE RIESGOS'!$AP356="Muy Alta",'MAPA DE RIESGOS'!$AR356="Moderado"),CONCATENATE("R",'MAPA DE RIESGOS'!$H356,"C",'MAPA DE RIESGOS'!$AF356),"")</f>
        <v/>
      </c>
      <c r="BK24" s="358" t="str">
        <f>IF(AND('MAPA DE RIESGOS'!$AP357="Muy Alta",'MAPA DE RIESGOS'!$AR357="Moderado"),CONCATENATE("R",'MAPA DE RIESGOS'!$H357,"C",'MAPA DE RIESGOS'!$AF357),"")</f>
        <v/>
      </c>
      <c r="BL24" s="356" t="str">
        <f>IF(AND('MAPA DE RIESGOS'!$AP340="Muy Alta",'MAPA DE RIESGOS'!$AR340="Mayor"),CONCATENATE("R",'MAPA DE RIESGOS'!$H340,"C",'MAPA DE RIESGOS'!$AF340),"")</f>
        <v/>
      </c>
      <c r="BM24" s="357" t="str">
        <f>IF(AND('MAPA DE RIESGOS'!$AP341="Muy Alta",'MAPA DE RIESGOS'!$AR341="Mayor"),CONCATENATE("R",'MAPA DE RIESGOS'!$H341,"C",'MAPA DE RIESGOS'!$AF341),"")</f>
        <v/>
      </c>
      <c r="BN24" s="357" t="str">
        <f>IF(AND('MAPA DE RIESGOS'!$AP342="Muy Alta",'MAPA DE RIESGOS'!$AR342="Mayor"),CONCATENATE("R",'MAPA DE RIESGOS'!$H342,"C",'MAPA DE RIESGOS'!$AF342),"")</f>
        <v/>
      </c>
      <c r="BO24" s="357" t="str">
        <f>IF(AND('MAPA DE RIESGOS'!$AP343="Muy Alta",'MAPA DE RIESGOS'!$AR343="Mayor"),CONCATENATE("R",'MAPA DE RIESGOS'!$H343,"C",'MAPA DE RIESGOS'!$AF343),"")</f>
        <v/>
      </c>
      <c r="BP24" s="357" t="str">
        <f>IF(AND('MAPA DE RIESGOS'!$AP344="Muy Alta",'MAPA DE RIESGOS'!$AR344="Mayor"),CONCATENATE("R",'MAPA DE RIESGOS'!$H344,"C",'MAPA DE RIESGOS'!$AF344),"")</f>
        <v/>
      </c>
      <c r="BQ24" s="357" t="str">
        <f>IF(AND('MAPA DE RIESGOS'!$AP345="Muy Alta",'MAPA DE RIESGOS'!$AR345="Mayor"),CONCATENATE("R",'MAPA DE RIESGOS'!$H345,"C",'MAPA DE RIESGOS'!$AF345),"")</f>
        <v/>
      </c>
      <c r="BR24" s="357" t="str">
        <f>IF(AND('MAPA DE RIESGOS'!$AP346="Muy Alta",'MAPA DE RIESGOS'!$AR346="Mayor"),CONCATENATE("R",'MAPA DE RIESGOS'!$H346,"C",'MAPA DE RIESGOS'!$AF346),"")</f>
        <v/>
      </c>
      <c r="BS24" s="357" t="str">
        <f>IF(AND('MAPA DE RIESGOS'!$AP347="Muy Alta",'MAPA DE RIESGOS'!$AR347="Mayor"),CONCATENATE("R",'MAPA DE RIESGOS'!$H347,"C",'MAPA DE RIESGOS'!$AF347),"")</f>
        <v/>
      </c>
      <c r="BT24" s="357" t="str">
        <f>IF(AND('MAPA DE RIESGOS'!$AP348="Muy Alta",'MAPA DE RIESGOS'!$AR348="Mayor"),CONCATENATE("R",'MAPA DE RIESGOS'!$H348,"C",'MAPA DE RIESGOS'!$AF348),"")</f>
        <v/>
      </c>
      <c r="BU24" s="357" t="str">
        <f>IF(AND('MAPA DE RIESGOS'!$AP349="Muy Alta",'MAPA DE RIESGOS'!$AR349="Mayor"),CONCATENATE("R",'MAPA DE RIESGOS'!$H349,"C",'MAPA DE RIESGOS'!$AF349),"")</f>
        <v/>
      </c>
      <c r="BV24" s="357" t="str">
        <f>IF(AND('MAPA DE RIESGOS'!$AP350="Muy Alta",'MAPA DE RIESGOS'!$AR350="Mayor"),CONCATENATE("R",'MAPA DE RIESGOS'!$H350,"C",'MAPA DE RIESGOS'!$AF350),"")</f>
        <v/>
      </c>
      <c r="BW24" s="357" t="str">
        <f>IF(AND('MAPA DE RIESGOS'!$AP351="Muy Alta",'MAPA DE RIESGOS'!$AR351="Mayor"),CONCATENATE("R",'MAPA DE RIESGOS'!$H351,"C",'MAPA DE RIESGOS'!$AF351),"")</f>
        <v/>
      </c>
      <c r="BX24" s="357" t="str">
        <f>IF(AND('MAPA DE RIESGOS'!$AP352="Muy Alta",'MAPA DE RIESGOS'!$AR352="Mayor"),CONCATENATE("R",'MAPA DE RIESGOS'!$H352,"C",'MAPA DE RIESGOS'!$AF352),"")</f>
        <v/>
      </c>
      <c r="BY24" s="357" t="str">
        <f>IF(AND('MAPA DE RIESGOS'!$AP353="Muy Alta",'MAPA DE RIESGOS'!$AR353="Mayor"),CONCATENATE("R",'MAPA DE RIESGOS'!$H353,"C",'MAPA DE RIESGOS'!$AF353),"")</f>
        <v/>
      </c>
      <c r="BZ24" s="357" t="str">
        <f>IF(AND('MAPA DE RIESGOS'!$AP354="Muy Alta",'MAPA DE RIESGOS'!$AR354="Mayor"),CONCATENATE("R",'MAPA DE RIESGOS'!$H354,"C",'MAPA DE RIESGOS'!$AF354),"")</f>
        <v/>
      </c>
      <c r="CA24" s="357" t="str">
        <f>IF(AND('MAPA DE RIESGOS'!$AP355="Muy Alta",'MAPA DE RIESGOS'!$AR355="Mayor"),CONCATENATE("R",'MAPA DE RIESGOS'!$H355,"C",'MAPA DE RIESGOS'!$AF355),"")</f>
        <v/>
      </c>
      <c r="CB24" s="357" t="str">
        <f>IF(AND('MAPA DE RIESGOS'!$AP356="Muy Alta",'MAPA DE RIESGOS'!$AR356="Mayor"),CONCATENATE("R",'MAPA DE RIESGOS'!$H356,"C",'MAPA DE RIESGOS'!$AF356),"")</f>
        <v/>
      </c>
      <c r="CC24" s="358" t="str">
        <f>IF(AND('MAPA DE RIESGOS'!$AP357="Muy Alta",'MAPA DE RIESGOS'!$AR357="Mayor"),CONCATENATE("R",'MAPA DE RIESGOS'!$H357,"C",'MAPA DE RIESGOS'!$AF357),"")</f>
        <v/>
      </c>
      <c r="CD24" s="359" t="str">
        <f>IF(AND('MAPA DE RIESGOS'!$AP340="Muy Alta",'MAPA DE RIESGOS'!$AR340="Catastrófico"),CONCATENATE("R",'MAPA DE RIESGOS'!$H340,"C",'MAPA DE RIESGOS'!$AF340),"")</f>
        <v/>
      </c>
      <c r="CE24" s="359" t="str">
        <f>IF(AND('MAPA DE RIESGOS'!$AP341="Muy Alta",'MAPA DE RIESGOS'!$AR341="Catastrófico"),CONCATENATE("R",'MAPA DE RIESGOS'!$H341,"C",'MAPA DE RIESGOS'!$AF341),"")</f>
        <v/>
      </c>
      <c r="CF24" s="359" t="str">
        <f>IF(AND('MAPA DE RIESGOS'!$AP342="Muy Alta",'MAPA DE RIESGOS'!$AR342="Catastrófico"),CONCATENATE("R",'MAPA DE RIESGOS'!$H342,"C",'MAPA DE RIESGOS'!$AF342),"")</f>
        <v/>
      </c>
      <c r="CG24" s="359" t="str">
        <f>IF(AND('MAPA DE RIESGOS'!$AP343="Muy Alta",'MAPA DE RIESGOS'!$AR343="Catastrófico"),CONCATENATE("R",'MAPA DE RIESGOS'!$H343,"C",'MAPA DE RIESGOS'!$AF343),"")</f>
        <v/>
      </c>
      <c r="CH24" s="359" t="str">
        <f>IF(AND('MAPA DE RIESGOS'!$AP344="Muy Alta",'MAPA DE RIESGOS'!$AR344="Catastrófico"),CONCATENATE("R",'MAPA DE RIESGOS'!$H344,"C",'MAPA DE RIESGOS'!$AF344),"")</f>
        <v/>
      </c>
      <c r="CI24" s="359" t="str">
        <f>IF(AND('MAPA DE RIESGOS'!$AP345="Muy Alta",'MAPA DE RIESGOS'!$AR345="Catastrófico"),CONCATENATE("R",'MAPA DE RIESGOS'!$H345,"C",'MAPA DE RIESGOS'!$AF345),"")</f>
        <v/>
      </c>
      <c r="CJ24" s="359" t="str">
        <f>IF(AND('MAPA DE RIESGOS'!$AP346="Muy Alta",'MAPA DE RIESGOS'!$AR346="Catastrófico"),CONCATENATE("R",'MAPA DE RIESGOS'!$H346,"C",'MAPA DE RIESGOS'!$AF346),"")</f>
        <v/>
      </c>
      <c r="CK24" s="359" t="str">
        <f>IF(AND('MAPA DE RIESGOS'!$AP347="Muy Alta",'MAPA DE RIESGOS'!$AR347="Catastrófico"),CONCATENATE("R",'MAPA DE RIESGOS'!$H347,"C",'MAPA DE RIESGOS'!$AF347),"")</f>
        <v/>
      </c>
      <c r="CL24" s="359" t="str">
        <f>IF(AND('MAPA DE RIESGOS'!$AP348="Muy Alta",'MAPA DE RIESGOS'!$AR348="Catastrófico"),CONCATENATE("R",'MAPA DE RIESGOS'!$H348,"C",'MAPA DE RIESGOS'!$AF348),"")</f>
        <v/>
      </c>
      <c r="CM24" s="359" t="str">
        <f>IF(AND('MAPA DE RIESGOS'!$AP349="Muy Alta",'MAPA DE RIESGOS'!$AR349="Catastrófico"),CONCATENATE("R",'MAPA DE RIESGOS'!$H349,"C",'MAPA DE RIESGOS'!$AF349),"")</f>
        <v/>
      </c>
      <c r="CN24" s="359" t="str">
        <f>IF(AND('MAPA DE RIESGOS'!$AP350="Muy Alta",'MAPA DE RIESGOS'!$AR350="Catastrófico"),CONCATENATE("R",'MAPA DE RIESGOS'!$H350,"C",'MAPA DE RIESGOS'!$AF350),"")</f>
        <v/>
      </c>
      <c r="CO24" s="359" t="str">
        <f>IF(AND('MAPA DE RIESGOS'!$AP351="Muy Alta",'MAPA DE RIESGOS'!$AR351="Catastrófico"),CONCATENATE("R",'MAPA DE RIESGOS'!$H351,"C",'MAPA DE RIESGOS'!$AF351),"")</f>
        <v/>
      </c>
      <c r="CP24" s="359" t="str">
        <f>IF(AND('MAPA DE RIESGOS'!$AP352="Muy Alta",'MAPA DE RIESGOS'!$AR352="Catastrófico"),CONCATENATE("R",'MAPA DE RIESGOS'!$H352,"C",'MAPA DE RIESGOS'!$AF352),"")</f>
        <v/>
      </c>
      <c r="CQ24" s="359" t="str">
        <f>IF(AND('MAPA DE RIESGOS'!$AP353="Muy Alta",'MAPA DE RIESGOS'!$AR353="Catastrófico"),CONCATENATE("R",'MAPA DE RIESGOS'!$H353,"C",'MAPA DE RIESGOS'!$AF353),"")</f>
        <v/>
      </c>
      <c r="CR24" s="359" t="str">
        <f>IF(AND('MAPA DE RIESGOS'!$AP354="Muy Alta",'MAPA DE RIESGOS'!$AR354="Catastrófico"),CONCATENATE("R",'MAPA DE RIESGOS'!$H354,"C",'MAPA DE RIESGOS'!$AF354),"")</f>
        <v/>
      </c>
      <c r="CS24" s="359" t="str">
        <f>IF(AND('MAPA DE RIESGOS'!$AP355="Muy Alta",'MAPA DE RIESGOS'!$AR355="Catastrófico"),CONCATENATE("R",'MAPA DE RIESGOS'!$H355,"C",'MAPA DE RIESGOS'!$AF355),"")</f>
        <v/>
      </c>
      <c r="CT24" s="359" t="str">
        <f>IF(AND('MAPA DE RIESGOS'!$AP356="Muy Alta",'MAPA DE RIESGOS'!$AR356="Catastrófico"),CONCATENATE("R",'MAPA DE RIESGOS'!$H356,"C",'MAPA DE RIESGOS'!$AF356),"")</f>
        <v/>
      </c>
      <c r="CU24" s="360" t="str">
        <f>IF(AND('MAPA DE RIESGOS'!$AP357="Muy Alta",'MAPA DE RIESGOS'!$AR357="Catastrófico"),CONCATENATE("R",'MAPA DE RIESGOS'!$H357,"C",'MAPA DE RIESGOS'!$AF357),"")</f>
        <v/>
      </c>
      <c r="CV24" s="67"/>
      <c r="CW24" s="750"/>
      <c r="CX24" s="751"/>
      <c r="CY24" s="751"/>
      <c r="CZ24" s="751"/>
      <c r="DA24" s="751"/>
      <c r="DB24" s="752"/>
    </row>
    <row r="25" spans="2:106" ht="32.5" customHeight="1">
      <c r="B25" s="770"/>
      <c r="C25" s="770"/>
      <c r="D25" s="771"/>
      <c r="E25" s="741"/>
      <c r="F25" s="742"/>
      <c r="G25" s="742"/>
      <c r="H25" s="742"/>
      <c r="I25" s="743"/>
      <c r="J25" s="356" t="str">
        <f>IF(AND('MAPA DE RIESGOS'!$AP358="Muy Alta",'MAPA DE RIESGOS'!$AR358="Leve"),CONCATENATE("R",'MAPA DE RIESGOS'!$H358,"C",'MAPA DE RIESGOS'!$AF358),"")</f>
        <v/>
      </c>
      <c r="K25" s="357" t="str">
        <f>IF(AND('MAPA DE RIESGOS'!$AP359="Muy Alta",'MAPA DE RIESGOS'!$AR359="Leve"),CONCATENATE("R",'MAPA DE RIESGOS'!$H359,"C",'MAPA DE RIESGOS'!$AF359),"")</f>
        <v/>
      </c>
      <c r="L25" s="357" t="str">
        <f>IF(AND('MAPA DE RIESGOS'!$AP360="Muy Alta",'MAPA DE RIESGOS'!$AR360="Leve"),CONCATENATE("R",'MAPA DE RIESGOS'!$H360,"C",'MAPA DE RIESGOS'!$AF360),"")</f>
        <v/>
      </c>
      <c r="M25" s="357" t="str">
        <f>IF(AND('MAPA DE RIESGOS'!$AP361="Muy Alta",'MAPA DE RIESGOS'!$AR361="Leve"),CONCATENATE("R",'MAPA DE RIESGOS'!$H361,"C",'MAPA DE RIESGOS'!$AF361),"")</f>
        <v/>
      </c>
      <c r="N25" s="357" t="str">
        <f>IF(AND('MAPA DE RIESGOS'!$AP362="Muy Alta",'MAPA DE RIESGOS'!$AR362="Leve"),CONCATENATE("R",'MAPA DE RIESGOS'!$H362,"C",'MAPA DE RIESGOS'!$AF362),"")</f>
        <v/>
      </c>
      <c r="O25" s="357" t="str">
        <f>IF(AND('MAPA DE RIESGOS'!$AP363="Muy Alta",'MAPA DE RIESGOS'!$AR363="Leve"),CONCATENATE("R",'MAPA DE RIESGOS'!$H363,"C",'MAPA DE RIESGOS'!$AF363),"")</f>
        <v/>
      </c>
      <c r="P25" s="357" t="str">
        <f>IF(AND('MAPA DE RIESGOS'!$AP364="Muy Alta",'MAPA DE RIESGOS'!$AR364="Leve"),CONCATENATE("R",'MAPA DE RIESGOS'!$H364,"C",'MAPA DE RIESGOS'!$AF364),"")</f>
        <v/>
      </c>
      <c r="Q25" s="357" t="str">
        <f>IF(AND('MAPA DE RIESGOS'!$AP365="Muy Alta",'MAPA DE RIESGOS'!$AR365="Leve"),CONCATENATE("R",'MAPA DE RIESGOS'!$H365,"C",'MAPA DE RIESGOS'!$AF365),"")</f>
        <v/>
      </c>
      <c r="R25" s="357" t="str">
        <f>IF(AND('MAPA DE RIESGOS'!$AP366="Muy Alta",'MAPA DE RIESGOS'!$AR366="Leve"),CONCATENATE("R",'MAPA DE RIESGOS'!$H366,"C",'MAPA DE RIESGOS'!$AF366),"")</f>
        <v/>
      </c>
      <c r="S25" s="357" t="str">
        <f>IF(AND('MAPA DE RIESGOS'!$AP367="Muy Alta",'MAPA DE RIESGOS'!$AR367="Leve"),CONCATENATE("R",'MAPA DE RIESGOS'!$H367,"C",'MAPA DE RIESGOS'!$AF367),"")</f>
        <v/>
      </c>
      <c r="T25" s="357" t="str">
        <f>IF(AND('MAPA DE RIESGOS'!$AP368="Muy Alta",'MAPA DE RIESGOS'!$AR368="Leve"),CONCATENATE("R",'MAPA DE RIESGOS'!$H368,"C",'MAPA DE RIESGOS'!$AF368),"")</f>
        <v/>
      </c>
      <c r="U25" s="357" t="str">
        <f>IF(AND('MAPA DE RIESGOS'!$AP369="Muy Alta",'MAPA DE RIESGOS'!$AR369="Leve"),CONCATENATE("R",'MAPA DE RIESGOS'!$H369,"C",'MAPA DE RIESGOS'!$AF369),"")</f>
        <v/>
      </c>
      <c r="V25" s="357" t="str">
        <f>IF(AND('MAPA DE RIESGOS'!$AP370="Muy Alta",'MAPA DE RIESGOS'!$AR370="Leve"),CONCATENATE("R",'MAPA DE RIESGOS'!$H370,"C",'MAPA DE RIESGOS'!$AF370),"")</f>
        <v/>
      </c>
      <c r="W25" s="357" t="str">
        <f>IF(AND('MAPA DE RIESGOS'!$AP371="Muy Alta",'MAPA DE RIESGOS'!$AR371="Leve"),CONCATENATE("R",'MAPA DE RIESGOS'!$H371,"C",'MAPA DE RIESGOS'!$AF371),"")</f>
        <v/>
      </c>
      <c r="X25" s="357" t="str">
        <f>IF(AND('MAPA DE RIESGOS'!$AP372="Muy Alta",'MAPA DE RIESGOS'!$AR372="Leve"),CONCATENATE("R",'MAPA DE RIESGOS'!$H372,"C",'MAPA DE RIESGOS'!$AF372),"")</f>
        <v/>
      </c>
      <c r="Y25" s="357" t="str">
        <f>IF(AND('MAPA DE RIESGOS'!$AP373="Muy Alta",'MAPA DE RIESGOS'!$AR373="Leve"),CONCATENATE("R",'MAPA DE RIESGOS'!$H373,"C",'MAPA DE RIESGOS'!$AF373),"")</f>
        <v/>
      </c>
      <c r="Z25" s="357" t="str">
        <f>IF(AND('MAPA DE RIESGOS'!$AP374="Muy Alta",'MAPA DE RIESGOS'!$AR374="Leve"),CONCATENATE("R",'MAPA DE RIESGOS'!$H374,"C",'MAPA DE RIESGOS'!$AF374),"")</f>
        <v/>
      </c>
      <c r="AA25" s="358" t="str">
        <f>IF(AND('MAPA DE RIESGOS'!$AP375="Muy Alta",'MAPA DE RIESGOS'!$AR375="Leve"),CONCATENATE("R",'MAPA DE RIESGOS'!$H375,"C",'MAPA DE RIESGOS'!$AF375),"")</f>
        <v/>
      </c>
      <c r="AB25" s="356" t="str">
        <f>IF(AND('MAPA DE RIESGOS'!$AP358="Muy Alta",'MAPA DE RIESGOS'!$AR358="Menor"),CONCATENATE("R",'MAPA DE RIESGOS'!$H358,"C",'MAPA DE RIESGOS'!$AF358),"")</f>
        <v/>
      </c>
      <c r="AC25" s="357" t="str">
        <f>IF(AND('MAPA DE RIESGOS'!$AP359="Muy Alta",'MAPA DE RIESGOS'!$AR359="Menor"),CONCATENATE("R",'MAPA DE RIESGOS'!$H359,"C",'MAPA DE RIESGOS'!$AF359),"")</f>
        <v/>
      </c>
      <c r="AD25" s="357" t="str">
        <f>IF(AND('MAPA DE RIESGOS'!$AP360="Muy Alta",'MAPA DE RIESGOS'!$AR360="Menor"),CONCATENATE("R",'MAPA DE RIESGOS'!$H360,"C",'MAPA DE RIESGOS'!$AF360),"")</f>
        <v/>
      </c>
      <c r="AE25" s="357" t="str">
        <f>IF(AND('MAPA DE RIESGOS'!$AP361="Muy Alta",'MAPA DE RIESGOS'!$AR361="Menor"),CONCATENATE("R",'MAPA DE RIESGOS'!$H361,"C",'MAPA DE RIESGOS'!$AF361),"")</f>
        <v/>
      </c>
      <c r="AF25" s="357" t="str">
        <f>IF(AND('MAPA DE RIESGOS'!$AP362="Muy Alta",'MAPA DE RIESGOS'!$AR362="Menor"),CONCATENATE("R",'MAPA DE RIESGOS'!$H362,"C",'MAPA DE RIESGOS'!$AF362),"")</f>
        <v/>
      </c>
      <c r="AG25" s="357" t="str">
        <f>IF(AND('MAPA DE RIESGOS'!$AP363="Muy Alta",'MAPA DE RIESGOS'!$AR363="Menor"),CONCATENATE("R",'MAPA DE RIESGOS'!$H363,"C",'MAPA DE RIESGOS'!$AF363),"")</f>
        <v/>
      </c>
      <c r="AH25" s="357" t="str">
        <f>IF(AND('MAPA DE RIESGOS'!$AP364="Muy Alta",'MAPA DE RIESGOS'!$AR364="Menor"),CONCATENATE("R",'MAPA DE RIESGOS'!$H364,"C",'MAPA DE RIESGOS'!$AF364),"")</f>
        <v/>
      </c>
      <c r="AI25" s="357" t="str">
        <f>IF(AND('MAPA DE RIESGOS'!$AP365="Muy Alta",'MAPA DE RIESGOS'!$AR365="Menor"),CONCATENATE("R",'MAPA DE RIESGOS'!$H365,"C",'MAPA DE RIESGOS'!$AF365),"")</f>
        <v/>
      </c>
      <c r="AJ25" s="357" t="str">
        <f>IF(AND('MAPA DE RIESGOS'!$AP366="Muy Alta",'MAPA DE RIESGOS'!$AR366="Menor"),CONCATENATE("R",'MAPA DE RIESGOS'!$H366,"C",'MAPA DE RIESGOS'!$AF366),"")</f>
        <v/>
      </c>
      <c r="AK25" s="357" t="str">
        <f>IF(AND('MAPA DE RIESGOS'!$AP367="Muy Alta",'MAPA DE RIESGOS'!$AR367="Menor"),CONCATENATE("R",'MAPA DE RIESGOS'!$H367,"C",'MAPA DE RIESGOS'!$AF367),"")</f>
        <v/>
      </c>
      <c r="AL25" s="357" t="str">
        <f>IF(AND('MAPA DE RIESGOS'!$AP368="Muy Alta",'MAPA DE RIESGOS'!$AR368="Menor"),CONCATENATE("R",'MAPA DE RIESGOS'!$H368,"C",'MAPA DE RIESGOS'!$AF368),"")</f>
        <v/>
      </c>
      <c r="AM25" s="357" t="str">
        <f>IF(AND('MAPA DE RIESGOS'!$AP369="Muy Alta",'MAPA DE RIESGOS'!$AR369="Menor"),CONCATENATE("R",'MAPA DE RIESGOS'!$H369,"C",'MAPA DE RIESGOS'!$AF369),"")</f>
        <v/>
      </c>
      <c r="AN25" s="357" t="str">
        <f>IF(AND('MAPA DE RIESGOS'!$AP370="Muy Alta",'MAPA DE RIESGOS'!$AR370="Menor"),CONCATENATE("R",'MAPA DE RIESGOS'!$H370,"C",'MAPA DE RIESGOS'!$AF370),"")</f>
        <v/>
      </c>
      <c r="AO25" s="357" t="str">
        <f>IF(AND('MAPA DE RIESGOS'!$AP371="Muy Alta",'MAPA DE RIESGOS'!$AR371="Menor"),CONCATENATE("R",'MAPA DE RIESGOS'!$H371,"C",'MAPA DE RIESGOS'!$AF371),"")</f>
        <v/>
      </c>
      <c r="AP25" s="357" t="str">
        <f>IF(AND('MAPA DE RIESGOS'!$AP372="Muy Alta",'MAPA DE RIESGOS'!$AR372="Menor"),CONCATENATE("R",'MAPA DE RIESGOS'!$H372,"C",'MAPA DE RIESGOS'!$AF372),"")</f>
        <v/>
      </c>
      <c r="AQ25" s="357" t="str">
        <f>IF(AND('MAPA DE RIESGOS'!$AP373="Muy Alta",'MAPA DE RIESGOS'!$AR373="Menor"),CONCATENATE("R",'MAPA DE RIESGOS'!$H373,"C",'MAPA DE RIESGOS'!$AF373),"")</f>
        <v/>
      </c>
      <c r="AR25" s="357" t="str">
        <f>IF(AND('MAPA DE RIESGOS'!$AP374="Muy Alta",'MAPA DE RIESGOS'!$AR374="Menor"),CONCATENATE("R",'MAPA DE RIESGOS'!$H374,"C",'MAPA DE RIESGOS'!$AF374),"")</f>
        <v/>
      </c>
      <c r="AS25" s="358" t="str">
        <f>IF(AND('MAPA DE RIESGOS'!$AP375="Muy Alta",'MAPA DE RIESGOS'!$AR375="Menor"),CONCATENATE("R",'MAPA DE RIESGOS'!$H375,"C",'MAPA DE RIESGOS'!$AF375),"")</f>
        <v/>
      </c>
      <c r="AT25" s="356" t="str">
        <f>IF(AND('MAPA DE RIESGOS'!$AP358="Muy Alta",'MAPA DE RIESGOS'!$AR358="Moderado"),CONCATENATE("R",'MAPA DE RIESGOS'!$H358,"C",'MAPA DE RIESGOS'!$AF358),"")</f>
        <v/>
      </c>
      <c r="AU25" s="357" t="str">
        <f>IF(AND('MAPA DE RIESGOS'!$AP359="Muy Alta",'MAPA DE RIESGOS'!$AR359="Moderado"),CONCATENATE("R",'MAPA DE RIESGOS'!$H359,"C",'MAPA DE RIESGOS'!$AF359),"")</f>
        <v/>
      </c>
      <c r="AV25" s="357" t="str">
        <f>IF(AND('MAPA DE RIESGOS'!$AP360="Muy Alta",'MAPA DE RIESGOS'!$AR360="Moderado"),CONCATENATE("R",'MAPA DE RIESGOS'!$H360,"C",'MAPA DE RIESGOS'!$AF360),"")</f>
        <v/>
      </c>
      <c r="AW25" s="357" t="str">
        <f>IF(AND('MAPA DE RIESGOS'!$AP361="Muy Alta",'MAPA DE RIESGOS'!$AR361="Moderado"),CONCATENATE("R",'MAPA DE RIESGOS'!$H361,"C",'MAPA DE RIESGOS'!$AF361),"")</f>
        <v/>
      </c>
      <c r="AX25" s="357" t="str">
        <f>IF(AND('MAPA DE RIESGOS'!$AP362="Muy Alta",'MAPA DE RIESGOS'!$AR362="Moderado"),CONCATENATE("R",'MAPA DE RIESGOS'!$H362,"C",'MAPA DE RIESGOS'!$AF362),"")</f>
        <v/>
      </c>
      <c r="AY25" s="357" t="str">
        <f>IF(AND('MAPA DE RIESGOS'!$AP363="Muy Alta",'MAPA DE RIESGOS'!$AR363="Moderado"),CONCATENATE("R",'MAPA DE RIESGOS'!$H363,"C",'MAPA DE RIESGOS'!$AF363),"")</f>
        <v/>
      </c>
      <c r="AZ25" s="357" t="str">
        <f>IF(AND('MAPA DE RIESGOS'!$AP364="Muy Alta",'MAPA DE RIESGOS'!$AR364="Moderado"),CONCATENATE("R",'MAPA DE RIESGOS'!$H364,"C",'MAPA DE RIESGOS'!$AF364),"")</f>
        <v/>
      </c>
      <c r="BA25" s="357" t="str">
        <f>IF(AND('MAPA DE RIESGOS'!$AP365="Muy Alta",'MAPA DE RIESGOS'!$AR365="Moderado"),CONCATENATE("R",'MAPA DE RIESGOS'!$H365,"C",'MAPA DE RIESGOS'!$AF365),"")</f>
        <v/>
      </c>
      <c r="BB25" s="357" t="str">
        <f>IF(AND('MAPA DE RIESGOS'!$AP366="Muy Alta",'MAPA DE RIESGOS'!$AR366="Moderado"),CONCATENATE("R",'MAPA DE RIESGOS'!$H366,"C",'MAPA DE RIESGOS'!$AF366),"")</f>
        <v/>
      </c>
      <c r="BC25" s="357" t="str">
        <f>IF(AND('MAPA DE RIESGOS'!$AP367="Muy Alta",'MAPA DE RIESGOS'!$AR367="Moderado"),CONCATENATE("R",'MAPA DE RIESGOS'!$H367,"C",'MAPA DE RIESGOS'!$AF367),"")</f>
        <v/>
      </c>
      <c r="BD25" s="357" t="str">
        <f>IF(AND('MAPA DE RIESGOS'!$AP368="Muy Alta",'MAPA DE RIESGOS'!$AR368="Moderado"),CONCATENATE("R",'MAPA DE RIESGOS'!$H368,"C",'MAPA DE RIESGOS'!$AF368),"")</f>
        <v/>
      </c>
      <c r="BE25" s="357" t="str">
        <f>IF(AND('MAPA DE RIESGOS'!$AP369="Muy Alta",'MAPA DE RIESGOS'!$AR369="Moderado"),CONCATENATE("R",'MAPA DE RIESGOS'!$H369,"C",'MAPA DE RIESGOS'!$AF369),"")</f>
        <v/>
      </c>
      <c r="BF25" s="357" t="str">
        <f>IF(AND('MAPA DE RIESGOS'!$AP370="Muy Alta",'MAPA DE RIESGOS'!$AR370="Moderado"),CONCATENATE("R",'MAPA DE RIESGOS'!$H370,"C",'MAPA DE RIESGOS'!$AF370),"")</f>
        <v/>
      </c>
      <c r="BG25" s="357" t="str">
        <f>IF(AND('MAPA DE RIESGOS'!$AP371="Muy Alta",'MAPA DE RIESGOS'!$AR371="Moderado"),CONCATENATE("R",'MAPA DE RIESGOS'!$H371,"C",'MAPA DE RIESGOS'!$AF371),"")</f>
        <v/>
      </c>
      <c r="BH25" s="357" t="str">
        <f>IF(AND('MAPA DE RIESGOS'!$AP372="Muy Alta",'MAPA DE RIESGOS'!$AR372="Moderado"),CONCATENATE("R",'MAPA DE RIESGOS'!$H372,"C",'MAPA DE RIESGOS'!$AF372),"")</f>
        <v/>
      </c>
      <c r="BI25" s="357" t="str">
        <f>IF(AND('MAPA DE RIESGOS'!$AP373="Muy Alta",'MAPA DE RIESGOS'!$AR373="Moderado"),CONCATENATE("R",'MAPA DE RIESGOS'!$H373,"C",'MAPA DE RIESGOS'!$AF373),"")</f>
        <v/>
      </c>
      <c r="BJ25" s="357" t="str">
        <f>IF(AND('MAPA DE RIESGOS'!$AP374="Muy Alta",'MAPA DE RIESGOS'!$AR374="Moderado"),CONCATENATE("R",'MAPA DE RIESGOS'!$H374,"C",'MAPA DE RIESGOS'!$AF374),"")</f>
        <v/>
      </c>
      <c r="BK25" s="358" t="str">
        <f>IF(AND('MAPA DE RIESGOS'!$AP375="Muy Alta",'MAPA DE RIESGOS'!$AR375="Moderado"),CONCATENATE("R",'MAPA DE RIESGOS'!$H375,"C",'MAPA DE RIESGOS'!$AF375),"")</f>
        <v/>
      </c>
      <c r="BL25" s="356" t="str">
        <f>IF(AND('MAPA DE RIESGOS'!$AP358="Muy Alta",'MAPA DE RIESGOS'!$AR358="Mayor"),CONCATENATE("R",'MAPA DE RIESGOS'!$H358,"C",'MAPA DE RIESGOS'!$AF358),"")</f>
        <v/>
      </c>
      <c r="BM25" s="357" t="str">
        <f>IF(AND('MAPA DE RIESGOS'!$AP359="Muy Alta",'MAPA DE RIESGOS'!$AR359="Mayor"),CONCATENATE("R",'MAPA DE RIESGOS'!$H359,"C",'MAPA DE RIESGOS'!$AF359),"")</f>
        <v/>
      </c>
      <c r="BN25" s="357" t="str">
        <f>IF(AND('MAPA DE RIESGOS'!$AP360="Muy Alta",'MAPA DE RIESGOS'!$AR360="Mayor"),CONCATENATE("R",'MAPA DE RIESGOS'!$H360,"C",'MAPA DE RIESGOS'!$AF360),"")</f>
        <v/>
      </c>
      <c r="BO25" s="357" t="str">
        <f>IF(AND('MAPA DE RIESGOS'!$AP361="Muy Alta",'MAPA DE RIESGOS'!$AR361="Mayor"),CONCATENATE("R",'MAPA DE RIESGOS'!$H361,"C",'MAPA DE RIESGOS'!$AF361),"")</f>
        <v/>
      </c>
      <c r="BP25" s="357" t="str">
        <f>IF(AND('MAPA DE RIESGOS'!$AP362="Muy Alta",'MAPA DE RIESGOS'!$AR362="Mayor"),CONCATENATE("R",'MAPA DE RIESGOS'!$H362,"C",'MAPA DE RIESGOS'!$AF362),"")</f>
        <v/>
      </c>
      <c r="BQ25" s="357" t="str">
        <f>IF(AND('MAPA DE RIESGOS'!$AP363="Muy Alta",'MAPA DE RIESGOS'!$AR363="Mayor"),CONCATENATE("R",'MAPA DE RIESGOS'!$H363,"C",'MAPA DE RIESGOS'!$AF363),"")</f>
        <v/>
      </c>
      <c r="BR25" s="357" t="str">
        <f>IF(AND('MAPA DE RIESGOS'!$AP364="Muy Alta",'MAPA DE RIESGOS'!$AR364="Mayor"),CONCATENATE("R",'MAPA DE RIESGOS'!$H364,"C",'MAPA DE RIESGOS'!$AF364),"")</f>
        <v/>
      </c>
      <c r="BS25" s="357" t="str">
        <f>IF(AND('MAPA DE RIESGOS'!$AP365="Muy Alta",'MAPA DE RIESGOS'!$AR365="Mayor"),CONCATENATE("R",'MAPA DE RIESGOS'!$H365,"C",'MAPA DE RIESGOS'!$AF365),"")</f>
        <v/>
      </c>
      <c r="BT25" s="357" t="str">
        <f>IF(AND('MAPA DE RIESGOS'!$AP366="Muy Alta",'MAPA DE RIESGOS'!$AR366="Mayor"),CONCATENATE("R",'MAPA DE RIESGOS'!$H366,"C",'MAPA DE RIESGOS'!$AF366),"")</f>
        <v/>
      </c>
      <c r="BU25" s="357" t="str">
        <f>IF(AND('MAPA DE RIESGOS'!$AP367="Muy Alta",'MAPA DE RIESGOS'!$AR367="Mayor"),CONCATENATE("R",'MAPA DE RIESGOS'!$H367,"C",'MAPA DE RIESGOS'!$AF367),"")</f>
        <v/>
      </c>
      <c r="BV25" s="357" t="str">
        <f>IF(AND('MAPA DE RIESGOS'!$AP368="Muy Alta",'MAPA DE RIESGOS'!$AR368="Mayor"),CONCATENATE("R",'MAPA DE RIESGOS'!$H368,"C",'MAPA DE RIESGOS'!$AF368),"")</f>
        <v/>
      </c>
      <c r="BW25" s="357" t="str">
        <f>IF(AND('MAPA DE RIESGOS'!$AP369="Muy Alta",'MAPA DE RIESGOS'!$AR369="Mayor"),CONCATENATE("R",'MAPA DE RIESGOS'!$H369,"C",'MAPA DE RIESGOS'!$AF369),"")</f>
        <v/>
      </c>
      <c r="BX25" s="357" t="str">
        <f>IF(AND('MAPA DE RIESGOS'!$AP370="Muy Alta",'MAPA DE RIESGOS'!$AR370="Mayor"),CONCATENATE("R",'MAPA DE RIESGOS'!$H370,"C",'MAPA DE RIESGOS'!$AF370),"")</f>
        <v/>
      </c>
      <c r="BY25" s="357" t="str">
        <f>IF(AND('MAPA DE RIESGOS'!$AP371="Muy Alta",'MAPA DE RIESGOS'!$AR371="Mayor"),CONCATENATE("R",'MAPA DE RIESGOS'!$H371,"C",'MAPA DE RIESGOS'!$AF371),"")</f>
        <v/>
      </c>
      <c r="BZ25" s="357" t="str">
        <f>IF(AND('MAPA DE RIESGOS'!$AP372="Muy Alta",'MAPA DE RIESGOS'!$AR372="Mayor"),CONCATENATE("R",'MAPA DE RIESGOS'!$H372,"C",'MAPA DE RIESGOS'!$AF372),"")</f>
        <v/>
      </c>
      <c r="CA25" s="357" t="str">
        <f>IF(AND('MAPA DE RIESGOS'!$AP373="Muy Alta",'MAPA DE RIESGOS'!$AR373="Mayor"),CONCATENATE("R",'MAPA DE RIESGOS'!$H373,"C",'MAPA DE RIESGOS'!$AF373),"")</f>
        <v/>
      </c>
      <c r="CB25" s="357" t="str">
        <f>IF(AND('MAPA DE RIESGOS'!$AP374="Muy Alta",'MAPA DE RIESGOS'!$AR374="Mayor"),CONCATENATE("R",'MAPA DE RIESGOS'!$H374,"C",'MAPA DE RIESGOS'!$AF374),"")</f>
        <v/>
      </c>
      <c r="CC25" s="358" t="str">
        <f>IF(AND('MAPA DE RIESGOS'!$AP375="Muy Alta",'MAPA DE RIESGOS'!$AR375="Mayor"),CONCATENATE("R",'MAPA DE RIESGOS'!$H375,"C",'MAPA DE RIESGOS'!$AF375),"")</f>
        <v/>
      </c>
      <c r="CD25" s="359" t="str">
        <f>IF(AND('MAPA DE RIESGOS'!$AP358="Muy Alta",'MAPA DE RIESGOS'!$AR358="Catastrófico"),CONCATENATE("R",'MAPA DE RIESGOS'!$H358,"C",'MAPA DE RIESGOS'!$AF358),"")</f>
        <v/>
      </c>
      <c r="CE25" s="359" t="str">
        <f>IF(AND('MAPA DE RIESGOS'!$AP359="Muy Alta",'MAPA DE RIESGOS'!$AR359="Catastrófico"),CONCATENATE("R",'MAPA DE RIESGOS'!$H359,"C",'MAPA DE RIESGOS'!$AF359),"")</f>
        <v/>
      </c>
      <c r="CF25" s="359" t="str">
        <f>IF(AND('MAPA DE RIESGOS'!$AP360="Muy Alta",'MAPA DE RIESGOS'!$AR360="Catastrófico"),CONCATENATE("R",'MAPA DE RIESGOS'!$H360,"C",'MAPA DE RIESGOS'!$AF360),"")</f>
        <v/>
      </c>
      <c r="CG25" s="359" t="str">
        <f>IF(AND('MAPA DE RIESGOS'!$AP361="Muy Alta",'MAPA DE RIESGOS'!$AR361="Catastrófico"),CONCATENATE("R",'MAPA DE RIESGOS'!$H361,"C",'MAPA DE RIESGOS'!$AF361),"")</f>
        <v/>
      </c>
      <c r="CH25" s="359" t="str">
        <f>IF(AND('MAPA DE RIESGOS'!$AP362="Muy Alta",'MAPA DE RIESGOS'!$AR362="Catastrófico"),CONCATENATE("R",'MAPA DE RIESGOS'!$H362,"C",'MAPA DE RIESGOS'!$AF362),"")</f>
        <v/>
      </c>
      <c r="CI25" s="359" t="str">
        <f>IF(AND('MAPA DE RIESGOS'!$AP363="Muy Alta",'MAPA DE RIESGOS'!$AR363="Catastrófico"),CONCATENATE("R",'MAPA DE RIESGOS'!$H363,"C",'MAPA DE RIESGOS'!$AF363),"")</f>
        <v/>
      </c>
      <c r="CJ25" s="359" t="str">
        <f>IF(AND('MAPA DE RIESGOS'!$AP364="Muy Alta",'MAPA DE RIESGOS'!$AR364="Catastrófico"),CONCATENATE("R",'MAPA DE RIESGOS'!$H364,"C",'MAPA DE RIESGOS'!$AF364),"")</f>
        <v/>
      </c>
      <c r="CK25" s="359" t="str">
        <f>IF(AND('MAPA DE RIESGOS'!$AP365="Muy Alta",'MAPA DE RIESGOS'!$AR365="Catastrófico"),CONCATENATE("R",'MAPA DE RIESGOS'!$H365,"C",'MAPA DE RIESGOS'!$AF365),"")</f>
        <v/>
      </c>
      <c r="CL25" s="359" t="str">
        <f>IF(AND('MAPA DE RIESGOS'!$AP366="Muy Alta",'MAPA DE RIESGOS'!$AR366="Catastrófico"),CONCATENATE("R",'MAPA DE RIESGOS'!$H366,"C",'MAPA DE RIESGOS'!$AF366),"")</f>
        <v/>
      </c>
      <c r="CM25" s="359" t="str">
        <f>IF(AND('MAPA DE RIESGOS'!$AP367="Muy Alta",'MAPA DE RIESGOS'!$AR367="Catastrófico"),CONCATENATE("R",'MAPA DE RIESGOS'!$H367,"C",'MAPA DE RIESGOS'!$AF367),"")</f>
        <v/>
      </c>
      <c r="CN25" s="359" t="str">
        <f>IF(AND('MAPA DE RIESGOS'!$AP368="Muy Alta",'MAPA DE RIESGOS'!$AR368="Catastrófico"),CONCATENATE("R",'MAPA DE RIESGOS'!$H368,"C",'MAPA DE RIESGOS'!$AF368),"")</f>
        <v/>
      </c>
      <c r="CO25" s="359" t="str">
        <f>IF(AND('MAPA DE RIESGOS'!$AP369="Muy Alta",'MAPA DE RIESGOS'!$AR369="Catastrófico"),CONCATENATE("R",'MAPA DE RIESGOS'!$H369,"C",'MAPA DE RIESGOS'!$AF369),"")</f>
        <v/>
      </c>
      <c r="CP25" s="359" t="str">
        <f>IF(AND('MAPA DE RIESGOS'!$AP370="Muy Alta",'MAPA DE RIESGOS'!$AR370="Catastrófico"),CONCATENATE("R",'MAPA DE RIESGOS'!$H370,"C",'MAPA DE RIESGOS'!$AF370),"")</f>
        <v/>
      </c>
      <c r="CQ25" s="359" t="str">
        <f>IF(AND('MAPA DE RIESGOS'!$AP371="Muy Alta",'MAPA DE RIESGOS'!$AR371="Catastrófico"),CONCATENATE("R",'MAPA DE RIESGOS'!$H371,"C",'MAPA DE RIESGOS'!$AF371),"")</f>
        <v/>
      </c>
      <c r="CR25" s="359" t="str">
        <f>IF(AND('MAPA DE RIESGOS'!$AP372="Muy Alta",'MAPA DE RIESGOS'!$AR372="Catastrófico"),CONCATENATE("R",'MAPA DE RIESGOS'!$H372,"C",'MAPA DE RIESGOS'!$AF372),"")</f>
        <v/>
      </c>
      <c r="CS25" s="359" t="str">
        <f>IF(AND('MAPA DE RIESGOS'!$AP373="Muy Alta",'MAPA DE RIESGOS'!$AR373="Catastrófico"),CONCATENATE("R",'MAPA DE RIESGOS'!$H373,"C",'MAPA DE RIESGOS'!$AF373),"")</f>
        <v/>
      </c>
      <c r="CT25" s="359" t="str">
        <f>IF(AND('MAPA DE RIESGOS'!$AP374="Muy Alta",'MAPA DE RIESGOS'!$AR374="Catastrófico"),CONCATENATE("R",'MAPA DE RIESGOS'!$H374,"C",'MAPA DE RIESGOS'!$AF374),"")</f>
        <v/>
      </c>
      <c r="CU25" s="360" t="str">
        <f>IF(AND('MAPA DE RIESGOS'!$AP375="Muy Alta",'MAPA DE RIESGOS'!$AR375="Catastrófico"),CONCATENATE("R",'MAPA DE RIESGOS'!$H375,"C",'MAPA DE RIESGOS'!$AF375),"")</f>
        <v/>
      </c>
      <c r="CV25" s="67"/>
      <c r="CW25" s="750"/>
      <c r="CX25" s="751"/>
      <c r="CY25" s="751"/>
      <c r="CZ25" s="751"/>
      <c r="DA25" s="751"/>
      <c r="DB25" s="752"/>
    </row>
    <row r="26" spans="2:106" ht="32.5" customHeight="1">
      <c r="B26" s="770"/>
      <c r="C26" s="770"/>
      <c r="D26" s="771"/>
      <c r="E26" s="741"/>
      <c r="F26" s="742"/>
      <c r="G26" s="742"/>
      <c r="H26" s="742"/>
      <c r="I26" s="743"/>
      <c r="J26" s="356" t="str">
        <f>IF(AND('MAPA DE RIESGOS'!$AP376="Muy Alta",'MAPA DE RIESGOS'!$AR376="Leve"),CONCATENATE("R",'MAPA DE RIESGOS'!$H376,"C",'MAPA DE RIESGOS'!$AF376),"")</f>
        <v/>
      </c>
      <c r="K26" s="357" t="str">
        <f>IF(AND('MAPA DE RIESGOS'!$AP377="Muy Alta",'MAPA DE RIESGOS'!$AR377="Leve"),CONCATENATE("R",'MAPA DE RIESGOS'!$H377,"C",'MAPA DE RIESGOS'!$AF377),"")</f>
        <v/>
      </c>
      <c r="L26" s="357" t="str">
        <f>IF(AND('MAPA DE RIESGOS'!$AP378="Muy Alta",'MAPA DE RIESGOS'!$AR378="Leve"),CONCATENATE("R",'MAPA DE RIESGOS'!$H378,"C",'MAPA DE RIESGOS'!$AF378),"")</f>
        <v/>
      </c>
      <c r="M26" s="357" t="str">
        <f>IF(AND('MAPA DE RIESGOS'!$AP379="Muy Alta",'MAPA DE RIESGOS'!$AR379="Leve"),CONCATENATE("R",'MAPA DE RIESGOS'!$H379,"C",'MAPA DE RIESGOS'!$AF379),"")</f>
        <v/>
      </c>
      <c r="N26" s="357" t="str">
        <f>IF(AND('MAPA DE RIESGOS'!$AP380="Muy Alta",'MAPA DE RIESGOS'!$AR380="Leve"),CONCATENATE("R",'MAPA DE RIESGOS'!$H380,"C",'MAPA DE RIESGOS'!$AF380),"")</f>
        <v/>
      </c>
      <c r="O26" s="357" t="str">
        <f>IF(AND('MAPA DE RIESGOS'!$AP381="Muy Alta",'MAPA DE RIESGOS'!$AR381="Leve"),CONCATENATE("R",'MAPA DE RIESGOS'!$H381,"C",'MAPA DE RIESGOS'!$AF381),"")</f>
        <v/>
      </c>
      <c r="P26" s="357" t="str">
        <f>IF(AND('MAPA DE RIESGOS'!$AP382="Muy Alta",'MAPA DE RIESGOS'!$AR382="Leve"),CONCATENATE("R",'MAPA DE RIESGOS'!$H382,"C",'MAPA DE RIESGOS'!$AF382),"")</f>
        <v/>
      </c>
      <c r="Q26" s="357" t="str">
        <f>IF(AND('MAPA DE RIESGOS'!$AP383="Muy Alta",'MAPA DE RIESGOS'!$AR383="Leve"),CONCATENATE("R",'MAPA DE RIESGOS'!$H383,"C",'MAPA DE RIESGOS'!$AF383),"")</f>
        <v/>
      </c>
      <c r="R26" s="357" t="str">
        <f>IF(AND('MAPA DE RIESGOS'!$AP384="Muy Alta",'MAPA DE RIESGOS'!$AR384="Leve"),CONCATENATE("R",'MAPA DE RIESGOS'!$H384,"C",'MAPA DE RIESGOS'!$AF384),"")</f>
        <v/>
      </c>
      <c r="S26" s="357" t="str">
        <f>IF(AND('MAPA DE RIESGOS'!$AP385="Muy Alta",'MAPA DE RIESGOS'!$AR385="Leve"),CONCATENATE("R",'MAPA DE RIESGOS'!$H385,"C",'MAPA DE RIESGOS'!$AF385),"")</f>
        <v/>
      </c>
      <c r="T26" s="357" t="str">
        <f>IF(AND('MAPA DE RIESGOS'!$AP386="Muy Alta",'MAPA DE RIESGOS'!$AR386="Leve"),CONCATENATE("R",'MAPA DE RIESGOS'!$H386,"C",'MAPA DE RIESGOS'!$AF386),"")</f>
        <v/>
      </c>
      <c r="U26" s="357" t="str">
        <f>IF(AND('MAPA DE RIESGOS'!$AP387="Muy Alta",'MAPA DE RIESGOS'!$AR387="Leve"),CONCATENATE("R",'MAPA DE RIESGOS'!$H387,"C",'MAPA DE RIESGOS'!$AF387),"")</f>
        <v/>
      </c>
      <c r="V26" s="357" t="str">
        <f>IF(AND('MAPA DE RIESGOS'!$AP388="Muy Alta",'MAPA DE RIESGOS'!$AR388="Leve"),CONCATENATE("R",'MAPA DE RIESGOS'!$H388,"C",'MAPA DE RIESGOS'!$AF388),"")</f>
        <v/>
      </c>
      <c r="W26" s="357" t="str">
        <f>IF(AND('MAPA DE RIESGOS'!$AP389="Muy Alta",'MAPA DE RIESGOS'!$AR389="Leve"),CONCATENATE("R",'MAPA DE RIESGOS'!$H389,"C",'MAPA DE RIESGOS'!$AF389),"")</f>
        <v/>
      </c>
      <c r="X26" s="357" t="str">
        <f>IF(AND('MAPA DE RIESGOS'!$AP390="Muy Alta",'MAPA DE RIESGOS'!$AR390="Leve"),CONCATENATE("R",'MAPA DE RIESGOS'!$H390,"C",'MAPA DE RIESGOS'!$AF390),"")</f>
        <v/>
      </c>
      <c r="Y26" s="357" t="str">
        <f>IF(AND('MAPA DE RIESGOS'!$AP391="Muy Alta",'MAPA DE RIESGOS'!$AR391="Leve"),CONCATENATE("R",'MAPA DE RIESGOS'!$H391,"C",'MAPA DE RIESGOS'!$AF391),"")</f>
        <v/>
      </c>
      <c r="Z26" s="357" t="str">
        <f>IF(AND('MAPA DE RIESGOS'!$AP392="Muy Alta",'MAPA DE RIESGOS'!$AR392="Leve"),CONCATENATE("R",'MAPA DE RIESGOS'!$H392,"C",'MAPA DE RIESGOS'!$AF392),"")</f>
        <v/>
      </c>
      <c r="AA26" s="358" t="str">
        <f>IF(AND('MAPA DE RIESGOS'!$AP393="Muy Alta",'MAPA DE RIESGOS'!$AR393="Leve"),CONCATENATE("R",'MAPA DE RIESGOS'!$H393,"C",'MAPA DE RIESGOS'!$AF393),"")</f>
        <v/>
      </c>
      <c r="AB26" s="356" t="str">
        <f>IF(AND('MAPA DE RIESGOS'!$AP376="Muy Alta",'MAPA DE RIESGOS'!$AR376="Menor"),CONCATENATE("R",'MAPA DE RIESGOS'!$H376,"C",'MAPA DE RIESGOS'!$AF376),"")</f>
        <v/>
      </c>
      <c r="AC26" s="357" t="str">
        <f>IF(AND('MAPA DE RIESGOS'!$AP377="Muy Alta",'MAPA DE RIESGOS'!$AR377="Menor"),CONCATENATE("R",'MAPA DE RIESGOS'!$H377,"C",'MAPA DE RIESGOS'!$AF377),"")</f>
        <v/>
      </c>
      <c r="AD26" s="357" t="str">
        <f>IF(AND('MAPA DE RIESGOS'!$AP378="Muy Alta",'MAPA DE RIESGOS'!$AR378="Menor"),CONCATENATE("R",'MAPA DE RIESGOS'!$H378,"C",'MAPA DE RIESGOS'!$AF378),"")</f>
        <v/>
      </c>
      <c r="AE26" s="357" t="str">
        <f>IF(AND('MAPA DE RIESGOS'!$AP379="Muy Alta",'MAPA DE RIESGOS'!$AR379="Menor"),CONCATENATE("R",'MAPA DE RIESGOS'!$H379,"C",'MAPA DE RIESGOS'!$AF379),"")</f>
        <v/>
      </c>
      <c r="AF26" s="357" t="str">
        <f>IF(AND('MAPA DE RIESGOS'!$AP380="Muy Alta",'MAPA DE RIESGOS'!$AR380="Menor"),CONCATENATE("R",'MAPA DE RIESGOS'!$H380,"C",'MAPA DE RIESGOS'!$AF380),"")</f>
        <v/>
      </c>
      <c r="AG26" s="357" t="str">
        <f>IF(AND('MAPA DE RIESGOS'!$AP381="Muy Alta",'MAPA DE RIESGOS'!$AR381="Menor"),CONCATENATE("R",'MAPA DE RIESGOS'!$H381,"C",'MAPA DE RIESGOS'!$AF381),"")</f>
        <v/>
      </c>
      <c r="AH26" s="357" t="str">
        <f>IF(AND('MAPA DE RIESGOS'!$AP382="Muy Alta",'MAPA DE RIESGOS'!$AR382="Menor"),CONCATENATE("R",'MAPA DE RIESGOS'!$H382,"C",'MAPA DE RIESGOS'!$AF382),"")</f>
        <v/>
      </c>
      <c r="AI26" s="357" t="str">
        <f>IF(AND('MAPA DE RIESGOS'!$AP383="Muy Alta",'MAPA DE RIESGOS'!$AR383="Menor"),CONCATENATE("R",'MAPA DE RIESGOS'!$H383,"C",'MAPA DE RIESGOS'!$AF383),"")</f>
        <v/>
      </c>
      <c r="AJ26" s="357" t="str">
        <f>IF(AND('MAPA DE RIESGOS'!$AP384="Muy Alta",'MAPA DE RIESGOS'!$AR384="Menor"),CONCATENATE("R",'MAPA DE RIESGOS'!$H384,"C",'MAPA DE RIESGOS'!$AF384),"")</f>
        <v/>
      </c>
      <c r="AK26" s="357" t="str">
        <f>IF(AND('MAPA DE RIESGOS'!$AP385="Muy Alta",'MAPA DE RIESGOS'!$AR385="Menor"),CONCATENATE("R",'MAPA DE RIESGOS'!$H385,"C",'MAPA DE RIESGOS'!$AF385),"")</f>
        <v/>
      </c>
      <c r="AL26" s="357" t="str">
        <f>IF(AND('MAPA DE RIESGOS'!$AP386="Muy Alta",'MAPA DE RIESGOS'!$AR386="Menor"),CONCATENATE("R",'MAPA DE RIESGOS'!$H386,"C",'MAPA DE RIESGOS'!$AF386),"")</f>
        <v/>
      </c>
      <c r="AM26" s="357" t="str">
        <f>IF(AND('MAPA DE RIESGOS'!$AP387="Muy Alta",'MAPA DE RIESGOS'!$AR387="Menor"),CONCATENATE("R",'MAPA DE RIESGOS'!$H387,"C",'MAPA DE RIESGOS'!$AF387),"")</f>
        <v/>
      </c>
      <c r="AN26" s="357" t="str">
        <f>IF(AND('MAPA DE RIESGOS'!$AP388="Muy Alta",'MAPA DE RIESGOS'!$AR388="Menor"),CONCATENATE("R",'MAPA DE RIESGOS'!$H388,"C",'MAPA DE RIESGOS'!$AF388),"")</f>
        <v/>
      </c>
      <c r="AO26" s="357" t="str">
        <f>IF(AND('MAPA DE RIESGOS'!$AP389="Muy Alta",'MAPA DE RIESGOS'!$AR389="Menor"),CONCATENATE("R",'MAPA DE RIESGOS'!$H389,"C",'MAPA DE RIESGOS'!$AF389),"")</f>
        <v/>
      </c>
      <c r="AP26" s="357" t="str">
        <f>IF(AND('MAPA DE RIESGOS'!$AP390="Muy Alta",'MAPA DE RIESGOS'!$AR390="Menor"),CONCATENATE("R",'MAPA DE RIESGOS'!$H390,"C",'MAPA DE RIESGOS'!$AF390),"")</f>
        <v/>
      </c>
      <c r="AQ26" s="357" t="str">
        <f>IF(AND('MAPA DE RIESGOS'!$AP391="Muy Alta",'MAPA DE RIESGOS'!$AR391="Menor"),CONCATENATE("R",'MAPA DE RIESGOS'!$H391,"C",'MAPA DE RIESGOS'!$AF391),"")</f>
        <v/>
      </c>
      <c r="AR26" s="357" t="str">
        <f>IF(AND('MAPA DE RIESGOS'!$AP392="Muy Alta",'MAPA DE RIESGOS'!$AR392="Menor"),CONCATENATE("R",'MAPA DE RIESGOS'!$H392,"C",'MAPA DE RIESGOS'!$AF392),"")</f>
        <v/>
      </c>
      <c r="AS26" s="358" t="str">
        <f>IF(AND('MAPA DE RIESGOS'!$AP393="Muy Alta",'MAPA DE RIESGOS'!$AR393="Menor"),CONCATENATE("R",'MAPA DE RIESGOS'!$H393,"C",'MAPA DE RIESGOS'!$AF393),"")</f>
        <v/>
      </c>
      <c r="AT26" s="356" t="str">
        <f>IF(AND('MAPA DE RIESGOS'!$AP376="Muy Alta",'MAPA DE RIESGOS'!$AR376="Moderado"),CONCATENATE("R",'MAPA DE RIESGOS'!$H376,"C",'MAPA DE RIESGOS'!$AF376),"")</f>
        <v/>
      </c>
      <c r="AU26" s="357" t="str">
        <f>IF(AND('MAPA DE RIESGOS'!$AP377="Muy Alta",'MAPA DE RIESGOS'!$AR377="Moderado"),CONCATENATE("R",'MAPA DE RIESGOS'!$H377,"C",'MAPA DE RIESGOS'!$AF377),"")</f>
        <v/>
      </c>
      <c r="AV26" s="357" t="str">
        <f>IF(AND('MAPA DE RIESGOS'!$AP378="Muy Alta",'MAPA DE RIESGOS'!$AR378="Moderado"),CONCATENATE("R",'MAPA DE RIESGOS'!$H378,"C",'MAPA DE RIESGOS'!$AF378),"")</f>
        <v/>
      </c>
      <c r="AW26" s="357" t="str">
        <f>IF(AND('MAPA DE RIESGOS'!$AP379="Muy Alta",'MAPA DE RIESGOS'!$AR379="Moderado"),CONCATENATE("R",'MAPA DE RIESGOS'!$H379,"C",'MAPA DE RIESGOS'!$AF379),"")</f>
        <v/>
      </c>
      <c r="AX26" s="357" t="str">
        <f>IF(AND('MAPA DE RIESGOS'!$AP380="Muy Alta",'MAPA DE RIESGOS'!$AR380="Moderado"),CONCATENATE("R",'MAPA DE RIESGOS'!$H380,"C",'MAPA DE RIESGOS'!$AF380),"")</f>
        <v/>
      </c>
      <c r="AY26" s="357" t="str">
        <f>IF(AND('MAPA DE RIESGOS'!$AP381="Muy Alta",'MAPA DE RIESGOS'!$AR381="Moderado"),CONCATENATE("R",'MAPA DE RIESGOS'!$H381,"C",'MAPA DE RIESGOS'!$AF381),"")</f>
        <v/>
      </c>
      <c r="AZ26" s="357" t="str">
        <f>IF(AND('MAPA DE RIESGOS'!$AP382="Muy Alta",'MAPA DE RIESGOS'!$AR382="Moderado"),CONCATENATE("R",'MAPA DE RIESGOS'!$H382,"C",'MAPA DE RIESGOS'!$AF382),"")</f>
        <v/>
      </c>
      <c r="BA26" s="357" t="str">
        <f>IF(AND('MAPA DE RIESGOS'!$AP383="Muy Alta",'MAPA DE RIESGOS'!$AR383="Moderado"),CONCATENATE("R",'MAPA DE RIESGOS'!$H383,"C",'MAPA DE RIESGOS'!$AF383),"")</f>
        <v/>
      </c>
      <c r="BB26" s="357" t="str">
        <f>IF(AND('MAPA DE RIESGOS'!$AP384="Muy Alta",'MAPA DE RIESGOS'!$AR384="Moderado"),CONCATENATE("R",'MAPA DE RIESGOS'!$H384,"C",'MAPA DE RIESGOS'!$AF384),"")</f>
        <v/>
      </c>
      <c r="BC26" s="357" t="str">
        <f>IF(AND('MAPA DE RIESGOS'!$AP385="Muy Alta",'MAPA DE RIESGOS'!$AR385="Moderado"),CONCATENATE("R",'MAPA DE RIESGOS'!$H385,"C",'MAPA DE RIESGOS'!$AF385),"")</f>
        <v/>
      </c>
      <c r="BD26" s="357" t="str">
        <f>IF(AND('MAPA DE RIESGOS'!$AP386="Muy Alta",'MAPA DE RIESGOS'!$AR386="Moderado"),CONCATENATE("R",'MAPA DE RIESGOS'!$H386,"C",'MAPA DE RIESGOS'!$AF386),"")</f>
        <v/>
      </c>
      <c r="BE26" s="357" t="str">
        <f>IF(AND('MAPA DE RIESGOS'!$AP387="Muy Alta",'MAPA DE RIESGOS'!$AR387="Moderado"),CONCATENATE("R",'MAPA DE RIESGOS'!$H387,"C",'MAPA DE RIESGOS'!$AF387),"")</f>
        <v/>
      </c>
      <c r="BF26" s="357" t="str">
        <f>IF(AND('MAPA DE RIESGOS'!$AP388="Muy Alta",'MAPA DE RIESGOS'!$AR388="Moderado"),CONCATENATE("R",'MAPA DE RIESGOS'!$H388,"C",'MAPA DE RIESGOS'!$AF388),"")</f>
        <v/>
      </c>
      <c r="BG26" s="357" t="str">
        <f>IF(AND('MAPA DE RIESGOS'!$AP389="Muy Alta",'MAPA DE RIESGOS'!$AR389="Moderado"),CONCATENATE("R",'MAPA DE RIESGOS'!$H389,"C",'MAPA DE RIESGOS'!$AF389),"")</f>
        <v/>
      </c>
      <c r="BH26" s="357" t="str">
        <f>IF(AND('MAPA DE RIESGOS'!$AP390="Muy Alta",'MAPA DE RIESGOS'!$AR390="Moderado"),CONCATENATE("R",'MAPA DE RIESGOS'!$H390,"C",'MAPA DE RIESGOS'!$AF390),"")</f>
        <v/>
      </c>
      <c r="BI26" s="357" t="str">
        <f>IF(AND('MAPA DE RIESGOS'!$AP391="Muy Alta",'MAPA DE RIESGOS'!$AR391="Moderado"),CONCATENATE("R",'MAPA DE RIESGOS'!$H391,"C",'MAPA DE RIESGOS'!$AF391),"")</f>
        <v/>
      </c>
      <c r="BJ26" s="357" t="str">
        <f>IF(AND('MAPA DE RIESGOS'!$AP392="Muy Alta",'MAPA DE RIESGOS'!$AR392="Moderado"),CONCATENATE("R",'MAPA DE RIESGOS'!$H392,"C",'MAPA DE RIESGOS'!$AF392),"")</f>
        <v/>
      </c>
      <c r="BK26" s="358" t="str">
        <f>IF(AND('MAPA DE RIESGOS'!$AP393="Muy Alta",'MAPA DE RIESGOS'!$AR393="Moderado"),CONCATENATE("R",'MAPA DE RIESGOS'!$H393,"C",'MAPA DE RIESGOS'!$AF393),"")</f>
        <v/>
      </c>
      <c r="BL26" s="356" t="str">
        <f>IF(AND('MAPA DE RIESGOS'!$AP376="Muy Alta",'MAPA DE RIESGOS'!$AR376="Mayor"),CONCATENATE("R",'MAPA DE RIESGOS'!$H376,"C",'MAPA DE RIESGOS'!$AF376),"")</f>
        <v/>
      </c>
      <c r="BM26" s="357" t="str">
        <f>IF(AND('MAPA DE RIESGOS'!$AP377="Muy Alta",'MAPA DE RIESGOS'!$AR377="Mayor"),CONCATENATE("R",'MAPA DE RIESGOS'!$H377,"C",'MAPA DE RIESGOS'!$AF377),"")</f>
        <v/>
      </c>
      <c r="BN26" s="357" t="str">
        <f>IF(AND('MAPA DE RIESGOS'!$AP378="Muy Alta",'MAPA DE RIESGOS'!$AR378="Mayor"),CONCATENATE("R",'MAPA DE RIESGOS'!$H378,"C",'MAPA DE RIESGOS'!$AF378),"")</f>
        <v/>
      </c>
      <c r="BO26" s="357" t="str">
        <f>IF(AND('MAPA DE RIESGOS'!$AP379="Muy Alta",'MAPA DE RIESGOS'!$AR379="Mayor"),CONCATENATE("R",'MAPA DE RIESGOS'!$H379,"C",'MAPA DE RIESGOS'!$AF379),"")</f>
        <v/>
      </c>
      <c r="BP26" s="357" t="str">
        <f>IF(AND('MAPA DE RIESGOS'!$AP380="Muy Alta",'MAPA DE RIESGOS'!$AR380="Mayor"),CONCATENATE("R",'MAPA DE RIESGOS'!$H380,"C",'MAPA DE RIESGOS'!$AF380),"")</f>
        <v/>
      </c>
      <c r="BQ26" s="357" t="str">
        <f>IF(AND('MAPA DE RIESGOS'!$AP381="Muy Alta",'MAPA DE RIESGOS'!$AR381="Mayor"),CONCATENATE("R",'MAPA DE RIESGOS'!$H381,"C",'MAPA DE RIESGOS'!$AF381),"")</f>
        <v/>
      </c>
      <c r="BR26" s="357" t="str">
        <f>IF(AND('MAPA DE RIESGOS'!$AP382="Muy Alta",'MAPA DE RIESGOS'!$AR382="Mayor"),CONCATENATE("R",'MAPA DE RIESGOS'!$H382,"C",'MAPA DE RIESGOS'!$AF382),"")</f>
        <v/>
      </c>
      <c r="BS26" s="357" t="str">
        <f>IF(AND('MAPA DE RIESGOS'!$AP383="Muy Alta",'MAPA DE RIESGOS'!$AR383="Mayor"),CONCATENATE("R",'MAPA DE RIESGOS'!$H383,"C",'MAPA DE RIESGOS'!$AF383),"")</f>
        <v/>
      </c>
      <c r="BT26" s="357" t="str">
        <f>IF(AND('MAPA DE RIESGOS'!$AP384="Muy Alta",'MAPA DE RIESGOS'!$AR384="Mayor"),CONCATENATE("R",'MAPA DE RIESGOS'!$H384,"C",'MAPA DE RIESGOS'!$AF384),"")</f>
        <v/>
      </c>
      <c r="BU26" s="357" t="str">
        <f>IF(AND('MAPA DE RIESGOS'!$AP385="Muy Alta",'MAPA DE RIESGOS'!$AR385="Mayor"),CONCATENATE("R",'MAPA DE RIESGOS'!$H385,"C",'MAPA DE RIESGOS'!$AF385),"")</f>
        <v/>
      </c>
      <c r="BV26" s="357" t="str">
        <f>IF(AND('MAPA DE RIESGOS'!$AP386="Muy Alta",'MAPA DE RIESGOS'!$AR386="Mayor"),CONCATENATE("R",'MAPA DE RIESGOS'!$H386,"C",'MAPA DE RIESGOS'!$AF386),"")</f>
        <v/>
      </c>
      <c r="BW26" s="357" t="str">
        <f>IF(AND('MAPA DE RIESGOS'!$AP387="Muy Alta",'MAPA DE RIESGOS'!$AR387="Mayor"),CONCATENATE("R",'MAPA DE RIESGOS'!$H387,"C",'MAPA DE RIESGOS'!$AF387),"")</f>
        <v/>
      </c>
      <c r="BX26" s="357" t="str">
        <f>IF(AND('MAPA DE RIESGOS'!$AP388="Muy Alta",'MAPA DE RIESGOS'!$AR388="Mayor"),CONCATENATE("R",'MAPA DE RIESGOS'!$H388,"C",'MAPA DE RIESGOS'!$AF388),"")</f>
        <v/>
      </c>
      <c r="BY26" s="357" t="str">
        <f>IF(AND('MAPA DE RIESGOS'!$AP389="Muy Alta",'MAPA DE RIESGOS'!$AR389="Mayor"),CONCATENATE("R",'MAPA DE RIESGOS'!$H389,"C",'MAPA DE RIESGOS'!$AF389),"")</f>
        <v/>
      </c>
      <c r="BZ26" s="357" t="str">
        <f>IF(AND('MAPA DE RIESGOS'!$AP390="Muy Alta",'MAPA DE RIESGOS'!$AR390="Mayor"),CONCATENATE("R",'MAPA DE RIESGOS'!$H390,"C",'MAPA DE RIESGOS'!$AF390),"")</f>
        <v/>
      </c>
      <c r="CA26" s="357" t="str">
        <f>IF(AND('MAPA DE RIESGOS'!$AP391="Muy Alta",'MAPA DE RIESGOS'!$AR391="Mayor"),CONCATENATE("R",'MAPA DE RIESGOS'!$H391,"C",'MAPA DE RIESGOS'!$AF391),"")</f>
        <v/>
      </c>
      <c r="CB26" s="357" t="str">
        <f>IF(AND('MAPA DE RIESGOS'!$AP392="Muy Alta",'MAPA DE RIESGOS'!$AR392="Mayor"),CONCATENATE("R",'MAPA DE RIESGOS'!$H392,"C",'MAPA DE RIESGOS'!$AF392),"")</f>
        <v/>
      </c>
      <c r="CC26" s="358" t="str">
        <f>IF(AND('MAPA DE RIESGOS'!$AP393="Muy Alta",'MAPA DE RIESGOS'!$AR393="Mayor"),CONCATENATE("R",'MAPA DE RIESGOS'!$H393,"C",'MAPA DE RIESGOS'!$AF393),"")</f>
        <v/>
      </c>
      <c r="CD26" s="359" t="str">
        <f>IF(AND('MAPA DE RIESGOS'!$AP376="Muy Alta",'MAPA DE RIESGOS'!$AR376="Catastrófico"),CONCATENATE("R",'MAPA DE RIESGOS'!$H376,"C",'MAPA DE RIESGOS'!$AF376),"")</f>
        <v/>
      </c>
      <c r="CE26" s="359" t="str">
        <f>IF(AND('MAPA DE RIESGOS'!$AP377="Muy Alta",'MAPA DE RIESGOS'!$AR377="Catastrófico"),CONCATENATE("R",'MAPA DE RIESGOS'!$H377,"C",'MAPA DE RIESGOS'!$AF377),"")</f>
        <v/>
      </c>
      <c r="CF26" s="359" t="str">
        <f>IF(AND('MAPA DE RIESGOS'!$AP378="Muy Alta",'MAPA DE RIESGOS'!$AR378="Catastrófico"),CONCATENATE("R",'MAPA DE RIESGOS'!$H378,"C",'MAPA DE RIESGOS'!$AF378),"")</f>
        <v/>
      </c>
      <c r="CG26" s="359" t="str">
        <f>IF(AND('MAPA DE RIESGOS'!$AP379="Muy Alta",'MAPA DE RIESGOS'!$AR379="Catastrófico"),CONCATENATE("R",'MAPA DE RIESGOS'!$H379,"C",'MAPA DE RIESGOS'!$AF379),"")</f>
        <v/>
      </c>
      <c r="CH26" s="359" t="str">
        <f>IF(AND('MAPA DE RIESGOS'!$AP380="Muy Alta",'MAPA DE RIESGOS'!$AR380="Catastrófico"),CONCATENATE("R",'MAPA DE RIESGOS'!$H380,"C",'MAPA DE RIESGOS'!$AF380),"")</f>
        <v/>
      </c>
      <c r="CI26" s="359" t="str">
        <f>IF(AND('MAPA DE RIESGOS'!$AP381="Muy Alta",'MAPA DE RIESGOS'!$AR381="Catastrófico"),CONCATENATE("R",'MAPA DE RIESGOS'!$H381,"C",'MAPA DE RIESGOS'!$AF381),"")</f>
        <v/>
      </c>
      <c r="CJ26" s="359" t="str">
        <f>IF(AND('MAPA DE RIESGOS'!$AP382="Muy Alta",'MAPA DE RIESGOS'!$AR382="Catastrófico"),CONCATENATE("R",'MAPA DE RIESGOS'!$H382,"C",'MAPA DE RIESGOS'!$AF382),"")</f>
        <v/>
      </c>
      <c r="CK26" s="359" t="str">
        <f>IF(AND('MAPA DE RIESGOS'!$AP383="Muy Alta",'MAPA DE RIESGOS'!$AR383="Catastrófico"),CONCATENATE("R",'MAPA DE RIESGOS'!$H383,"C",'MAPA DE RIESGOS'!$AF383),"")</f>
        <v/>
      </c>
      <c r="CL26" s="359" t="str">
        <f>IF(AND('MAPA DE RIESGOS'!$AP384="Muy Alta",'MAPA DE RIESGOS'!$AR384="Catastrófico"),CONCATENATE("R",'MAPA DE RIESGOS'!$H384,"C",'MAPA DE RIESGOS'!$AF384),"")</f>
        <v/>
      </c>
      <c r="CM26" s="359" t="str">
        <f>IF(AND('MAPA DE RIESGOS'!$AP385="Muy Alta",'MAPA DE RIESGOS'!$AR385="Catastrófico"),CONCATENATE("R",'MAPA DE RIESGOS'!$H385,"C",'MAPA DE RIESGOS'!$AF385),"")</f>
        <v/>
      </c>
      <c r="CN26" s="359" t="str">
        <f>IF(AND('MAPA DE RIESGOS'!$AP386="Muy Alta",'MAPA DE RIESGOS'!$AR386="Catastrófico"),CONCATENATE("R",'MAPA DE RIESGOS'!$H386,"C",'MAPA DE RIESGOS'!$AF386),"")</f>
        <v/>
      </c>
      <c r="CO26" s="359" t="str">
        <f>IF(AND('MAPA DE RIESGOS'!$AP387="Muy Alta",'MAPA DE RIESGOS'!$AR387="Catastrófico"),CONCATENATE("R",'MAPA DE RIESGOS'!$H387,"C",'MAPA DE RIESGOS'!$AF387),"")</f>
        <v/>
      </c>
      <c r="CP26" s="359" t="str">
        <f>IF(AND('MAPA DE RIESGOS'!$AP388="Muy Alta",'MAPA DE RIESGOS'!$AR388="Catastrófico"),CONCATENATE("R",'MAPA DE RIESGOS'!$H388,"C",'MAPA DE RIESGOS'!$AF388),"")</f>
        <v/>
      </c>
      <c r="CQ26" s="359" t="str">
        <f>IF(AND('MAPA DE RIESGOS'!$AP389="Muy Alta",'MAPA DE RIESGOS'!$AR389="Catastrófico"),CONCATENATE("R",'MAPA DE RIESGOS'!$H389,"C",'MAPA DE RIESGOS'!$AF389),"")</f>
        <v/>
      </c>
      <c r="CR26" s="359" t="str">
        <f>IF(AND('MAPA DE RIESGOS'!$AP390="Muy Alta",'MAPA DE RIESGOS'!$AR390="Catastrófico"),CONCATENATE("R",'MAPA DE RIESGOS'!$H390,"C",'MAPA DE RIESGOS'!$AF390),"")</f>
        <v/>
      </c>
      <c r="CS26" s="359" t="str">
        <f>IF(AND('MAPA DE RIESGOS'!$AP391="Muy Alta",'MAPA DE RIESGOS'!$AR391="Catastrófico"),CONCATENATE("R",'MAPA DE RIESGOS'!$H391,"C",'MAPA DE RIESGOS'!$AF391),"")</f>
        <v/>
      </c>
      <c r="CT26" s="359" t="str">
        <f>IF(AND('MAPA DE RIESGOS'!$AP392="Muy Alta",'MAPA DE RIESGOS'!$AR392="Catastrófico"),CONCATENATE("R",'MAPA DE RIESGOS'!$H392,"C",'MAPA DE RIESGOS'!$AF392),"")</f>
        <v/>
      </c>
      <c r="CU26" s="360" t="str">
        <f>IF(AND('MAPA DE RIESGOS'!$AP393="Muy Alta",'MAPA DE RIESGOS'!$AR393="Catastrófico"),CONCATENATE("R",'MAPA DE RIESGOS'!$H393,"C",'MAPA DE RIESGOS'!$AF393),"")</f>
        <v/>
      </c>
      <c r="CV26" s="67"/>
      <c r="CW26" s="750"/>
      <c r="CX26" s="751"/>
      <c r="CY26" s="751"/>
      <c r="CZ26" s="751"/>
      <c r="DA26" s="751"/>
      <c r="DB26" s="752"/>
    </row>
    <row r="27" spans="2:106" ht="32.5" customHeight="1">
      <c r="B27" s="770"/>
      <c r="C27" s="770"/>
      <c r="D27" s="771"/>
      <c r="E27" s="741"/>
      <c r="F27" s="742"/>
      <c r="G27" s="742"/>
      <c r="H27" s="742"/>
      <c r="I27" s="743"/>
      <c r="J27" s="356" t="str">
        <f>IF(AND('MAPA DE RIESGOS'!$AP394="Muy Alta",'MAPA DE RIESGOS'!$AR394="Leve"),CONCATENATE("R",'MAPA DE RIESGOS'!$H394,"C",'MAPA DE RIESGOS'!$AF394),"")</f>
        <v/>
      </c>
      <c r="K27" s="357" t="str">
        <f>IF(AND('MAPA DE RIESGOS'!$AP395="Muy Alta",'MAPA DE RIESGOS'!$AR395="Leve"),CONCATENATE("R",'MAPA DE RIESGOS'!$H395,"C",'MAPA DE RIESGOS'!$AF395),"")</f>
        <v/>
      </c>
      <c r="L27" s="357" t="str">
        <f>IF(AND('MAPA DE RIESGOS'!$AP396="Muy Alta",'MAPA DE RIESGOS'!$AR396="Leve"),CONCATENATE("R",'MAPA DE RIESGOS'!$H396,"C",'MAPA DE RIESGOS'!$AF396),"")</f>
        <v/>
      </c>
      <c r="M27" s="357" t="str">
        <f>IF(AND('MAPA DE RIESGOS'!$AP397="Muy Alta",'MAPA DE RIESGOS'!$AR397="Leve"),CONCATENATE("R",'MAPA DE RIESGOS'!$H397,"C",'MAPA DE RIESGOS'!$AF397),"")</f>
        <v/>
      </c>
      <c r="N27" s="357" t="str">
        <f>IF(AND('MAPA DE RIESGOS'!$AP398="Muy Alta",'MAPA DE RIESGOS'!$AR398="Leve"),CONCATENATE("R",'MAPA DE RIESGOS'!$H398,"C",'MAPA DE RIESGOS'!$AF398),"")</f>
        <v/>
      </c>
      <c r="O27" s="357" t="str">
        <f>IF(AND('MAPA DE RIESGOS'!$AP399="Muy Alta",'MAPA DE RIESGOS'!$AR399="Leve"),CONCATENATE("R",'MAPA DE RIESGOS'!$H399,"C",'MAPA DE RIESGOS'!$AF399),"")</f>
        <v/>
      </c>
      <c r="P27" s="357" t="str">
        <f>IF(AND('MAPA DE RIESGOS'!$AP400="Muy Alta",'MAPA DE RIESGOS'!$AR400="Leve"),CONCATENATE("R",'MAPA DE RIESGOS'!$H400,"C",'MAPA DE RIESGOS'!$AF400),"")</f>
        <v/>
      </c>
      <c r="Q27" s="357" t="str">
        <f>IF(AND('MAPA DE RIESGOS'!$AP401="Muy Alta",'MAPA DE RIESGOS'!$AR401="Leve"),CONCATENATE("R",'MAPA DE RIESGOS'!$H401,"C",'MAPA DE RIESGOS'!$AF401),"")</f>
        <v/>
      </c>
      <c r="R27" s="357" t="str">
        <f>IF(AND('MAPA DE RIESGOS'!$AP402="Muy Alta",'MAPA DE RIESGOS'!$AR402="Leve"),CONCATENATE("R",'MAPA DE RIESGOS'!$H402,"C",'MAPA DE RIESGOS'!$AF402),"")</f>
        <v/>
      </c>
      <c r="S27" s="357" t="str">
        <f>IF(AND('MAPA DE RIESGOS'!$AP403="Muy Alta",'MAPA DE RIESGOS'!$AR403="Leve"),CONCATENATE("R",'MAPA DE RIESGOS'!$H403,"C",'MAPA DE RIESGOS'!$AF403),"")</f>
        <v/>
      </c>
      <c r="T27" s="357" t="str">
        <f>IF(AND('MAPA DE RIESGOS'!$AP404="Muy Alta",'MAPA DE RIESGOS'!$AR404="Leve"),CONCATENATE("R",'MAPA DE RIESGOS'!$H404,"C",'MAPA DE RIESGOS'!$AF404),"")</f>
        <v/>
      </c>
      <c r="U27" s="357" t="str">
        <f>IF(AND('MAPA DE RIESGOS'!$AP405="Muy Alta",'MAPA DE RIESGOS'!$AR405="Leve"),CONCATENATE("R",'MAPA DE RIESGOS'!$H405,"C",'MAPA DE RIESGOS'!$AF405),"")</f>
        <v/>
      </c>
      <c r="V27" s="357" t="str">
        <f>IF(AND('MAPA DE RIESGOS'!$AP406="Muy Alta",'MAPA DE RIESGOS'!$AR406="Leve"),CONCATENATE("R",'MAPA DE RIESGOS'!$H406,"C",'MAPA DE RIESGOS'!$AF406),"")</f>
        <v/>
      </c>
      <c r="W27" s="357" t="str">
        <f>IF(AND('MAPA DE RIESGOS'!$AP407="Muy Alta",'MAPA DE RIESGOS'!$AR407="Leve"),CONCATENATE("R",'MAPA DE RIESGOS'!$H407,"C",'MAPA DE RIESGOS'!$AF407),"")</f>
        <v/>
      </c>
      <c r="X27" s="357" t="str">
        <f>IF(AND('MAPA DE RIESGOS'!$AP408="Muy Alta",'MAPA DE RIESGOS'!$AR408="Leve"),CONCATENATE("R",'MAPA DE RIESGOS'!$H408,"C",'MAPA DE RIESGOS'!$AF408),"")</f>
        <v/>
      </c>
      <c r="Y27" s="357" t="str">
        <f>IF(AND('MAPA DE RIESGOS'!$AP409="Muy Alta",'MAPA DE RIESGOS'!$AR409="Leve"),CONCATENATE("R",'MAPA DE RIESGOS'!$H409,"C",'MAPA DE RIESGOS'!$AF409),"")</f>
        <v/>
      </c>
      <c r="Z27" s="357" t="str">
        <f>IF(AND('MAPA DE RIESGOS'!$AP410="Muy Alta",'MAPA DE RIESGOS'!$AR410="Leve"),CONCATENATE("R",'MAPA DE RIESGOS'!$H410,"C",'MAPA DE RIESGOS'!$AF410),"")</f>
        <v/>
      </c>
      <c r="AA27" s="358" t="str">
        <f>IF(AND('MAPA DE RIESGOS'!$AP411="Muy Alta",'MAPA DE RIESGOS'!$AR411="Leve"),CONCATENATE("R",'MAPA DE RIESGOS'!$H411,"C",'MAPA DE RIESGOS'!$AF411),"")</f>
        <v/>
      </c>
      <c r="AB27" s="356" t="str">
        <f>IF(AND('MAPA DE RIESGOS'!$AP394="Muy Alta",'MAPA DE RIESGOS'!$AR394="Menor"),CONCATENATE("R",'MAPA DE RIESGOS'!$H394,"C",'MAPA DE RIESGOS'!$AF394),"")</f>
        <v/>
      </c>
      <c r="AC27" s="357" t="str">
        <f>IF(AND('MAPA DE RIESGOS'!$AP395="Muy Alta",'MAPA DE RIESGOS'!$AR395="Menor"),CONCATENATE("R",'MAPA DE RIESGOS'!$H395,"C",'MAPA DE RIESGOS'!$AF395),"")</f>
        <v/>
      </c>
      <c r="AD27" s="357" t="str">
        <f>IF(AND('MAPA DE RIESGOS'!$AP396="Muy Alta",'MAPA DE RIESGOS'!$AR396="Menor"),CONCATENATE("R",'MAPA DE RIESGOS'!$H396,"C",'MAPA DE RIESGOS'!$AF396),"")</f>
        <v/>
      </c>
      <c r="AE27" s="357" t="str">
        <f>IF(AND('MAPA DE RIESGOS'!$AP397="Muy Alta",'MAPA DE RIESGOS'!$AR397="Menor"),CONCATENATE("R",'MAPA DE RIESGOS'!$H397,"C",'MAPA DE RIESGOS'!$AF397),"")</f>
        <v/>
      </c>
      <c r="AF27" s="357" t="str">
        <f>IF(AND('MAPA DE RIESGOS'!$AP398="Muy Alta",'MAPA DE RIESGOS'!$AR398="Menor"),CONCATENATE("R",'MAPA DE RIESGOS'!$H398,"C",'MAPA DE RIESGOS'!$AF398),"")</f>
        <v/>
      </c>
      <c r="AG27" s="357" t="str">
        <f>IF(AND('MAPA DE RIESGOS'!$AP399="Muy Alta",'MAPA DE RIESGOS'!$AR399="Menor"),CONCATENATE("R",'MAPA DE RIESGOS'!$H399,"C",'MAPA DE RIESGOS'!$AF399),"")</f>
        <v/>
      </c>
      <c r="AH27" s="357" t="str">
        <f>IF(AND('MAPA DE RIESGOS'!$AP400="Muy Alta",'MAPA DE RIESGOS'!$AR400="Menor"),CONCATENATE("R",'MAPA DE RIESGOS'!$H400,"C",'MAPA DE RIESGOS'!$AF400),"")</f>
        <v/>
      </c>
      <c r="AI27" s="357" t="str">
        <f>IF(AND('MAPA DE RIESGOS'!$AP401="Muy Alta",'MAPA DE RIESGOS'!$AR401="Menor"),CONCATENATE("R",'MAPA DE RIESGOS'!$H401,"C",'MAPA DE RIESGOS'!$AF401),"")</f>
        <v/>
      </c>
      <c r="AJ27" s="357" t="str">
        <f>IF(AND('MAPA DE RIESGOS'!$AP402="Muy Alta",'MAPA DE RIESGOS'!$AR402="Menor"),CONCATENATE("R",'MAPA DE RIESGOS'!$H402,"C",'MAPA DE RIESGOS'!$AF402),"")</f>
        <v/>
      </c>
      <c r="AK27" s="357" t="str">
        <f>IF(AND('MAPA DE RIESGOS'!$AP403="Muy Alta",'MAPA DE RIESGOS'!$AR403="Menor"),CONCATENATE("R",'MAPA DE RIESGOS'!$H403,"C",'MAPA DE RIESGOS'!$AF403),"")</f>
        <v/>
      </c>
      <c r="AL27" s="357" t="str">
        <f>IF(AND('MAPA DE RIESGOS'!$AP404="Muy Alta",'MAPA DE RIESGOS'!$AR404="Menor"),CONCATENATE("R",'MAPA DE RIESGOS'!$H404,"C",'MAPA DE RIESGOS'!$AF404),"")</f>
        <v/>
      </c>
      <c r="AM27" s="357" t="str">
        <f>IF(AND('MAPA DE RIESGOS'!$AP405="Muy Alta",'MAPA DE RIESGOS'!$AR405="Menor"),CONCATENATE("R",'MAPA DE RIESGOS'!$H405,"C",'MAPA DE RIESGOS'!$AF405),"")</f>
        <v/>
      </c>
      <c r="AN27" s="357" t="str">
        <f>IF(AND('MAPA DE RIESGOS'!$AP406="Muy Alta",'MAPA DE RIESGOS'!$AR406="Menor"),CONCATENATE("R",'MAPA DE RIESGOS'!$H406,"C",'MAPA DE RIESGOS'!$AF406),"")</f>
        <v/>
      </c>
      <c r="AO27" s="357" t="str">
        <f>IF(AND('MAPA DE RIESGOS'!$AP407="Muy Alta",'MAPA DE RIESGOS'!$AR407="Menor"),CONCATENATE("R",'MAPA DE RIESGOS'!$H407,"C",'MAPA DE RIESGOS'!$AF407),"")</f>
        <v/>
      </c>
      <c r="AP27" s="357" t="str">
        <f>IF(AND('MAPA DE RIESGOS'!$AP408="Muy Alta",'MAPA DE RIESGOS'!$AR408="Menor"),CONCATENATE("R",'MAPA DE RIESGOS'!$H408,"C",'MAPA DE RIESGOS'!$AF408),"")</f>
        <v/>
      </c>
      <c r="AQ27" s="357" t="str">
        <f>IF(AND('MAPA DE RIESGOS'!$AP409="Muy Alta",'MAPA DE RIESGOS'!$AR409="Menor"),CONCATENATE("R",'MAPA DE RIESGOS'!$H409,"C",'MAPA DE RIESGOS'!$AF409),"")</f>
        <v/>
      </c>
      <c r="AR27" s="357" t="str">
        <f>IF(AND('MAPA DE RIESGOS'!$AP410="Muy Alta",'MAPA DE RIESGOS'!$AR410="Menor"),CONCATENATE("R",'MAPA DE RIESGOS'!$H410,"C",'MAPA DE RIESGOS'!$AF410),"")</f>
        <v/>
      </c>
      <c r="AS27" s="358" t="str">
        <f>IF(AND('MAPA DE RIESGOS'!$AP411="Muy Alta",'MAPA DE RIESGOS'!$AR411="Menor"),CONCATENATE("R",'MAPA DE RIESGOS'!$H411,"C",'MAPA DE RIESGOS'!$AF411),"")</f>
        <v/>
      </c>
      <c r="AT27" s="356" t="str">
        <f>IF(AND('MAPA DE RIESGOS'!$AP394="Muy Alta",'MAPA DE RIESGOS'!$AR394="Moderado"),CONCATENATE("R",'MAPA DE RIESGOS'!$H394,"C",'MAPA DE RIESGOS'!$AF394),"")</f>
        <v/>
      </c>
      <c r="AU27" s="357" t="str">
        <f>IF(AND('MAPA DE RIESGOS'!$AP395="Muy Alta",'MAPA DE RIESGOS'!$AR395="Moderado"),CONCATENATE("R",'MAPA DE RIESGOS'!$H395,"C",'MAPA DE RIESGOS'!$AF395),"")</f>
        <v/>
      </c>
      <c r="AV27" s="357" t="str">
        <f>IF(AND('MAPA DE RIESGOS'!$AP396="Muy Alta",'MAPA DE RIESGOS'!$AR396="Moderado"),CONCATENATE("R",'MAPA DE RIESGOS'!$H396,"C",'MAPA DE RIESGOS'!$AF396),"")</f>
        <v/>
      </c>
      <c r="AW27" s="357" t="str">
        <f>IF(AND('MAPA DE RIESGOS'!$AP397="Muy Alta",'MAPA DE RIESGOS'!$AR397="Moderado"),CONCATENATE("R",'MAPA DE RIESGOS'!$H397,"C",'MAPA DE RIESGOS'!$AF397),"")</f>
        <v/>
      </c>
      <c r="AX27" s="357" t="str">
        <f>IF(AND('MAPA DE RIESGOS'!$AP398="Muy Alta",'MAPA DE RIESGOS'!$AR398="Moderado"),CONCATENATE("R",'MAPA DE RIESGOS'!$H398,"C",'MAPA DE RIESGOS'!$AF398),"")</f>
        <v/>
      </c>
      <c r="AY27" s="357" t="str">
        <f>IF(AND('MAPA DE RIESGOS'!$AP399="Muy Alta",'MAPA DE RIESGOS'!$AR399="Moderado"),CONCATENATE("R",'MAPA DE RIESGOS'!$H399,"C",'MAPA DE RIESGOS'!$AF399),"")</f>
        <v/>
      </c>
      <c r="AZ27" s="357" t="str">
        <f>IF(AND('MAPA DE RIESGOS'!$AP400="Muy Alta",'MAPA DE RIESGOS'!$AR400="Moderado"),CONCATENATE("R",'MAPA DE RIESGOS'!$H400,"C",'MAPA DE RIESGOS'!$AF400),"")</f>
        <v/>
      </c>
      <c r="BA27" s="357" t="str">
        <f>IF(AND('MAPA DE RIESGOS'!$AP401="Muy Alta",'MAPA DE RIESGOS'!$AR401="Moderado"),CONCATENATE("R",'MAPA DE RIESGOS'!$H401,"C",'MAPA DE RIESGOS'!$AF401),"")</f>
        <v/>
      </c>
      <c r="BB27" s="357" t="str">
        <f>IF(AND('MAPA DE RIESGOS'!$AP402="Muy Alta",'MAPA DE RIESGOS'!$AR402="Moderado"),CONCATENATE("R",'MAPA DE RIESGOS'!$H402,"C",'MAPA DE RIESGOS'!$AF402),"")</f>
        <v/>
      </c>
      <c r="BC27" s="357" t="str">
        <f>IF(AND('MAPA DE RIESGOS'!$AP403="Muy Alta",'MAPA DE RIESGOS'!$AR403="Moderado"),CONCATENATE("R",'MAPA DE RIESGOS'!$H403,"C",'MAPA DE RIESGOS'!$AF403),"")</f>
        <v/>
      </c>
      <c r="BD27" s="357" t="str">
        <f>IF(AND('MAPA DE RIESGOS'!$AP404="Muy Alta",'MAPA DE RIESGOS'!$AR404="Moderado"),CONCATENATE("R",'MAPA DE RIESGOS'!$H404,"C",'MAPA DE RIESGOS'!$AF404),"")</f>
        <v/>
      </c>
      <c r="BE27" s="357" t="str">
        <f>IF(AND('MAPA DE RIESGOS'!$AP405="Muy Alta",'MAPA DE RIESGOS'!$AR405="Moderado"),CONCATENATE("R",'MAPA DE RIESGOS'!$H405,"C",'MAPA DE RIESGOS'!$AF405),"")</f>
        <v/>
      </c>
      <c r="BF27" s="357" t="str">
        <f>IF(AND('MAPA DE RIESGOS'!$AP406="Muy Alta",'MAPA DE RIESGOS'!$AR406="Moderado"),CONCATENATE("R",'MAPA DE RIESGOS'!$H406,"C",'MAPA DE RIESGOS'!$AF406),"")</f>
        <v/>
      </c>
      <c r="BG27" s="357" t="str">
        <f>IF(AND('MAPA DE RIESGOS'!$AP407="Muy Alta",'MAPA DE RIESGOS'!$AR407="Moderado"),CONCATENATE("R",'MAPA DE RIESGOS'!$H407,"C",'MAPA DE RIESGOS'!$AF407),"")</f>
        <v/>
      </c>
      <c r="BH27" s="357" t="str">
        <f>IF(AND('MAPA DE RIESGOS'!$AP408="Muy Alta",'MAPA DE RIESGOS'!$AR408="Moderado"),CONCATENATE("R",'MAPA DE RIESGOS'!$H408,"C",'MAPA DE RIESGOS'!$AF408),"")</f>
        <v/>
      </c>
      <c r="BI27" s="357" t="str">
        <f>IF(AND('MAPA DE RIESGOS'!$AP409="Muy Alta",'MAPA DE RIESGOS'!$AR409="Moderado"),CONCATENATE("R",'MAPA DE RIESGOS'!$H409,"C",'MAPA DE RIESGOS'!$AF409),"")</f>
        <v/>
      </c>
      <c r="BJ27" s="357" t="str">
        <f>IF(AND('MAPA DE RIESGOS'!$AP410="Muy Alta",'MAPA DE RIESGOS'!$AR410="Moderado"),CONCATENATE("R",'MAPA DE RIESGOS'!$H410,"C",'MAPA DE RIESGOS'!$AF410),"")</f>
        <v/>
      </c>
      <c r="BK27" s="358" t="str">
        <f>IF(AND('MAPA DE RIESGOS'!$AP411="Muy Alta",'MAPA DE RIESGOS'!$AR411="Moderado"),CONCATENATE("R",'MAPA DE RIESGOS'!$H411,"C",'MAPA DE RIESGOS'!$AF411),"")</f>
        <v/>
      </c>
      <c r="BL27" s="356" t="str">
        <f>IF(AND('MAPA DE RIESGOS'!$AP394="Muy Alta",'MAPA DE RIESGOS'!$AR394="Mayor"),CONCATENATE("R",'MAPA DE RIESGOS'!$H394,"C",'MAPA DE RIESGOS'!$AF394),"")</f>
        <v/>
      </c>
      <c r="BM27" s="357" t="str">
        <f>IF(AND('MAPA DE RIESGOS'!$AP395="Muy Alta",'MAPA DE RIESGOS'!$AR395="Mayor"),CONCATENATE("R",'MAPA DE RIESGOS'!$H395,"C",'MAPA DE RIESGOS'!$AF395),"")</f>
        <v/>
      </c>
      <c r="BN27" s="357" t="str">
        <f>IF(AND('MAPA DE RIESGOS'!$AP396="Muy Alta",'MAPA DE RIESGOS'!$AR396="Mayor"),CONCATENATE("R",'MAPA DE RIESGOS'!$H396,"C",'MAPA DE RIESGOS'!$AF396),"")</f>
        <v/>
      </c>
      <c r="BO27" s="357" t="str">
        <f>IF(AND('MAPA DE RIESGOS'!$AP397="Muy Alta",'MAPA DE RIESGOS'!$AR397="Mayor"),CONCATENATE("R",'MAPA DE RIESGOS'!$H397,"C",'MAPA DE RIESGOS'!$AF397),"")</f>
        <v/>
      </c>
      <c r="BP27" s="357" t="str">
        <f>IF(AND('MAPA DE RIESGOS'!$AP398="Muy Alta",'MAPA DE RIESGOS'!$AR398="Mayor"),CONCATENATE("R",'MAPA DE RIESGOS'!$H398,"C",'MAPA DE RIESGOS'!$AF398),"")</f>
        <v/>
      </c>
      <c r="BQ27" s="357" t="str">
        <f>IF(AND('MAPA DE RIESGOS'!$AP399="Muy Alta",'MAPA DE RIESGOS'!$AR399="Mayor"),CONCATENATE("R",'MAPA DE RIESGOS'!$H399,"C",'MAPA DE RIESGOS'!$AF399),"")</f>
        <v/>
      </c>
      <c r="BR27" s="357" t="str">
        <f>IF(AND('MAPA DE RIESGOS'!$AP400="Muy Alta",'MAPA DE RIESGOS'!$AR400="Mayor"),CONCATENATE("R",'MAPA DE RIESGOS'!$H400,"C",'MAPA DE RIESGOS'!$AF400),"")</f>
        <v/>
      </c>
      <c r="BS27" s="357" t="str">
        <f>IF(AND('MAPA DE RIESGOS'!$AP401="Muy Alta",'MAPA DE RIESGOS'!$AR401="Mayor"),CONCATENATE("R",'MAPA DE RIESGOS'!$H401,"C",'MAPA DE RIESGOS'!$AF401),"")</f>
        <v/>
      </c>
      <c r="BT27" s="357" t="str">
        <f>IF(AND('MAPA DE RIESGOS'!$AP402="Muy Alta",'MAPA DE RIESGOS'!$AR402="Mayor"),CONCATENATE("R",'MAPA DE RIESGOS'!$H402,"C",'MAPA DE RIESGOS'!$AF402),"")</f>
        <v/>
      </c>
      <c r="BU27" s="357" t="str">
        <f>IF(AND('MAPA DE RIESGOS'!$AP403="Muy Alta",'MAPA DE RIESGOS'!$AR403="Mayor"),CONCATENATE("R",'MAPA DE RIESGOS'!$H403,"C",'MAPA DE RIESGOS'!$AF403),"")</f>
        <v/>
      </c>
      <c r="BV27" s="357" t="str">
        <f>IF(AND('MAPA DE RIESGOS'!$AP404="Muy Alta",'MAPA DE RIESGOS'!$AR404="Mayor"),CONCATENATE("R",'MAPA DE RIESGOS'!$H404,"C",'MAPA DE RIESGOS'!$AF404),"")</f>
        <v/>
      </c>
      <c r="BW27" s="357" t="str">
        <f>IF(AND('MAPA DE RIESGOS'!$AP405="Muy Alta",'MAPA DE RIESGOS'!$AR405="Mayor"),CONCATENATE("R",'MAPA DE RIESGOS'!$H405,"C",'MAPA DE RIESGOS'!$AF405),"")</f>
        <v/>
      </c>
      <c r="BX27" s="357" t="str">
        <f>IF(AND('MAPA DE RIESGOS'!$AP406="Muy Alta",'MAPA DE RIESGOS'!$AR406="Mayor"),CONCATENATE("R",'MAPA DE RIESGOS'!$H406,"C",'MAPA DE RIESGOS'!$AF406),"")</f>
        <v/>
      </c>
      <c r="BY27" s="357" t="str">
        <f>IF(AND('MAPA DE RIESGOS'!$AP407="Muy Alta",'MAPA DE RIESGOS'!$AR407="Mayor"),CONCATENATE("R",'MAPA DE RIESGOS'!$H407,"C",'MAPA DE RIESGOS'!$AF407),"")</f>
        <v/>
      </c>
      <c r="BZ27" s="357" t="str">
        <f>IF(AND('MAPA DE RIESGOS'!$AP408="Muy Alta",'MAPA DE RIESGOS'!$AR408="Mayor"),CONCATENATE("R",'MAPA DE RIESGOS'!$H408,"C",'MAPA DE RIESGOS'!$AF408),"")</f>
        <v/>
      </c>
      <c r="CA27" s="357" t="str">
        <f>IF(AND('MAPA DE RIESGOS'!$AP409="Muy Alta",'MAPA DE RIESGOS'!$AR409="Mayor"),CONCATENATE("R",'MAPA DE RIESGOS'!$H409,"C",'MAPA DE RIESGOS'!$AF409),"")</f>
        <v/>
      </c>
      <c r="CB27" s="357" t="str">
        <f>IF(AND('MAPA DE RIESGOS'!$AP410="Muy Alta",'MAPA DE RIESGOS'!$AR410="Mayor"),CONCATENATE("R",'MAPA DE RIESGOS'!$H410,"C",'MAPA DE RIESGOS'!$AF410),"")</f>
        <v/>
      </c>
      <c r="CC27" s="358" t="str">
        <f>IF(AND('MAPA DE RIESGOS'!$AP411="Muy Alta",'MAPA DE RIESGOS'!$AR411="Mayor"),CONCATENATE("R",'MAPA DE RIESGOS'!$H411,"C",'MAPA DE RIESGOS'!$AF411),"")</f>
        <v/>
      </c>
      <c r="CD27" s="359" t="str">
        <f>IF(AND('MAPA DE RIESGOS'!$AP394="Muy Alta",'MAPA DE RIESGOS'!$AR394="Catastrófico"),CONCATENATE("R",'MAPA DE RIESGOS'!$H394,"C",'MAPA DE RIESGOS'!$AF394),"")</f>
        <v/>
      </c>
      <c r="CE27" s="359" t="str">
        <f>IF(AND('MAPA DE RIESGOS'!$AP395="Muy Alta",'MAPA DE RIESGOS'!$AR395="Catastrófico"),CONCATENATE("R",'MAPA DE RIESGOS'!$H395,"C",'MAPA DE RIESGOS'!$AF395),"")</f>
        <v/>
      </c>
      <c r="CF27" s="359" t="str">
        <f>IF(AND('MAPA DE RIESGOS'!$AP396="Muy Alta",'MAPA DE RIESGOS'!$AR396="Catastrófico"),CONCATENATE("R",'MAPA DE RIESGOS'!$H396,"C",'MAPA DE RIESGOS'!$AF396),"")</f>
        <v/>
      </c>
      <c r="CG27" s="359" t="str">
        <f>IF(AND('MAPA DE RIESGOS'!$AP397="Muy Alta",'MAPA DE RIESGOS'!$AR397="Catastrófico"),CONCATENATE("R",'MAPA DE RIESGOS'!$H397,"C",'MAPA DE RIESGOS'!$AF397),"")</f>
        <v/>
      </c>
      <c r="CH27" s="359" t="str">
        <f>IF(AND('MAPA DE RIESGOS'!$AP398="Muy Alta",'MAPA DE RIESGOS'!$AR398="Catastrófico"),CONCATENATE("R",'MAPA DE RIESGOS'!$H398,"C",'MAPA DE RIESGOS'!$AF398),"")</f>
        <v/>
      </c>
      <c r="CI27" s="359" t="str">
        <f>IF(AND('MAPA DE RIESGOS'!$AP399="Muy Alta",'MAPA DE RIESGOS'!$AR399="Catastrófico"),CONCATENATE("R",'MAPA DE RIESGOS'!$H399,"C",'MAPA DE RIESGOS'!$AF399),"")</f>
        <v/>
      </c>
      <c r="CJ27" s="359" t="str">
        <f>IF(AND('MAPA DE RIESGOS'!$AP400="Muy Alta",'MAPA DE RIESGOS'!$AR400="Catastrófico"),CONCATENATE("R",'MAPA DE RIESGOS'!$H400,"C",'MAPA DE RIESGOS'!$AF400),"")</f>
        <v/>
      </c>
      <c r="CK27" s="359" t="str">
        <f>IF(AND('MAPA DE RIESGOS'!$AP401="Muy Alta",'MAPA DE RIESGOS'!$AR401="Catastrófico"),CONCATENATE("R",'MAPA DE RIESGOS'!$H401,"C",'MAPA DE RIESGOS'!$AF401),"")</f>
        <v/>
      </c>
      <c r="CL27" s="359" t="str">
        <f>IF(AND('MAPA DE RIESGOS'!$AP402="Muy Alta",'MAPA DE RIESGOS'!$AR402="Catastrófico"),CONCATENATE("R",'MAPA DE RIESGOS'!$H402,"C",'MAPA DE RIESGOS'!$AF402),"")</f>
        <v/>
      </c>
      <c r="CM27" s="359" t="str">
        <f>IF(AND('MAPA DE RIESGOS'!$AP403="Muy Alta",'MAPA DE RIESGOS'!$AR403="Catastrófico"),CONCATENATE("R",'MAPA DE RIESGOS'!$H403,"C",'MAPA DE RIESGOS'!$AF403),"")</f>
        <v/>
      </c>
      <c r="CN27" s="359" t="str">
        <f>IF(AND('MAPA DE RIESGOS'!$AP404="Muy Alta",'MAPA DE RIESGOS'!$AR404="Catastrófico"),CONCATENATE("R",'MAPA DE RIESGOS'!$H404,"C",'MAPA DE RIESGOS'!$AF404),"")</f>
        <v/>
      </c>
      <c r="CO27" s="359" t="str">
        <f>IF(AND('MAPA DE RIESGOS'!$AP405="Muy Alta",'MAPA DE RIESGOS'!$AR405="Catastrófico"),CONCATENATE("R",'MAPA DE RIESGOS'!$H405,"C",'MAPA DE RIESGOS'!$AF405),"")</f>
        <v/>
      </c>
      <c r="CP27" s="359" t="str">
        <f>IF(AND('MAPA DE RIESGOS'!$AP406="Muy Alta",'MAPA DE RIESGOS'!$AR406="Catastrófico"),CONCATENATE("R",'MAPA DE RIESGOS'!$H406,"C",'MAPA DE RIESGOS'!$AF406),"")</f>
        <v/>
      </c>
      <c r="CQ27" s="359" t="str">
        <f>IF(AND('MAPA DE RIESGOS'!$AP407="Muy Alta",'MAPA DE RIESGOS'!$AR407="Catastrófico"),CONCATENATE("R",'MAPA DE RIESGOS'!$H407,"C",'MAPA DE RIESGOS'!$AF407),"")</f>
        <v/>
      </c>
      <c r="CR27" s="359" t="str">
        <f>IF(AND('MAPA DE RIESGOS'!$AP408="Muy Alta",'MAPA DE RIESGOS'!$AR408="Catastrófico"),CONCATENATE("R",'MAPA DE RIESGOS'!$H408,"C",'MAPA DE RIESGOS'!$AF408),"")</f>
        <v/>
      </c>
      <c r="CS27" s="359" t="str">
        <f>IF(AND('MAPA DE RIESGOS'!$AP409="Muy Alta",'MAPA DE RIESGOS'!$AR409="Catastrófico"),CONCATENATE("R",'MAPA DE RIESGOS'!$H409,"C",'MAPA DE RIESGOS'!$AF409),"")</f>
        <v/>
      </c>
      <c r="CT27" s="359" t="str">
        <f>IF(AND('MAPA DE RIESGOS'!$AP410="Muy Alta",'MAPA DE RIESGOS'!$AR410="Catastrófico"),CONCATENATE("R",'MAPA DE RIESGOS'!$H410,"C",'MAPA DE RIESGOS'!$AF410),"")</f>
        <v/>
      </c>
      <c r="CU27" s="360" t="str">
        <f>IF(AND('MAPA DE RIESGOS'!$AP411="Muy Alta",'MAPA DE RIESGOS'!$AR411="Catastrófico"),CONCATENATE("R",'MAPA DE RIESGOS'!$H411,"C",'MAPA DE RIESGOS'!$AF411),"")</f>
        <v/>
      </c>
      <c r="CV27" s="67"/>
      <c r="CW27" s="750"/>
      <c r="CX27" s="751"/>
      <c r="CY27" s="751"/>
      <c r="CZ27" s="751"/>
      <c r="DA27" s="751"/>
      <c r="DB27" s="752"/>
    </row>
    <row r="28" spans="2:106" ht="32.5" customHeight="1">
      <c r="B28" s="770"/>
      <c r="C28" s="770"/>
      <c r="D28" s="771"/>
      <c r="E28" s="741"/>
      <c r="F28" s="742"/>
      <c r="G28" s="742"/>
      <c r="H28" s="742"/>
      <c r="I28" s="743"/>
      <c r="J28" s="356" t="str">
        <f>IF(AND('MAPA DE RIESGOS'!$AP412="Muy Alta",'MAPA DE RIESGOS'!$AR412="Leve"),CONCATENATE("R",'MAPA DE RIESGOS'!$H412,"C",'MAPA DE RIESGOS'!$AF412),"")</f>
        <v/>
      </c>
      <c r="K28" s="357" t="str">
        <f>IF(AND('MAPA DE RIESGOS'!$AP413="Muy Alta",'MAPA DE RIESGOS'!$AR413="Leve"),CONCATENATE("R",'MAPA DE RIESGOS'!$H413,"C",'MAPA DE RIESGOS'!$AF413),"")</f>
        <v/>
      </c>
      <c r="L28" s="357" t="str">
        <f>IF(AND('MAPA DE RIESGOS'!$AP414="Muy Alta",'MAPA DE RIESGOS'!$AR414="Leve"),CONCATENATE("R",'MAPA DE RIESGOS'!$H414,"C",'MAPA DE RIESGOS'!$AF414),"")</f>
        <v/>
      </c>
      <c r="M28" s="357" t="str">
        <f>IF(AND('MAPA DE RIESGOS'!$AP415="Muy Alta",'MAPA DE RIESGOS'!$AR415="Leve"),CONCATENATE("R",'MAPA DE RIESGOS'!$H415,"C",'MAPA DE RIESGOS'!$AF415),"")</f>
        <v/>
      </c>
      <c r="N28" s="357" t="str">
        <f>IF(AND('MAPA DE RIESGOS'!$AP416="Muy Alta",'MAPA DE RIESGOS'!$AR416="Leve"),CONCATENATE("R",'MAPA DE RIESGOS'!$H416,"C",'MAPA DE RIESGOS'!$AF416),"")</f>
        <v/>
      </c>
      <c r="O28" s="357" t="str">
        <f>IF(AND('MAPA DE RIESGOS'!$AP417="Muy Alta",'MAPA DE RIESGOS'!$AR417="Leve"),CONCATENATE("R",'MAPA DE RIESGOS'!$H417,"C",'MAPA DE RIESGOS'!$AF417),"")</f>
        <v/>
      </c>
      <c r="P28" s="357" t="str">
        <f>IF(AND('MAPA DE RIESGOS'!$AP418="Muy Alta",'MAPA DE RIESGOS'!$AR418="Leve"),CONCATENATE("R",'MAPA DE RIESGOS'!$H418,"C",'MAPA DE RIESGOS'!$AF418),"")</f>
        <v/>
      </c>
      <c r="Q28" s="357" t="str">
        <f>IF(AND('MAPA DE RIESGOS'!$AP419="Muy Alta",'MAPA DE RIESGOS'!$AR419="Leve"),CONCATENATE("R",'MAPA DE RIESGOS'!$H419,"C",'MAPA DE RIESGOS'!$AF419),"")</f>
        <v/>
      </c>
      <c r="R28" s="357" t="str">
        <f>IF(AND('MAPA DE RIESGOS'!$AP420="Muy Alta",'MAPA DE RIESGOS'!$AR420="Leve"),CONCATENATE("R",'MAPA DE RIESGOS'!$H420,"C",'MAPA DE RIESGOS'!$AF420),"")</f>
        <v/>
      </c>
      <c r="S28" s="357" t="str">
        <f>IF(AND('MAPA DE RIESGOS'!$AP421="Muy Alta",'MAPA DE RIESGOS'!$AR421="Leve"),CONCATENATE("R",'MAPA DE RIESGOS'!$H421,"C",'MAPA DE RIESGOS'!$AF421),"")</f>
        <v/>
      </c>
      <c r="T28" s="357" t="str">
        <f>IF(AND('MAPA DE RIESGOS'!$AP422="Muy Alta",'MAPA DE RIESGOS'!$AR422="Leve"),CONCATENATE("R",'MAPA DE RIESGOS'!$H422,"C",'MAPA DE RIESGOS'!$AF422),"")</f>
        <v/>
      </c>
      <c r="U28" s="357" t="str">
        <f>IF(AND('MAPA DE RIESGOS'!$AP423="Muy Alta",'MAPA DE RIESGOS'!$AR423="Leve"),CONCATENATE("R",'MAPA DE RIESGOS'!$H423,"C",'MAPA DE RIESGOS'!$AF423),"")</f>
        <v/>
      </c>
      <c r="V28" s="357" t="str">
        <f>IF(AND('MAPA DE RIESGOS'!$AP424="Muy Alta",'MAPA DE RIESGOS'!$AR424="Leve"),CONCATENATE("R",'MAPA DE RIESGOS'!$H424,"C",'MAPA DE RIESGOS'!$AF424),"")</f>
        <v/>
      </c>
      <c r="W28" s="357" t="str">
        <f>IF(AND('MAPA DE RIESGOS'!$AP425="Muy Alta",'MAPA DE RIESGOS'!$AR425="Leve"),CONCATENATE("R",'MAPA DE RIESGOS'!$H425,"C",'MAPA DE RIESGOS'!$AF425),"")</f>
        <v/>
      </c>
      <c r="X28" s="357" t="str">
        <f>IF(AND('MAPA DE RIESGOS'!$AP426="Muy Alta",'MAPA DE RIESGOS'!$AR426="Leve"),CONCATENATE("R",'MAPA DE RIESGOS'!$H426,"C",'MAPA DE RIESGOS'!$AF426),"")</f>
        <v/>
      </c>
      <c r="Y28" s="357" t="str">
        <f>IF(AND('MAPA DE RIESGOS'!$AP427="Muy Alta",'MAPA DE RIESGOS'!$AR427="Leve"),CONCATENATE("R",'MAPA DE RIESGOS'!$H427,"C",'MAPA DE RIESGOS'!$AF427),"")</f>
        <v/>
      </c>
      <c r="Z28" s="357" t="str">
        <f>IF(AND('MAPA DE RIESGOS'!$AP428="Muy Alta",'MAPA DE RIESGOS'!$AR428="Leve"),CONCATENATE("R",'MAPA DE RIESGOS'!$H428,"C",'MAPA DE RIESGOS'!$AF428),"")</f>
        <v/>
      </c>
      <c r="AA28" s="358" t="str">
        <f>IF(AND('MAPA DE RIESGOS'!$AP429="Muy Alta",'MAPA DE RIESGOS'!$AR429="Leve"),CONCATENATE("R",'MAPA DE RIESGOS'!$H429,"C",'MAPA DE RIESGOS'!$AF429),"")</f>
        <v/>
      </c>
      <c r="AB28" s="356" t="str">
        <f>IF(AND('MAPA DE RIESGOS'!$AP412="Muy Alta",'MAPA DE RIESGOS'!$AR412="Menor"),CONCATENATE("R",'MAPA DE RIESGOS'!$H412,"C",'MAPA DE RIESGOS'!$AF412),"")</f>
        <v/>
      </c>
      <c r="AC28" s="357" t="str">
        <f>IF(AND('MAPA DE RIESGOS'!$AP413="Muy Alta",'MAPA DE RIESGOS'!$AR413="Menor"),CONCATENATE("R",'MAPA DE RIESGOS'!$H413,"C",'MAPA DE RIESGOS'!$AF413),"")</f>
        <v/>
      </c>
      <c r="AD28" s="357" t="str">
        <f>IF(AND('MAPA DE RIESGOS'!$AP414="Muy Alta",'MAPA DE RIESGOS'!$AR414="Menor"),CONCATENATE("R",'MAPA DE RIESGOS'!$H414,"C",'MAPA DE RIESGOS'!$AF414),"")</f>
        <v/>
      </c>
      <c r="AE28" s="357" t="str">
        <f>IF(AND('MAPA DE RIESGOS'!$AP415="Muy Alta",'MAPA DE RIESGOS'!$AR415="Menor"),CONCATENATE("R",'MAPA DE RIESGOS'!$H415,"C",'MAPA DE RIESGOS'!$AF415),"")</f>
        <v/>
      </c>
      <c r="AF28" s="357" t="str">
        <f>IF(AND('MAPA DE RIESGOS'!$AP416="Muy Alta",'MAPA DE RIESGOS'!$AR416="Menor"),CONCATENATE("R",'MAPA DE RIESGOS'!$H416,"C",'MAPA DE RIESGOS'!$AF416),"")</f>
        <v/>
      </c>
      <c r="AG28" s="357" t="str">
        <f>IF(AND('MAPA DE RIESGOS'!$AP417="Muy Alta",'MAPA DE RIESGOS'!$AR417="Menor"),CONCATENATE("R",'MAPA DE RIESGOS'!$H417,"C",'MAPA DE RIESGOS'!$AF417),"")</f>
        <v/>
      </c>
      <c r="AH28" s="357" t="str">
        <f>IF(AND('MAPA DE RIESGOS'!$AP418="Muy Alta",'MAPA DE RIESGOS'!$AR418="Menor"),CONCATENATE("R",'MAPA DE RIESGOS'!$H418,"C",'MAPA DE RIESGOS'!$AF418),"")</f>
        <v/>
      </c>
      <c r="AI28" s="357" t="str">
        <f>IF(AND('MAPA DE RIESGOS'!$AP419="Muy Alta",'MAPA DE RIESGOS'!$AR419="Menor"),CONCATENATE("R",'MAPA DE RIESGOS'!$H419,"C",'MAPA DE RIESGOS'!$AF419),"")</f>
        <v/>
      </c>
      <c r="AJ28" s="357" t="str">
        <f>IF(AND('MAPA DE RIESGOS'!$AP420="Muy Alta",'MAPA DE RIESGOS'!$AR420="Menor"),CONCATENATE("R",'MAPA DE RIESGOS'!$H420,"C",'MAPA DE RIESGOS'!$AF420),"")</f>
        <v/>
      </c>
      <c r="AK28" s="357" t="str">
        <f>IF(AND('MAPA DE RIESGOS'!$AP421="Muy Alta",'MAPA DE RIESGOS'!$AR421="Menor"),CONCATENATE("R",'MAPA DE RIESGOS'!$H421,"C",'MAPA DE RIESGOS'!$AF421),"")</f>
        <v/>
      </c>
      <c r="AL28" s="357" t="str">
        <f>IF(AND('MAPA DE RIESGOS'!$AP422="Muy Alta",'MAPA DE RIESGOS'!$AR422="Menor"),CONCATENATE("R",'MAPA DE RIESGOS'!$H422,"C",'MAPA DE RIESGOS'!$AF422),"")</f>
        <v/>
      </c>
      <c r="AM28" s="357" t="str">
        <f>IF(AND('MAPA DE RIESGOS'!$AP423="Muy Alta",'MAPA DE RIESGOS'!$AR423="Menor"),CONCATENATE("R",'MAPA DE RIESGOS'!$H423,"C",'MAPA DE RIESGOS'!$AF423),"")</f>
        <v/>
      </c>
      <c r="AN28" s="357" t="str">
        <f>IF(AND('MAPA DE RIESGOS'!$AP424="Muy Alta",'MAPA DE RIESGOS'!$AR424="Menor"),CONCATENATE("R",'MAPA DE RIESGOS'!$H424,"C",'MAPA DE RIESGOS'!$AF424),"")</f>
        <v/>
      </c>
      <c r="AO28" s="357" t="str">
        <f>IF(AND('MAPA DE RIESGOS'!$AP425="Muy Alta",'MAPA DE RIESGOS'!$AR425="Menor"),CONCATENATE("R",'MAPA DE RIESGOS'!$H425,"C",'MAPA DE RIESGOS'!$AF425),"")</f>
        <v/>
      </c>
      <c r="AP28" s="357" t="str">
        <f>IF(AND('MAPA DE RIESGOS'!$AP426="Muy Alta",'MAPA DE RIESGOS'!$AR426="Menor"),CONCATENATE("R",'MAPA DE RIESGOS'!$H426,"C",'MAPA DE RIESGOS'!$AF426),"")</f>
        <v/>
      </c>
      <c r="AQ28" s="357" t="str">
        <f>IF(AND('MAPA DE RIESGOS'!$AP427="Muy Alta",'MAPA DE RIESGOS'!$AR427="Menor"),CONCATENATE("R",'MAPA DE RIESGOS'!$H427,"C",'MAPA DE RIESGOS'!$AF427),"")</f>
        <v/>
      </c>
      <c r="AR28" s="357" t="str">
        <f>IF(AND('MAPA DE RIESGOS'!$AP428="Muy Alta",'MAPA DE RIESGOS'!$AR428="Menor"),CONCATENATE("R",'MAPA DE RIESGOS'!$H428,"C",'MAPA DE RIESGOS'!$AF428),"")</f>
        <v/>
      </c>
      <c r="AS28" s="358" t="str">
        <f>IF(AND('MAPA DE RIESGOS'!$AP429="Muy Alta",'MAPA DE RIESGOS'!$AR429="Menor"),CONCATENATE("R",'MAPA DE RIESGOS'!$H429,"C",'MAPA DE RIESGOS'!$AF429),"")</f>
        <v/>
      </c>
      <c r="AT28" s="356" t="str">
        <f>IF(AND('MAPA DE RIESGOS'!$AP412="Muy Alta",'MAPA DE RIESGOS'!$AR412="Moderado"),CONCATENATE("R",'MAPA DE RIESGOS'!$H412,"C",'MAPA DE RIESGOS'!$AF412),"")</f>
        <v/>
      </c>
      <c r="AU28" s="357" t="str">
        <f>IF(AND('MAPA DE RIESGOS'!$AP413="Muy Alta",'MAPA DE RIESGOS'!$AR413="Moderado"),CONCATENATE("R",'MAPA DE RIESGOS'!$H413,"C",'MAPA DE RIESGOS'!$AF413),"")</f>
        <v/>
      </c>
      <c r="AV28" s="357" t="str">
        <f>IF(AND('MAPA DE RIESGOS'!$AP414="Muy Alta",'MAPA DE RIESGOS'!$AR414="Moderado"),CONCATENATE("R",'MAPA DE RIESGOS'!$H414,"C",'MAPA DE RIESGOS'!$AF414),"")</f>
        <v/>
      </c>
      <c r="AW28" s="357" t="str">
        <f>IF(AND('MAPA DE RIESGOS'!$AP415="Muy Alta",'MAPA DE RIESGOS'!$AR415="Moderado"),CONCATENATE("R",'MAPA DE RIESGOS'!$H415,"C",'MAPA DE RIESGOS'!$AF415),"")</f>
        <v/>
      </c>
      <c r="AX28" s="357" t="str">
        <f>IF(AND('MAPA DE RIESGOS'!$AP416="Muy Alta",'MAPA DE RIESGOS'!$AR416="Moderado"),CONCATENATE("R",'MAPA DE RIESGOS'!$H416,"C",'MAPA DE RIESGOS'!$AF416),"")</f>
        <v/>
      </c>
      <c r="AY28" s="357" t="str">
        <f>IF(AND('MAPA DE RIESGOS'!$AP417="Muy Alta",'MAPA DE RIESGOS'!$AR417="Moderado"),CONCATENATE("R",'MAPA DE RIESGOS'!$H417,"C",'MAPA DE RIESGOS'!$AF417),"")</f>
        <v/>
      </c>
      <c r="AZ28" s="357" t="str">
        <f>IF(AND('MAPA DE RIESGOS'!$AP418="Muy Alta",'MAPA DE RIESGOS'!$AR418="Moderado"),CONCATENATE("R",'MAPA DE RIESGOS'!$H418,"C",'MAPA DE RIESGOS'!$AF418),"")</f>
        <v/>
      </c>
      <c r="BA28" s="357" t="str">
        <f>IF(AND('MAPA DE RIESGOS'!$AP419="Muy Alta",'MAPA DE RIESGOS'!$AR419="Moderado"),CONCATENATE("R",'MAPA DE RIESGOS'!$H419,"C",'MAPA DE RIESGOS'!$AF419),"")</f>
        <v/>
      </c>
      <c r="BB28" s="357" t="str">
        <f>IF(AND('MAPA DE RIESGOS'!$AP420="Muy Alta",'MAPA DE RIESGOS'!$AR420="Moderado"),CONCATENATE("R",'MAPA DE RIESGOS'!$H420,"C",'MAPA DE RIESGOS'!$AF420),"")</f>
        <v/>
      </c>
      <c r="BC28" s="357" t="str">
        <f>IF(AND('MAPA DE RIESGOS'!$AP421="Muy Alta",'MAPA DE RIESGOS'!$AR421="Moderado"),CONCATENATE("R",'MAPA DE RIESGOS'!$H421,"C",'MAPA DE RIESGOS'!$AF421),"")</f>
        <v/>
      </c>
      <c r="BD28" s="357" t="str">
        <f>IF(AND('MAPA DE RIESGOS'!$AP422="Muy Alta",'MAPA DE RIESGOS'!$AR422="Moderado"),CONCATENATE("R",'MAPA DE RIESGOS'!$H422,"C",'MAPA DE RIESGOS'!$AF422),"")</f>
        <v/>
      </c>
      <c r="BE28" s="357" t="str">
        <f>IF(AND('MAPA DE RIESGOS'!$AP423="Muy Alta",'MAPA DE RIESGOS'!$AR423="Moderado"),CONCATENATE("R",'MAPA DE RIESGOS'!$H423,"C",'MAPA DE RIESGOS'!$AF423),"")</f>
        <v/>
      </c>
      <c r="BF28" s="357" t="str">
        <f>IF(AND('MAPA DE RIESGOS'!$AP424="Muy Alta",'MAPA DE RIESGOS'!$AR424="Moderado"),CONCATENATE("R",'MAPA DE RIESGOS'!$H424,"C",'MAPA DE RIESGOS'!$AF424),"")</f>
        <v/>
      </c>
      <c r="BG28" s="357" t="str">
        <f>IF(AND('MAPA DE RIESGOS'!$AP425="Muy Alta",'MAPA DE RIESGOS'!$AR425="Moderado"),CONCATENATE("R",'MAPA DE RIESGOS'!$H425,"C",'MAPA DE RIESGOS'!$AF425),"")</f>
        <v/>
      </c>
      <c r="BH28" s="357" t="str">
        <f>IF(AND('MAPA DE RIESGOS'!$AP426="Muy Alta",'MAPA DE RIESGOS'!$AR426="Moderado"),CONCATENATE("R",'MAPA DE RIESGOS'!$H426,"C",'MAPA DE RIESGOS'!$AF426),"")</f>
        <v/>
      </c>
      <c r="BI28" s="357" t="str">
        <f>IF(AND('MAPA DE RIESGOS'!$AP427="Muy Alta",'MAPA DE RIESGOS'!$AR427="Moderado"),CONCATENATE("R",'MAPA DE RIESGOS'!$H427,"C",'MAPA DE RIESGOS'!$AF427),"")</f>
        <v/>
      </c>
      <c r="BJ28" s="357" t="str">
        <f>IF(AND('MAPA DE RIESGOS'!$AP428="Muy Alta",'MAPA DE RIESGOS'!$AR428="Moderado"),CONCATENATE("R",'MAPA DE RIESGOS'!$H428,"C",'MAPA DE RIESGOS'!$AF428),"")</f>
        <v/>
      </c>
      <c r="BK28" s="358" t="str">
        <f>IF(AND('MAPA DE RIESGOS'!$AP429="Muy Alta",'MAPA DE RIESGOS'!$AR429="Moderado"),CONCATENATE("R",'MAPA DE RIESGOS'!$H429,"C",'MAPA DE RIESGOS'!$AF429),"")</f>
        <v/>
      </c>
      <c r="BL28" s="356" t="str">
        <f>IF(AND('MAPA DE RIESGOS'!$AP412="Muy Alta",'MAPA DE RIESGOS'!$AR412="Mayor"),CONCATENATE("R",'MAPA DE RIESGOS'!$H412,"C",'MAPA DE RIESGOS'!$AF412),"")</f>
        <v/>
      </c>
      <c r="BM28" s="357" t="str">
        <f>IF(AND('MAPA DE RIESGOS'!$AP413="Muy Alta",'MAPA DE RIESGOS'!$AR413="Mayor"),CONCATENATE("R",'MAPA DE RIESGOS'!$H413,"C",'MAPA DE RIESGOS'!$AF413),"")</f>
        <v/>
      </c>
      <c r="BN28" s="357" t="str">
        <f>IF(AND('MAPA DE RIESGOS'!$AP414="Muy Alta",'MAPA DE RIESGOS'!$AR414="Mayor"),CONCATENATE("R",'MAPA DE RIESGOS'!$H414,"C",'MAPA DE RIESGOS'!$AF414),"")</f>
        <v/>
      </c>
      <c r="BO28" s="357" t="str">
        <f>IF(AND('MAPA DE RIESGOS'!$AP415="Muy Alta",'MAPA DE RIESGOS'!$AR415="Mayor"),CONCATENATE("R",'MAPA DE RIESGOS'!$H415,"C",'MAPA DE RIESGOS'!$AF415),"")</f>
        <v/>
      </c>
      <c r="BP28" s="357" t="str">
        <f>IF(AND('MAPA DE RIESGOS'!$AP416="Muy Alta",'MAPA DE RIESGOS'!$AR416="Mayor"),CONCATENATE("R",'MAPA DE RIESGOS'!$H416,"C",'MAPA DE RIESGOS'!$AF416),"")</f>
        <v/>
      </c>
      <c r="BQ28" s="357" t="str">
        <f>IF(AND('MAPA DE RIESGOS'!$AP417="Muy Alta",'MAPA DE RIESGOS'!$AR417="Mayor"),CONCATENATE("R",'MAPA DE RIESGOS'!$H417,"C",'MAPA DE RIESGOS'!$AF417),"")</f>
        <v/>
      </c>
      <c r="BR28" s="357" t="str">
        <f>IF(AND('MAPA DE RIESGOS'!$AP418="Muy Alta",'MAPA DE RIESGOS'!$AR418="Mayor"),CONCATENATE("R",'MAPA DE RIESGOS'!$H418,"C",'MAPA DE RIESGOS'!$AF418),"")</f>
        <v/>
      </c>
      <c r="BS28" s="357" t="str">
        <f>IF(AND('MAPA DE RIESGOS'!$AP419="Muy Alta",'MAPA DE RIESGOS'!$AR419="Mayor"),CONCATENATE("R",'MAPA DE RIESGOS'!$H419,"C",'MAPA DE RIESGOS'!$AF419),"")</f>
        <v/>
      </c>
      <c r="BT28" s="357" t="str">
        <f>IF(AND('MAPA DE RIESGOS'!$AP420="Muy Alta",'MAPA DE RIESGOS'!$AR420="Mayor"),CONCATENATE("R",'MAPA DE RIESGOS'!$H420,"C",'MAPA DE RIESGOS'!$AF420),"")</f>
        <v/>
      </c>
      <c r="BU28" s="357" t="str">
        <f>IF(AND('MAPA DE RIESGOS'!$AP421="Muy Alta",'MAPA DE RIESGOS'!$AR421="Mayor"),CONCATENATE("R",'MAPA DE RIESGOS'!$H421,"C",'MAPA DE RIESGOS'!$AF421),"")</f>
        <v/>
      </c>
      <c r="BV28" s="357" t="str">
        <f>IF(AND('MAPA DE RIESGOS'!$AP422="Muy Alta",'MAPA DE RIESGOS'!$AR422="Mayor"),CONCATENATE("R",'MAPA DE RIESGOS'!$H422,"C",'MAPA DE RIESGOS'!$AF422),"")</f>
        <v/>
      </c>
      <c r="BW28" s="357" t="str">
        <f>IF(AND('MAPA DE RIESGOS'!$AP423="Muy Alta",'MAPA DE RIESGOS'!$AR423="Mayor"),CONCATENATE("R",'MAPA DE RIESGOS'!$H423,"C",'MAPA DE RIESGOS'!$AF423),"")</f>
        <v/>
      </c>
      <c r="BX28" s="357" t="str">
        <f>IF(AND('MAPA DE RIESGOS'!$AP424="Muy Alta",'MAPA DE RIESGOS'!$AR424="Mayor"),CONCATENATE("R",'MAPA DE RIESGOS'!$H424,"C",'MAPA DE RIESGOS'!$AF424),"")</f>
        <v/>
      </c>
      <c r="BY28" s="357" t="str">
        <f>IF(AND('MAPA DE RIESGOS'!$AP425="Muy Alta",'MAPA DE RIESGOS'!$AR425="Mayor"),CONCATENATE("R",'MAPA DE RIESGOS'!$H425,"C",'MAPA DE RIESGOS'!$AF425),"")</f>
        <v/>
      </c>
      <c r="BZ28" s="357" t="str">
        <f>IF(AND('MAPA DE RIESGOS'!$AP426="Muy Alta",'MAPA DE RIESGOS'!$AR426="Mayor"),CONCATENATE("R",'MAPA DE RIESGOS'!$H426,"C",'MAPA DE RIESGOS'!$AF426),"")</f>
        <v/>
      </c>
      <c r="CA28" s="357" t="str">
        <f>IF(AND('MAPA DE RIESGOS'!$AP427="Muy Alta",'MAPA DE RIESGOS'!$AR427="Mayor"),CONCATENATE("R",'MAPA DE RIESGOS'!$H427,"C",'MAPA DE RIESGOS'!$AF427),"")</f>
        <v/>
      </c>
      <c r="CB28" s="357" t="str">
        <f>IF(AND('MAPA DE RIESGOS'!$AP428="Muy Alta",'MAPA DE RIESGOS'!$AR428="Mayor"),CONCATENATE("R",'MAPA DE RIESGOS'!$H428,"C",'MAPA DE RIESGOS'!$AF428),"")</f>
        <v/>
      </c>
      <c r="CC28" s="358" t="str">
        <f>IF(AND('MAPA DE RIESGOS'!$AP429="Muy Alta",'MAPA DE RIESGOS'!$AR429="Mayor"),CONCATENATE("R",'MAPA DE RIESGOS'!$H429,"C",'MAPA DE RIESGOS'!$AF429),"")</f>
        <v/>
      </c>
      <c r="CD28" s="359" t="str">
        <f>IF(AND('MAPA DE RIESGOS'!$AP412="Muy Alta",'MAPA DE RIESGOS'!$AR412="Catastrófico"),CONCATENATE("R",'MAPA DE RIESGOS'!$H412,"C",'MAPA DE RIESGOS'!$AF412),"")</f>
        <v/>
      </c>
      <c r="CE28" s="359" t="str">
        <f>IF(AND('MAPA DE RIESGOS'!$AP413="Muy Alta",'MAPA DE RIESGOS'!$AR413="Catastrófico"),CONCATENATE("R",'MAPA DE RIESGOS'!$H413,"C",'MAPA DE RIESGOS'!$AF413),"")</f>
        <v/>
      </c>
      <c r="CF28" s="359" t="str">
        <f>IF(AND('MAPA DE RIESGOS'!$AP414="Muy Alta",'MAPA DE RIESGOS'!$AR414="Catastrófico"),CONCATENATE("R",'MAPA DE RIESGOS'!$H414,"C",'MAPA DE RIESGOS'!$AF414),"")</f>
        <v/>
      </c>
      <c r="CG28" s="359" t="str">
        <f>IF(AND('MAPA DE RIESGOS'!$AP415="Muy Alta",'MAPA DE RIESGOS'!$AR415="Catastrófico"),CONCATENATE("R",'MAPA DE RIESGOS'!$H415,"C",'MAPA DE RIESGOS'!$AF415),"")</f>
        <v/>
      </c>
      <c r="CH28" s="359" t="str">
        <f>IF(AND('MAPA DE RIESGOS'!$AP416="Muy Alta",'MAPA DE RIESGOS'!$AR416="Catastrófico"),CONCATENATE("R",'MAPA DE RIESGOS'!$H416,"C",'MAPA DE RIESGOS'!$AF416),"")</f>
        <v/>
      </c>
      <c r="CI28" s="359" t="str">
        <f>IF(AND('MAPA DE RIESGOS'!$AP417="Muy Alta",'MAPA DE RIESGOS'!$AR417="Catastrófico"),CONCATENATE("R",'MAPA DE RIESGOS'!$H417,"C",'MAPA DE RIESGOS'!$AF417),"")</f>
        <v/>
      </c>
      <c r="CJ28" s="359" t="str">
        <f>IF(AND('MAPA DE RIESGOS'!$AP418="Muy Alta",'MAPA DE RIESGOS'!$AR418="Catastrófico"),CONCATENATE("R",'MAPA DE RIESGOS'!$H418,"C",'MAPA DE RIESGOS'!$AF418),"")</f>
        <v/>
      </c>
      <c r="CK28" s="359" t="str">
        <f>IF(AND('MAPA DE RIESGOS'!$AP419="Muy Alta",'MAPA DE RIESGOS'!$AR419="Catastrófico"),CONCATENATE("R",'MAPA DE RIESGOS'!$H419,"C",'MAPA DE RIESGOS'!$AF419),"")</f>
        <v/>
      </c>
      <c r="CL28" s="359" t="str">
        <f>IF(AND('MAPA DE RIESGOS'!$AP420="Muy Alta",'MAPA DE RIESGOS'!$AR420="Catastrófico"),CONCATENATE("R",'MAPA DE RIESGOS'!$H420,"C",'MAPA DE RIESGOS'!$AF420),"")</f>
        <v/>
      </c>
      <c r="CM28" s="359" t="str">
        <f>IF(AND('MAPA DE RIESGOS'!$AP421="Muy Alta",'MAPA DE RIESGOS'!$AR421="Catastrófico"),CONCATENATE("R",'MAPA DE RIESGOS'!$H421,"C",'MAPA DE RIESGOS'!$AF421),"")</f>
        <v/>
      </c>
      <c r="CN28" s="359" t="str">
        <f>IF(AND('MAPA DE RIESGOS'!$AP422="Muy Alta",'MAPA DE RIESGOS'!$AR422="Catastrófico"),CONCATENATE("R",'MAPA DE RIESGOS'!$H422,"C",'MAPA DE RIESGOS'!$AF422),"")</f>
        <v/>
      </c>
      <c r="CO28" s="359" t="str">
        <f>IF(AND('MAPA DE RIESGOS'!$AP423="Muy Alta",'MAPA DE RIESGOS'!$AR423="Catastrófico"),CONCATENATE("R",'MAPA DE RIESGOS'!$H423,"C",'MAPA DE RIESGOS'!$AF423),"")</f>
        <v/>
      </c>
      <c r="CP28" s="359" t="str">
        <f>IF(AND('MAPA DE RIESGOS'!$AP424="Muy Alta",'MAPA DE RIESGOS'!$AR424="Catastrófico"),CONCATENATE("R",'MAPA DE RIESGOS'!$H424,"C",'MAPA DE RIESGOS'!$AF424),"")</f>
        <v/>
      </c>
      <c r="CQ28" s="359" t="str">
        <f>IF(AND('MAPA DE RIESGOS'!$AP425="Muy Alta",'MAPA DE RIESGOS'!$AR425="Catastrófico"),CONCATENATE("R",'MAPA DE RIESGOS'!$H425,"C",'MAPA DE RIESGOS'!$AF425),"")</f>
        <v/>
      </c>
      <c r="CR28" s="359" t="str">
        <f>IF(AND('MAPA DE RIESGOS'!$AP426="Muy Alta",'MAPA DE RIESGOS'!$AR426="Catastrófico"),CONCATENATE("R",'MAPA DE RIESGOS'!$H426,"C",'MAPA DE RIESGOS'!$AF426),"")</f>
        <v/>
      </c>
      <c r="CS28" s="359" t="str">
        <f>IF(AND('MAPA DE RIESGOS'!$AP427="Muy Alta",'MAPA DE RIESGOS'!$AR427="Catastrófico"),CONCATENATE("R",'MAPA DE RIESGOS'!$H427,"C",'MAPA DE RIESGOS'!$AF427),"")</f>
        <v/>
      </c>
      <c r="CT28" s="359" t="str">
        <f>IF(AND('MAPA DE RIESGOS'!$AP428="Muy Alta",'MAPA DE RIESGOS'!$AR428="Catastrófico"),CONCATENATE("R",'MAPA DE RIESGOS'!$H428,"C",'MAPA DE RIESGOS'!$AF428),"")</f>
        <v/>
      </c>
      <c r="CU28" s="360" t="str">
        <f>IF(AND('MAPA DE RIESGOS'!$AP429="Muy Alta",'MAPA DE RIESGOS'!$AR429="Catastrófico"),CONCATENATE("R",'MAPA DE RIESGOS'!$H429,"C",'MAPA DE RIESGOS'!$AF429),"")</f>
        <v/>
      </c>
      <c r="CV28" s="67"/>
      <c r="CW28" s="750"/>
      <c r="CX28" s="751"/>
      <c r="CY28" s="751"/>
      <c r="CZ28" s="751"/>
      <c r="DA28" s="751"/>
      <c r="DB28" s="752"/>
    </row>
    <row r="29" spans="2:106" ht="32.5" customHeight="1">
      <c r="B29" s="770"/>
      <c r="C29" s="770"/>
      <c r="D29" s="771"/>
      <c r="E29" s="741"/>
      <c r="F29" s="742"/>
      <c r="G29" s="742"/>
      <c r="H29" s="742"/>
      <c r="I29" s="743"/>
      <c r="J29" s="356" t="str">
        <f>IF(AND('MAPA DE RIESGOS'!$AP430="Muy Alta",'MAPA DE RIESGOS'!$AR430="Leve"),CONCATENATE("R",'MAPA DE RIESGOS'!$H430,"C",'MAPA DE RIESGOS'!$AF430),"")</f>
        <v/>
      </c>
      <c r="K29" s="357" t="str">
        <f>IF(AND('MAPA DE RIESGOS'!$AP431="Muy Alta",'MAPA DE RIESGOS'!$AR431="Leve"),CONCATENATE("R",'MAPA DE RIESGOS'!$H431,"C",'MAPA DE RIESGOS'!$AF431),"")</f>
        <v/>
      </c>
      <c r="L29" s="357" t="str">
        <f>IF(AND('MAPA DE RIESGOS'!$AP432="Muy Alta",'MAPA DE RIESGOS'!$AR432="Leve"),CONCATENATE("R",'MAPA DE RIESGOS'!$H432,"C",'MAPA DE RIESGOS'!$AF432),"")</f>
        <v/>
      </c>
      <c r="M29" s="357" t="str">
        <f>IF(AND('MAPA DE RIESGOS'!$AP433="Muy Alta",'MAPA DE RIESGOS'!$AR433="Leve"),CONCATENATE("R",'MAPA DE RIESGOS'!$H433,"C",'MAPA DE RIESGOS'!$AF433),"")</f>
        <v/>
      </c>
      <c r="N29" s="357" t="str">
        <f>IF(AND('MAPA DE RIESGOS'!$AP434="Muy Alta",'MAPA DE RIESGOS'!$AR434="Leve"),CONCATENATE("R",'MAPA DE RIESGOS'!$H434,"C",'MAPA DE RIESGOS'!$AF434),"")</f>
        <v/>
      </c>
      <c r="O29" s="357" t="str">
        <f>IF(AND('MAPA DE RIESGOS'!$AP435="Muy Alta",'MAPA DE RIESGOS'!$AR435="Leve"),CONCATENATE("R",'MAPA DE RIESGOS'!$H435,"C",'MAPA DE RIESGOS'!$AF435),"")</f>
        <v/>
      </c>
      <c r="P29" s="357" t="str">
        <f>IF(AND('MAPA DE RIESGOS'!$AP436="Muy Alta",'MAPA DE RIESGOS'!$AR436="Leve"),CONCATENATE("R",'MAPA DE RIESGOS'!$H436,"C",'MAPA DE RIESGOS'!$AF436),"")</f>
        <v/>
      </c>
      <c r="Q29" s="357" t="str">
        <f>IF(AND('MAPA DE RIESGOS'!$AP437="Muy Alta",'MAPA DE RIESGOS'!$AR437="Leve"),CONCATENATE("R",'MAPA DE RIESGOS'!$H437,"C",'MAPA DE RIESGOS'!$AF437),"")</f>
        <v/>
      </c>
      <c r="R29" s="357" t="str">
        <f>IF(AND('MAPA DE RIESGOS'!$AP438="Muy Alta",'MAPA DE RIESGOS'!$AR438="Leve"),CONCATENATE("R",'MAPA DE RIESGOS'!$H438,"C",'MAPA DE RIESGOS'!$AF438),"")</f>
        <v/>
      </c>
      <c r="S29" s="357" t="str">
        <f>IF(AND('MAPA DE RIESGOS'!$AP439="Muy Alta",'MAPA DE RIESGOS'!$AR439="Leve"),CONCATENATE("R",'MAPA DE RIESGOS'!$H439,"C",'MAPA DE RIESGOS'!$AF439),"")</f>
        <v/>
      </c>
      <c r="T29" s="357" t="str">
        <f>IF(AND('MAPA DE RIESGOS'!$AP440="Muy Alta",'MAPA DE RIESGOS'!$AR440="Leve"),CONCATENATE("R",'MAPA DE RIESGOS'!$H440,"C",'MAPA DE RIESGOS'!$AF440),"")</f>
        <v/>
      </c>
      <c r="U29" s="357" t="str">
        <f>IF(AND('MAPA DE RIESGOS'!$AP441="Muy Alta",'MAPA DE RIESGOS'!$AR441="Leve"),CONCATENATE("R",'MAPA DE RIESGOS'!$H441,"C",'MAPA DE RIESGOS'!$AF441),"")</f>
        <v/>
      </c>
      <c r="V29" s="357" t="str">
        <f>IF(AND('MAPA DE RIESGOS'!$AP442="Muy Alta",'MAPA DE RIESGOS'!$AR442="Leve"),CONCATENATE("R",'MAPA DE RIESGOS'!$H442,"C",'MAPA DE RIESGOS'!$AF442),"")</f>
        <v/>
      </c>
      <c r="W29" s="357" t="str">
        <f>IF(AND('MAPA DE RIESGOS'!$AP443="Muy Alta",'MAPA DE RIESGOS'!$AR443="Leve"),CONCATENATE("R",'MAPA DE RIESGOS'!$H443,"C",'MAPA DE RIESGOS'!$AF443),"")</f>
        <v/>
      </c>
      <c r="X29" s="357" t="str">
        <f>IF(AND('MAPA DE RIESGOS'!$AP444="Muy Alta",'MAPA DE RIESGOS'!$AR444="Leve"),CONCATENATE("R",'MAPA DE RIESGOS'!$H444,"C",'MAPA DE RIESGOS'!$AF444),"")</f>
        <v/>
      </c>
      <c r="Y29" s="357" t="str">
        <f>IF(AND('MAPA DE RIESGOS'!$AP445="Muy Alta",'MAPA DE RIESGOS'!$AR445="Leve"),CONCATENATE("R",'MAPA DE RIESGOS'!$H445,"C",'MAPA DE RIESGOS'!$AF445),"")</f>
        <v/>
      </c>
      <c r="Z29" s="357" t="str">
        <f>IF(AND('MAPA DE RIESGOS'!$AP446="Muy Alta",'MAPA DE RIESGOS'!$AR446="Leve"),CONCATENATE("R",'MAPA DE RIESGOS'!$H446,"C",'MAPA DE RIESGOS'!$AF446),"")</f>
        <v/>
      </c>
      <c r="AA29" s="358" t="str">
        <f>IF(AND('MAPA DE RIESGOS'!$AP447="Muy Alta",'MAPA DE RIESGOS'!$AR447="Leve"),CONCATENATE("R",'MAPA DE RIESGOS'!$H447,"C",'MAPA DE RIESGOS'!$AF447),"")</f>
        <v/>
      </c>
      <c r="AB29" s="356" t="str">
        <f>IF(AND('MAPA DE RIESGOS'!$AP430="Muy Alta",'MAPA DE RIESGOS'!$AR430="Menor"),CONCATENATE("R",'MAPA DE RIESGOS'!$H430,"C",'MAPA DE RIESGOS'!$AF430),"")</f>
        <v/>
      </c>
      <c r="AC29" s="357" t="str">
        <f>IF(AND('MAPA DE RIESGOS'!$AP431="Muy Alta",'MAPA DE RIESGOS'!$AR431="Menor"),CONCATENATE("R",'MAPA DE RIESGOS'!$H431,"C",'MAPA DE RIESGOS'!$AF431),"")</f>
        <v/>
      </c>
      <c r="AD29" s="357" t="str">
        <f>IF(AND('MAPA DE RIESGOS'!$AP432="Muy Alta",'MAPA DE RIESGOS'!$AR432="Menor"),CONCATENATE("R",'MAPA DE RIESGOS'!$H432,"C",'MAPA DE RIESGOS'!$AF432),"")</f>
        <v/>
      </c>
      <c r="AE29" s="357" t="str">
        <f>IF(AND('MAPA DE RIESGOS'!$AP433="Muy Alta",'MAPA DE RIESGOS'!$AR433="Menor"),CONCATENATE("R",'MAPA DE RIESGOS'!$H433,"C",'MAPA DE RIESGOS'!$AF433),"")</f>
        <v/>
      </c>
      <c r="AF29" s="357" t="str">
        <f>IF(AND('MAPA DE RIESGOS'!$AP434="Muy Alta",'MAPA DE RIESGOS'!$AR434="Menor"),CONCATENATE("R",'MAPA DE RIESGOS'!$H434,"C",'MAPA DE RIESGOS'!$AF434),"")</f>
        <v/>
      </c>
      <c r="AG29" s="357" t="str">
        <f>IF(AND('MAPA DE RIESGOS'!$AP435="Muy Alta",'MAPA DE RIESGOS'!$AR435="Menor"),CONCATENATE("R",'MAPA DE RIESGOS'!$H435,"C",'MAPA DE RIESGOS'!$AF435),"")</f>
        <v/>
      </c>
      <c r="AH29" s="357" t="str">
        <f>IF(AND('MAPA DE RIESGOS'!$AP436="Muy Alta",'MAPA DE RIESGOS'!$AR436="Menor"),CONCATENATE("R",'MAPA DE RIESGOS'!$H436,"C",'MAPA DE RIESGOS'!$AF436),"")</f>
        <v/>
      </c>
      <c r="AI29" s="357" t="str">
        <f>IF(AND('MAPA DE RIESGOS'!$AP437="Muy Alta",'MAPA DE RIESGOS'!$AR437="Menor"),CONCATENATE("R",'MAPA DE RIESGOS'!$H437,"C",'MAPA DE RIESGOS'!$AF437),"")</f>
        <v/>
      </c>
      <c r="AJ29" s="357" t="str">
        <f>IF(AND('MAPA DE RIESGOS'!$AP438="Muy Alta",'MAPA DE RIESGOS'!$AR438="Menor"),CONCATENATE("R",'MAPA DE RIESGOS'!$H438,"C",'MAPA DE RIESGOS'!$AF438),"")</f>
        <v/>
      </c>
      <c r="AK29" s="357" t="str">
        <f>IF(AND('MAPA DE RIESGOS'!$AP439="Muy Alta",'MAPA DE RIESGOS'!$AR439="Menor"),CONCATENATE("R",'MAPA DE RIESGOS'!$H439,"C",'MAPA DE RIESGOS'!$AF439),"")</f>
        <v/>
      </c>
      <c r="AL29" s="357" t="str">
        <f>IF(AND('MAPA DE RIESGOS'!$AP440="Muy Alta",'MAPA DE RIESGOS'!$AR440="Menor"),CONCATENATE("R",'MAPA DE RIESGOS'!$H440,"C",'MAPA DE RIESGOS'!$AF440),"")</f>
        <v/>
      </c>
      <c r="AM29" s="357" t="str">
        <f>IF(AND('MAPA DE RIESGOS'!$AP441="Muy Alta",'MAPA DE RIESGOS'!$AR441="Menor"),CONCATENATE("R",'MAPA DE RIESGOS'!$H441,"C",'MAPA DE RIESGOS'!$AF441),"")</f>
        <v/>
      </c>
      <c r="AN29" s="357" t="str">
        <f>IF(AND('MAPA DE RIESGOS'!$AP442="Muy Alta",'MAPA DE RIESGOS'!$AR442="Menor"),CONCATENATE("R",'MAPA DE RIESGOS'!$H442,"C",'MAPA DE RIESGOS'!$AF442),"")</f>
        <v/>
      </c>
      <c r="AO29" s="357" t="str">
        <f>IF(AND('MAPA DE RIESGOS'!$AP443="Muy Alta",'MAPA DE RIESGOS'!$AR443="Menor"),CONCATENATE("R",'MAPA DE RIESGOS'!$H443,"C",'MAPA DE RIESGOS'!$AF443),"")</f>
        <v/>
      </c>
      <c r="AP29" s="357" t="str">
        <f>IF(AND('MAPA DE RIESGOS'!$AP444="Muy Alta",'MAPA DE RIESGOS'!$AR444="Menor"),CONCATENATE("R",'MAPA DE RIESGOS'!$H444,"C",'MAPA DE RIESGOS'!$AF444),"")</f>
        <v/>
      </c>
      <c r="AQ29" s="357" t="str">
        <f>IF(AND('MAPA DE RIESGOS'!$AP445="Muy Alta",'MAPA DE RIESGOS'!$AR445="Menor"),CONCATENATE("R",'MAPA DE RIESGOS'!$H445,"C",'MAPA DE RIESGOS'!$AF445),"")</f>
        <v/>
      </c>
      <c r="AR29" s="357" t="str">
        <f>IF(AND('MAPA DE RIESGOS'!$AP446="Muy Alta",'MAPA DE RIESGOS'!$AR446="Menor"),CONCATENATE("R",'MAPA DE RIESGOS'!$H446,"C",'MAPA DE RIESGOS'!$AF446),"")</f>
        <v/>
      </c>
      <c r="AS29" s="358" t="str">
        <f>IF(AND('MAPA DE RIESGOS'!$AP447="Muy Alta",'MAPA DE RIESGOS'!$AR447="Menor"),CONCATENATE("R",'MAPA DE RIESGOS'!$H447,"C",'MAPA DE RIESGOS'!$AF447),"")</f>
        <v/>
      </c>
      <c r="AT29" s="356" t="str">
        <f>IF(AND('MAPA DE RIESGOS'!$AP430="Muy Alta",'MAPA DE RIESGOS'!$AR430="Moderado"),CONCATENATE("R",'MAPA DE RIESGOS'!$H430,"C",'MAPA DE RIESGOS'!$AF430),"")</f>
        <v/>
      </c>
      <c r="AU29" s="357" t="str">
        <f>IF(AND('MAPA DE RIESGOS'!$AP431="Muy Alta",'MAPA DE RIESGOS'!$AR431="Moderado"),CONCATENATE("R",'MAPA DE RIESGOS'!$H431,"C",'MAPA DE RIESGOS'!$AF431),"")</f>
        <v/>
      </c>
      <c r="AV29" s="357" t="str">
        <f>IF(AND('MAPA DE RIESGOS'!$AP432="Muy Alta",'MAPA DE RIESGOS'!$AR432="Moderado"),CONCATENATE("R",'MAPA DE RIESGOS'!$H432,"C",'MAPA DE RIESGOS'!$AF432),"")</f>
        <v/>
      </c>
      <c r="AW29" s="357" t="str">
        <f>IF(AND('MAPA DE RIESGOS'!$AP433="Muy Alta",'MAPA DE RIESGOS'!$AR433="Moderado"),CONCATENATE("R",'MAPA DE RIESGOS'!$H433,"C",'MAPA DE RIESGOS'!$AF433),"")</f>
        <v/>
      </c>
      <c r="AX29" s="357" t="str">
        <f>IF(AND('MAPA DE RIESGOS'!$AP434="Muy Alta",'MAPA DE RIESGOS'!$AR434="Moderado"),CONCATENATE("R",'MAPA DE RIESGOS'!$H434,"C",'MAPA DE RIESGOS'!$AF434),"")</f>
        <v/>
      </c>
      <c r="AY29" s="357" t="str">
        <f>IF(AND('MAPA DE RIESGOS'!$AP435="Muy Alta",'MAPA DE RIESGOS'!$AR435="Moderado"),CONCATENATE("R",'MAPA DE RIESGOS'!$H435,"C",'MAPA DE RIESGOS'!$AF435),"")</f>
        <v/>
      </c>
      <c r="AZ29" s="357" t="str">
        <f>IF(AND('MAPA DE RIESGOS'!$AP436="Muy Alta",'MAPA DE RIESGOS'!$AR436="Moderado"),CONCATENATE("R",'MAPA DE RIESGOS'!$H436,"C",'MAPA DE RIESGOS'!$AF436),"")</f>
        <v/>
      </c>
      <c r="BA29" s="357" t="str">
        <f>IF(AND('MAPA DE RIESGOS'!$AP437="Muy Alta",'MAPA DE RIESGOS'!$AR437="Moderado"),CONCATENATE("R",'MAPA DE RIESGOS'!$H437,"C",'MAPA DE RIESGOS'!$AF437),"")</f>
        <v/>
      </c>
      <c r="BB29" s="357" t="str">
        <f>IF(AND('MAPA DE RIESGOS'!$AP438="Muy Alta",'MAPA DE RIESGOS'!$AR438="Moderado"),CONCATENATE("R",'MAPA DE RIESGOS'!$H438,"C",'MAPA DE RIESGOS'!$AF438),"")</f>
        <v/>
      </c>
      <c r="BC29" s="357" t="str">
        <f>IF(AND('MAPA DE RIESGOS'!$AP439="Muy Alta",'MAPA DE RIESGOS'!$AR439="Moderado"),CONCATENATE("R",'MAPA DE RIESGOS'!$H439,"C",'MAPA DE RIESGOS'!$AF439),"")</f>
        <v/>
      </c>
      <c r="BD29" s="357" t="str">
        <f>IF(AND('MAPA DE RIESGOS'!$AP440="Muy Alta",'MAPA DE RIESGOS'!$AR440="Moderado"),CONCATENATE("R",'MAPA DE RIESGOS'!$H440,"C",'MAPA DE RIESGOS'!$AF440),"")</f>
        <v/>
      </c>
      <c r="BE29" s="357" t="str">
        <f>IF(AND('MAPA DE RIESGOS'!$AP441="Muy Alta",'MAPA DE RIESGOS'!$AR441="Moderado"),CONCATENATE("R",'MAPA DE RIESGOS'!$H441,"C",'MAPA DE RIESGOS'!$AF441),"")</f>
        <v/>
      </c>
      <c r="BF29" s="357" t="str">
        <f>IF(AND('MAPA DE RIESGOS'!$AP442="Muy Alta",'MAPA DE RIESGOS'!$AR442="Moderado"),CONCATENATE("R",'MAPA DE RIESGOS'!$H442,"C",'MAPA DE RIESGOS'!$AF442),"")</f>
        <v/>
      </c>
      <c r="BG29" s="357" t="str">
        <f>IF(AND('MAPA DE RIESGOS'!$AP443="Muy Alta",'MAPA DE RIESGOS'!$AR443="Moderado"),CONCATENATE("R",'MAPA DE RIESGOS'!$H443,"C",'MAPA DE RIESGOS'!$AF443),"")</f>
        <v/>
      </c>
      <c r="BH29" s="357" t="str">
        <f>IF(AND('MAPA DE RIESGOS'!$AP444="Muy Alta",'MAPA DE RIESGOS'!$AR444="Moderado"),CONCATENATE("R",'MAPA DE RIESGOS'!$H444,"C",'MAPA DE RIESGOS'!$AF444),"")</f>
        <v/>
      </c>
      <c r="BI29" s="357" t="str">
        <f>IF(AND('MAPA DE RIESGOS'!$AP445="Muy Alta",'MAPA DE RIESGOS'!$AR445="Moderado"),CONCATENATE("R",'MAPA DE RIESGOS'!$H445,"C",'MAPA DE RIESGOS'!$AF445),"")</f>
        <v/>
      </c>
      <c r="BJ29" s="357" t="str">
        <f>IF(AND('MAPA DE RIESGOS'!$AP446="Muy Alta",'MAPA DE RIESGOS'!$AR446="Moderado"),CONCATENATE("R",'MAPA DE RIESGOS'!$H446,"C",'MAPA DE RIESGOS'!$AF446),"")</f>
        <v/>
      </c>
      <c r="BK29" s="358" t="str">
        <f>IF(AND('MAPA DE RIESGOS'!$AP447="Muy Alta",'MAPA DE RIESGOS'!$AR447="Moderado"),CONCATENATE("R",'MAPA DE RIESGOS'!$H447,"C",'MAPA DE RIESGOS'!$AF447),"")</f>
        <v/>
      </c>
      <c r="BL29" s="356" t="str">
        <f>IF(AND('MAPA DE RIESGOS'!$AP430="Muy Alta",'MAPA DE RIESGOS'!$AR430="Mayor"),CONCATENATE("R",'MAPA DE RIESGOS'!$H430,"C",'MAPA DE RIESGOS'!$AF430),"")</f>
        <v/>
      </c>
      <c r="BM29" s="357" t="str">
        <f>IF(AND('MAPA DE RIESGOS'!$AP431="Muy Alta",'MAPA DE RIESGOS'!$AR431="Mayor"),CONCATENATE("R",'MAPA DE RIESGOS'!$H431,"C",'MAPA DE RIESGOS'!$AF431),"")</f>
        <v/>
      </c>
      <c r="BN29" s="357" t="str">
        <f>IF(AND('MAPA DE RIESGOS'!$AP432="Muy Alta",'MAPA DE RIESGOS'!$AR432="Mayor"),CONCATENATE("R",'MAPA DE RIESGOS'!$H432,"C",'MAPA DE RIESGOS'!$AF432),"")</f>
        <v/>
      </c>
      <c r="BO29" s="357" t="str">
        <f>IF(AND('MAPA DE RIESGOS'!$AP433="Muy Alta",'MAPA DE RIESGOS'!$AR433="Mayor"),CONCATENATE("R",'MAPA DE RIESGOS'!$H433,"C",'MAPA DE RIESGOS'!$AF433),"")</f>
        <v/>
      </c>
      <c r="BP29" s="357" t="str">
        <f>IF(AND('MAPA DE RIESGOS'!$AP434="Muy Alta",'MAPA DE RIESGOS'!$AR434="Mayor"),CONCATENATE("R",'MAPA DE RIESGOS'!$H434,"C",'MAPA DE RIESGOS'!$AF434),"")</f>
        <v/>
      </c>
      <c r="BQ29" s="357" t="str">
        <f>IF(AND('MAPA DE RIESGOS'!$AP435="Muy Alta",'MAPA DE RIESGOS'!$AR435="Mayor"),CONCATENATE("R",'MAPA DE RIESGOS'!$H435,"C",'MAPA DE RIESGOS'!$AF435),"")</f>
        <v/>
      </c>
      <c r="BR29" s="357" t="str">
        <f>IF(AND('MAPA DE RIESGOS'!$AP436="Muy Alta",'MAPA DE RIESGOS'!$AR436="Mayor"),CONCATENATE("R",'MAPA DE RIESGOS'!$H436,"C",'MAPA DE RIESGOS'!$AF436),"")</f>
        <v/>
      </c>
      <c r="BS29" s="357" t="str">
        <f>IF(AND('MAPA DE RIESGOS'!$AP437="Muy Alta",'MAPA DE RIESGOS'!$AR437="Mayor"),CONCATENATE("R",'MAPA DE RIESGOS'!$H437,"C",'MAPA DE RIESGOS'!$AF437),"")</f>
        <v/>
      </c>
      <c r="BT29" s="357" t="str">
        <f>IF(AND('MAPA DE RIESGOS'!$AP438="Muy Alta",'MAPA DE RIESGOS'!$AR438="Mayor"),CONCATENATE("R",'MAPA DE RIESGOS'!$H438,"C",'MAPA DE RIESGOS'!$AF438),"")</f>
        <v/>
      </c>
      <c r="BU29" s="357" t="str">
        <f>IF(AND('MAPA DE RIESGOS'!$AP439="Muy Alta",'MAPA DE RIESGOS'!$AR439="Mayor"),CONCATENATE("R",'MAPA DE RIESGOS'!$H439,"C",'MAPA DE RIESGOS'!$AF439),"")</f>
        <v/>
      </c>
      <c r="BV29" s="357" t="str">
        <f>IF(AND('MAPA DE RIESGOS'!$AP440="Muy Alta",'MAPA DE RIESGOS'!$AR440="Mayor"),CONCATENATE("R",'MAPA DE RIESGOS'!$H440,"C",'MAPA DE RIESGOS'!$AF440),"")</f>
        <v/>
      </c>
      <c r="BW29" s="357" t="str">
        <f>IF(AND('MAPA DE RIESGOS'!$AP441="Muy Alta",'MAPA DE RIESGOS'!$AR441="Mayor"),CONCATENATE("R",'MAPA DE RIESGOS'!$H441,"C",'MAPA DE RIESGOS'!$AF441),"")</f>
        <v/>
      </c>
      <c r="BX29" s="357" t="str">
        <f>IF(AND('MAPA DE RIESGOS'!$AP442="Muy Alta",'MAPA DE RIESGOS'!$AR442="Mayor"),CONCATENATE("R",'MAPA DE RIESGOS'!$H442,"C",'MAPA DE RIESGOS'!$AF442),"")</f>
        <v/>
      </c>
      <c r="BY29" s="357" t="str">
        <f>IF(AND('MAPA DE RIESGOS'!$AP443="Muy Alta",'MAPA DE RIESGOS'!$AR443="Mayor"),CONCATENATE("R",'MAPA DE RIESGOS'!$H443,"C",'MAPA DE RIESGOS'!$AF443),"")</f>
        <v/>
      </c>
      <c r="BZ29" s="357" t="str">
        <f>IF(AND('MAPA DE RIESGOS'!$AP444="Muy Alta",'MAPA DE RIESGOS'!$AR444="Mayor"),CONCATENATE("R",'MAPA DE RIESGOS'!$H444,"C",'MAPA DE RIESGOS'!$AF444),"")</f>
        <v/>
      </c>
      <c r="CA29" s="357" t="str">
        <f>IF(AND('MAPA DE RIESGOS'!$AP445="Muy Alta",'MAPA DE RIESGOS'!$AR445="Mayor"),CONCATENATE("R",'MAPA DE RIESGOS'!$H445,"C",'MAPA DE RIESGOS'!$AF445),"")</f>
        <v/>
      </c>
      <c r="CB29" s="357" t="str">
        <f>IF(AND('MAPA DE RIESGOS'!$AP446="Muy Alta",'MAPA DE RIESGOS'!$AR446="Mayor"),CONCATENATE("R",'MAPA DE RIESGOS'!$H446,"C",'MAPA DE RIESGOS'!$AF446),"")</f>
        <v/>
      </c>
      <c r="CC29" s="358" t="str">
        <f>IF(AND('MAPA DE RIESGOS'!$AP447="Muy Alta",'MAPA DE RIESGOS'!$AR447="Mayor"),CONCATENATE("R",'MAPA DE RIESGOS'!$H447,"C",'MAPA DE RIESGOS'!$AF447),"")</f>
        <v/>
      </c>
      <c r="CD29" s="359" t="str">
        <f>IF(AND('MAPA DE RIESGOS'!$AP430="Muy Alta",'MAPA DE RIESGOS'!$AR430="Catastrófico"),CONCATENATE("R",'MAPA DE RIESGOS'!$H430,"C",'MAPA DE RIESGOS'!$AF430),"")</f>
        <v/>
      </c>
      <c r="CE29" s="359" t="str">
        <f>IF(AND('MAPA DE RIESGOS'!$AP431="Muy Alta",'MAPA DE RIESGOS'!$AR431="Catastrófico"),CONCATENATE("R",'MAPA DE RIESGOS'!$H431,"C",'MAPA DE RIESGOS'!$AF431),"")</f>
        <v/>
      </c>
      <c r="CF29" s="359" t="str">
        <f>IF(AND('MAPA DE RIESGOS'!$AP432="Muy Alta",'MAPA DE RIESGOS'!$AR432="Catastrófico"),CONCATENATE("R",'MAPA DE RIESGOS'!$H432,"C",'MAPA DE RIESGOS'!$AF432),"")</f>
        <v/>
      </c>
      <c r="CG29" s="359" t="str">
        <f>IF(AND('MAPA DE RIESGOS'!$AP433="Muy Alta",'MAPA DE RIESGOS'!$AR433="Catastrófico"),CONCATENATE("R",'MAPA DE RIESGOS'!$H433,"C",'MAPA DE RIESGOS'!$AF433),"")</f>
        <v/>
      </c>
      <c r="CH29" s="359" t="str">
        <f>IF(AND('MAPA DE RIESGOS'!$AP434="Muy Alta",'MAPA DE RIESGOS'!$AR434="Catastrófico"),CONCATENATE("R",'MAPA DE RIESGOS'!$H434,"C",'MAPA DE RIESGOS'!$AF434),"")</f>
        <v/>
      </c>
      <c r="CI29" s="359" t="str">
        <f>IF(AND('MAPA DE RIESGOS'!$AP435="Muy Alta",'MAPA DE RIESGOS'!$AR435="Catastrófico"),CONCATENATE("R",'MAPA DE RIESGOS'!$H435,"C",'MAPA DE RIESGOS'!$AF435),"")</f>
        <v/>
      </c>
      <c r="CJ29" s="359" t="str">
        <f>IF(AND('MAPA DE RIESGOS'!$AP436="Muy Alta",'MAPA DE RIESGOS'!$AR436="Catastrófico"),CONCATENATE("R",'MAPA DE RIESGOS'!$H436,"C",'MAPA DE RIESGOS'!$AF436),"")</f>
        <v/>
      </c>
      <c r="CK29" s="359" t="str">
        <f>IF(AND('MAPA DE RIESGOS'!$AP437="Muy Alta",'MAPA DE RIESGOS'!$AR437="Catastrófico"),CONCATENATE("R",'MAPA DE RIESGOS'!$H437,"C",'MAPA DE RIESGOS'!$AF437),"")</f>
        <v/>
      </c>
      <c r="CL29" s="359" t="str">
        <f>IF(AND('MAPA DE RIESGOS'!$AP438="Muy Alta",'MAPA DE RIESGOS'!$AR438="Catastrófico"),CONCATENATE("R",'MAPA DE RIESGOS'!$H438,"C",'MAPA DE RIESGOS'!$AF438),"")</f>
        <v/>
      </c>
      <c r="CM29" s="359" t="str">
        <f>IF(AND('MAPA DE RIESGOS'!$AP439="Muy Alta",'MAPA DE RIESGOS'!$AR439="Catastrófico"),CONCATENATE("R",'MAPA DE RIESGOS'!$H439,"C",'MAPA DE RIESGOS'!$AF439),"")</f>
        <v/>
      </c>
      <c r="CN29" s="359" t="str">
        <f>IF(AND('MAPA DE RIESGOS'!$AP440="Muy Alta",'MAPA DE RIESGOS'!$AR440="Catastrófico"),CONCATENATE("R",'MAPA DE RIESGOS'!$H440,"C",'MAPA DE RIESGOS'!$AF440),"")</f>
        <v/>
      </c>
      <c r="CO29" s="359" t="str">
        <f>IF(AND('MAPA DE RIESGOS'!$AP441="Muy Alta",'MAPA DE RIESGOS'!$AR441="Catastrófico"),CONCATENATE("R",'MAPA DE RIESGOS'!$H441,"C",'MAPA DE RIESGOS'!$AF441),"")</f>
        <v/>
      </c>
      <c r="CP29" s="359" t="str">
        <f>IF(AND('MAPA DE RIESGOS'!$AP442="Muy Alta",'MAPA DE RIESGOS'!$AR442="Catastrófico"),CONCATENATE("R",'MAPA DE RIESGOS'!$H442,"C",'MAPA DE RIESGOS'!$AF442),"")</f>
        <v/>
      </c>
      <c r="CQ29" s="359" t="str">
        <f>IF(AND('MAPA DE RIESGOS'!$AP443="Muy Alta",'MAPA DE RIESGOS'!$AR443="Catastrófico"),CONCATENATE("R",'MAPA DE RIESGOS'!$H443,"C",'MAPA DE RIESGOS'!$AF443),"")</f>
        <v/>
      </c>
      <c r="CR29" s="359" t="str">
        <f>IF(AND('MAPA DE RIESGOS'!$AP444="Muy Alta",'MAPA DE RIESGOS'!$AR444="Catastrófico"),CONCATENATE("R",'MAPA DE RIESGOS'!$H444,"C",'MAPA DE RIESGOS'!$AF444),"")</f>
        <v/>
      </c>
      <c r="CS29" s="359" t="str">
        <f>IF(AND('MAPA DE RIESGOS'!$AP445="Muy Alta",'MAPA DE RIESGOS'!$AR445="Catastrófico"),CONCATENATE("R",'MAPA DE RIESGOS'!$H445,"C",'MAPA DE RIESGOS'!$AF445),"")</f>
        <v/>
      </c>
      <c r="CT29" s="359" t="str">
        <f>IF(AND('MAPA DE RIESGOS'!$AP446="Muy Alta",'MAPA DE RIESGOS'!$AR446="Catastrófico"),CONCATENATE("R",'MAPA DE RIESGOS'!$H446,"C",'MAPA DE RIESGOS'!$AF446),"")</f>
        <v/>
      </c>
      <c r="CU29" s="360" t="str">
        <f>IF(AND('MAPA DE RIESGOS'!$AP447="Muy Alta",'MAPA DE RIESGOS'!$AR447="Catastrófico"),CONCATENATE("R",'MAPA DE RIESGOS'!$H447,"C",'MAPA DE RIESGOS'!$AF447),"")</f>
        <v/>
      </c>
      <c r="CV29" s="67"/>
      <c r="CW29" s="750"/>
      <c r="CX29" s="751"/>
      <c r="CY29" s="751"/>
      <c r="CZ29" s="751"/>
      <c r="DA29" s="751"/>
      <c r="DB29" s="752"/>
    </row>
    <row r="30" spans="2:106" ht="32.5" customHeight="1">
      <c r="B30" s="770"/>
      <c r="C30" s="770"/>
      <c r="D30" s="771"/>
      <c r="E30" s="741"/>
      <c r="F30" s="742"/>
      <c r="G30" s="742"/>
      <c r="H30" s="742"/>
      <c r="I30" s="743"/>
      <c r="J30" s="356" t="str">
        <f>IF(AND('MAPA DE RIESGOS'!$AP448="Muy Alta",'MAPA DE RIESGOS'!$AR448="Leve"),CONCATENATE("R",'MAPA DE RIESGOS'!$H448,"C",'MAPA DE RIESGOS'!$AF448),"")</f>
        <v/>
      </c>
      <c r="K30" s="357" t="str">
        <f>IF(AND('MAPA DE RIESGOS'!$AP449="Muy Alta",'MAPA DE RIESGOS'!$AR449="Leve"),CONCATENATE("R",'MAPA DE RIESGOS'!$H449,"C",'MAPA DE RIESGOS'!$AF449),"")</f>
        <v/>
      </c>
      <c r="L30" s="357" t="str">
        <f>IF(AND('MAPA DE RIESGOS'!$AP450="Muy Alta",'MAPA DE RIESGOS'!$AR450="Leve"),CONCATENATE("R",'MAPA DE RIESGOS'!$H450,"C",'MAPA DE RIESGOS'!$AF450),"")</f>
        <v/>
      </c>
      <c r="M30" s="357" t="str">
        <f>IF(AND('MAPA DE RIESGOS'!$AP451="Muy Alta",'MAPA DE RIESGOS'!$AR451="Leve"),CONCATENATE("R",'MAPA DE RIESGOS'!$H451,"C",'MAPA DE RIESGOS'!$AF451),"")</f>
        <v/>
      </c>
      <c r="N30" s="357" t="str">
        <f>IF(AND('MAPA DE RIESGOS'!$AP452="Muy Alta",'MAPA DE RIESGOS'!$AR452="Leve"),CONCATENATE("R",'MAPA DE RIESGOS'!$H452,"C",'MAPA DE RIESGOS'!$AF452),"")</f>
        <v/>
      </c>
      <c r="O30" s="357" t="str">
        <f>IF(AND('MAPA DE RIESGOS'!$AP453="Muy Alta",'MAPA DE RIESGOS'!$AR453="Leve"),CONCATENATE("R",'MAPA DE RIESGOS'!$H453,"C",'MAPA DE RIESGOS'!$AF453),"")</f>
        <v/>
      </c>
      <c r="P30" s="357" t="str">
        <f>IF(AND('MAPA DE RIESGOS'!$AP454="Muy Alta",'MAPA DE RIESGOS'!$AR454="Leve"),CONCATENATE("R",'MAPA DE RIESGOS'!$H454,"C",'MAPA DE RIESGOS'!$AF454),"")</f>
        <v/>
      </c>
      <c r="Q30" s="357" t="str">
        <f>IF(AND('MAPA DE RIESGOS'!$AP455="Muy Alta",'MAPA DE RIESGOS'!$AR455="Leve"),CONCATENATE("R",'MAPA DE RIESGOS'!$H455,"C",'MAPA DE RIESGOS'!$AF455),"")</f>
        <v/>
      </c>
      <c r="R30" s="357" t="str">
        <f>IF(AND('MAPA DE RIESGOS'!$AP456="Muy Alta",'MAPA DE RIESGOS'!$AR456="Leve"),CONCATENATE("R",'MAPA DE RIESGOS'!$H456,"C",'MAPA DE RIESGOS'!$AF456),"")</f>
        <v/>
      </c>
      <c r="S30" s="357" t="str">
        <f>IF(AND('MAPA DE RIESGOS'!$AP457="Muy Alta",'MAPA DE RIESGOS'!$AR457="Leve"),CONCATENATE("R",'MAPA DE RIESGOS'!$H457,"C",'MAPA DE RIESGOS'!$AF457),"")</f>
        <v/>
      </c>
      <c r="T30" s="357" t="str">
        <f>IF(AND('MAPA DE RIESGOS'!$AP458="Muy Alta",'MAPA DE RIESGOS'!$AR458="Leve"),CONCATENATE("R",'MAPA DE RIESGOS'!$H458,"C",'MAPA DE RIESGOS'!$AF458),"")</f>
        <v/>
      </c>
      <c r="U30" s="357" t="str">
        <f>IF(AND('MAPA DE RIESGOS'!$AP459="Muy Alta",'MAPA DE RIESGOS'!$AR459="Leve"),CONCATENATE("R",'MAPA DE RIESGOS'!$H459,"C",'MAPA DE RIESGOS'!$AF459),"")</f>
        <v/>
      </c>
      <c r="V30" s="357" t="str">
        <f>IF(AND('MAPA DE RIESGOS'!$AP460="Muy Alta",'MAPA DE RIESGOS'!$AR460="Leve"),CONCATENATE("R",'MAPA DE RIESGOS'!$H460,"C",'MAPA DE RIESGOS'!$AF460),"")</f>
        <v/>
      </c>
      <c r="W30" s="357" t="str">
        <f>IF(AND('MAPA DE RIESGOS'!$AP461="Muy Alta",'MAPA DE RIESGOS'!$AR461="Leve"),CONCATENATE("R",'MAPA DE RIESGOS'!$H461,"C",'MAPA DE RIESGOS'!$AF461),"")</f>
        <v/>
      </c>
      <c r="X30" s="357" t="str">
        <f>IF(AND('MAPA DE RIESGOS'!$AP462="Muy Alta",'MAPA DE RIESGOS'!$AR462="Leve"),CONCATENATE("R",'MAPA DE RIESGOS'!$H462,"C",'MAPA DE RIESGOS'!$AF462),"")</f>
        <v/>
      </c>
      <c r="Y30" s="357" t="str">
        <f>IF(AND('MAPA DE RIESGOS'!$AP463="Muy Alta",'MAPA DE RIESGOS'!$AR463="Leve"),CONCATENATE("R",'MAPA DE RIESGOS'!$H463,"C",'MAPA DE RIESGOS'!$AF463),"")</f>
        <v/>
      </c>
      <c r="Z30" s="357" t="str">
        <f>IF(AND('MAPA DE RIESGOS'!$AP464="Muy Alta",'MAPA DE RIESGOS'!$AR464="Leve"),CONCATENATE("R",'MAPA DE RIESGOS'!$H464,"C",'MAPA DE RIESGOS'!$AF464),"")</f>
        <v/>
      </c>
      <c r="AA30" s="358" t="str">
        <f>IF(AND('MAPA DE RIESGOS'!$AP465="Muy Alta",'MAPA DE RIESGOS'!$AR465="Leve"),CONCATENATE("R",'MAPA DE RIESGOS'!$H465,"C",'MAPA DE RIESGOS'!$AF465),"")</f>
        <v/>
      </c>
      <c r="AB30" s="356" t="str">
        <f>IF(AND('MAPA DE RIESGOS'!$AP448="Muy Alta",'MAPA DE RIESGOS'!$AR448="Menor"),CONCATENATE("R",'MAPA DE RIESGOS'!$H448,"C",'MAPA DE RIESGOS'!$AF448),"")</f>
        <v/>
      </c>
      <c r="AC30" s="357" t="str">
        <f>IF(AND('MAPA DE RIESGOS'!$AP449="Muy Alta",'MAPA DE RIESGOS'!$AR449="Menor"),CONCATENATE("R",'MAPA DE RIESGOS'!$H449,"C",'MAPA DE RIESGOS'!$AF449),"")</f>
        <v/>
      </c>
      <c r="AD30" s="357" t="str">
        <f>IF(AND('MAPA DE RIESGOS'!$AP450="Muy Alta",'MAPA DE RIESGOS'!$AR450="Menor"),CONCATENATE("R",'MAPA DE RIESGOS'!$H450,"C",'MAPA DE RIESGOS'!$AF450),"")</f>
        <v/>
      </c>
      <c r="AE30" s="357" t="str">
        <f>IF(AND('MAPA DE RIESGOS'!$AP451="Muy Alta",'MAPA DE RIESGOS'!$AR451="Menor"),CONCATENATE("R",'MAPA DE RIESGOS'!$H451,"C",'MAPA DE RIESGOS'!$AF451),"")</f>
        <v/>
      </c>
      <c r="AF30" s="357" t="str">
        <f>IF(AND('MAPA DE RIESGOS'!$AP452="Muy Alta",'MAPA DE RIESGOS'!$AR452="Menor"),CONCATENATE("R",'MAPA DE RIESGOS'!$H452,"C",'MAPA DE RIESGOS'!$AF452),"")</f>
        <v/>
      </c>
      <c r="AG30" s="357" t="str">
        <f>IF(AND('MAPA DE RIESGOS'!$AP453="Muy Alta",'MAPA DE RIESGOS'!$AR453="Menor"),CONCATENATE("R",'MAPA DE RIESGOS'!$H453,"C",'MAPA DE RIESGOS'!$AF453),"")</f>
        <v/>
      </c>
      <c r="AH30" s="357" t="str">
        <f>IF(AND('MAPA DE RIESGOS'!$AP454="Muy Alta",'MAPA DE RIESGOS'!$AR454="Menor"),CONCATENATE("R",'MAPA DE RIESGOS'!$H454,"C",'MAPA DE RIESGOS'!$AF454),"")</f>
        <v/>
      </c>
      <c r="AI30" s="357" t="str">
        <f>IF(AND('MAPA DE RIESGOS'!$AP455="Muy Alta",'MAPA DE RIESGOS'!$AR455="Menor"),CONCATENATE("R",'MAPA DE RIESGOS'!$H455,"C",'MAPA DE RIESGOS'!$AF455),"")</f>
        <v/>
      </c>
      <c r="AJ30" s="357" t="str">
        <f>IF(AND('MAPA DE RIESGOS'!$AP456="Muy Alta",'MAPA DE RIESGOS'!$AR456="Menor"),CONCATENATE("R",'MAPA DE RIESGOS'!$H456,"C",'MAPA DE RIESGOS'!$AF456),"")</f>
        <v/>
      </c>
      <c r="AK30" s="357" t="str">
        <f>IF(AND('MAPA DE RIESGOS'!$AP457="Muy Alta",'MAPA DE RIESGOS'!$AR457="Menor"),CONCATENATE("R",'MAPA DE RIESGOS'!$H457,"C",'MAPA DE RIESGOS'!$AF457),"")</f>
        <v/>
      </c>
      <c r="AL30" s="357" t="str">
        <f>IF(AND('MAPA DE RIESGOS'!$AP458="Muy Alta",'MAPA DE RIESGOS'!$AR458="Menor"),CONCATENATE("R",'MAPA DE RIESGOS'!$H458,"C",'MAPA DE RIESGOS'!$AF458),"")</f>
        <v/>
      </c>
      <c r="AM30" s="357" t="str">
        <f>IF(AND('MAPA DE RIESGOS'!$AP459="Muy Alta",'MAPA DE RIESGOS'!$AR459="Menor"),CONCATENATE("R",'MAPA DE RIESGOS'!$H459,"C",'MAPA DE RIESGOS'!$AF459),"")</f>
        <v/>
      </c>
      <c r="AN30" s="357" t="str">
        <f>IF(AND('MAPA DE RIESGOS'!$AP460="Muy Alta",'MAPA DE RIESGOS'!$AR460="Menor"),CONCATENATE("R",'MAPA DE RIESGOS'!$H460,"C",'MAPA DE RIESGOS'!$AF460),"")</f>
        <v/>
      </c>
      <c r="AO30" s="357" t="str">
        <f>IF(AND('MAPA DE RIESGOS'!$AP461="Muy Alta",'MAPA DE RIESGOS'!$AR461="Menor"),CONCATENATE("R",'MAPA DE RIESGOS'!$H461,"C",'MAPA DE RIESGOS'!$AF461),"")</f>
        <v/>
      </c>
      <c r="AP30" s="357" t="str">
        <f>IF(AND('MAPA DE RIESGOS'!$AP462="Muy Alta",'MAPA DE RIESGOS'!$AR462="Menor"),CONCATENATE("R",'MAPA DE RIESGOS'!$H462,"C",'MAPA DE RIESGOS'!$AF462),"")</f>
        <v/>
      </c>
      <c r="AQ30" s="357" t="str">
        <f>IF(AND('MAPA DE RIESGOS'!$AP463="Muy Alta",'MAPA DE RIESGOS'!$AR463="Menor"),CONCATENATE("R",'MAPA DE RIESGOS'!$H463,"C",'MAPA DE RIESGOS'!$AF463),"")</f>
        <v/>
      </c>
      <c r="AR30" s="357" t="str">
        <f>IF(AND('MAPA DE RIESGOS'!$AP464="Muy Alta",'MAPA DE RIESGOS'!$AR464="Menor"),CONCATENATE("R",'MAPA DE RIESGOS'!$H464,"C",'MAPA DE RIESGOS'!$AF464),"")</f>
        <v/>
      </c>
      <c r="AS30" s="358" t="str">
        <f>IF(AND('MAPA DE RIESGOS'!$AP465="Muy Alta",'MAPA DE RIESGOS'!$AR465="Menor"),CONCATENATE("R",'MAPA DE RIESGOS'!$H465,"C",'MAPA DE RIESGOS'!$AF465),"")</f>
        <v/>
      </c>
      <c r="AT30" s="356" t="str">
        <f>IF(AND('MAPA DE RIESGOS'!$AP448="Muy Alta",'MAPA DE RIESGOS'!$AR448="Moderado"),CONCATENATE("R",'MAPA DE RIESGOS'!$H448,"C",'MAPA DE RIESGOS'!$AF448),"")</f>
        <v/>
      </c>
      <c r="AU30" s="357" t="str">
        <f>IF(AND('MAPA DE RIESGOS'!$AP449="Muy Alta",'MAPA DE RIESGOS'!$AR449="Moderado"),CONCATENATE("R",'MAPA DE RIESGOS'!$H449,"C",'MAPA DE RIESGOS'!$AF449),"")</f>
        <v/>
      </c>
      <c r="AV30" s="357" t="str">
        <f>IF(AND('MAPA DE RIESGOS'!$AP450="Muy Alta",'MAPA DE RIESGOS'!$AR450="Moderado"),CONCATENATE("R",'MAPA DE RIESGOS'!$H450,"C",'MAPA DE RIESGOS'!$AF450),"")</f>
        <v/>
      </c>
      <c r="AW30" s="357" t="str">
        <f>IF(AND('MAPA DE RIESGOS'!$AP451="Muy Alta",'MAPA DE RIESGOS'!$AR451="Moderado"),CONCATENATE("R",'MAPA DE RIESGOS'!$H451,"C",'MAPA DE RIESGOS'!$AF451),"")</f>
        <v/>
      </c>
      <c r="AX30" s="357" t="str">
        <f>IF(AND('MAPA DE RIESGOS'!$AP452="Muy Alta",'MAPA DE RIESGOS'!$AR452="Moderado"),CONCATENATE("R",'MAPA DE RIESGOS'!$H452,"C",'MAPA DE RIESGOS'!$AF452),"")</f>
        <v/>
      </c>
      <c r="AY30" s="357" t="str">
        <f>IF(AND('MAPA DE RIESGOS'!$AP453="Muy Alta",'MAPA DE RIESGOS'!$AR453="Moderado"),CONCATENATE("R",'MAPA DE RIESGOS'!$H453,"C",'MAPA DE RIESGOS'!$AF453),"")</f>
        <v/>
      </c>
      <c r="AZ30" s="357" t="str">
        <f>IF(AND('MAPA DE RIESGOS'!$AP454="Muy Alta",'MAPA DE RIESGOS'!$AR454="Moderado"),CONCATENATE("R",'MAPA DE RIESGOS'!$H454,"C",'MAPA DE RIESGOS'!$AF454),"")</f>
        <v/>
      </c>
      <c r="BA30" s="357" t="str">
        <f>IF(AND('MAPA DE RIESGOS'!$AP455="Muy Alta",'MAPA DE RIESGOS'!$AR455="Moderado"),CONCATENATE("R",'MAPA DE RIESGOS'!$H455,"C",'MAPA DE RIESGOS'!$AF455),"")</f>
        <v/>
      </c>
      <c r="BB30" s="357" t="str">
        <f>IF(AND('MAPA DE RIESGOS'!$AP456="Muy Alta",'MAPA DE RIESGOS'!$AR456="Moderado"),CONCATENATE("R",'MAPA DE RIESGOS'!$H456,"C",'MAPA DE RIESGOS'!$AF456),"")</f>
        <v/>
      </c>
      <c r="BC30" s="357" t="str">
        <f>IF(AND('MAPA DE RIESGOS'!$AP457="Muy Alta",'MAPA DE RIESGOS'!$AR457="Moderado"),CONCATENATE("R",'MAPA DE RIESGOS'!$H457,"C",'MAPA DE RIESGOS'!$AF457),"")</f>
        <v/>
      </c>
      <c r="BD30" s="357" t="str">
        <f>IF(AND('MAPA DE RIESGOS'!$AP458="Muy Alta",'MAPA DE RIESGOS'!$AR458="Moderado"),CONCATENATE("R",'MAPA DE RIESGOS'!$H458,"C",'MAPA DE RIESGOS'!$AF458),"")</f>
        <v/>
      </c>
      <c r="BE30" s="357" t="str">
        <f>IF(AND('MAPA DE RIESGOS'!$AP459="Muy Alta",'MAPA DE RIESGOS'!$AR459="Moderado"),CONCATENATE("R",'MAPA DE RIESGOS'!$H459,"C",'MAPA DE RIESGOS'!$AF459),"")</f>
        <v/>
      </c>
      <c r="BF30" s="357" t="str">
        <f>IF(AND('MAPA DE RIESGOS'!$AP460="Muy Alta",'MAPA DE RIESGOS'!$AR460="Moderado"),CONCATENATE("R",'MAPA DE RIESGOS'!$H460,"C",'MAPA DE RIESGOS'!$AF460),"")</f>
        <v/>
      </c>
      <c r="BG30" s="357" t="str">
        <f>IF(AND('MAPA DE RIESGOS'!$AP461="Muy Alta",'MAPA DE RIESGOS'!$AR461="Moderado"),CONCATENATE("R",'MAPA DE RIESGOS'!$H461,"C",'MAPA DE RIESGOS'!$AF461),"")</f>
        <v/>
      </c>
      <c r="BH30" s="357" t="str">
        <f>IF(AND('MAPA DE RIESGOS'!$AP462="Muy Alta",'MAPA DE RIESGOS'!$AR462="Moderado"),CONCATENATE("R",'MAPA DE RIESGOS'!$H462,"C",'MAPA DE RIESGOS'!$AF462),"")</f>
        <v/>
      </c>
      <c r="BI30" s="357" t="str">
        <f>IF(AND('MAPA DE RIESGOS'!$AP463="Muy Alta",'MAPA DE RIESGOS'!$AR463="Moderado"),CONCATENATE("R",'MAPA DE RIESGOS'!$H463,"C",'MAPA DE RIESGOS'!$AF463),"")</f>
        <v/>
      </c>
      <c r="BJ30" s="357" t="str">
        <f>IF(AND('MAPA DE RIESGOS'!$AP464="Muy Alta",'MAPA DE RIESGOS'!$AR464="Moderado"),CONCATENATE("R",'MAPA DE RIESGOS'!$H464,"C",'MAPA DE RIESGOS'!$AF464),"")</f>
        <v/>
      </c>
      <c r="BK30" s="358" t="str">
        <f>IF(AND('MAPA DE RIESGOS'!$AP465="Muy Alta",'MAPA DE RIESGOS'!$AR465="Moderado"),CONCATENATE("R",'MAPA DE RIESGOS'!$H465,"C",'MAPA DE RIESGOS'!$AF465),"")</f>
        <v/>
      </c>
      <c r="BL30" s="356" t="str">
        <f>IF(AND('MAPA DE RIESGOS'!$AP448="Muy Alta",'MAPA DE RIESGOS'!$AR448="Mayor"),CONCATENATE("R",'MAPA DE RIESGOS'!$H448,"C",'MAPA DE RIESGOS'!$AF448),"")</f>
        <v/>
      </c>
      <c r="BM30" s="357" t="str">
        <f>IF(AND('MAPA DE RIESGOS'!$AP449="Muy Alta",'MAPA DE RIESGOS'!$AR449="Mayor"),CONCATENATE("R",'MAPA DE RIESGOS'!$H449,"C",'MAPA DE RIESGOS'!$AF449),"")</f>
        <v/>
      </c>
      <c r="BN30" s="357" t="str">
        <f>IF(AND('MAPA DE RIESGOS'!$AP450="Muy Alta",'MAPA DE RIESGOS'!$AR450="Mayor"),CONCATENATE("R",'MAPA DE RIESGOS'!$H450,"C",'MAPA DE RIESGOS'!$AF450),"")</f>
        <v/>
      </c>
      <c r="BO30" s="357" t="str">
        <f>IF(AND('MAPA DE RIESGOS'!$AP451="Muy Alta",'MAPA DE RIESGOS'!$AR451="Mayor"),CONCATENATE("R",'MAPA DE RIESGOS'!$H451,"C",'MAPA DE RIESGOS'!$AF451),"")</f>
        <v/>
      </c>
      <c r="BP30" s="357" t="str">
        <f>IF(AND('MAPA DE RIESGOS'!$AP452="Muy Alta",'MAPA DE RIESGOS'!$AR452="Mayor"),CONCATENATE("R",'MAPA DE RIESGOS'!$H452,"C",'MAPA DE RIESGOS'!$AF452),"")</f>
        <v/>
      </c>
      <c r="BQ30" s="357" t="str">
        <f>IF(AND('MAPA DE RIESGOS'!$AP453="Muy Alta",'MAPA DE RIESGOS'!$AR453="Mayor"),CONCATENATE("R",'MAPA DE RIESGOS'!$H453,"C",'MAPA DE RIESGOS'!$AF453),"")</f>
        <v/>
      </c>
      <c r="BR30" s="357" t="str">
        <f>IF(AND('MAPA DE RIESGOS'!$AP454="Muy Alta",'MAPA DE RIESGOS'!$AR454="Mayor"),CONCATENATE("R",'MAPA DE RIESGOS'!$H454,"C",'MAPA DE RIESGOS'!$AF454),"")</f>
        <v/>
      </c>
      <c r="BS30" s="357" t="str">
        <f>IF(AND('MAPA DE RIESGOS'!$AP455="Muy Alta",'MAPA DE RIESGOS'!$AR455="Mayor"),CONCATENATE("R",'MAPA DE RIESGOS'!$H455,"C",'MAPA DE RIESGOS'!$AF455),"")</f>
        <v/>
      </c>
      <c r="BT30" s="357" t="str">
        <f>IF(AND('MAPA DE RIESGOS'!$AP456="Muy Alta",'MAPA DE RIESGOS'!$AR456="Mayor"),CONCATENATE("R",'MAPA DE RIESGOS'!$H456,"C",'MAPA DE RIESGOS'!$AF456),"")</f>
        <v/>
      </c>
      <c r="BU30" s="357" t="str">
        <f>IF(AND('MAPA DE RIESGOS'!$AP457="Muy Alta",'MAPA DE RIESGOS'!$AR457="Mayor"),CONCATENATE("R",'MAPA DE RIESGOS'!$H457,"C",'MAPA DE RIESGOS'!$AF457),"")</f>
        <v/>
      </c>
      <c r="BV30" s="357" t="str">
        <f>IF(AND('MAPA DE RIESGOS'!$AP458="Muy Alta",'MAPA DE RIESGOS'!$AR458="Mayor"),CONCATENATE("R",'MAPA DE RIESGOS'!$H458,"C",'MAPA DE RIESGOS'!$AF458),"")</f>
        <v/>
      </c>
      <c r="BW30" s="357" t="str">
        <f>IF(AND('MAPA DE RIESGOS'!$AP459="Muy Alta",'MAPA DE RIESGOS'!$AR459="Mayor"),CONCATENATE("R",'MAPA DE RIESGOS'!$H459,"C",'MAPA DE RIESGOS'!$AF459),"")</f>
        <v/>
      </c>
      <c r="BX30" s="357" t="str">
        <f>IF(AND('MAPA DE RIESGOS'!$AP460="Muy Alta",'MAPA DE RIESGOS'!$AR460="Mayor"),CONCATENATE("R",'MAPA DE RIESGOS'!$H460,"C",'MAPA DE RIESGOS'!$AF460),"")</f>
        <v/>
      </c>
      <c r="BY30" s="357" t="str">
        <f>IF(AND('MAPA DE RIESGOS'!$AP461="Muy Alta",'MAPA DE RIESGOS'!$AR461="Mayor"),CONCATENATE("R",'MAPA DE RIESGOS'!$H461,"C",'MAPA DE RIESGOS'!$AF461),"")</f>
        <v/>
      </c>
      <c r="BZ30" s="357" t="str">
        <f>IF(AND('MAPA DE RIESGOS'!$AP462="Muy Alta",'MAPA DE RIESGOS'!$AR462="Mayor"),CONCATENATE("R",'MAPA DE RIESGOS'!$H462,"C",'MAPA DE RIESGOS'!$AF462),"")</f>
        <v/>
      </c>
      <c r="CA30" s="357" t="str">
        <f>IF(AND('MAPA DE RIESGOS'!$AP463="Muy Alta",'MAPA DE RIESGOS'!$AR463="Mayor"),CONCATENATE("R",'MAPA DE RIESGOS'!$H463,"C",'MAPA DE RIESGOS'!$AF463),"")</f>
        <v/>
      </c>
      <c r="CB30" s="357" t="str">
        <f>IF(AND('MAPA DE RIESGOS'!$AP464="Muy Alta",'MAPA DE RIESGOS'!$AR464="Mayor"),CONCATENATE("R",'MAPA DE RIESGOS'!$H464,"C",'MAPA DE RIESGOS'!$AF464),"")</f>
        <v/>
      </c>
      <c r="CC30" s="358" t="str">
        <f>IF(AND('MAPA DE RIESGOS'!$AP465="Muy Alta",'MAPA DE RIESGOS'!$AR465="Mayor"),CONCATENATE("R",'MAPA DE RIESGOS'!$H465,"C",'MAPA DE RIESGOS'!$AF465),"")</f>
        <v/>
      </c>
      <c r="CD30" s="359" t="str">
        <f>IF(AND('MAPA DE RIESGOS'!$AP448="Muy Alta",'MAPA DE RIESGOS'!$AR448="Catastrófico"),CONCATENATE("R",'MAPA DE RIESGOS'!$H448,"C",'MAPA DE RIESGOS'!$AF448),"")</f>
        <v/>
      </c>
      <c r="CE30" s="359" t="str">
        <f>IF(AND('MAPA DE RIESGOS'!$AP449="Muy Alta",'MAPA DE RIESGOS'!$AR449="Catastrófico"),CONCATENATE("R",'MAPA DE RIESGOS'!$H449,"C",'MAPA DE RIESGOS'!$AF449),"")</f>
        <v/>
      </c>
      <c r="CF30" s="359" t="str">
        <f>IF(AND('MAPA DE RIESGOS'!$AP450="Muy Alta",'MAPA DE RIESGOS'!$AR450="Catastrófico"),CONCATENATE("R",'MAPA DE RIESGOS'!$H450,"C",'MAPA DE RIESGOS'!$AF450),"")</f>
        <v/>
      </c>
      <c r="CG30" s="359" t="str">
        <f>IF(AND('MAPA DE RIESGOS'!$AP451="Muy Alta",'MAPA DE RIESGOS'!$AR451="Catastrófico"),CONCATENATE("R",'MAPA DE RIESGOS'!$H451,"C",'MAPA DE RIESGOS'!$AF451),"")</f>
        <v/>
      </c>
      <c r="CH30" s="359" t="str">
        <f>IF(AND('MAPA DE RIESGOS'!$AP452="Muy Alta",'MAPA DE RIESGOS'!$AR452="Catastrófico"),CONCATENATE("R",'MAPA DE RIESGOS'!$H452,"C",'MAPA DE RIESGOS'!$AF452),"")</f>
        <v/>
      </c>
      <c r="CI30" s="359" t="str">
        <f>IF(AND('MAPA DE RIESGOS'!$AP453="Muy Alta",'MAPA DE RIESGOS'!$AR453="Catastrófico"),CONCATENATE("R",'MAPA DE RIESGOS'!$H453,"C",'MAPA DE RIESGOS'!$AF453),"")</f>
        <v/>
      </c>
      <c r="CJ30" s="359" t="str">
        <f>IF(AND('MAPA DE RIESGOS'!$AP454="Muy Alta",'MAPA DE RIESGOS'!$AR454="Catastrófico"),CONCATENATE("R",'MAPA DE RIESGOS'!$H454,"C",'MAPA DE RIESGOS'!$AF454),"")</f>
        <v/>
      </c>
      <c r="CK30" s="359" t="str">
        <f>IF(AND('MAPA DE RIESGOS'!$AP455="Muy Alta",'MAPA DE RIESGOS'!$AR455="Catastrófico"),CONCATENATE("R",'MAPA DE RIESGOS'!$H455,"C",'MAPA DE RIESGOS'!$AF455),"")</f>
        <v/>
      </c>
      <c r="CL30" s="359" t="str">
        <f>IF(AND('MAPA DE RIESGOS'!$AP456="Muy Alta",'MAPA DE RIESGOS'!$AR456="Catastrófico"),CONCATENATE("R",'MAPA DE RIESGOS'!$H456,"C",'MAPA DE RIESGOS'!$AF456),"")</f>
        <v/>
      </c>
      <c r="CM30" s="359" t="str">
        <f>IF(AND('MAPA DE RIESGOS'!$AP457="Muy Alta",'MAPA DE RIESGOS'!$AR457="Catastrófico"),CONCATENATE("R",'MAPA DE RIESGOS'!$H457,"C",'MAPA DE RIESGOS'!$AF457),"")</f>
        <v/>
      </c>
      <c r="CN30" s="359" t="str">
        <f>IF(AND('MAPA DE RIESGOS'!$AP458="Muy Alta",'MAPA DE RIESGOS'!$AR458="Catastrófico"),CONCATENATE("R",'MAPA DE RIESGOS'!$H458,"C",'MAPA DE RIESGOS'!$AF458),"")</f>
        <v/>
      </c>
      <c r="CO30" s="359" t="str">
        <f>IF(AND('MAPA DE RIESGOS'!$AP459="Muy Alta",'MAPA DE RIESGOS'!$AR459="Catastrófico"),CONCATENATE("R",'MAPA DE RIESGOS'!$H459,"C",'MAPA DE RIESGOS'!$AF459),"")</f>
        <v/>
      </c>
      <c r="CP30" s="359" t="str">
        <f>IF(AND('MAPA DE RIESGOS'!$AP460="Muy Alta",'MAPA DE RIESGOS'!$AR460="Catastrófico"),CONCATENATE("R",'MAPA DE RIESGOS'!$H460,"C",'MAPA DE RIESGOS'!$AF460),"")</f>
        <v/>
      </c>
      <c r="CQ30" s="359" t="str">
        <f>IF(AND('MAPA DE RIESGOS'!$AP461="Muy Alta",'MAPA DE RIESGOS'!$AR461="Catastrófico"),CONCATENATE("R",'MAPA DE RIESGOS'!$H461,"C",'MAPA DE RIESGOS'!$AF461),"")</f>
        <v/>
      </c>
      <c r="CR30" s="359" t="str">
        <f>IF(AND('MAPA DE RIESGOS'!$AP462="Muy Alta",'MAPA DE RIESGOS'!$AR462="Catastrófico"),CONCATENATE("R",'MAPA DE RIESGOS'!$H462,"C",'MAPA DE RIESGOS'!$AF462),"")</f>
        <v/>
      </c>
      <c r="CS30" s="359" t="str">
        <f>IF(AND('MAPA DE RIESGOS'!$AP463="Muy Alta",'MAPA DE RIESGOS'!$AR463="Catastrófico"),CONCATENATE("R",'MAPA DE RIESGOS'!$H463,"C",'MAPA DE RIESGOS'!$AF463),"")</f>
        <v/>
      </c>
      <c r="CT30" s="359" t="str">
        <f>IF(AND('MAPA DE RIESGOS'!$AP464="Muy Alta",'MAPA DE RIESGOS'!$AR464="Catastrófico"),CONCATENATE("R",'MAPA DE RIESGOS'!$H464,"C",'MAPA DE RIESGOS'!$AF464),"")</f>
        <v/>
      </c>
      <c r="CU30" s="360" t="str">
        <f>IF(AND('MAPA DE RIESGOS'!$AP465="Muy Alta",'MAPA DE RIESGOS'!$AR465="Catastrófico"),CONCATENATE("R",'MAPA DE RIESGOS'!$H465,"C",'MAPA DE RIESGOS'!$AF465),"")</f>
        <v/>
      </c>
      <c r="CV30" s="67"/>
      <c r="CW30" s="750"/>
      <c r="CX30" s="751"/>
      <c r="CY30" s="751"/>
      <c r="CZ30" s="751"/>
      <c r="DA30" s="751"/>
      <c r="DB30" s="752"/>
    </row>
    <row r="31" spans="2:106" ht="32.5" customHeight="1">
      <c r="B31" s="770"/>
      <c r="C31" s="770"/>
      <c r="D31" s="771"/>
      <c r="E31" s="741"/>
      <c r="F31" s="742"/>
      <c r="G31" s="742"/>
      <c r="H31" s="742"/>
      <c r="I31" s="743"/>
      <c r="J31" s="356" t="str">
        <f>IF(AND('MAPA DE RIESGOS'!$AP466="Muy Alta",'MAPA DE RIESGOS'!$AR466="Leve"),CONCATENATE("R",'MAPA DE RIESGOS'!$H466,"C",'MAPA DE RIESGOS'!$AF466),"")</f>
        <v/>
      </c>
      <c r="K31" s="357" t="str">
        <f>IF(AND('MAPA DE RIESGOS'!$AP467="Muy Alta",'MAPA DE RIESGOS'!$AR467="Leve"),CONCATENATE("R",'MAPA DE RIESGOS'!$H467,"C",'MAPA DE RIESGOS'!$AF467),"")</f>
        <v/>
      </c>
      <c r="L31" s="357" t="str">
        <f>IF(AND('MAPA DE RIESGOS'!$AP468="Muy Alta",'MAPA DE RIESGOS'!$AR468="Leve"),CONCATENATE("R",'MAPA DE RIESGOS'!$H468,"C",'MAPA DE RIESGOS'!$AF468),"")</f>
        <v/>
      </c>
      <c r="M31" s="357" t="str">
        <f>IF(AND('MAPA DE RIESGOS'!$AP469="Muy Alta",'MAPA DE RIESGOS'!$AR469="Leve"),CONCATENATE("R",'MAPA DE RIESGOS'!$H469,"C",'MAPA DE RIESGOS'!$AF469),"")</f>
        <v/>
      </c>
      <c r="N31" s="357" t="str">
        <f>IF(AND('MAPA DE RIESGOS'!$AP470="Muy Alta",'MAPA DE RIESGOS'!$AR470="Leve"),CONCATENATE("R",'MAPA DE RIESGOS'!$H470,"C",'MAPA DE RIESGOS'!$AF470),"")</f>
        <v/>
      </c>
      <c r="O31" s="357" t="str">
        <f>IF(AND('MAPA DE RIESGOS'!$AP471="Muy Alta",'MAPA DE RIESGOS'!$AR471="Leve"),CONCATENATE("R",'MAPA DE RIESGOS'!$H471,"C",'MAPA DE RIESGOS'!$AF471),"")</f>
        <v/>
      </c>
      <c r="P31" s="357" t="str">
        <f>IF(AND('MAPA DE RIESGOS'!$AP472="Muy Alta",'MAPA DE RIESGOS'!$AR472="Leve"),CONCATENATE("R",'MAPA DE RIESGOS'!$H472,"C",'MAPA DE RIESGOS'!$AF472),"")</f>
        <v/>
      </c>
      <c r="Q31" s="357" t="str">
        <f>IF(AND('MAPA DE RIESGOS'!$AP473="Muy Alta",'MAPA DE RIESGOS'!$AR473="Leve"),CONCATENATE("R",'MAPA DE RIESGOS'!$H473,"C",'MAPA DE RIESGOS'!$AF473),"")</f>
        <v/>
      </c>
      <c r="R31" s="357" t="str">
        <f>IF(AND('MAPA DE RIESGOS'!$AP474="Muy Alta",'MAPA DE RIESGOS'!$AR474="Leve"),CONCATENATE("R",'MAPA DE RIESGOS'!$H474,"C",'MAPA DE RIESGOS'!$AF474),"")</f>
        <v/>
      </c>
      <c r="S31" s="357" t="str">
        <f>IF(AND('MAPA DE RIESGOS'!$AP475="Muy Alta",'MAPA DE RIESGOS'!$AR475="Leve"),CONCATENATE("R",'MAPA DE RIESGOS'!$H475,"C",'MAPA DE RIESGOS'!$AF475),"")</f>
        <v/>
      </c>
      <c r="T31" s="357" t="str">
        <f>IF(AND('MAPA DE RIESGOS'!$AP476="Muy Alta",'MAPA DE RIESGOS'!$AR476="Leve"),CONCATENATE("R",'MAPA DE RIESGOS'!$H476,"C",'MAPA DE RIESGOS'!$AF476),"")</f>
        <v/>
      </c>
      <c r="U31" s="357" t="str">
        <f>IF(AND('MAPA DE RIESGOS'!$AP477="Muy Alta",'MAPA DE RIESGOS'!$AR477="Leve"),CONCATENATE("R",'MAPA DE RIESGOS'!$H477,"C",'MAPA DE RIESGOS'!$AF477),"")</f>
        <v/>
      </c>
      <c r="V31" s="357" t="str">
        <f>IF(AND('MAPA DE RIESGOS'!$AP478="Muy Alta",'MAPA DE RIESGOS'!$AR478="Leve"),CONCATENATE("R",'MAPA DE RIESGOS'!$H478,"C",'MAPA DE RIESGOS'!$AF478),"")</f>
        <v/>
      </c>
      <c r="W31" s="357" t="str">
        <f>IF(AND('MAPA DE RIESGOS'!$AP479="Muy Alta",'MAPA DE RIESGOS'!$AR479="Leve"),CONCATENATE("R",'MAPA DE RIESGOS'!$H479,"C",'MAPA DE RIESGOS'!$AF479),"")</f>
        <v/>
      </c>
      <c r="X31" s="357" t="str">
        <f>IF(AND('MAPA DE RIESGOS'!$AP480="Muy Alta",'MAPA DE RIESGOS'!$AR480="Leve"),CONCATENATE("R",'MAPA DE RIESGOS'!$H480,"C",'MAPA DE RIESGOS'!$AF480),"")</f>
        <v/>
      </c>
      <c r="Y31" s="357" t="str">
        <f>IF(AND('MAPA DE RIESGOS'!$AP481="Muy Alta",'MAPA DE RIESGOS'!$AR481="Leve"),CONCATENATE("R",'MAPA DE RIESGOS'!$H481,"C",'MAPA DE RIESGOS'!$AF481),"")</f>
        <v/>
      </c>
      <c r="Z31" s="357" t="str">
        <f>IF(AND('MAPA DE RIESGOS'!$AP482="Muy Alta",'MAPA DE RIESGOS'!$AR482="Leve"),CONCATENATE("R",'MAPA DE RIESGOS'!$H482,"C",'MAPA DE RIESGOS'!$AF482),"")</f>
        <v/>
      </c>
      <c r="AA31" s="358" t="str">
        <f>IF(AND('MAPA DE RIESGOS'!$AP483="Muy Alta",'MAPA DE RIESGOS'!$AR483="Leve"),CONCATENATE("R",'MAPA DE RIESGOS'!$H483,"C",'MAPA DE RIESGOS'!$AF483),"")</f>
        <v/>
      </c>
      <c r="AB31" s="356" t="str">
        <f>IF(AND('MAPA DE RIESGOS'!$AP466="Muy Alta",'MAPA DE RIESGOS'!$AR466="Menor"),CONCATENATE("R",'MAPA DE RIESGOS'!$H466,"C",'MAPA DE RIESGOS'!$AF466),"")</f>
        <v/>
      </c>
      <c r="AC31" s="357" t="str">
        <f>IF(AND('MAPA DE RIESGOS'!$AP467="Muy Alta",'MAPA DE RIESGOS'!$AR467="Menor"),CONCATENATE("R",'MAPA DE RIESGOS'!$H467,"C",'MAPA DE RIESGOS'!$AF467),"")</f>
        <v/>
      </c>
      <c r="AD31" s="357" t="str">
        <f>IF(AND('MAPA DE RIESGOS'!$AP468="Muy Alta",'MAPA DE RIESGOS'!$AR468="Menor"),CONCATENATE("R",'MAPA DE RIESGOS'!$H468,"C",'MAPA DE RIESGOS'!$AF468),"")</f>
        <v/>
      </c>
      <c r="AE31" s="357" t="str">
        <f>IF(AND('MAPA DE RIESGOS'!$AP469="Muy Alta",'MAPA DE RIESGOS'!$AR469="Menor"),CONCATENATE("R",'MAPA DE RIESGOS'!$H469,"C",'MAPA DE RIESGOS'!$AF469),"")</f>
        <v/>
      </c>
      <c r="AF31" s="357" t="str">
        <f>IF(AND('MAPA DE RIESGOS'!$AP470="Muy Alta",'MAPA DE RIESGOS'!$AR470="Menor"),CONCATENATE("R",'MAPA DE RIESGOS'!$H470,"C",'MAPA DE RIESGOS'!$AF470),"")</f>
        <v/>
      </c>
      <c r="AG31" s="357" t="str">
        <f>IF(AND('MAPA DE RIESGOS'!$AP471="Muy Alta",'MAPA DE RIESGOS'!$AR471="Menor"),CONCATENATE("R",'MAPA DE RIESGOS'!$H471,"C",'MAPA DE RIESGOS'!$AF471),"")</f>
        <v/>
      </c>
      <c r="AH31" s="357" t="str">
        <f>IF(AND('MAPA DE RIESGOS'!$AP472="Muy Alta",'MAPA DE RIESGOS'!$AR472="Menor"),CONCATENATE("R",'MAPA DE RIESGOS'!$H472,"C",'MAPA DE RIESGOS'!$AF472),"")</f>
        <v/>
      </c>
      <c r="AI31" s="357" t="str">
        <f>IF(AND('MAPA DE RIESGOS'!$AP473="Muy Alta",'MAPA DE RIESGOS'!$AR473="Menor"),CONCATENATE("R",'MAPA DE RIESGOS'!$H473,"C",'MAPA DE RIESGOS'!$AF473),"")</f>
        <v/>
      </c>
      <c r="AJ31" s="357" t="str">
        <f>IF(AND('MAPA DE RIESGOS'!$AP474="Muy Alta",'MAPA DE RIESGOS'!$AR474="Menor"),CONCATENATE("R",'MAPA DE RIESGOS'!$H474,"C",'MAPA DE RIESGOS'!$AF474),"")</f>
        <v/>
      </c>
      <c r="AK31" s="357" t="str">
        <f>IF(AND('MAPA DE RIESGOS'!$AP475="Muy Alta",'MAPA DE RIESGOS'!$AR475="Menor"),CONCATENATE("R",'MAPA DE RIESGOS'!$H475,"C",'MAPA DE RIESGOS'!$AF475),"")</f>
        <v/>
      </c>
      <c r="AL31" s="357" t="str">
        <f>IF(AND('MAPA DE RIESGOS'!$AP476="Muy Alta",'MAPA DE RIESGOS'!$AR476="Menor"),CONCATENATE("R",'MAPA DE RIESGOS'!$H476,"C",'MAPA DE RIESGOS'!$AF476),"")</f>
        <v/>
      </c>
      <c r="AM31" s="357" t="str">
        <f>IF(AND('MAPA DE RIESGOS'!$AP477="Muy Alta",'MAPA DE RIESGOS'!$AR477="Menor"),CONCATENATE("R",'MAPA DE RIESGOS'!$H477,"C",'MAPA DE RIESGOS'!$AF477),"")</f>
        <v/>
      </c>
      <c r="AN31" s="357" t="str">
        <f>IF(AND('MAPA DE RIESGOS'!$AP478="Muy Alta",'MAPA DE RIESGOS'!$AR478="Menor"),CONCATENATE("R",'MAPA DE RIESGOS'!$H478,"C",'MAPA DE RIESGOS'!$AF478),"")</f>
        <v/>
      </c>
      <c r="AO31" s="357" t="str">
        <f>IF(AND('MAPA DE RIESGOS'!$AP479="Muy Alta",'MAPA DE RIESGOS'!$AR479="Menor"),CONCATENATE("R",'MAPA DE RIESGOS'!$H479,"C",'MAPA DE RIESGOS'!$AF479),"")</f>
        <v/>
      </c>
      <c r="AP31" s="357" t="str">
        <f>IF(AND('MAPA DE RIESGOS'!$AP480="Muy Alta",'MAPA DE RIESGOS'!$AR480="Menor"),CONCATENATE("R",'MAPA DE RIESGOS'!$H480,"C",'MAPA DE RIESGOS'!$AF480),"")</f>
        <v/>
      </c>
      <c r="AQ31" s="357" t="str">
        <f>IF(AND('MAPA DE RIESGOS'!$AP481="Muy Alta",'MAPA DE RIESGOS'!$AR481="Menor"),CONCATENATE("R",'MAPA DE RIESGOS'!$H481,"C",'MAPA DE RIESGOS'!$AF481),"")</f>
        <v/>
      </c>
      <c r="AR31" s="357" t="str">
        <f>IF(AND('MAPA DE RIESGOS'!$AP482="Muy Alta",'MAPA DE RIESGOS'!$AR482="Menor"),CONCATENATE("R",'MAPA DE RIESGOS'!$H482,"C",'MAPA DE RIESGOS'!$AF482),"")</f>
        <v/>
      </c>
      <c r="AS31" s="358" t="str">
        <f>IF(AND('MAPA DE RIESGOS'!$AP483="Muy Alta",'MAPA DE RIESGOS'!$AR483="Menor"),CONCATENATE("R",'MAPA DE RIESGOS'!$H483,"C",'MAPA DE RIESGOS'!$AF483),"")</f>
        <v/>
      </c>
      <c r="AT31" s="356" t="str">
        <f>IF(AND('MAPA DE RIESGOS'!$AP466="Muy Alta",'MAPA DE RIESGOS'!$AR466="Moderado"),CONCATENATE("R",'MAPA DE RIESGOS'!$H466,"C",'MAPA DE RIESGOS'!$AF466),"")</f>
        <v/>
      </c>
      <c r="AU31" s="357" t="str">
        <f>IF(AND('MAPA DE RIESGOS'!$AP467="Muy Alta",'MAPA DE RIESGOS'!$AR467="Moderado"),CONCATENATE("R",'MAPA DE RIESGOS'!$H467,"C",'MAPA DE RIESGOS'!$AF467),"")</f>
        <v/>
      </c>
      <c r="AV31" s="357" t="str">
        <f>IF(AND('MAPA DE RIESGOS'!$AP468="Muy Alta",'MAPA DE RIESGOS'!$AR468="Moderado"),CONCATENATE("R",'MAPA DE RIESGOS'!$H468,"C",'MAPA DE RIESGOS'!$AF468),"")</f>
        <v/>
      </c>
      <c r="AW31" s="357" t="str">
        <f>IF(AND('MAPA DE RIESGOS'!$AP469="Muy Alta",'MAPA DE RIESGOS'!$AR469="Moderado"),CONCATENATE("R",'MAPA DE RIESGOS'!$H469,"C",'MAPA DE RIESGOS'!$AF469),"")</f>
        <v/>
      </c>
      <c r="AX31" s="357" t="str">
        <f>IF(AND('MAPA DE RIESGOS'!$AP470="Muy Alta",'MAPA DE RIESGOS'!$AR470="Moderado"),CONCATENATE("R",'MAPA DE RIESGOS'!$H470,"C",'MAPA DE RIESGOS'!$AF470),"")</f>
        <v/>
      </c>
      <c r="AY31" s="357" t="str">
        <f>IF(AND('MAPA DE RIESGOS'!$AP471="Muy Alta",'MAPA DE RIESGOS'!$AR471="Moderado"),CONCATENATE("R",'MAPA DE RIESGOS'!$H471,"C",'MAPA DE RIESGOS'!$AF471),"")</f>
        <v/>
      </c>
      <c r="AZ31" s="357" t="str">
        <f>IF(AND('MAPA DE RIESGOS'!$AP472="Muy Alta",'MAPA DE RIESGOS'!$AR472="Moderado"),CONCATENATE("R",'MAPA DE RIESGOS'!$H472,"C",'MAPA DE RIESGOS'!$AF472),"")</f>
        <v/>
      </c>
      <c r="BA31" s="357" t="str">
        <f>IF(AND('MAPA DE RIESGOS'!$AP473="Muy Alta",'MAPA DE RIESGOS'!$AR473="Moderado"),CONCATENATE("R",'MAPA DE RIESGOS'!$H473,"C",'MAPA DE RIESGOS'!$AF473),"")</f>
        <v/>
      </c>
      <c r="BB31" s="357" t="str">
        <f>IF(AND('MAPA DE RIESGOS'!$AP474="Muy Alta",'MAPA DE RIESGOS'!$AR474="Moderado"),CONCATENATE("R",'MAPA DE RIESGOS'!$H474,"C",'MAPA DE RIESGOS'!$AF474),"")</f>
        <v/>
      </c>
      <c r="BC31" s="357" t="str">
        <f>IF(AND('MAPA DE RIESGOS'!$AP475="Muy Alta",'MAPA DE RIESGOS'!$AR475="Moderado"),CONCATENATE("R",'MAPA DE RIESGOS'!$H475,"C",'MAPA DE RIESGOS'!$AF475),"")</f>
        <v/>
      </c>
      <c r="BD31" s="357" t="str">
        <f>IF(AND('MAPA DE RIESGOS'!$AP476="Muy Alta",'MAPA DE RIESGOS'!$AR476="Moderado"),CONCATENATE("R",'MAPA DE RIESGOS'!$H476,"C",'MAPA DE RIESGOS'!$AF476),"")</f>
        <v/>
      </c>
      <c r="BE31" s="357" t="str">
        <f>IF(AND('MAPA DE RIESGOS'!$AP477="Muy Alta",'MAPA DE RIESGOS'!$AR477="Moderado"),CONCATENATE("R",'MAPA DE RIESGOS'!$H477,"C",'MAPA DE RIESGOS'!$AF477),"")</f>
        <v/>
      </c>
      <c r="BF31" s="357" t="str">
        <f>IF(AND('MAPA DE RIESGOS'!$AP478="Muy Alta",'MAPA DE RIESGOS'!$AR478="Moderado"),CONCATENATE("R",'MAPA DE RIESGOS'!$H478,"C",'MAPA DE RIESGOS'!$AF478),"")</f>
        <v/>
      </c>
      <c r="BG31" s="357" t="str">
        <f>IF(AND('MAPA DE RIESGOS'!$AP479="Muy Alta",'MAPA DE RIESGOS'!$AR479="Moderado"),CONCATENATE("R",'MAPA DE RIESGOS'!$H479,"C",'MAPA DE RIESGOS'!$AF479),"")</f>
        <v/>
      </c>
      <c r="BH31" s="357" t="str">
        <f>IF(AND('MAPA DE RIESGOS'!$AP480="Muy Alta",'MAPA DE RIESGOS'!$AR480="Moderado"),CONCATENATE("R",'MAPA DE RIESGOS'!$H480,"C",'MAPA DE RIESGOS'!$AF480),"")</f>
        <v/>
      </c>
      <c r="BI31" s="357" t="str">
        <f>IF(AND('MAPA DE RIESGOS'!$AP481="Muy Alta",'MAPA DE RIESGOS'!$AR481="Moderado"),CONCATENATE("R",'MAPA DE RIESGOS'!$H481,"C",'MAPA DE RIESGOS'!$AF481),"")</f>
        <v/>
      </c>
      <c r="BJ31" s="357" t="str">
        <f>IF(AND('MAPA DE RIESGOS'!$AP482="Muy Alta",'MAPA DE RIESGOS'!$AR482="Moderado"),CONCATENATE("R",'MAPA DE RIESGOS'!$H482,"C",'MAPA DE RIESGOS'!$AF482),"")</f>
        <v/>
      </c>
      <c r="BK31" s="358" t="str">
        <f>IF(AND('MAPA DE RIESGOS'!$AP483="Muy Alta",'MAPA DE RIESGOS'!$AR483="Moderado"),CONCATENATE("R",'MAPA DE RIESGOS'!$H483,"C",'MAPA DE RIESGOS'!$AF483),"")</f>
        <v/>
      </c>
      <c r="BL31" s="356" t="str">
        <f>IF(AND('MAPA DE RIESGOS'!$AP466="Muy Alta",'MAPA DE RIESGOS'!$AR466="Mayor"),CONCATENATE("R",'MAPA DE RIESGOS'!$H466,"C",'MAPA DE RIESGOS'!$AF466),"")</f>
        <v/>
      </c>
      <c r="BM31" s="357" t="str">
        <f>IF(AND('MAPA DE RIESGOS'!$AP467="Muy Alta",'MAPA DE RIESGOS'!$AR467="Mayor"),CONCATENATE("R",'MAPA DE RIESGOS'!$H467,"C",'MAPA DE RIESGOS'!$AF467),"")</f>
        <v/>
      </c>
      <c r="BN31" s="357" t="str">
        <f>IF(AND('MAPA DE RIESGOS'!$AP468="Muy Alta",'MAPA DE RIESGOS'!$AR468="Mayor"),CONCATENATE("R",'MAPA DE RIESGOS'!$H468,"C",'MAPA DE RIESGOS'!$AF468),"")</f>
        <v/>
      </c>
      <c r="BO31" s="357" t="str">
        <f>IF(AND('MAPA DE RIESGOS'!$AP469="Muy Alta",'MAPA DE RIESGOS'!$AR469="Mayor"),CONCATENATE("R",'MAPA DE RIESGOS'!$H469,"C",'MAPA DE RIESGOS'!$AF469),"")</f>
        <v/>
      </c>
      <c r="BP31" s="357" t="str">
        <f>IF(AND('MAPA DE RIESGOS'!$AP470="Muy Alta",'MAPA DE RIESGOS'!$AR470="Mayor"),CONCATENATE("R",'MAPA DE RIESGOS'!$H470,"C",'MAPA DE RIESGOS'!$AF470),"")</f>
        <v/>
      </c>
      <c r="BQ31" s="357" t="str">
        <f>IF(AND('MAPA DE RIESGOS'!$AP471="Muy Alta",'MAPA DE RIESGOS'!$AR471="Mayor"),CONCATENATE("R",'MAPA DE RIESGOS'!$H471,"C",'MAPA DE RIESGOS'!$AF471),"")</f>
        <v/>
      </c>
      <c r="BR31" s="357" t="str">
        <f>IF(AND('MAPA DE RIESGOS'!$AP472="Muy Alta",'MAPA DE RIESGOS'!$AR472="Mayor"),CONCATENATE("R",'MAPA DE RIESGOS'!$H472,"C",'MAPA DE RIESGOS'!$AF472),"")</f>
        <v/>
      </c>
      <c r="BS31" s="357" t="str">
        <f>IF(AND('MAPA DE RIESGOS'!$AP473="Muy Alta",'MAPA DE RIESGOS'!$AR473="Mayor"),CONCATENATE("R",'MAPA DE RIESGOS'!$H473,"C",'MAPA DE RIESGOS'!$AF473),"")</f>
        <v/>
      </c>
      <c r="BT31" s="357" t="str">
        <f>IF(AND('MAPA DE RIESGOS'!$AP474="Muy Alta",'MAPA DE RIESGOS'!$AR474="Mayor"),CONCATENATE("R",'MAPA DE RIESGOS'!$H474,"C",'MAPA DE RIESGOS'!$AF474),"")</f>
        <v/>
      </c>
      <c r="BU31" s="357" t="str">
        <f>IF(AND('MAPA DE RIESGOS'!$AP475="Muy Alta",'MAPA DE RIESGOS'!$AR475="Mayor"),CONCATENATE("R",'MAPA DE RIESGOS'!$H475,"C",'MAPA DE RIESGOS'!$AF475),"")</f>
        <v/>
      </c>
      <c r="BV31" s="357" t="str">
        <f>IF(AND('MAPA DE RIESGOS'!$AP476="Muy Alta",'MAPA DE RIESGOS'!$AR476="Mayor"),CONCATENATE("R",'MAPA DE RIESGOS'!$H476,"C",'MAPA DE RIESGOS'!$AF476),"")</f>
        <v/>
      </c>
      <c r="BW31" s="357" t="str">
        <f>IF(AND('MAPA DE RIESGOS'!$AP477="Muy Alta",'MAPA DE RIESGOS'!$AR477="Mayor"),CONCATENATE("R",'MAPA DE RIESGOS'!$H477,"C",'MAPA DE RIESGOS'!$AF477),"")</f>
        <v/>
      </c>
      <c r="BX31" s="357" t="str">
        <f>IF(AND('MAPA DE RIESGOS'!$AP478="Muy Alta",'MAPA DE RIESGOS'!$AR478="Mayor"),CONCATENATE("R",'MAPA DE RIESGOS'!$H478,"C",'MAPA DE RIESGOS'!$AF478),"")</f>
        <v/>
      </c>
      <c r="BY31" s="357" t="str">
        <f>IF(AND('MAPA DE RIESGOS'!$AP479="Muy Alta",'MAPA DE RIESGOS'!$AR479="Mayor"),CONCATENATE("R",'MAPA DE RIESGOS'!$H479,"C",'MAPA DE RIESGOS'!$AF479),"")</f>
        <v/>
      </c>
      <c r="BZ31" s="357" t="str">
        <f>IF(AND('MAPA DE RIESGOS'!$AP480="Muy Alta",'MAPA DE RIESGOS'!$AR480="Mayor"),CONCATENATE("R",'MAPA DE RIESGOS'!$H480,"C",'MAPA DE RIESGOS'!$AF480),"")</f>
        <v/>
      </c>
      <c r="CA31" s="357" t="str">
        <f>IF(AND('MAPA DE RIESGOS'!$AP481="Muy Alta",'MAPA DE RIESGOS'!$AR481="Mayor"),CONCATENATE("R",'MAPA DE RIESGOS'!$H481,"C",'MAPA DE RIESGOS'!$AF481),"")</f>
        <v/>
      </c>
      <c r="CB31" s="357" t="str">
        <f>IF(AND('MAPA DE RIESGOS'!$AP482="Muy Alta",'MAPA DE RIESGOS'!$AR482="Mayor"),CONCATENATE("R",'MAPA DE RIESGOS'!$H482,"C",'MAPA DE RIESGOS'!$AF482),"")</f>
        <v/>
      </c>
      <c r="CC31" s="358" t="str">
        <f>IF(AND('MAPA DE RIESGOS'!$AP483="Muy Alta",'MAPA DE RIESGOS'!$AR483="Mayor"),CONCATENATE("R",'MAPA DE RIESGOS'!$H483,"C",'MAPA DE RIESGOS'!$AF483),"")</f>
        <v/>
      </c>
      <c r="CD31" s="359" t="str">
        <f>IF(AND('MAPA DE RIESGOS'!$AP466="Muy Alta",'MAPA DE RIESGOS'!$AR466="Catastrófico"),CONCATENATE("R",'MAPA DE RIESGOS'!$H466,"C",'MAPA DE RIESGOS'!$AF466),"")</f>
        <v/>
      </c>
      <c r="CE31" s="359" t="str">
        <f>IF(AND('MAPA DE RIESGOS'!$AP467="Muy Alta",'MAPA DE RIESGOS'!$AR467="Catastrófico"),CONCATENATE("R",'MAPA DE RIESGOS'!$H467,"C",'MAPA DE RIESGOS'!$AF467),"")</f>
        <v/>
      </c>
      <c r="CF31" s="359" t="str">
        <f>IF(AND('MAPA DE RIESGOS'!$AP468="Muy Alta",'MAPA DE RIESGOS'!$AR468="Catastrófico"),CONCATENATE("R",'MAPA DE RIESGOS'!$H468,"C",'MAPA DE RIESGOS'!$AF468),"")</f>
        <v/>
      </c>
      <c r="CG31" s="359" t="str">
        <f>IF(AND('MAPA DE RIESGOS'!$AP469="Muy Alta",'MAPA DE RIESGOS'!$AR469="Catastrófico"),CONCATENATE("R",'MAPA DE RIESGOS'!$H469,"C",'MAPA DE RIESGOS'!$AF469),"")</f>
        <v/>
      </c>
      <c r="CH31" s="359" t="str">
        <f>IF(AND('MAPA DE RIESGOS'!$AP470="Muy Alta",'MAPA DE RIESGOS'!$AR470="Catastrófico"),CONCATENATE("R",'MAPA DE RIESGOS'!$H470,"C",'MAPA DE RIESGOS'!$AF470),"")</f>
        <v/>
      </c>
      <c r="CI31" s="359" t="str">
        <f>IF(AND('MAPA DE RIESGOS'!$AP471="Muy Alta",'MAPA DE RIESGOS'!$AR471="Catastrófico"),CONCATENATE("R",'MAPA DE RIESGOS'!$H471,"C",'MAPA DE RIESGOS'!$AF471),"")</f>
        <v/>
      </c>
      <c r="CJ31" s="359" t="str">
        <f>IF(AND('MAPA DE RIESGOS'!$AP472="Muy Alta",'MAPA DE RIESGOS'!$AR472="Catastrófico"),CONCATENATE("R",'MAPA DE RIESGOS'!$H472,"C",'MAPA DE RIESGOS'!$AF472),"")</f>
        <v/>
      </c>
      <c r="CK31" s="359" t="str">
        <f>IF(AND('MAPA DE RIESGOS'!$AP473="Muy Alta",'MAPA DE RIESGOS'!$AR473="Catastrófico"),CONCATENATE("R",'MAPA DE RIESGOS'!$H473,"C",'MAPA DE RIESGOS'!$AF473),"")</f>
        <v/>
      </c>
      <c r="CL31" s="359" t="str">
        <f>IF(AND('MAPA DE RIESGOS'!$AP474="Muy Alta",'MAPA DE RIESGOS'!$AR474="Catastrófico"),CONCATENATE("R",'MAPA DE RIESGOS'!$H474,"C",'MAPA DE RIESGOS'!$AF474),"")</f>
        <v/>
      </c>
      <c r="CM31" s="359" t="str">
        <f>IF(AND('MAPA DE RIESGOS'!$AP475="Muy Alta",'MAPA DE RIESGOS'!$AR475="Catastrófico"),CONCATENATE("R",'MAPA DE RIESGOS'!$H475,"C",'MAPA DE RIESGOS'!$AF475),"")</f>
        <v/>
      </c>
      <c r="CN31" s="359" t="str">
        <f>IF(AND('MAPA DE RIESGOS'!$AP476="Muy Alta",'MAPA DE RIESGOS'!$AR476="Catastrófico"),CONCATENATE("R",'MAPA DE RIESGOS'!$H476,"C",'MAPA DE RIESGOS'!$AF476),"")</f>
        <v/>
      </c>
      <c r="CO31" s="359" t="str">
        <f>IF(AND('MAPA DE RIESGOS'!$AP477="Muy Alta",'MAPA DE RIESGOS'!$AR477="Catastrófico"),CONCATENATE("R",'MAPA DE RIESGOS'!$H477,"C",'MAPA DE RIESGOS'!$AF477),"")</f>
        <v/>
      </c>
      <c r="CP31" s="359" t="str">
        <f>IF(AND('MAPA DE RIESGOS'!$AP478="Muy Alta",'MAPA DE RIESGOS'!$AR478="Catastrófico"),CONCATENATE("R",'MAPA DE RIESGOS'!$H478,"C",'MAPA DE RIESGOS'!$AF478),"")</f>
        <v/>
      </c>
      <c r="CQ31" s="359" t="str">
        <f>IF(AND('MAPA DE RIESGOS'!$AP479="Muy Alta",'MAPA DE RIESGOS'!$AR479="Catastrófico"),CONCATENATE("R",'MAPA DE RIESGOS'!$H479,"C",'MAPA DE RIESGOS'!$AF479),"")</f>
        <v/>
      </c>
      <c r="CR31" s="359" t="str">
        <f>IF(AND('MAPA DE RIESGOS'!$AP480="Muy Alta",'MAPA DE RIESGOS'!$AR480="Catastrófico"),CONCATENATE("R",'MAPA DE RIESGOS'!$H480,"C",'MAPA DE RIESGOS'!$AF480),"")</f>
        <v/>
      </c>
      <c r="CS31" s="359" t="str">
        <f>IF(AND('MAPA DE RIESGOS'!$AP481="Muy Alta",'MAPA DE RIESGOS'!$AR481="Catastrófico"),CONCATENATE("R",'MAPA DE RIESGOS'!$H481,"C",'MAPA DE RIESGOS'!$AF481),"")</f>
        <v/>
      </c>
      <c r="CT31" s="359" t="str">
        <f>IF(AND('MAPA DE RIESGOS'!$AP482="Muy Alta",'MAPA DE RIESGOS'!$AR482="Catastrófico"),CONCATENATE("R",'MAPA DE RIESGOS'!$H482,"C",'MAPA DE RIESGOS'!$AF482),"")</f>
        <v/>
      </c>
      <c r="CU31" s="360" t="str">
        <f>IF(AND('MAPA DE RIESGOS'!$AP483="Muy Alta",'MAPA DE RIESGOS'!$AR483="Catastrófico"),CONCATENATE("R",'MAPA DE RIESGOS'!$H483,"C",'MAPA DE RIESGOS'!$AF483),"")</f>
        <v/>
      </c>
      <c r="CV31" s="67"/>
      <c r="CW31" s="750"/>
      <c r="CX31" s="751"/>
      <c r="CY31" s="751"/>
      <c r="CZ31" s="751"/>
      <c r="DA31" s="751"/>
      <c r="DB31" s="752"/>
    </row>
    <row r="32" spans="2:106" ht="32.5" customHeight="1">
      <c r="B32" s="770"/>
      <c r="C32" s="770"/>
      <c r="D32" s="771"/>
      <c r="E32" s="741"/>
      <c r="F32" s="742"/>
      <c r="G32" s="742"/>
      <c r="H32" s="742"/>
      <c r="I32" s="743"/>
      <c r="J32" s="356" t="str">
        <f>IF(AND('MAPA DE RIESGOS'!$AP484="Muy Alta",'MAPA DE RIESGOS'!$AR484="Leve"),CONCATENATE("R",'MAPA DE RIESGOS'!$H484,"C",'MAPA DE RIESGOS'!$AF484),"")</f>
        <v/>
      </c>
      <c r="K32" s="357" t="str">
        <f>IF(AND('MAPA DE RIESGOS'!$AP485="Muy Alta",'MAPA DE RIESGOS'!$AR485="Leve"),CONCATENATE("R",'MAPA DE RIESGOS'!$H485,"C",'MAPA DE RIESGOS'!$AF485),"")</f>
        <v/>
      </c>
      <c r="L32" s="357" t="str">
        <f>IF(AND('MAPA DE RIESGOS'!$AP486="Muy Alta",'MAPA DE RIESGOS'!$AR486="Leve"),CONCATENATE("R",'MAPA DE RIESGOS'!$H486,"C",'MAPA DE RIESGOS'!$AF486),"")</f>
        <v/>
      </c>
      <c r="M32" s="357" t="str">
        <f>IF(AND('MAPA DE RIESGOS'!$AP487="Muy Alta",'MAPA DE RIESGOS'!$AR487="Leve"),CONCATENATE("R",'MAPA DE RIESGOS'!$H487,"C",'MAPA DE RIESGOS'!$AF487),"")</f>
        <v/>
      </c>
      <c r="N32" s="357" t="str">
        <f>IF(AND('MAPA DE RIESGOS'!$AP488="Muy Alta",'MAPA DE RIESGOS'!$AR488="Leve"),CONCATENATE("R",'MAPA DE RIESGOS'!$H488,"C",'MAPA DE RIESGOS'!$AF488),"")</f>
        <v/>
      </c>
      <c r="O32" s="357" t="str">
        <f>IF(AND('MAPA DE RIESGOS'!$AP489="Muy Alta",'MAPA DE RIESGOS'!$AR489="Leve"),CONCATENATE("R",'MAPA DE RIESGOS'!$H489,"C",'MAPA DE RIESGOS'!$AF489),"")</f>
        <v/>
      </c>
      <c r="P32" s="357" t="str">
        <f>IF(AND('MAPA DE RIESGOS'!$AP490="Muy Alta",'MAPA DE RIESGOS'!$AR490="Leve"),CONCATENATE("R",'MAPA DE RIESGOS'!$H490,"C",'MAPA DE RIESGOS'!$AF490),"")</f>
        <v/>
      </c>
      <c r="Q32" s="357" t="str">
        <f>IF(AND('MAPA DE RIESGOS'!$AP491="Muy Alta",'MAPA DE RIESGOS'!$AR491="Leve"),CONCATENATE("R",'MAPA DE RIESGOS'!$H491,"C",'MAPA DE RIESGOS'!$AF491),"")</f>
        <v/>
      </c>
      <c r="R32" s="357" t="str">
        <f>IF(AND('MAPA DE RIESGOS'!$AP492="Muy Alta",'MAPA DE RIESGOS'!$AR492="Leve"),CONCATENATE("R",'MAPA DE RIESGOS'!$H492,"C",'MAPA DE RIESGOS'!$AF492),"")</f>
        <v/>
      </c>
      <c r="S32" s="357" t="str">
        <f>IF(AND('MAPA DE RIESGOS'!$AP493="Muy Alta",'MAPA DE RIESGOS'!$AR493="Leve"),CONCATENATE("R",'MAPA DE RIESGOS'!$H493,"C",'MAPA DE RIESGOS'!$AF493),"")</f>
        <v/>
      </c>
      <c r="T32" s="357" t="str">
        <f>IF(AND('MAPA DE RIESGOS'!$AP494="Muy Alta",'MAPA DE RIESGOS'!$AR494="Leve"),CONCATENATE("R",'MAPA DE RIESGOS'!$H494,"C",'MAPA DE RIESGOS'!$AF494),"")</f>
        <v/>
      </c>
      <c r="U32" s="357" t="str">
        <f>IF(AND('MAPA DE RIESGOS'!$AP495="Muy Alta",'MAPA DE RIESGOS'!$AR495="Leve"),CONCATENATE("R",'MAPA DE RIESGOS'!$H495,"C",'MAPA DE RIESGOS'!$AF495),"")</f>
        <v/>
      </c>
      <c r="V32" s="357" t="str">
        <f>IF(AND('MAPA DE RIESGOS'!$AP496="Muy Alta",'MAPA DE RIESGOS'!$AR496="Leve"),CONCATENATE("R",'MAPA DE RIESGOS'!$H496,"C",'MAPA DE RIESGOS'!$AF496),"")</f>
        <v/>
      </c>
      <c r="W32" s="357" t="str">
        <f>IF(AND('MAPA DE RIESGOS'!$AP497="Muy Alta",'MAPA DE RIESGOS'!$AR497="Leve"),CONCATENATE("R",'MAPA DE RIESGOS'!$H497,"C",'MAPA DE RIESGOS'!$AF497),"")</f>
        <v/>
      </c>
      <c r="X32" s="357" t="str">
        <f>IF(AND('MAPA DE RIESGOS'!$AP498="Muy Alta",'MAPA DE RIESGOS'!$AR498="Leve"),CONCATENATE("R",'MAPA DE RIESGOS'!$H498,"C",'MAPA DE RIESGOS'!$AF498),"")</f>
        <v/>
      </c>
      <c r="Y32" s="357" t="str">
        <f>IF(AND('MAPA DE RIESGOS'!$AP499="Muy Alta",'MAPA DE RIESGOS'!$AR499="Leve"),CONCATENATE("R",'MAPA DE RIESGOS'!$H499,"C",'MAPA DE RIESGOS'!$AF499),"")</f>
        <v/>
      </c>
      <c r="Z32" s="357" t="str">
        <f>IF(AND('MAPA DE RIESGOS'!$AP500="Muy Alta",'MAPA DE RIESGOS'!$AR500="Leve"),CONCATENATE("R",'MAPA DE RIESGOS'!$H500,"C",'MAPA DE RIESGOS'!$AF500),"")</f>
        <v/>
      </c>
      <c r="AA32" s="358" t="str">
        <f>IF(AND('MAPA DE RIESGOS'!$AP501="Muy Alta",'MAPA DE RIESGOS'!$AR501="Leve"),CONCATENATE("R",'MAPA DE RIESGOS'!$H501,"C",'MAPA DE RIESGOS'!$AF501),"")</f>
        <v/>
      </c>
      <c r="AB32" s="356" t="str">
        <f>IF(AND('MAPA DE RIESGOS'!$AP484="Muy Alta",'MAPA DE RIESGOS'!$AR484="Menor"),CONCATENATE("R",'MAPA DE RIESGOS'!$H484,"C",'MAPA DE RIESGOS'!$AF484),"")</f>
        <v/>
      </c>
      <c r="AC32" s="357" t="str">
        <f>IF(AND('MAPA DE RIESGOS'!$AP485="Muy Alta",'MAPA DE RIESGOS'!$AR485="Menor"),CONCATENATE("R",'MAPA DE RIESGOS'!$H485,"C",'MAPA DE RIESGOS'!$AF485),"")</f>
        <v/>
      </c>
      <c r="AD32" s="357" t="str">
        <f>IF(AND('MAPA DE RIESGOS'!$AP486="Muy Alta",'MAPA DE RIESGOS'!$AR486="Menor"),CONCATENATE("R",'MAPA DE RIESGOS'!$H486,"C",'MAPA DE RIESGOS'!$AF486),"")</f>
        <v/>
      </c>
      <c r="AE32" s="357" t="str">
        <f>IF(AND('MAPA DE RIESGOS'!$AP487="Muy Alta",'MAPA DE RIESGOS'!$AR487="Menor"),CONCATENATE("R",'MAPA DE RIESGOS'!$H487,"C",'MAPA DE RIESGOS'!$AF487),"")</f>
        <v/>
      </c>
      <c r="AF32" s="357" t="str">
        <f>IF(AND('MAPA DE RIESGOS'!$AP488="Muy Alta",'MAPA DE RIESGOS'!$AR488="Menor"),CONCATENATE("R",'MAPA DE RIESGOS'!$H488,"C",'MAPA DE RIESGOS'!$AF488),"")</f>
        <v/>
      </c>
      <c r="AG32" s="357" t="str">
        <f>IF(AND('MAPA DE RIESGOS'!$AP489="Muy Alta",'MAPA DE RIESGOS'!$AR489="Menor"),CONCATENATE("R",'MAPA DE RIESGOS'!$H489,"C",'MAPA DE RIESGOS'!$AF489),"")</f>
        <v/>
      </c>
      <c r="AH32" s="357" t="str">
        <f>IF(AND('MAPA DE RIESGOS'!$AP490="Muy Alta",'MAPA DE RIESGOS'!$AR490="Menor"),CONCATENATE("R",'MAPA DE RIESGOS'!$H490,"C",'MAPA DE RIESGOS'!$AF490),"")</f>
        <v/>
      </c>
      <c r="AI32" s="357" t="str">
        <f>IF(AND('MAPA DE RIESGOS'!$AP491="Muy Alta",'MAPA DE RIESGOS'!$AR491="Menor"),CONCATENATE("R",'MAPA DE RIESGOS'!$H491,"C",'MAPA DE RIESGOS'!$AF491),"")</f>
        <v/>
      </c>
      <c r="AJ32" s="357" t="str">
        <f>IF(AND('MAPA DE RIESGOS'!$AP492="Muy Alta",'MAPA DE RIESGOS'!$AR492="Menor"),CONCATENATE("R",'MAPA DE RIESGOS'!$H492,"C",'MAPA DE RIESGOS'!$AF492),"")</f>
        <v/>
      </c>
      <c r="AK32" s="357" t="str">
        <f>IF(AND('MAPA DE RIESGOS'!$AP493="Muy Alta",'MAPA DE RIESGOS'!$AR493="Menor"),CONCATENATE("R",'MAPA DE RIESGOS'!$H493,"C",'MAPA DE RIESGOS'!$AF493),"")</f>
        <v/>
      </c>
      <c r="AL32" s="357" t="str">
        <f>IF(AND('MAPA DE RIESGOS'!$AP494="Muy Alta",'MAPA DE RIESGOS'!$AR494="Menor"),CONCATENATE("R",'MAPA DE RIESGOS'!$H494,"C",'MAPA DE RIESGOS'!$AF494),"")</f>
        <v/>
      </c>
      <c r="AM32" s="357" t="str">
        <f>IF(AND('MAPA DE RIESGOS'!$AP495="Muy Alta",'MAPA DE RIESGOS'!$AR495="Menor"),CONCATENATE("R",'MAPA DE RIESGOS'!$H495,"C",'MAPA DE RIESGOS'!$AF495),"")</f>
        <v/>
      </c>
      <c r="AN32" s="357" t="str">
        <f>IF(AND('MAPA DE RIESGOS'!$AP496="Muy Alta",'MAPA DE RIESGOS'!$AR496="Menor"),CONCATENATE("R",'MAPA DE RIESGOS'!$H496,"C",'MAPA DE RIESGOS'!$AF496),"")</f>
        <v/>
      </c>
      <c r="AO32" s="357" t="str">
        <f>IF(AND('MAPA DE RIESGOS'!$AP497="Muy Alta",'MAPA DE RIESGOS'!$AR497="Menor"),CONCATENATE("R",'MAPA DE RIESGOS'!$H497,"C",'MAPA DE RIESGOS'!$AF497),"")</f>
        <v/>
      </c>
      <c r="AP32" s="357" t="str">
        <f>IF(AND('MAPA DE RIESGOS'!$AP498="Muy Alta",'MAPA DE RIESGOS'!$AR498="Menor"),CONCATENATE("R",'MAPA DE RIESGOS'!$H498,"C",'MAPA DE RIESGOS'!$AF498),"")</f>
        <v/>
      </c>
      <c r="AQ32" s="357" t="str">
        <f>IF(AND('MAPA DE RIESGOS'!$AP499="Muy Alta",'MAPA DE RIESGOS'!$AR499="Menor"),CONCATENATE("R",'MAPA DE RIESGOS'!$H499,"C",'MAPA DE RIESGOS'!$AF499),"")</f>
        <v/>
      </c>
      <c r="AR32" s="357" t="str">
        <f>IF(AND('MAPA DE RIESGOS'!$AP500="Muy Alta",'MAPA DE RIESGOS'!$AR500="Menor"),CONCATENATE("R",'MAPA DE RIESGOS'!$H500,"C",'MAPA DE RIESGOS'!$AF500),"")</f>
        <v/>
      </c>
      <c r="AS32" s="358" t="str">
        <f>IF(AND('MAPA DE RIESGOS'!$AP501="Muy Alta",'MAPA DE RIESGOS'!$AR501="Menor"),CONCATENATE("R",'MAPA DE RIESGOS'!$H501,"C",'MAPA DE RIESGOS'!$AF501),"")</f>
        <v/>
      </c>
      <c r="AT32" s="356" t="str">
        <f>IF(AND('MAPA DE RIESGOS'!$AP484="Muy Alta",'MAPA DE RIESGOS'!$AR484="Moderado"),CONCATENATE("R",'MAPA DE RIESGOS'!$H484,"C",'MAPA DE RIESGOS'!$AF484),"")</f>
        <v/>
      </c>
      <c r="AU32" s="357" t="str">
        <f>IF(AND('MAPA DE RIESGOS'!$AP485="Muy Alta",'MAPA DE RIESGOS'!$AR485="Moderado"),CONCATENATE("R",'MAPA DE RIESGOS'!$H485,"C",'MAPA DE RIESGOS'!$AF485),"")</f>
        <v/>
      </c>
      <c r="AV32" s="357" t="str">
        <f>IF(AND('MAPA DE RIESGOS'!$AP486="Muy Alta",'MAPA DE RIESGOS'!$AR486="Moderado"),CONCATENATE("R",'MAPA DE RIESGOS'!$H486,"C",'MAPA DE RIESGOS'!$AF486),"")</f>
        <v/>
      </c>
      <c r="AW32" s="357" t="str">
        <f>IF(AND('MAPA DE RIESGOS'!$AP487="Muy Alta",'MAPA DE RIESGOS'!$AR487="Moderado"),CONCATENATE("R",'MAPA DE RIESGOS'!$H487,"C",'MAPA DE RIESGOS'!$AF487),"")</f>
        <v/>
      </c>
      <c r="AX32" s="357" t="str">
        <f>IF(AND('MAPA DE RIESGOS'!$AP488="Muy Alta",'MAPA DE RIESGOS'!$AR488="Moderado"),CONCATENATE("R",'MAPA DE RIESGOS'!$H488,"C",'MAPA DE RIESGOS'!$AF488),"")</f>
        <v/>
      </c>
      <c r="AY32" s="357" t="str">
        <f>IF(AND('MAPA DE RIESGOS'!$AP489="Muy Alta",'MAPA DE RIESGOS'!$AR489="Moderado"),CONCATENATE("R",'MAPA DE RIESGOS'!$H489,"C",'MAPA DE RIESGOS'!$AF489),"")</f>
        <v/>
      </c>
      <c r="AZ32" s="357" t="str">
        <f>IF(AND('MAPA DE RIESGOS'!$AP490="Muy Alta",'MAPA DE RIESGOS'!$AR490="Moderado"),CONCATENATE("R",'MAPA DE RIESGOS'!$H490,"C",'MAPA DE RIESGOS'!$AF490),"")</f>
        <v/>
      </c>
      <c r="BA32" s="357" t="str">
        <f>IF(AND('MAPA DE RIESGOS'!$AP491="Muy Alta",'MAPA DE RIESGOS'!$AR491="Moderado"),CONCATENATE("R",'MAPA DE RIESGOS'!$H491,"C",'MAPA DE RIESGOS'!$AF491),"")</f>
        <v/>
      </c>
      <c r="BB32" s="357" t="str">
        <f>IF(AND('MAPA DE RIESGOS'!$AP492="Muy Alta",'MAPA DE RIESGOS'!$AR492="Moderado"),CONCATENATE("R",'MAPA DE RIESGOS'!$H492,"C",'MAPA DE RIESGOS'!$AF492),"")</f>
        <v/>
      </c>
      <c r="BC32" s="357" t="str">
        <f>IF(AND('MAPA DE RIESGOS'!$AP493="Muy Alta",'MAPA DE RIESGOS'!$AR493="Moderado"),CONCATENATE("R",'MAPA DE RIESGOS'!$H493,"C",'MAPA DE RIESGOS'!$AF493),"")</f>
        <v/>
      </c>
      <c r="BD32" s="357" t="str">
        <f>IF(AND('MAPA DE RIESGOS'!$AP494="Muy Alta",'MAPA DE RIESGOS'!$AR494="Moderado"),CONCATENATE("R",'MAPA DE RIESGOS'!$H494,"C",'MAPA DE RIESGOS'!$AF494),"")</f>
        <v/>
      </c>
      <c r="BE32" s="357" t="str">
        <f>IF(AND('MAPA DE RIESGOS'!$AP495="Muy Alta",'MAPA DE RIESGOS'!$AR495="Moderado"),CONCATENATE("R",'MAPA DE RIESGOS'!$H495,"C",'MAPA DE RIESGOS'!$AF495),"")</f>
        <v/>
      </c>
      <c r="BF32" s="357" t="str">
        <f>IF(AND('MAPA DE RIESGOS'!$AP496="Muy Alta",'MAPA DE RIESGOS'!$AR496="Moderado"),CONCATENATE("R",'MAPA DE RIESGOS'!$H496,"C",'MAPA DE RIESGOS'!$AF496),"")</f>
        <v/>
      </c>
      <c r="BG32" s="357" t="str">
        <f>IF(AND('MAPA DE RIESGOS'!$AP497="Muy Alta",'MAPA DE RIESGOS'!$AR497="Moderado"),CONCATENATE("R",'MAPA DE RIESGOS'!$H497,"C",'MAPA DE RIESGOS'!$AF497),"")</f>
        <v/>
      </c>
      <c r="BH32" s="357" t="str">
        <f>IF(AND('MAPA DE RIESGOS'!$AP498="Muy Alta",'MAPA DE RIESGOS'!$AR498="Moderado"),CONCATENATE("R",'MAPA DE RIESGOS'!$H498,"C",'MAPA DE RIESGOS'!$AF498),"")</f>
        <v/>
      </c>
      <c r="BI32" s="357" t="str">
        <f>IF(AND('MAPA DE RIESGOS'!$AP499="Muy Alta",'MAPA DE RIESGOS'!$AR499="Moderado"),CONCATENATE("R",'MAPA DE RIESGOS'!$H499,"C",'MAPA DE RIESGOS'!$AF499),"")</f>
        <v/>
      </c>
      <c r="BJ32" s="357" t="str">
        <f>IF(AND('MAPA DE RIESGOS'!$AP500="Muy Alta",'MAPA DE RIESGOS'!$AR500="Moderado"),CONCATENATE("R",'MAPA DE RIESGOS'!$H500,"C",'MAPA DE RIESGOS'!$AF500),"")</f>
        <v/>
      </c>
      <c r="BK32" s="358" t="str">
        <f>IF(AND('MAPA DE RIESGOS'!$AP501="Muy Alta",'MAPA DE RIESGOS'!$AR501="Moderado"),CONCATENATE("R",'MAPA DE RIESGOS'!$H501,"C",'MAPA DE RIESGOS'!$AF501),"")</f>
        <v/>
      </c>
      <c r="BL32" s="356" t="str">
        <f>IF(AND('MAPA DE RIESGOS'!$AP484="Muy Alta",'MAPA DE RIESGOS'!$AR484="Mayor"),CONCATENATE("R",'MAPA DE RIESGOS'!$H484,"C",'MAPA DE RIESGOS'!$AF484),"")</f>
        <v/>
      </c>
      <c r="BM32" s="357" t="str">
        <f>IF(AND('MAPA DE RIESGOS'!$AP485="Muy Alta",'MAPA DE RIESGOS'!$AR485="Mayor"),CONCATENATE("R",'MAPA DE RIESGOS'!$H485,"C",'MAPA DE RIESGOS'!$AF485),"")</f>
        <v/>
      </c>
      <c r="BN32" s="357" t="str">
        <f>IF(AND('MAPA DE RIESGOS'!$AP486="Muy Alta",'MAPA DE RIESGOS'!$AR486="Mayor"),CONCATENATE("R",'MAPA DE RIESGOS'!$H486,"C",'MAPA DE RIESGOS'!$AF486),"")</f>
        <v/>
      </c>
      <c r="BO32" s="357" t="str">
        <f>IF(AND('MAPA DE RIESGOS'!$AP487="Muy Alta",'MAPA DE RIESGOS'!$AR487="Mayor"),CONCATENATE("R",'MAPA DE RIESGOS'!$H487,"C",'MAPA DE RIESGOS'!$AF487),"")</f>
        <v/>
      </c>
      <c r="BP32" s="357" t="str">
        <f>IF(AND('MAPA DE RIESGOS'!$AP488="Muy Alta",'MAPA DE RIESGOS'!$AR488="Mayor"),CONCATENATE("R",'MAPA DE RIESGOS'!$H488,"C",'MAPA DE RIESGOS'!$AF488),"")</f>
        <v/>
      </c>
      <c r="BQ32" s="357" t="str">
        <f>IF(AND('MAPA DE RIESGOS'!$AP489="Muy Alta",'MAPA DE RIESGOS'!$AR489="Mayor"),CONCATENATE("R",'MAPA DE RIESGOS'!$H489,"C",'MAPA DE RIESGOS'!$AF489),"")</f>
        <v/>
      </c>
      <c r="BR32" s="357" t="str">
        <f>IF(AND('MAPA DE RIESGOS'!$AP490="Muy Alta",'MAPA DE RIESGOS'!$AR490="Mayor"),CONCATENATE("R",'MAPA DE RIESGOS'!$H490,"C",'MAPA DE RIESGOS'!$AF490),"")</f>
        <v/>
      </c>
      <c r="BS32" s="357" t="str">
        <f>IF(AND('MAPA DE RIESGOS'!$AP491="Muy Alta",'MAPA DE RIESGOS'!$AR491="Mayor"),CONCATENATE("R",'MAPA DE RIESGOS'!$H491,"C",'MAPA DE RIESGOS'!$AF491),"")</f>
        <v/>
      </c>
      <c r="BT32" s="357" t="str">
        <f>IF(AND('MAPA DE RIESGOS'!$AP492="Muy Alta",'MAPA DE RIESGOS'!$AR492="Mayor"),CONCATENATE("R",'MAPA DE RIESGOS'!$H492,"C",'MAPA DE RIESGOS'!$AF492),"")</f>
        <v/>
      </c>
      <c r="BU32" s="357" t="str">
        <f>IF(AND('MAPA DE RIESGOS'!$AP493="Muy Alta",'MAPA DE RIESGOS'!$AR493="Mayor"),CONCATENATE("R",'MAPA DE RIESGOS'!$H493,"C",'MAPA DE RIESGOS'!$AF493),"")</f>
        <v/>
      </c>
      <c r="BV32" s="357" t="str">
        <f>IF(AND('MAPA DE RIESGOS'!$AP494="Muy Alta",'MAPA DE RIESGOS'!$AR494="Mayor"),CONCATENATE("R",'MAPA DE RIESGOS'!$H494,"C",'MAPA DE RIESGOS'!$AF494),"")</f>
        <v/>
      </c>
      <c r="BW32" s="357" t="str">
        <f>IF(AND('MAPA DE RIESGOS'!$AP495="Muy Alta",'MAPA DE RIESGOS'!$AR495="Mayor"),CONCATENATE("R",'MAPA DE RIESGOS'!$H495,"C",'MAPA DE RIESGOS'!$AF495),"")</f>
        <v/>
      </c>
      <c r="BX32" s="357" t="str">
        <f>IF(AND('MAPA DE RIESGOS'!$AP496="Muy Alta",'MAPA DE RIESGOS'!$AR496="Mayor"),CONCATENATE("R",'MAPA DE RIESGOS'!$H496,"C",'MAPA DE RIESGOS'!$AF496),"")</f>
        <v/>
      </c>
      <c r="BY32" s="357" t="str">
        <f>IF(AND('MAPA DE RIESGOS'!$AP497="Muy Alta",'MAPA DE RIESGOS'!$AR497="Mayor"),CONCATENATE("R",'MAPA DE RIESGOS'!$H497,"C",'MAPA DE RIESGOS'!$AF497),"")</f>
        <v/>
      </c>
      <c r="BZ32" s="357" t="str">
        <f>IF(AND('MAPA DE RIESGOS'!$AP498="Muy Alta",'MAPA DE RIESGOS'!$AR498="Mayor"),CONCATENATE("R",'MAPA DE RIESGOS'!$H498,"C",'MAPA DE RIESGOS'!$AF498),"")</f>
        <v/>
      </c>
      <c r="CA32" s="357" t="str">
        <f>IF(AND('MAPA DE RIESGOS'!$AP499="Muy Alta",'MAPA DE RIESGOS'!$AR499="Mayor"),CONCATENATE("R",'MAPA DE RIESGOS'!$H499,"C",'MAPA DE RIESGOS'!$AF499),"")</f>
        <v/>
      </c>
      <c r="CB32" s="357" t="str">
        <f>IF(AND('MAPA DE RIESGOS'!$AP500="Muy Alta",'MAPA DE RIESGOS'!$AR500="Mayor"),CONCATENATE("R",'MAPA DE RIESGOS'!$H500,"C",'MAPA DE RIESGOS'!$AF500),"")</f>
        <v/>
      </c>
      <c r="CC32" s="358" t="str">
        <f>IF(AND('MAPA DE RIESGOS'!$AP501="Muy Alta",'MAPA DE RIESGOS'!$AR501="Mayor"),CONCATENATE("R",'MAPA DE RIESGOS'!$H501,"C",'MAPA DE RIESGOS'!$AF501),"")</f>
        <v/>
      </c>
      <c r="CD32" s="359" t="str">
        <f>IF(AND('MAPA DE RIESGOS'!$AP484="Muy Alta",'MAPA DE RIESGOS'!$AR484="Catastrófico"),CONCATENATE("R",'MAPA DE RIESGOS'!$H484,"C",'MAPA DE RIESGOS'!$AF484),"")</f>
        <v/>
      </c>
      <c r="CE32" s="359" t="str">
        <f>IF(AND('MAPA DE RIESGOS'!$AP485="Muy Alta",'MAPA DE RIESGOS'!$AR485="Catastrófico"),CONCATENATE("R",'MAPA DE RIESGOS'!$H485,"C",'MAPA DE RIESGOS'!$AF485),"")</f>
        <v/>
      </c>
      <c r="CF32" s="359" t="str">
        <f>IF(AND('MAPA DE RIESGOS'!$AP486="Muy Alta",'MAPA DE RIESGOS'!$AR486="Catastrófico"),CONCATENATE("R",'MAPA DE RIESGOS'!$H486,"C",'MAPA DE RIESGOS'!$AF486),"")</f>
        <v/>
      </c>
      <c r="CG32" s="359" t="str">
        <f>IF(AND('MAPA DE RIESGOS'!$AP487="Muy Alta",'MAPA DE RIESGOS'!$AR487="Catastrófico"),CONCATENATE("R",'MAPA DE RIESGOS'!$H487,"C",'MAPA DE RIESGOS'!$AF487),"")</f>
        <v/>
      </c>
      <c r="CH32" s="359" t="str">
        <f>IF(AND('MAPA DE RIESGOS'!$AP488="Muy Alta",'MAPA DE RIESGOS'!$AR488="Catastrófico"),CONCATENATE("R",'MAPA DE RIESGOS'!$H488,"C",'MAPA DE RIESGOS'!$AF488),"")</f>
        <v/>
      </c>
      <c r="CI32" s="359" t="str">
        <f>IF(AND('MAPA DE RIESGOS'!$AP489="Muy Alta",'MAPA DE RIESGOS'!$AR489="Catastrófico"),CONCATENATE("R",'MAPA DE RIESGOS'!$H489,"C",'MAPA DE RIESGOS'!$AF489),"")</f>
        <v/>
      </c>
      <c r="CJ32" s="359" t="str">
        <f>IF(AND('MAPA DE RIESGOS'!$AP490="Muy Alta",'MAPA DE RIESGOS'!$AR490="Catastrófico"),CONCATENATE("R",'MAPA DE RIESGOS'!$H490,"C",'MAPA DE RIESGOS'!$AF490),"")</f>
        <v/>
      </c>
      <c r="CK32" s="359" t="str">
        <f>IF(AND('MAPA DE RIESGOS'!$AP491="Muy Alta",'MAPA DE RIESGOS'!$AR491="Catastrófico"),CONCATENATE("R",'MAPA DE RIESGOS'!$H491,"C",'MAPA DE RIESGOS'!$AF491),"")</f>
        <v/>
      </c>
      <c r="CL32" s="359" t="str">
        <f>IF(AND('MAPA DE RIESGOS'!$AP492="Muy Alta",'MAPA DE RIESGOS'!$AR492="Catastrófico"),CONCATENATE("R",'MAPA DE RIESGOS'!$H492,"C",'MAPA DE RIESGOS'!$AF492),"")</f>
        <v/>
      </c>
      <c r="CM32" s="359" t="str">
        <f>IF(AND('MAPA DE RIESGOS'!$AP493="Muy Alta",'MAPA DE RIESGOS'!$AR493="Catastrófico"),CONCATENATE("R",'MAPA DE RIESGOS'!$H493,"C",'MAPA DE RIESGOS'!$AF493),"")</f>
        <v/>
      </c>
      <c r="CN32" s="359" t="str">
        <f>IF(AND('MAPA DE RIESGOS'!$AP494="Muy Alta",'MAPA DE RIESGOS'!$AR494="Catastrófico"),CONCATENATE("R",'MAPA DE RIESGOS'!$H494,"C",'MAPA DE RIESGOS'!$AF494),"")</f>
        <v/>
      </c>
      <c r="CO32" s="359" t="str">
        <f>IF(AND('MAPA DE RIESGOS'!$AP495="Muy Alta",'MAPA DE RIESGOS'!$AR495="Catastrófico"),CONCATENATE("R",'MAPA DE RIESGOS'!$H495,"C",'MAPA DE RIESGOS'!$AF495),"")</f>
        <v/>
      </c>
      <c r="CP32" s="359" t="str">
        <f>IF(AND('MAPA DE RIESGOS'!$AP496="Muy Alta",'MAPA DE RIESGOS'!$AR496="Catastrófico"),CONCATENATE("R",'MAPA DE RIESGOS'!$H496,"C",'MAPA DE RIESGOS'!$AF496),"")</f>
        <v/>
      </c>
      <c r="CQ32" s="359" t="str">
        <f>IF(AND('MAPA DE RIESGOS'!$AP497="Muy Alta",'MAPA DE RIESGOS'!$AR497="Catastrófico"),CONCATENATE("R",'MAPA DE RIESGOS'!$H497,"C",'MAPA DE RIESGOS'!$AF497),"")</f>
        <v/>
      </c>
      <c r="CR32" s="359" t="str">
        <f>IF(AND('MAPA DE RIESGOS'!$AP498="Muy Alta",'MAPA DE RIESGOS'!$AR498="Catastrófico"),CONCATENATE("R",'MAPA DE RIESGOS'!$H498,"C",'MAPA DE RIESGOS'!$AF498),"")</f>
        <v/>
      </c>
      <c r="CS32" s="359" t="str">
        <f>IF(AND('MAPA DE RIESGOS'!$AP499="Muy Alta",'MAPA DE RIESGOS'!$AR499="Catastrófico"),CONCATENATE("R",'MAPA DE RIESGOS'!$H499,"C",'MAPA DE RIESGOS'!$AF499),"")</f>
        <v/>
      </c>
      <c r="CT32" s="359" t="str">
        <f>IF(AND('MAPA DE RIESGOS'!$AP500="Muy Alta",'MAPA DE RIESGOS'!$AR500="Catastrófico"),CONCATENATE("R",'MAPA DE RIESGOS'!$H500,"C",'MAPA DE RIESGOS'!$AF500),"")</f>
        <v/>
      </c>
      <c r="CU32" s="360" t="str">
        <f>IF(AND('MAPA DE RIESGOS'!$AP501="Muy Alta",'MAPA DE RIESGOS'!$AR501="Catastrófico"),CONCATENATE("R",'MAPA DE RIESGOS'!$H501,"C",'MAPA DE RIESGOS'!$AF501),"")</f>
        <v/>
      </c>
      <c r="CV32" s="67"/>
      <c r="CW32" s="750"/>
      <c r="CX32" s="751"/>
      <c r="CY32" s="751"/>
      <c r="CZ32" s="751"/>
      <c r="DA32" s="751"/>
      <c r="DB32" s="752"/>
    </row>
    <row r="33" spans="2:106" ht="32.5" customHeight="1">
      <c r="B33" s="770"/>
      <c r="C33" s="770"/>
      <c r="D33" s="771"/>
      <c r="E33" s="741"/>
      <c r="F33" s="742"/>
      <c r="G33" s="742"/>
      <c r="H33" s="742"/>
      <c r="I33" s="743"/>
      <c r="J33" s="356" t="str">
        <f>IF(AND('MAPA DE RIESGOS'!$AP502="Muy Alta",'MAPA DE RIESGOS'!$AR502="Leve"),CONCATENATE("R",'MAPA DE RIESGOS'!$H502,"C",'MAPA DE RIESGOS'!$AF502),"")</f>
        <v/>
      </c>
      <c r="K33" s="357" t="str">
        <f>IF(AND('MAPA DE RIESGOS'!$AP503="Muy Alta",'MAPA DE RIESGOS'!$AR503="Leve"),CONCATENATE("R",'MAPA DE RIESGOS'!$H503,"C",'MAPA DE RIESGOS'!$AF503),"")</f>
        <v/>
      </c>
      <c r="L33" s="357" t="str">
        <f>IF(AND('MAPA DE RIESGOS'!$AP504="Muy Alta",'MAPA DE RIESGOS'!$AR504="Leve"),CONCATENATE("R",'MAPA DE RIESGOS'!$H504,"C",'MAPA DE RIESGOS'!$AF504),"")</f>
        <v/>
      </c>
      <c r="M33" s="357" t="str">
        <f>IF(AND('MAPA DE RIESGOS'!$AP505="Muy Alta",'MAPA DE RIESGOS'!$AR505="Leve"),CONCATENATE("R",'MAPA DE RIESGOS'!$H505,"C",'MAPA DE RIESGOS'!$AF505),"")</f>
        <v/>
      </c>
      <c r="N33" s="357" t="str">
        <f>IF(AND('MAPA DE RIESGOS'!$AP506="Muy Alta",'MAPA DE RIESGOS'!$AR506="Leve"),CONCATENATE("R",'MAPA DE RIESGOS'!$H506,"C",'MAPA DE RIESGOS'!$AF506),"")</f>
        <v/>
      </c>
      <c r="O33" s="357" t="str">
        <f>IF(AND('MAPA DE RIESGOS'!$AP507="Muy Alta",'MAPA DE RIESGOS'!$AR507="Leve"),CONCATENATE("R",'MAPA DE RIESGOS'!$H507,"C",'MAPA DE RIESGOS'!$AF507),"")</f>
        <v/>
      </c>
      <c r="P33" s="357" t="str">
        <f>IF(AND('MAPA DE RIESGOS'!$AP508="Muy Alta",'MAPA DE RIESGOS'!$AR508="Leve"),CONCATENATE("R",'MAPA DE RIESGOS'!$H508,"C",'MAPA DE RIESGOS'!$AF508),"")</f>
        <v/>
      </c>
      <c r="Q33" s="357" t="str">
        <f>IF(AND('MAPA DE RIESGOS'!$AP509="Muy Alta",'MAPA DE RIESGOS'!$AR509="Leve"),CONCATENATE("R",'MAPA DE RIESGOS'!$H509,"C",'MAPA DE RIESGOS'!$AF509),"")</f>
        <v/>
      </c>
      <c r="R33" s="357" t="str">
        <f>IF(AND('MAPA DE RIESGOS'!$AP510="Muy Alta",'MAPA DE RIESGOS'!$AR510="Leve"),CONCATENATE("R",'MAPA DE RIESGOS'!$H510,"C",'MAPA DE RIESGOS'!$AF510),"")</f>
        <v/>
      </c>
      <c r="S33" s="357" t="str">
        <f>IF(AND('MAPA DE RIESGOS'!$AP511="Muy Alta",'MAPA DE RIESGOS'!$AR511="Leve"),CONCATENATE("R",'MAPA DE RIESGOS'!$H511,"C",'MAPA DE RIESGOS'!$AF511),"")</f>
        <v/>
      </c>
      <c r="T33" s="357" t="str">
        <f>IF(AND('MAPA DE RIESGOS'!$AP512="Muy Alta",'MAPA DE RIESGOS'!$AR512="Leve"),CONCATENATE("R",'MAPA DE RIESGOS'!$H512,"C",'MAPA DE RIESGOS'!$AF512),"")</f>
        <v/>
      </c>
      <c r="U33" s="357" t="str">
        <f>IF(AND('MAPA DE RIESGOS'!$AP513="Muy Alta",'MAPA DE RIESGOS'!$AR513="Leve"),CONCATENATE("R",'MAPA DE RIESGOS'!$H513,"C",'MAPA DE RIESGOS'!$AF513),"")</f>
        <v/>
      </c>
      <c r="V33" s="357" t="str">
        <f>IF(AND('MAPA DE RIESGOS'!$AP514="Muy Alta",'MAPA DE RIESGOS'!$AR514="Leve"),CONCATENATE("R",'MAPA DE RIESGOS'!$H514,"C",'MAPA DE RIESGOS'!$AF514),"")</f>
        <v/>
      </c>
      <c r="W33" s="357" t="str">
        <f>IF(AND('MAPA DE RIESGOS'!$AP515="Muy Alta",'MAPA DE RIESGOS'!$AR515="Leve"),CONCATENATE("R",'MAPA DE RIESGOS'!$H515,"C",'MAPA DE RIESGOS'!$AF515),"")</f>
        <v/>
      </c>
      <c r="X33" s="357" t="str">
        <f>IF(AND('MAPA DE RIESGOS'!$AP516="Muy Alta",'MAPA DE RIESGOS'!$AR516="Leve"),CONCATENATE("R",'MAPA DE RIESGOS'!$H516,"C",'MAPA DE RIESGOS'!$AF516),"")</f>
        <v/>
      </c>
      <c r="Y33" s="357" t="str">
        <f>IF(AND('MAPA DE RIESGOS'!$AP517="Muy Alta",'MAPA DE RIESGOS'!$AR517="Leve"),CONCATENATE("R",'MAPA DE RIESGOS'!$H517,"C",'MAPA DE RIESGOS'!$AF517),"")</f>
        <v/>
      </c>
      <c r="Z33" s="357" t="str">
        <f>IF(AND('MAPA DE RIESGOS'!$AP518="Muy Alta",'MAPA DE RIESGOS'!$AR518="Leve"),CONCATENATE("R",'MAPA DE RIESGOS'!$H518,"C",'MAPA DE RIESGOS'!$AF518),"")</f>
        <v/>
      </c>
      <c r="AA33" s="358" t="str">
        <f>IF(AND('MAPA DE RIESGOS'!$AP519="Muy Alta",'MAPA DE RIESGOS'!$AR519="Leve"),CONCATENATE("R",'MAPA DE RIESGOS'!$H519,"C",'MAPA DE RIESGOS'!$AF519),"")</f>
        <v/>
      </c>
      <c r="AB33" s="356" t="str">
        <f>IF(AND('MAPA DE RIESGOS'!$AP502="Muy Alta",'MAPA DE RIESGOS'!$AR502="Menor"),CONCATENATE("R",'MAPA DE RIESGOS'!$H502,"C",'MAPA DE RIESGOS'!$AF502),"")</f>
        <v/>
      </c>
      <c r="AC33" s="357" t="str">
        <f>IF(AND('MAPA DE RIESGOS'!$AP503="Muy Alta",'MAPA DE RIESGOS'!$AR503="Menor"),CONCATENATE("R",'MAPA DE RIESGOS'!$H503,"C",'MAPA DE RIESGOS'!$AF503),"")</f>
        <v/>
      </c>
      <c r="AD33" s="357" t="str">
        <f>IF(AND('MAPA DE RIESGOS'!$AP504="Muy Alta",'MAPA DE RIESGOS'!$AR504="Menor"),CONCATENATE("R",'MAPA DE RIESGOS'!$H504,"C",'MAPA DE RIESGOS'!$AF504),"")</f>
        <v/>
      </c>
      <c r="AE33" s="357" t="str">
        <f>IF(AND('MAPA DE RIESGOS'!$AP505="Muy Alta",'MAPA DE RIESGOS'!$AR505="Menor"),CONCATENATE("R",'MAPA DE RIESGOS'!$H505,"C",'MAPA DE RIESGOS'!$AF505),"")</f>
        <v/>
      </c>
      <c r="AF33" s="357" t="str">
        <f>IF(AND('MAPA DE RIESGOS'!$AP506="Muy Alta",'MAPA DE RIESGOS'!$AR506="Menor"),CONCATENATE("R",'MAPA DE RIESGOS'!$H506,"C",'MAPA DE RIESGOS'!$AF506),"")</f>
        <v/>
      </c>
      <c r="AG33" s="357" t="str">
        <f>IF(AND('MAPA DE RIESGOS'!$AP507="Muy Alta",'MAPA DE RIESGOS'!$AR507="Menor"),CONCATENATE("R",'MAPA DE RIESGOS'!$H507,"C",'MAPA DE RIESGOS'!$AF507),"")</f>
        <v/>
      </c>
      <c r="AH33" s="357" t="str">
        <f>IF(AND('MAPA DE RIESGOS'!$AP508="Muy Alta",'MAPA DE RIESGOS'!$AR508="Menor"),CONCATENATE("R",'MAPA DE RIESGOS'!$H508,"C",'MAPA DE RIESGOS'!$AF508),"")</f>
        <v/>
      </c>
      <c r="AI33" s="357" t="str">
        <f>IF(AND('MAPA DE RIESGOS'!$AP509="Muy Alta",'MAPA DE RIESGOS'!$AR509="Menor"),CONCATENATE("R",'MAPA DE RIESGOS'!$H509,"C",'MAPA DE RIESGOS'!$AF509),"")</f>
        <v/>
      </c>
      <c r="AJ33" s="357" t="str">
        <f>IF(AND('MAPA DE RIESGOS'!$AP510="Muy Alta",'MAPA DE RIESGOS'!$AR510="Menor"),CONCATENATE("R",'MAPA DE RIESGOS'!$H510,"C",'MAPA DE RIESGOS'!$AF510),"")</f>
        <v/>
      </c>
      <c r="AK33" s="357" t="str">
        <f>IF(AND('MAPA DE RIESGOS'!$AP511="Muy Alta",'MAPA DE RIESGOS'!$AR511="Menor"),CONCATENATE("R",'MAPA DE RIESGOS'!$H511,"C",'MAPA DE RIESGOS'!$AF511),"")</f>
        <v/>
      </c>
      <c r="AL33" s="357" t="str">
        <f>IF(AND('MAPA DE RIESGOS'!$AP512="Muy Alta",'MAPA DE RIESGOS'!$AR512="Menor"),CONCATENATE("R",'MAPA DE RIESGOS'!$H512,"C",'MAPA DE RIESGOS'!$AF512),"")</f>
        <v/>
      </c>
      <c r="AM33" s="357" t="str">
        <f>IF(AND('MAPA DE RIESGOS'!$AP513="Muy Alta",'MAPA DE RIESGOS'!$AR513="Menor"),CONCATENATE("R",'MAPA DE RIESGOS'!$H513,"C",'MAPA DE RIESGOS'!$AF513),"")</f>
        <v/>
      </c>
      <c r="AN33" s="357" t="str">
        <f>IF(AND('MAPA DE RIESGOS'!$AP514="Muy Alta",'MAPA DE RIESGOS'!$AR514="Menor"),CONCATENATE("R",'MAPA DE RIESGOS'!$H514,"C",'MAPA DE RIESGOS'!$AF514),"")</f>
        <v/>
      </c>
      <c r="AO33" s="357" t="str">
        <f>IF(AND('MAPA DE RIESGOS'!$AP515="Muy Alta",'MAPA DE RIESGOS'!$AR515="Menor"),CONCATENATE("R",'MAPA DE RIESGOS'!$H515,"C",'MAPA DE RIESGOS'!$AF515),"")</f>
        <v/>
      </c>
      <c r="AP33" s="357" t="str">
        <f>IF(AND('MAPA DE RIESGOS'!$AP516="Muy Alta",'MAPA DE RIESGOS'!$AR516="Menor"),CONCATENATE("R",'MAPA DE RIESGOS'!$H516,"C",'MAPA DE RIESGOS'!$AF516),"")</f>
        <v/>
      </c>
      <c r="AQ33" s="357" t="str">
        <f>IF(AND('MAPA DE RIESGOS'!$AP517="Muy Alta",'MAPA DE RIESGOS'!$AR517="Menor"),CONCATENATE("R",'MAPA DE RIESGOS'!$H517,"C",'MAPA DE RIESGOS'!$AF517),"")</f>
        <v/>
      </c>
      <c r="AR33" s="357" t="str">
        <f>IF(AND('MAPA DE RIESGOS'!$AP518="Muy Alta",'MAPA DE RIESGOS'!$AR518="Menor"),CONCATENATE("R",'MAPA DE RIESGOS'!$H518,"C",'MAPA DE RIESGOS'!$AF518),"")</f>
        <v/>
      </c>
      <c r="AS33" s="358" t="str">
        <f>IF(AND('MAPA DE RIESGOS'!$AP519="Muy Alta",'MAPA DE RIESGOS'!$AR519="Menor"),CONCATENATE("R",'MAPA DE RIESGOS'!$H519,"C",'MAPA DE RIESGOS'!$AF519),"")</f>
        <v/>
      </c>
      <c r="AT33" s="356" t="str">
        <f>IF(AND('MAPA DE RIESGOS'!$AP502="Muy Alta",'MAPA DE RIESGOS'!$AR502="Moderado"),CONCATENATE("R",'MAPA DE RIESGOS'!$H502,"C",'MAPA DE RIESGOS'!$AF502),"")</f>
        <v/>
      </c>
      <c r="AU33" s="357" t="str">
        <f>IF(AND('MAPA DE RIESGOS'!$AP503="Muy Alta",'MAPA DE RIESGOS'!$AR503="Moderado"),CONCATENATE("R",'MAPA DE RIESGOS'!$H503,"C",'MAPA DE RIESGOS'!$AF503),"")</f>
        <v/>
      </c>
      <c r="AV33" s="357" t="str">
        <f>IF(AND('MAPA DE RIESGOS'!$AP504="Muy Alta",'MAPA DE RIESGOS'!$AR504="Moderado"),CONCATENATE("R",'MAPA DE RIESGOS'!$H504,"C",'MAPA DE RIESGOS'!$AF504),"")</f>
        <v/>
      </c>
      <c r="AW33" s="357" t="str">
        <f>IF(AND('MAPA DE RIESGOS'!$AP505="Muy Alta",'MAPA DE RIESGOS'!$AR505="Moderado"),CONCATENATE("R",'MAPA DE RIESGOS'!$H505,"C",'MAPA DE RIESGOS'!$AF505),"")</f>
        <v/>
      </c>
      <c r="AX33" s="357" t="str">
        <f>IF(AND('MAPA DE RIESGOS'!$AP506="Muy Alta",'MAPA DE RIESGOS'!$AR506="Moderado"),CONCATENATE("R",'MAPA DE RIESGOS'!$H506,"C",'MAPA DE RIESGOS'!$AF506),"")</f>
        <v/>
      </c>
      <c r="AY33" s="357" t="str">
        <f>IF(AND('MAPA DE RIESGOS'!$AP507="Muy Alta",'MAPA DE RIESGOS'!$AR507="Moderado"),CONCATENATE("R",'MAPA DE RIESGOS'!$H507,"C",'MAPA DE RIESGOS'!$AF507),"")</f>
        <v/>
      </c>
      <c r="AZ33" s="357" t="str">
        <f>IF(AND('MAPA DE RIESGOS'!$AP508="Muy Alta",'MAPA DE RIESGOS'!$AR508="Moderado"),CONCATENATE("R",'MAPA DE RIESGOS'!$H508,"C",'MAPA DE RIESGOS'!$AF508),"")</f>
        <v/>
      </c>
      <c r="BA33" s="357" t="str">
        <f>IF(AND('MAPA DE RIESGOS'!$AP509="Muy Alta",'MAPA DE RIESGOS'!$AR509="Moderado"),CONCATENATE("R",'MAPA DE RIESGOS'!$H509,"C",'MAPA DE RIESGOS'!$AF509),"")</f>
        <v/>
      </c>
      <c r="BB33" s="357" t="str">
        <f>IF(AND('MAPA DE RIESGOS'!$AP510="Muy Alta",'MAPA DE RIESGOS'!$AR510="Moderado"),CONCATENATE("R",'MAPA DE RIESGOS'!$H510,"C",'MAPA DE RIESGOS'!$AF510),"")</f>
        <v/>
      </c>
      <c r="BC33" s="357" t="str">
        <f>IF(AND('MAPA DE RIESGOS'!$AP511="Muy Alta",'MAPA DE RIESGOS'!$AR511="Moderado"),CONCATENATE("R",'MAPA DE RIESGOS'!$H511,"C",'MAPA DE RIESGOS'!$AF511),"")</f>
        <v/>
      </c>
      <c r="BD33" s="357" t="str">
        <f>IF(AND('MAPA DE RIESGOS'!$AP512="Muy Alta",'MAPA DE RIESGOS'!$AR512="Moderado"),CONCATENATE("R",'MAPA DE RIESGOS'!$H512,"C",'MAPA DE RIESGOS'!$AF512),"")</f>
        <v/>
      </c>
      <c r="BE33" s="357" t="str">
        <f>IF(AND('MAPA DE RIESGOS'!$AP513="Muy Alta",'MAPA DE RIESGOS'!$AR513="Moderado"),CONCATENATE("R",'MAPA DE RIESGOS'!$H513,"C",'MAPA DE RIESGOS'!$AF513),"")</f>
        <v/>
      </c>
      <c r="BF33" s="357" t="str">
        <f>IF(AND('MAPA DE RIESGOS'!$AP514="Muy Alta",'MAPA DE RIESGOS'!$AR514="Moderado"),CONCATENATE("R",'MAPA DE RIESGOS'!$H514,"C",'MAPA DE RIESGOS'!$AF514),"")</f>
        <v/>
      </c>
      <c r="BG33" s="357" t="str">
        <f>IF(AND('MAPA DE RIESGOS'!$AP515="Muy Alta",'MAPA DE RIESGOS'!$AR515="Moderado"),CONCATENATE("R",'MAPA DE RIESGOS'!$H515,"C",'MAPA DE RIESGOS'!$AF515),"")</f>
        <v/>
      </c>
      <c r="BH33" s="357" t="str">
        <f>IF(AND('MAPA DE RIESGOS'!$AP516="Muy Alta",'MAPA DE RIESGOS'!$AR516="Moderado"),CONCATENATE("R",'MAPA DE RIESGOS'!$H516,"C",'MAPA DE RIESGOS'!$AF516),"")</f>
        <v/>
      </c>
      <c r="BI33" s="357" t="str">
        <f>IF(AND('MAPA DE RIESGOS'!$AP517="Muy Alta",'MAPA DE RIESGOS'!$AR517="Moderado"),CONCATENATE("R",'MAPA DE RIESGOS'!$H517,"C",'MAPA DE RIESGOS'!$AF517),"")</f>
        <v/>
      </c>
      <c r="BJ33" s="357" t="str">
        <f>IF(AND('MAPA DE RIESGOS'!$AP518="Muy Alta",'MAPA DE RIESGOS'!$AR518="Moderado"),CONCATENATE("R",'MAPA DE RIESGOS'!$H518,"C",'MAPA DE RIESGOS'!$AF518),"")</f>
        <v/>
      </c>
      <c r="BK33" s="358" t="str">
        <f>IF(AND('MAPA DE RIESGOS'!$AP519="Muy Alta",'MAPA DE RIESGOS'!$AR519="Moderado"),CONCATENATE("R",'MAPA DE RIESGOS'!$H519,"C",'MAPA DE RIESGOS'!$AF519),"")</f>
        <v/>
      </c>
      <c r="BL33" s="356" t="str">
        <f>IF(AND('MAPA DE RIESGOS'!$AP502="Muy Alta",'MAPA DE RIESGOS'!$AR502="Mayor"),CONCATENATE("R",'MAPA DE RIESGOS'!$H502,"C",'MAPA DE RIESGOS'!$AF502),"")</f>
        <v/>
      </c>
      <c r="BM33" s="357" t="str">
        <f>IF(AND('MAPA DE RIESGOS'!$AP503="Muy Alta",'MAPA DE RIESGOS'!$AR503="Mayor"),CONCATENATE("R",'MAPA DE RIESGOS'!$H503,"C",'MAPA DE RIESGOS'!$AF503),"")</f>
        <v/>
      </c>
      <c r="BN33" s="357" t="str">
        <f>IF(AND('MAPA DE RIESGOS'!$AP504="Muy Alta",'MAPA DE RIESGOS'!$AR504="Mayor"),CONCATENATE("R",'MAPA DE RIESGOS'!$H504,"C",'MAPA DE RIESGOS'!$AF504),"")</f>
        <v/>
      </c>
      <c r="BO33" s="357" t="str">
        <f>IF(AND('MAPA DE RIESGOS'!$AP505="Muy Alta",'MAPA DE RIESGOS'!$AR505="Mayor"),CONCATENATE("R",'MAPA DE RIESGOS'!$H505,"C",'MAPA DE RIESGOS'!$AF505),"")</f>
        <v/>
      </c>
      <c r="BP33" s="357" t="str">
        <f>IF(AND('MAPA DE RIESGOS'!$AP506="Muy Alta",'MAPA DE RIESGOS'!$AR506="Mayor"),CONCATENATE("R",'MAPA DE RIESGOS'!$H506,"C",'MAPA DE RIESGOS'!$AF506),"")</f>
        <v/>
      </c>
      <c r="BQ33" s="357" t="str">
        <f>IF(AND('MAPA DE RIESGOS'!$AP507="Muy Alta",'MAPA DE RIESGOS'!$AR507="Mayor"),CONCATENATE("R",'MAPA DE RIESGOS'!$H507,"C",'MAPA DE RIESGOS'!$AF507),"")</f>
        <v/>
      </c>
      <c r="BR33" s="357" t="str">
        <f>IF(AND('MAPA DE RIESGOS'!$AP508="Muy Alta",'MAPA DE RIESGOS'!$AR508="Mayor"),CONCATENATE("R",'MAPA DE RIESGOS'!$H508,"C",'MAPA DE RIESGOS'!$AF508),"")</f>
        <v/>
      </c>
      <c r="BS33" s="357" t="str">
        <f>IF(AND('MAPA DE RIESGOS'!$AP509="Muy Alta",'MAPA DE RIESGOS'!$AR509="Mayor"),CONCATENATE("R",'MAPA DE RIESGOS'!$H509,"C",'MAPA DE RIESGOS'!$AF509),"")</f>
        <v/>
      </c>
      <c r="BT33" s="357" t="str">
        <f>IF(AND('MAPA DE RIESGOS'!$AP510="Muy Alta",'MAPA DE RIESGOS'!$AR510="Mayor"),CONCATENATE("R",'MAPA DE RIESGOS'!$H510,"C",'MAPA DE RIESGOS'!$AF510),"")</f>
        <v/>
      </c>
      <c r="BU33" s="357" t="str">
        <f>IF(AND('MAPA DE RIESGOS'!$AP511="Muy Alta",'MAPA DE RIESGOS'!$AR511="Mayor"),CONCATENATE("R",'MAPA DE RIESGOS'!$H511,"C",'MAPA DE RIESGOS'!$AF511),"")</f>
        <v/>
      </c>
      <c r="BV33" s="357" t="str">
        <f>IF(AND('MAPA DE RIESGOS'!$AP512="Muy Alta",'MAPA DE RIESGOS'!$AR512="Mayor"),CONCATENATE("R",'MAPA DE RIESGOS'!$H512,"C",'MAPA DE RIESGOS'!$AF512),"")</f>
        <v/>
      </c>
      <c r="BW33" s="357" t="str">
        <f>IF(AND('MAPA DE RIESGOS'!$AP513="Muy Alta",'MAPA DE RIESGOS'!$AR513="Mayor"),CONCATENATE("R",'MAPA DE RIESGOS'!$H513,"C",'MAPA DE RIESGOS'!$AF513),"")</f>
        <v/>
      </c>
      <c r="BX33" s="357" t="str">
        <f>IF(AND('MAPA DE RIESGOS'!$AP514="Muy Alta",'MAPA DE RIESGOS'!$AR514="Mayor"),CONCATENATE("R",'MAPA DE RIESGOS'!$H514,"C",'MAPA DE RIESGOS'!$AF514),"")</f>
        <v/>
      </c>
      <c r="BY33" s="357" t="str">
        <f>IF(AND('MAPA DE RIESGOS'!$AP515="Muy Alta",'MAPA DE RIESGOS'!$AR515="Mayor"),CONCATENATE("R",'MAPA DE RIESGOS'!$H515,"C",'MAPA DE RIESGOS'!$AF515),"")</f>
        <v/>
      </c>
      <c r="BZ33" s="357" t="str">
        <f>IF(AND('MAPA DE RIESGOS'!$AP516="Muy Alta",'MAPA DE RIESGOS'!$AR516="Mayor"),CONCATENATE("R",'MAPA DE RIESGOS'!$H516,"C",'MAPA DE RIESGOS'!$AF516),"")</f>
        <v/>
      </c>
      <c r="CA33" s="357" t="str">
        <f>IF(AND('MAPA DE RIESGOS'!$AP517="Muy Alta",'MAPA DE RIESGOS'!$AR517="Mayor"),CONCATENATE("R",'MAPA DE RIESGOS'!$H517,"C",'MAPA DE RIESGOS'!$AF517),"")</f>
        <v/>
      </c>
      <c r="CB33" s="357" t="str">
        <f>IF(AND('MAPA DE RIESGOS'!$AP518="Muy Alta",'MAPA DE RIESGOS'!$AR518="Mayor"),CONCATENATE("R",'MAPA DE RIESGOS'!$H518,"C",'MAPA DE RIESGOS'!$AF518),"")</f>
        <v/>
      </c>
      <c r="CC33" s="358" t="str">
        <f>IF(AND('MAPA DE RIESGOS'!$AP519="Muy Alta",'MAPA DE RIESGOS'!$AR519="Mayor"),CONCATENATE("R",'MAPA DE RIESGOS'!$H519,"C",'MAPA DE RIESGOS'!$AF519),"")</f>
        <v/>
      </c>
      <c r="CD33" s="359" t="str">
        <f>IF(AND('MAPA DE RIESGOS'!$AP502="Muy Alta",'MAPA DE RIESGOS'!$AR502="Catastrófico"),CONCATENATE("R",'MAPA DE RIESGOS'!$H502,"C",'MAPA DE RIESGOS'!$AF502),"")</f>
        <v/>
      </c>
      <c r="CE33" s="359" t="str">
        <f>IF(AND('MAPA DE RIESGOS'!$AP503="Muy Alta",'MAPA DE RIESGOS'!$AR503="Catastrófico"),CONCATENATE("R",'MAPA DE RIESGOS'!$H503,"C",'MAPA DE RIESGOS'!$AF503),"")</f>
        <v/>
      </c>
      <c r="CF33" s="359" t="str">
        <f>IF(AND('MAPA DE RIESGOS'!$AP504="Muy Alta",'MAPA DE RIESGOS'!$AR504="Catastrófico"),CONCATENATE("R",'MAPA DE RIESGOS'!$H504,"C",'MAPA DE RIESGOS'!$AF504),"")</f>
        <v/>
      </c>
      <c r="CG33" s="359" t="str">
        <f>IF(AND('MAPA DE RIESGOS'!$AP505="Muy Alta",'MAPA DE RIESGOS'!$AR505="Catastrófico"),CONCATENATE("R",'MAPA DE RIESGOS'!$H505,"C",'MAPA DE RIESGOS'!$AF505),"")</f>
        <v/>
      </c>
      <c r="CH33" s="359" t="str">
        <f>IF(AND('MAPA DE RIESGOS'!$AP506="Muy Alta",'MAPA DE RIESGOS'!$AR506="Catastrófico"),CONCATENATE("R",'MAPA DE RIESGOS'!$H506,"C",'MAPA DE RIESGOS'!$AF506),"")</f>
        <v/>
      </c>
      <c r="CI33" s="359" t="str">
        <f>IF(AND('MAPA DE RIESGOS'!$AP507="Muy Alta",'MAPA DE RIESGOS'!$AR507="Catastrófico"),CONCATENATE("R",'MAPA DE RIESGOS'!$H507,"C",'MAPA DE RIESGOS'!$AF507),"")</f>
        <v/>
      </c>
      <c r="CJ33" s="359" t="str">
        <f>IF(AND('MAPA DE RIESGOS'!$AP508="Muy Alta",'MAPA DE RIESGOS'!$AR508="Catastrófico"),CONCATENATE("R",'MAPA DE RIESGOS'!$H508,"C",'MAPA DE RIESGOS'!$AF508),"")</f>
        <v/>
      </c>
      <c r="CK33" s="359" t="str">
        <f>IF(AND('MAPA DE RIESGOS'!$AP509="Muy Alta",'MAPA DE RIESGOS'!$AR509="Catastrófico"),CONCATENATE("R",'MAPA DE RIESGOS'!$H509,"C",'MAPA DE RIESGOS'!$AF509),"")</f>
        <v/>
      </c>
      <c r="CL33" s="359" t="str">
        <f>IF(AND('MAPA DE RIESGOS'!$AP510="Muy Alta",'MAPA DE RIESGOS'!$AR510="Catastrófico"),CONCATENATE("R",'MAPA DE RIESGOS'!$H510,"C",'MAPA DE RIESGOS'!$AF510),"")</f>
        <v/>
      </c>
      <c r="CM33" s="359" t="str">
        <f>IF(AND('MAPA DE RIESGOS'!$AP511="Muy Alta",'MAPA DE RIESGOS'!$AR511="Catastrófico"),CONCATENATE("R",'MAPA DE RIESGOS'!$H511,"C",'MAPA DE RIESGOS'!$AF511),"")</f>
        <v/>
      </c>
      <c r="CN33" s="359" t="str">
        <f>IF(AND('MAPA DE RIESGOS'!$AP512="Muy Alta",'MAPA DE RIESGOS'!$AR512="Catastrófico"),CONCATENATE("R",'MAPA DE RIESGOS'!$H512,"C",'MAPA DE RIESGOS'!$AF512),"")</f>
        <v/>
      </c>
      <c r="CO33" s="359" t="str">
        <f>IF(AND('MAPA DE RIESGOS'!$AP513="Muy Alta",'MAPA DE RIESGOS'!$AR513="Catastrófico"),CONCATENATE("R",'MAPA DE RIESGOS'!$H513,"C",'MAPA DE RIESGOS'!$AF513),"")</f>
        <v/>
      </c>
      <c r="CP33" s="359" t="str">
        <f>IF(AND('MAPA DE RIESGOS'!$AP514="Muy Alta",'MAPA DE RIESGOS'!$AR514="Catastrófico"),CONCATENATE("R",'MAPA DE RIESGOS'!$H514,"C",'MAPA DE RIESGOS'!$AF514),"")</f>
        <v/>
      </c>
      <c r="CQ33" s="359" t="str">
        <f>IF(AND('MAPA DE RIESGOS'!$AP515="Muy Alta",'MAPA DE RIESGOS'!$AR515="Catastrófico"),CONCATENATE("R",'MAPA DE RIESGOS'!$H515,"C",'MAPA DE RIESGOS'!$AF515),"")</f>
        <v/>
      </c>
      <c r="CR33" s="359" t="str">
        <f>IF(AND('MAPA DE RIESGOS'!$AP516="Muy Alta",'MAPA DE RIESGOS'!$AR516="Catastrófico"),CONCATENATE("R",'MAPA DE RIESGOS'!$H516,"C",'MAPA DE RIESGOS'!$AF516),"")</f>
        <v/>
      </c>
      <c r="CS33" s="359" t="str">
        <f>IF(AND('MAPA DE RIESGOS'!$AP517="Muy Alta",'MAPA DE RIESGOS'!$AR517="Catastrófico"),CONCATENATE("R",'MAPA DE RIESGOS'!$H517,"C",'MAPA DE RIESGOS'!$AF517),"")</f>
        <v/>
      </c>
      <c r="CT33" s="359" t="str">
        <f>IF(AND('MAPA DE RIESGOS'!$AP518="Muy Alta",'MAPA DE RIESGOS'!$AR518="Catastrófico"),CONCATENATE("R",'MAPA DE RIESGOS'!$H518,"C",'MAPA DE RIESGOS'!$AF518),"")</f>
        <v/>
      </c>
      <c r="CU33" s="360" t="str">
        <f>IF(AND('MAPA DE RIESGOS'!$AP519="Muy Alta",'MAPA DE RIESGOS'!$AR519="Catastrófico"),CONCATENATE("R",'MAPA DE RIESGOS'!$H519,"C",'MAPA DE RIESGOS'!$AF519),"")</f>
        <v/>
      </c>
      <c r="CV33" s="67"/>
      <c r="CW33" s="750"/>
      <c r="CX33" s="751"/>
      <c r="CY33" s="751"/>
      <c r="CZ33" s="751"/>
      <c r="DA33" s="751"/>
      <c r="DB33" s="752"/>
    </row>
    <row r="34" spans="2:106" ht="32.5" customHeight="1">
      <c r="B34" s="770"/>
      <c r="C34" s="770"/>
      <c r="D34" s="771"/>
      <c r="E34" s="741"/>
      <c r="F34" s="742"/>
      <c r="G34" s="742"/>
      <c r="H34" s="742"/>
      <c r="I34" s="743"/>
      <c r="J34" s="356" t="str">
        <f>IF(AND('MAPA DE RIESGOS'!$AP520="Muy Alta",'MAPA DE RIESGOS'!$AR520="Leve"),CONCATENATE("R",'MAPA DE RIESGOS'!$H520,"C",'MAPA DE RIESGOS'!$AF520),"")</f>
        <v/>
      </c>
      <c r="K34" s="357" t="str">
        <f>IF(AND('MAPA DE RIESGOS'!$AP521="Muy Alta",'MAPA DE RIESGOS'!$AR521="Leve"),CONCATENATE("R",'MAPA DE RIESGOS'!$H521,"C",'MAPA DE RIESGOS'!$AF521),"")</f>
        <v/>
      </c>
      <c r="L34" s="357" t="str">
        <f>IF(AND('MAPA DE RIESGOS'!$AP522="Muy Alta",'MAPA DE RIESGOS'!$AR522="Leve"),CONCATENATE("R",'MAPA DE RIESGOS'!$H522,"C",'MAPA DE RIESGOS'!$AF522),"")</f>
        <v/>
      </c>
      <c r="M34" s="357" t="str">
        <f>IF(AND('MAPA DE RIESGOS'!$AP523="Muy Alta",'MAPA DE RIESGOS'!$AR523="Leve"),CONCATENATE("R",'MAPA DE RIESGOS'!$H523,"C",'MAPA DE RIESGOS'!$AF523),"")</f>
        <v/>
      </c>
      <c r="N34" s="357" t="str">
        <f>IF(AND('MAPA DE RIESGOS'!$AP524="Muy Alta",'MAPA DE RIESGOS'!$AR524="Leve"),CONCATENATE("R",'MAPA DE RIESGOS'!$H524,"C",'MAPA DE RIESGOS'!$AF524),"")</f>
        <v/>
      </c>
      <c r="O34" s="357" t="str">
        <f>IF(AND('MAPA DE RIESGOS'!$AP525="Muy Alta",'MAPA DE RIESGOS'!$AR525="Leve"),CONCATENATE("R",'MAPA DE RIESGOS'!$H525,"C",'MAPA DE RIESGOS'!$AF525),"")</f>
        <v/>
      </c>
      <c r="P34" s="357" t="str">
        <f>IF(AND('MAPA DE RIESGOS'!$AP526="Muy Alta",'MAPA DE RIESGOS'!$AR526="Leve"),CONCATENATE("R",'MAPA DE RIESGOS'!$H526,"C",'MAPA DE RIESGOS'!$AF526),"")</f>
        <v/>
      </c>
      <c r="Q34" s="357" t="str">
        <f>IF(AND('MAPA DE RIESGOS'!$AP527="Muy Alta",'MAPA DE RIESGOS'!$AR527="Leve"),CONCATENATE("R",'MAPA DE RIESGOS'!$H527,"C",'MAPA DE RIESGOS'!$AF527),"")</f>
        <v/>
      </c>
      <c r="R34" s="357" t="str">
        <f>IF(AND('MAPA DE RIESGOS'!$AP528="Muy Alta",'MAPA DE RIESGOS'!$AR528="Leve"),CONCATENATE("R",'MAPA DE RIESGOS'!$H528,"C",'MAPA DE RIESGOS'!$AF528),"")</f>
        <v/>
      </c>
      <c r="S34" s="357" t="str">
        <f>IF(AND('MAPA DE RIESGOS'!$AP529="Muy Alta",'MAPA DE RIESGOS'!$AR529="Leve"),CONCATENATE("R",'MAPA DE RIESGOS'!$H529,"C",'MAPA DE RIESGOS'!$AF529),"")</f>
        <v/>
      </c>
      <c r="T34" s="357" t="str">
        <f>IF(AND('MAPA DE RIESGOS'!$AP530="Muy Alta",'MAPA DE RIESGOS'!$AR530="Leve"),CONCATENATE("R",'MAPA DE RIESGOS'!$H530,"C",'MAPA DE RIESGOS'!$AF530),"")</f>
        <v/>
      </c>
      <c r="U34" s="357" t="str">
        <f>IF(AND('MAPA DE RIESGOS'!$AP531="Muy Alta",'MAPA DE RIESGOS'!$AR531="Leve"),CONCATENATE("R",'MAPA DE RIESGOS'!$H531,"C",'MAPA DE RIESGOS'!$AF531),"")</f>
        <v/>
      </c>
      <c r="V34" s="357" t="str">
        <f>IF(AND('MAPA DE RIESGOS'!$AP532="Muy Alta",'MAPA DE RIESGOS'!$AR532="Leve"),CONCATENATE("R",'MAPA DE RIESGOS'!$H532,"C",'MAPA DE RIESGOS'!$AF532),"")</f>
        <v/>
      </c>
      <c r="W34" s="357" t="str">
        <f>IF(AND('MAPA DE RIESGOS'!$AP533="Muy Alta",'MAPA DE RIESGOS'!$AR533="Leve"),CONCATENATE("R",'MAPA DE RIESGOS'!$H533,"C",'MAPA DE RIESGOS'!$AF533),"")</f>
        <v/>
      </c>
      <c r="X34" s="357" t="str">
        <f>IF(AND('MAPA DE RIESGOS'!$AP534="Muy Alta",'MAPA DE RIESGOS'!$AR534="Leve"),CONCATENATE("R",'MAPA DE RIESGOS'!$H534,"C",'MAPA DE RIESGOS'!$AF534),"")</f>
        <v/>
      </c>
      <c r="Y34" s="357" t="str">
        <f>IF(AND('MAPA DE RIESGOS'!$AP535="Muy Alta",'MAPA DE RIESGOS'!$AR535="Leve"),CONCATENATE("R",'MAPA DE RIESGOS'!$H535,"C",'MAPA DE RIESGOS'!$AF535),"")</f>
        <v/>
      </c>
      <c r="Z34" s="357" t="str">
        <f>IF(AND('MAPA DE RIESGOS'!$AP536="Muy Alta",'MAPA DE RIESGOS'!$AR536="Leve"),CONCATENATE("R",'MAPA DE RIESGOS'!$H536,"C",'MAPA DE RIESGOS'!$AF536),"")</f>
        <v/>
      </c>
      <c r="AA34" s="358" t="str">
        <f>IF(AND('MAPA DE RIESGOS'!$AP537="Muy Alta",'MAPA DE RIESGOS'!$AR537="Leve"),CONCATENATE("R",'MAPA DE RIESGOS'!$H537,"C",'MAPA DE RIESGOS'!$AF537),"")</f>
        <v/>
      </c>
      <c r="AB34" s="356" t="str">
        <f>IF(AND('MAPA DE RIESGOS'!$AP520="Muy Alta",'MAPA DE RIESGOS'!$AR520="Menor"),CONCATENATE("R",'MAPA DE RIESGOS'!$H520,"C",'MAPA DE RIESGOS'!$AF520),"")</f>
        <v/>
      </c>
      <c r="AC34" s="357" t="str">
        <f>IF(AND('MAPA DE RIESGOS'!$AP521="Muy Alta",'MAPA DE RIESGOS'!$AR521="Menor"),CONCATENATE("R",'MAPA DE RIESGOS'!$H521,"C",'MAPA DE RIESGOS'!$AF521),"")</f>
        <v/>
      </c>
      <c r="AD34" s="357" t="str">
        <f>IF(AND('MAPA DE RIESGOS'!$AP522="Muy Alta",'MAPA DE RIESGOS'!$AR522="Menor"),CONCATENATE("R",'MAPA DE RIESGOS'!$H522,"C",'MAPA DE RIESGOS'!$AF522),"")</f>
        <v/>
      </c>
      <c r="AE34" s="357" t="str">
        <f>IF(AND('MAPA DE RIESGOS'!$AP523="Muy Alta",'MAPA DE RIESGOS'!$AR523="Menor"),CONCATENATE("R",'MAPA DE RIESGOS'!$H523,"C",'MAPA DE RIESGOS'!$AF523),"")</f>
        <v/>
      </c>
      <c r="AF34" s="357" t="str">
        <f>IF(AND('MAPA DE RIESGOS'!$AP524="Muy Alta",'MAPA DE RIESGOS'!$AR524="Menor"),CONCATENATE("R",'MAPA DE RIESGOS'!$H524,"C",'MAPA DE RIESGOS'!$AF524),"")</f>
        <v/>
      </c>
      <c r="AG34" s="357" t="str">
        <f>IF(AND('MAPA DE RIESGOS'!$AP525="Muy Alta",'MAPA DE RIESGOS'!$AR525="Menor"),CONCATENATE("R",'MAPA DE RIESGOS'!$H525,"C",'MAPA DE RIESGOS'!$AF525),"")</f>
        <v/>
      </c>
      <c r="AH34" s="357" t="str">
        <f>IF(AND('MAPA DE RIESGOS'!$AP526="Muy Alta",'MAPA DE RIESGOS'!$AR526="Menor"),CONCATENATE("R",'MAPA DE RIESGOS'!$H526,"C",'MAPA DE RIESGOS'!$AF526),"")</f>
        <v/>
      </c>
      <c r="AI34" s="357" t="str">
        <f>IF(AND('MAPA DE RIESGOS'!$AP527="Muy Alta",'MAPA DE RIESGOS'!$AR527="Menor"),CONCATENATE("R",'MAPA DE RIESGOS'!$H527,"C",'MAPA DE RIESGOS'!$AF527),"")</f>
        <v/>
      </c>
      <c r="AJ34" s="357" t="str">
        <f>IF(AND('MAPA DE RIESGOS'!$AP528="Muy Alta",'MAPA DE RIESGOS'!$AR528="Menor"),CONCATENATE("R",'MAPA DE RIESGOS'!$H528,"C",'MAPA DE RIESGOS'!$AF528),"")</f>
        <v/>
      </c>
      <c r="AK34" s="357" t="str">
        <f>IF(AND('MAPA DE RIESGOS'!$AP529="Muy Alta",'MAPA DE RIESGOS'!$AR529="Menor"),CONCATENATE("R",'MAPA DE RIESGOS'!$H529,"C",'MAPA DE RIESGOS'!$AF529),"")</f>
        <v/>
      </c>
      <c r="AL34" s="357" t="str">
        <f>IF(AND('MAPA DE RIESGOS'!$AP530="Muy Alta",'MAPA DE RIESGOS'!$AR530="Menor"),CONCATENATE("R",'MAPA DE RIESGOS'!$H530,"C",'MAPA DE RIESGOS'!$AF530),"")</f>
        <v/>
      </c>
      <c r="AM34" s="357" t="str">
        <f>IF(AND('MAPA DE RIESGOS'!$AP531="Muy Alta",'MAPA DE RIESGOS'!$AR531="Menor"),CONCATENATE("R",'MAPA DE RIESGOS'!$H531,"C",'MAPA DE RIESGOS'!$AF531),"")</f>
        <v/>
      </c>
      <c r="AN34" s="357" t="str">
        <f>IF(AND('MAPA DE RIESGOS'!$AP532="Muy Alta",'MAPA DE RIESGOS'!$AR532="Menor"),CONCATENATE("R",'MAPA DE RIESGOS'!$H532,"C",'MAPA DE RIESGOS'!$AF532),"")</f>
        <v/>
      </c>
      <c r="AO34" s="357" t="str">
        <f>IF(AND('MAPA DE RIESGOS'!$AP533="Muy Alta",'MAPA DE RIESGOS'!$AR533="Menor"),CONCATENATE("R",'MAPA DE RIESGOS'!$H533,"C",'MAPA DE RIESGOS'!$AF533),"")</f>
        <v/>
      </c>
      <c r="AP34" s="357" t="str">
        <f>IF(AND('MAPA DE RIESGOS'!$AP534="Muy Alta",'MAPA DE RIESGOS'!$AR534="Menor"),CONCATENATE("R",'MAPA DE RIESGOS'!$H534,"C",'MAPA DE RIESGOS'!$AF534),"")</f>
        <v/>
      </c>
      <c r="AQ34" s="357" t="str">
        <f>IF(AND('MAPA DE RIESGOS'!$AP535="Muy Alta",'MAPA DE RIESGOS'!$AR535="Menor"),CONCATENATE("R",'MAPA DE RIESGOS'!$H535,"C",'MAPA DE RIESGOS'!$AF535),"")</f>
        <v/>
      </c>
      <c r="AR34" s="357" t="str">
        <f>IF(AND('MAPA DE RIESGOS'!$AP536="Muy Alta",'MAPA DE RIESGOS'!$AR536="Menor"),CONCATENATE("R",'MAPA DE RIESGOS'!$H536,"C",'MAPA DE RIESGOS'!$AF536),"")</f>
        <v/>
      </c>
      <c r="AS34" s="358" t="str">
        <f>IF(AND('MAPA DE RIESGOS'!$AP537="Muy Alta",'MAPA DE RIESGOS'!$AR537="Menor"),CONCATENATE("R",'MAPA DE RIESGOS'!$H537,"C",'MAPA DE RIESGOS'!$AF537),"")</f>
        <v/>
      </c>
      <c r="AT34" s="356" t="str">
        <f>IF(AND('MAPA DE RIESGOS'!$AP520="Muy Alta",'MAPA DE RIESGOS'!$AR520="Moderado"),CONCATENATE("R",'MAPA DE RIESGOS'!$H520,"C",'MAPA DE RIESGOS'!$AF520),"")</f>
        <v/>
      </c>
      <c r="AU34" s="357" t="str">
        <f>IF(AND('MAPA DE RIESGOS'!$AP521="Muy Alta",'MAPA DE RIESGOS'!$AR521="Moderado"),CONCATENATE("R",'MAPA DE RIESGOS'!$H521,"C",'MAPA DE RIESGOS'!$AF521),"")</f>
        <v/>
      </c>
      <c r="AV34" s="357" t="str">
        <f>IF(AND('MAPA DE RIESGOS'!$AP522="Muy Alta",'MAPA DE RIESGOS'!$AR522="Moderado"),CONCATENATE("R",'MAPA DE RIESGOS'!$H522,"C",'MAPA DE RIESGOS'!$AF522),"")</f>
        <v/>
      </c>
      <c r="AW34" s="357" t="str">
        <f>IF(AND('MAPA DE RIESGOS'!$AP523="Muy Alta",'MAPA DE RIESGOS'!$AR523="Moderado"),CONCATENATE("R",'MAPA DE RIESGOS'!$H523,"C",'MAPA DE RIESGOS'!$AF523),"")</f>
        <v/>
      </c>
      <c r="AX34" s="357" t="str">
        <f>IF(AND('MAPA DE RIESGOS'!$AP524="Muy Alta",'MAPA DE RIESGOS'!$AR524="Moderado"),CONCATENATE("R",'MAPA DE RIESGOS'!$H524,"C",'MAPA DE RIESGOS'!$AF524),"")</f>
        <v/>
      </c>
      <c r="AY34" s="357" t="str">
        <f>IF(AND('MAPA DE RIESGOS'!$AP525="Muy Alta",'MAPA DE RIESGOS'!$AR525="Moderado"),CONCATENATE("R",'MAPA DE RIESGOS'!$H525,"C",'MAPA DE RIESGOS'!$AF525),"")</f>
        <v/>
      </c>
      <c r="AZ34" s="357" t="str">
        <f>IF(AND('MAPA DE RIESGOS'!$AP526="Muy Alta",'MAPA DE RIESGOS'!$AR526="Moderado"),CONCATENATE("R",'MAPA DE RIESGOS'!$H526,"C",'MAPA DE RIESGOS'!$AF526),"")</f>
        <v/>
      </c>
      <c r="BA34" s="357" t="str">
        <f>IF(AND('MAPA DE RIESGOS'!$AP527="Muy Alta",'MAPA DE RIESGOS'!$AR527="Moderado"),CONCATENATE("R",'MAPA DE RIESGOS'!$H527,"C",'MAPA DE RIESGOS'!$AF527),"")</f>
        <v/>
      </c>
      <c r="BB34" s="357" t="str">
        <f>IF(AND('MAPA DE RIESGOS'!$AP528="Muy Alta",'MAPA DE RIESGOS'!$AR528="Moderado"),CONCATENATE("R",'MAPA DE RIESGOS'!$H528,"C",'MAPA DE RIESGOS'!$AF528),"")</f>
        <v/>
      </c>
      <c r="BC34" s="357" t="str">
        <f>IF(AND('MAPA DE RIESGOS'!$AP529="Muy Alta",'MAPA DE RIESGOS'!$AR529="Moderado"),CONCATENATE("R",'MAPA DE RIESGOS'!$H529,"C",'MAPA DE RIESGOS'!$AF529),"")</f>
        <v/>
      </c>
      <c r="BD34" s="357" t="str">
        <f>IF(AND('MAPA DE RIESGOS'!$AP530="Muy Alta",'MAPA DE RIESGOS'!$AR530="Moderado"),CONCATENATE("R",'MAPA DE RIESGOS'!$H530,"C",'MAPA DE RIESGOS'!$AF530),"")</f>
        <v/>
      </c>
      <c r="BE34" s="357" t="str">
        <f>IF(AND('MAPA DE RIESGOS'!$AP531="Muy Alta",'MAPA DE RIESGOS'!$AR531="Moderado"),CONCATENATE("R",'MAPA DE RIESGOS'!$H531,"C",'MAPA DE RIESGOS'!$AF531),"")</f>
        <v/>
      </c>
      <c r="BF34" s="357" t="str">
        <f>IF(AND('MAPA DE RIESGOS'!$AP532="Muy Alta",'MAPA DE RIESGOS'!$AR532="Moderado"),CONCATENATE("R",'MAPA DE RIESGOS'!$H532,"C",'MAPA DE RIESGOS'!$AF532),"")</f>
        <v/>
      </c>
      <c r="BG34" s="357" t="str">
        <f>IF(AND('MAPA DE RIESGOS'!$AP533="Muy Alta",'MAPA DE RIESGOS'!$AR533="Moderado"),CONCATENATE("R",'MAPA DE RIESGOS'!$H533,"C",'MAPA DE RIESGOS'!$AF533),"")</f>
        <v/>
      </c>
      <c r="BH34" s="357" t="str">
        <f>IF(AND('MAPA DE RIESGOS'!$AP534="Muy Alta",'MAPA DE RIESGOS'!$AR534="Moderado"),CONCATENATE("R",'MAPA DE RIESGOS'!$H534,"C",'MAPA DE RIESGOS'!$AF534),"")</f>
        <v/>
      </c>
      <c r="BI34" s="357" t="str">
        <f>IF(AND('MAPA DE RIESGOS'!$AP535="Muy Alta",'MAPA DE RIESGOS'!$AR535="Moderado"),CONCATENATE("R",'MAPA DE RIESGOS'!$H535,"C",'MAPA DE RIESGOS'!$AF535),"")</f>
        <v/>
      </c>
      <c r="BJ34" s="357" t="str">
        <f>IF(AND('MAPA DE RIESGOS'!$AP536="Muy Alta",'MAPA DE RIESGOS'!$AR536="Moderado"),CONCATENATE("R",'MAPA DE RIESGOS'!$H536,"C",'MAPA DE RIESGOS'!$AF536),"")</f>
        <v/>
      </c>
      <c r="BK34" s="358" t="str">
        <f>IF(AND('MAPA DE RIESGOS'!$AP537="Muy Alta",'MAPA DE RIESGOS'!$AR537="Moderado"),CONCATENATE("R",'MAPA DE RIESGOS'!$H537,"C",'MAPA DE RIESGOS'!$AF537),"")</f>
        <v/>
      </c>
      <c r="BL34" s="356" t="str">
        <f>IF(AND('MAPA DE RIESGOS'!$AP520="Muy Alta",'MAPA DE RIESGOS'!$AR520="Mayor"),CONCATENATE("R",'MAPA DE RIESGOS'!$H520,"C",'MAPA DE RIESGOS'!$AF520),"")</f>
        <v/>
      </c>
      <c r="BM34" s="357" t="str">
        <f>IF(AND('MAPA DE RIESGOS'!$AP521="Muy Alta",'MAPA DE RIESGOS'!$AR521="Mayor"),CONCATENATE("R",'MAPA DE RIESGOS'!$H521,"C",'MAPA DE RIESGOS'!$AF521),"")</f>
        <v/>
      </c>
      <c r="BN34" s="357" t="str">
        <f>IF(AND('MAPA DE RIESGOS'!$AP522="Muy Alta",'MAPA DE RIESGOS'!$AR522="Mayor"),CONCATENATE("R",'MAPA DE RIESGOS'!$H522,"C",'MAPA DE RIESGOS'!$AF522),"")</f>
        <v/>
      </c>
      <c r="BO34" s="357" t="str">
        <f>IF(AND('MAPA DE RIESGOS'!$AP523="Muy Alta",'MAPA DE RIESGOS'!$AR523="Mayor"),CONCATENATE("R",'MAPA DE RIESGOS'!$H523,"C",'MAPA DE RIESGOS'!$AF523),"")</f>
        <v/>
      </c>
      <c r="BP34" s="357" t="str">
        <f>IF(AND('MAPA DE RIESGOS'!$AP524="Muy Alta",'MAPA DE RIESGOS'!$AR524="Mayor"),CONCATENATE("R",'MAPA DE RIESGOS'!$H524,"C",'MAPA DE RIESGOS'!$AF524),"")</f>
        <v/>
      </c>
      <c r="BQ34" s="357" t="str">
        <f>IF(AND('MAPA DE RIESGOS'!$AP525="Muy Alta",'MAPA DE RIESGOS'!$AR525="Mayor"),CONCATENATE("R",'MAPA DE RIESGOS'!$H525,"C",'MAPA DE RIESGOS'!$AF525),"")</f>
        <v/>
      </c>
      <c r="BR34" s="357" t="str">
        <f>IF(AND('MAPA DE RIESGOS'!$AP526="Muy Alta",'MAPA DE RIESGOS'!$AR526="Mayor"),CONCATENATE("R",'MAPA DE RIESGOS'!$H526,"C",'MAPA DE RIESGOS'!$AF526),"")</f>
        <v/>
      </c>
      <c r="BS34" s="357" t="str">
        <f>IF(AND('MAPA DE RIESGOS'!$AP527="Muy Alta",'MAPA DE RIESGOS'!$AR527="Mayor"),CONCATENATE("R",'MAPA DE RIESGOS'!$H527,"C",'MAPA DE RIESGOS'!$AF527),"")</f>
        <v/>
      </c>
      <c r="BT34" s="357" t="str">
        <f>IF(AND('MAPA DE RIESGOS'!$AP528="Muy Alta",'MAPA DE RIESGOS'!$AR528="Mayor"),CONCATENATE("R",'MAPA DE RIESGOS'!$H528,"C",'MAPA DE RIESGOS'!$AF528),"")</f>
        <v/>
      </c>
      <c r="BU34" s="357" t="str">
        <f>IF(AND('MAPA DE RIESGOS'!$AP529="Muy Alta",'MAPA DE RIESGOS'!$AR529="Mayor"),CONCATENATE("R",'MAPA DE RIESGOS'!$H529,"C",'MAPA DE RIESGOS'!$AF529),"")</f>
        <v/>
      </c>
      <c r="BV34" s="357" t="str">
        <f>IF(AND('MAPA DE RIESGOS'!$AP530="Muy Alta",'MAPA DE RIESGOS'!$AR530="Mayor"),CONCATENATE("R",'MAPA DE RIESGOS'!$H530,"C",'MAPA DE RIESGOS'!$AF530),"")</f>
        <v/>
      </c>
      <c r="BW34" s="357" t="str">
        <f>IF(AND('MAPA DE RIESGOS'!$AP531="Muy Alta",'MAPA DE RIESGOS'!$AR531="Mayor"),CONCATENATE("R",'MAPA DE RIESGOS'!$H531,"C",'MAPA DE RIESGOS'!$AF531),"")</f>
        <v/>
      </c>
      <c r="BX34" s="357" t="str">
        <f>IF(AND('MAPA DE RIESGOS'!$AP532="Muy Alta",'MAPA DE RIESGOS'!$AR532="Mayor"),CONCATENATE("R",'MAPA DE RIESGOS'!$H532,"C",'MAPA DE RIESGOS'!$AF532),"")</f>
        <v/>
      </c>
      <c r="BY34" s="357" t="str">
        <f>IF(AND('MAPA DE RIESGOS'!$AP533="Muy Alta",'MAPA DE RIESGOS'!$AR533="Mayor"),CONCATENATE("R",'MAPA DE RIESGOS'!$H533,"C",'MAPA DE RIESGOS'!$AF533),"")</f>
        <v/>
      </c>
      <c r="BZ34" s="357" t="str">
        <f>IF(AND('MAPA DE RIESGOS'!$AP534="Muy Alta",'MAPA DE RIESGOS'!$AR534="Mayor"),CONCATENATE("R",'MAPA DE RIESGOS'!$H534,"C",'MAPA DE RIESGOS'!$AF534),"")</f>
        <v/>
      </c>
      <c r="CA34" s="357" t="str">
        <f>IF(AND('MAPA DE RIESGOS'!$AP535="Muy Alta",'MAPA DE RIESGOS'!$AR535="Mayor"),CONCATENATE("R",'MAPA DE RIESGOS'!$H535,"C",'MAPA DE RIESGOS'!$AF535),"")</f>
        <v/>
      </c>
      <c r="CB34" s="357" t="str">
        <f>IF(AND('MAPA DE RIESGOS'!$AP536="Muy Alta",'MAPA DE RIESGOS'!$AR536="Mayor"),CONCATENATE("R",'MAPA DE RIESGOS'!$H536,"C",'MAPA DE RIESGOS'!$AF536),"")</f>
        <v/>
      </c>
      <c r="CC34" s="358" t="str">
        <f>IF(AND('MAPA DE RIESGOS'!$AP537="Muy Alta",'MAPA DE RIESGOS'!$AR537="Mayor"),CONCATENATE("R",'MAPA DE RIESGOS'!$H537,"C",'MAPA DE RIESGOS'!$AF537),"")</f>
        <v/>
      </c>
      <c r="CD34" s="359" t="str">
        <f>IF(AND('MAPA DE RIESGOS'!$AP520="Muy Alta",'MAPA DE RIESGOS'!$AR520="Catastrófico"),CONCATENATE("R",'MAPA DE RIESGOS'!$H520,"C",'MAPA DE RIESGOS'!$AF520),"")</f>
        <v/>
      </c>
      <c r="CE34" s="359" t="str">
        <f>IF(AND('MAPA DE RIESGOS'!$AP521="Muy Alta",'MAPA DE RIESGOS'!$AR521="Catastrófico"),CONCATENATE("R",'MAPA DE RIESGOS'!$H521,"C",'MAPA DE RIESGOS'!$AF521),"")</f>
        <v/>
      </c>
      <c r="CF34" s="359" t="str">
        <f>IF(AND('MAPA DE RIESGOS'!$AP522="Muy Alta",'MAPA DE RIESGOS'!$AR522="Catastrófico"),CONCATENATE("R",'MAPA DE RIESGOS'!$H522,"C",'MAPA DE RIESGOS'!$AF522),"")</f>
        <v/>
      </c>
      <c r="CG34" s="359" t="str">
        <f>IF(AND('MAPA DE RIESGOS'!$AP523="Muy Alta",'MAPA DE RIESGOS'!$AR523="Catastrófico"),CONCATENATE("R",'MAPA DE RIESGOS'!$H523,"C",'MAPA DE RIESGOS'!$AF523),"")</f>
        <v/>
      </c>
      <c r="CH34" s="359" t="str">
        <f>IF(AND('MAPA DE RIESGOS'!$AP524="Muy Alta",'MAPA DE RIESGOS'!$AR524="Catastrófico"),CONCATENATE("R",'MAPA DE RIESGOS'!$H524,"C",'MAPA DE RIESGOS'!$AF524),"")</f>
        <v/>
      </c>
      <c r="CI34" s="359" t="str">
        <f>IF(AND('MAPA DE RIESGOS'!$AP525="Muy Alta",'MAPA DE RIESGOS'!$AR525="Catastrófico"),CONCATENATE("R",'MAPA DE RIESGOS'!$H525,"C",'MAPA DE RIESGOS'!$AF525),"")</f>
        <v/>
      </c>
      <c r="CJ34" s="359" t="str">
        <f>IF(AND('MAPA DE RIESGOS'!$AP526="Muy Alta",'MAPA DE RIESGOS'!$AR526="Catastrófico"),CONCATENATE("R",'MAPA DE RIESGOS'!$H526,"C",'MAPA DE RIESGOS'!$AF526),"")</f>
        <v/>
      </c>
      <c r="CK34" s="359" t="str">
        <f>IF(AND('MAPA DE RIESGOS'!$AP527="Muy Alta",'MAPA DE RIESGOS'!$AR527="Catastrófico"),CONCATENATE("R",'MAPA DE RIESGOS'!$H527,"C",'MAPA DE RIESGOS'!$AF527),"")</f>
        <v/>
      </c>
      <c r="CL34" s="359" t="str">
        <f>IF(AND('MAPA DE RIESGOS'!$AP528="Muy Alta",'MAPA DE RIESGOS'!$AR528="Catastrófico"),CONCATENATE("R",'MAPA DE RIESGOS'!$H528,"C",'MAPA DE RIESGOS'!$AF528),"")</f>
        <v/>
      </c>
      <c r="CM34" s="359" t="str">
        <f>IF(AND('MAPA DE RIESGOS'!$AP529="Muy Alta",'MAPA DE RIESGOS'!$AR529="Catastrófico"),CONCATENATE("R",'MAPA DE RIESGOS'!$H529,"C",'MAPA DE RIESGOS'!$AF529),"")</f>
        <v/>
      </c>
      <c r="CN34" s="359" t="str">
        <f>IF(AND('MAPA DE RIESGOS'!$AP530="Muy Alta",'MAPA DE RIESGOS'!$AR530="Catastrófico"),CONCATENATE("R",'MAPA DE RIESGOS'!$H530,"C",'MAPA DE RIESGOS'!$AF530),"")</f>
        <v/>
      </c>
      <c r="CO34" s="359" t="str">
        <f>IF(AND('MAPA DE RIESGOS'!$AP531="Muy Alta",'MAPA DE RIESGOS'!$AR531="Catastrófico"),CONCATENATE("R",'MAPA DE RIESGOS'!$H531,"C",'MAPA DE RIESGOS'!$AF531),"")</f>
        <v/>
      </c>
      <c r="CP34" s="359" t="str">
        <f>IF(AND('MAPA DE RIESGOS'!$AP532="Muy Alta",'MAPA DE RIESGOS'!$AR532="Catastrófico"),CONCATENATE("R",'MAPA DE RIESGOS'!$H532,"C",'MAPA DE RIESGOS'!$AF532),"")</f>
        <v/>
      </c>
      <c r="CQ34" s="359" t="str">
        <f>IF(AND('MAPA DE RIESGOS'!$AP533="Muy Alta",'MAPA DE RIESGOS'!$AR533="Catastrófico"),CONCATENATE("R",'MAPA DE RIESGOS'!$H533,"C",'MAPA DE RIESGOS'!$AF533),"")</f>
        <v/>
      </c>
      <c r="CR34" s="359" t="str">
        <f>IF(AND('MAPA DE RIESGOS'!$AP534="Muy Alta",'MAPA DE RIESGOS'!$AR534="Catastrófico"),CONCATENATE("R",'MAPA DE RIESGOS'!$H534,"C",'MAPA DE RIESGOS'!$AF534),"")</f>
        <v/>
      </c>
      <c r="CS34" s="359" t="str">
        <f>IF(AND('MAPA DE RIESGOS'!$AP535="Muy Alta",'MAPA DE RIESGOS'!$AR535="Catastrófico"),CONCATENATE("R",'MAPA DE RIESGOS'!$H535,"C",'MAPA DE RIESGOS'!$AF535),"")</f>
        <v/>
      </c>
      <c r="CT34" s="359" t="str">
        <f>IF(AND('MAPA DE RIESGOS'!$AP536="Muy Alta",'MAPA DE RIESGOS'!$AR536="Catastrófico"),CONCATENATE("R",'MAPA DE RIESGOS'!$H536,"C",'MAPA DE RIESGOS'!$AF536),"")</f>
        <v/>
      </c>
      <c r="CU34" s="360" t="str">
        <f>IF(AND('MAPA DE RIESGOS'!$AP537="Muy Alta",'MAPA DE RIESGOS'!$AR537="Catastrófico"),CONCATENATE("R",'MAPA DE RIESGOS'!$H537,"C",'MAPA DE RIESGOS'!$AF537),"")</f>
        <v/>
      </c>
      <c r="CV34" s="67"/>
      <c r="CW34" s="750"/>
      <c r="CX34" s="751"/>
      <c r="CY34" s="751"/>
      <c r="CZ34" s="751"/>
      <c r="DA34" s="751"/>
      <c r="DB34" s="752"/>
    </row>
    <row r="35" spans="2:106" ht="32.5" customHeight="1">
      <c r="B35" s="770"/>
      <c r="C35" s="770"/>
      <c r="D35" s="771"/>
      <c r="E35" s="741"/>
      <c r="F35" s="742"/>
      <c r="G35" s="742"/>
      <c r="H35" s="742"/>
      <c r="I35" s="743"/>
      <c r="J35" s="356" t="str">
        <f>IF(AND('MAPA DE RIESGOS'!$AP538="Muy Alta",'MAPA DE RIESGOS'!$AR538="Leve"),CONCATENATE("R",'MAPA DE RIESGOS'!$H538,"C",'MAPA DE RIESGOS'!$AF538),"")</f>
        <v/>
      </c>
      <c r="K35" s="357" t="str">
        <f>IF(AND('MAPA DE RIESGOS'!$AP539="Muy Alta",'MAPA DE RIESGOS'!$AR539="Leve"),CONCATENATE("R",'MAPA DE RIESGOS'!$H539,"C",'MAPA DE RIESGOS'!$AF539),"")</f>
        <v/>
      </c>
      <c r="L35" s="357" t="str">
        <f>IF(AND('MAPA DE RIESGOS'!$AP540="Muy Alta",'MAPA DE RIESGOS'!$AR540="Leve"),CONCATENATE("R",'MAPA DE RIESGOS'!$H540,"C",'MAPA DE RIESGOS'!$AF540),"")</f>
        <v/>
      </c>
      <c r="M35" s="357" t="str">
        <f>IF(AND('MAPA DE RIESGOS'!$AP541="Muy Alta",'MAPA DE RIESGOS'!$AR541="Leve"),CONCATENATE("R",'MAPA DE RIESGOS'!$H541,"C",'MAPA DE RIESGOS'!$AF541),"")</f>
        <v/>
      </c>
      <c r="N35" s="357" t="str">
        <f>IF(AND('MAPA DE RIESGOS'!$AP542="Muy Alta",'MAPA DE RIESGOS'!$AR542="Leve"),CONCATENATE("R",'MAPA DE RIESGOS'!$H542,"C",'MAPA DE RIESGOS'!$AF542),"")</f>
        <v/>
      </c>
      <c r="O35" s="357" t="str">
        <f>IF(AND('MAPA DE RIESGOS'!$AP543="Muy Alta",'MAPA DE RIESGOS'!$AR543="Leve"),CONCATENATE("R",'MAPA DE RIESGOS'!$H543,"C",'MAPA DE RIESGOS'!$AF543),"")</f>
        <v/>
      </c>
      <c r="P35" s="357" t="str">
        <f>IF(AND('MAPA DE RIESGOS'!$AP544="Muy Alta",'MAPA DE RIESGOS'!$AR544="Leve"),CONCATENATE("R",'MAPA DE RIESGOS'!$H544,"C",'MAPA DE RIESGOS'!$AF544),"")</f>
        <v/>
      </c>
      <c r="Q35" s="357" t="str">
        <f>IF(AND('MAPA DE RIESGOS'!$AP545="Muy Alta",'MAPA DE RIESGOS'!$AR545="Leve"),CONCATENATE("R",'MAPA DE RIESGOS'!$H545,"C",'MAPA DE RIESGOS'!$AF545),"")</f>
        <v/>
      </c>
      <c r="R35" s="357" t="str">
        <f>IF(AND('MAPA DE RIESGOS'!$AP546="Muy Alta",'MAPA DE RIESGOS'!$AR546="Leve"),CONCATENATE("R",'MAPA DE RIESGOS'!$H546,"C",'MAPA DE RIESGOS'!$AF546),"")</f>
        <v/>
      </c>
      <c r="S35" s="357" t="str">
        <f>IF(AND('MAPA DE RIESGOS'!$AP547="Muy Alta",'MAPA DE RIESGOS'!$AR547="Leve"),CONCATENATE("R",'MAPA DE RIESGOS'!$H547,"C",'MAPA DE RIESGOS'!$AF547),"")</f>
        <v/>
      </c>
      <c r="T35" s="357" t="str">
        <f>IF(AND('MAPA DE RIESGOS'!$AP548="Muy Alta",'MAPA DE RIESGOS'!$AR548="Leve"),CONCATENATE("R",'MAPA DE RIESGOS'!$H548,"C",'MAPA DE RIESGOS'!$AF548),"")</f>
        <v/>
      </c>
      <c r="U35" s="357" t="str">
        <f>IF(AND('MAPA DE RIESGOS'!$AP549="Muy Alta",'MAPA DE RIESGOS'!$AR549="Leve"),CONCATENATE("R",'MAPA DE RIESGOS'!$H549,"C",'MAPA DE RIESGOS'!$AF549),"")</f>
        <v/>
      </c>
      <c r="V35" s="357" t="str">
        <f>IF(AND('MAPA DE RIESGOS'!$AP550="Muy Alta",'MAPA DE RIESGOS'!$AR550="Leve"),CONCATENATE("R",'MAPA DE RIESGOS'!$H550,"C",'MAPA DE RIESGOS'!$AF550),"")</f>
        <v/>
      </c>
      <c r="W35" s="357" t="str">
        <f>IF(AND('MAPA DE RIESGOS'!$AP551="Muy Alta",'MAPA DE RIESGOS'!$AR551="Leve"),CONCATENATE("R",'MAPA DE RIESGOS'!$H551,"C",'MAPA DE RIESGOS'!$AF551),"")</f>
        <v/>
      </c>
      <c r="X35" s="357" t="str">
        <f>IF(AND('MAPA DE RIESGOS'!$AP552="Muy Alta",'MAPA DE RIESGOS'!$AR552="Leve"),CONCATENATE("R",'MAPA DE RIESGOS'!$H552,"C",'MAPA DE RIESGOS'!$AF552),"")</f>
        <v/>
      </c>
      <c r="Y35" s="357" t="str">
        <f>IF(AND('MAPA DE RIESGOS'!$AP553="Muy Alta",'MAPA DE RIESGOS'!$AR553="Leve"),CONCATENATE("R",'MAPA DE RIESGOS'!$H553,"C",'MAPA DE RIESGOS'!$AF553),"")</f>
        <v/>
      </c>
      <c r="Z35" s="357" t="str">
        <f>IF(AND('MAPA DE RIESGOS'!$AP554="Muy Alta",'MAPA DE RIESGOS'!$AR554="Leve"),CONCATENATE("R",'MAPA DE RIESGOS'!$H554,"C",'MAPA DE RIESGOS'!$AF554),"")</f>
        <v/>
      </c>
      <c r="AA35" s="358" t="str">
        <f>IF(AND('MAPA DE RIESGOS'!$AP555="Muy Alta",'MAPA DE RIESGOS'!$AR555="Leve"),CONCATENATE("R",'MAPA DE RIESGOS'!$H555,"C",'MAPA DE RIESGOS'!$AF555),"")</f>
        <v/>
      </c>
      <c r="AB35" s="356" t="str">
        <f>IF(AND('MAPA DE RIESGOS'!$AP538="Muy Alta",'MAPA DE RIESGOS'!$AR538="Menor"),CONCATENATE("R",'MAPA DE RIESGOS'!$H538,"C",'MAPA DE RIESGOS'!$AF538),"")</f>
        <v/>
      </c>
      <c r="AC35" s="357" t="str">
        <f>IF(AND('MAPA DE RIESGOS'!$AP539="Muy Alta",'MAPA DE RIESGOS'!$AR539="Menor"),CONCATENATE("R",'MAPA DE RIESGOS'!$H539,"C",'MAPA DE RIESGOS'!$AF539),"")</f>
        <v/>
      </c>
      <c r="AD35" s="357" t="str">
        <f>IF(AND('MAPA DE RIESGOS'!$AP540="Muy Alta",'MAPA DE RIESGOS'!$AR540="Menor"),CONCATENATE("R",'MAPA DE RIESGOS'!$H540,"C",'MAPA DE RIESGOS'!$AF540),"")</f>
        <v/>
      </c>
      <c r="AE35" s="357" t="str">
        <f>IF(AND('MAPA DE RIESGOS'!$AP541="Muy Alta",'MAPA DE RIESGOS'!$AR541="Menor"),CONCATENATE("R",'MAPA DE RIESGOS'!$H541,"C",'MAPA DE RIESGOS'!$AF541),"")</f>
        <v/>
      </c>
      <c r="AF35" s="357" t="str">
        <f>IF(AND('MAPA DE RIESGOS'!$AP542="Muy Alta",'MAPA DE RIESGOS'!$AR542="Menor"),CONCATENATE("R",'MAPA DE RIESGOS'!$H542,"C",'MAPA DE RIESGOS'!$AF542),"")</f>
        <v/>
      </c>
      <c r="AG35" s="357" t="str">
        <f>IF(AND('MAPA DE RIESGOS'!$AP543="Muy Alta",'MAPA DE RIESGOS'!$AR543="Menor"),CONCATENATE("R",'MAPA DE RIESGOS'!$H543,"C",'MAPA DE RIESGOS'!$AF543),"")</f>
        <v/>
      </c>
      <c r="AH35" s="357" t="str">
        <f>IF(AND('MAPA DE RIESGOS'!$AP544="Muy Alta",'MAPA DE RIESGOS'!$AR544="Menor"),CONCATENATE("R",'MAPA DE RIESGOS'!$H544,"C",'MAPA DE RIESGOS'!$AF544),"")</f>
        <v/>
      </c>
      <c r="AI35" s="357" t="str">
        <f>IF(AND('MAPA DE RIESGOS'!$AP545="Muy Alta",'MAPA DE RIESGOS'!$AR545="Menor"),CONCATENATE("R",'MAPA DE RIESGOS'!$H545,"C",'MAPA DE RIESGOS'!$AF545),"")</f>
        <v/>
      </c>
      <c r="AJ35" s="357" t="str">
        <f>IF(AND('MAPA DE RIESGOS'!$AP546="Muy Alta",'MAPA DE RIESGOS'!$AR546="Menor"),CONCATENATE("R",'MAPA DE RIESGOS'!$H546,"C",'MAPA DE RIESGOS'!$AF546),"")</f>
        <v/>
      </c>
      <c r="AK35" s="357" t="str">
        <f>IF(AND('MAPA DE RIESGOS'!$AP547="Muy Alta",'MAPA DE RIESGOS'!$AR547="Menor"),CONCATENATE("R",'MAPA DE RIESGOS'!$H547,"C",'MAPA DE RIESGOS'!$AF547),"")</f>
        <v/>
      </c>
      <c r="AL35" s="357" t="str">
        <f>IF(AND('MAPA DE RIESGOS'!$AP548="Muy Alta",'MAPA DE RIESGOS'!$AR548="Menor"),CONCATENATE("R",'MAPA DE RIESGOS'!$H548,"C",'MAPA DE RIESGOS'!$AF548),"")</f>
        <v/>
      </c>
      <c r="AM35" s="357" t="str">
        <f>IF(AND('MAPA DE RIESGOS'!$AP549="Muy Alta",'MAPA DE RIESGOS'!$AR549="Menor"),CONCATENATE("R",'MAPA DE RIESGOS'!$H549,"C",'MAPA DE RIESGOS'!$AF549),"")</f>
        <v/>
      </c>
      <c r="AN35" s="357" t="str">
        <f>IF(AND('MAPA DE RIESGOS'!$AP550="Muy Alta",'MAPA DE RIESGOS'!$AR550="Menor"),CONCATENATE("R",'MAPA DE RIESGOS'!$H550,"C",'MAPA DE RIESGOS'!$AF550),"")</f>
        <v/>
      </c>
      <c r="AO35" s="357" t="str">
        <f>IF(AND('MAPA DE RIESGOS'!$AP551="Muy Alta",'MAPA DE RIESGOS'!$AR551="Menor"),CONCATENATE("R",'MAPA DE RIESGOS'!$H551,"C",'MAPA DE RIESGOS'!$AF551),"")</f>
        <v/>
      </c>
      <c r="AP35" s="357" t="str">
        <f>IF(AND('MAPA DE RIESGOS'!$AP552="Muy Alta",'MAPA DE RIESGOS'!$AR552="Menor"),CONCATENATE("R",'MAPA DE RIESGOS'!$H552,"C",'MAPA DE RIESGOS'!$AF552),"")</f>
        <v/>
      </c>
      <c r="AQ35" s="357" t="str">
        <f>IF(AND('MAPA DE RIESGOS'!$AP553="Muy Alta",'MAPA DE RIESGOS'!$AR553="Menor"),CONCATENATE("R",'MAPA DE RIESGOS'!$H553,"C",'MAPA DE RIESGOS'!$AF553),"")</f>
        <v/>
      </c>
      <c r="AR35" s="357" t="str">
        <f>IF(AND('MAPA DE RIESGOS'!$AP554="Muy Alta",'MAPA DE RIESGOS'!$AR554="Menor"),CONCATENATE("R",'MAPA DE RIESGOS'!$H554,"C",'MAPA DE RIESGOS'!$AF554),"")</f>
        <v/>
      </c>
      <c r="AS35" s="358" t="str">
        <f>IF(AND('MAPA DE RIESGOS'!$AP555="Muy Alta",'MAPA DE RIESGOS'!$AR555="Menor"),CONCATENATE("R",'MAPA DE RIESGOS'!$H555,"C",'MAPA DE RIESGOS'!$AF555),"")</f>
        <v/>
      </c>
      <c r="AT35" s="356" t="str">
        <f>IF(AND('MAPA DE RIESGOS'!$AP538="Muy Alta",'MAPA DE RIESGOS'!$AR538="Moderado"),CONCATENATE("R",'MAPA DE RIESGOS'!$H538,"C",'MAPA DE RIESGOS'!$AF538),"")</f>
        <v/>
      </c>
      <c r="AU35" s="357" t="str">
        <f>IF(AND('MAPA DE RIESGOS'!$AP539="Muy Alta",'MAPA DE RIESGOS'!$AR539="Moderado"),CONCATENATE("R",'MAPA DE RIESGOS'!$H539,"C",'MAPA DE RIESGOS'!$AF539),"")</f>
        <v/>
      </c>
      <c r="AV35" s="357" t="str">
        <f>IF(AND('MAPA DE RIESGOS'!$AP540="Muy Alta",'MAPA DE RIESGOS'!$AR540="Moderado"),CONCATENATE("R",'MAPA DE RIESGOS'!$H540,"C",'MAPA DE RIESGOS'!$AF540),"")</f>
        <v/>
      </c>
      <c r="AW35" s="357" t="str">
        <f>IF(AND('MAPA DE RIESGOS'!$AP541="Muy Alta",'MAPA DE RIESGOS'!$AR541="Moderado"),CONCATENATE("R",'MAPA DE RIESGOS'!$H541,"C",'MAPA DE RIESGOS'!$AF541),"")</f>
        <v/>
      </c>
      <c r="AX35" s="357" t="str">
        <f>IF(AND('MAPA DE RIESGOS'!$AP542="Muy Alta",'MAPA DE RIESGOS'!$AR542="Moderado"),CONCATENATE("R",'MAPA DE RIESGOS'!$H542,"C",'MAPA DE RIESGOS'!$AF542),"")</f>
        <v/>
      </c>
      <c r="AY35" s="357" t="str">
        <f>IF(AND('MAPA DE RIESGOS'!$AP543="Muy Alta",'MAPA DE RIESGOS'!$AR543="Moderado"),CONCATENATE("R",'MAPA DE RIESGOS'!$H543,"C",'MAPA DE RIESGOS'!$AF543),"")</f>
        <v/>
      </c>
      <c r="AZ35" s="357" t="str">
        <f>IF(AND('MAPA DE RIESGOS'!$AP544="Muy Alta",'MAPA DE RIESGOS'!$AR544="Moderado"),CONCATENATE("R",'MAPA DE RIESGOS'!$H544,"C",'MAPA DE RIESGOS'!$AF544),"")</f>
        <v/>
      </c>
      <c r="BA35" s="357" t="str">
        <f>IF(AND('MAPA DE RIESGOS'!$AP545="Muy Alta",'MAPA DE RIESGOS'!$AR545="Moderado"),CONCATENATE("R",'MAPA DE RIESGOS'!$H545,"C",'MAPA DE RIESGOS'!$AF545),"")</f>
        <v/>
      </c>
      <c r="BB35" s="357" t="str">
        <f>IF(AND('MAPA DE RIESGOS'!$AP546="Muy Alta",'MAPA DE RIESGOS'!$AR546="Moderado"),CONCATENATE("R",'MAPA DE RIESGOS'!$H546,"C",'MAPA DE RIESGOS'!$AF546),"")</f>
        <v/>
      </c>
      <c r="BC35" s="357" t="str">
        <f>IF(AND('MAPA DE RIESGOS'!$AP547="Muy Alta",'MAPA DE RIESGOS'!$AR547="Moderado"),CONCATENATE("R",'MAPA DE RIESGOS'!$H547,"C",'MAPA DE RIESGOS'!$AF547),"")</f>
        <v/>
      </c>
      <c r="BD35" s="357" t="str">
        <f>IF(AND('MAPA DE RIESGOS'!$AP548="Muy Alta",'MAPA DE RIESGOS'!$AR548="Moderado"),CONCATENATE("R",'MAPA DE RIESGOS'!$H548,"C",'MAPA DE RIESGOS'!$AF548),"")</f>
        <v/>
      </c>
      <c r="BE35" s="357" t="str">
        <f>IF(AND('MAPA DE RIESGOS'!$AP549="Muy Alta",'MAPA DE RIESGOS'!$AR549="Moderado"),CONCATENATE("R",'MAPA DE RIESGOS'!$H549,"C",'MAPA DE RIESGOS'!$AF549),"")</f>
        <v/>
      </c>
      <c r="BF35" s="357" t="str">
        <f>IF(AND('MAPA DE RIESGOS'!$AP550="Muy Alta",'MAPA DE RIESGOS'!$AR550="Moderado"),CONCATENATE("R",'MAPA DE RIESGOS'!$H550,"C",'MAPA DE RIESGOS'!$AF550),"")</f>
        <v/>
      </c>
      <c r="BG35" s="357" t="str">
        <f>IF(AND('MAPA DE RIESGOS'!$AP551="Muy Alta",'MAPA DE RIESGOS'!$AR551="Moderado"),CONCATENATE("R",'MAPA DE RIESGOS'!$H551,"C",'MAPA DE RIESGOS'!$AF551),"")</f>
        <v/>
      </c>
      <c r="BH35" s="357" t="str">
        <f>IF(AND('MAPA DE RIESGOS'!$AP552="Muy Alta",'MAPA DE RIESGOS'!$AR552="Moderado"),CONCATENATE("R",'MAPA DE RIESGOS'!$H552,"C",'MAPA DE RIESGOS'!$AF552),"")</f>
        <v/>
      </c>
      <c r="BI35" s="357" t="str">
        <f>IF(AND('MAPA DE RIESGOS'!$AP553="Muy Alta",'MAPA DE RIESGOS'!$AR553="Moderado"),CONCATENATE("R",'MAPA DE RIESGOS'!$H553,"C",'MAPA DE RIESGOS'!$AF553),"")</f>
        <v/>
      </c>
      <c r="BJ35" s="357" t="str">
        <f>IF(AND('MAPA DE RIESGOS'!$AP554="Muy Alta",'MAPA DE RIESGOS'!$AR554="Moderado"),CONCATENATE("R",'MAPA DE RIESGOS'!$H554,"C",'MAPA DE RIESGOS'!$AF554),"")</f>
        <v/>
      </c>
      <c r="BK35" s="358" t="str">
        <f>IF(AND('MAPA DE RIESGOS'!$AP555="Muy Alta",'MAPA DE RIESGOS'!$AR555="Moderado"),CONCATENATE("R",'MAPA DE RIESGOS'!$H555,"C",'MAPA DE RIESGOS'!$AF555),"")</f>
        <v/>
      </c>
      <c r="BL35" s="356" t="str">
        <f>IF(AND('MAPA DE RIESGOS'!$AP538="Muy Alta",'MAPA DE RIESGOS'!$AR538="Mayor"),CONCATENATE("R",'MAPA DE RIESGOS'!$H538,"C",'MAPA DE RIESGOS'!$AF538),"")</f>
        <v/>
      </c>
      <c r="BM35" s="357" t="str">
        <f>IF(AND('MAPA DE RIESGOS'!$AP539="Muy Alta",'MAPA DE RIESGOS'!$AR539="Mayor"),CONCATENATE("R",'MAPA DE RIESGOS'!$H539,"C",'MAPA DE RIESGOS'!$AF539),"")</f>
        <v/>
      </c>
      <c r="BN35" s="357" t="str">
        <f>IF(AND('MAPA DE RIESGOS'!$AP540="Muy Alta",'MAPA DE RIESGOS'!$AR540="Mayor"),CONCATENATE("R",'MAPA DE RIESGOS'!$H540,"C",'MAPA DE RIESGOS'!$AF540),"")</f>
        <v/>
      </c>
      <c r="BO35" s="357" t="str">
        <f>IF(AND('MAPA DE RIESGOS'!$AP541="Muy Alta",'MAPA DE RIESGOS'!$AR541="Mayor"),CONCATENATE("R",'MAPA DE RIESGOS'!$H541,"C",'MAPA DE RIESGOS'!$AF541),"")</f>
        <v/>
      </c>
      <c r="BP35" s="357" t="str">
        <f>IF(AND('MAPA DE RIESGOS'!$AP542="Muy Alta",'MAPA DE RIESGOS'!$AR542="Mayor"),CONCATENATE("R",'MAPA DE RIESGOS'!$H542,"C",'MAPA DE RIESGOS'!$AF542),"")</f>
        <v/>
      </c>
      <c r="BQ35" s="357" t="str">
        <f>IF(AND('MAPA DE RIESGOS'!$AP543="Muy Alta",'MAPA DE RIESGOS'!$AR543="Mayor"),CONCATENATE("R",'MAPA DE RIESGOS'!$H543,"C",'MAPA DE RIESGOS'!$AF543),"")</f>
        <v/>
      </c>
      <c r="BR35" s="357" t="str">
        <f>IF(AND('MAPA DE RIESGOS'!$AP544="Muy Alta",'MAPA DE RIESGOS'!$AR544="Mayor"),CONCATENATE("R",'MAPA DE RIESGOS'!$H544,"C",'MAPA DE RIESGOS'!$AF544),"")</f>
        <v/>
      </c>
      <c r="BS35" s="357" t="str">
        <f>IF(AND('MAPA DE RIESGOS'!$AP545="Muy Alta",'MAPA DE RIESGOS'!$AR545="Mayor"),CONCATENATE("R",'MAPA DE RIESGOS'!$H545,"C",'MAPA DE RIESGOS'!$AF545),"")</f>
        <v/>
      </c>
      <c r="BT35" s="357" t="str">
        <f>IF(AND('MAPA DE RIESGOS'!$AP546="Muy Alta",'MAPA DE RIESGOS'!$AR546="Mayor"),CONCATENATE("R",'MAPA DE RIESGOS'!$H546,"C",'MAPA DE RIESGOS'!$AF546),"")</f>
        <v/>
      </c>
      <c r="BU35" s="357" t="str">
        <f>IF(AND('MAPA DE RIESGOS'!$AP547="Muy Alta",'MAPA DE RIESGOS'!$AR547="Mayor"),CONCATENATE("R",'MAPA DE RIESGOS'!$H547,"C",'MAPA DE RIESGOS'!$AF547),"")</f>
        <v/>
      </c>
      <c r="BV35" s="357" t="str">
        <f>IF(AND('MAPA DE RIESGOS'!$AP548="Muy Alta",'MAPA DE RIESGOS'!$AR548="Mayor"),CONCATENATE("R",'MAPA DE RIESGOS'!$H548,"C",'MAPA DE RIESGOS'!$AF548),"")</f>
        <v/>
      </c>
      <c r="BW35" s="357" t="str">
        <f>IF(AND('MAPA DE RIESGOS'!$AP549="Muy Alta",'MAPA DE RIESGOS'!$AR549="Mayor"),CONCATENATE("R",'MAPA DE RIESGOS'!$H549,"C",'MAPA DE RIESGOS'!$AF549),"")</f>
        <v/>
      </c>
      <c r="BX35" s="357" t="str">
        <f>IF(AND('MAPA DE RIESGOS'!$AP550="Muy Alta",'MAPA DE RIESGOS'!$AR550="Mayor"),CONCATENATE("R",'MAPA DE RIESGOS'!$H550,"C",'MAPA DE RIESGOS'!$AF550),"")</f>
        <v/>
      </c>
      <c r="BY35" s="357" t="str">
        <f>IF(AND('MAPA DE RIESGOS'!$AP551="Muy Alta",'MAPA DE RIESGOS'!$AR551="Mayor"),CONCATENATE("R",'MAPA DE RIESGOS'!$H551,"C",'MAPA DE RIESGOS'!$AF551),"")</f>
        <v/>
      </c>
      <c r="BZ35" s="357" t="str">
        <f>IF(AND('MAPA DE RIESGOS'!$AP552="Muy Alta",'MAPA DE RIESGOS'!$AR552="Mayor"),CONCATENATE("R",'MAPA DE RIESGOS'!$H552,"C",'MAPA DE RIESGOS'!$AF552),"")</f>
        <v/>
      </c>
      <c r="CA35" s="357" t="str">
        <f>IF(AND('MAPA DE RIESGOS'!$AP553="Muy Alta",'MAPA DE RIESGOS'!$AR553="Mayor"),CONCATENATE("R",'MAPA DE RIESGOS'!$H553,"C",'MAPA DE RIESGOS'!$AF553),"")</f>
        <v/>
      </c>
      <c r="CB35" s="357" t="str">
        <f>IF(AND('MAPA DE RIESGOS'!$AP554="Muy Alta",'MAPA DE RIESGOS'!$AR554="Mayor"),CONCATENATE("R",'MAPA DE RIESGOS'!$H554,"C",'MAPA DE RIESGOS'!$AF554),"")</f>
        <v/>
      </c>
      <c r="CC35" s="358" t="str">
        <f>IF(AND('MAPA DE RIESGOS'!$AP555="Muy Alta",'MAPA DE RIESGOS'!$AR555="Mayor"),CONCATENATE("R",'MAPA DE RIESGOS'!$H555,"C",'MAPA DE RIESGOS'!$AF555),"")</f>
        <v/>
      </c>
      <c r="CD35" s="359" t="str">
        <f>IF(AND('MAPA DE RIESGOS'!$AP538="Muy Alta",'MAPA DE RIESGOS'!$AR538="Catastrófico"),CONCATENATE("R",'MAPA DE RIESGOS'!$H538,"C",'MAPA DE RIESGOS'!$AF538),"")</f>
        <v/>
      </c>
      <c r="CE35" s="359" t="str">
        <f>IF(AND('MAPA DE RIESGOS'!$AP539="Muy Alta",'MAPA DE RIESGOS'!$AR539="Catastrófico"),CONCATENATE("R",'MAPA DE RIESGOS'!$H539,"C",'MAPA DE RIESGOS'!$AF539),"")</f>
        <v/>
      </c>
      <c r="CF35" s="359" t="str">
        <f>IF(AND('MAPA DE RIESGOS'!$AP540="Muy Alta",'MAPA DE RIESGOS'!$AR540="Catastrófico"),CONCATENATE("R",'MAPA DE RIESGOS'!$H540,"C",'MAPA DE RIESGOS'!$AF540),"")</f>
        <v/>
      </c>
      <c r="CG35" s="359" t="str">
        <f>IF(AND('MAPA DE RIESGOS'!$AP541="Muy Alta",'MAPA DE RIESGOS'!$AR541="Catastrófico"),CONCATENATE("R",'MAPA DE RIESGOS'!$H541,"C",'MAPA DE RIESGOS'!$AF541),"")</f>
        <v/>
      </c>
      <c r="CH35" s="359" t="str">
        <f>IF(AND('MAPA DE RIESGOS'!$AP542="Muy Alta",'MAPA DE RIESGOS'!$AR542="Catastrófico"),CONCATENATE("R",'MAPA DE RIESGOS'!$H542,"C",'MAPA DE RIESGOS'!$AF542),"")</f>
        <v/>
      </c>
      <c r="CI35" s="359" t="str">
        <f>IF(AND('MAPA DE RIESGOS'!$AP543="Muy Alta",'MAPA DE RIESGOS'!$AR543="Catastrófico"),CONCATENATE("R",'MAPA DE RIESGOS'!$H543,"C",'MAPA DE RIESGOS'!$AF543),"")</f>
        <v/>
      </c>
      <c r="CJ35" s="359" t="str">
        <f>IF(AND('MAPA DE RIESGOS'!$AP544="Muy Alta",'MAPA DE RIESGOS'!$AR544="Catastrófico"),CONCATENATE("R",'MAPA DE RIESGOS'!$H544,"C",'MAPA DE RIESGOS'!$AF544),"")</f>
        <v/>
      </c>
      <c r="CK35" s="359" t="str">
        <f>IF(AND('MAPA DE RIESGOS'!$AP545="Muy Alta",'MAPA DE RIESGOS'!$AR545="Catastrófico"),CONCATENATE("R",'MAPA DE RIESGOS'!$H545,"C",'MAPA DE RIESGOS'!$AF545),"")</f>
        <v/>
      </c>
      <c r="CL35" s="359" t="str">
        <f>IF(AND('MAPA DE RIESGOS'!$AP546="Muy Alta",'MAPA DE RIESGOS'!$AR546="Catastrófico"),CONCATENATE("R",'MAPA DE RIESGOS'!$H546,"C",'MAPA DE RIESGOS'!$AF546),"")</f>
        <v/>
      </c>
      <c r="CM35" s="359" t="str">
        <f>IF(AND('MAPA DE RIESGOS'!$AP547="Muy Alta",'MAPA DE RIESGOS'!$AR547="Catastrófico"),CONCATENATE("R",'MAPA DE RIESGOS'!$H547,"C",'MAPA DE RIESGOS'!$AF547),"")</f>
        <v/>
      </c>
      <c r="CN35" s="359" t="str">
        <f>IF(AND('MAPA DE RIESGOS'!$AP548="Muy Alta",'MAPA DE RIESGOS'!$AR548="Catastrófico"),CONCATENATE("R",'MAPA DE RIESGOS'!$H548,"C",'MAPA DE RIESGOS'!$AF548),"")</f>
        <v/>
      </c>
      <c r="CO35" s="359" t="str">
        <f>IF(AND('MAPA DE RIESGOS'!$AP549="Muy Alta",'MAPA DE RIESGOS'!$AR549="Catastrófico"),CONCATENATE("R",'MAPA DE RIESGOS'!$H549,"C",'MAPA DE RIESGOS'!$AF549),"")</f>
        <v/>
      </c>
      <c r="CP35" s="359" t="str">
        <f>IF(AND('MAPA DE RIESGOS'!$AP550="Muy Alta",'MAPA DE RIESGOS'!$AR550="Catastrófico"),CONCATENATE("R",'MAPA DE RIESGOS'!$H550,"C",'MAPA DE RIESGOS'!$AF550),"")</f>
        <v/>
      </c>
      <c r="CQ35" s="359" t="str">
        <f>IF(AND('MAPA DE RIESGOS'!$AP551="Muy Alta",'MAPA DE RIESGOS'!$AR551="Catastrófico"),CONCATENATE("R",'MAPA DE RIESGOS'!$H551,"C",'MAPA DE RIESGOS'!$AF551),"")</f>
        <v/>
      </c>
      <c r="CR35" s="359" t="str">
        <f>IF(AND('MAPA DE RIESGOS'!$AP552="Muy Alta",'MAPA DE RIESGOS'!$AR552="Catastrófico"),CONCATENATE("R",'MAPA DE RIESGOS'!$H552,"C",'MAPA DE RIESGOS'!$AF552),"")</f>
        <v/>
      </c>
      <c r="CS35" s="359" t="str">
        <f>IF(AND('MAPA DE RIESGOS'!$AP553="Muy Alta",'MAPA DE RIESGOS'!$AR553="Catastrófico"),CONCATENATE("R",'MAPA DE RIESGOS'!$H553,"C",'MAPA DE RIESGOS'!$AF553),"")</f>
        <v/>
      </c>
      <c r="CT35" s="359" t="str">
        <f>IF(AND('MAPA DE RIESGOS'!$AP554="Muy Alta",'MAPA DE RIESGOS'!$AR554="Catastrófico"),CONCATENATE("R",'MAPA DE RIESGOS'!$H554,"C",'MAPA DE RIESGOS'!$AF554),"")</f>
        <v/>
      </c>
      <c r="CU35" s="360" t="str">
        <f>IF(AND('MAPA DE RIESGOS'!$AP555="Muy Alta",'MAPA DE RIESGOS'!$AR555="Catastrófico"),CONCATENATE("R",'MAPA DE RIESGOS'!$H555,"C",'MAPA DE RIESGOS'!$AF555),"")</f>
        <v/>
      </c>
      <c r="CV35" s="67"/>
      <c r="CW35" s="750"/>
      <c r="CX35" s="751"/>
      <c r="CY35" s="751"/>
      <c r="CZ35" s="751"/>
      <c r="DA35" s="751"/>
      <c r="DB35" s="752"/>
    </row>
    <row r="36" spans="2:106" ht="32.5" customHeight="1">
      <c r="B36" s="770"/>
      <c r="C36" s="770"/>
      <c r="D36" s="771"/>
      <c r="E36" s="741"/>
      <c r="F36" s="742"/>
      <c r="G36" s="742"/>
      <c r="H36" s="742"/>
      <c r="I36" s="743"/>
      <c r="J36" s="356" t="str">
        <f>IF(AND('MAPA DE RIESGOS'!$AP556="Muy Alta",'MAPA DE RIESGOS'!$AR556="Leve"),CONCATENATE("R",'MAPA DE RIESGOS'!$H556,"C",'MAPA DE RIESGOS'!$AF556),"")</f>
        <v/>
      </c>
      <c r="K36" s="357" t="str">
        <f>IF(AND('MAPA DE RIESGOS'!$AP557="Muy Alta",'MAPA DE RIESGOS'!$AR557="Leve"),CONCATENATE("R",'MAPA DE RIESGOS'!$H557,"C",'MAPA DE RIESGOS'!$AF557),"")</f>
        <v/>
      </c>
      <c r="L36" s="357" t="str">
        <f>IF(AND('MAPA DE RIESGOS'!$AP558="Muy Alta",'MAPA DE RIESGOS'!$AR558="Leve"),CONCATENATE("R",'MAPA DE RIESGOS'!$H558,"C",'MAPA DE RIESGOS'!$AF558),"")</f>
        <v/>
      </c>
      <c r="M36" s="357" t="str">
        <f>IF(AND('MAPA DE RIESGOS'!$AP559="Muy Alta",'MAPA DE RIESGOS'!$AR559="Leve"),CONCATENATE("R",'MAPA DE RIESGOS'!$H559,"C",'MAPA DE RIESGOS'!$AF559),"")</f>
        <v/>
      </c>
      <c r="N36" s="357" t="str">
        <f>IF(AND('MAPA DE RIESGOS'!$AP560="Muy Alta",'MAPA DE RIESGOS'!$AR560="Leve"),CONCATENATE("R",'MAPA DE RIESGOS'!$H560,"C",'MAPA DE RIESGOS'!$AF560),"")</f>
        <v/>
      </c>
      <c r="O36" s="357" t="str">
        <f>IF(AND('MAPA DE RIESGOS'!$AP561="Muy Alta",'MAPA DE RIESGOS'!$AR561="Leve"),CONCATENATE("R",'MAPA DE RIESGOS'!$H561,"C",'MAPA DE RIESGOS'!$AF561),"")</f>
        <v/>
      </c>
      <c r="P36" s="357" t="str">
        <f>IF(AND('MAPA DE RIESGOS'!$AP562="Muy Alta",'MAPA DE RIESGOS'!$AR562="Leve"),CONCATENATE("R",'MAPA DE RIESGOS'!$H562,"C",'MAPA DE RIESGOS'!$AF562),"")</f>
        <v/>
      </c>
      <c r="Q36" s="357" t="str">
        <f>IF(AND('MAPA DE RIESGOS'!$AP563="Muy Alta",'MAPA DE RIESGOS'!$AR563="Leve"),CONCATENATE("R",'MAPA DE RIESGOS'!$H563,"C",'MAPA DE RIESGOS'!$AF563),"")</f>
        <v/>
      </c>
      <c r="R36" s="357" t="str">
        <f>IF(AND('MAPA DE RIESGOS'!$AP564="Muy Alta",'MAPA DE RIESGOS'!$AR564="Leve"),CONCATENATE("R",'MAPA DE RIESGOS'!$H564,"C",'MAPA DE RIESGOS'!$AF564),"")</f>
        <v/>
      </c>
      <c r="S36" s="357" t="str">
        <f>IF(AND('MAPA DE RIESGOS'!$AP565="Muy Alta",'MAPA DE RIESGOS'!$AR565="Leve"),CONCATENATE("R",'MAPA DE RIESGOS'!$H565,"C",'MAPA DE RIESGOS'!$AF565),"")</f>
        <v/>
      </c>
      <c r="T36" s="357" t="str">
        <f>IF(AND('MAPA DE RIESGOS'!$AP566="Muy Alta",'MAPA DE RIESGOS'!$AR566="Leve"),CONCATENATE("R",'MAPA DE RIESGOS'!$H566,"C",'MAPA DE RIESGOS'!$AF566),"")</f>
        <v/>
      </c>
      <c r="U36" s="357" t="str">
        <f>IF(AND('MAPA DE RIESGOS'!$AP567="Muy Alta",'MAPA DE RIESGOS'!$AR567="Leve"),CONCATENATE("R",'MAPA DE RIESGOS'!$H567,"C",'MAPA DE RIESGOS'!$AF567),"")</f>
        <v/>
      </c>
      <c r="V36" s="357" t="str">
        <f>IF(AND('MAPA DE RIESGOS'!$AP568="Muy Alta",'MAPA DE RIESGOS'!$AR568="Leve"),CONCATENATE("R",'MAPA DE RIESGOS'!$H568,"C",'MAPA DE RIESGOS'!$AF568),"")</f>
        <v/>
      </c>
      <c r="W36" s="357" t="str">
        <f>IF(AND('MAPA DE RIESGOS'!$AP569="Muy Alta",'MAPA DE RIESGOS'!$AR569="Leve"),CONCATENATE("R",'MAPA DE RIESGOS'!$H569,"C",'MAPA DE RIESGOS'!$AF569),"")</f>
        <v/>
      </c>
      <c r="X36" s="357" t="str">
        <f>IF(AND('MAPA DE RIESGOS'!$AP570="Muy Alta",'MAPA DE RIESGOS'!$AR570="Leve"),CONCATENATE("R",'MAPA DE RIESGOS'!$H570,"C",'MAPA DE RIESGOS'!$AF570),"")</f>
        <v/>
      </c>
      <c r="Y36" s="357" t="str">
        <f>IF(AND('MAPA DE RIESGOS'!$AP571="Muy Alta",'MAPA DE RIESGOS'!$AR571="Leve"),CONCATENATE("R",'MAPA DE RIESGOS'!$H571,"C",'MAPA DE RIESGOS'!$AF571),"")</f>
        <v/>
      </c>
      <c r="Z36" s="357" t="str">
        <f>IF(AND('MAPA DE RIESGOS'!$AP572="Muy Alta",'MAPA DE RIESGOS'!$AR572="Leve"),CONCATENATE("R",'MAPA DE RIESGOS'!$H572,"C",'MAPA DE RIESGOS'!$AF572),"")</f>
        <v/>
      </c>
      <c r="AA36" s="358" t="str">
        <f>IF(AND('MAPA DE RIESGOS'!$AP573="Muy Alta",'MAPA DE RIESGOS'!$AR573="Leve"),CONCATENATE("R",'MAPA DE RIESGOS'!$H573,"C",'MAPA DE RIESGOS'!$AF573),"")</f>
        <v/>
      </c>
      <c r="AB36" s="356" t="str">
        <f>IF(AND('MAPA DE RIESGOS'!$AP556="Muy Alta",'MAPA DE RIESGOS'!$AR556="Menor"),CONCATENATE("R",'MAPA DE RIESGOS'!$H556,"C",'MAPA DE RIESGOS'!$AF556),"")</f>
        <v/>
      </c>
      <c r="AC36" s="357" t="str">
        <f>IF(AND('MAPA DE RIESGOS'!$AP557="Muy Alta",'MAPA DE RIESGOS'!$AR557="Menor"),CONCATENATE("R",'MAPA DE RIESGOS'!$H557,"C",'MAPA DE RIESGOS'!$AF557),"")</f>
        <v/>
      </c>
      <c r="AD36" s="357" t="str">
        <f>IF(AND('MAPA DE RIESGOS'!$AP558="Muy Alta",'MAPA DE RIESGOS'!$AR558="Menor"),CONCATENATE("R",'MAPA DE RIESGOS'!$H558,"C",'MAPA DE RIESGOS'!$AF558),"")</f>
        <v/>
      </c>
      <c r="AE36" s="357" t="str">
        <f>IF(AND('MAPA DE RIESGOS'!$AP559="Muy Alta",'MAPA DE RIESGOS'!$AR559="Menor"),CONCATENATE("R",'MAPA DE RIESGOS'!$H559,"C",'MAPA DE RIESGOS'!$AF559),"")</f>
        <v/>
      </c>
      <c r="AF36" s="357" t="str">
        <f>IF(AND('MAPA DE RIESGOS'!$AP560="Muy Alta",'MAPA DE RIESGOS'!$AR560="Menor"),CONCATENATE("R",'MAPA DE RIESGOS'!$H560,"C",'MAPA DE RIESGOS'!$AF560),"")</f>
        <v/>
      </c>
      <c r="AG36" s="357" t="str">
        <f>IF(AND('MAPA DE RIESGOS'!$AP561="Muy Alta",'MAPA DE RIESGOS'!$AR561="Menor"),CONCATENATE("R",'MAPA DE RIESGOS'!$H561,"C",'MAPA DE RIESGOS'!$AF561),"")</f>
        <v/>
      </c>
      <c r="AH36" s="357" t="str">
        <f>IF(AND('MAPA DE RIESGOS'!$AP562="Muy Alta",'MAPA DE RIESGOS'!$AR562="Menor"),CONCATENATE("R",'MAPA DE RIESGOS'!$H562,"C",'MAPA DE RIESGOS'!$AF562),"")</f>
        <v/>
      </c>
      <c r="AI36" s="357" t="str">
        <f>IF(AND('MAPA DE RIESGOS'!$AP563="Muy Alta",'MAPA DE RIESGOS'!$AR563="Menor"),CONCATENATE("R",'MAPA DE RIESGOS'!$H563,"C",'MAPA DE RIESGOS'!$AF563),"")</f>
        <v/>
      </c>
      <c r="AJ36" s="357" t="str">
        <f>IF(AND('MAPA DE RIESGOS'!$AP564="Muy Alta",'MAPA DE RIESGOS'!$AR564="Menor"),CONCATENATE("R",'MAPA DE RIESGOS'!$H564,"C",'MAPA DE RIESGOS'!$AF564),"")</f>
        <v/>
      </c>
      <c r="AK36" s="357" t="str">
        <f>IF(AND('MAPA DE RIESGOS'!$AP565="Muy Alta",'MAPA DE RIESGOS'!$AR565="Menor"),CONCATENATE("R",'MAPA DE RIESGOS'!$H565,"C",'MAPA DE RIESGOS'!$AF565),"")</f>
        <v/>
      </c>
      <c r="AL36" s="357" t="str">
        <f>IF(AND('MAPA DE RIESGOS'!$AP566="Muy Alta",'MAPA DE RIESGOS'!$AR566="Menor"),CONCATENATE("R",'MAPA DE RIESGOS'!$H566,"C",'MAPA DE RIESGOS'!$AF566),"")</f>
        <v/>
      </c>
      <c r="AM36" s="357" t="str">
        <f>IF(AND('MAPA DE RIESGOS'!$AP567="Muy Alta",'MAPA DE RIESGOS'!$AR567="Menor"),CONCATENATE("R",'MAPA DE RIESGOS'!$H567,"C",'MAPA DE RIESGOS'!$AF567),"")</f>
        <v/>
      </c>
      <c r="AN36" s="357" t="str">
        <f>IF(AND('MAPA DE RIESGOS'!$AP568="Muy Alta",'MAPA DE RIESGOS'!$AR568="Menor"),CONCATENATE("R",'MAPA DE RIESGOS'!$H568,"C",'MAPA DE RIESGOS'!$AF568),"")</f>
        <v/>
      </c>
      <c r="AO36" s="357" t="str">
        <f>IF(AND('MAPA DE RIESGOS'!$AP569="Muy Alta",'MAPA DE RIESGOS'!$AR569="Menor"),CONCATENATE("R",'MAPA DE RIESGOS'!$H569,"C",'MAPA DE RIESGOS'!$AF569),"")</f>
        <v/>
      </c>
      <c r="AP36" s="357" t="str">
        <f>IF(AND('MAPA DE RIESGOS'!$AP570="Muy Alta",'MAPA DE RIESGOS'!$AR570="Menor"),CONCATENATE("R",'MAPA DE RIESGOS'!$H570,"C",'MAPA DE RIESGOS'!$AF570),"")</f>
        <v/>
      </c>
      <c r="AQ36" s="357" t="str">
        <f>IF(AND('MAPA DE RIESGOS'!$AP571="Muy Alta",'MAPA DE RIESGOS'!$AR571="Menor"),CONCATENATE("R",'MAPA DE RIESGOS'!$H571,"C",'MAPA DE RIESGOS'!$AF571),"")</f>
        <v/>
      </c>
      <c r="AR36" s="357" t="str">
        <f>IF(AND('MAPA DE RIESGOS'!$AP572="Muy Alta",'MAPA DE RIESGOS'!$AR572="Menor"),CONCATENATE("R",'MAPA DE RIESGOS'!$H572,"C",'MAPA DE RIESGOS'!$AF572),"")</f>
        <v/>
      </c>
      <c r="AS36" s="358" t="str">
        <f>IF(AND('MAPA DE RIESGOS'!$AP573="Muy Alta",'MAPA DE RIESGOS'!$AR573="Menor"),CONCATENATE("R",'MAPA DE RIESGOS'!$H573,"C",'MAPA DE RIESGOS'!$AF573),"")</f>
        <v/>
      </c>
      <c r="AT36" s="356" t="str">
        <f>IF(AND('MAPA DE RIESGOS'!$AP556="Muy Alta",'MAPA DE RIESGOS'!$AR556="Moderado"),CONCATENATE("R",'MAPA DE RIESGOS'!$H556,"C",'MAPA DE RIESGOS'!$AF556),"")</f>
        <v/>
      </c>
      <c r="AU36" s="357" t="str">
        <f>IF(AND('MAPA DE RIESGOS'!$AP557="Muy Alta",'MAPA DE RIESGOS'!$AR557="Moderado"),CONCATENATE("R",'MAPA DE RIESGOS'!$H557,"C",'MAPA DE RIESGOS'!$AF557),"")</f>
        <v/>
      </c>
      <c r="AV36" s="357" t="str">
        <f>IF(AND('MAPA DE RIESGOS'!$AP558="Muy Alta",'MAPA DE RIESGOS'!$AR558="Moderado"),CONCATENATE("R",'MAPA DE RIESGOS'!$H558,"C",'MAPA DE RIESGOS'!$AF558),"")</f>
        <v/>
      </c>
      <c r="AW36" s="357" t="str">
        <f>IF(AND('MAPA DE RIESGOS'!$AP559="Muy Alta",'MAPA DE RIESGOS'!$AR559="Moderado"),CONCATENATE("R",'MAPA DE RIESGOS'!$H559,"C",'MAPA DE RIESGOS'!$AF559),"")</f>
        <v/>
      </c>
      <c r="AX36" s="357" t="str">
        <f>IF(AND('MAPA DE RIESGOS'!$AP560="Muy Alta",'MAPA DE RIESGOS'!$AR560="Moderado"),CONCATENATE("R",'MAPA DE RIESGOS'!$H560,"C",'MAPA DE RIESGOS'!$AF560),"")</f>
        <v/>
      </c>
      <c r="AY36" s="357" t="str">
        <f>IF(AND('MAPA DE RIESGOS'!$AP561="Muy Alta",'MAPA DE RIESGOS'!$AR561="Moderado"),CONCATENATE("R",'MAPA DE RIESGOS'!$H561,"C",'MAPA DE RIESGOS'!$AF561),"")</f>
        <v/>
      </c>
      <c r="AZ36" s="357" t="str">
        <f>IF(AND('MAPA DE RIESGOS'!$AP562="Muy Alta",'MAPA DE RIESGOS'!$AR562="Moderado"),CONCATENATE("R",'MAPA DE RIESGOS'!$H562,"C",'MAPA DE RIESGOS'!$AF562),"")</f>
        <v/>
      </c>
      <c r="BA36" s="357" t="str">
        <f>IF(AND('MAPA DE RIESGOS'!$AP563="Muy Alta",'MAPA DE RIESGOS'!$AR563="Moderado"),CONCATENATE("R",'MAPA DE RIESGOS'!$H563,"C",'MAPA DE RIESGOS'!$AF563),"")</f>
        <v/>
      </c>
      <c r="BB36" s="357" t="str">
        <f>IF(AND('MAPA DE RIESGOS'!$AP564="Muy Alta",'MAPA DE RIESGOS'!$AR564="Moderado"),CONCATENATE("R",'MAPA DE RIESGOS'!$H564,"C",'MAPA DE RIESGOS'!$AF564),"")</f>
        <v/>
      </c>
      <c r="BC36" s="357" t="str">
        <f>IF(AND('MAPA DE RIESGOS'!$AP565="Muy Alta",'MAPA DE RIESGOS'!$AR565="Moderado"),CONCATENATE("R",'MAPA DE RIESGOS'!$H565,"C",'MAPA DE RIESGOS'!$AF565),"")</f>
        <v/>
      </c>
      <c r="BD36" s="357" t="str">
        <f>IF(AND('MAPA DE RIESGOS'!$AP566="Muy Alta",'MAPA DE RIESGOS'!$AR566="Moderado"),CONCATENATE("R",'MAPA DE RIESGOS'!$H566,"C",'MAPA DE RIESGOS'!$AF566),"")</f>
        <v/>
      </c>
      <c r="BE36" s="357" t="str">
        <f>IF(AND('MAPA DE RIESGOS'!$AP567="Muy Alta",'MAPA DE RIESGOS'!$AR567="Moderado"),CONCATENATE("R",'MAPA DE RIESGOS'!$H567,"C",'MAPA DE RIESGOS'!$AF567),"")</f>
        <v/>
      </c>
      <c r="BF36" s="357" t="str">
        <f>IF(AND('MAPA DE RIESGOS'!$AP568="Muy Alta",'MAPA DE RIESGOS'!$AR568="Moderado"),CONCATENATE("R",'MAPA DE RIESGOS'!$H568,"C",'MAPA DE RIESGOS'!$AF568),"")</f>
        <v/>
      </c>
      <c r="BG36" s="357" t="str">
        <f>IF(AND('MAPA DE RIESGOS'!$AP569="Muy Alta",'MAPA DE RIESGOS'!$AR569="Moderado"),CONCATENATE("R",'MAPA DE RIESGOS'!$H569,"C",'MAPA DE RIESGOS'!$AF569),"")</f>
        <v/>
      </c>
      <c r="BH36" s="357" t="str">
        <f>IF(AND('MAPA DE RIESGOS'!$AP570="Muy Alta",'MAPA DE RIESGOS'!$AR570="Moderado"),CONCATENATE("R",'MAPA DE RIESGOS'!$H570,"C",'MAPA DE RIESGOS'!$AF570),"")</f>
        <v/>
      </c>
      <c r="BI36" s="357" t="str">
        <f>IF(AND('MAPA DE RIESGOS'!$AP571="Muy Alta",'MAPA DE RIESGOS'!$AR571="Moderado"),CONCATENATE("R",'MAPA DE RIESGOS'!$H571,"C",'MAPA DE RIESGOS'!$AF571),"")</f>
        <v/>
      </c>
      <c r="BJ36" s="357" t="str">
        <f>IF(AND('MAPA DE RIESGOS'!$AP572="Muy Alta",'MAPA DE RIESGOS'!$AR572="Moderado"),CONCATENATE("R",'MAPA DE RIESGOS'!$H572,"C",'MAPA DE RIESGOS'!$AF572),"")</f>
        <v/>
      </c>
      <c r="BK36" s="358" t="str">
        <f>IF(AND('MAPA DE RIESGOS'!$AP573="Muy Alta",'MAPA DE RIESGOS'!$AR573="Moderado"),CONCATENATE("R",'MAPA DE RIESGOS'!$H573,"C",'MAPA DE RIESGOS'!$AF573),"")</f>
        <v/>
      </c>
      <c r="BL36" s="356" t="str">
        <f>IF(AND('MAPA DE RIESGOS'!$AP556="Muy Alta",'MAPA DE RIESGOS'!$AR556="Mayor"),CONCATENATE("R",'MAPA DE RIESGOS'!$H556,"C",'MAPA DE RIESGOS'!$AF556),"")</f>
        <v/>
      </c>
      <c r="BM36" s="357" t="str">
        <f>IF(AND('MAPA DE RIESGOS'!$AP557="Muy Alta",'MAPA DE RIESGOS'!$AR557="Mayor"),CONCATENATE("R",'MAPA DE RIESGOS'!$H557,"C",'MAPA DE RIESGOS'!$AF557),"")</f>
        <v/>
      </c>
      <c r="BN36" s="357" t="str">
        <f>IF(AND('MAPA DE RIESGOS'!$AP558="Muy Alta",'MAPA DE RIESGOS'!$AR558="Mayor"),CONCATENATE("R",'MAPA DE RIESGOS'!$H558,"C",'MAPA DE RIESGOS'!$AF558),"")</f>
        <v/>
      </c>
      <c r="BO36" s="357" t="str">
        <f>IF(AND('MAPA DE RIESGOS'!$AP559="Muy Alta",'MAPA DE RIESGOS'!$AR559="Mayor"),CONCATENATE("R",'MAPA DE RIESGOS'!$H559,"C",'MAPA DE RIESGOS'!$AF559),"")</f>
        <v/>
      </c>
      <c r="BP36" s="357" t="str">
        <f>IF(AND('MAPA DE RIESGOS'!$AP560="Muy Alta",'MAPA DE RIESGOS'!$AR560="Mayor"),CONCATENATE("R",'MAPA DE RIESGOS'!$H560,"C",'MAPA DE RIESGOS'!$AF560),"")</f>
        <v/>
      </c>
      <c r="BQ36" s="357" t="str">
        <f>IF(AND('MAPA DE RIESGOS'!$AP561="Muy Alta",'MAPA DE RIESGOS'!$AR561="Mayor"),CONCATENATE("R",'MAPA DE RIESGOS'!$H561,"C",'MAPA DE RIESGOS'!$AF561),"")</f>
        <v/>
      </c>
      <c r="BR36" s="357" t="str">
        <f>IF(AND('MAPA DE RIESGOS'!$AP562="Muy Alta",'MAPA DE RIESGOS'!$AR562="Mayor"),CONCATENATE("R",'MAPA DE RIESGOS'!$H562,"C",'MAPA DE RIESGOS'!$AF562),"")</f>
        <v/>
      </c>
      <c r="BS36" s="357" t="str">
        <f>IF(AND('MAPA DE RIESGOS'!$AP563="Muy Alta",'MAPA DE RIESGOS'!$AR563="Mayor"),CONCATENATE("R",'MAPA DE RIESGOS'!$H563,"C",'MAPA DE RIESGOS'!$AF563),"")</f>
        <v/>
      </c>
      <c r="BT36" s="357" t="str">
        <f>IF(AND('MAPA DE RIESGOS'!$AP564="Muy Alta",'MAPA DE RIESGOS'!$AR564="Mayor"),CONCATENATE("R",'MAPA DE RIESGOS'!$H564,"C",'MAPA DE RIESGOS'!$AF564),"")</f>
        <v/>
      </c>
      <c r="BU36" s="357" t="str">
        <f>IF(AND('MAPA DE RIESGOS'!$AP565="Muy Alta",'MAPA DE RIESGOS'!$AR565="Mayor"),CONCATENATE("R",'MAPA DE RIESGOS'!$H565,"C",'MAPA DE RIESGOS'!$AF565),"")</f>
        <v/>
      </c>
      <c r="BV36" s="357" t="str">
        <f>IF(AND('MAPA DE RIESGOS'!$AP566="Muy Alta",'MAPA DE RIESGOS'!$AR566="Mayor"),CONCATENATE("R",'MAPA DE RIESGOS'!$H566,"C",'MAPA DE RIESGOS'!$AF566),"")</f>
        <v/>
      </c>
      <c r="BW36" s="357" t="str">
        <f>IF(AND('MAPA DE RIESGOS'!$AP567="Muy Alta",'MAPA DE RIESGOS'!$AR567="Mayor"),CONCATENATE("R",'MAPA DE RIESGOS'!$H567,"C",'MAPA DE RIESGOS'!$AF567),"")</f>
        <v/>
      </c>
      <c r="BX36" s="357" t="str">
        <f>IF(AND('MAPA DE RIESGOS'!$AP568="Muy Alta",'MAPA DE RIESGOS'!$AR568="Mayor"),CONCATENATE("R",'MAPA DE RIESGOS'!$H568,"C",'MAPA DE RIESGOS'!$AF568),"")</f>
        <v/>
      </c>
      <c r="BY36" s="357" t="str">
        <f>IF(AND('MAPA DE RIESGOS'!$AP569="Muy Alta",'MAPA DE RIESGOS'!$AR569="Mayor"),CONCATENATE("R",'MAPA DE RIESGOS'!$H569,"C",'MAPA DE RIESGOS'!$AF569),"")</f>
        <v/>
      </c>
      <c r="BZ36" s="357" t="str">
        <f>IF(AND('MAPA DE RIESGOS'!$AP570="Muy Alta",'MAPA DE RIESGOS'!$AR570="Mayor"),CONCATENATE("R",'MAPA DE RIESGOS'!$H570,"C",'MAPA DE RIESGOS'!$AF570),"")</f>
        <v/>
      </c>
      <c r="CA36" s="357" t="str">
        <f>IF(AND('MAPA DE RIESGOS'!$AP571="Muy Alta",'MAPA DE RIESGOS'!$AR571="Mayor"),CONCATENATE("R",'MAPA DE RIESGOS'!$H571,"C",'MAPA DE RIESGOS'!$AF571),"")</f>
        <v/>
      </c>
      <c r="CB36" s="357" t="str">
        <f>IF(AND('MAPA DE RIESGOS'!$AP572="Muy Alta",'MAPA DE RIESGOS'!$AR572="Mayor"),CONCATENATE("R",'MAPA DE RIESGOS'!$H572,"C",'MAPA DE RIESGOS'!$AF572),"")</f>
        <v/>
      </c>
      <c r="CC36" s="358" t="str">
        <f>IF(AND('MAPA DE RIESGOS'!$AP573="Muy Alta",'MAPA DE RIESGOS'!$AR573="Mayor"),CONCATENATE("R",'MAPA DE RIESGOS'!$H573,"C",'MAPA DE RIESGOS'!$AF573),"")</f>
        <v/>
      </c>
      <c r="CD36" s="359" t="str">
        <f>IF(AND('MAPA DE RIESGOS'!$AP556="Muy Alta",'MAPA DE RIESGOS'!$AR556="Catastrófico"),CONCATENATE("R",'MAPA DE RIESGOS'!$H556,"C",'MAPA DE RIESGOS'!$AF556),"")</f>
        <v/>
      </c>
      <c r="CE36" s="359" t="str">
        <f>IF(AND('MAPA DE RIESGOS'!$AP557="Muy Alta",'MAPA DE RIESGOS'!$AR557="Catastrófico"),CONCATENATE("R",'MAPA DE RIESGOS'!$H557,"C",'MAPA DE RIESGOS'!$AF557),"")</f>
        <v/>
      </c>
      <c r="CF36" s="359" t="str">
        <f>IF(AND('MAPA DE RIESGOS'!$AP558="Muy Alta",'MAPA DE RIESGOS'!$AR558="Catastrófico"),CONCATENATE("R",'MAPA DE RIESGOS'!$H558,"C",'MAPA DE RIESGOS'!$AF558),"")</f>
        <v/>
      </c>
      <c r="CG36" s="359" t="str">
        <f>IF(AND('MAPA DE RIESGOS'!$AP559="Muy Alta",'MAPA DE RIESGOS'!$AR559="Catastrófico"),CONCATENATE("R",'MAPA DE RIESGOS'!$H559,"C",'MAPA DE RIESGOS'!$AF559),"")</f>
        <v/>
      </c>
      <c r="CH36" s="359" t="str">
        <f>IF(AND('MAPA DE RIESGOS'!$AP560="Muy Alta",'MAPA DE RIESGOS'!$AR560="Catastrófico"),CONCATENATE("R",'MAPA DE RIESGOS'!$H560,"C",'MAPA DE RIESGOS'!$AF560),"")</f>
        <v/>
      </c>
      <c r="CI36" s="359" t="str">
        <f>IF(AND('MAPA DE RIESGOS'!$AP561="Muy Alta",'MAPA DE RIESGOS'!$AR561="Catastrófico"),CONCATENATE("R",'MAPA DE RIESGOS'!$H561,"C",'MAPA DE RIESGOS'!$AF561),"")</f>
        <v/>
      </c>
      <c r="CJ36" s="359" t="str">
        <f>IF(AND('MAPA DE RIESGOS'!$AP562="Muy Alta",'MAPA DE RIESGOS'!$AR562="Catastrófico"),CONCATENATE("R",'MAPA DE RIESGOS'!$H562,"C",'MAPA DE RIESGOS'!$AF562),"")</f>
        <v/>
      </c>
      <c r="CK36" s="359" t="str">
        <f>IF(AND('MAPA DE RIESGOS'!$AP563="Muy Alta",'MAPA DE RIESGOS'!$AR563="Catastrófico"),CONCATENATE("R",'MAPA DE RIESGOS'!$H563,"C",'MAPA DE RIESGOS'!$AF563),"")</f>
        <v/>
      </c>
      <c r="CL36" s="359" t="str">
        <f>IF(AND('MAPA DE RIESGOS'!$AP564="Muy Alta",'MAPA DE RIESGOS'!$AR564="Catastrófico"),CONCATENATE("R",'MAPA DE RIESGOS'!$H564,"C",'MAPA DE RIESGOS'!$AF564),"")</f>
        <v/>
      </c>
      <c r="CM36" s="359" t="str">
        <f>IF(AND('MAPA DE RIESGOS'!$AP565="Muy Alta",'MAPA DE RIESGOS'!$AR565="Catastrófico"),CONCATENATE("R",'MAPA DE RIESGOS'!$H565,"C",'MAPA DE RIESGOS'!$AF565),"")</f>
        <v/>
      </c>
      <c r="CN36" s="359" t="str">
        <f>IF(AND('MAPA DE RIESGOS'!$AP566="Muy Alta",'MAPA DE RIESGOS'!$AR566="Catastrófico"),CONCATENATE("R",'MAPA DE RIESGOS'!$H566,"C",'MAPA DE RIESGOS'!$AF566),"")</f>
        <v/>
      </c>
      <c r="CO36" s="359" t="str">
        <f>IF(AND('MAPA DE RIESGOS'!$AP567="Muy Alta",'MAPA DE RIESGOS'!$AR567="Catastrófico"),CONCATENATE("R",'MAPA DE RIESGOS'!$H567,"C",'MAPA DE RIESGOS'!$AF567),"")</f>
        <v/>
      </c>
      <c r="CP36" s="359" t="str">
        <f>IF(AND('MAPA DE RIESGOS'!$AP568="Muy Alta",'MAPA DE RIESGOS'!$AR568="Catastrófico"),CONCATENATE("R",'MAPA DE RIESGOS'!$H568,"C",'MAPA DE RIESGOS'!$AF568),"")</f>
        <v/>
      </c>
      <c r="CQ36" s="359" t="str">
        <f>IF(AND('MAPA DE RIESGOS'!$AP569="Muy Alta",'MAPA DE RIESGOS'!$AR569="Catastrófico"),CONCATENATE("R",'MAPA DE RIESGOS'!$H569,"C",'MAPA DE RIESGOS'!$AF569),"")</f>
        <v/>
      </c>
      <c r="CR36" s="359" t="str">
        <f>IF(AND('MAPA DE RIESGOS'!$AP570="Muy Alta",'MAPA DE RIESGOS'!$AR570="Catastrófico"),CONCATENATE("R",'MAPA DE RIESGOS'!$H570,"C",'MAPA DE RIESGOS'!$AF570),"")</f>
        <v/>
      </c>
      <c r="CS36" s="359" t="str">
        <f>IF(AND('MAPA DE RIESGOS'!$AP571="Muy Alta",'MAPA DE RIESGOS'!$AR571="Catastrófico"),CONCATENATE("R",'MAPA DE RIESGOS'!$H571,"C",'MAPA DE RIESGOS'!$AF571),"")</f>
        <v/>
      </c>
      <c r="CT36" s="359" t="str">
        <f>IF(AND('MAPA DE RIESGOS'!$AP572="Muy Alta",'MAPA DE RIESGOS'!$AR572="Catastrófico"),CONCATENATE("R",'MAPA DE RIESGOS'!$H572,"C",'MAPA DE RIESGOS'!$AF572),"")</f>
        <v/>
      </c>
      <c r="CU36" s="360" t="str">
        <f>IF(AND('MAPA DE RIESGOS'!$AP573="Muy Alta",'MAPA DE RIESGOS'!$AR573="Catastrófico"),CONCATENATE("R",'MAPA DE RIESGOS'!$H573,"C",'MAPA DE RIESGOS'!$AF573),"")</f>
        <v/>
      </c>
      <c r="CV36" s="67"/>
      <c r="CW36" s="750"/>
      <c r="CX36" s="751"/>
      <c r="CY36" s="751"/>
      <c r="CZ36" s="751"/>
      <c r="DA36" s="751"/>
      <c r="DB36" s="752"/>
    </row>
    <row r="37" spans="2:106" ht="32.5" customHeight="1">
      <c r="B37" s="770"/>
      <c r="C37" s="770"/>
      <c r="D37" s="771"/>
      <c r="E37" s="741"/>
      <c r="F37" s="742"/>
      <c r="G37" s="742"/>
      <c r="H37" s="742"/>
      <c r="I37" s="743"/>
      <c r="J37" s="356" t="str">
        <f>IF(AND('MAPA DE RIESGOS'!$AP574="Muy Alta",'MAPA DE RIESGOS'!$AR574="Leve"),CONCATENATE("R",'MAPA DE RIESGOS'!$H574,"C",'MAPA DE RIESGOS'!$AF574),"")</f>
        <v/>
      </c>
      <c r="K37" s="357" t="str">
        <f>IF(AND('MAPA DE RIESGOS'!$AP575="Muy Alta",'MAPA DE RIESGOS'!$AR575="Leve"),CONCATENATE("R",'MAPA DE RIESGOS'!$H575,"C",'MAPA DE RIESGOS'!$AF575),"")</f>
        <v/>
      </c>
      <c r="L37" s="357" t="str">
        <f>IF(AND('MAPA DE RIESGOS'!$AP576="Muy Alta",'MAPA DE RIESGOS'!$AR576="Leve"),CONCATENATE("R",'MAPA DE RIESGOS'!$H576,"C",'MAPA DE RIESGOS'!$AF576),"")</f>
        <v/>
      </c>
      <c r="M37" s="357" t="str">
        <f>IF(AND('MAPA DE RIESGOS'!$AP577="Muy Alta",'MAPA DE RIESGOS'!$AR577="Leve"),CONCATENATE("R",'MAPA DE RIESGOS'!$H577,"C",'MAPA DE RIESGOS'!$AF577),"")</f>
        <v/>
      </c>
      <c r="N37" s="357" t="str">
        <f>IF(AND('MAPA DE RIESGOS'!$AP578="Muy Alta",'MAPA DE RIESGOS'!$AR578="Leve"),CONCATENATE("R",'MAPA DE RIESGOS'!$H578,"C",'MAPA DE RIESGOS'!$AF578),"")</f>
        <v/>
      </c>
      <c r="O37" s="357" t="str">
        <f>IF(AND('MAPA DE RIESGOS'!$AP579="Muy Alta",'MAPA DE RIESGOS'!$AR579="Leve"),CONCATENATE("R",'MAPA DE RIESGOS'!$H579,"C",'MAPA DE RIESGOS'!$AF579),"")</f>
        <v/>
      </c>
      <c r="P37" s="357" t="str">
        <f>IF(AND('MAPA DE RIESGOS'!$AP580="Muy Alta",'MAPA DE RIESGOS'!$AR580="Leve"),CONCATENATE("R",'MAPA DE RIESGOS'!$H580,"C",'MAPA DE RIESGOS'!$AF580),"")</f>
        <v/>
      </c>
      <c r="Q37" s="357" t="str">
        <f>IF(AND('MAPA DE RIESGOS'!$AP581="Muy Alta",'MAPA DE RIESGOS'!$AR581="Leve"),CONCATENATE("R",'MAPA DE RIESGOS'!$H581,"C",'MAPA DE RIESGOS'!$AF581),"")</f>
        <v/>
      </c>
      <c r="R37" s="357" t="str">
        <f>IF(AND('MAPA DE RIESGOS'!$AP582="Muy Alta",'MAPA DE RIESGOS'!$AR582="Leve"),CONCATENATE("R",'MAPA DE RIESGOS'!$H582,"C",'MAPA DE RIESGOS'!$AF582),"")</f>
        <v/>
      </c>
      <c r="S37" s="357" t="str">
        <f>IF(AND('MAPA DE RIESGOS'!$AP583="Muy Alta",'MAPA DE RIESGOS'!$AR583="Leve"),CONCATENATE("R",'MAPA DE RIESGOS'!$H583,"C",'MAPA DE RIESGOS'!$AF583),"")</f>
        <v/>
      </c>
      <c r="T37" s="357" t="str">
        <f>IF(AND('MAPA DE RIESGOS'!$AP584="Muy Alta",'MAPA DE RIESGOS'!$AR584="Leve"),CONCATENATE("R",'MAPA DE RIESGOS'!$H584,"C",'MAPA DE RIESGOS'!$AF584),"")</f>
        <v/>
      </c>
      <c r="U37" s="357" t="str">
        <f>IF(AND('MAPA DE RIESGOS'!$AP585="Muy Alta",'MAPA DE RIESGOS'!$AR585="Leve"),CONCATENATE("R",'MAPA DE RIESGOS'!$H585,"C",'MAPA DE RIESGOS'!$AF585),"")</f>
        <v/>
      </c>
      <c r="V37" s="357" t="str">
        <f>IF(AND('MAPA DE RIESGOS'!$AP586="Muy Alta",'MAPA DE RIESGOS'!$AR586="Leve"),CONCATENATE("R",'MAPA DE RIESGOS'!$H586,"C",'MAPA DE RIESGOS'!$AF586),"")</f>
        <v/>
      </c>
      <c r="W37" s="357" t="str">
        <f>IF(AND('MAPA DE RIESGOS'!$AP587="Muy Alta",'MAPA DE RIESGOS'!$AR587="Leve"),CONCATENATE("R",'MAPA DE RIESGOS'!$H587,"C",'MAPA DE RIESGOS'!$AF587),"")</f>
        <v/>
      </c>
      <c r="X37" s="357" t="str">
        <f>IF(AND('MAPA DE RIESGOS'!$AP588="Muy Alta",'MAPA DE RIESGOS'!$AR588="Leve"),CONCATENATE("R",'MAPA DE RIESGOS'!$H588,"C",'MAPA DE RIESGOS'!$AF588),"")</f>
        <v/>
      </c>
      <c r="Y37" s="357" t="str">
        <f>IF(AND('MAPA DE RIESGOS'!$AP589="Muy Alta",'MAPA DE RIESGOS'!$AR589="Leve"),CONCATENATE("R",'MAPA DE RIESGOS'!$H589,"C",'MAPA DE RIESGOS'!$AF589),"")</f>
        <v/>
      </c>
      <c r="Z37" s="357" t="str">
        <f>IF(AND('MAPA DE RIESGOS'!$AP590="Muy Alta",'MAPA DE RIESGOS'!$AR590="Leve"),CONCATENATE("R",'MAPA DE RIESGOS'!$H590,"C",'MAPA DE RIESGOS'!$AF590),"")</f>
        <v/>
      </c>
      <c r="AA37" s="358" t="str">
        <f>IF(AND('MAPA DE RIESGOS'!$AP591="Muy Alta",'MAPA DE RIESGOS'!$AR591="Leve"),CONCATENATE("R",'MAPA DE RIESGOS'!$H591,"C",'MAPA DE RIESGOS'!$AF591),"")</f>
        <v/>
      </c>
      <c r="AB37" s="356" t="str">
        <f>IF(AND('MAPA DE RIESGOS'!$AP574="Muy Alta",'MAPA DE RIESGOS'!$AR574="Menor"),CONCATENATE("R",'MAPA DE RIESGOS'!$H574,"C",'MAPA DE RIESGOS'!$AF574),"")</f>
        <v/>
      </c>
      <c r="AC37" s="357" t="str">
        <f>IF(AND('MAPA DE RIESGOS'!$AP575="Muy Alta",'MAPA DE RIESGOS'!$AR575="Menor"),CONCATENATE("R",'MAPA DE RIESGOS'!$H575,"C",'MAPA DE RIESGOS'!$AF575),"")</f>
        <v/>
      </c>
      <c r="AD37" s="357" t="str">
        <f>IF(AND('MAPA DE RIESGOS'!$AP576="Muy Alta",'MAPA DE RIESGOS'!$AR576="Menor"),CONCATENATE("R",'MAPA DE RIESGOS'!$H576,"C",'MAPA DE RIESGOS'!$AF576),"")</f>
        <v/>
      </c>
      <c r="AE37" s="357" t="str">
        <f>IF(AND('MAPA DE RIESGOS'!$AP577="Muy Alta",'MAPA DE RIESGOS'!$AR577="Menor"),CONCATENATE("R",'MAPA DE RIESGOS'!$H577,"C",'MAPA DE RIESGOS'!$AF577),"")</f>
        <v/>
      </c>
      <c r="AF37" s="357" t="str">
        <f>IF(AND('MAPA DE RIESGOS'!$AP578="Muy Alta",'MAPA DE RIESGOS'!$AR578="Menor"),CONCATENATE("R",'MAPA DE RIESGOS'!$H578,"C",'MAPA DE RIESGOS'!$AF578),"")</f>
        <v/>
      </c>
      <c r="AG37" s="357" t="str">
        <f>IF(AND('MAPA DE RIESGOS'!$AP579="Muy Alta",'MAPA DE RIESGOS'!$AR579="Menor"),CONCATENATE("R",'MAPA DE RIESGOS'!$H579,"C",'MAPA DE RIESGOS'!$AF579),"")</f>
        <v/>
      </c>
      <c r="AH37" s="357" t="str">
        <f>IF(AND('MAPA DE RIESGOS'!$AP580="Muy Alta",'MAPA DE RIESGOS'!$AR580="Menor"),CONCATENATE("R",'MAPA DE RIESGOS'!$H580,"C",'MAPA DE RIESGOS'!$AF580),"")</f>
        <v/>
      </c>
      <c r="AI37" s="357" t="str">
        <f>IF(AND('MAPA DE RIESGOS'!$AP581="Muy Alta",'MAPA DE RIESGOS'!$AR581="Menor"),CONCATENATE("R",'MAPA DE RIESGOS'!$H581,"C",'MAPA DE RIESGOS'!$AF581),"")</f>
        <v/>
      </c>
      <c r="AJ37" s="357" t="str">
        <f>IF(AND('MAPA DE RIESGOS'!$AP582="Muy Alta",'MAPA DE RIESGOS'!$AR582="Menor"),CONCATENATE("R",'MAPA DE RIESGOS'!$H582,"C",'MAPA DE RIESGOS'!$AF582),"")</f>
        <v/>
      </c>
      <c r="AK37" s="357" t="str">
        <f>IF(AND('MAPA DE RIESGOS'!$AP583="Muy Alta",'MAPA DE RIESGOS'!$AR583="Menor"),CONCATENATE("R",'MAPA DE RIESGOS'!$H583,"C",'MAPA DE RIESGOS'!$AF583),"")</f>
        <v/>
      </c>
      <c r="AL37" s="357" t="str">
        <f>IF(AND('MAPA DE RIESGOS'!$AP584="Muy Alta",'MAPA DE RIESGOS'!$AR584="Menor"),CONCATENATE("R",'MAPA DE RIESGOS'!$H584,"C",'MAPA DE RIESGOS'!$AF584),"")</f>
        <v/>
      </c>
      <c r="AM37" s="357" t="str">
        <f>IF(AND('MAPA DE RIESGOS'!$AP585="Muy Alta",'MAPA DE RIESGOS'!$AR585="Menor"),CONCATENATE("R",'MAPA DE RIESGOS'!$H585,"C",'MAPA DE RIESGOS'!$AF585),"")</f>
        <v/>
      </c>
      <c r="AN37" s="357" t="str">
        <f>IF(AND('MAPA DE RIESGOS'!$AP586="Muy Alta",'MAPA DE RIESGOS'!$AR586="Menor"),CONCATENATE("R",'MAPA DE RIESGOS'!$H586,"C",'MAPA DE RIESGOS'!$AF586),"")</f>
        <v/>
      </c>
      <c r="AO37" s="357" t="str">
        <f>IF(AND('MAPA DE RIESGOS'!$AP587="Muy Alta",'MAPA DE RIESGOS'!$AR587="Menor"),CONCATENATE("R",'MAPA DE RIESGOS'!$H587,"C",'MAPA DE RIESGOS'!$AF587),"")</f>
        <v/>
      </c>
      <c r="AP37" s="357" t="str">
        <f>IF(AND('MAPA DE RIESGOS'!$AP588="Muy Alta",'MAPA DE RIESGOS'!$AR588="Menor"),CONCATENATE("R",'MAPA DE RIESGOS'!$H588,"C",'MAPA DE RIESGOS'!$AF588),"")</f>
        <v/>
      </c>
      <c r="AQ37" s="357" t="str">
        <f>IF(AND('MAPA DE RIESGOS'!$AP589="Muy Alta",'MAPA DE RIESGOS'!$AR589="Menor"),CONCATENATE("R",'MAPA DE RIESGOS'!$H589,"C",'MAPA DE RIESGOS'!$AF589),"")</f>
        <v/>
      </c>
      <c r="AR37" s="357" t="str">
        <f>IF(AND('MAPA DE RIESGOS'!$AP590="Muy Alta",'MAPA DE RIESGOS'!$AR590="Menor"),CONCATENATE("R",'MAPA DE RIESGOS'!$H590,"C",'MAPA DE RIESGOS'!$AF590),"")</f>
        <v/>
      </c>
      <c r="AS37" s="358" t="str">
        <f>IF(AND('MAPA DE RIESGOS'!$AP591="Muy Alta",'MAPA DE RIESGOS'!$AR591="Menor"),CONCATENATE("R",'MAPA DE RIESGOS'!$H591,"C",'MAPA DE RIESGOS'!$AF591),"")</f>
        <v/>
      </c>
      <c r="AT37" s="356" t="str">
        <f>IF(AND('MAPA DE RIESGOS'!$AP574="Muy Alta",'MAPA DE RIESGOS'!$AR574="Moderado"),CONCATENATE("R",'MAPA DE RIESGOS'!$H574,"C",'MAPA DE RIESGOS'!$AF574),"")</f>
        <v/>
      </c>
      <c r="AU37" s="357" t="str">
        <f>IF(AND('MAPA DE RIESGOS'!$AP575="Muy Alta",'MAPA DE RIESGOS'!$AR575="Moderado"),CONCATENATE("R",'MAPA DE RIESGOS'!$H575,"C",'MAPA DE RIESGOS'!$AF575),"")</f>
        <v/>
      </c>
      <c r="AV37" s="357" t="str">
        <f>IF(AND('MAPA DE RIESGOS'!$AP576="Muy Alta",'MAPA DE RIESGOS'!$AR576="Moderado"),CONCATENATE("R",'MAPA DE RIESGOS'!$H576,"C",'MAPA DE RIESGOS'!$AF576),"")</f>
        <v/>
      </c>
      <c r="AW37" s="357" t="str">
        <f>IF(AND('MAPA DE RIESGOS'!$AP577="Muy Alta",'MAPA DE RIESGOS'!$AR577="Moderado"),CONCATENATE("R",'MAPA DE RIESGOS'!$H577,"C",'MAPA DE RIESGOS'!$AF577),"")</f>
        <v/>
      </c>
      <c r="AX37" s="357" t="str">
        <f>IF(AND('MAPA DE RIESGOS'!$AP578="Muy Alta",'MAPA DE RIESGOS'!$AR578="Moderado"),CONCATENATE("R",'MAPA DE RIESGOS'!$H578,"C",'MAPA DE RIESGOS'!$AF578),"")</f>
        <v/>
      </c>
      <c r="AY37" s="357" t="str">
        <f>IF(AND('MAPA DE RIESGOS'!$AP579="Muy Alta",'MAPA DE RIESGOS'!$AR579="Moderado"),CONCATENATE("R",'MAPA DE RIESGOS'!$H579,"C",'MAPA DE RIESGOS'!$AF579),"")</f>
        <v/>
      </c>
      <c r="AZ37" s="357" t="str">
        <f>IF(AND('MAPA DE RIESGOS'!$AP580="Muy Alta",'MAPA DE RIESGOS'!$AR580="Moderado"),CONCATENATE("R",'MAPA DE RIESGOS'!$H580,"C",'MAPA DE RIESGOS'!$AF580),"")</f>
        <v/>
      </c>
      <c r="BA37" s="357" t="str">
        <f>IF(AND('MAPA DE RIESGOS'!$AP581="Muy Alta",'MAPA DE RIESGOS'!$AR581="Moderado"),CONCATENATE("R",'MAPA DE RIESGOS'!$H581,"C",'MAPA DE RIESGOS'!$AF581),"")</f>
        <v/>
      </c>
      <c r="BB37" s="357" t="str">
        <f>IF(AND('MAPA DE RIESGOS'!$AP582="Muy Alta",'MAPA DE RIESGOS'!$AR582="Moderado"),CONCATENATE("R",'MAPA DE RIESGOS'!$H582,"C",'MAPA DE RIESGOS'!$AF582),"")</f>
        <v/>
      </c>
      <c r="BC37" s="357" t="str">
        <f>IF(AND('MAPA DE RIESGOS'!$AP583="Muy Alta",'MAPA DE RIESGOS'!$AR583="Moderado"),CONCATENATE("R",'MAPA DE RIESGOS'!$H583,"C",'MAPA DE RIESGOS'!$AF583),"")</f>
        <v/>
      </c>
      <c r="BD37" s="357" t="str">
        <f>IF(AND('MAPA DE RIESGOS'!$AP584="Muy Alta",'MAPA DE RIESGOS'!$AR584="Moderado"),CONCATENATE("R",'MAPA DE RIESGOS'!$H584,"C",'MAPA DE RIESGOS'!$AF584),"")</f>
        <v/>
      </c>
      <c r="BE37" s="357" t="str">
        <f>IF(AND('MAPA DE RIESGOS'!$AP585="Muy Alta",'MAPA DE RIESGOS'!$AR585="Moderado"),CONCATENATE("R",'MAPA DE RIESGOS'!$H585,"C",'MAPA DE RIESGOS'!$AF585),"")</f>
        <v/>
      </c>
      <c r="BF37" s="357" t="str">
        <f>IF(AND('MAPA DE RIESGOS'!$AP586="Muy Alta",'MAPA DE RIESGOS'!$AR586="Moderado"),CONCATENATE("R",'MAPA DE RIESGOS'!$H586,"C",'MAPA DE RIESGOS'!$AF586),"")</f>
        <v/>
      </c>
      <c r="BG37" s="357" t="str">
        <f>IF(AND('MAPA DE RIESGOS'!$AP587="Muy Alta",'MAPA DE RIESGOS'!$AR587="Moderado"),CONCATENATE("R",'MAPA DE RIESGOS'!$H587,"C",'MAPA DE RIESGOS'!$AF587),"")</f>
        <v/>
      </c>
      <c r="BH37" s="357" t="str">
        <f>IF(AND('MAPA DE RIESGOS'!$AP588="Muy Alta",'MAPA DE RIESGOS'!$AR588="Moderado"),CONCATENATE("R",'MAPA DE RIESGOS'!$H588,"C",'MAPA DE RIESGOS'!$AF588),"")</f>
        <v/>
      </c>
      <c r="BI37" s="357" t="str">
        <f>IF(AND('MAPA DE RIESGOS'!$AP589="Muy Alta",'MAPA DE RIESGOS'!$AR589="Moderado"),CONCATENATE("R",'MAPA DE RIESGOS'!$H589,"C",'MAPA DE RIESGOS'!$AF589),"")</f>
        <v/>
      </c>
      <c r="BJ37" s="357" t="str">
        <f>IF(AND('MAPA DE RIESGOS'!$AP590="Muy Alta",'MAPA DE RIESGOS'!$AR590="Moderado"),CONCATENATE("R",'MAPA DE RIESGOS'!$H590,"C",'MAPA DE RIESGOS'!$AF590),"")</f>
        <v/>
      </c>
      <c r="BK37" s="358" t="str">
        <f>IF(AND('MAPA DE RIESGOS'!$AP591="Muy Alta",'MAPA DE RIESGOS'!$AR591="Moderado"),CONCATENATE("R",'MAPA DE RIESGOS'!$H591,"C",'MAPA DE RIESGOS'!$AF591),"")</f>
        <v/>
      </c>
      <c r="BL37" s="356" t="str">
        <f>IF(AND('MAPA DE RIESGOS'!$AP574="Muy Alta",'MAPA DE RIESGOS'!$AR574="Mayor"),CONCATENATE("R",'MAPA DE RIESGOS'!$H574,"C",'MAPA DE RIESGOS'!$AF574),"")</f>
        <v/>
      </c>
      <c r="BM37" s="357" t="str">
        <f>IF(AND('MAPA DE RIESGOS'!$AP575="Muy Alta",'MAPA DE RIESGOS'!$AR575="Mayor"),CONCATENATE("R",'MAPA DE RIESGOS'!$H575,"C",'MAPA DE RIESGOS'!$AF575),"")</f>
        <v/>
      </c>
      <c r="BN37" s="357" t="str">
        <f>IF(AND('MAPA DE RIESGOS'!$AP576="Muy Alta",'MAPA DE RIESGOS'!$AR576="Mayor"),CONCATENATE("R",'MAPA DE RIESGOS'!$H576,"C",'MAPA DE RIESGOS'!$AF576),"")</f>
        <v/>
      </c>
      <c r="BO37" s="357" t="str">
        <f>IF(AND('MAPA DE RIESGOS'!$AP577="Muy Alta",'MAPA DE RIESGOS'!$AR577="Mayor"),CONCATENATE("R",'MAPA DE RIESGOS'!$H577,"C",'MAPA DE RIESGOS'!$AF577),"")</f>
        <v/>
      </c>
      <c r="BP37" s="357" t="str">
        <f>IF(AND('MAPA DE RIESGOS'!$AP578="Muy Alta",'MAPA DE RIESGOS'!$AR578="Mayor"),CONCATENATE("R",'MAPA DE RIESGOS'!$H578,"C",'MAPA DE RIESGOS'!$AF578),"")</f>
        <v/>
      </c>
      <c r="BQ37" s="357" t="str">
        <f>IF(AND('MAPA DE RIESGOS'!$AP579="Muy Alta",'MAPA DE RIESGOS'!$AR579="Mayor"),CONCATENATE("R",'MAPA DE RIESGOS'!$H579,"C",'MAPA DE RIESGOS'!$AF579),"")</f>
        <v/>
      </c>
      <c r="BR37" s="357" t="str">
        <f>IF(AND('MAPA DE RIESGOS'!$AP580="Muy Alta",'MAPA DE RIESGOS'!$AR580="Mayor"),CONCATENATE("R",'MAPA DE RIESGOS'!$H580,"C",'MAPA DE RIESGOS'!$AF580),"")</f>
        <v/>
      </c>
      <c r="BS37" s="357" t="str">
        <f>IF(AND('MAPA DE RIESGOS'!$AP581="Muy Alta",'MAPA DE RIESGOS'!$AR581="Mayor"),CONCATENATE("R",'MAPA DE RIESGOS'!$H581,"C",'MAPA DE RIESGOS'!$AF581),"")</f>
        <v/>
      </c>
      <c r="BT37" s="357" t="str">
        <f>IF(AND('MAPA DE RIESGOS'!$AP582="Muy Alta",'MAPA DE RIESGOS'!$AR582="Mayor"),CONCATENATE("R",'MAPA DE RIESGOS'!$H582,"C",'MAPA DE RIESGOS'!$AF582),"")</f>
        <v/>
      </c>
      <c r="BU37" s="357" t="str">
        <f>IF(AND('MAPA DE RIESGOS'!$AP583="Muy Alta",'MAPA DE RIESGOS'!$AR583="Mayor"),CONCATENATE("R",'MAPA DE RIESGOS'!$H583,"C",'MAPA DE RIESGOS'!$AF583),"")</f>
        <v/>
      </c>
      <c r="BV37" s="357" t="str">
        <f>IF(AND('MAPA DE RIESGOS'!$AP584="Muy Alta",'MAPA DE RIESGOS'!$AR584="Mayor"),CONCATENATE("R",'MAPA DE RIESGOS'!$H584,"C",'MAPA DE RIESGOS'!$AF584),"")</f>
        <v/>
      </c>
      <c r="BW37" s="357" t="str">
        <f>IF(AND('MAPA DE RIESGOS'!$AP585="Muy Alta",'MAPA DE RIESGOS'!$AR585="Mayor"),CONCATENATE("R",'MAPA DE RIESGOS'!$H585,"C",'MAPA DE RIESGOS'!$AF585),"")</f>
        <v/>
      </c>
      <c r="BX37" s="357" t="str">
        <f>IF(AND('MAPA DE RIESGOS'!$AP586="Muy Alta",'MAPA DE RIESGOS'!$AR586="Mayor"),CONCATENATE("R",'MAPA DE RIESGOS'!$H586,"C",'MAPA DE RIESGOS'!$AF586),"")</f>
        <v/>
      </c>
      <c r="BY37" s="357" t="str">
        <f>IF(AND('MAPA DE RIESGOS'!$AP587="Muy Alta",'MAPA DE RIESGOS'!$AR587="Mayor"),CONCATENATE("R",'MAPA DE RIESGOS'!$H587,"C",'MAPA DE RIESGOS'!$AF587),"")</f>
        <v/>
      </c>
      <c r="BZ37" s="357" t="str">
        <f>IF(AND('MAPA DE RIESGOS'!$AP588="Muy Alta",'MAPA DE RIESGOS'!$AR588="Mayor"),CONCATENATE("R",'MAPA DE RIESGOS'!$H588,"C",'MAPA DE RIESGOS'!$AF588),"")</f>
        <v/>
      </c>
      <c r="CA37" s="357" t="str">
        <f>IF(AND('MAPA DE RIESGOS'!$AP589="Muy Alta",'MAPA DE RIESGOS'!$AR589="Mayor"),CONCATENATE("R",'MAPA DE RIESGOS'!$H589,"C",'MAPA DE RIESGOS'!$AF589),"")</f>
        <v/>
      </c>
      <c r="CB37" s="357" t="str">
        <f>IF(AND('MAPA DE RIESGOS'!$AP590="Muy Alta",'MAPA DE RIESGOS'!$AR590="Mayor"),CONCATENATE("R",'MAPA DE RIESGOS'!$H590,"C",'MAPA DE RIESGOS'!$AF590),"")</f>
        <v/>
      </c>
      <c r="CC37" s="358" t="str">
        <f>IF(AND('MAPA DE RIESGOS'!$AP591="Muy Alta",'MAPA DE RIESGOS'!$AR591="Mayor"),CONCATENATE("R",'MAPA DE RIESGOS'!$H591,"C",'MAPA DE RIESGOS'!$AF591),"")</f>
        <v/>
      </c>
      <c r="CD37" s="359" t="str">
        <f>IF(AND('MAPA DE RIESGOS'!$AP574="Muy Alta",'MAPA DE RIESGOS'!$AR574="Catastrófico"),CONCATENATE("R",'MAPA DE RIESGOS'!$H574,"C",'MAPA DE RIESGOS'!$AF574),"")</f>
        <v/>
      </c>
      <c r="CE37" s="359" t="str">
        <f>IF(AND('MAPA DE RIESGOS'!$AP575="Muy Alta",'MAPA DE RIESGOS'!$AR575="Catastrófico"),CONCATENATE("R",'MAPA DE RIESGOS'!$H575,"C",'MAPA DE RIESGOS'!$AF575),"")</f>
        <v/>
      </c>
      <c r="CF37" s="359" t="str">
        <f>IF(AND('MAPA DE RIESGOS'!$AP576="Muy Alta",'MAPA DE RIESGOS'!$AR576="Catastrófico"),CONCATENATE("R",'MAPA DE RIESGOS'!$H576,"C",'MAPA DE RIESGOS'!$AF576),"")</f>
        <v/>
      </c>
      <c r="CG37" s="359" t="str">
        <f>IF(AND('MAPA DE RIESGOS'!$AP577="Muy Alta",'MAPA DE RIESGOS'!$AR577="Catastrófico"),CONCATENATE("R",'MAPA DE RIESGOS'!$H577,"C",'MAPA DE RIESGOS'!$AF577),"")</f>
        <v/>
      </c>
      <c r="CH37" s="359" t="str">
        <f>IF(AND('MAPA DE RIESGOS'!$AP578="Muy Alta",'MAPA DE RIESGOS'!$AR578="Catastrófico"),CONCATENATE("R",'MAPA DE RIESGOS'!$H578,"C",'MAPA DE RIESGOS'!$AF578),"")</f>
        <v/>
      </c>
      <c r="CI37" s="359" t="str">
        <f>IF(AND('MAPA DE RIESGOS'!$AP579="Muy Alta",'MAPA DE RIESGOS'!$AR579="Catastrófico"),CONCATENATE("R",'MAPA DE RIESGOS'!$H579,"C",'MAPA DE RIESGOS'!$AF579),"")</f>
        <v/>
      </c>
      <c r="CJ37" s="359" t="str">
        <f>IF(AND('MAPA DE RIESGOS'!$AP580="Muy Alta",'MAPA DE RIESGOS'!$AR580="Catastrófico"),CONCATENATE("R",'MAPA DE RIESGOS'!$H580,"C",'MAPA DE RIESGOS'!$AF580),"")</f>
        <v/>
      </c>
      <c r="CK37" s="359" t="str">
        <f>IF(AND('MAPA DE RIESGOS'!$AP581="Muy Alta",'MAPA DE RIESGOS'!$AR581="Catastrófico"),CONCATENATE("R",'MAPA DE RIESGOS'!$H581,"C",'MAPA DE RIESGOS'!$AF581),"")</f>
        <v/>
      </c>
      <c r="CL37" s="359" t="str">
        <f>IF(AND('MAPA DE RIESGOS'!$AP582="Muy Alta",'MAPA DE RIESGOS'!$AR582="Catastrófico"),CONCATENATE("R",'MAPA DE RIESGOS'!$H582,"C",'MAPA DE RIESGOS'!$AF582),"")</f>
        <v/>
      </c>
      <c r="CM37" s="359" t="str">
        <f>IF(AND('MAPA DE RIESGOS'!$AP583="Muy Alta",'MAPA DE RIESGOS'!$AR583="Catastrófico"),CONCATENATE("R",'MAPA DE RIESGOS'!$H583,"C",'MAPA DE RIESGOS'!$AF583),"")</f>
        <v/>
      </c>
      <c r="CN37" s="359" t="str">
        <f>IF(AND('MAPA DE RIESGOS'!$AP584="Muy Alta",'MAPA DE RIESGOS'!$AR584="Catastrófico"),CONCATENATE("R",'MAPA DE RIESGOS'!$H584,"C",'MAPA DE RIESGOS'!$AF584),"")</f>
        <v/>
      </c>
      <c r="CO37" s="359" t="str">
        <f>IF(AND('MAPA DE RIESGOS'!$AP585="Muy Alta",'MAPA DE RIESGOS'!$AR585="Catastrófico"),CONCATENATE("R",'MAPA DE RIESGOS'!$H585,"C",'MAPA DE RIESGOS'!$AF585),"")</f>
        <v/>
      </c>
      <c r="CP37" s="359" t="str">
        <f>IF(AND('MAPA DE RIESGOS'!$AP586="Muy Alta",'MAPA DE RIESGOS'!$AR586="Catastrófico"),CONCATENATE("R",'MAPA DE RIESGOS'!$H586,"C",'MAPA DE RIESGOS'!$AF586),"")</f>
        <v/>
      </c>
      <c r="CQ37" s="359" t="str">
        <f>IF(AND('MAPA DE RIESGOS'!$AP587="Muy Alta",'MAPA DE RIESGOS'!$AR587="Catastrófico"),CONCATENATE("R",'MAPA DE RIESGOS'!$H587,"C",'MAPA DE RIESGOS'!$AF587),"")</f>
        <v/>
      </c>
      <c r="CR37" s="359" t="str">
        <f>IF(AND('MAPA DE RIESGOS'!$AP588="Muy Alta",'MAPA DE RIESGOS'!$AR588="Catastrófico"),CONCATENATE("R",'MAPA DE RIESGOS'!$H588,"C",'MAPA DE RIESGOS'!$AF588),"")</f>
        <v/>
      </c>
      <c r="CS37" s="359" t="str">
        <f>IF(AND('MAPA DE RIESGOS'!$AP589="Muy Alta",'MAPA DE RIESGOS'!$AR589="Catastrófico"),CONCATENATE("R",'MAPA DE RIESGOS'!$H589,"C",'MAPA DE RIESGOS'!$AF589),"")</f>
        <v/>
      </c>
      <c r="CT37" s="359" t="str">
        <f>IF(AND('MAPA DE RIESGOS'!$AP590="Muy Alta",'MAPA DE RIESGOS'!$AR590="Catastrófico"),CONCATENATE("R",'MAPA DE RIESGOS'!$H590,"C",'MAPA DE RIESGOS'!$AF590),"")</f>
        <v/>
      </c>
      <c r="CU37" s="360" t="str">
        <f>IF(AND('MAPA DE RIESGOS'!$AP591="Muy Alta",'MAPA DE RIESGOS'!$AR591="Catastrófico"),CONCATENATE("R",'MAPA DE RIESGOS'!$H591,"C",'MAPA DE RIESGOS'!$AF591),"")</f>
        <v/>
      </c>
      <c r="CV37" s="67"/>
      <c r="CW37" s="750"/>
      <c r="CX37" s="751"/>
      <c r="CY37" s="751"/>
      <c r="CZ37" s="751"/>
      <c r="DA37" s="751"/>
      <c r="DB37" s="752"/>
    </row>
    <row r="38" spans="2:106" ht="32.5" customHeight="1">
      <c r="B38" s="770"/>
      <c r="C38" s="770"/>
      <c r="D38" s="771"/>
      <c r="E38" s="741"/>
      <c r="F38" s="742"/>
      <c r="G38" s="742"/>
      <c r="H38" s="742"/>
      <c r="I38" s="743"/>
      <c r="J38" s="356" t="str">
        <f>IF(AND('MAPA DE RIESGOS'!$AP592="Muy Alta",'MAPA DE RIESGOS'!$AR592="Leve"),CONCATENATE("R",'MAPA DE RIESGOS'!$H592,"C",'MAPA DE RIESGOS'!$AF592),"")</f>
        <v/>
      </c>
      <c r="K38" s="357" t="str">
        <f>IF(AND('MAPA DE RIESGOS'!$AP593="Muy Alta",'MAPA DE RIESGOS'!$AR593="Leve"),CONCATENATE("R",'MAPA DE RIESGOS'!$H593,"C",'MAPA DE RIESGOS'!$AF593),"")</f>
        <v/>
      </c>
      <c r="L38" s="357" t="str">
        <f>IF(AND('MAPA DE RIESGOS'!$AP594="Muy Alta",'MAPA DE RIESGOS'!$AR594="Leve"),CONCATENATE("R",'MAPA DE RIESGOS'!$H594,"C",'MAPA DE RIESGOS'!$AF594),"")</f>
        <v/>
      </c>
      <c r="M38" s="357" t="str">
        <f>IF(AND('MAPA DE RIESGOS'!$AP595="Muy Alta",'MAPA DE RIESGOS'!$AR595="Leve"),CONCATENATE("R",'MAPA DE RIESGOS'!$H595,"C",'MAPA DE RIESGOS'!$AF595),"")</f>
        <v/>
      </c>
      <c r="N38" s="357" t="str">
        <f>IF(AND('MAPA DE RIESGOS'!$AP596="Muy Alta",'MAPA DE RIESGOS'!$AR596="Leve"),CONCATENATE("R",'MAPA DE RIESGOS'!$H596,"C",'MAPA DE RIESGOS'!$AF596),"")</f>
        <v/>
      </c>
      <c r="O38" s="357" t="str">
        <f>IF(AND('MAPA DE RIESGOS'!$AP597="Muy Alta",'MAPA DE RIESGOS'!$AR597="Leve"),CONCATENATE("R",'MAPA DE RIESGOS'!$H597,"C",'MAPA DE RIESGOS'!$AF597),"")</f>
        <v/>
      </c>
      <c r="P38" s="357" t="str">
        <f>IF(AND('MAPA DE RIESGOS'!$AP598="Muy Alta",'MAPA DE RIESGOS'!$AR598="Leve"),CONCATENATE("R",'MAPA DE RIESGOS'!$H598,"C",'MAPA DE RIESGOS'!$AF598),"")</f>
        <v/>
      </c>
      <c r="Q38" s="357" t="str">
        <f>IF(AND('MAPA DE RIESGOS'!$AP599="Muy Alta",'MAPA DE RIESGOS'!$AR599="Leve"),CONCATENATE("R",'MAPA DE RIESGOS'!$H599,"C",'MAPA DE RIESGOS'!$AF599),"")</f>
        <v/>
      </c>
      <c r="R38" s="357" t="str">
        <f>IF(AND('MAPA DE RIESGOS'!$AP600="Muy Alta",'MAPA DE RIESGOS'!$AR600="Leve"),CONCATENATE("R",'MAPA DE RIESGOS'!$H600,"C",'MAPA DE RIESGOS'!$AF600),"")</f>
        <v/>
      </c>
      <c r="S38" s="357" t="str">
        <f>IF(AND('MAPA DE RIESGOS'!$AP601="Muy Alta",'MAPA DE RIESGOS'!$AR601="Leve"),CONCATENATE("R",'MAPA DE RIESGOS'!$H601,"C",'MAPA DE RIESGOS'!$AF601),"")</f>
        <v/>
      </c>
      <c r="T38" s="357" t="str">
        <f>IF(AND('MAPA DE RIESGOS'!$AP602="Muy Alta",'MAPA DE RIESGOS'!$AR602="Leve"),CONCATENATE("R",'MAPA DE RIESGOS'!$H602,"C",'MAPA DE RIESGOS'!$AF602),"")</f>
        <v/>
      </c>
      <c r="U38" s="357" t="str">
        <f>IF(AND('MAPA DE RIESGOS'!$AP603="Muy Alta",'MAPA DE RIESGOS'!$AR603="Leve"),CONCATENATE("R",'MAPA DE RIESGOS'!$H603,"C",'MAPA DE RIESGOS'!$AF603),"")</f>
        <v/>
      </c>
      <c r="V38" s="357" t="str">
        <f>IF(AND('MAPA DE RIESGOS'!$AP604="Muy Alta",'MAPA DE RIESGOS'!$AR604="Leve"),CONCATENATE("R",'MAPA DE RIESGOS'!$H604,"C",'MAPA DE RIESGOS'!$AF604),"")</f>
        <v/>
      </c>
      <c r="W38" s="357" t="str">
        <f>IF(AND('MAPA DE RIESGOS'!$AP605="Muy Alta",'MAPA DE RIESGOS'!$AR605="Leve"),CONCATENATE("R",'MAPA DE RIESGOS'!$H605,"C",'MAPA DE RIESGOS'!$AF605),"")</f>
        <v/>
      </c>
      <c r="X38" s="357" t="str">
        <f>IF(AND('MAPA DE RIESGOS'!$AP606="Muy Alta",'MAPA DE RIESGOS'!$AR606="Leve"),CONCATENATE("R",'MAPA DE RIESGOS'!$H606,"C",'MAPA DE RIESGOS'!$AF606),"")</f>
        <v/>
      </c>
      <c r="Y38" s="357" t="str">
        <f>IF(AND('MAPA DE RIESGOS'!$AP607="Muy Alta",'MAPA DE RIESGOS'!$AR607="Leve"),CONCATENATE("R",'MAPA DE RIESGOS'!$H607,"C",'MAPA DE RIESGOS'!$AF607),"")</f>
        <v/>
      </c>
      <c r="Z38" s="357" t="str">
        <f>IF(AND('MAPA DE RIESGOS'!$AP608="Muy Alta",'MAPA DE RIESGOS'!$AR608="Leve"),CONCATENATE("R",'MAPA DE RIESGOS'!$H608,"C",'MAPA DE RIESGOS'!$AF608),"")</f>
        <v/>
      </c>
      <c r="AA38" s="358" t="str">
        <f>IF(AND('MAPA DE RIESGOS'!$AP609="Muy Alta",'MAPA DE RIESGOS'!$AR609="Leve"),CONCATENATE("R",'MAPA DE RIESGOS'!$H609,"C",'MAPA DE RIESGOS'!$AF609),"")</f>
        <v/>
      </c>
      <c r="AB38" s="356" t="str">
        <f>IF(AND('MAPA DE RIESGOS'!$AP592="Muy Alta",'MAPA DE RIESGOS'!$AR592="Menor"),CONCATENATE("R",'MAPA DE RIESGOS'!$H592,"C",'MAPA DE RIESGOS'!$AF592),"")</f>
        <v/>
      </c>
      <c r="AC38" s="357" t="str">
        <f>IF(AND('MAPA DE RIESGOS'!$AP593="Muy Alta",'MAPA DE RIESGOS'!$AR593="Menor"),CONCATENATE("R",'MAPA DE RIESGOS'!$H593,"C",'MAPA DE RIESGOS'!$AF593),"")</f>
        <v/>
      </c>
      <c r="AD38" s="357" t="str">
        <f>IF(AND('MAPA DE RIESGOS'!$AP594="Muy Alta",'MAPA DE RIESGOS'!$AR594="Menor"),CONCATENATE("R",'MAPA DE RIESGOS'!$H594,"C",'MAPA DE RIESGOS'!$AF594),"")</f>
        <v/>
      </c>
      <c r="AE38" s="357" t="str">
        <f>IF(AND('MAPA DE RIESGOS'!$AP595="Muy Alta",'MAPA DE RIESGOS'!$AR595="Menor"),CONCATENATE("R",'MAPA DE RIESGOS'!$H595,"C",'MAPA DE RIESGOS'!$AF595),"")</f>
        <v/>
      </c>
      <c r="AF38" s="357" t="str">
        <f>IF(AND('MAPA DE RIESGOS'!$AP596="Muy Alta",'MAPA DE RIESGOS'!$AR596="Menor"),CONCATENATE("R",'MAPA DE RIESGOS'!$H596,"C",'MAPA DE RIESGOS'!$AF596),"")</f>
        <v/>
      </c>
      <c r="AG38" s="357" t="str">
        <f>IF(AND('MAPA DE RIESGOS'!$AP597="Muy Alta",'MAPA DE RIESGOS'!$AR597="Menor"),CONCATENATE("R",'MAPA DE RIESGOS'!$H597,"C",'MAPA DE RIESGOS'!$AF597),"")</f>
        <v/>
      </c>
      <c r="AH38" s="357" t="str">
        <f>IF(AND('MAPA DE RIESGOS'!$AP598="Muy Alta",'MAPA DE RIESGOS'!$AR598="Menor"),CONCATENATE("R",'MAPA DE RIESGOS'!$H598,"C",'MAPA DE RIESGOS'!$AF598),"")</f>
        <v/>
      </c>
      <c r="AI38" s="357" t="str">
        <f>IF(AND('MAPA DE RIESGOS'!$AP599="Muy Alta",'MAPA DE RIESGOS'!$AR599="Menor"),CONCATENATE("R",'MAPA DE RIESGOS'!$H599,"C",'MAPA DE RIESGOS'!$AF599),"")</f>
        <v/>
      </c>
      <c r="AJ38" s="357" t="str">
        <f>IF(AND('MAPA DE RIESGOS'!$AP600="Muy Alta",'MAPA DE RIESGOS'!$AR600="Menor"),CONCATENATE("R",'MAPA DE RIESGOS'!$H600,"C",'MAPA DE RIESGOS'!$AF600),"")</f>
        <v/>
      </c>
      <c r="AK38" s="357" t="str">
        <f>IF(AND('MAPA DE RIESGOS'!$AP601="Muy Alta",'MAPA DE RIESGOS'!$AR601="Menor"),CONCATENATE("R",'MAPA DE RIESGOS'!$H601,"C",'MAPA DE RIESGOS'!$AF601),"")</f>
        <v/>
      </c>
      <c r="AL38" s="357" t="str">
        <f>IF(AND('MAPA DE RIESGOS'!$AP602="Muy Alta",'MAPA DE RIESGOS'!$AR602="Menor"),CONCATENATE("R",'MAPA DE RIESGOS'!$H602,"C",'MAPA DE RIESGOS'!$AF602),"")</f>
        <v/>
      </c>
      <c r="AM38" s="357" t="str">
        <f>IF(AND('MAPA DE RIESGOS'!$AP603="Muy Alta",'MAPA DE RIESGOS'!$AR603="Menor"),CONCATENATE("R",'MAPA DE RIESGOS'!$H603,"C",'MAPA DE RIESGOS'!$AF603),"")</f>
        <v/>
      </c>
      <c r="AN38" s="357" t="str">
        <f>IF(AND('MAPA DE RIESGOS'!$AP604="Muy Alta",'MAPA DE RIESGOS'!$AR604="Menor"),CONCATENATE("R",'MAPA DE RIESGOS'!$H604,"C",'MAPA DE RIESGOS'!$AF604),"")</f>
        <v/>
      </c>
      <c r="AO38" s="357" t="str">
        <f>IF(AND('MAPA DE RIESGOS'!$AP605="Muy Alta",'MAPA DE RIESGOS'!$AR605="Menor"),CONCATENATE("R",'MAPA DE RIESGOS'!$H605,"C",'MAPA DE RIESGOS'!$AF605),"")</f>
        <v/>
      </c>
      <c r="AP38" s="357" t="str">
        <f>IF(AND('MAPA DE RIESGOS'!$AP606="Muy Alta",'MAPA DE RIESGOS'!$AR606="Menor"),CONCATENATE("R",'MAPA DE RIESGOS'!$H606,"C",'MAPA DE RIESGOS'!$AF606),"")</f>
        <v/>
      </c>
      <c r="AQ38" s="357" t="str">
        <f>IF(AND('MAPA DE RIESGOS'!$AP607="Muy Alta",'MAPA DE RIESGOS'!$AR607="Menor"),CONCATENATE("R",'MAPA DE RIESGOS'!$H607,"C",'MAPA DE RIESGOS'!$AF607),"")</f>
        <v/>
      </c>
      <c r="AR38" s="357" t="str">
        <f>IF(AND('MAPA DE RIESGOS'!$AP608="Muy Alta",'MAPA DE RIESGOS'!$AR608="Menor"),CONCATENATE("R",'MAPA DE RIESGOS'!$H608,"C",'MAPA DE RIESGOS'!$AF608),"")</f>
        <v/>
      </c>
      <c r="AS38" s="358" t="str">
        <f>IF(AND('MAPA DE RIESGOS'!$AP609="Muy Alta",'MAPA DE RIESGOS'!$AR609="Menor"),CONCATENATE("R",'MAPA DE RIESGOS'!$H609,"C",'MAPA DE RIESGOS'!$AF609),"")</f>
        <v/>
      </c>
      <c r="AT38" s="356" t="str">
        <f>IF(AND('MAPA DE RIESGOS'!$AP592="Muy Alta",'MAPA DE RIESGOS'!$AR592="Moderado"),CONCATENATE("R",'MAPA DE RIESGOS'!$H592,"C",'MAPA DE RIESGOS'!$AF592),"")</f>
        <v/>
      </c>
      <c r="AU38" s="357" t="str">
        <f>IF(AND('MAPA DE RIESGOS'!$AP593="Muy Alta",'MAPA DE RIESGOS'!$AR593="Moderado"),CONCATENATE("R",'MAPA DE RIESGOS'!$H593,"C",'MAPA DE RIESGOS'!$AF593),"")</f>
        <v/>
      </c>
      <c r="AV38" s="357" t="str">
        <f>IF(AND('MAPA DE RIESGOS'!$AP594="Muy Alta",'MAPA DE RIESGOS'!$AR594="Moderado"),CONCATENATE("R",'MAPA DE RIESGOS'!$H594,"C",'MAPA DE RIESGOS'!$AF594),"")</f>
        <v/>
      </c>
      <c r="AW38" s="357" t="str">
        <f>IF(AND('MAPA DE RIESGOS'!$AP595="Muy Alta",'MAPA DE RIESGOS'!$AR595="Moderado"),CONCATENATE("R",'MAPA DE RIESGOS'!$H595,"C",'MAPA DE RIESGOS'!$AF595),"")</f>
        <v/>
      </c>
      <c r="AX38" s="357" t="str">
        <f>IF(AND('MAPA DE RIESGOS'!$AP596="Muy Alta",'MAPA DE RIESGOS'!$AR596="Moderado"),CONCATENATE("R",'MAPA DE RIESGOS'!$H596,"C",'MAPA DE RIESGOS'!$AF596),"")</f>
        <v/>
      </c>
      <c r="AY38" s="357" t="str">
        <f>IF(AND('MAPA DE RIESGOS'!$AP597="Muy Alta",'MAPA DE RIESGOS'!$AR597="Moderado"),CONCATENATE("R",'MAPA DE RIESGOS'!$H597,"C",'MAPA DE RIESGOS'!$AF597),"")</f>
        <v/>
      </c>
      <c r="AZ38" s="357" t="str">
        <f>IF(AND('MAPA DE RIESGOS'!$AP598="Muy Alta",'MAPA DE RIESGOS'!$AR598="Moderado"),CONCATENATE("R",'MAPA DE RIESGOS'!$H598,"C",'MAPA DE RIESGOS'!$AF598),"")</f>
        <v/>
      </c>
      <c r="BA38" s="357" t="str">
        <f>IF(AND('MAPA DE RIESGOS'!$AP599="Muy Alta",'MAPA DE RIESGOS'!$AR599="Moderado"),CONCATENATE("R",'MAPA DE RIESGOS'!$H599,"C",'MAPA DE RIESGOS'!$AF599),"")</f>
        <v/>
      </c>
      <c r="BB38" s="357" t="str">
        <f>IF(AND('MAPA DE RIESGOS'!$AP600="Muy Alta",'MAPA DE RIESGOS'!$AR600="Moderado"),CONCATENATE("R",'MAPA DE RIESGOS'!$H600,"C",'MAPA DE RIESGOS'!$AF600),"")</f>
        <v/>
      </c>
      <c r="BC38" s="357" t="str">
        <f>IF(AND('MAPA DE RIESGOS'!$AP601="Muy Alta",'MAPA DE RIESGOS'!$AR601="Moderado"),CONCATENATE("R",'MAPA DE RIESGOS'!$H601,"C",'MAPA DE RIESGOS'!$AF601),"")</f>
        <v/>
      </c>
      <c r="BD38" s="357" t="str">
        <f>IF(AND('MAPA DE RIESGOS'!$AP602="Muy Alta",'MAPA DE RIESGOS'!$AR602="Moderado"),CONCATENATE("R",'MAPA DE RIESGOS'!$H602,"C",'MAPA DE RIESGOS'!$AF602),"")</f>
        <v/>
      </c>
      <c r="BE38" s="357" t="str">
        <f>IF(AND('MAPA DE RIESGOS'!$AP603="Muy Alta",'MAPA DE RIESGOS'!$AR603="Moderado"),CONCATENATE("R",'MAPA DE RIESGOS'!$H603,"C",'MAPA DE RIESGOS'!$AF603),"")</f>
        <v/>
      </c>
      <c r="BF38" s="357" t="str">
        <f>IF(AND('MAPA DE RIESGOS'!$AP604="Muy Alta",'MAPA DE RIESGOS'!$AR604="Moderado"),CONCATENATE("R",'MAPA DE RIESGOS'!$H604,"C",'MAPA DE RIESGOS'!$AF604),"")</f>
        <v/>
      </c>
      <c r="BG38" s="357" t="str">
        <f>IF(AND('MAPA DE RIESGOS'!$AP605="Muy Alta",'MAPA DE RIESGOS'!$AR605="Moderado"),CONCATENATE("R",'MAPA DE RIESGOS'!$H605,"C",'MAPA DE RIESGOS'!$AF605),"")</f>
        <v/>
      </c>
      <c r="BH38" s="357" t="str">
        <f>IF(AND('MAPA DE RIESGOS'!$AP606="Muy Alta",'MAPA DE RIESGOS'!$AR606="Moderado"),CONCATENATE("R",'MAPA DE RIESGOS'!$H606,"C",'MAPA DE RIESGOS'!$AF606),"")</f>
        <v/>
      </c>
      <c r="BI38" s="357" t="str">
        <f>IF(AND('MAPA DE RIESGOS'!$AP607="Muy Alta",'MAPA DE RIESGOS'!$AR607="Moderado"),CONCATENATE("R",'MAPA DE RIESGOS'!$H607,"C",'MAPA DE RIESGOS'!$AF607),"")</f>
        <v/>
      </c>
      <c r="BJ38" s="357" t="str">
        <f>IF(AND('MAPA DE RIESGOS'!$AP608="Muy Alta",'MAPA DE RIESGOS'!$AR608="Moderado"),CONCATENATE("R",'MAPA DE RIESGOS'!$H608,"C",'MAPA DE RIESGOS'!$AF608),"")</f>
        <v/>
      </c>
      <c r="BK38" s="358" t="str">
        <f>IF(AND('MAPA DE RIESGOS'!$AP609="Muy Alta",'MAPA DE RIESGOS'!$AR609="Moderado"),CONCATENATE("R",'MAPA DE RIESGOS'!$H609,"C",'MAPA DE RIESGOS'!$AF609),"")</f>
        <v/>
      </c>
      <c r="BL38" s="356" t="str">
        <f>IF(AND('MAPA DE RIESGOS'!$AP592="Muy Alta",'MAPA DE RIESGOS'!$AR592="Mayor"),CONCATENATE("R",'MAPA DE RIESGOS'!$H592,"C",'MAPA DE RIESGOS'!$AF592),"")</f>
        <v/>
      </c>
      <c r="BM38" s="357" t="str">
        <f>IF(AND('MAPA DE RIESGOS'!$AP593="Muy Alta",'MAPA DE RIESGOS'!$AR593="Mayor"),CONCATENATE("R",'MAPA DE RIESGOS'!$H593,"C",'MAPA DE RIESGOS'!$AF593),"")</f>
        <v/>
      </c>
      <c r="BN38" s="357" t="str">
        <f>IF(AND('MAPA DE RIESGOS'!$AP594="Muy Alta",'MAPA DE RIESGOS'!$AR594="Mayor"),CONCATENATE("R",'MAPA DE RIESGOS'!$H594,"C",'MAPA DE RIESGOS'!$AF594),"")</f>
        <v/>
      </c>
      <c r="BO38" s="357" t="str">
        <f>IF(AND('MAPA DE RIESGOS'!$AP595="Muy Alta",'MAPA DE RIESGOS'!$AR595="Mayor"),CONCATENATE("R",'MAPA DE RIESGOS'!$H595,"C",'MAPA DE RIESGOS'!$AF595),"")</f>
        <v/>
      </c>
      <c r="BP38" s="357" t="str">
        <f>IF(AND('MAPA DE RIESGOS'!$AP596="Muy Alta",'MAPA DE RIESGOS'!$AR596="Mayor"),CONCATENATE("R",'MAPA DE RIESGOS'!$H596,"C",'MAPA DE RIESGOS'!$AF596),"")</f>
        <v/>
      </c>
      <c r="BQ38" s="357" t="str">
        <f>IF(AND('MAPA DE RIESGOS'!$AP597="Muy Alta",'MAPA DE RIESGOS'!$AR597="Mayor"),CONCATENATE("R",'MAPA DE RIESGOS'!$H597,"C",'MAPA DE RIESGOS'!$AF597),"")</f>
        <v/>
      </c>
      <c r="BR38" s="357" t="str">
        <f>IF(AND('MAPA DE RIESGOS'!$AP598="Muy Alta",'MAPA DE RIESGOS'!$AR598="Mayor"),CONCATENATE("R",'MAPA DE RIESGOS'!$H598,"C",'MAPA DE RIESGOS'!$AF598),"")</f>
        <v/>
      </c>
      <c r="BS38" s="357" t="str">
        <f>IF(AND('MAPA DE RIESGOS'!$AP599="Muy Alta",'MAPA DE RIESGOS'!$AR599="Mayor"),CONCATENATE("R",'MAPA DE RIESGOS'!$H599,"C",'MAPA DE RIESGOS'!$AF599),"")</f>
        <v/>
      </c>
      <c r="BT38" s="357" t="str">
        <f>IF(AND('MAPA DE RIESGOS'!$AP600="Muy Alta",'MAPA DE RIESGOS'!$AR600="Mayor"),CONCATENATE("R",'MAPA DE RIESGOS'!$H600,"C",'MAPA DE RIESGOS'!$AF600),"")</f>
        <v/>
      </c>
      <c r="BU38" s="357" t="str">
        <f>IF(AND('MAPA DE RIESGOS'!$AP601="Muy Alta",'MAPA DE RIESGOS'!$AR601="Mayor"),CONCATENATE("R",'MAPA DE RIESGOS'!$H601,"C",'MAPA DE RIESGOS'!$AF601),"")</f>
        <v/>
      </c>
      <c r="BV38" s="357" t="str">
        <f>IF(AND('MAPA DE RIESGOS'!$AP602="Muy Alta",'MAPA DE RIESGOS'!$AR602="Mayor"),CONCATENATE("R",'MAPA DE RIESGOS'!$H602,"C",'MAPA DE RIESGOS'!$AF602),"")</f>
        <v/>
      </c>
      <c r="BW38" s="357" t="str">
        <f>IF(AND('MAPA DE RIESGOS'!$AP603="Muy Alta",'MAPA DE RIESGOS'!$AR603="Mayor"),CONCATENATE("R",'MAPA DE RIESGOS'!$H603,"C",'MAPA DE RIESGOS'!$AF603),"")</f>
        <v/>
      </c>
      <c r="BX38" s="357" t="str">
        <f>IF(AND('MAPA DE RIESGOS'!$AP604="Muy Alta",'MAPA DE RIESGOS'!$AR604="Mayor"),CONCATENATE("R",'MAPA DE RIESGOS'!$H604,"C",'MAPA DE RIESGOS'!$AF604),"")</f>
        <v/>
      </c>
      <c r="BY38" s="357" t="str">
        <f>IF(AND('MAPA DE RIESGOS'!$AP605="Muy Alta",'MAPA DE RIESGOS'!$AR605="Mayor"),CONCATENATE("R",'MAPA DE RIESGOS'!$H605,"C",'MAPA DE RIESGOS'!$AF605),"")</f>
        <v/>
      </c>
      <c r="BZ38" s="357" t="str">
        <f>IF(AND('MAPA DE RIESGOS'!$AP606="Muy Alta",'MAPA DE RIESGOS'!$AR606="Mayor"),CONCATENATE("R",'MAPA DE RIESGOS'!$H606,"C",'MAPA DE RIESGOS'!$AF606),"")</f>
        <v/>
      </c>
      <c r="CA38" s="357" t="str">
        <f>IF(AND('MAPA DE RIESGOS'!$AP607="Muy Alta",'MAPA DE RIESGOS'!$AR607="Mayor"),CONCATENATE("R",'MAPA DE RIESGOS'!$H607,"C",'MAPA DE RIESGOS'!$AF607),"")</f>
        <v/>
      </c>
      <c r="CB38" s="357" t="str">
        <f>IF(AND('MAPA DE RIESGOS'!$AP608="Muy Alta",'MAPA DE RIESGOS'!$AR608="Mayor"),CONCATENATE("R",'MAPA DE RIESGOS'!$H608,"C",'MAPA DE RIESGOS'!$AF608),"")</f>
        <v/>
      </c>
      <c r="CC38" s="358" t="str">
        <f>IF(AND('MAPA DE RIESGOS'!$AP609="Muy Alta",'MAPA DE RIESGOS'!$AR609="Mayor"),CONCATENATE("R",'MAPA DE RIESGOS'!$H609,"C",'MAPA DE RIESGOS'!$AF609),"")</f>
        <v/>
      </c>
      <c r="CD38" s="359" t="str">
        <f>IF(AND('MAPA DE RIESGOS'!$AP592="Muy Alta",'MAPA DE RIESGOS'!$AR592="Catastrófico"),CONCATENATE("R",'MAPA DE RIESGOS'!$H592,"C",'MAPA DE RIESGOS'!$AF592),"")</f>
        <v/>
      </c>
      <c r="CE38" s="359" t="str">
        <f>IF(AND('MAPA DE RIESGOS'!$AP593="Muy Alta",'MAPA DE RIESGOS'!$AR593="Catastrófico"),CONCATENATE("R",'MAPA DE RIESGOS'!$H593,"C",'MAPA DE RIESGOS'!$AF593),"")</f>
        <v/>
      </c>
      <c r="CF38" s="359" t="str">
        <f>IF(AND('MAPA DE RIESGOS'!$AP594="Muy Alta",'MAPA DE RIESGOS'!$AR594="Catastrófico"),CONCATENATE("R",'MAPA DE RIESGOS'!$H594,"C",'MAPA DE RIESGOS'!$AF594),"")</f>
        <v/>
      </c>
      <c r="CG38" s="359" t="str">
        <f>IF(AND('MAPA DE RIESGOS'!$AP595="Muy Alta",'MAPA DE RIESGOS'!$AR595="Catastrófico"),CONCATENATE("R",'MAPA DE RIESGOS'!$H595,"C",'MAPA DE RIESGOS'!$AF595),"")</f>
        <v/>
      </c>
      <c r="CH38" s="359" t="str">
        <f>IF(AND('MAPA DE RIESGOS'!$AP596="Muy Alta",'MAPA DE RIESGOS'!$AR596="Catastrófico"),CONCATENATE("R",'MAPA DE RIESGOS'!$H596,"C",'MAPA DE RIESGOS'!$AF596),"")</f>
        <v/>
      </c>
      <c r="CI38" s="359" t="str">
        <f>IF(AND('MAPA DE RIESGOS'!$AP597="Muy Alta",'MAPA DE RIESGOS'!$AR597="Catastrófico"),CONCATENATE("R",'MAPA DE RIESGOS'!$H597,"C",'MAPA DE RIESGOS'!$AF597),"")</f>
        <v/>
      </c>
      <c r="CJ38" s="359" t="str">
        <f>IF(AND('MAPA DE RIESGOS'!$AP598="Muy Alta",'MAPA DE RIESGOS'!$AR598="Catastrófico"),CONCATENATE("R",'MAPA DE RIESGOS'!$H598,"C",'MAPA DE RIESGOS'!$AF598),"")</f>
        <v/>
      </c>
      <c r="CK38" s="359" t="str">
        <f>IF(AND('MAPA DE RIESGOS'!$AP599="Muy Alta",'MAPA DE RIESGOS'!$AR599="Catastrófico"),CONCATENATE("R",'MAPA DE RIESGOS'!$H599,"C",'MAPA DE RIESGOS'!$AF599),"")</f>
        <v/>
      </c>
      <c r="CL38" s="359" t="str">
        <f>IF(AND('MAPA DE RIESGOS'!$AP600="Muy Alta",'MAPA DE RIESGOS'!$AR600="Catastrófico"),CONCATENATE("R",'MAPA DE RIESGOS'!$H600,"C",'MAPA DE RIESGOS'!$AF600),"")</f>
        <v/>
      </c>
      <c r="CM38" s="359" t="str">
        <f>IF(AND('MAPA DE RIESGOS'!$AP601="Muy Alta",'MAPA DE RIESGOS'!$AR601="Catastrófico"),CONCATENATE("R",'MAPA DE RIESGOS'!$H601,"C",'MAPA DE RIESGOS'!$AF601),"")</f>
        <v/>
      </c>
      <c r="CN38" s="359" t="str">
        <f>IF(AND('MAPA DE RIESGOS'!$AP602="Muy Alta",'MAPA DE RIESGOS'!$AR602="Catastrófico"),CONCATENATE("R",'MAPA DE RIESGOS'!$H602,"C",'MAPA DE RIESGOS'!$AF602),"")</f>
        <v/>
      </c>
      <c r="CO38" s="359" t="str">
        <f>IF(AND('MAPA DE RIESGOS'!$AP603="Muy Alta",'MAPA DE RIESGOS'!$AR603="Catastrófico"),CONCATENATE("R",'MAPA DE RIESGOS'!$H603,"C",'MAPA DE RIESGOS'!$AF603),"")</f>
        <v/>
      </c>
      <c r="CP38" s="359" t="str">
        <f>IF(AND('MAPA DE RIESGOS'!$AP604="Muy Alta",'MAPA DE RIESGOS'!$AR604="Catastrófico"),CONCATENATE("R",'MAPA DE RIESGOS'!$H604,"C",'MAPA DE RIESGOS'!$AF604),"")</f>
        <v/>
      </c>
      <c r="CQ38" s="359" t="str">
        <f>IF(AND('MAPA DE RIESGOS'!$AP605="Muy Alta",'MAPA DE RIESGOS'!$AR605="Catastrófico"),CONCATENATE("R",'MAPA DE RIESGOS'!$H605,"C",'MAPA DE RIESGOS'!$AF605),"")</f>
        <v/>
      </c>
      <c r="CR38" s="359" t="str">
        <f>IF(AND('MAPA DE RIESGOS'!$AP606="Muy Alta",'MAPA DE RIESGOS'!$AR606="Catastrófico"),CONCATENATE("R",'MAPA DE RIESGOS'!$H606,"C",'MAPA DE RIESGOS'!$AF606),"")</f>
        <v/>
      </c>
      <c r="CS38" s="359" t="str">
        <f>IF(AND('MAPA DE RIESGOS'!$AP607="Muy Alta",'MAPA DE RIESGOS'!$AR607="Catastrófico"),CONCATENATE("R",'MAPA DE RIESGOS'!$H607,"C",'MAPA DE RIESGOS'!$AF607),"")</f>
        <v/>
      </c>
      <c r="CT38" s="359" t="str">
        <f>IF(AND('MAPA DE RIESGOS'!$AP608="Muy Alta",'MAPA DE RIESGOS'!$AR608="Catastrófico"),CONCATENATE("R",'MAPA DE RIESGOS'!$H608,"C",'MAPA DE RIESGOS'!$AF608),"")</f>
        <v/>
      </c>
      <c r="CU38" s="360" t="str">
        <f>IF(AND('MAPA DE RIESGOS'!$AP609="Muy Alta",'MAPA DE RIESGOS'!$AR609="Catastrófico"),CONCATENATE("R",'MAPA DE RIESGOS'!$H609,"C",'MAPA DE RIESGOS'!$AF609),"")</f>
        <v/>
      </c>
      <c r="CV38" s="67"/>
      <c r="CW38" s="750"/>
      <c r="CX38" s="751"/>
      <c r="CY38" s="751"/>
      <c r="CZ38" s="751"/>
      <c r="DA38" s="751"/>
      <c r="DB38" s="752"/>
    </row>
    <row r="39" spans="2:106" ht="32.5" customHeight="1" thickBot="1">
      <c r="B39" s="770"/>
      <c r="C39" s="770"/>
      <c r="D39" s="771"/>
      <c r="E39" s="744"/>
      <c r="F39" s="745"/>
      <c r="G39" s="745"/>
      <c r="H39" s="745"/>
      <c r="I39" s="746"/>
      <c r="J39" s="356" t="str">
        <f>IF(AND('MAPA DE RIESGOS'!$AP610="Muy Alta",'MAPA DE RIESGOS'!$AR610="Leve"),CONCATENATE("R",'MAPA DE RIESGOS'!$H610,"C",'MAPA DE RIESGOS'!$AF610),"")</f>
        <v/>
      </c>
      <c r="K39" s="357" t="str">
        <f>IF(AND('MAPA DE RIESGOS'!$AP611="Muy Alta",'MAPA DE RIESGOS'!$AR611="Leve"),CONCATENATE("R",'MAPA DE RIESGOS'!$H611,"C",'MAPA DE RIESGOS'!$AF611),"")</f>
        <v/>
      </c>
      <c r="L39" s="357" t="str">
        <f>IF(AND('MAPA DE RIESGOS'!$AP612="Muy Alta",'MAPA DE RIESGOS'!$AR612="Leve"),CONCATENATE("R",'MAPA DE RIESGOS'!$H612,"C",'MAPA DE RIESGOS'!$AF612),"")</f>
        <v/>
      </c>
      <c r="M39" s="357" t="str">
        <f>IF(AND('MAPA DE RIESGOS'!$AP613="Muy Alta",'MAPA DE RIESGOS'!$AR613="Leve"),CONCATENATE("R",'MAPA DE RIESGOS'!$H613,"C",'MAPA DE RIESGOS'!$AF613),"")</f>
        <v/>
      </c>
      <c r="N39" s="357" t="str">
        <f>IF(AND('MAPA DE RIESGOS'!$AP614="Muy Alta",'MAPA DE RIESGOS'!$AR614="Leve"),CONCATENATE("R",'MAPA DE RIESGOS'!$H614,"C",'MAPA DE RIESGOS'!$AF614),"")</f>
        <v/>
      </c>
      <c r="O39" s="357" t="str">
        <f>IF(AND('MAPA DE RIESGOS'!$AP615="Muy Alta",'MAPA DE RIESGOS'!$AR615="Leve"),CONCATENATE("R",'MAPA DE RIESGOS'!$H615,"C",'MAPA DE RIESGOS'!$AF615),"")</f>
        <v/>
      </c>
      <c r="P39" s="357"/>
      <c r="Q39" s="357"/>
      <c r="R39" s="357"/>
      <c r="S39" s="357"/>
      <c r="T39" s="357"/>
      <c r="U39" s="357"/>
      <c r="V39" s="357"/>
      <c r="W39" s="357"/>
      <c r="X39" s="357"/>
      <c r="Y39" s="357"/>
      <c r="Z39" s="357"/>
      <c r="AA39" s="358"/>
      <c r="AB39" s="361" t="str">
        <f>IF(AND('MAPA DE RIESGOS'!$AP610="Muy Alta",'MAPA DE RIESGOS'!$AR610="Menor"),CONCATENATE("R",'MAPA DE RIESGOS'!$H610,"C",'MAPA DE RIESGOS'!$AF610),"")</f>
        <v/>
      </c>
      <c r="AC39" s="362" t="str">
        <f>IF(AND('MAPA DE RIESGOS'!$AP611="Muy Alta",'MAPA DE RIESGOS'!$AR611="Menor"),CONCATENATE("R",'MAPA DE RIESGOS'!$H611,"C",'MAPA DE RIESGOS'!$AF611),"")</f>
        <v/>
      </c>
      <c r="AD39" s="362" t="str">
        <f>IF(AND('MAPA DE RIESGOS'!$AP612="Muy Alta",'MAPA DE RIESGOS'!$AR612="Menor"),CONCATENATE("R",'MAPA DE RIESGOS'!$H612,"C",'MAPA DE RIESGOS'!$AF612),"")</f>
        <v/>
      </c>
      <c r="AE39" s="362" t="str">
        <f>IF(AND('MAPA DE RIESGOS'!$AP613="Muy Alta",'MAPA DE RIESGOS'!$AR613="Menor"),CONCATENATE("R",'MAPA DE RIESGOS'!$H613,"C",'MAPA DE RIESGOS'!$AF613),"")</f>
        <v/>
      </c>
      <c r="AF39" s="362" t="str">
        <f>IF(AND('MAPA DE RIESGOS'!$AP614="Muy Alta",'MAPA DE RIESGOS'!$AR614="Menor"),CONCATENATE("R",'MAPA DE RIESGOS'!$H614,"C",'MAPA DE RIESGOS'!$AF614),"")</f>
        <v/>
      </c>
      <c r="AG39" s="362" t="str">
        <f>IF(AND('MAPA DE RIESGOS'!$AP615="Muy Alta",'MAPA DE RIESGOS'!$AR615="Menor"),CONCATENATE("R",'MAPA DE RIESGOS'!$H615,"C",'MAPA DE RIESGOS'!$AF615),"")</f>
        <v/>
      </c>
      <c r="AH39" s="362"/>
      <c r="AI39" s="362"/>
      <c r="AJ39" s="362"/>
      <c r="AK39" s="362"/>
      <c r="AL39" s="362"/>
      <c r="AM39" s="362"/>
      <c r="AN39" s="362"/>
      <c r="AO39" s="362"/>
      <c r="AP39" s="362"/>
      <c r="AQ39" s="362"/>
      <c r="AR39" s="362"/>
      <c r="AS39" s="363"/>
      <c r="AT39" s="361" t="str">
        <f>IF(AND('MAPA DE RIESGOS'!$AP610="Muy Alta",'MAPA DE RIESGOS'!$AR610="Moderado"),CONCATENATE("R",'MAPA DE RIESGOS'!$H610,"C",'MAPA DE RIESGOS'!$AF610),"")</f>
        <v/>
      </c>
      <c r="AU39" s="362" t="str">
        <f>IF(AND('MAPA DE RIESGOS'!$AP611="Muy Alta",'MAPA DE RIESGOS'!$AR611="Moderado"),CONCATENATE("R",'MAPA DE RIESGOS'!$H611,"C",'MAPA DE RIESGOS'!$AF611),"")</f>
        <v/>
      </c>
      <c r="AV39" s="362" t="str">
        <f>IF(AND('MAPA DE RIESGOS'!$AP612="Muy Alta",'MAPA DE RIESGOS'!$AR612="Moderado"),CONCATENATE("R",'MAPA DE RIESGOS'!$H612,"C",'MAPA DE RIESGOS'!$AF612),"")</f>
        <v/>
      </c>
      <c r="AW39" s="362" t="str">
        <f>IF(AND('MAPA DE RIESGOS'!$AP613="Muy Alta",'MAPA DE RIESGOS'!$AR613="Moderado"),CONCATENATE("R",'MAPA DE RIESGOS'!$H613,"C",'MAPA DE RIESGOS'!$AF613),"")</f>
        <v/>
      </c>
      <c r="AX39" s="362" t="str">
        <f>IF(AND('MAPA DE RIESGOS'!$AP614="Muy Alta",'MAPA DE RIESGOS'!$AR614="Moderado"),CONCATENATE("R",'MAPA DE RIESGOS'!$H614,"C",'MAPA DE RIESGOS'!$AF614),"")</f>
        <v/>
      </c>
      <c r="AY39" s="362" t="str">
        <f>IF(AND('MAPA DE RIESGOS'!$AP615="Muy Alta",'MAPA DE RIESGOS'!$AR615="Moderado"),CONCATENATE("R",'MAPA DE RIESGOS'!$H615,"C",'MAPA DE RIESGOS'!$AF615),"")</f>
        <v/>
      </c>
      <c r="AZ39" s="362"/>
      <c r="BA39" s="362"/>
      <c r="BB39" s="362"/>
      <c r="BC39" s="362"/>
      <c r="BD39" s="362"/>
      <c r="BE39" s="362"/>
      <c r="BF39" s="362"/>
      <c r="BG39" s="362"/>
      <c r="BH39" s="362"/>
      <c r="BI39" s="362"/>
      <c r="BJ39" s="362"/>
      <c r="BK39" s="363"/>
      <c r="BL39" s="361" t="str">
        <f>IF(AND('MAPA DE RIESGOS'!$AP610="Muy Alta",'MAPA DE RIESGOS'!$AR610="Mayor"),CONCATENATE("R",'MAPA DE RIESGOS'!$H610,"C",'MAPA DE RIESGOS'!$AF610),"")</f>
        <v/>
      </c>
      <c r="BM39" s="362" t="str">
        <f>IF(AND('MAPA DE RIESGOS'!$AP611="Muy Alta",'MAPA DE RIESGOS'!$AR611="Mayor"),CONCATENATE("R",'MAPA DE RIESGOS'!$H611,"C",'MAPA DE RIESGOS'!$AF611),"")</f>
        <v/>
      </c>
      <c r="BN39" s="362" t="str">
        <f>IF(AND('MAPA DE RIESGOS'!$AP612="Muy Alta",'MAPA DE RIESGOS'!$AR612="Mayor"),CONCATENATE("R",'MAPA DE RIESGOS'!$H612,"C",'MAPA DE RIESGOS'!$AF612),"")</f>
        <v/>
      </c>
      <c r="BO39" s="362" t="str">
        <f>IF(AND('MAPA DE RIESGOS'!$AP613="Muy Alta",'MAPA DE RIESGOS'!$AR613="Mayor"),CONCATENATE("R",'MAPA DE RIESGOS'!$H613,"C",'MAPA DE RIESGOS'!$AF613),"")</f>
        <v/>
      </c>
      <c r="BP39" s="362" t="str">
        <f>IF(AND('MAPA DE RIESGOS'!$AP614="Muy Alta",'MAPA DE RIESGOS'!$AR614="Mayor"),CONCATENATE("R",'MAPA DE RIESGOS'!$H614,"C",'MAPA DE RIESGOS'!$AF614),"")</f>
        <v/>
      </c>
      <c r="BQ39" s="362" t="str">
        <f>IF(AND('MAPA DE RIESGOS'!$AP615="Muy Alta",'MAPA DE RIESGOS'!$AR615="Mayor"),CONCATENATE("R",'MAPA DE RIESGOS'!$H615,"C",'MAPA DE RIESGOS'!$AF615),"")</f>
        <v/>
      </c>
      <c r="BR39" s="362"/>
      <c r="BS39" s="362"/>
      <c r="BT39" s="362"/>
      <c r="BU39" s="362"/>
      <c r="BV39" s="362"/>
      <c r="BW39" s="362"/>
      <c r="BX39" s="362"/>
      <c r="BY39" s="362"/>
      <c r="BZ39" s="362"/>
      <c r="CA39" s="362"/>
      <c r="CB39" s="362"/>
      <c r="CC39" s="363"/>
      <c r="CD39" s="364" t="str">
        <f>IF(AND('MAPA DE RIESGOS'!$AP610="Muy Alta",'MAPA DE RIESGOS'!$AR610="Catastrófico"),CONCATENATE("R",'MAPA DE RIESGOS'!$H610,"C",'MAPA DE RIESGOS'!$AF610),"")</f>
        <v/>
      </c>
      <c r="CE39" s="364" t="str">
        <f>IF(AND('MAPA DE RIESGOS'!$AP611="Muy Alta",'MAPA DE RIESGOS'!$AR611="Catastrófico"),CONCATENATE("R",'MAPA DE RIESGOS'!$H611,"C",'MAPA DE RIESGOS'!$AF611),"")</f>
        <v/>
      </c>
      <c r="CF39" s="364" t="str">
        <f>IF(AND('MAPA DE RIESGOS'!$AP612="Muy Alta",'MAPA DE RIESGOS'!$AR612="Catastrófico"),CONCATENATE("R",'MAPA DE RIESGOS'!$H612,"C",'MAPA DE RIESGOS'!$AF612),"")</f>
        <v/>
      </c>
      <c r="CG39" s="364" t="str">
        <f>IF(AND('MAPA DE RIESGOS'!$AP613="Muy Alta",'MAPA DE RIESGOS'!$AR613="Catastrófico"),CONCATENATE("R",'MAPA DE RIESGOS'!$H613,"C",'MAPA DE RIESGOS'!$AF613),"")</f>
        <v/>
      </c>
      <c r="CH39" s="364" t="str">
        <f>IF(AND('MAPA DE RIESGOS'!$AP614="Muy Alta",'MAPA DE RIESGOS'!$AR614="Catastrófico"),CONCATENATE("R",'MAPA DE RIESGOS'!$H614,"C",'MAPA DE RIESGOS'!$AF614),"")</f>
        <v/>
      </c>
      <c r="CI39" s="364" t="str">
        <f>IF(AND('MAPA DE RIESGOS'!$AP615="Muy Alta",'MAPA DE RIESGOS'!$AR615="Catastrófico"),CONCATENATE("R",'MAPA DE RIESGOS'!$H615,"C",'MAPA DE RIESGOS'!$AF615),"")</f>
        <v/>
      </c>
      <c r="CJ39" s="364"/>
      <c r="CK39" s="364"/>
      <c r="CL39" s="364"/>
      <c r="CM39" s="364"/>
      <c r="CN39" s="364"/>
      <c r="CO39" s="364"/>
      <c r="CP39" s="364"/>
      <c r="CQ39" s="364"/>
      <c r="CR39" s="364"/>
      <c r="CS39" s="364"/>
      <c r="CT39" s="364"/>
      <c r="CU39" s="365"/>
      <c r="CV39" s="67"/>
      <c r="CW39" s="753"/>
      <c r="CX39" s="754"/>
      <c r="CY39" s="754"/>
      <c r="CZ39" s="754"/>
      <c r="DA39" s="754"/>
      <c r="DB39" s="755"/>
    </row>
    <row r="40" spans="2:106" ht="32.5" customHeight="1">
      <c r="B40" s="770"/>
      <c r="C40" s="770"/>
      <c r="D40" s="771"/>
      <c r="E40" s="738" t="s">
        <v>280</v>
      </c>
      <c r="F40" s="739"/>
      <c r="G40" s="739"/>
      <c r="H40" s="739"/>
      <c r="I40" s="739"/>
      <c r="J40" s="366" t="str">
        <f>IF(AND('MAPA DE RIESGOS'!$AP44="Alta",'MAPA DE RIESGOS'!$AR44="Leve"),CONCATENATE("R",'MAPA DE RIESGOS'!$H44,"C",'MAPA DE RIESGOS'!$AF44),"")</f>
        <v/>
      </c>
      <c r="K40" s="367" t="str">
        <f>IF(AND('MAPA DE RIESGOS'!$AP45="Alta",'MAPA DE RIESGOS'!$AR45="Leve"),CONCATENATE("R",'MAPA DE RIESGOS'!$H45,"C",'MAPA DE RIESGOS'!$AF45),"")</f>
        <v/>
      </c>
      <c r="L40" s="367" t="str">
        <f>IF(AND('MAPA DE RIESGOS'!$AP46="Alta",'MAPA DE RIESGOS'!$AR46="Leve"),CONCATENATE("R",'MAPA DE RIESGOS'!$H46,"C",'MAPA DE RIESGOS'!$AF46),"")</f>
        <v/>
      </c>
      <c r="M40" s="367" t="str">
        <f>IF(AND('MAPA DE RIESGOS'!$AP47="Alta",'MAPA DE RIESGOS'!$AR47="Leve"),CONCATENATE("R",'MAPA DE RIESGOS'!$H47,"C",'MAPA DE RIESGOS'!$AF47),"")</f>
        <v/>
      </c>
      <c r="N40" s="367" t="str">
        <f>IF(AND('MAPA DE RIESGOS'!$AP48="Alta",'MAPA DE RIESGOS'!$AR48="Leve"),CONCATENATE("R",'MAPA DE RIESGOS'!$H48,"C",'MAPA DE RIESGOS'!$AF48),"")</f>
        <v/>
      </c>
      <c r="O40" s="367" t="str">
        <f>IF(AND('MAPA DE RIESGOS'!$AP49="Alta",'MAPA DE RIESGOS'!$AR49="Leve"),CONCATENATE("R",'MAPA DE RIESGOS'!$H49,"C",'MAPA DE RIESGOS'!$AF49),"")</f>
        <v/>
      </c>
      <c r="P40" s="367" t="str">
        <f>IF(AND('MAPA DE RIESGOS'!$AP50="Alta",'MAPA DE RIESGOS'!$AR50="Leve"),CONCATENATE("R",'MAPA DE RIESGOS'!$H50,"C",'MAPA DE RIESGOS'!$AF50),"")</f>
        <v/>
      </c>
      <c r="Q40" s="367" t="str">
        <f>IF(AND('MAPA DE RIESGOS'!$AP51="Alta",'MAPA DE RIESGOS'!$AR51="Leve"),CONCATENATE("R",'MAPA DE RIESGOS'!$H51,"C",'MAPA DE RIESGOS'!$AF51),"")</f>
        <v/>
      </c>
      <c r="R40" s="367" t="str">
        <f>IF(AND('MAPA DE RIESGOS'!$AP52="Alta",'MAPA DE RIESGOS'!$AR52="Leve"),CONCATENATE("R",'MAPA DE RIESGOS'!$H52,"C",'MAPA DE RIESGOS'!$AF52),"")</f>
        <v/>
      </c>
      <c r="S40" s="367" t="str">
        <f>IF(AND('MAPA DE RIESGOS'!$AP53="Alta",'MAPA DE RIESGOS'!$AR53="Leve"),CONCATENATE("R",'MAPA DE RIESGOS'!$H53,"C",'MAPA DE RIESGOS'!$AF53),"")</f>
        <v/>
      </c>
      <c r="T40" s="367" t="str">
        <f>IF(AND('MAPA DE RIESGOS'!$AP54="Alta",'MAPA DE RIESGOS'!$AR54="Leve"),CONCATENATE("R",'MAPA DE RIESGOS'!$H54,"C",'MAPA DE RIESGOS'!$AF54),"")</f>
        <v/>
      </c>
      <c r="U40" s="367" t="str">
        <f>IF(AND('MAPA DE RIESGOS'!$AP55="Alta",'MAPA DE RIESGOS'!$AR55="Leve"),CONCATENATE("R",'MAPA DE RIESGOS'!$H55,"C",'MAPA DE RIESGOS'!$AF55),"")</f>
        <v/>
      </c>
      <c r="V40" s="367" t="str">
        <f>IF(AND('MAPA DE RIESGOS'!$AP56="Alta",'MAPA DE RIESGOS'!$AR56="Leve"),CONCATENATE("R",'MAPA DE RIESGOS'!$H56,"C",'MAPA DE RIESGOS'!$AF56),"")</f>
        <v/>
      </c>
      <c r="W40" s="367" t="str">
        <f>IF(AND('MAPA DE RIESGOS'!$AP57="Alta",'MAPA DE RIESGOS'!$AR57="Leve"),CONCATENATE("R",'MAPA DE RIESGOS'!$H57,"C",'MAPA DE RIESGOS'!$AF57),"")</f>
        <v/>
      </c>
      <c r="X40" s="367" t="str">
        <f>IF(AND('MAPA DE RIESGOS'!$AP58="Alta",'MAPA DE RIESGOS'!$AR58="Leve"),CONCATENATE("R",'MAPA DE RIESGOS'!$H58,"C",'MAPA DE RIESGOS'!$AF58),"")</f>
        <v/>
      </c>
      <c r="Y40" s="367" t="str">
        <f>IF(AND('MAPA DE RIESGOS'!$AP59="Alta",'MAPA DE RIESGOS'!$AR59="Leve"),CONCATENATE("R",'MAPA DE RIESGOS'!$H59,"C",'MAPA DE RIESGOS'!$AF59),"")</f>
        <v/>
      </c>
      <c r="Z40" s="367" t="str">
        <f>IF(AND('MAPA DE RIESGOS'!$AP60="Alta",'MAPA DE RIESGOS'!$AR60="Leve"),CONCATENATE("R",'MAPA DE RIESGOS'!$H60,"C",'MAPA DE RIESGOS'!$AF60),"")</f>
        <v/>
      </c>
      <c r="AA40" s="367" t="str">
        <f>IF(AND('MAPA DE RIESGOS'!$AP61="Alta",'MAPA DE RIESGOS'!$AR61="Leve"),CONCATENATE("R",'MAPA DE RIESGOS'!$H61,"C",'MAPA DE RIESGOS'!$AF61),"")</f>
        <v/>
      </c>
      <c r="AB40" s="366" t="str">
        <f>IF(AND('MAPA DE RIESGOS'!$AP44="Alta",'MAPA DE RIESGOS'!$AR44="Menor"),CONCATENATE("R",'MAPA DE RIESGOS'!$H44,"C",'MAPA DE RIESGOS'!$AF44),"")</f>
        <v/>
      </c>
      <c r="AC40" s="367" t="str">
        <f>IF(AND('MAPA DE RIESGOS'!$AP45="Alta",'MAPA DE RIESGOS'!$AR45="Menor"),CONCATENATE("R",'MAPA DE RIESGOS'!$H45,"C",'MAPA DE RIESGOS'!$AF45),"")</f>
        <v/>
      </c>
      <c r="AD40" s="367" t="str">
        <f>IF(AND('MAPA DE RIESGOS'!$AP46="Alta",'MAPA DE RIESGOS'!$AR46="Menor"),CONCATENATE("R",'MAPA DE RIESGOS'!$H46,"C",'MAPA DE RIESGOS'!$AF46),"")</f>
        <v/>
      </c>
      <c r="AE40" s="367" t="str">
        <f>IF(AND('MAPA DE RIESGOS'!$AP47="Alta",'MAPA DE RIESGOS'!$AR47="Menor"),CONCATENATE("R",'MAPA DE RIESGOS'!$H47,"C",'MAPA DE RIESGOS'!$AF47),"")</f>
        <v/>
      </c>
      <c r="AF40" s="367" t="str">
        <f>IF(AND('MAPA DE RIESGOS'!$AP48="Alta",'MAPA DE RIESGOS'!$AR48="Menor"),CONCATENATE("R",'MAPA DE RIESGOS'!$H48,"C",'MAPA DE RIESGOS'!$AF48),"")</f>
        <v/>
      </c>
      <c r="AG40" s="367" t="str">
        <f>IF(AND('MAPA DE RIESGOS'!$AP49="Alta",'MAPA DE RIESGOS'!$AR49="Menor"),CONCATENATE("R",'MAPA DE RIESGOS'!$H49,"C",'MAPA DE RIESGOS'!$AF49),"")</f>
        <v/>
      </c>
      <c r="AH40" s="367" t="str">
        <f>IF(AND('MAPA DE RIESGOS'!$AP50="Alta",'MAPA DE RIESGOS'!$AR50="Menor"),CONCATENATE("R",'MAPA DE RIESGOS'!$H50,"C",'MAPA DE RIESGOS'!$AF50),"")</f>
        <v/>
      </c>
      <c r="AI40" s="367" t="str">
        <f>IF(AND('MAPA DE RIESGOS'!$AP51="Alta",'MAPA DE RIESGOS'!$AR51="Menor"),CONCATENATE("R",'MAPA DE RIESGOS'!$H51,"C",'MAPA DE RIESGOS'!$AF51),"")</f>
        <v/>
      </c>
      <c r="AJ40" s="367" t="str">
        <f>IF(AND('MAPA DE RIESGOS'!$AP52="Alta",'MAPA DE RIESGOS'!$AR52="Menor"),CONCATENATE("R",'MAPA DE RIESGOS'!$H52,"C",'MAPA DE RIESGOS'!$AF52),"")</f>
        <v/>
      </c>
      <c r="AK40" s="367" t="str">
        <f>IF(AND('MAPA DE RIESGOS'!$AP53="Alta",'MAPA DE RIESGOS'!$AR53="Menor"),CONCATENATE("R",'MAPA DE RIESGOS'!$H53,"C",'MAPA DE RIESGOS'!$AF53),"")</f>
        <v/>
      </c>
      <c r="AL40" s="367" t="str">
        <f>IF(AND('MAPA DE RIESGOS'!$AP54="Alta",'MAPA DE RIESGOS'!$AR54="Menor"),CONCATENATE("R",'MAPA DE RIESGOS'!$H54,"C",'MAPA DE RIESGOS'!$AF54),"")</f>
        <v/>
      </c>
      <c r="AM40" s="367" t="str">
        <f>IF(AND('MAPA DE RIESGOS'!$AP55="Alta",'MAPA DE RIESGOS'!$AR55="Menor"),CONCATENATE("R",'MAPA DE RIESGOS'!$H55,"C",'MAPA DE RIESGOS'!$AF55),"")</f>
        <v/>
      </c>
      <c r="AN40" s="367" t="str">
        <f>IF(AND('MAPA DE RIESGOS'!$AP56="Alta",'MAPA DE RIESGOS'!$AR56="Menor"),CONCATENATE("R",'MAPA DE RIESGOS'!$H56,"C",'MAPA DE RIESGOS'!$AF56),"")</f>
        <v/>
      </c>
      <c r="AO40" s="367" t="str">
        <f>IF(AND('MAPA DE RIESGOS'!$AP57="Alta",'MAPA DE RIESGOS'!$AR57="Menor"),CONCATENATE("R",'MAPA DE RIESGOS'!$H57,"C",'MAPA DE RIESGOS'!$AF57),"")</f>
        <v/>
      </c>
      <c r="AP40" s="367" t="str">
        <f>IF(AND('MAPA DE RIESGOS'!$AP58="Alta",'MAPA DE RIESGOS'!$AR58="Menor"),CONCATENATE("R",'MAPA DE RIESGOS'!$H58,"C",'MAPA DE RIESGOS'!$AF58),"")</f>
        <v/>
      </c>
      <c r="AQ40" s="367" t="str">
        <f>IF(AND('MAPA DE RIESGOS'!$AP59="Alta",'MAPA DE RIESGOS'!$AR59="Menor"),CONCATENATE("R",'MAPA DE RIESGOS'!$H59,"C",'MAPA DE RIESGOS'!$AF59),"")</f>
        <v/>
      </c>
      <c r="AR40" s="367" t="str">
        <f>IF(AND('MAPA DE RIESGOS'!$AP60="Alta",'MAPA DE RIESGOS'!$AR60="Menor"),CONCATENATE("R",'MAPA DE RIESGOS'!$H60,"C",'MAPA DE RIESGOS'!$AF60),"")</f>
        <v/>
      </c>
      <c r="AS40" s="368" t="str">
        <f>IF(AND('MAPA DE RIESGOS'!$AP61="Alta",'MAPA DE RIESGOS'!$AR61="Menor"),CONCATENATE("R",'MAPA DE RIESGOS'!$H61,"C",'MAPA DE RIESGOS'!$AF61),"")</f>
        <v/>
      </c>
      <c r="AT40" s="352" t="str">
        <f>IF(AND('MAPA DE RIESGOS'!$AP44="Alta",'MAPA DE RIESGOS'!$AR44="Moderado"),CONCATENATE("R",'MAPA DE RIESGOS'!$H44,"C",'MAPA DE RIESGOS'!$AF44),"")</f>
        <v/>
      </c>
      <c r="AU40" s="352" t="str">
        <f>IF(AND('MAPA DE RIESGOS'!$AP45="Alta",'MAPA DE RIESGOS'!$AR45="Moderado"),CONCATENATE("R",'MAPA DE RIESGOS'!$H45,"C",'MAPA DE RIESGOS'!$AF45),"")</f>
        <v/>
      </c>
      <c r="AV40" s="352" t="str">
        <f>IF(AND('MAPA DE RIESGOS'!$AP46="Alta",'MAPA DE RIESGOS'!$AR46="Moderado"),CONCATENATE("R",'MAPA DE RIESGOS'!$H46,"C",'MAPA DE RIESGOS'!$AF46),"")</f>
        <v/>
      </c>
      <c r="AW40" s="352" t="str">
        <f>IF(AND('MAPA DE RIESGOS'!$AP47="Alta",'MAPA DE RIESGOS'!$AR47="Moderado"),CONCATENATE("R",'MAPA DE RIESGOS'!$H47,"C",'MAPA DE RIESGOS'!$AF47),"")</f>
        <v/>
      </c>
      <c r="AX40" s="352" t="str">
        <f>IF(AND('MAPA DE RIESGOS'!$AP48="Alta",'MAPA DE RIESGOS'!$AR48="Moderado"),CONCATENATE("R",'MAPA DE RIESGOS'!$H48,"C",'MAPA DE RIESGOS'!$AF48),"")</f>
        <v/>
      </c>
      <c r="AY40" s="352" t="str">
        <f>IF(AND('MAPA DE RIESGOS'!$AP49="Alta",'MAPA DE RIESGOS'!$AR49="Moderado"),CONCATENATE("R",'MAPA DE RIESGOS'!$H49,"C",'MAPA DE RIESGOS'!$AF49),"")</f>
        <v/>
      </c>
      <c r="AZ40" s="352" t="str">
        <f>IF(AND('MAPA DE RIESGOS'!$AP50="Alta",'MAPA DE RIESGOS'!$AR50="Moderado"),CONCATENATE("R",'MAPA DE RIESGOS'!$H50,"C",'MAPA DE RIESGOS'!$AF50),"")</f>
        <v/>
      </c>
      <c r="BA40" s="352" t="str">
        <f>IF(AND('MAPA DE RIESGOS'!$AP51="Alta",'MAPA DE RIESGOS'!$AR51="Moderado"),CONCATENATE("R",'MAPA DE RIESGOS'!$H51,"C",'MAPA DE RIESGOS'!$AF51),"")</f>
        <v/>
      </c>
      <c r="BB40" s="352" t="str">
        <f>IF(AND('MAPA DE RIESGOS'!$AP52="Alta",'MAPA DE RIESGOS'!$AR52="Moderado"),CONCATENATE("R",'MAPA DE RIESGOS'!$H52,"C",'MAPA DE RIESGOS'!$AF52),"")</f>
        <v/>
      </c>
      <c r="BC40" s="352" t="str">
        <f>IF(AND('MAPA DE RIESGOS'!$AP53="Alta",'MAPA DE RIESGOS'!$AR53="Moderado"),CONCATENATE("R",'MAPA DE RIESGOS'!$H53,"C",'MAPA DE RIESGOS'!$AF53),"")</f>
        <v/>
      </c>
      <c r="BD40" s="352" t="str">
        <f>IF(AND('MAPA DE RIESGOS'!$AP54="Alta",'MAPA DE RIESGOS'!$AR54="Moderado"),CONCATENATE("R",'MAPA DE RIESGOS'!$H54,"C",'MAPA DE RIESGOS'!$AF54),"")</f>
        <v/>
      </c>
      <c r="BE40" s="352" t="str">
        <f>IF(AND('MAPA DE RIESGOS'!$AP55="Alta",'MAPA DE RIESGOS'!$AR55="Moderado"),CONCATENATE("R",'MAPA DE RIESGOS'!$H55,"C",'MAPA DE RIESGOS'!$AF55),"")</f>
        <v/>
      </c>
      <c r="BF40" s="352" t="str">
        <f>IF(AND('MAPA DE RIESGOS'!$AP56="Alta",'MAPA DE RIESGOS'!$AR56="Moderado"),CONCATENATE("R",'MAPA DE RIESGOS'!$H56,"C",'MAPA DE RIESGOS'!$AF56),"")</f>
        <v/>
      </c>
      <c r="BG40" s="352" t="str">
        <f>IF(AND('MAPA DE RIESGOS'!$AP57="Alta",'MAPA DE RIESGOS'!$AR57="Moderado"),CONCATENATE("R",'MAPA DE RIESGOS'!$H57,"C",'MAPA DE RIESGOS'!$AF57),"")</f>
        <v/>
      </c>
      <c r="BH40" s="352" t="str">
        <f>IF(AND('MAPA DE RIESGOS'!$AP58="Alta",'MAPA DE RIESGOS'!$AR58="Moderado"),CONCATENATE("R",'MAPA DE RIESGOS'!$H58,"C",'MAPA DE RIESGOS'!$AF58),"")</f>
        <v/>
      </c>
      <c r="BI40" s="352" t="str">
        <f>IF(AND('MAPA DE RIESGOS'!$AP59="Alta",'MAPA DE RIESGOS'!$AR59="Moderado"),CONCATENATE("R",'MAPA DE RIESGOS'!$H59,"C",'MAPA DE RIESGOS'!$AF59),"")</f>
        <v/>
      </c>
      <c r="BJ40" s="352" t="str">
        <f>IF(AND('MAPA DE RIESGOS'!$AP60="Alta",'MAPA DE RIESGOS'!$AR60="Moderado"),CONCATENATE("R",'MAPA DE RIESGOS'!$H60,"C",'MAPA DE RIESGOS'!$AF60),"")</f>
        <v/>
      </c>
      <c r="BK40" s="353" t="str">
        <f>IF(AND('MAPA DE RIESGOS'!$AP61="Alta",'MAPA DE RIESGOS'!$AR61="Moderado"),CONCATENATE("R",'MAPA DE RIESGOS'!$H61,"C",'MAPA DE RIESGOS'!$AF61),"")</f>
        <v/>
      </c>
      <c r="BL40" s="352" t="str">
        <f>IF(AND('MAPA DE RIESGOS'!$AP44="Alta",'MAPA DE RIESGOS'!$AR44="Mayor"),CONCATENATE("R",'MAPA DE RIESGOS'!$H44,"C",'MAPA DE RIESGOS'!$AF44),"")</f>
        <v/>
      </c>
      <c r="BM40" s="352" t="str">
        <f>IF(AND('MAPA DE RIESGOS'!$AP45="Alta",'MAPA DE RIESGOS'!$AR45="Mayor"),CONCATENATE("R",'MAPA DE RIESGOS'!$H45,"C",'MAPA DE RIESGOS'!$AF45),"")</f>
        <v/>
      </c>
      <c r="BN40" s="352" t="str">
        <f>IF(AND('MAPA DE RIESGOS'!$AP46="Alta",'MAPA DE RIESGOS'!$AR46="Mayor"),CONCATENATE("R",'MAPA DE RIESGOS'!$H46,"C",'MAPA DE RIESGOS'!$AF46),"")</f>
        <v/>
      </c>
      <c r="BO40" s="352" t="str">
        <f>IF(AND('MAPA DE RIESGOS'!$AP47="Alta",'MAPA DE RIESGOS'!$AR47="Mayor"),CONCATENATE("R",'MAPA DE RIESGOS'!$H47,"C",'MAPA DE RIESGOS'!$AF47),"")</f>
        <v/>
      </c>
      <c r="BP40" s="352" t="str">
        <f>IF(AND('MAPA DE RIESGOS'!$AP48="Alta",'MAPA DE RIESGOS'!$AR48="Mayor"),CONCATENATE("R",'MAPA DE RIESGOS'!$H48,"C",'MAPA DE RIESGOS'!$AF48),"")</f>
        <v/>
      </c>
      <c r="BQ40" s="352" t="str">
        <f>IF(AND('MAPA DE RIESGOS'!$AP49="Alta",'MAPA DE RIESGOS'!$AR49="Mayor"),CONCATENATE("R",'MAPA DE RIESGOS'!$H49,"C",'MAPA DE RIESGOS'!$AF49),"")</f>
        <v/>
      </c>
      <c r="BR40" s="352" t="str">
        <f>IF(AND('MAPA DE RIESGOS'!$AP50="Alta",'MAPA DE RIESGOS'!$AR50="Mayor"),CONCATENATE("R",'MAPA DE RIESGOS'!$H50,"C",'MAPA DE RIESGOS'!$AF50),"")</f>
        <v/>
      </c>
      <c r="BS40" s="352" t="str">
        <f>IF(AND('MAPA DE RIESGOS'!$AP51="Alta",'MAPA DE RIESGOS'!$AR51="Mayor"),CONCATENATE("R",'MAPA DE RIESGOS'!$H51,"C",'MAPA DE RIESGOS'!$AF51),"")</f>
        <v/>
      </c>
      <c r="BT40" s="352" t="str">
        <f>IF(AND('MAPA DE RIESGOS'!$AP52="Alta",'MAPA DE RIESGOS'!$AR52="Mayor"),CONCATENATE("R",'MAPA DE RIESGOS'!$H52,"C",'MAPA DE RIESGOS'!$AF52),"")</f>
        <v/>
      </c>
      <c r="BU40" s="352" t="str">
        <f>IF(AND('MAPA DE RIESGOS'!$AP53="Alta",'MAPA DE RIESGOS'!$AR53="Mayor"),CONCATENATE("R",'MAPA DE RIESGOS'!$H53,"C",'MAPA DE RIESGOS'!$AF53),"")</f>
        <v/>
      </c>
      <c r="BV40" s="352" t="str">
        <f>IF(AND('MAPA DE RIESGOS'!$AP54="Alta",'MAPA DE RIESGOS'!$AR54="Mayor"),CONCATENATE("R",'MAPA DE RIESGOS'!$H54,"C",'MAPA DE RIESGOS'!$AF54),"")</f>
        <v/>
      </c>
      <c r="BW40" s="352" t="str">
        <f>IF(AND('MAPA DE RIESGOS'!$AP55="Alta",'MAPA DE RIESGOS'!$AR55="Mayor"),CONCATENATE("R",'MAPA DE RIESGOS'!$H55,"C",'MAPA DE RIESGOS'!$AF55),"")</f>
        <v/>
      </c>
      <c r="BX40" s="352" t="str">
        <f>IF(AND('MAPA DE RIESGOS'!$AP56="Alta",'MAPA DE RIESGOS'!$AR56="Mayor"),CONCATENATE("R",'MAPA DE RIESGOS'!$H56,"C",'MAPA DE RIESGOS'!$AF56),"")</f>
        <v/>
      </c>
      <c r="BY40" s="352" t="str">
        <f>IF(AND('MAPA DE RIESGOS'!$AP57="Alta",'MAPA DE RIESGOS'!$AR57="Mayor"),CONCATENATE("R",'MAPA DE RIESGOS'!$H57,"C",'MAPA DE RIESGOS'!$AF57),"")</f>
        <v/>
      </c>
      <c r="BZ40" s="352" t="str">
        <f>IF(AND('MAPA DE RIESGOS'!$AP58="Alta",'MAPA DE RIESGOS'!$AR58="Mayor"),CONCATENATE("R",'MAPA DE RIESGOS'!$H58,"C",'MAPA DE RIESGOS'!$AF58),"")</f>
        <v/>
      </c>
      <c r="CA40" s="352" t="str">
        <f>IF(AND('MAPA DE RIESGOS'!$AP59="Alta",'MAPA DE RIESGOS'!$AR59="Mayor"),CONCATENATE("R",'MAPA DE RIESGOS'!$H59,"C",'MAPA DE RIESGOS'!$AF59),"")</f>
        <v/>
      </c>
      <c r="CB40" s="352" t="str">
        <f>IF(AND('MAPA DE RIESGOS'!$AP60="Alta",'MAPA DE RIESGOS'!$AR60="Mayor"),CONCATENATE("R",'MAPA DE RIESGOS'!$H60,"C",'MAPA DE RIESGOS'!$AF60),"")</f>
        <v/>
      </c>
      <c r="CC40" s="353" t="str">
        <f>IF(AND('MAPA DE RIESGOS'!$AP61="Alta",'MAPA DE RIESGOS'!$AR61="Mayor"),CONCATENATE("R",'MAPA DE RIESGOS'!$H61,"C",'MAPA DE RIESGOS'!$AF61),"")</f>
        <v/>
      </c>
      <c r="CD40" s="354" t="str">
        <f>IF(AND('MAPA DE RIESGOS'!$AP44="Alta",'MAPA DE RIESGOS'!$AR44="Catastrófico"),CONCATENATE("R",'MAPA DE RIESGOS'!$H44,"C",'MAPA DE RIESGOS'!$AF44),"")</f>
        <v/>
      </c>
      <c r="CE40" s="354" t="str">
        <f>IF(AND('MAPA DE RIESGOS'!$AP45="Alta",'MAPA DE RIESGOS'!$AR45="Catastrófico"),CONCATENATE("R",'MAPA DE RIESGOS'!$H45,"C",'MAPA DE RIESGOS'!$AF45),"")</f>
        <v/>
      </c>
      <c r="CF40" s="354" t="str">
        <f>IF(AND('MAPA DE RIESGOS'!$AP46="Alta",'MAPA DE RIESGOS'!$AR46="Catastrófico"),CONCATENATE("R",'MAPA DE RIESGOS'!$H46,"C",'MAPA DE RIESGOS'!$AF46),"")</f>
        <v/>
      </c>
      <c r="CG40" s="354" t="str">
        <f>IF(AND('MAPA DE RIESGOS'!$AP47="Alta",'MAPA DE RIESGOS'!$AR47="Catastrófico"),CONCATENATE("R",'MAPA DE RIESGOS'!$H47,"C",'MAPA DE RIESGOS'!$AF47),"")</f>
        <v/>
      </c>
      <c r="CH40" s="354" t="str">
        <f>IF(AND('MAPA DE RIESGOS'!$AP48="Alta",'MAPA DE RIESGOS'!$AR48="Catastrófico"),CONCATENATE("R",'MAPA DE RIESGOS'!$H48,"C",'MAPA DE RIESGOS'!$AF48),"")</f>
        <v/>
      </c>
      <c r="CI40" s="354" t="str">
        <f>IF(AND('MAPA DE RIESGOS'!$AP49="Alta",'MAPA DE RIESGOS'!$AR49="Catastrófico"),CONCATENATE("R",'MAPA DE RIESGOS'!$H49,"C",'MAPA DE RIESGOS'!$AF49),"")</f>
        <v/>
      </c>
      <c r="CJ40" s="354" t="str">
        <f>IF(AND('MAPA DE RIESGOS'!$AP50="Alta",'MAPA DE RIESGOS'!$AR50="Catastrófico"),CONCATENATE("R",'MAPA DE RIESGOS'!$H50,"C",'MAPA DE RIESGOS'!$AF50),"")</f>
        <v/>
      </c>
      <c r="CK40" s="354" t="str">
        <f>IF(AND('MAPA DE RIESGOS'!$AP51="Alta",'MAPA DE RIESGOS'!$AR51="Catastrófico"),CONCATENATE("R",'MAPA DE RIESGOS'!$H51,"C",'MAPA DE RIESGOS'!$AF51),"")</f>
        <v/>
      </c>
      <c r="CL40" s="354" t="str">
        <f>IF(AND('MAPA DE RIESGOS'!$AP52="Alta",'MAPA DE RIESGOS'!$AR52="Catastrófico"),CONCATENATE("R",'MAPA DE RIESGOS'!$H52,"C",'MAPA DE RIESGOS'!$AF52),"")</f>
        <v/>
      </c>
      <c r="CM40" s="354" t="str">
        <f>IF(AND('MAPA DE RIESGOS'!$AP53="Alta",'MAPA DE RIESGOS'!$AR53="Catastrófico"),CONCATENATE("R",'MAPA DE RIESGOS'!$H53,"C",'MAPA DE RIESGOS'!$AF53),"")</f>
        <v/>
      </c>
      <c r="CN40" s="354" t="str">
        <f>IF(AND('MAPA DE RIESGOS'!$AP54="Alta",'MAPA DE RIESGOS'!$AR54="Catastrófico"),CONCATENATE("R",'MAPA DE RIESGOS'!$H54,"C",'MAPA DE RIESGOS'!$AF54),"")</f>
        <v/>
      </c>
      <c r="CO40" s="354" t="str">
        <f>IF(AND('MAPA DE RIESGOS'!$AP55="Alta",'MAPA DE RIESGOS'!$AR55="Catastrófico"),CONCATENATE("R",'MAPA DE RIESGOS'!$H55,"C",'MAPA DE RIESGOS'!$AF55),"")</f>
        <v/>
      </c>
      <c r="CP40" s="354" t="str">
        <f>IF(AND('MAPA DE RIESGOS'!$AP56="Alta",'MAPA DE RIESGOS'!$AR56="Catastrófico"),CONCATENATE("R",'MAPA DE RIESGOS'!$H56,"C",'MAPA DE RIESGOS'!$AF56),"")</f>
        <v/>
      </c>
      <c r="CQ40" s="354" t="str">
        <f>IF(AND('MAPA DE RIESGOS'!$AP57="Alta",'MAPA DE RIESGOS'!$AR57="Catastrófico"),CONCATENATE("R",'MAPA DE RIESGOS'!$H57,"C",'MAPA DE RIESGOS'!$AF57),"")</f>
        <v/>
      </c>
      <c r="CR40" s="354" t="str">
        <f>IF(AND('MAPA DE RIESGOS'!$AP58="Alta",'MAPA DE RIESGOS'!$AR58="Catastrófico"),CONCATENATE("R",'MAPA DE RIESGOS'!$H58,"C",'MAPA DE RIESGOS'!$AF58),"")</f>
        <v/>
      </c>
      <c r="CS40" s="354" t="str">
        <f>IF(AND('MAPA DE RIESGOS'!$AP59="Alta",'MAPA DE RIESGOS'!$AR59="Catastrófico"),CONCATENATE("R",'MAPA DE RIESGOS'!$H59,"C",'MAPA DE RIESGOS'!$AF59),"")</f>
        <v/>
      </c>
      <c r="CT40" s="354" t="str">
        <f>IF(AND('MAPA DE RIESGOS'!$AP60="Alta",'MAPA DE RIESGOS'!$AR60="Catastrófico"),CONCATENATE("R",'MAPA DE RIESGOS'!$H60,"C",'MAPA DE RIESGOS'!$AF60),"")</f>
        <v/>
      </c>
      <c r="CU40" s="355" t="str">
        <f>IF(AND('MAPA DE RIESGOS'!$AP61="Alta",'MAPA DE RIESGOS'!$AR61="Catastrófico"),CONCATENATE("R",'MAPA DE RIESGOS'!$H61,"C",'MAPA DE RIESGOS'!$AF61),"")</f>
        <v/>
      </c>
      <c r="CV40" s="67"/>
      <c r="CW40" s="762" t="s">
        <v>281</v>
      </c>
      <c r="CX40" s="763"/>
      <c r="CY40" s="763"/>
      <c r="CZ40" s="763"/>
      <c r="DA40" s="763"/>
      <c r="DB40" s="764"/>
    </row>
    <row r="41" spans="2:106" ht="32.5" customHeight="1">
      <c r="B41" s="770"/>
      <c r="C41" s="770"/>
      <c r="D41" s="771"/>
      <c r="E41" s="741"/>
      <c r="F41" s="742"/>
      <c r="G41" s="742"/>
      <c r="H41" s="742"/>
      <c r="I41" s="742"/>
      <c r="J41" s="369" t="str">
        <f>IF(AND('MAPA DE RIESGOS'!$AP62="Alta",'MAPA DE RIESGOS'!$AR62="Leve"),CONCATENATE("R",'MAPA DE RIESGOS'!$H62,"C",'MAPA DE RIESGOS'!$AF62),"")</f>
        <v/>
      </c>
      <c r="K41" s="370" t="str">
        <f>IF(AND('MAPA DE RIESGOS'!$AP63="Alta",'MAPA DE RIESGOS'!$AR63="Leve"),CONCATENATE("R",'MAPA DE RIESGOS'!$H63,"C",'MAPA DE RIESGOS'!$AF63),"")</f>
        <v/>
      </c>
      <c r="L41" s="370" t="str">
        <f>IF(AND('MAPA DE RIESGOS'!$AP64="Alta",'MAPA DE RIESGOS'!$AR64="Leve"),CONCATENATE("R",'MAPA DE RIESGOS'!$H64,"C",'MAPA DE RIESGOS'!$AF64),"")</f>
        <v/>
      </c>
      <c r="M41" s="370" t="str">
        <f>IF(AND('MAPA DE RIESGOS'!$AP65="Alta",'MAPA DE RIESGOS'!$AR65="Leve"),CONCATENATE("R",'MAPA DE RIESGOS'!$H65,"C",'MAPA DE RIESGOS'!$AF65),"")</f>
        <v/>
      </c>
      <c r="N41" s="370" t="str">
        <f>IF(AND('MAPA DE RIESGOS'!$AP66="Alta",'MAPA DE RIESGOS'!$AR66="Leve"),CONCATENATE("R",'MAPA DE RIESGOS'!$H66,"C",'MAPA DE RIESGOS'!$AF66),"")</f>
        <v/>
      </c>
      <c r="O41" s="370" t="str">
        <f>IF(AND('MAPA DE RIESGOS'!$AP67="Alta",'MAPA DE RIESGOS'!$AR67="Leve"),CONCATENATE("R",'MAPA DE RIESGOS'!$H67,"C",'MAPA DE RIESGOS'!$AF67),"")</f>
        <v/>
      </c>
      <c r="P41" s="370" t="str">
        <f>IF(AND('MAPA DE RIESGOS'!$AP68="Alta",'MAPA DE RIESGOS'!$AR68="Leve"),CONCATENATE("R",'MAPA DE RIESGOS'!$H68,"C",'MAPA DE RIESGOS'!$AF68),"")</f>
        <v/>
      </c>
      <c r="Q41" s="370" t="str">
        <f>IF(AND('MAPA DE RIESGOS'!$AP69="Alta",'MAPA DE RIESGOS'!$AR69="Leve"),CONCATENATE("R",'MAPA DE RIESGOS'!$H69,"C",'MAPA DE RIESGOS'!$AF69),"")</f>
        <v/>
      </c>
      <c r="R41" s="370" t="str">
        <f>IF(AND('MAPA DE RIESGOS'!$AP70="Alta",'MAPA DE RIESGOS'!$AR70="Leve"),CONCATENATE("R",'MAPA DE RIESGOS'!$H70,"C",'MAPA DE RIESGOS'!$AF70),"")</f>
        <v/>
      </c>
      <c r="S41" s="370" t="str">
        <f>IF(AND('MAPA DE RIESGOS'!$AP71="Alta",'MAPA DE RIESGOS'!$AR71="Leve"),CONCATENATE("R",'MAPA DE RIESGOS'!$H71,"C",'MAPA DE RIESGOS'!$AF71),"")</f>
        <v/>
      </c>
      <c r="T41" s="370" t="str">
        <f>IF(AND('MAPA DE RIESGOS'!$AP72="Alta",'MAPA DE RIESGOS'!$AR72="Leve"),CONCATENATE("R",'MAPA DE RIESGOS'!$H72,"C",'MAPA DE RIESGOS'!$AF72),"")</f>
        <v/>
      </c>
      <c r="U41" s="370" t="str">
        <f>IF(AND('MAPA DE RIESGOS'!$AP73="Alta",'MAPA DE RIESGOS'!$AR73="Leve"),CONCATENATE("R",'MAPA DE RIESGOS'!$H73,"C",'MAPA DE RIESGOS'!$AF73),"")</f>
        <v/>
      </c>
      <c r="V41" s="370" t="str">
        <f>IF(AND('MAPA DE RIESGOS'!$AP74="Alta",'MAPA DE RIESGOS'!$AR74="Leve"),CONCATENATE("R",'MAPA DE RIESGOS'!$H74,"C",'MAPA DE RIESGOS'!$AF74),"")</f>
        <v/>
      </c>
      <c r="W41" s="370" t="str">
        <f>IF(AND('MAPA DE RIESGOS'!$AP75="Alta",'MAPA DE RIESGOS'!$AR75="Leve"),CONCATENATE("R",'MAPA DE RIESGOS'!$H75,"C",'MAPA DE RIESGOS'!$AF75),"")</f>
        <v/>
      </c>
      <c r="X41" s="370" t="str">
        <f>IF(AND('MAPA DE RIESGOS'!$AP76="Alta",'MAPA DE RIESGOS'!$AR76="Leve"),CONCATENATE("R",'MAPA DE RIESGOS'!$H76,"C",'MAPA DE RIESGOS'!$AF76),"")</f>
        <v/>
      </c>
      <c r="Y41" s="370" t="str">
        <f>IF(AND('MAPA DE RIESGOS'!$AP77="Alta",'MAPA DE RIESGOS'!$AR77="Leve"),CONCATENATE("R",'MAPA DE RIESGOS'!$H77,"C",'MAPA DE RIESGOS'!$AF77),"")</f>
        <v/>
      </c>
      <c r="Z41" s="370" t="str">
        <f>IF(AND('MAPA DE RIESGOS'!$AP78="Alta",'MAPA DE RIESGOS'!$AR78="Leve"),CONCATENATE("R",'MAPA DE RIESGOS'!$H78,"C",'MAPA DE RIESGOS'!$AF78),"")</f>
        <v/>
      </c>
      <c r="AA41" s="370" t="str">
        <f>IF(AND('MAPA DE RIESGOS'!$AP79="Alta",'MAPA DE RIESGOS'!$AR79="Leve"),CONCATENATE("R",'MAPA DE RIESGOS'!$H79,"C",'MAPA DE RIESGOS'!$AF79),"")</f>
        <v/>
      </c>
      <c r="AB41" s="369" t="str">
        <f>IF(AND('MAPA DE RIESGOS'!$AP62="Alta",'MAPA DE RIESGOS'!$AR62="Menor"),CONCATENATE("R",'MAPA DE RIESGOS'!$H62,"C",'MAPA DE RIESGOS'!$AF62),"")</f>
        <v/>
      </c>
      <c r="AC41" s="370" t="str">
        <f>IF(AND('MAPA DE RIESGOS'!$AP63="Alta",'MAPA DE RIESGOS'!$AR63="Menor"),CONCATENATE("R",'MAPA DE RIESGOS'!$H63,"C",'MAPA DE RIESGOS'!$AF63),"")</f>
        <v/>
      </c>
      <c r="AD41" s="370" t="str">
        <f>IF(AND('MAPA DE RIESGOS'!$AP64="Alta",'MAPA DE RIESGOS'!$AR64="Menor"),CONCATENATE("R",'MAPA DE RIESGOS'!$H64,"C",'MAPA DE RIESGOS'!$AF64),"")</f>
        <v/>
      </c>
      <c r="AE41" s="370" t="str">
        <f>IF(AND('MAPA DE RIESGOS'!$AP65="Alta",'MAPA DE RIESGOS'!$AR65="Menor"),CONCATENATE("R",'MAPA DE RIESGOS'!$H65,"C",'MAPA DE RIESGOS'!$AF65),"")</f>
        <v/>
      </c>
      <c r="AF41" s="370" t="str">
        <f>IF(AND('MAPA DE RIESGOS'!$AP66="Alta",'MAPA DE RIESGOS'!$AR66="Menor"),CONCATENATE("R",'MAPA DE RIESGOS'!$H66,"C",'MAPA DE RIESGOS'!$AF66),"")</f>
        <v/>
      </c>
      <c r="AG41" s="370" t="str">
        <f>IF(AND('MAPA DE RIESGOS'!$AP67="Alta",'MAPA DE RIESGOS'!$AR67="Menor"),CONCATENATE("R",'MAPA DE RIESGOS'!$H67,"C",'MAPA DE RIESGOS'!$AF67),"")</f>
        <v/>
      </c>
      <c r="AH41" s="370" t="str">
        <f>IF(AND('MAPA DE RIESGOS'!$AP68="Alta",'MAPA DE RIESGOS'!$AR68="Menor"),CONCATENATE("R",'MAPA DE RIESGOS'!$H68,"C",'MAPA DE RIESGOS'!$AF68),"")</f>
        <v/>
      </c>
      <c r="AI41" s="370" t="str">
        <f>IF(AND('MAPA DE RIESGOS'!$AP69="Alta",'MAPA DE RIESGOS'!$AR69="Menor"),CONCATENATE("R",'MAPA DE RIESGOS'!$H69,"C",'MAPA DE RIESGOS'!$AF69),"")</f>
        <v/>
      </c>
      <c r="AJ41" s="370" t="str">
        <f>IF(AND('MAPA DE RIESGOS'!$AP70="Alta",'MAPA DE RIESGOS'!$AR70="Menor"),CONCATENATE("R",'MAPA DE RIESGOS'!$H70,"C",'MAPA DE RIESGOS'!$AF70),"")</f>
        <v/>
      </c>
      <c r="AK41" s="370" t="str">
        <f>IF(AND('MAPA DE RIESGOS'!$AP71="Alta",'MAPA DE RIESGOS'!$AR71="Menor"),CONCATENATE("R",'MAPA DE RIESGOS'!$H71,"C",'MAPA DE RIESGOS'!$AF71),"")</f>
        <v/>
      </c>
      <c r="AL41" s="370" t="str">
        <f>IF(AND('MAPA DE RIESGOS'!$AP72="Alta",'MAPA DE RIESGOS'!$AR72="Menor"),CONCATENATE("R",'MAPA DE RIESGOS'!$H72,"C",'MAPA DE RIESGOS'!$AF72),"")</f>
        <v/>
      </c>
      <c r="AM41" s="370" t="str">
        <f>IF(AND('MAPA DE RIESGOS'!$AP73="Alta",'MAPA DE RIESGOS'!$AR73="Menor"),CONCATENATE("R",'MAPA DE RIESGOS'!$H73,"C",'MAPA DE RIESGOS'!$AF73),"")</f>
        <v/>
      </c>
      <c r="AN41" s="370" t="str">
        <f>IF(AND('MAPA DE RIESGOS'!$AP74="Alta",'MAPA DE RIESGOS'!$AR74="Menor"),CONCATENATE("R",'MAPA DE RIESGOS'!$H74,"C",'MAPA DE RIESGOS'!$AF74),"")</f>
        <v/>
      </c>
      <c r="AO41" s="370" t="str">
        <f>IF(AND('MAPA DE RIESGOS'!$AP75="Alta",'MAPA DE RIESGOS'!$AR75="Menor"),CONCATENATE("R",'MAPA DE RIESGOS'!$H75,"C",'MAPA DE RIESGOS'!$AF75),"")</f>
        <v/>
      </c>
      <c r="AP41" s="370" t="str">
        <f>IF(AND('MAPA DE RIESGOS'!$AP76="Alta",'MAPA DE RIESGOS'!$AR76="Menor"),CONCATENATE("R",'MAPA DE RIESGOS'!$H76,"C",'MAPA DE RIESGOS'!$AF76),"")</f>
        <v/>
      </c>
      <c r="AQ41" s="370" t="str">
        <f>IF(AND('MAPA DE RIESGOS'!$AP77="Alta",'MAPA DE RIESGOS'!$AR77="Menor"),CONCATENATE("R",'MAPA DE RIESGOS'!$H77,"C",'MAPA DE RIESGOS'!$AF77),"")</f>
        <v/>
      </c>
      <c r="AR41" s="370" t="str">
        <f>IF(AND('MAPA DE RIESGOS'!$AP78="Alta",'MAPA DE RIESGOS'!$AR78="Menor"),CONCATENATE("R",'MAPA DE RIESGOS'!$H78,"C",'MAPA DE RIESGOS'!$AF78),"")</f>
        <v/>
      </c>
      <c r="AS41" s="371" t="str">
        <f>IF(AND('MAPA DE RIESGOS'!$AP79="Alta",'MAPA DE RIESGOS'!$AR79="Menor"),CONCATENATE("R",'MAPA DE RIESGOS'!$H79,"C",'MAPA DE RIESGOS'!$AF79),"")</f>
        <v/>
      </c>
      <c r="AT41" s="357" t="str">
        <f>IF(AND('MAPA DE RIESGOS'!$AP62="Alta",'MAPA DE RIESGOS'!$AR62="Moderado"),CONCATENATE("R",'MAPA DE RIESGOS'!$H62,"C",'MAPA DE RIESGOS'!$AF62),"")</f>
        <v/>
      </c>
      <c r="AU41" s="357" t="str">
        <f>IF(AND('MAPA DE RIESGOS'!$AP63="Alta",'MAPA DE RIESGOS'!$AR63="Moderado"),CONCATENATE("R",'MAPA DE RIESGOS'!$H63,"C",'MAPA DE RIESGOS'!$AF63),"")</f>
        <v/>
      </c>
      <c r="AV41" s="357" t="str">
        <f>IF(AND('MAPA DE RIESGOS'!$AP64="Alta",'MAPA DE RIESGOS'!$AR64="Moderado"),CONCATENATE("R",'MAPA DE RIESGOS'!$H64,"C",'MAPA DE RIESGOS'!$AF64),"")</f>
        <v/>
      </c>
      <c r="AW41" s="357" t="str">
        <f>IF(AND('MAPA DE RIESGOS'!$AP65="Alta",'MAPA DE RIESGOS'!$AR65="Moderado"),CONCATENATE("R",'MAPA DE RIESGOS'!$H65,"C",'MAPA DE RIESGOS'!$AF65),"")</f>
        <v/>
      </c>
      <c r="AX41" s="357" t="str">
        <f>IF(AND('MAPA DE RIESGOS'!$AP66="Alta",'MAPA DE RIESGOS'!$AR66="Moderado"),CONCATENATE("R",'MAPA DE RIESGOS'!$H66,"C",'MAPA DE RIESGOS'!$AF66),"")</f>
        <v/>
      </c>
      <c r="AY41" s="357" t="str">
        <f>IF(AND('MAPA DE RIESGOS'!$AP67="Alta",'MAPA DE RIESGOS'!$AR67="Moderado"),CONCATENATE("R",'MAPA DE RIESGOS'!$H67,"C",'MAPA DE RIESGOS'!$AF67),"")</f>
        <v/>
      </c>
      <c r="AZ41" s="357" t="str">
        <f>IF(AND('MAPA DE RIESGOS'!$AP68="Alta",'MAPA DE RIESGOS'!$AR68="Moderado"),CONCATENATE("R",'MAPA DE RIESGOS'!$H68,"C",'MAPA DE RIESGOS'!$AF68),"")</f>
        <v/>
      </c>
      <c r="BA41" s="357" t="str">
        <f>IF(AND('MAPA DE RIESGOS'!$AP69="Alta",'MAPA DE RIESGOS'!$AR69="Moderado"),CONCATENATE("R",'MAPA DE RIESGOS'!$H69,"C",'MAPA DE RIESGOS'!$AF69),"")</f>
        <v/>
      </c>
      <c r="BB41" s="357" t="str">
        <f>IF(AND('MAPA DE RIESGOS'!$AP70="Alta",'MAPA DE RIESGOS'!$AR70="Moderado"),CONCATENATE("R",'MAPA DE RIESGOS'!$H70,"C",'MAPA DE RIESGOS'!$AF70),"")</f>
        <v/>
      </c>
      <c r="BC41" s="357" t="str">
        <f>IF(AND('MAPA DE RIESGOS'!$AP71="Alta",'MAPA DE RIESGOS'!$AR71="Moderado"),CONCATENATE("R",'MAPA DE RIESGOS'!$H71,"C",'MAPA DE RIESGOS'!$AF71),"")</f>
        <v/>
      </c>
      <c r="BD41" s="357" t="str">
        <f>IF(AND('MAPA DE RIESGOS'!$AP72="Alta",'MAPA DE RIESGOS'!$AR72="Moderado"),CONCATENATE("R",'MAPA DE RIESGOS'!$H72,"C",'MAPA DE RIESGOS'!$AF72),"")</f>
        <v/>
      </c>
      <c r="BE41" s="357" t="str">
        <f>IF(AND('MAPA DE RIESGOS'!$AP73="Alta",'MAPA DE RIESGOS'!$AR73="Moderado"),CONCATENATE("R",'MAPA DE RIESGOS'!$H73,"C",'MAPA DE RIESGOS'!$AF73),"")</f>
        <v/>
      </c>
      <c r="BF41" s="357" t="str">
        <f>IF(AND('MAPA DE RIESGOS'!$AP74="Alta",'MAPA DE RIESGOS'!$AR74="Moderado"),CONCATENATE("R",'MAPA DE RIESGOS'!$H74,"C",'MAPA DE RIESGOS'!$AF74),"")</f>
        <v/>
      </c>
      <c r="BG41" s="357" t="str">
        <f>IF(AND('MAPA DE RIESGOS'!$AP75="Alta",'MAPA DE RIESGOS'!$AR75="Moderado"),CONCATENATE("R",'MAPA DE RIESGOS'!$H75,"C",'MAPA DE RIESGOS'!$AF75),"")</f>
        <v/>
      </c>
      <c r="BH41" s="357" t="str">
        <f>IF(AND('MAPA DE RIESGOS'!$AP76="Alta",'MAPA DE RIESGOS'!$AR76="Moderado"),CONCATENATE("R",'MAPA DE RIESGOS'!$H76,"C",'MAPA DE RIESGOS'!$AF76),"")</f>
        <v/>
      </c>
      <c r="BI41" s="357" t="str">
        <f>IF(AND('MAPA DE RIESGOS'!$AP77="Alta",'MAPA DE RIESGOS'!$AR77="Moderado"),CONCATENATE("R",'MAPA DE RIESGOS'!$H77,"C",'MAPA DE RIESGOS'!$AF77),"")</f>
        <v/>
      </c>
      <c r="BJ41" s="357" t="str">
        <f>IF(AND('MAPA DE RIESGOS'!$AP78="Alta",'MAPA DE RIESGOS'!$AR78="Moderado"),CONCATENATE("R",'MAPA DE RIESGOS'!$H78,"C",'MAPA DE RIESGOS'!$AF78),"")</f>
        <v/>
      </c>
      <c r="BK41" s="358" t="str">
        <f>IF(AND('MAPA DE RIESGOS'!$AP79="Alta",'MAPA DE RIESGOS'!$AR79="Moderado"),CONCATENATE("R",'MAPA DE RIESGOS'!$H79,"C",'MAPA DE RIESGOS'!$AF79),"")</f>
        <v/>
      </c>
      <c r="BL41" s="357" t="str">
        <f>IF(AND('MAPA DE RIESGOS'!$AP62="Alta",'MAPA DE RIESGOS'!$AR62="Mayor"),CONCATENATE("R",'MAPA DE RIESGOS'!$H62,"C",'MAPA DE RIESGOS'!$AF62),"")</f>
        <v/>
      </c>
      <c r="BM41" s="357" t="str">
        <f>IF(AND('MAPA DE RIESGOS'!$AP63="Alta",'MAPA DE RIESGOS'!$AR63="Mayor"),CONCATENATE("R",'MAPA DE RIESGOS'!$H63,"C",'MAPA DE RIESGOS'!$AF63),"")</f>
        <v/>
      </c>
      <c r="BN41" s="357" t="str">
        <f>IF(AND('MAPA DE RIESGOS'!$AP64="Alta",'MAPA DE RIESGOS'!$AR64="Mayor"),CONCATENATE("R",'MAPA DE RIESGOS'!$H64,"C",'MAPA DE RIESGOS'!$AF64),"")</f>
        <v/>
      </c>
      <c r="BO41" s="357" t="str">
        <f>IF(AND('MAPA DE RIESGOS'!$AP65="Alta",'MAPA DE RIESGOS'!$AR65="Mayor"),CONCATENATE("R",'MAPA DE RIESGOS'!$H65,"C",'MAPA DE RIESGOS'!$AF65),"")</f>
        <v/>
      </c>
      <c r="BP41" s="357" t="str">
        <f>IF(AND('MAPA DE RIESGOS'!$AP66="Alta",'MAPA DE RIESGOS'!$AR66="Mayor"),CONCATENATE("R",'MAPA DE RIESGOS'!$H66,"C",'MAPA DE RIESGOS'!$AF66),"")</f>
        <v/>
      </c>
      <c r="BQ41" s="357" t="str">
        <f>IF(AND('MAPA DE RIESGOS'!$AP67="Alta",'MAPA DE RIESGOS'!$AR67="Mayor"),CONCATENATE("R",'MAPA DE RIESGOS'!$H67,"C",'MAPA DE RIESGOS'!$AF67),"")</f>
        <v/>
      </c>
      <c r="BR41" s="357" t="str">
        <f>IF(AND('MAPA DE RIESGOS'!$AP68="Alta",'MAPA DE RIESGOS'!$AR68="Mayor"),CONCATENATE("R",'MAPA DE RIESGOS'!$H68,"C",'MAPA DE RIESGOS'!$AF68),"")</f>
        <v/>
      </c>
      <c r="BS41" s="357" t="str">
        <f>IF(AND('MAPA DE RIESGOS'!$AP69="Alta",'MAPA DE RIESGOS'!$AR69="Mayor"),CONCATENATE("R",'MAPA DE RIESGOS'!$H69,"C",'MAPA DE RIESGOS'!$AF69),"")</f>
        <v/>
      </c>
      <c r="BT41" s="357" t="str">
        <f>IF(AND('MAPA DE RIESGOS'!$AP70="Alta",'MAPA DE RIESGOS'!$AR70="Mayor"),CONCATENATE("R",'MAPA DE RIESGOS'!$H70,"C",'MAPA DE RIESGOS'!$AF70),"")</f>
        <v/>
      </c>
      <c r="BU41" s="357" t="str">
        <f>IF(AND('MAPA DE RIESGOS'!$AP71="Alta",'MAPA DE RIESGOS'!$AR71="Mayor"),CONCATENATE("R",'MAPA DE RIESGOS'!$H71,"C",'MAPA DE RIESGOS'!$AF71),"")</f>
        <v/>
      </c>
      <c r="BV41" s="357" t="str">
        <f>IF(AND('MAPA DE RIESGOS'!$AP72="Alta",'MAPA DE RIESGOS'!$AR72="Mayor"),CONCATENATE("R",'MAPA DE RIESGOS'!$H72,"C",'MAPA DE RIESGOS'!$AF72),"")</f>
        <v/>
      </c>
      <c r="BW41" s="357" t="str">
        <f>IF(AND('MAPA DE RIESGOS'!$AP73="Alta",'MAPA DE RIESGOS'!$AR73="Mayor"),CONCATENATE("R",'MAPA DE RIESGOS'!$H73,"C",'MAPA DE RIESGOS'!$AF73),"")</f>
        <v/>
      </c>
      <c r="BX41" s="357" t="str">
        <f>IF(AND('MAPA DE RIESGOS'!$AP74="Alta",'MAPA DE RIESGOS'!$AR74="Mayor"),CONCATENATE("R",'MAPA DE RIESGOS'!$H74,"C",'MAPA DE RIESGOS'!$AF74),"")</f>
        <v/>
      </c>
      <c r="BY41" s="357" t="str">
        <f>IF(AND('MAPA DE RIESGOS'!$AP75="Alta",'MAPA DE RIESGOS'!$AR75="Mayor"),CONCATENATE("R",'MAPA DE RIESGOS'!$H75,"C",'MAPA DE RIESGOS'!$AF75),"")</f>
        <v/>
      </c>
      <c r="BZ41" s="357" t="str">
        <f>IF(AND('MAPA DE RIESGOS'!$AP76="Alta",'MAPA DE RIESGOS'!$AR76="Mayor"),CONCATENATE("R",'MAPA DE RIESGOS'!$H76,"C",'MAPA DE RIESGOS'!$AF76),"")</f>
        <v/>
      </c>
      <c r="CA41" s="357" t="str">
        <f>IF(AND('MAPA DE RIESGOS'!$AP77="Alta",'MAPA DE RIESGOS'!$AR77="Mayor"),CONCATENATE("R",'MAPA DE RIESGOS'!$H77,"C",'MAPA DE RIESGOS'!$AF77),"")</f>
        <v/>
      </c>
      <c r="CB41" s="357" t="str">
        <f>IF(AND('MAPA DE RIESGOS'!$AP78="Alta",'MAPA DE RIESGOS'!$AR78="Mayor"),CONCATENATE("R",'MAPA DE RIESGOS'!$H78,"C",'MAPA DE RIESGOS'!$AF78),"")</f>
        <v/>
      </c>
      <c r="CC41" s="358" t="str">
        <f>IF(AND('MAPA DE RIESGOS'!$AP79="Alta",'MAPA DE RIESGOS'!$AR79="Mayor"),CONCATENATE("R",'MAPA DE RIESGOS'!$H79,"C",'MAPA DE RIESGOS'!$AF79),"")</f>
        <v/>
      </c>
      <c r="CD41" s="359" t="str">
        <f>IF(AND('MAPA DE RIESGOS'!$AP62="Alta",'MAPA DE RIESGOS'!$AR62="Catastrófico"),CONCATENATE("R",'MAPA DE RIESGOS'!$H62,"C",'MAPA DE RIESGOS'!$AF62),"")</f>
        <v/>
      </c>
      <c r="CE41" s="359" t="str">
        <f>IF(AND('MAPA DE RIESGOS'!$AP63="Alta",'MAPA DE RIESGOS'!$AR63="Catastrófico"),CONCATENATE("R",'MAPA DE RIESGOS'!$H63,"C",'MAPA DE RIESGOS'!$AF63),"")</f>
        <v/>
      </c>
      <c r="CF41" s="359" t="str">
        <f>IF(AND('MAPA DE RIESGOS'!$AP64="Alta",'MAPA DE RIESGOS'!$AR64="Catastrófico"),CONCATENATE("R",'MAPA DE RIESGOS'!$H64,"C",'MAPA DE RIESGOS'!$AF64),"")</f>
        <v/>
      </c>
      <c r="CG41" s="359" t="str">
        <f>IF(AND('MAPA DE RIESGOS'!$AP65="Alta",'MAPA DE RIESGOS'!$AR65="Catastrófico"),CONCATENATE("R",'MAPA DE RIESGOS'!$H65,"C",'MAPA DE RIESGOS'!$AF65),"")</f>
        <v/>
      </c>
      <c r="CH41" s="359" t="str">
        <f>IF(AND('MAPA DE RIESGOS'!$AP66="Alta",'MAPA DE RIESGOS'!$AR66="Catastrófico"),CONCATENATE("R",'MAPA DE RIESGOS'!$H66,"C",'MAPA DE RIESGOS'!$AF66),"")</f>
        <v/>
      </c>
      <c r="CI41" s="359" t="str">
        <f>IF(AND('MAPA DE RIESGOS'!$AP67="Alta",'MAPA DE RIESGOS'!$AR67="Catastrófico"),CONCATENATE("R",'MAPA DE RIESGOS'!$H67,"C",'MAPA DE RIESGOS'!$AF67),"")</f>
        <v/>
      </c>
      <c r="CJ41" s="359" t="str">
        <f>IF(AND('MAPA DE RIESGOS'!$AP68="Alta",'MAPA DE RIESGOS'!$AR68="Catastrófico"),CONCATENATE("R",'MAPA DE RIESGOS'!$H68,"C",'MAPA DE RIESGOS'!$AF68),"")</f>
        <v/>
      </c>
      <c r="CK41" s="359" t="str">
        <f>IF(AND('MAPA DE RIESGOS'!$AP69="Alta",'MAPA DE RIESGOS'!$AR69="Catastrófico"),CONCATENATE("R",'MAPA DE RIESGOS'!$H69,"C",'MAPA DE RIESGOS'!$AF69),"")</f>
        <v/>
      </c>
      <c r="CL41" s="359" t="str">
        <f>IF(AND('MAPA DE RIESGOS'!$AP70="Alta",'MAPA DE RIESGOS'!$AR70="Catastrófico"),CONCATENATE("R",'MAPA DE RIESGOS'!$H70,"C",'MAPA DE RIESGOS'!$AF70),"")</f>
        <v/>
      </c>
      <c r="CM41" s="359" t="str">
        <f>IF(AND('MAPA DE RIESGOS'!$AP71="Alta",'MAPA DE RIESGOS'!$AR71="Catastrófico"),CONCATENATE("R",'MAPA DE RIESGOS'!$H71,"C",'MAPA DE RIESGOS'!$AF71),"")</f>
        <v/>
      </c>
      <c r="CN41" s="359" t="str">
        <f>IF(AND('MAPA DE RIESGOS'!$AP72="Alta",'MAPA DE RIESGOS'!$AR72="Catastrófico"),CONCATENATE("R",'MAPA DE RIESGOS'!$H72,"C",'MAPA DE RIESGOS'!$AF72),"")</f>
        <v/>
      </c>
      <c r="CO41" s="359" t="str">
        <f>IF(AND('MAPA DE RIESGOS'!$AP73="Alta",'MAPA DE RIESGOS'!$AR73="Catastrófico"),CONCATENATE("R",'MAPA DE RIESGOS'!$H73,"C",'MAPA DE RIESGOS'!$AF73),"")</f>
        <v/>
      </c>
      <c r="CP41" s="359" t="str">
        <f>IF(AND('MAPA DE RIESGOS'!$AP74="Alta",'MAPA DE RIESGOS'!$AR74="Catastrófico"),CONCATENATE("R",'MAPA DE RIESGOS'!$H74,"C",'MAPA DE RIESGOS'!$AF74),"")</f>
        <v/>
      </c>
      <c r="CQ41" s="359" t="str">
        <f>IF(AND('MAPA DE RIESGOS'!$AP75="Alta",'MAPA DE RIESGOS'!$AR75="Catastrófico"),CONCATENATE("R",'MAPA DE RIESGOS'!$H75,"C",'MAPA DE RIESGOS'!$AF75),"")</f>
        <v/>
      </c>
      <c r="CR41" s="359" t="str">
        <f>IF(AND('MAPA DE RIESGOS'!$AP76="Alta",'MAPA DE RIESGOS'!$AR76="Catastrófico"),CONCATENATE("R",'MAPA DE RIESGOS'!$H76,"C",'MAPA DE RIESGOS'!$AF76),"")</f>
        <v/>
      </c>
      <c r="CS41" s="359" t="str">
        <f>IF(AND('MAPA DE RIESGOS'!$AP77="Alta",'MAPA DE RIESGOS'!$AR77="Catastrófico"),CONCATENATE("R",'MAPA DE RIESGOS'!$H77,"C",'MAPA DE RIESGOS'!$AF77),"")</f>
        <v/>
      </c>
      <c r="CT41" s="359" t="str">
        <f>IF(AND('MAPA DE RIESGOS'!$AP78="Alta",'MAPA DE RIESGOS'!$AR78="Catastrófico"),CONCATENATE("R",'MAPA DE RIESGOS'!$H78,"C",'MAPA DE RIESGOS'!$AF78),"")</f>
        <v/>
      </c>
      <c r="CU41" s="360" t="str">
        <f>IF(AND('MAPA DE RIESGOS'!$AP79="Alta",'MAPA DE RIESGOS'!$AR79="Catastrófico"),CONCATENATE("R",'MAPA DE RIESGOS'!$H79,"C",'MAPA DE RIESGOS'!$AF79),"")</f>
        <v/>
      </c>
      <c r="CV41" s="67"/>
      <c r="CW41" s="765"/>
      <c r="CX41" s="766"/>
      <c r="CY41" s="766"/>
      <c r="CZ41" s="766"/>
      <c r="DA41" s="766"/>
      <c r="DB41" s="767"/>
    </row>
    <row r="42" spans="2:106" ht="32.5" customHeight="1">
      <c r="B42" s="770"/>
      <c r="C42" s="770"/>
      <c r="D42" s="771"/>
      <c r="E42" s="741"/>
      <c r="F42" s="742"/>
      <c r="G42" s="742"/>
      <c r="H42" s="742"/>
      <c r="I42" s="742"/>
      <c r="J42" s="369" t="str">
        <f>IF(AND('MAPA DE RIESGOS'!$AP80="Alta",'MAPA DE RIESGOS'!$AR80="Leve"),CONCATENATE("R",'MAPA DE RIESGOS'!$H80,"C",'MAPA DE RIESGOS'!$AF80),"")</f>
        <v/>
      </c>
      <c r="K42" s="370" t="str">
        <f>IF(AND('MAPA DE RIESGOS'!$AP81="Alta",'MAPA DE RIESGOS'!$AR81="Leve"),CONCATENATE("R",'MAPA DE RIESGOS'!$H81,"C",'MAPA DE RIESGOS'!$AF81),"")</f>
        <v/>
      </c>
      <c r="L42" s="370" t="str">
        <f>IF(AND('MAPA DE RIESGOS'!$AP82="Alta",'MAPA DE RIESGOS'!$AR82="Leve"),CONCATENATE("R",'MAPA DE RIESGOS'!$H82,"C",'MAPA DE RIESGOS'!$AF82),"")</f>
        <v/>
      </c>
      <c r="M42" s="370" t="str">
        <f>IF(AND('MAPA DE RIESGOS'!$AP83="Alta",'MAPA DE RIESGOS'!$AR83="Leve"),CONCATENATE("R",'MAPA DE RIESGOS'!$H83,"C",'MAPA DE RIESGOS'!$AF83),"")</f>
        <v/>
      </c>
      <c r="N42" s="370" t="str">
        <f>IF(AND('MAPA DE RIESGOS'!$AP84="Alta",'MAPA DE RIESGOS'!$AR84="Leve"),CONCATENATE("R",'MAPA DE RIESGOS'!$H84,"C",'MAPA DE RIESGOS'!$AF84),"")</f>
        <v/>
      </c>
      <c r="O42" s="370" t="str">
        <f>IF(AND('MAPA DE RIESGOS'!$AP85="Alta",'MAPA DE RIESGOS'!$AR85="Leve"),CONCATENATE("R",'MAPA DE RIESGOS'!$H85,"C",'MAPA DE RIESGOS'!$AF85),"")</f>
        <v/>
      </c>
      <c r="P42" s="370" t="str">
        <f>IF(AND('MAPA DE RIESGOS'!$AP86="Alta",'MAPA DE RIESGOS'!$AR86="Leve"),CONCATENATE("R",'MAPA DE RIESGOS'!$H86,"C",'MAPA DE RIESGOS'!$AF86),"")</f>
        <v/>
      </c>
      <c r="Q42" s="370" t="str">
        <f>IF(AND('MAPA DE RIESGOS'!$AP87="Alta",'MAPA DE RIESGOS'!$AR87="Leve"),CONCATENATE("R",'MAPA DE RIESGOS'!$H87,"C",'MAPA DE RIESGOS'!$AF87),"")</f>
        <v/>
      </c>
      <c r="R42" s="370" t="str">
        <f>IF(AND('MAPA DE RIESGOS'!$AP88="Alta",'MAPA DE RIESGOS'!$AR88="Leve"),CONCATENATE("R",'MAPA DE RIESGOS'!$H88,"C",'MAPA DE RIESGOS'!$AF88),"")</f>
        <v/>
      </c>
      <c r="S42" s="370" t="str">
        <f>IF(AND('MAPA DE RIESGOS'!$AP89="Alta",'MAPA DE RIESGOS'!$AR89="Leve"),CONCATENATE("R",'MAPA DE RIESGOS'!$H89,"C",'MAPA DE RIESGOS'!$AF89),"")</f>
        <v/>
      </c>
      <c r="T42" s="370" t="str">
        <f>IF(AND('MAPA DE RIESGOS'!$AP90="Alta",'MAPA DE RIESGOS'!$AR90="Leve"),CONCATENATE("R",'MAPA DE RIESGOS'!$H90,"C",'MAPA DE RIESGOS'!$AF90),"")</f>
        <v/>
      </c>
      <c r="U42" s="370" t="str">
        <f>IF(AND('MAPA DE RIESGOS'!$AP91="Alta",'MAPA DE RIESGOS'!$AR91="Leve"),CONCATENATE("R",'MAPA DE RIESGOS'!$H91,"C",'MAPA DE RIESGOS'!$AF91),"")</f>
        <v/>
      </c>
      <c r="V42" s="370" t="str">
        <f>IF(AND('MAPA DE RIESGOS'!$AP92="Alta",'MAPA DE RIESGOS'!$AR92="Leve"),CONCATENATE("R",'MAPA DE RIESGOS'!$H92,"C",'MAPA DE RIESGOS'!$AF92),"")</f>
        <v/>
      </c>
      <c r="W42" s="370" t="str">
        <f>IF(AND('MAPA DE RIESGOS'!$AP93="Alta",'MAPA DE RIESGOS'!$AR93="Leve"),CONCATENATE("R",'MAPA DE RIESGOS'!$H93,"C",'MAPA DE RIESGOS'!$AF93),"")</f>
        <v/>
      </c>
      <c r="X42" s="370" t="str">
        <f>IF(AND('MAPA DE RIESGOS'!$AP94="Alta",'MAPA DE RIESGOS'!$AR94="Leve"),CONCATENATE("R",'MAPA DE RIESGOS'!$H94,"C",'MAPA DE RIESGOS'!$AF94),"")</f>
        <v/>
      </c>
      <c r="Y42" s="370" t="str">
        <f>IF(AND('MAPA DE RIESGOS'!$AP95="Alta",'MAPA DE RIESGOS'!$AR95="Leve"),CONCATENATE("R",'MAPA DE RIESGOS'!$H95,"C",'MAPA DE RIESGOS'!$AF95),"")</f>
        <v/>
      </c>
      <c r="Z42" s="370" t="str">
        <f>IF(AND('MAPA DE RIESGOS'!$AP96="Alta",'MAPA DE RIESGOS'!$AR96="Leve"),CONCATENATE("R",'MAPA DE RIESGOS'!$H96,"C",'MAPA DE RIESGOS'!$AF96),"")</f>
        <v/>
      </c>
      <c r="AA42" s="370" t="str">
        <f>IF(AND('MAPA DE RIESGOS'!$AP97="Alta",'MAPA DE RIESGOS'!$AR97="Leve"),CONCATENATE("R",'MAPA DE RIESGOS'!$H97,"C",'MAPA DE RIESGOS'!$AF97),"")</f>
        <v/>
      </c>
      <c r="AB42" s="369" t="str">
        <f>IF(AND('MAPA DE RIESGOS'!$AP80="Alta",'MAPA DE RIESGOS'!$AR80="Menor"),CONCATENATE("R",'MAPA DE RIESGOS'!$H80,"C",'MAPA DE RIESGOS'!$AF80),"")</f>
        <v/>
      </c>
      <c r="AC42" s="370" t="str">
        <f>IF(AND('MAPA DE RIESGOS'!$AP81="Alta",'MAPA DE RIESGOS'!$AR81="Menor"),CONCATENATE("R",'MAPA DE RIESGOS'!$H81,"C",'MAPA DE RIESGOS'!$AF81),"")</f>
        <v/>
      </c>
      <c r="AD42" s="370" t="str">
        <f>IF(AND('MAPA DE RIESGOS'!$AP82="Alta",'MAPA DE RIESGOS'!$AR82="Menor"),CONCATENATE("R",'MAPA DE RIESGOS'!$H82,"C",'MAPA DE RIESGOS'!$AF82),"")</f>
        <v/>
      </c>
      <c r="AE42" s="370" t="str">
        <f>IF(AND('MAPA DE RIESGOS'!$AP83="Alta",'MAPA DE RIESGOS'!$AR83="Menor"),CONCATENATE("R",'MAPA DE RIESGOS'!$H83,"C",'MAPA DE RIESGOS'!$AF83),"")</f>
        <v/>
      </c>
      <c r="AF42" s="370" t="str">
        <f>IF(AND('MAPA DE RIESGOS'!$AP84="Alta",'MAPA DE RIESGOS'!$AR84="Menor"),CONCATENATE("R",'MAPA DE RIESGOS'!$H84,"C",'MAPA DE RIESGOS'!$AF84),"")</f>
        <v/>
      </c>
      <c r="AG42" s="370" t="str">
        <f>IF(AND('MAPA DE RIESGOS'!$AP85="Alta",'MAPA DE RIESGOS'!$AR85="Menor"),CONCATENATE("R",'MAPA DE RIESGOS'!$H85,"C",'MAPA DE RIESGOS'!$AF85),"")</f>
        <v/>
      </c>
      <c r="AH42" s="370" t="str">
        <f>IF(AND('MAPA DE RIESGOS'!$AP86="Alta",'MAPA DE RIESGOS'!$AR86="Menor"),CONCATENATE("R",'MAPA DE RIESGOS'!$H86,"C",'MAPA DE RIESGOS'!$AF86),"")</f>
        <v/>
      </c>
      <c r="AI42" s="370" t="str">
        <f>IF(AND('MAPA DE RIESGOS'!$AP87="Alta",'MAPA DE RIESGOS'!$AR87="Menor"),CONCATENATE("R",'MAPA DE RIESGOS'!$H87,"C",'MAPA DE RIESGOS'!$AF87),"")</f>
        <v/>
      </c>
      <c r="AJ42" s="370" t="str">
        <f>IF(AND('MAPA DE RIESGOS'!$AP88="Alta",'MAPA DE RIESGOS'!$AR88="Menor"),CONCATENATE("R",'MAPA DE RIESGOS'!$H88,"C",'MAPA DE RIESGOS'!$AF88),"")</f>
        <v/>
      </c>
      <c r="AK42" s="370" t="str">
        <f>IF(AND('MAPA DE RIESGOS'!$AP89="Alta",'MAPA DE RIESGOS'!$AR89="Menor"),CONCATENATE("R",'MAPA DE RIESGOS'!$H89,"C",'MAPA DE RIESGOS'!$AF89),"")</f>
        <v/>
      </c>
      <c r="AL42" s="370" t="str">
        <f>IF(AND('MAPA DE RIESGOS'!$AP90="Alta",'MAPA DE RIESGOS'!$AR90="Menor"),CONCATENATE("R",'MAPA DE RIESGOS'!$H90,"C",'MAPA DE RIESGOS'!$AF90),"")</f>
        <v/>
      </c>
      <c r="AM42" s="370" t="str">
        <f>IF(AND('MAPA DE RIESGOS'!$AP91="Alta",'MAPA DE RIESGOS'!$AR91="Menor"),CONCATENATE("R",'MAPA DE RIESGOS'!$H91,"C",'MAPA DE RIESGOS'!$AF91),"")</f>
        <v/>
      </c>
      <c r="AN42" s="370" t="str">
        <f>IF(AND('MAPA DE RIESGOS'!$AP92="Alta",'MAPA DE RIESGOS'!$AR92="Menor"),CONCATENATE("R",'MAPA DE RIESGOS'!$H92,"C",'MAPA DE RIESGOS'!$AF92),"")</f>
        <v/>
      </c>
      <c r="AO42" s="370" t="str">
        <f>IF(AND('MAPA DE RIESGOS'!$AP93="Alta",'MAPA DE RIESGOS'!$AR93="Menor"),CONCATENATE("R",'MAPA DE RIESGOS'!$H93,"C",'MAPA DE RIESGOS'!$AF93),"")</f>
        <v/>
      </c>
      <c r="AP42" s="370" t="str">
        <f>IF(AND('MAPA DE RIESGOS'!$AP94="Alta",'MAPA DE RIESGOS'!$AR94="Menor"),CONCATENATE("R",'MAPA DE RIESGOS'!$H94,"C",'MAPA DE RIESGOS'!$AF94),"")</f>
        <v/>
      </c>
      <c r="AQ42" s="370" t="str">
        <f>IF(AND('MAPA DE RIESGOS'!$AP95="Alta",'MAPA DE RIESGOS'!$AR95="Menor"),CONCATENATE("R",'MAPA DE RIESGOS'!$H95,"C",'MAPA DE RIESGOS'!$AF95),"")</f>
        <v/>
      </c>
      <c r="AR42" s="370" t="str">
        <f>IF(AND('MAPA DE RIESGOS'!$AP96="Alta",'MAPA DE RIESGOS'!$AR96="Menor"),CONCATENATE("R",'MAPA DE RIESGOS'!$H96,"C",'MAPA DE RIESGOS'!$AF96),"")</f>
        <v/>
      </c>
      <c r="AS42" s="371" t="str">
        <f>IF(AND('MAPA DE RIESGOS'!$AP97="Alta",'MAPA DE RIESGOS'!$AR97="Menor"),CONCATENATE("R",'MAPA DE RIESGOS'!$H97,"C",'MAPA DE RIESGOS'!$AF97),"")</f>
        <v/>
      </c>
      <c r="AT42" s="357" t="str">
        <f>IF(AND('MAPA DE RIESGOS'!$AP80="Alta",'MAPA DE RIESGOS'!$AR80="Moderado"),CONCATENATE("R",'MAPA DE RIESGOS'!$H80,"C",'MAPA DE RIESGOS'!$AF80),"")</f>
        <v/>
      </c>
      <c r="AU42" s="357" t="str">
        <f>IF(AND('MAPA DE RIESGOS'!$AP81="Alta",'MAPA DE RIESGOS'!$AR81="Moderado"),CONCATENATE("R",'MAPA DE RIESGOS'!$H81,"C",'MAPA DE RIESGOS'!$AF81),"")</f>
        <v/>
      </c>
      <c r="AV42" s="357" t="str">
        <f>IF(AND('MAPA DE RIESGOS'!$AP82="Alta",'MAPA DE RIESGOS'!$AR82="Moderado"),CONCATENATE("R",'MAPA DE RIESGOS'!$H82,"C",'MAPA DE RIESGOS'!$AF82),"")</f>
        <v/>
      </c>
      <c r="AW42" s="357" t="str">
        <f>IF(AND('MAPA DE RIESGOS'!$AP83="Alta",'MAPA DE RIESGOS'!$AR83="Moderado"),CONCATENATE("R",'MAPA DE RIESGOS'!$H83,"C",'MAPA DE RIESGOS'!$AF83),"")</f>
        <v/>
      </c>
      <c r="AX42" s="357" t="str">
        <f>IF(AND('MAPA DE RIESGOS'!$AP84="Alta",'MAPA DE RIESGOS'!$AR84="Moderado"),CONCATENATE("R",'MAPA DE RIESGOS'!$H84,"C",'MAPA DE RIESGOS'!$AF84),"")</f>
        <v/>
      </c>
      <c r="AY42" s="357" t="str">
        <f>IF(AND('MAPA DE RIESGOS'!$AP85="Alta",'MAPA DE RIESGOS'!$AR85="Moderado"),CONCATENATE("R",'MAPA DE RIESGOS'!$H85,"C",'MAPA DE RIESGOS'!$AF85),"")</f>
        <v/>
      </c>
      <c r="AZ42" s="357" t="str">
        <f>IF(AND('MAPA DE RIESGOS'!$AP86="Alta",'MAPA DE RIESGOS'!$AR86="Moderado"),CONCATENATE("R",'MAPA DE RIESGOS'!$H86,"C",'MAPA DE RIESGOS'!$AF86),"")</f>
        <v/>
      </c>
      <c r="BA42" s="357" t="str">
        <f>IF(AND('MAPA DE RIESGOS'!$AP87="Alta",'MAPA DE RIESGOS'!$AR87="Moderado"),CONCATENATE("R",'MAPA DE RIESGOS'!$H87,"C",'MAPA DE RIESGOS'!$AF87),"")</f>
        <v/>
      </c>
      <c r="BB42" s="357" t="str">
        <f>IF(AND('MAPA DE RIESGOS'!$AP88="Alta",'MAPA DE RIESGOS'!$AR88="Moderado"),CONCATENATE("R",'MAPA DE RIESGOS'!$H88,"C",'MAPA DE RIESGOS'!$AF88),"")</f>
        <v/>
      </c>
      <c r="BC42" s="357" t="str">
        <f>IF(AND('MAPA DE RIESGOS'!$AP89="Alta",'MAPA DE RIESGOS'!$AR89="Moderado"),CONCATENATE("R",'MAPA DE RIESGOS'!$H89,"C",'MAPA DE RIESGOS'!$AF89),"")</f>
        <v/>
      </c>
      <c r="BD42" s="357" t="str">
        <f>IF(AND('MAPA DE RIESGOS'!$AP90="Alta",'MAPA DE RIESGOS'!$AR90="Moderado"),CONCATENATE("R",'MAPA DE RIESGOS'!$H90,"C",'MAPA DE RIESGOS'!$AF90),"")</f>
        <v/>
      </c>
      <c r="BE42" s="357" t="str">
        <f>IF(AND('MAPA DE RIESGOS'!$AP91="Alta",'MAPA DE RIESGOS'!$AR91="Moderado"),CONCATENATE("R",'MAPA DE RIESGOS'!$H91,"C",'MAPA DE RIESGOS'!$AF91),"")</f>
        <v/>
      </c>
      <c r="BF42" s="357" t="str">
        <f>IF(AND('MAPA DE RIESGOS'!$AP92="Alta",'MAPA DE RIESGOS'!$AR92="Moderado"),CONCATENATE("R",'MAPA DE RIESGOS'!$H92,"C",'MAPA DE RIESGOS'!$AF92),"")</f>
        <v/>
      </c>
      <c r="BG42" s="357" t="str">
        <f>IF(AND('MAPA DE RIESGOS'!$AP93="Alta",'MAPA DE RIESGOS'!$AR93="Moderado"),CONCATENATE("R",'MAPA DE RIESGOS'!$H93,"C",'MAPA DE RIESGOS'!$AF93),"")</f>
        <v/>
      </c>
      <c r="BH42" s="357" t="str">
        <f>IF(AND('MAPA DE RIESGOS'!$AP94="Alta",'MAPA DE RIESGOS'!$AR94="Moderado"),CONCATENATE("R",'MAPA DE RIESGOS'!$H94,"C",'MAPA DE RIESGOS'!$AF94),"")</f>
        <v/>
      </c>
      <c r="BI42" s="357" t="str">
        <f>IF(AND('MAPA DE RIESGOS'!$AP95="Alta",'MAPA DE RIESGOS'!$AR95="Moderado"),CONCATENATE("R",'MAPA DE RIESGOS'!$H95,"C",'MAPA DE RIESGOS'!$AF95),"")</f>
        <v/>
      </c>
      <c r="BJ42" s="357" t="str">
        <f>IF(AND('MAPA DE RIESGOS'!$AP96="Alta",'MAPA DE RIESGOS'!$AR96="Moderado"),CONCATENATE("R",'MAPA DE RIESGOS'!$H96,"C",'MAPA DE RIESGOS'!$AF96),"")</f>
        <v/>
      </c>
      <c r="BK42" s="358" t="str">
        <f>IF(AND('MAPA DE RIESGOS'!$AP97="Alta",'MAPA DE RIESGOS'!$AR97="Moderado"),CONCATENATE("R",'MAPA DE RIESGOS'!$H97,"C",'MAPA DE RIESGOS'!$AF97),"")</f>
        <v/>
      </c>
      <c r="BL42" s="357" t="str">
        <f>IF(AND('MAPA DE RIESGOS'!$AP80="Alta",'MAPA DE RIESGOS'!$AR80="Mayor"),CONCATENATE("R",'MAPA DE RIESGOS'!$H80,"C",'MAPA DE RIESGOS'!$AF80),"")</f>
        <v/>
      </c>
      <c r="BM42" s="357" t="str">
        <f>IF(AND('MAPA DE RIESGOS'!$AP81="Alta",'MAPA DE RIESGOS'!$AR81="Mayor"),CONCATENATE("R",'MAPA DE RIESGOS'!$H81,"C",'MAPA DE RIESGOS'!$AF81),"")</f>
        <v/>
      </c>
      <c r="BN42" s="357" t="str">
        <f>IF(AND('MAPA DE RIESGOS'!$AP82="Alta",'MAPA DE RIESGOS'!$AR82="Mayor"),CONCATENATE("R",'MAPA DE RIESGOS'!$H82,"C",'MAPA DE RIESGOS'!$AF82),"")</f>
        <v/>
      </c>
      <c r="BO42" s="357" t="str">
        <f>IF(AND('MAPA DE RIESGOS'!$AP83="Alta",'MAPA DE RIESGOS'!$AR83="Mayor"),CONCATENATE("R",'MAPA DE RIESGOS'!$H83,"C",'MAPA DE RIESGOS'!$AF83),"")</f>
        <v/>
      </c>
      <c r="BP42" s="357" t="str">
        <f>IF(AND('MAPA DE RIESGOS'!$AP84="Alta",'MAPA DE RIESGOS'!$AR84="Mayor"),CONCATENATE("R",'MAPA DE RIESGOS'!$H84,"C",'MAPA DE RIESGOS'!$AF84),"")</f>
        <v/>
      </c>
      <c r="BQ42" s="357" t="str">
        <f>IF(AND('MAPA DE RIESGOS'!$AP85="Alta",'MAPA DE RIESGOS'!$AR85="Mayor"),CONCATENATE("R",'MAPA DE RIESGOS'!$H85,"C",'MAPA DE RIESGOS'!$AF85),"")</f>
        <v/>
      </c>
      <c r="BR42" s="357" t="str">
        <f>IF(AND('MAPA DE RIESGOS'!$AP86="Alta",'MAPA DE RIESGOS'!$AR86="Mayor"),CONCATENATE("R",'MAPA DE RIESGOS'!$H86,"C",'MAPA DE RIESGOS'!$AF86),"")</f>
        <v/>
      </c>
      <c r="BS42" s="357" t="str">
        <f>IF(AND('MAPA DE RIESGOS'!$AP87="Alta",'MAPA DE RIESGOS'!$AR87="Mayor"),CONCATENATE("R",'MAPA DE RIESGOS'!$H87,"C",'MAPA DE RIESGOS'!$AF87),"")</f>
        <v/>
      </c>
      <c r="BT42" s="357" t="str">
        <f>IF(AND('MAPA DE RIESGOS'!$AP88="Alta",'MAPA DE RIESGOS'!$AR88="Mayor"),CONCATENATE("R",'MAPA DE RIESGOS'!$H88,"C",'MAPA DE RIESGOS'!$AF88),"")</f>
        <v/>
      </c>
      <c r="BU42" s="357" t="str">
        <f>IF(AND('MAPA DE RIESGOS'!$AP89="Alta",'MAPA DE RIESGOS'!$AR89="Mayor"),CONCATENATE("R",'MAPA DE RIESGOS'!$H89,"C",'MAPA DE RIESGOS'!$AF89),"")</f>
        <v/>
      </c>
      <c r="BV42" s="357" t="str">
        <f>IF(AND('MAPA DE RIESGOS'!$AP90="Alta",'MAPA DE RIESGOS'!$AR90="Mayor"),CONCATENATE("R",'MAPA DE RIESGOS'!$H90,"C",'MAPA DE RIESGOS'!$AF90),"")</f>
        <v/>
      </c>
      <c r="BW42" s="357" t="str">
        <f>IF(AND('MAPA DE RIESGOS'!$AP91="Alta",'MAPA DE RIESGOS'!$AR91="Mayor"),CONCATENATE("R",'MAPA DE RIESGOS'!$H91,"C",'MAPA DE RIESGOS'!$AF91),"")</f>
        <v/>
      </c>
      <c r="BX42" s="357" t="str">
        <f>IF(AND('MAPA DE RIESGOS'!$AP92="Alta",'MAPA DE RIESGOS'!$AR92="Mayor"),CONCATENATE("R",'MAPA DE RIESGOS'!$H92,"C",'MAPA DE RIESGOS'!$AF92),"")</f>
        <v/>
      </c>
      <c r="BY42" s="357" t="str">
        <f>IF(AND('MAPA DE RIESGOS'!$AP93="Alta",'MAPA DE RIESGOS'!$AR93="Mayor"),CONCATENATE("R",'MAPA DE RIESGOS'!$H93,"C",'MAPA DE RIESGOS'!$AF93),"")</f>
        <v/>
      </c>
      <c r="BZ42" s="357" t="str">
        <f>IF(AND('MAPA DE RIESGOS'!$AP94="Alta",'MAPA DE RIESGOS'!$AR94="Mayor"),CONCATENATE("R",'MAPA DE RIESGOS'!$H94,"C",'MAPA DE RIESGOS'!$AF94),"")</f>
        <v/>
      </c>
      <c r="CA42" s="357" t="str">
        <f>IF(AND('MAPA DE RIESGOS'!$AP95="Alta",'MAPA DE RIESGOS'!$AR95="Mayor"),CONCATENATE("R",'MAPA DE RIESGOS'!$H95,"C",'MAPA DE RIESGOS'!$AF95),"")</f>
        <v/>
      </c>
      <c r="CB42" s="357" t="str">
        <f>IF(AND('MAPA DE RIESGOS'!$AP96="Alta",'MAPA DE RIESGOS'!$AR96="Mayor"),CONCATENATE("R",'MAPA DE RIESGOS'!$H96,"C",'MAPA DE RIESGOS'!$AF96),"")</f>
        <v/>
      </c>
      <c r="CC42" s="358" t="str">
        <f>IF(AND('MAPA DE RIESGOS'!$AP97="Alta",'MAPA DE RIESGOS'!$AR97="Mayor"),CONCATENATE("R",'MAPA DE RIESGOS'!$H97,"C",'MAPA DE RIESGOS'!$AF97),"")</f>
        <v/>
      </c>
      <c r="CD42" s="359" t="str">
        <f>IF(AND('MAPA DE RIESGOS'!$AP80="Alta",'MAPA DE RIESGOS'!$AR80="Catastrófico"),CONCATENATE("R",'MAPA DE RIESGOS'!$H80,"C",'MAPA DE RIESGOS'!$AF80),"")</f>
        <v/>
      </c>
      <c r="CE42" s="359" t="str">
        <f>IF(AND('MAPA DE RIESGOS'!$AP81="Alta",'MAPA DE RIESGOS'!$AR81="Catastrófico"),CONCATENATE("R",'MAPA DE RIESGOS'!$H81,"C",'MAPA DE RIESGOS'!$AF81),"")</f>
        <v/>
      </c>
      <c r="CF42" s="359" t="str">
        <f>IF(AND('MAPA DE RIESGOS'!$AP82="Alta",'MAPA DE RIESGOS'!$AR82="Catastrófico"),CONCATENATE("R",'MAPA DE RIESGOS'!$H82,"C",'MAPA DE RIESGOS'!$AF82),"")</f>
        <v/>
      </c>
      <c r="CG42" s="359" t="str">
        <f>IF(AND('MAPA DE RIESGOS'!$AP83="Alta",'MAPA DE RIESGOS'!$AR83="Catastrófico"),CONCATENATE("R",'MAPA DE RIESGOS'!$H83,"C",'MAPA DE RIESGOS'!$AF83),"")</f>
        <v/>
      </c>
      <c r="CH42" s="359" t="str">
        <f>IF(AND('MAPA DE RIESGOS'!$AP84="Alta",'MAPA DE RIESGOS'!$AR84="Catastrófico"),CONCATENATE("R",'MAPA DE RIESGOS'!$H84,"C",'MAPA DE RIESGOS'!$AF84),"")</f>
        <v/>
      </c>
      <c r="CI42" s="359" t="str">
        <f>IF(AND('MAPA DE RIESGOS'!$AP85="Alta",'MAPA DE RIESGOS'!$AR85="Catastrófico"),CONCATENATE("R",'MAPA DE RIESGOS'!$H85,"C",'MAPA DE RIESGOS'!$AF85),"")</f>
        <v/>
      </c>
      <c r="CJ42" s="359" t="str">
        <f>IF(AND('MAPA DE RIESGOS'!$AP86="Alta",'MAPA DE RIESGOS'!$AR86="Catastrófico"),CONCATENATE("R",'MAPA DE RIESGOS'!$H86,"C",'MAPA DE RIESGOS'!$AF86),"")</f>
        <v/>
      </c>
      <c r="CK42" s="359" t="str">
        <f>IF(AND('MAPA DE RIESGOS'!$AP87="Alta",'MAPA DE RIESGOS'!$AR87="Catastrófico"),CONCATENATE("R",'MAPA DE RIESGOS'!$H87,"C",'MAPA DE RIESGOS'!$AF87),"")</f>
        <v/>
      </c>
      <c r="CL42" s="359" t="str">
        <f>IF(AND('MAPA DE RIESGOS'!$AP88="Alta",'MAPA DE RIESGOS'!$AR88="Catastrófico"),CONCATENATE("R",'MAPA DE RIESGOS'!$H88,"C",'MAPA DE RIESGOS'!$AF88),"")</f>
        <v/>
      </c>
      <c r="CM42" s="359" t="str">
        <f>IF(AND('MAPA DE RIESGOS'!$AP89="Alta",'MAPA DE RIESGOS'!$AR89="Catastrófico"),CONCATENATE("R",'MAPA DE RIESGOS'!$H89,"C",'MAPA DE RIESGOS'!$AF89),"")</f>
        <v/>
      </c>
      <c r="CN42" s="359" t="str">
        <f>IF(AND('MAPA DE RIESGOS'!$AP90="Alta",'MAPA DE RIESGOS'!$AR90="Catastrófico"),CONCATENATE("R",'MAPA DE RIESGOS'!$H90,"C",'MAPA DE RIESGOS'!$AF90),"")</f>
        <v/>
      </c>
      <c r="CO42" s="359" t="str">
        <f>IF(AND('MAPA DE RIESGOS'!$AP91="Alta",'MAPA DE RIESGOS'!$AR91="Catastrófico"),CONCATENATE("R",'MAPA DE RIESGOS'!$H91,"C",'MAPA DE RIESGOS'!$AF91),"")</f>
        <v/>
      </c>
      <c r="CP42" s="359" t="str">
        <f>IF(AND('MAPA DE RIESGOS'!$AP92="Alta",'MAPA DE RIESGOS'!$AR92="Catastrófico"),CONCATENATE("R",'MAPA DE RIESGOS'!$H92,"C",'MAPA DE RIESGOS'!$AF92),"")</f>
        <v/>
      </c>
      <c r="CQ42" s="359" t="str">
        <f>IF(AND('MAPA DE RIESGOS'!$AP93="Alta",'MAPA DE RIESGOS'!$AR93="Catastrófico"),CONCATENATE("R",'MAPA DE RIESGOS'!$H93,"C",'MAPA DE RIESGOS'!$AF93),"")</f>
        <v/>
      </c>
      <c r="CR42" s="359" t="str">
        <f>IF(AND('MAPA DE RIESGOS'!$AP94="Alta",'MAPA DE RIESGOS'!$AR94="Catastrófico"),CONCATENATE("R",'MAPA DE RIESGOS'!$H94,"C",'MAPA DE RIESGOS'!$AF94),"")</f>
        <v/>
      </c>
      <c r="CS42" s="359" t="str">
        <f>IF(AND('MAPA DE RIESGOS'!$AP95="Alta",'MAPA DE RIESGOS'!$AR95="Catastrófico"),CONCATENATE("R",'MAPA DE RIESGOS'!$H95,"C",'MAPA DE RIESGOS'!$AF95),"")</f>
        <v/>
      </c>
      <c r="CT42" s="359" t="str">
        <f>IF(AND('MAPA DE RIESGOS'!$AP96="Alta",'MAPA DE RIESGOS'!$AR96="Catastrófico"),CONCATENATE("R",'MAPA DE RIESGOS'!$H96,"C",'MAPA DE RIESGOS'!$AF96),"")</f>
        <v/>
      </c>
      <c r="CU42" s="360" t="str">
        <f>IF(AND('MAPA DE RIESGOS'!$AP97="Alta",'MAPA DE RIESGOS'!$AR97="Catastrófico"),CONCATENATE("R",'MAPA DE RIESGOS'!$H97,"C",'MAPA DE RIESGOS'!$AF97),"")</f>
        <v/>
      </c>
      <c r="CV42" s="67"/>
      <c r="CW42" s="765"/>
      <c r="CX42" s="766"/>
      <c r="CY42" s="766"/>
      <c r="CZ42" s="766"/>
      <c r="DA42" s="766"/>
      <c r="DB42" s="767"/>
    </row>
    <row r="43" spans="2:106" ht="32.5" customHeight="1">
      <c r="B43" s="770"/>
      <c r="C43" s="770"/>
      <c r="D43" s="771"/>
      <c r="E43" s="741"/>
      <c r="F43" s="742"/>
      <c r="G43" s="742"/>
      <c r="H43" s="742"/>
      <c r="I43" s="742"/>
      <c r="J43" s="369" t="str">
        <f>IF(AND('MAPA DE RIESGOS'!$AP98="Alta",'MAPA DE RIESGOS'!$AR98="Leve"),CONCATENATE("R",'MAPA DE RIESGOS'!$H98,"C",'MAPA DE RIESGOS'!$AF98),"")</f>
        <v/>
      </c>
      <c r="K43" s="370" t="str">
        <f>IF(AND('MAPA DE RIESGOS'!$AP99="Alta",'MAPA DE RIESGOS'!$AR99="Leve"),CONCATENATE("R",'MAPA DE RIESGOS'!$H99,"C",'MAPA DE RIESGOS'!$AF99),"")</f>
        <v/>
      </c>
      <c r="L43" s="370" t="str">
        <f>IF(AND('MAPA DE RIESGOS'!$AP100="Alta",'MAPA DE RIESGOS'!$AR100="Leve"),CONCATENATE("R",'MAPA DE RIESGOS'!$H100,"C",'MAPA DE RIESGOS'!$AF100),"")</f>
        <v/>
      </c>
      <c r="M43" s="370" t="str">
        <f>IF(AND('MAPA DE RIESGOS'!$AP101="Alta",'MAPA DE RIESGOS'!$AR101="Leve"),CONCATENATE("R",'MAPA DE RIESGOS'!$H101,"C",'MAPA DE RIESGOS'!$AF101),"")</f>
        <v/>
      </c>
      <c r="N43" s="370" t="str">
        <f>IF(AND('MAPA DE RIESGOS'!$AP102="Alta",'MAPA DE RIESGOS'!$AR102="Leve"),CONCATENATE("R",'MAPA DE RIESGOS'!$H102,"C",'MAPA DE RIESGOS'!$AF102),"")</f>
        <v/>
      </c>
      <c r="O43" s="370" t="str">
        <f>IF(AND('MAPA DE RIESGOS'!$AP103="Alta",'MAPA DE RIESGOS'!$AR103="Leve"),CONCATENATE("R",'MAPA DE RIESGOS'!$H103,"C",'MAPA DE RIESGOS'!$AF103),"")</f>
        <v/>
      </c>
      <c r="P43" s="370" t="str">
        <f>IF(AND('MAPA DE RIESGOS'!$AP104="Alta",'MAPA DE RIESGOS'!$AR104="Leve"),CONCATENATE("R",'MAPA DE RIESGOS'!$H104,"C",'MAPA DE RIESGOS'!$AF104),"")</f>
        <v/>
      </c>
      <c r="Q43" s="370" t="str">
        <f>IF(AND('MAPA DE RIESGOS'!$AP105="Alta",'MAPA DE RIESGOS'!$AR105="Leve"),CONCATENATE("R",'MAPA DE RIESGOS'!$H105,"C",'MAPA DE RIESGOS'!$AF105),"")</f>
        <v/>
      </c>
      <c r="R43" s="370" t="str">
        <f>IF(AND('MAPA DE RIESGOS'!$AP106="Alta",'MAPA DE RIESGOS'!$AR106="Leve"),CONCATENATE("R",'MAPA DE RIESGOS'!$H106,"C",'MAPA DE RIESGOS'!$AF106),"")</f>
        <v/>
      </c>
      <c r="S43" s="370" t="str">
        <f>IF(AND('MAPA DE RIESGOS'!$AP107="Alta",'MAPA DE RIESGOS'!$AR107="Leve"),CONCATENATE("R",'MAPA DE RIESGOS'!$H107,"C",'MAPA DE RIESGOS'!$AF107),"")</f>
        <v/>
      </c>
      <c r="T43" s="370" t="str">
        <f>IF(AND('MAPA DE RIESGOS'!$AP108="Alta",'MAPA DE RIESGOS'!$AR108="Leve"),CONCATENATE("R",'MAPA DE RIESGOS'!$H108,"C",'MAPA DE RIESGOS'!$AF108),"")</f>
        <v/>
      </c>
      <c r="U43" s="370" t="str">
        <f>IF(AND('MAPA DE RIESGOS'!$AP109="Alta",'MAPA DE RIESGOS'!$AR109="Leve"),CONCATENATE("R",'MAPA DE RIESGOS'!$H109,"C",'MAPA DE RIESGOS'!$AF109),"")</f>
        <v/>
      </c>
      <c r="V43" s="370" t="str">
        <f>IF(AND('MAPA DE RIESGOS'!$AP110="Alta",'MAPA DE RIESGOS'!$AR110="Leve"),CONCATENATE("R",'MAPA DE RIESGOS'!$H110,"C",'MAPA DE RIESGOS'!$AF110),"")</f>
        <v/>
      </c>
      <c r="W43" s="370" t="str">
        <f>IF(AND('MAPA DE RIESGOS'!$AP111="Alta",'MAPA DE RIESGOS'!$AR111="Leve"),CONCATENATE("R",'MAPA DE RIESGOS'!$H111,"C",'MAPA DE RIESGOS'!$AF111),"")</f>
        <v/>
      </c>
      <c r="X43" s="370" t="str">
        <f>IF(AND('MAPA DE RIESGOS'!$AP112="Alta",'MAPA DE RIESGOS'!$AR112="Leve"),CONCATENATE("R",'MAPA DE RIESGOS'!$H112,"C",'MAPA DE RIESGOS'!$AF112),"")</f>
        <v/>
      </c>
      <c r="Y43" s="370" t="str">
        <f>IF(AND('MAPA DE RIESGOS'!$AP113="Alta",'MAPA DE RIESGOS'!$AR113="Leve"),CONCATENATE("R",'MAPA DE RIESGOS'!$H113,"C",'MAPA DE RIESGOS'!$AF113),"")</f>
        <v/>
      </c>
      <c r="Z43" s="370" t="str">
        <f>IF(AND('MAPA DE RIESGOS'!$AP114="Alta",'MAPA DE RIESGOS'!$AR114="Leve"),CONCATENATE("R",'MAPA DE RIESGOS'!$H114,"C",'MAPA DE RIESGOS'!$AF114),"")</f>
        <v/>
      </c>
      <c r="AA43" s="370" t="str">
        <f>IF(AND('MAPA DE RIESGOS'!$AP115="Alta",'MAPA DE RIESGOS'!$AR115="Leve"),CONCATENATE("R",'MAPA DE RIESGOS'!$H115,"C",'MAPA DE RIESGOS'!$AF115),"")</f>
        <v/>
      </c>
      <c r="AB43" s="369" t="str">
        <f>IF(AND('MAPA DE RIESGOS'!$AP98="Alta",'MAPA DE RIESGOS'!$AR98="Menor"),CONCATENATE("R",'MAPA DE RIESGOS'!$H98,"C",'MAPA DE RIESGOS'!$AF98),"")</f>
        <v/>
      </c>
      <c r="AC43" s="370" t="str">
        <f>IF(AND('MAPA DE RIESGOS'!$AP99="Alta",'MAPA DE RIESGOS'!$AR99="Menor"),CONCATENATE("R",'MAPA DE RIESGOS'!$H99,"C",'MAPA DE RIESGOS'!$AF99),"")</f>
        <v/>
      </c>
      <c r="AD43" s="370" t="str">
        <f>IF(AND('MAPA DE RIESGOS'!$AP100="Alta",'MAPA DE RIESGOS'!$AR100="Menor"),CONCATENATE("R",'MAPA DE RIESGOS'!$H100,"C",'MAPA DE RIESGOS'!$AF100),"")</f>
        <v/>
      </c>
      <c r="AE43" s="370" t="str">
        <f>IF(AND('MAPA DE RIESGOS'!$AP101="Alta",'MAPA DE RIESGOS'!$AR101="Menor"),CONCATENATE("R",'MAPA DE RIESGOS'!$H101,"C",'MAPA DE RIESGOS'!$AF101),"")</f>
        <v/>
      </c>
      <c r="AF43" s="370" t="str">
        <f>IF(AND('MAPA DE RIESGOS'!$AP102="Alta",'MAPA DE RIESGOS'!$AR102="Menor"),CONCATENATE("R",'MAPA DE RIESGOS'!$H102,"C",'MAPA DE RIESGOS'!$AF102),"")</f>
        <v/>
      </c>
      <c r="AG43" s="370" t="str">
        <f>IF(AND('MAPA DE RIESGOS'!$AP103="Alta",'MAPA DE RIESGOS'!$AR103="Menor"),CONCATENATE("R",'MAPA DE RIESGOS'!$H103,"C",'MAPA DE RIESGOS'!$AF103),"")</f>
        <v/>
      </c>
      <c r="AH43" s="370" t="str">
        <f>IF(AND('MAPA DE RIESGOS'!$AP104="Alta",'MAPA DE RIESGOS'!$AR104="Menor"),CONCATENATE("R",'MAPA DE RIESGOS'!$H104,"C",'MAPA DE RIESGOS'!$AF104),"")</f>
        <v/>
      </c>
      <c r="AI43" s="370" t="str">
        <f>IF(AND('MAPA DE RIESGOS'!$AP105="Alta",'MAPA DE RIESGOS'!$AR105="Menor"),CONCATENATE("R",'MAPA DE RIESGOS'!$H105,"C",'MAPA DE RIESGOS'!$AF105),"")</f>
        <v/>
      </c>
      <c r="AJ43" s="370" t="str">
        <f>IF(AND('MAPA DE RIESGOS'!$AP106="Alta",'MAPA DE RIESGOS'!$AR106="Menor"),CONCATENATE("R",'MAPA DE RIESGOS'!$H106,"C",'MAPA DE RIESGOS'!$AF106),"")</f>
        <v/>
      </c>
      <c r="AK43" s="370" t="str">
        <f>IF(AND('MAPA DE RIESGOS'!$AP107="Alta",'MAPA DE RIESGOS'!$AR107="Menor"),CONCATENATE("R",'MAPA DE RIESGOS'!$H107,"C",'MAPA DE RIESGOS'!$AF107),"")</f>
        <v/>
      </c>
      <c r="AL43" s="370" t="str">
        <f>IF(AND('MAPA DE RIESGOS'!$AP108="Alta",'MAPA DE RIESGOS'!$AR108="Menor"),CONCATENATE("R",'MAPA DE RIESGOS'!$H108,"C",'MAPA DE RIESGOS'!$AF108),"")</f>
        <v/>
      </c>
      <c r="AM43" s="370" t="str">
        <f>IF(AND('MAPA DE RIESGOS'!$AP109="Alta",'MAPA DE RIESGOS'!$AR109="Menor"),CONCATENATE("R",'MAPA DE RIESGOS'!$H109,"C",'MAPA DE RIESGOS'!$AF109),"")</f>
        <v/>
      </c>
      <c r="AN43" s="370" t="str">
        <f>IF(AND('MAPA DE RIESGOS'!$AP110="Alta",'MAPA DE RIESGOS'!$AR110="Menor"),CONCATENATE("R",'MAPA DE RIESGOS'!$H110,"C",'MAPA DE RIESGOS'!$AF110),"")</f>
        <v/>
      </c>
      <c r="AO43" s="370" t="str">
        <f>IF(AND('MAPA DE RIESGOS'!$AP111="Alta",'MAPA DE RIESGOS'!$AR111="Menor"),CONCATENATE("R",'MAPA DE RIESGOS'!$H111,"C",'MAPA DE RIESGOS'!$AF111),"")</f>
        <v/>
      </c>
      <c r="AP43" s="370" t="str">
        <f>IF(AND('MAPA DE RIESGOS'!$AP112="Alta",'MAPA DE RIESGOS'!$AR112="Menor"),CONCATENATE("R",'MAPA DE RIESGOS'!$H112,"C",'MAPA DE RIESGOS'!$AF112),"")</f>
        <v/>
      </c>
      <c r="AQ43" s="370" t="str">
        <f>IF(AND('MAPA DE RIESGOS'!$AP113="Alta",'MAPA DE RIESGOS'!$AR113="Menor"),CONCATENATE("R",'MAPA DE RIESGOS'!$H113,"C",'MAPA DE RIESGOS'!$AF113),"")</f>
        <v/>
      </c>
      <c r="AR43" s="370" t="str">
        <f>IF(AND('MAPA DE RIESGOS'!$AP114="Alta",'MAPA DE RIESGOS'!$AR114="Menor"),CONCATENATE("R",'MAPA DE RIESGOS'!$H114,"C",'MAPA DE RIESGOS'!$AF114),"")</f>
        <v/>
      </c>
      <c r="AS43" s="371" t="str">
        <f>IF(AND('MAPA DE RIESGOS'!$AP115="Alta",'MAPA DE RIESGOS'!$AR115="Menor"),CONCATENATE("R",'MAPA DE RIESGOS'!$H115,"C",'MAPA DE RIESGOS'!$AF115),"")</f>
        <v/>
      </c>
      <c r="AT43" s="357" t="str">
        <f>IF(AND('MAPA DE RIESGOS'!$AP98="Alta",'MAPA DE RIESGOS'!$AR98="Moderado"),CONCATENATE("R",'MAPA DE RIESGOS'!$H98,"C",'MAPA DE RIESGOS'!$AF98),"")</f>
        <v/>
      </c>
      <c r="AU43" s="357" t="str">
        <f>IF(AND('MAPA DE RIESGOS'!$AP99="Alta",'MAPA DE RIESGOS'!$AR99="Moderado"),CONCATENATE("R",'MAPA DE RIESGOS'!$H99,"C",'MAPA DE RIESGOS'!$AF99),"")</f>
        <v/>
      </c>
      <c r="AV43" s="357" t="str">
        <f>IF(AND('MAPA DE RIESGOS'!$AP100="Alta",'MAPA DE RIESGOS'!$AR100="Moderado"),CONCATENATE("R",'MAPA DE RIESGOS'!$H100,"C",'MAPA DE RIESGOS'!$AF100),"")</f>
        <v/>
      </c>
      <c r="AW43" s="357" t="str">
        <f>IF(AND('MAPA DE RIESGOS'!$AP101="Alta",'MAPA DE RIESGOS'!$AR101="Moderado"),CONCATENATE("R",'MAPA DE RIESGOS'!$H101,"C",'MAPA DE RIESGOS'!$AF101),"")</f>
        <v/>
      </c>
      <c r="AX43" s="357" t="str">
        <f>IF(AND('MAPA DE RIESGOS'!$AP102="Alta",'MAPA DE RIESGOS'!$AR102="Moderado"),CONCATENATE("R",'MAPA DE RIESGOS'!$H102,"C",'MAPA DE RIESGOS'!$AF102),"")</f>
        <v/>
      </c>
      <c r="AY43" s="357" t="str">
        <f>IF(AND('MAPA DE RIESGOS'!$AP103="Alta",'MAPA DE RIESGOS'!$AR103="Moderado"),CONCATENATE("R",'MAPA DE RIESGOS'!$H103,"C",'MAPA DE RIESGOS'!$AF103),"")</f>
        <v/>
      </c>
      <c r="AZ43" s="357" t="str">
        <f>IF(AND('MAPA DE RIESGOS'!$AP104="Alta",'MAPA DE RIESGOS'!$AR104="Moderado"),CONCATENATE("R",'MAPA DE RIESGOS'!$H104,"C",'MAPA DE RIESGOS'!$AF104),"")</f>
        <v/>
      </c>
      <c r="BA43" s="357" t="str">
        <f>IF(AND('MAPA DE RIESGOS'!$AP105="Alta",'MAPA DE RIESGOS'!$AR105="Moderado"),CONCATENATE("R",'MAPA DE RIESGOS'!$H105,"C",'MAPA DE RIESGOS'!$AF105),"")</f>
        <v/>
      </c>
      <c r="BB43" s="357" t="str">
        <f>IF(AND('MAPA DE RIESGOS'!$AP106="Alta",'MAPA DE RIESGOS'!$AR106="Moderado"),CONCATENATE("R",'MAPA DE RIESGOS'!$H106,"C",'MAPA DE RIESGOS'!$AF106),"")</f>
        <v/>
      </c>
      <c r="BC43" s="357" t="str">
        <f>IF(AND('MAPA DE RIESGOS'!$AP107="Alta",'MAPA DE RIESGOS'!$AR107="Moderado"),CONCATENATE("R",'MAPA DE RIESGOS'!$H107,"C",'MAPA DE RIESGOS'!$AF107),"")</f>
        <v/>
      </c>
      <c r="BD43" s="357" t="str">
        <f>IF(AND('MAPA DE RIESGOS'!$AP108="Alta",'MAPA DE RIESGOS'!$AR108="Moderado"),CONCATENATE("R",'MAPA DE RIESGOS'!$H108,"C",'MAPA DE RIESGOS'!$AF108),"")</f>
        <v/>
      </c>
      <c r="BE43" s="357" t="str">
        <f>IF(AND('MAPA DE RIESGOS'!$AP109="Alta",'MAPA DE RIESGOS'!$AR109="Moderado"),CONCATENATE("R",'MAPA DE RIESGOS'!$H109,"C",'MAPA DE RIESGOS'!$AF109),"")</f>
        <v/>
      </c>
      <c r="BF43" s="357" t="str">
        <f>IF(AND('MAPA DE RIESGOS'!$AP110="Alta",'MAPA DE RIESGOS'!$AR110="Moderado"),CONCATENATE("R",'MAPA DE RIESGOS'!$H110,"C",'MAPA DE RIESGOS'!$AF110),"")</f>
        <v/>
      </c>
      <c r="BG43" s="357" t="str">
        <f>IF(AND('MAPA DE RIESGOS'!$AP111="Alta",'MAPA DE RIESGOS'!$AR111="Moderado"),CONCATENATE("R",'MAPA DE RIESGOS'!$H111,"C",'MAPA DE RIESGOS'!$AF111),"")</f>
        <v/>
      </c>
      <c r="BH43" s="357" t="str">
        <f>IF(AND('MAPA DE RIESGOS'!$AP112="Alta",'MAPA DE RIESGOS'!$AR112="Moderado"),CONCATENATE("R",'MAPA DE RIESGOS'!$H112,"C",'MAPA DE RIESGOS'!$AF112),"")</f>
        <v/>
      </c>
      <c r="BI43" s="357" t="str">
        <f>IF(AND('MAPA DE RIESGOS'!$AP113="Alta",'MAPA DE RIESGOS'!$AR113="Moderado"),CONCATENATE("R",'MAPA DE RIESGOS'!$H113,"C",'MAPA DE RIESGOS'!$AF113),"")</f>
        <v/>
      </c>
      <c r="BJ43" s="357" t="str">
        <f>IF(AND('MAPA DE RIESGOS'!$AP114="Alta",'MAPA DE RIESGOS'!$AR114="Moderado"),CONCATENATE("R",'MAPA DE RIESGOS'!$H114,"C",'MAPA DE RIESGOS'!$AF114),"")</f>
        <v/>
      </c>
      <c r="BK43" s="358" t="str">
        <f>IF(AND('MAPA DE RIESGOS'!$AP115="Alta",'MAPA DE RIESGOS'!$AR115="Moderado"),CONCATENATE("R",'MAPA DE RIESGOS'!$H115,"C",'MAPA DE RIESGOS'!$AF115),"")</f>
        <v/>
      </c>
      <c r="BL43" s="357" t="str">
        <f>IF(AND('MAPA DE RIESGOS'!$AP98="Alta",'MAPA DE RIESGOS'!$AR98="Mayor"),CONCATENATE("R",'MAPA DE RIESGOS'!$H98,"C",'MAPA DE RIESGOS'!$AF98),"")</f>
        <v/>
      </c>
      <c r="BM43" s="357" t="str">
        <f>IF(AND('MAPA DE RIESGOS'!$AP99="Alta",'MAPA DE RIESGOS'!$AR99="Mayor"),CONCATENATE("R",'MAPA DE RIESGOS'!$H99,"C",'MAPA DE RIESGOS'!$AF99),"")</f>
        <v/>
      </c>
      <c r="BN43" s="357" t="str">
        <f>IF(AND('MAPA DE RIESGOS'!$AP100="Alta",'MAPA DE RIESGOS'!$AR100="Mayor"),CONCATENATE("R",'MAPA DE RIESGOS'!$H100,"C",'MAPA DE RIESGOS'!$AF100),"")</f>
        <v/>
      </c>
      <c r="BO43" s="357" t="str">
        <f>IF(AND('MAPA DE RIESGOS'!$AP101="Alta",'MAPA DE RIESGOS'!$AR101="Mayor"),CONCATENATE("R",'MAPA DE RIESGOS'!$H101,"C",'MAPA DE RIESGOS'!$AF101),"")</f>
        <v/>
      </c>
      <c r="BP43" s="357" t="str">
        <f>IF(AND('MAPA DE RIESGOS'!$AP102="Alta",'MAPA DE RIESGOS'!$AR102="Mayor"),CONCATENATE("R",'MAPA DE RIESGOS'!$H102,"C",'MAPA DE RIESGOS'!$AF102),"")</f>
        <v/>
      </c>
      <c r="BQ43" s="357" t="str">
        <f>IF(AND('MAPA DE RIESGOS'!$AP103="Alta",'MAPA DE RIESGOS'!$AR103="Mayor"),CONCATENATE("R",'MAPA DE RIESGOS'!$H103,"C",'MAPA DE RIESGOS'!$AF103),"")</f>
        <v/>
      </c>
      <c r="BR43" s="357" t="str">
        <f>IF(AND('MAPA DE RIESGOS'!$AP104="Alta",'MAPA DE RIESGOS'!$AR104="Mayor"),CONCATENATE("R",'MAPA DE RIESGOS'!$H104,"C",'MAPA DE RIESGOS'!$AF104),"")</f>
        <v/>
      </c>
      <c r="BS43" s="357" t="str">
        <f>IF(AND('MAPA DE RIESGOS'!$AP105="Alta",'MAPA DE RIESGOS'!$AR105="Mayor"),CONCATENATE("R",'MAPA DE RIESGOS'!$H105,"C",'MAPA DE RIESGOS'!$AF105),"")</f>
        <v/>
      </c>
      <c r="BT43" s="357" t="str">
        <f>IF(AND('MAPA DE RIESGOS'!$AP106="Alta",'MAPA DE RIESGOS'!$AR106="Mayor"),CONCATENATE("R",'MAPA DE RIESGOS'!$H106,"C",'MAPA DE RIESGOS'!$AF106),"")</f>
        <v/>
      </c>
      <c r="BU43" s="357" t="str">
        <f>IF(AND('MAPA DE RIESGOS'!$AP107="Alta",'MAPA DE RIESGOS'!$AR107="Mayor"),CONCATENATE("R",'MAPA DE RIESGOS'!$H107,"C",'MAPA DE RIESGOS'!$AF107),"")</f>
        <v/>
      </c>
      <c r="BV43" s="357" t="str">
        <f>IF(AND('MAPA DE RIESGOS'!$AP108="Alta",'MAPA DE RIESGOS'!$AR108="Mayor"),CONCATENATE("R",'MAPA DE RIESGOS'!$H108,"C",'MAPA DE RIESGOS'!$AF108),"")</f>
        <v/>
      </c>
      <c r="BW43" s="357" t="str">
        <f>IF(AND('MAPA DE RIESGOS'!$AP109="Alta",'MAPA DE RIESGOS'!$AR109="Mayor"),CONCATENATE("R",'MAPA DE RIESGOS'!$H109,"C",'MAPA DE RIESGOS'!$AF109),"")</f>
        <v/>
      </c>
      <c r="BX43" s="357" t="str">
        <f>IF(AND('MAPA DE RIESGOS'!$AP110="Alta",'MAPA DE RIESGOS'!$AR110="Mayor"),CONCATENATE("R",'MAPA DE RIESGOS'!$H110,"C",'MAPA DE RIESGOS'!$AF110),"")</f>
        <v/>
      </c>
      <c r="BY43" s="357" t="str">
        <f>IF(AND('MAPA DE RIESGOS'!$AP111="Alta",'MAPA DE RIESGOS'!$AR111="Mayor"),CONCATENATE("R",'MAPA DE RIESGOS'!$H111,"C",'MAPA DE RIESGOS'!$AF111),"")</f>
        <v/>
      </c>
      <c r="BZ43" s="357" t="str">
        <f>IF(AND('MAPA DE RIESGOS'!$AP112="Alta",'MAPA DE RIESGOS'!$AR112="Mayor"),CONCATENATE("R",'MAPA DE RIESGOS'!$H112,"C",'MAPA DE RIESGOS'!$AF112),"")</f>
        <v/>
      </c>
      <c r="CA43" s="357" t="str">
        <f>IF(AND('MAPA DE RIESGOS'!$AP113="Alta",'MAPA DE RIESGOS'!$AR113="Mayor"),CONCATENATE("R",'MAPA DE RIESGOS'!$H113,"C",'MAPA DE RIESGOS'!$AF113),"")</f>
        <v/>
      </c>
      <c r="CB43" s="357" t="str">
        <f>IF(AND('MAPA DE RIESGOS'!$AP114="Alta",'MAPA DE RIESGOS'!$AR114="Mayor"),CONCATENATE("R",'MAPA DE RIESGOS'!$H114,"C",'MAPA DE RIESGOS'!$AF114),"")</f>
        <v/>
      </c>
      <c r="CC43" s="358" t="str">
        <f>IF(AND('MAPA DE RIESGOS'!$AP115="Alta",'MAPA DE RIESGOS'!$AR115="Mayor"),CONCATENATE("R",'MAPA DE RIESGOS'!$H115,"C",'MAPA DE RIESGOS'!$AF115),"")</f>
        <v/>
      </c>
      <c r="CD43" s="359" t="str">
        <f>IF(AND('MAPA DE RIESGOS'!$AP98="Alta",'MAPA DE RIESGOS'!$AR98="Catastrófico"),CONCATENATE("R",'MAPA DE RIESGOS'!$H98,"C",'MAPA DE RIESGOS'!$AF98),"")</f>
        <v/>
      </c>
      <c r="CE43" s="359" t="str">
        <f>IF(AND('MAPA DE RIESGOS'!$AP99="Alta",'MAPA DE RIESGOS'!$AR99="Catastrófico"),CONCATENATE("R",'MAPA DE RIESGOS'!$H99,"C",'MAPA DE RIESGOS'!$AF99),"")</f>
        <v/>
      </c>
      <c r="CF43" s="359" t="str">
        <f>IF(AND('MAPA DE RIESGOS'!$AP100="Alta",'MAPA DE RIESGOS'!$AR100="Catastrófico"),CONCATENATE("R",'MAPA DE RIESGOS'!$H100,"C",'MAPA DE RIESGOS'!$AF100),"")</f>
        <v/>
      </c>
      <c r="CG43" s="359" t="str">
        <f>IF(AND('MAPA DE RIESGOS'!$AP101="Alta",'MAPA DE RIESGOS'!$AR101="Catastrófico"),CONCATENATE("R",'MAPA DE RIESGOS'!$H101,"C",'MAPA DE RIESGOS'!$AF101),"")</f>
        <v/>
      </c>
      <c r="CH43" s="359" t="str">
        <f>IF(AND('MAPA DE RIESGOS'!$AP102="Alta",'MAPA DE RIESGOS'!$AR102="Catastrófico"),CONCATENATE("R",'MAPA DE RIESGOS'!$H102,"C",'MAPA DE RIESGOS'!$AF102),"")</f>
        <v/>
      </c>
      <c r="CI43" s="359" t="str">
        <f>IF(AND('MAPA DE RIESGOS'!$AP103="Alta",'MAPA DE RIESGOS'!$AR103="Catastrófico"),CONCATENATE("R",'MAPA DE RIESGOS'!$H103,"C",'MAPA DE RIESGOS'!$AF103),"")</f>
        <v/>
      </c>
      <c r="CJ43" s="359" t="str">
        <f>IF(AND('MAPA DE RIESGOS'!$AP104="Alta",'MAPA DE RIESGOS'!$AR104="Catastrófico"),CONCATENATE("R",'MAPA DE RIESGOS'!$H104,"C",'MAPA DE RIESGOS'!$AF104),"")</f>
        <v/>
      </c>
      <c r="CK43" s="359" t="str">
        <f>IF(AND('MAPA DE RIESGOS'!$AP105="Alta",'MAPA DE RIESGOS'!$AR105="Catastrófico"),CONCATENATE("R",'MAPA DE RIESGOS'!$H105,"C",'MAPA DE RIESGOS'!$AF105),"")</f>
        <v/>
      </c>
      <c r="CL43" s="359" t="str">
        <f>IF(AND('MAPA DE RIESGOS'!$AP106="Alta",'MAPA DE RIESGOS'!$AR106="Catastrófico"),CONCATENATE("R",'MAPA DE RIESGOS'!$H106,"C",'MAPA DE RIESGOS'!$AF106),"")</f>
        <v/>
      </c>
      <c r="CM43" s="359" t="str">
        <f>IF(AND('MAPA DE RIESGOS'!$AP107="Alta",'MAPA DE RIESGOS'!$AR107="Catastrófico"),CONCATENATE("R",'MAPA DE RIESGOS'!$H107,"C",'MAPA DE RIESGOS'!$AF107),"")</f>
        <v/>
      </c>
      <c r="CN43" s="359" t="str">
        <f>IF(AND('MAPA DE RIESGOS'!$AP108="Alta",'MAPA DE RIESGOS'!$AR108="Catastrófico"),CONCATENATE("R",'MAPA DE RIESGOS'!$H108,"C",'MAPA DE RIESGOS'!$AF108),"")</f>
        <v/>
      </c>
      <c r="CO43" s="359" t="str">
        <f>IF(AND('MAPA DE RIESGOS'!$AP109="Alta",'MAPA DE RIESGOS'!$AR109="Catastrófico"),CONCATENATE("R",'MAPA DE RIESGOS'!$H109,"C",'MAPA DE RIESGOS'!$AF109),"")</f>
        <v/>
      </c>
      <c r="CP43" s="359" t="str">
        <f>IF(AND('MAPA DE RIESGOS'!$AP110="Alta",'MAPA DE RIESGOS'!$AR110="Catastrófico"),CONCATENATE("R",'MAPA DE RIESGOS'!$H110,"C",'MAPA DE RIESGOS'!$AF110),"")</f>
        <v/>
      </c>
      <c r="CQ43" s="359" t="str">
        <f>IF(AND('MAPA DE RIESGOS'!$AP111="Alta",'MAPA DE RIESGOS'!$AR111="Catastrófico"),CONCATENATE("R",'MAPA DE RIESGOS'!$H111,"C",'MAPA DE RIESGOS'!$AF111),"")</f>
        <v/>
      </c>
      <c r="CR43" s="359" t="str">
        <f>IF(AND('MAPA DE RIESGOS'!$AP112="Alta",'MAPA DE RIESGOS'!$AR112="Catastrófico"),CONCATENATE("R",'MAPA DE RIESGOS'!$H112,"C",'MAPA DE RIESGOS'!$AF112),"")</f>
        <v/>
      </c>
      <c r="CS43" s="359" t="str">
        <f>IF(AND('MAPA DE RIESGOS'!$AP113="Alta",'MAPA DE RIESGOS'!$AR113="Catastrófico"),CONCATENATE("R",'MAPA DE RIESGOS'!$H113,"C",'MAPA DE RIESGOS'!$AF113),"")</f>
        <v/>
      </c>
      <c r="CT43" s="359" t="str">
        <f>IF(AND('MAPA DE RIESGOS'!$AP114="Alta",'MAPA DE RIESGOS'!$AR114="Catastrófico"),CONCATENATE("R",'MAPA DE RIESGOS'!$H114,"C",'MAPA DE RIESGOS'!$AF114),"")</f>
        <v/>
      </c>
      <c r="CU43" s="360" t="str">
        <f>IF(AND('MAPA DE RIESGOS'!$AP115="Alta",'MAPA DE RIESGOS'!$AR115="Catastrófico"),CONCATENATE("R",'MAPA DE RIESGOS'!$H115,"C",'MAPA DE RIESGOS'!$AF115),"")</f>
        <v/>
      </c>
      <c r="CV43" s="67"/>
      <c r="CW43" s="765"/>
      <c r="CX43" s="766"/>
      <c r="CY43" s="766"/>
      <c r="CZ43" s="766"/>
      <c r="DA43" s="766"/>
      <c r="DB43" s="767"/>
    </row>
    <row r="44" spans="2:106" ht="32.5" customHeight="1">
      <c r="B44" s="770"/>
      <c r="C44" s="770"/>
      <c r="D44" s="771"/>
      <c r="E44" s="741"/>
      <c r="F44" s="742"/>
      <c r="G44" s="742"/>
      <c r="H44" s="742"/>
      <c r="I44" s="742"/>
      <c r="J44" s="369" t="str">
        <f>IF(AND('MAPA DE RIESGOS'!$AP116="Alta",'MAPA DE RIESGOS'!$AR116="Leve"),CONCATENATE("R",'MAPA DE RIESGOS'!$H116,"C",'MAPA DE RIESGOS'!$AF116),"")</f>
        <v/>
      </c>
      <c r="K44" s="370" t="str">
        <f>IF(AND('MAPA DE RIESGOS'!$AP117="Alta",'MAPA DE RIESGOS'!$AR117="Leve"),CONCATENATE("R",'MAPA DE RIESGOS'!$H117,"C",'MAPA DE RIESGOS'!$AF117),"")</f>
        <v/>
      </c>
      <c r="L44" s="370" t="str">
        <f>IF(AND('MAPA DE RIESGOS'!$AP118="Alta",'MAPA DE RIESGOS'!$AR118="Leve"),CONCATENATE("R",'MAPA DE RIESGOS'!$H118,"C",'MAPA DE RIESGOS'!$AF118),"")</f>
        <v/>
      </c>
      <c r="M44" s="370" t="str">
        <f>IF(AND('MAPA DE RIESGOS'!$AP119="Alta",'MAPA DE RIESGOS'!$AR119="Leve"),CONCATENATE("R",'MAPA DE RIESGOS'!$H119,"C",'MAPA DE RIESGOS'!$AF119),"")</f>
        <v/>
      </c>
      <c r="N44" s="370" t="str">
        <f>IF(AND('MAPA DE RIESGOS'!$AP120="Alta",'MAPA DE RIESGOS'!$AR120="Leve"),CONCATENATE("R",'MAPA DE RIESGOS'!$H120,"C",'MAPA DE RIESGOS'!$AF120),"")</f>
        <v/>
      </c>
      <c r="O44" s="370" t="str">
        <f>IF(AND('MAPA DE RIESGOS'!$AP121="Alta",'MAPA DE RIESGOS'!$AR121="Leve"),CONCATENATE("R",'MAPA DE RIESGOS'!$H121,"C",'MAPA DE RIESGOS'!$AF121),"")</f>
        <v/>
      </c>
      <c r="P44" s="370" t="str">
        <f>IF(AND('MAPA DE RIESGOS'!$AP122="Alta",'MAPA DE RIESGOS'!$AR122="Leve"),CONCATENATE("R",'MAPA DE RIESGOS'!$H122,"C",'MAPA DE RIESGOS'!$AF122),"")</f>
        <v/>
      </c>
      <c r="Q44" s="370" t="str">
        <f>IF(AND('MAPA DE RIESGOS'!$AP123="Alta",'MAPA DE RIESGOS'!$AR123="Leve"),CONCATENATE("R",'MAPA DE RIESGOS'!$H123,"C",'MAPA DE RIESGOS'!$AF123),"")</f>
        <v/>
      </c>
      <c r="R44" s="370" t="str">
        <f>IF(AND('MAPA DE RIESGOS'!$AP124="Alta",'MAPA DE RIESGOS'!$AR124="Leve"),CONCATENATE("R",'MAPA DE RIESGOS'!$H124,"C",'MAPA DE RIESGOS'!$AF124),"")</f>
        <v/>
      </c>
      <c r="S44" s="370" t="str">
        <f>IF(AND('MAPA DE RIESGOS'!$AP125="Alta",'MAPA DE RIESGOS'!$AR125="Leve"),CONCATENATE("R",'MAPA DE RIESGOS'!$H125,"C",'MAPA DE RIESGOS'!$AF125),"")</f>
        <v/>
      </c>
      <c r="T44" s="370" t="str">
        <f>IF(AND('MAPA DE RIESGOS'!$AP126="Alta",'MAPA DE RIESGOS'!$AR126="Leve"),CONCATENATE("R",'MAPA DE RIESGOS'!$H126,"C",'MAPA DE RIESGOS'!$AF126),"")</f>
        <v/>
      </c>
      <c r="U44" s="370" t="str">
        <f>IF(AND('MAPA DE RIESGOS'!$AP127="Alta",'MAPA DE RIESGOS'!$AR127="Leve"),CONCATENATE("R",'MAPA DE RIESGOS'!$H127,"C",'MAPA DE RIESGOS'!$AF127),"")</f>
        <v/>
      </c>
      <c r="V44" s="370" t="str">
        <f>IF(AND('MAPA DE RIESGOS'!$AP128="Alta",'MAPA DE RIESGOS'!$AR128="Leve"),CONCATENATE("R",'MAPA DE RIESGOS'!$H128,"C",'MAPA DE RIESGOS'!$AF128),"")</f>
        <v/>
      </c>
      <c r="W44" s="370" t="str">
        <f>IF(AND('MAPA DE RIESGOS'!$AP129="Alta",'MAPA DE RIESGOS'!$AR129="Leve"),CONCATENATE("R",'MAPA DE RIESGOS'!$H129,"C",'MAPA DE RIESGOS'!$AF129),"")</f>
        <v/>
      </c>
      <c r="X44" s="370" t="str">
        <f>IF(AND('MAPA DE RIESGOS'!$AP136="Alta",'MAPA DE RIESGOS'!$AR136="Leve"),CONCATENATE("R",'MAPA DE RIESGOS'!$H136,"C",'MAPA DE RIESGOS'!$AF136),"")</f>
        <v/>
      </c>
      <c r="Y44" s="370" t="str">
        <f>IF(AND('MAPA DE RIESGOS'!$AP137="Alta",'MAPA DE RIESGOS'!$AR137="Leve"),CONCATENATE("R",'MAPA DE RIESGOS'!$H137,"C",'MAPA DE RIESGOS'!$AF137),"")</f>
        <v/>
      </c>
      <c r="Z44" s="370" t="str">
        <f>IF(AND('MAPA DE RIESGOS'!$AP138="Alta",'MAPA DE RIESGOS'!$AR138="Leve"),CONCATENATE("R",'MAPA DE RIESGOS'!$H138,"C",'MAPA DE RIESGOS'!$AF138),"")</f>
        <v/>
      </c>
      <c r="AA44" s="370" t="str">
        <f>IF(AND('MAPA DE RIESGOS'!$AP139="Alta",'MAPA DE RIESGOS'!$AR139="Leve"),CONCATENATE("R",'MAPA DE RIESGOS'!$H139,"C",'MAPA DE RIESGOS'!$AF139),"")</f>
        <v/>
      </c>
      <c r="AB44" s="369" t="str">
        <f>IF(AND('MAPA DE RIESGOS'!$AP116="Alta",'MAPA DE RIESGOS'!$AR116="Menor"),CONCATENATE("R",'MAPA DE RIESGOS'!$H116,"C",'MAPA DE RIESGOS'!$AF116),"")</f>
        <v/>
      </c>
      <c r="AC44" s="370" t="str">
        <f>IF(AND('MAPA DE RIESGOS'!$AP117="Alta",'MAPA DE RIESGOS'!$AR117="Menor"),CONCATENATE("R",'MAPA DE RIESGOS'!$H117,"C",'MAPA DE RIESGOS'!$AF117),"")</f>
        <v/>
      </c>
      <c r="AD44" s="370" t="str">
        <f>IF(AND('MAPA DE RIESGOS'!$AP118="Alta",'MAPA DE RIESGOS'!$AR118="Menor"),CONCATENATE("R",'MAPA DE RIESGOS'!$H118,"C",'MAPA DE RIESGOS'!$AF118),"")</f>
        <v/>
      </c>
      <c r="AE44" s="370" t="str">
        <f>IF(AND('MAPA DE RIESGOS'!$AP119="Alta",'MAPA DE RIESGOS'!$AR119="Menor"),CONCATENATE("R",'MAPA DE RIESGOS'!$H119,"C",'MAPA DE RIESGOS'!$AF119),"")</f>
        <v/>
      </c>
      <c r="AF44" s="370" t="str">
        <f>IF(AND('MAPA DE RIESGOS'!$AP120="Alta",'MAPA DE RIESGOS'!$AR120="Menor"),CONCATENATE("R",'MAPA DE RIESGOS'!$H120,"C",'MAPA DE RIESGOS'!$AF120),"")</f>
        <v/>
      </c>
      <c r="AG44" s="370" t="str">
        <f>IF(AND('MAPA DE RIESGOS'!$AP121="Alta",'MAPA DE RIESGOS'!$AR121="Menor"),CONCATENATE("R",'MAPA DE RIESGOS'!$H121,"C",'MAPA DE RIESGOS'!$AF121),"")</f>
        <v/>
      </c>
      <c r="AH44" s="370" t="str">
        <f>IF(AND('MAPA DE RIESGOS'!$AP122="Alta",'MAPA DE RIESGOS'!$AR122="Menor"),CONCATENATE("R",'MAPA DE RIESGOS'!$H122,"C",'MAPA DE RIESGOS'!$AF122),"")</f>
        <v/>
      </c>
      <c r="AI44" s="370" t="str">
        <f>IF(AND('MAPA DE RIESGOS'!$AP123="Alta",'MAPA DE RIESGOS'!$AR123="Menor"),CONCATENATE("R",'MAPA DE RIESGOS'!$H123,"C",'MAPA DE RIESGOS'!$AF123),"")</f>
        <v/>
      </c>
      <c r="AJ44" s="370" t="str">
        <f>IF(AND('MAPA DE RIESGOS'!$AP124="Alta",'MAPA DE RIESGOS'!$AR124="Menor"),CONCATENATE("R",'MAPA DE RIESGOS'!$H124,"C",'MAPA DE RIESGOS'!$AF124),"")</f>
        <v/>
      </c>
      <c r="AK44" s="370" t="str">
        <f>IF(AND('MAPA DE RIESGOS'!$AP125="Alta",'MAPA DE RIESGOS'!$AR125="Menor"),CONCATENATE("R",'MAPA DE RIESGOS'!$H125,"C",'MAPA DE RIESGOS'!$AF125),"")</f>
        <v/>
      </c>
      <c r="AL44" s="370" t="str">
        <f>IF(AND('MAPA DE RIESGOS'!$AP126="Alta",'MAPA DE RIESGOS'!$AR126="Menor"),CONCATENATE("R",'MAPA DE RIESGOS'!$H126,"C",'MAPA DE RIESGOS'!$AF126),"")</f>
        <v/>
      </c>
      <c r="AM44" s="370" t="str">
        <f>IF(AND('MAPA DE RIESGOS'!$AP127="Alta",'MAPA DE RIESGOS'!$AR127="Menor"),CONCATENATE("R",'MAPA DE RIESGOS'!$H127,"C",'MAPA DE RIESGOS'!$AF127),"")</f>
        <v/>
      </c>
      <c r="AN44" s="370" t="str">
        <f>IF(AND('MAPA DE RIESGOS'!$AP128="Alta",'MAPA DE RIESGOS'!$AR128="Menor"),CONCATENATE("R",'MAPA DE RIESGOS'!$H128,"C",'MAPA DE RIESGOS'!$AF128),"")</f>
        <v/>
      </c>
      <c r="AO44" s="370" t="str">
        <f>IF(AND('MAPA DE RIESGOS'!$AP129="Alta",'MAPA DE RIESGOS'!$AR129="Menor"),CONCATENATE("R",'MAPA DE RIESGOS'!$H129,"C",'MAPA DE RIESGOS'!$AF129),"")</f>
        <v/>
      </c>
      <c r="AP44" s="370" t="str">
        <f>IF(AND('MAPA DE RIESGOS'!$AP136="Alta",'MAPA DE RIESGOS'!$AR136="Menor"),CONCATENATE("R",'MAPA DE RIESGOS'!$H136,"C",'MAPA DE RIESGOS'!$AF136),"")</f>
        <v/>
      </c>
      <c r="AQ44" s="370" t="str">
        <f>IF(AND('MAPA DE RIESGOS'!$AP137="Alta",'MAPA DE RIESGOS'!$AR137="Menor"),CONCATENATE("R",'MAPA DE RIESGOS'!$H137,"C",'MAPA DE RIESGOS'!$AF137),"")</f>
        <v/>
      </c>
      <c r="AR44" s="370" t="str">
        <f>IF(AND('MAPA DE RIESGOS'!$AP138="Alta",'MAPA DE RIESGOS'!$AR138="Menor"),CONCATENATE("R",'MAPA DE RIESGOS'!$H138,"C",'MAPA DE RIESGOS'!$AF138),"")</f>
        <v/>
      </c>
      <c r="AS44" s="371" t="str">
        <f>IF(AND('MAPA DE RIESGOS'!$AP139="Alta",'MAPA DE RIESGOS'!$AR139="Menor"),CONCATENATE("R",'MAPA DE RIESGOS'!$H139,"C",'MAPA DE RIESGOS'!$AF139),"")</f>
        <v/>
      </c>
      <c r="AT44" s="357" t="str">
        <f>IF(AND('MAPA DE RIESGOS'!$AP116="Alta",'MAPA DE RIESGOS'!$AR116="Moderado"),CONCATENATE("R",'MAPA DE RIESGOS'!$H116,"C",'MAPA DE RIESGOS'!$AF116),"")</f>
        <v/>
      </c>
      <c r="AU44" s="357" t="str">
        <f>IF(AND('MAPA DE RIESGOS'!$AP117="Alta",'MAPA DE RIESGOS'!$AR117="Moderado"),CONCATENATE("R",'MAPA DE RIESGOS'!$H117,"C",'MAPA DE RIESGOS'!$AF117),"")</f>
        <v/>
      </c>
      <c r="AV44" s="357" t="str">
        <f>IF(AND('MAPA DE RIESGOS'!$AP118="Alta",'MAPA DE RIESGOS'!$AR118="Moderado"),CONCATENATE("R",'MAPA DE RIESGOS'!$H118,"C",'MAPA DE RIESGOS'!$AF118),"")</f>
        <v/>
      </c>
      <c r="AW44" s="357" t="str">
        <f>IF(AND('MAPA DE RIESGOS'!$AP119="Alta",'MAPA DE RIESGOS'!$AR119="Moderado"),CONCATENATE("R",'MAPA DE RIESGOS'!$H119,"C",'MAPA DE RIESGOS'!$AF119),"")</f>
        <v/>
      </c>
      <c r="AX44" s="357" t="str">
        <f>IF(AND('MAPA DE RIESGOS'!$AP120="Alta",'MAPA DE RIESGOS'!$AR120="Moderado"),CONCATENATE("R",'MAPA DE RIESGOS'!$H120,"C",'MAPA DE RIESGOS'!$AF120),"")</f>
        <v/>
      </c>
      <c r="AY44" s="357" t="str">
        <f>IF(AND('MAPA DE RIESGOS'!$AP121="Alta",'MAPA DE RIESGOS'!$AR121="Moderado"),CONCATENATE("R",'MAPA DE RIESGOS'!$H121,"C",'MAPA DE RIESGOS'!$AF121),"")</f>
        <v/>
      </c>
      <c r="AZ44" s="357" t="str">
        <f>IF(AND('MAPA DE RIESGOS'!$AP122="Alta",'MAPA DE RIESGOS'!$AR122="Moderado"),CONCATENATE("R",'MAPA DE RIESGOS'!$H122,"C",'MAPA DE RIESGOS'!$AF122),"")</f>
        <v/>
      </c>
      <c r="BA44" s="357" t="str">
        <f>IF(AND('MAPA DE RIESGOS'!$AP123="Alta",'MAPA DE RIESGOS'!$AR123="Moderado"),CONCATENATE("R",'MAPA DE RIESGOS'!$H123,"C",'MAPA DE RIESGOS'!$AF123),"")</f>
        <v/>
      </c>
      <c r="BB44" s="357" t="str">
        <f>IF(AND('MAPA DE RIESGOS'!$AP124="Alta",'MAPA DE RIESGOS'!$AR124="Moderado"),CONCATENATE("R",'MAPA DE RIESGOS'!$H124,"C",'MAPA DE RIESGOS'!$AF124),"")</f>
        <v/>
      </c>
      <c r="BC44" s="357" t="str">
        <f>IF(AND('MAPA DE RIESGOS'!$AP125="Alta",'MAPA DE RIESGOS'!$AR125="Moderado"),CONCATENATE("R",'MAPA DE RIESGOS'!$H125,"C",'MAPA DE RIESGOS'!$AF125),"")</f>
        <v/>
      </c>
      <c r="BD44" s="357" t="str">
        <f>IF(AND('MAPA DE RIESGOS'!$AP126="Alta",'MAPA DE RIESGOS'!$AR126="Moderado"),CONCATENATE("R",'MAPA DE RIESGOS'!$H126,"C",'MAPA DE RIESGOS'!$AF126),"")</f>
        <v/>
      </c>
      <c r="BE44" s="357" t="str">
        <f>IF(AND('MAPA DE RIESGOS'!$AP127="Alta",'MAPA DE RIESGOS'!$AR127="Moderado"),CONCATENATE("R",'MAPA DE RIESGOS'!$H127,"C",'MAPA DE RIESGOS'!$AF127),"")</f>
        <v/>
      </c>
      <c r="BF44" s="357" t="str">
        <f>IF(AND('MAPA DE RIESGOS'!$AP128="Alta",'MAPA DE RIESGOS'!$AR128="Moderado"),CONCATENATE("R",'MAPA DE RIESGOS'!$H128,"C",'MAPA DE RIESGOS'!$AF128),"")</f>
        <v/>
      </c>
      <c r="BG44" s="357" t="str">
        <f>IF(AND('MAPA DE RIESGOS'!$AP129="Alta",'MAPA DE RIESGOS'!$AR129="Moderado"),CONCATENATE("R",'MAPA DE RIESGOS'!$H129,"C",'MAPA DE RIESGOS'!$AF129),"")</f>
        <v/>
      </c>
      <c r="BH44" s="357" t="str">
        <f>IF(AND('MAPA DE RIESGOS'!$AP136="Alta",'MAPA DE RIESGOS'!$AR136="Moderado"),CONCATENATE("R",'MAPA DE RIESGOS'!$H136,"C",'MAPA DE RIESGOS'!$AF136),"")</f>
        <v/>
      </c>
      <c r="BI44" s="357" t="str">
        <f>IF(AND('MAPA DE RIESGOS'!$AP137="Alta",'MAPA DE RIESGOS'!$AR137="Moderado"),CONCATENATE("R",'MAPA DE RIESGOS'!$H137,"C",'MAPA DE RIESGOS'!$AF137),"")</f>
        <v/>
      </c>
      <c r="BJ44" s="357" t="str">
        <f>IF(AND('MAPA DE RIESGOS'!$AP138="Alta",'MAPA DE RIESGOS'!$AR138="Moderado"),CONCATENATE("R",'MAPA DE RIESGOS'!$H138,"C",'MAPA DE RIESGOS'!$AF138),"")</f>
        <v/>
      </c>
      <c r="BK44" s="358" t="str">
        <f>IF(AND('MAPA DE RIESGOS'!$AP139="Alta",'MAPA DE RIESGOS'!$AR139="Moderado"),CONCATENATE("R",'MAPA DE RIESGOS'!$H139,"C",'MAPA DE RIESGOS'!$AF139),"")</f>
        <v/>
      </c>
      <c r="BL44" s="357" t="str">
        <f>IF(AND('MAPA DE RIESGOS'!$AP116="Alta",'MAPA DE RIESGOS'!$AR116="Mayor"),CONCATENATE("R",'MAPA DE RIESGOS'!$H116,"C",'MAPA DE RIESGOS'!$AF116),"")</f>
        <v/>
      </c>
      <c r="BM44" s="357" t="str">
        <f>IF(AND('MAPA DE RIESGOS'!$AP117="Alta",'MAPA DE RIESGOS'!$AR117="Mayor"),CONCATENATE("R",'MAPA DE RIESGOS'!$H117,"C",'MAPA DE RIESGOS'!$AF117),"")</f>
        <v/>
      </c>
      <c r="BN44" s="357" t="str">
        <f>IF(AND('MAPA DE RIESGOS'!$AP118="Alta",'MAPA DE RIESGOS'!$AR118="Mayor"),CONCATENATE("R",'MAPA DE RIESGOS'!$H118,"C",'MAPA DE RIESGOS'!$AF118),"")</f>
        <v/>
      </c>
      <c r="BO44" s="357" t="str">
        <f>IF(AND('MAPA DE RIESGOS'!$AP119="Alta",'MAPA DE RIESGOS'!$AR119="Mayor"),CONCATENATE("R",'MAPA DE RIESGOS'!$H119,"C",'MAPA DE RIESGOS'!$AF119),"")</f>
        <v/>
      </c>
      <c r="BP44" s="357" t="str">
        <f>IF(AND('MAPA DE RIESGOS'!$AP120="Alta",'MAPA DE RIESGOS'!$AR120="Mayor"),CONCATENATE("R",'MAPA DE RIESGOS'!$H120,"C",'MAPA DE RIESGOS'!$AF120),"")</f>
        <v/>
      </c>
      <c r="BQ44" s="357" t="str">
        <f>IF(AND('MAPA DE RIESGOS'!$AP121="Alta",'MAPA DE RIESGOS'!$AR121="Mayor"),CONCATENATE("R",'MAPA DE RIESGOS'!$H121,"C",'MAPA DE RIESGOS'!$AF121),"")</f>
        <v/>
      </c>
      <c r="BR44" s="357" t="str">
        <f>IF(AND('MAPA DE RIESGOS'!$AP122="Alta",'MAPA DE RIESGOS'!$AR122="Mayor"),CONCATENATE("R",'MAPA DE RIESGOS'!$H122,"C",'MAPA DE RIESGOS'!$AF122),"")</f>
        <v/>
      </c>
      <c r="BS44" s="357" t="str">
        <f>IF(AND('MAPA DE RIESGOS'!$AP123="Alta",'MAPA DE RIESGOS'!$AR123="Mayor"),CONCATENATE("R",'MAPA DE RIESGOS'!$H123,"C",'MAPA DE RIESGOS'!$AF123),"")</f>
        <v/>
      </c>
      <c r="BT44" s="357" t="str">
        <f>IF(AND('MAPA DE RIESGOS'!$AP124="Alta",'MAPA DE RIESGOS'!$AR124="Mayor"),CONCATENATE("R",'MAPA DE RIESGOS'!$H124,"C",'MAPA DE RIESGOS'!$AF124),"")</f>
        <v/>
      </c>
      <c r="BU44" s="357" t="str">
        <f>IF(AND('MAPA DE RIESGOS'!$AP125="Alta",'MAPA DE RIESGOS'!$AR125="Mayor"),CONCATENATE("R",'MAPA DE RIESGOS'!$H125,"C",'MAPA DE RIESGOS'!$AF125),"")</f>
        <v/>
      </c>
      <c r="BV44" s="357" t="str">
        <f>IF(AND('MAPA DE RIESGOS'!$AP126="Alta",'MAPA DE RIESGOS'!$AR126="Mayor"),CONCATENATE("R",'MAPA DE RIESGOS'!$H126,"C",'MAPA DE RIESGOS'!$AF126),"")</f>
        <v/>
      </c>
      <c r="BW44" s="357" t="str">
        <f>IF(AND('MAPA DE RIESGOS'!$AP127="Alta",'MAPA DE RIESGOS'!$AR127="Mayor"),CONCATENATE("R",'MAPA DE RIESGOS'!$H127,"C",'MAPA DE RIESGOS'!$AF127),"")</f>
        <v/>
      </c>
      <c r="BX44" s="357" t="str">
        <f>IF(AND('MAPA DE RIESGOS'!$AP128="Alta",'MAPA DE RIESGOS'!$AR128="Mayor"),CONCATENATE("R",'MAPA DE RIESGOS'!$H128,"C",'MAPA DE RIESGOS'!$AF128),"")</f>
        <v/>
      </c>
      <c r="BY44" s="357" t="str">
        <f>IF(AND('MAPA DE RIESGOS'!$AP129="Alta",'MAPA DE RIESGOS'!$AR129="Mayor"),CONCATENATE("R",'MAPA DE RIESGOS'!$H129,"C",'MAPA DE RIESGOS'!$AF129),"")</f>
        <v/>
      </c>
      <c r="BZ44" s="357" t="str">
        <f>IF(AND('MAPA DE RIESGOS'!$AP136="Alta",'MAPA DE RIESGOS'!$AR136="Mayor"),CONCATENATE("R",'MAPA DE RIESGOS'!$H136,"C",'MAPA DE RIESGOS'!$AF136),"")</f>
        <v/>
      </c>
      <c r="CA44" s="357" t="str">
        <f>IF(AND('MAPA DE RIESGOS'!$AP137="Alta",'MAPA DE RIESGOS'!$AR137="Mayor"),CONCATENATE("R",'MAPA DE RIESGOS'!$H137,"C",'MAPA DE RIESGOS'!$AF137),"")</f>
        <v/>
      </c>
      <c r="CB44" s="357" t="str">
        <f>IF(AND('MAPA DE RIESGOS'!$AP138="Alta",'MAPA DE RIESGOS'!$AR138="Mayor"),CONCATENATE("R",'MAPA DE RIESGOS'!$H138,"C",'MAPA DE RIESGOS'!$AF138),"")</f>
        <v/>
      </c>
      <c r="CC44" s="358" t="str">
        <f>IF(AND('MAPA DE RIESGOS'!$AP139="Alta",'MAPA DE RIESGOS'!$AR139="Mayor"),CONCATENATE("R",'MAPA DE RIESGOS'!$H139,"C",'MAPA DE RIESGOS'!$AF139),"")</f>
        <v/>
      </c>
      <c r="CD44" s="359" t="str">
        <f>IF(AND('MAPA DE RIESGOS'!$AP116="Alta",'MAPA DE RIESGOS'!$AR116="Catastrófico"),CONCATENATE("R",'MAPA DE RIESGOS'!$H116,"C",'MAPA DE RIESGOS'!$AF116),"")</f>
        <v/>
      </c>
      <c r="CE44" s="359" t="str">
        <f>IF(AND('MAPA DE RIESGOS'!$AP117="Alta",'MAPA DE RIESGOS'!$AR117="Catastrófico"),CONCATENATE("R",'MAPA DE RIESGOS'!$H117,"C",'MAPA DE RIESGOS'!$AF117),"")</f>
        <v/>
      </c>
      <c r="CF44" s="359" t="str">
        <f>IF(AND('MAPA DE RIESGOS'!$AP118="Alta",'MAPA DE RIESGOS'!$AR118="Catastrófico"),CONCATENATE("R",'MAPA DE RIESGOS'!$H118,"C",'MAPA DE RIESGOS'!$AF118),"")</f>
        <v/>
      </c>
      <c r="CG44" s="359" t="str">
        <f>IF(AND('MAPA DE RIESGOS'!$AP119="Alta",'MAPA DE RIESGOS'!$AR119="Catastrófico"),CONCATENATE("R",'MAPA DE RIESGOS'!$H119,"C",'MAPA DE RIESGOS'!$AF119),"")</f>
        <v/>
      </c>
      <c r="CH44" s="359" t="str">
        <f>IF(AND('MAPA DE RIESGOS'!$AP120="Alta",'MAPA DE RIESGOS'!$AR120="Catastrófico"),CONCATENATE("R",'MAPA DE RIESGOS'!$H120,"C",'MAPA DE RIESGOS'!$AF120),"")</f>
        <v/>
      </c>
      <c r="CI44" s="359" t="str">
        <f>IF(AND('MAPA DE RIESGOS'!$AP121="Alta",'MAPA DE RIESGOS'!$AR121="Catastrófico"),CONCATENATE("R",'MAPA DE RIESGOS'!$H121,"C",'MAPA DE RIESGOS'!$AF121),"")</f>
        <v/>
      </c>
      <c r="CJ44" s="359" t="str">
        <f>IF(AND('MAPA DE RIESGOS'!$AP122="Alta",'MAPA DE RIESGOS'!$AR122="Catastrófico"),CONCATENATE("R",'MAPA DE RIESGOS'!$H122,"C",'MAPA DE RIESGOS'!$AF122),"")</f>
        <v/>
      </c>
      <c r="CK44" s="359" t="str">
        <f>IF(AND('MAPA DE RIESGOS'!$AP123="Alta",'MAPA DE RIESGOS'!$AR123="Catastrófico"),CONCATENATE("R",'MAPA DE RIESGOS'!$H123,"C",'MAPA DE RIESGOS'!$AF123),"")</f>
        <v/>
      </c>
      <c r="CL44" s="359" t="str">
        <f>IF(AND('MAPA DE RIESGOS'!$AP124="Alta",'MAPA DE RIESGOS'!$AR124="Catastrófico"),CONCATENATE("R",'MAPA DE RIESGOS'!$H124,"C",'MAPA DE RIESGOS'!$AF124),"")</f>
        <v/>
      </c>
      <c r="CM44" s="359" t="str">
        <f>IF(AND('MAPA DE RIESGOS'!$AP125="Alta",'MAPA DE RIESGOS'!$AR125="Catastrófico"),CONCATENATE("R",'MAPA DE RIESGOS'!$H125,"C",'MAPA DE RIESGOS'!$AF125),"")</f>
        <v/>
      </c>
      <c r="CN44" s="359" t="str">
        <f>IF(AND('MAPA DE RIESGOS'!$AP126="Alta",'MAPA DE RIESGOS'!$AR126="Catastrófico"),CONCATENATE("R",'MAPA DE RIESGOS'!$H126,"C",'MAPA DE RIESGOS'!$AF126),"")</f>
        <v/>
      </c>
      <c r="CO44" s="359" t="str">
        <f>IF(AND('MAPA DE RIESGOS'!$AP127="Alta",'MAPA DE RIESGOS'!$AR127="Catastrófico"),CONCATENATE("R",'MAPA DE RIESGOS'!$H127,"C",'MAPA DE RIESGOS'!$AF127),"")</f>
        <v/>
      </c>
      <c r="CP44" s="359" t="str">
        <f>IF(AND('MAPA DE RIESGOS'!$AP128="Alta",'MAPA DE RIESGOS'!$AR128="Catastrófico"),CONCATENATE("R",'MAPA DE RIESGOS'!$H128,"C",'MAPA DE RIESGOS'!$AF128),"")</f>
        <v/>
      </c>
      <c r="CQ44" s="359" t="str">
        <f>IF(AND('MAPA DE RIESGOS'!$AP129="Alta",'MAPA DE RIESGOS'!$AR129="Catastrófico"),CONCATENATE("R",'MAPA DE RIESGOS'!$H129,"C",'MAPA DE RIESGOS'!$AF129),"")</f>
        <v/>
      </c>
      <c r="CR44" s="359" t="str">
        <f>IF(AND('MAPA DE RIESGOS'!$AP136="Alta",'MAPA DE RIESGOS'!$AR136="Catastrófico"),CONCATENATE("R",'MAPA DE RIESGOS'!$H136,"C",'MAPA DE RIESGOS'!$AF136),"")</f>
        <v/>
      </c>
      <c r="CS44" s="359" t="str">
        <f>IF(AND('MAPA DE RIESGOS'!$AP137="Alta",'MAPA DE RIESGOS'!$AR137="Catastrófico"),CONCATENATE("R",'MAPA DE RIESGOS'!$H137,"C",'MAPA DE RIESGOS'!$AF137),"")</f>
        <v/>
      </c>
      <c r="CT44" s="359" t="str">
        <f>IF(AND('MAPA DE RIESGOS'!$AP138="Alta",'MAPA DE RIESGOS'!$AR138="Catastrófico"),CONCATENATE("R",'MAPA DE RIESGOS'!$H138,"C",'MAPA DE RIESGOS'!$AF138),"")</f>
        <v/>
      </c>
      <c r="CU44" s="360" t="str">
        <f>IF(AND('MAPA DE RIESGOS'!$AP139="Alta",'MAPA DE RIESGOS'!$AR139="Catastrófico"),CONCATENATE("R",'MAPA DE RIESGOS'!$H139,"C",'MAPA DE RIESGOS'!$AF139),"")</f>
        <v/>
      </c>
      <c r="CV44" s="67"/>
      <c r="CW44" s="765"/>
      <c r="CX44" s="766"/>
      <c r="CY44" s="766"/>
      <c r="CZ44" s="766"/>
      <c r="DA44" s="766"/>
      <c r="DB44" s="767"/>
    </row>
    <row r="45" spans="2:106" ht="32.5" customHeight="1">
      <c r="B45" s="770"/>
      <c r="C45" s="770"/>
      <c r="D45" s="771"/>
      <c r="E45" s="741"/>
      <c r="F45" s="742"/>
      <c r="G45" s="742"/>
      <c r="H45" s="742"/>
      <c r="I45" s="742"/>
      <c r="J45" s="369" t="str">
        <f>IF(AND('MAPA DE RIESGOS'!$AP140="Alta",'MAPA DE RIESGOS'!$AR140="Leve"),CONCATENATE("R",'MAPA DE RIESGOS'!$H140,"C",'MAPA DE RIESGOS'!$AF140),"")</f>
        <v/>
      </c>
      <c r="K45" s="370" t="str">
        <f>IF(AND('MAPA DE RIESGOS'!$AP141="Alta",'MAPA DE RIESGOS'!$AR141="Leve"),CONCATENATE("R",'MAPA DE RIESGOS'!$H141,"C",'MAPA DE RIESGOS'!$AF141),"")</f>
        <v/>
      </c>
      <c r="L45" s="370" t="str">
        <f>IF(AND('MAPA DE RIESGOS'!$AP142="Alta",'MAPA DE RIESGOS'!$AR142="Leve"),CONCATENATE("R",'MAPA DE RIESGOS'!$H142,"C",'MAPA DE RIESGOS'!$AF142),"")</f>
        <v/>
      </c>
      <c r="M45" s="370" t="str">
        <f>IF(AND('MAPA DE RIESGOS'!$AP143="Alta",'MAPA DE RIESGOS'!$AR143="Leve"),CONCATENATE("R",'MAPA DE RIESGOS'!$H143,"C",'MAPA DE RIESGOS'!$AF143),"")</f>
        <v/>
      </c>
      <c r="N45" s="370" t="str">
        <f>IF(AND('MAPA DE RIESGOS'!$AP144="Alta",'MAPA DE RIESGOS'!$AR144="Leve"),CONCATENATE("R",'MAPA DE RIESGOS'!$H144,"C",'MAPA DE RIESGOS'!$AF144),"")</f>
        <v/>
      </c>
      <c r="O45" s="370" t="str">
        <f>IF(AND('MAPA DE RIESGOS'!$AP145="Alta",'MAPA DE RIESGOS'!$AR145="Leve"),CONCATENATE("R",'MAPA DE RIESGOS'!$H145,"C",'MAPA DE RIESGOS'!$AF145),"")</f>
        <v/>
      </c>
      <c r="P45" s="370" t="str">
        <f>IF(AND('MAPA DE RIESGOS'!$AP146="Alta",'MAPA DE RIESGOS'!$AR146="Leve"),CONCATENATE("R",'MAPA DE RIESGOS'!$H146,"C",'MAPA DE RIESGOS'!$AF146),"")</f>
        <v/>
      </c>
      <c r="Q45" s="370" t="str">
        <f>IF(AND('MAPA DE RIESGOS'!$AP147="Alta",'MAPA DE RIESGOS'!$AR147="Leve"),CONCATENATE("R",'MAPA DE RIESGOS'!$H147,"C",'MAPA DE RIESGOS'!$AF147),"")</f>
        <v/>
      </c>
      <c r="R45" s="370" t="str">
        <f>IF(AND('MAPA DE RIESGOS'!$AP148="Alta",'MAPA DE RIESGOS'!$AR148="Leve"),CONCATENATE("R",'MAPA DE RIESGOS'!$H148,"C",'MAPA DE RIESGOS'!$AF148),"")</f>
        <v/>
      </c>
      <c r="S45" s="370" t="str">
        <f>IF(AND('MAPA DE RIESGOS'!$AP149="Alta",'MAPA DE RIESGOS'!$AR149="Leve"),CONCATENATE("R",'MAPA DE RIESGOS'!$H149,"C",'MAPA DE RIESGOS'!$AF149),"")</f>
        <v/>
      </c>
      <c r="T45" s="370" t="str">
        <f>IF(AND('MAPA DE RIESGOS'!$AP150="Alta",'MAPA DE RIESGOS'!$AR150="Leve"),CONCATENATE("R",'MAPA DE RIESGOS'!$H150,"C",'MAPA DE RIESGOS'!$AF150),"")</f>
        <v/>
      </c>
      <c r="U45" s="370" t="str">
        <f>IF(AND('MAPA DE RIESGOS'!$AP151="Alta",'MAPA DE RIESGOS'!$AR151="Leve"),CONCATENATE("R",'MAPA DE RIESGOS'!$H151,"C",'MAPA DE RIESGOS'!$AF151),"")</f>
        <v/>
      </c>
      <c r="V45" s="370" t="str">
        <f>IF(AND('MAPA DE RIESGOS'!$AP152="Alta",'MAPA DE RIESGOS'!$AR152="Leve"),CONCATENATE("R",'MAPA DE RIESGOS'!$H152,"C",'MAPA DE RIESGOS'!$AF152),"")</f>
        <v/>
      </c>
      <c r="W45" s="370" t="str">
        <f>IF(AND('MAPA DE RIESGOS'!$AP153="Alta",'MAPA DE RIESGOS'!$AR153="Leve"),CONCATENATE("R",'MAPA DE RIESGOS'!$H153,"C",'MAPA DE RIESGOS'!$AF153),"")</f>
        <v/>
      </c>
      <c r="X45" s="370" t="str">
        <f>IF(AND('MAPA DE RIESGOS'!$AP154="Alta",'MAPA DE RIESGOS'!$AR154="Leve"),CONCATENATE("R",'MAPA DE RIESGOS'!$H154,"C",'MAPA DE RIESGOS'!$AF154),"")</f>
        <v/>
      </c>
      <c r="Y45" s="370" t="str">
        <f>IF(AND('MAPA DE RIESGOS'!$AP155="Alta",'MAPA DE RIESGOS'!$AR155="Leve"),CONCATENATE("R",'MAPA DE RIESGOS'!$H155,"C",'MAPA DE RIESGOS'!$AF155),"")</f>
        <v/>
      </c>
      <c r="Z45" s="370" t="str">
        <f>IF(AND('MAPA DE RIESGOS'!$AP156="Alta",'MAPA DE RIESGOS'!$AR156="Leve"),CONCATENATE("R",'MAPA DE RIESGOS'!$H156,"C",'MAPA DE RIESGOS'!$AF156),"")</f>
        <v/>
      </c>
      <c r="AA45" s="370" t="str">
        <f>IF(AND('MAPA DE RIESGOS'!$AP157="Alta",'MAPA DE RIESGOS'!$AR157="Leve"),CONCATENATE("R",'MAPA DE RIESGOS'!$H157,"C",'MAPA DE RIESGOS'!$AF157),"")</f>
        <v/>
      </c>
      <c r="AB45" s="369" t="str">
        <f>IF(AND('MAPA DE RIESGOS'!$AP140="Alta",'MAPA DE RIESGOS'!$AR140="Menor"),CONCATENATE("R",'MAPA DE RIESGOS'!$H140,"C",'MAPA DE RIESGOS'!$AF140),"")</f>
        <v/>
      </c>
      <c r="AC45" s="370" t="str">
        <f>IF(AND('MAPA DE RIESGOS'!$AP141="Alta",'MAPA DE RIESGOS'!$AR141="Menor"),CONCATENATE("R",'MAPA DE RIESGOS'!$H141,"C",'MAPA DE RIESGOS'!$AF141),"")</f>
        <v/>
      </c>
      <c r="AD45" s="370" t="str">
        <f>IF(AND('MAPA DE RIESGOS'!$AP142="Alta",'MAPA DE RIESGOS'!$AR142="Menor"),CONCATENATE("R",'MAPA DE RIESGOS'!$H142,"C",'MAPA DE RIESGOS'!$AF142),"")</f>
        <v/>
      </c>
      <c r="AE45" s="370" t="str">
        <f>IF(AND('MAPA DE RIESGOS'!$AP143="Alta",'MAPA DE RIESGOS'!$AR143="Menor"),CONCATENATE("R",'MAPA DE RIESGOS'!$H143,"C",'MAPA DE RIESGOS'!$AF143),"")</f>
        <v/>
      </c>
      <c r="AF45" s="370" t="str">
        <f>IF(AND('MAPA DE RIESGOS'!$AP144="Alta",'MAPA DE RIESGOS'!$AR144="Menor"),CONCATENATE("R",'MAPA DE RIESGOS'!$H144,"C",'MAPA DE RIESGOS'!$AF144),"")</f>
        <v/>
      </c>
      <c r="AG45" s="370" t="str">
        <f>IF(AND('MAPA DE RIESGOS'!$AP145="Alta",'MAPA DE RIESGOS'!$AR145="Menor"),CONCATENATE("R",'MAPA DE RIESGOS'!$H145,"C",'MAPA DE RIESGOS'!$AF145),"")</f>
        <v/>
      </c>
      <c r="AH45" s="370" t="str">
        <f>IF(AND('MAPA DE RIESGOS'!$AP146="Alta",'MAPA DE RIESGOS'!$AR146="Menor"),CONCATENATE("R",'MAPA DE RIESGOS'!$H146,"C",'MAPA DE RIESGOS'!$AF146),"")</f>
        <v/>
      </c>
      <c r="AI45" s="370" t="str">
        <f>IF(AND('MAPA DE RIESGOS'!$AP147="Alta",'MAPA DE RIESGOS'!$AR147="Menor"),CONCATENATE("R",'MAPA DE RIESGOS'!$H147,"C",'MAPA DE RIESGOS'!$AF147),"")</f>
        <v/>
      </c>
      <c r="AJ45" s="370" t="str">
        <f>IF(AND('MAPA DE RIESGOS'!$AP148="Alta",'MAPA DE RIESGOS'!$AR148="Menor"),CONCATENATE("R",'MAPA DE RIESGOS'!$H148,"C",'MAPA DE RIESGOS'!$AF148),"")</f>
        <v/>
      </c>
      <c r="AK45" s="370" t="str">
        <f>IF(AND('MAPA DE RIESGOS'!$AP149="Alta",'MAPA DE RIESGOS'!$AR149="Menor"),CONCATENATE("R",'MAPA DE RIESGOS'!$H149,"C",'MAPA DE RIESGOS'!$AF149),"")</f>
        <v/>
      </c>
      <c r="AL45" s="370" t="str">
        <f>IF(AND('MAPA DE RIESGOS'!$AP150="Alta",'MAPA DE RIESGOS'!$AR150="Menor"),CONCATENATE("R",'MAPA DE RIESGOS'!$H150,"C",'MAPA DE RIESGOS'!$AF150),"")</f>
        <v/>
      </c>
      <c r="AM45" s="370" t="str">
        <f>IF(AND('MAPA DE RIESGOS'!$AP151="Alta",'MAPA DE RIESGOS'!$AR151="Menor"),CONCATENATE("R",'MAPA DE RIESGOS'!$H151,"C",'MAPA DE RIESGOS'!$AF151),"")</f>
        <v/>
      </c>
      <c r="AN45" s="370" t="str">
        <f>IF(AND('MAPA DE RIESGOS'!$AP152="Alta",'MAPA DE RIESGOS'!$AR152="Menor"),CONCATENATE("R",'MAPA DE RIESGOS'!$H152,"C",'MAPA DE RIESGOS'!$AF152),"")</f>
        <v/>
      </c>
      <c r="AO45" s="370" t="str">
        <f>IF(AND('MAPA DE RIESGOS'!$AP153="Alta",'MAPA DE RIESGOS'!$AR153="Menor"),CONCATENATE("R",'MAPA DE RIESGOS'!$H153,"C",'MAPA DE RIESGOS'!$AF153),"")</f>
        <v/>
      </c>
      <c r="AP45" s="370" t="str">
        <f>IF(AND('MAPA DE RIESGOS'!$AP154="Alta",'MAPA DE RIESGOS'!$AR154="Menor"),CONCATENATE("R",'MAPA DE RIESGOS'!$H154,"C",'MAPA DE RIESGOS'!$AF154),"")</f>
        <v/>
      </c>
      <c r="AQ45" s="370" t="str">
        <f>IF(AND('MAPA DE RIESGOS'!$AP155="Alta",'MAPA DE RIESGOS'!$AR155="Menor"),CONCATENATE("R",'MAPA DE RIESGOS'!$H155,"C",'MAPA DE RIESGOS'!$AF155),"")</f>
        <v/>
      </c>
      <c r="AR45" s="370" t="str">
        <f>IF(AND('MAPA DE RIESGOS'!$AP156="Alta",'MAPA DE RIESGOS'!$AR156="Menor"),CONCATENATE("R",'MAPA DE RIESGOS'!$H156,"C",'MAPA DE RIESGOS'!$AF156),"")</f>
        <v/>
      </c>
      <c r="AS45" s="371" t="str">
        <f>IF(AND('MAPA DE RIESGOS'!$AP157="Alta",'MAPA DE RIESGOS'!$AR157="Menor"),CONCATENATE("R",'MAPA DE RIESGOS'!$H157,"C",'MAPA DE RIESGOS'!$AF157),"")</f>
        <v/>
      </c>
      <c r="AT45" s="357" t="str">
        <f>IF(AND('MAPA DE RIESGOS'!$AP140="Alta",'MAPA DE RIESGOS'!$AR140="Moderado"),CONCATENATE("R",'MAPA DE RIESGOS'!$H140,"C",'MAPA DE RIESGOS'!$AF140),"")</f>
        <v/>
      </c>
      <c r="AU45" s="357" t="str">
        <f>IF(AND('MAPA DE RIESGOS'!$AP141="Alta",'MAPA DE RIESGOS'!$AR141="Moderado"),CONCATENATE("R",'MAPA DE RIESGOS'!$H141,"C",'MAPA DE RIESGOS'!$AF141),"")</f>
        <v/>
      </c>
      <c r="AV45" s="357" t="str">
        <f>IF(AND('MAPA DE RIESGOS'!$AP142="Alta",'MAPA DE RIESGOS'!$AR142="Moderado"),CONCATENATE("R",'MAPA DE RIESGOS'!$H142,"C",'MAPA DE RIESGOS'!$AF142),"")</f>
        <v/>
      </c>
      <c r="AW45" s="357" t="str">
        <f>IF(AND('MAPA DE RIESGOS'!$AP143="Alta",'MAPA DE RIESGOS'!$AR143="Moderado"),CONCATENATE("R",'MAPA DE RIESGOS'!$H143,"C",'MAPA DE RIESGOS'!$AF143),"")</f>
        <v/>
      </c>
      <c r="AX45" s="357" t="str">
        <f>IF(AND('MAPA DE RIESGOS'!$AP144="Alta",'MAPA DE RIESGOS'!$AR144="Moderado"),CONCATENATE("R",'MAPA DE RIESGOS'!$H144,"C",'MAPA DE RIESGOS'!$AF144),"")</f>
        <v/>
      </c>
      <c r="AY45" s="357" t="str">
        <f>IF(AND('MAPA DE RIESGOS'!$AP145="Alta",'MAPA DE RIESGOS'!$AR145="Moderado"),CONCATENATE("R",'MAPA DE RIESGOS'!$H145,"C",'MAPA DE RIESGOS'!$AF145),"")</f>
        <v/>
      </c>
      <c r="AZ45" s="357" t="str">
        <f>IF(AND('MAPA DE RIESGOS'!$AP146="Alta",'MAPA DE RIESGOS'!$AR146="Moderado"),CONCATENATE("R",'MAPA DE RIESGOS'!$H146,"C",'MAPA DE RIESGOS'!$AF146),"")</f>
        <v/>
      </c>
      <c r="BA45" s="357" t="str">
        <f>IF(AND('MAPA DE RIESGOS'!$AP147="Alta",'MAPA DE RIESGOS'!$AR147="Moderado"),CONCATENATE("R",'MAPA DE RIESGOS'!$H147,"C",'MAPA DE RIESGOS'!$AF147),"")</f>
        <v/>
      </c>
      <c r="BB45" s="357" t="str">
        <f>IF(AND('MAPA DE RIESGOS'!$AP148="Alta",'MAPA DE RIESGOS'!$AR148="Moderado"),CONCATENATE("R",'MAPA DE RIESGOS'!$H148,"C",'MAPA DE RIESGOS'!$AF148),"")</f>
        <v/>
      </c>
      <c r="BC45" s="357" t="str">
        <f>IF(AND('MAPA DE RIESGOS'!$AP149="Alta",'MAPA DE RIESGOS'!$AR149="Moderado"),CONCATENATE("R",'MAPA DE RIESGOS'!$H149,"C",'MAPA DE RIESGOS'!$AF149),"")</f>
        <v/>
      </c>
      <c r="BD45" s="357" t="str">
        <f>IF(AND('MAPA DE RIESGOS'!$AP150="Alta",'MAPA DE RIESGOS'!$AR150="Moderado"),CONCATENATE("R",'MAPA DE RIESGOS'!$H150,"C",'MAPA DE RIESGOS'!$AF150),"")</f>
        <v/>
      </c>
      <c r="BE45" s="357" t="str">
        <f>IF(AND('MAPA DE RIESGOS'!$AP151="Alta",'MAPA DE RIESGOS'!$AR151="Moderado"),CONCATENATE("R",'MAPA DE RIESGOS'!$H151,"C",'MAPA DE RIESGOS'!$AF151),"")</f>
        <v/>
      </c>
      <c r="BF45" s="357" t="str">
        <f>IF(AND('MAPA DE RIESGOS'!$AP152="Alta",'MAPA DE RIESGOS'!$AR152="Moderado"),CONCATENATE("R",'MAPA DE RIESGOS'!$H152,"C",'MAPA DE RIESGOS'!$AF152),"")</f>
        <v/>
      </c>
      <c r="BG45" s="357" t="str">
        <f>IF(AND('MAPA DE RIESGOS'!$AP153="Alta",'MAPA DE RIESGOS'!$AR153="Moderado"),CONCATENATE("R",'MAPA DE RIESGOS'!$H153,"C",'MAPA DE RIESGOS'!$AF153),"")</f>
        <v/>
      </c>
      <c r="BH45" s="357" t="str">
        <f>IF(AND('MAPA DE RIESGOS'!$AP154="Alta",'MAPA DE RIESGOS'!$AR154="Moderado"),CONCATENATE("R",'MAPA DE RIESGOS'!$H154,"C",'MAPA DE RIESGOS'!$AF154),"")</f>
        <v/>
      </c>
      <c r="BI45" s="357" t="str">
        <f>IF(AND('MAPA DE RIESGOS'!$AP155="Alta",'MAPA DE RIESGOS'!$AR155="Moderado"),CONCATENATE("R",'MAPA DE RIESGOS'!$H155,"C",'MAPA DE RIESGOS'!$AF155),"")</f>
        <v/>
      </c>
      <c r="BJ45" s="357" t="str">
        <f>IF(AND('MAPA DE RIESGOS'!$AP156="Alta",'MAPA DE RIESGOS'!$AR156="Moderado"),CONCATENATE("R",'MAPA DE RIESGOS'!$H156,"C",'MAPA DE RIESGOS'!$AF156),"")</f>
        <v/>
      </c>
      <c r="BK45" s="358" t="str">
        <f>IF(AND('MAPA DE RIESGOS'!$AP157="Alta",'MAPA DE RIESGOS'!$AR157="Moderado"),CONCATENATE("R",'MAPA DE RIESGOS'!$H157,"C",'MAPA DE RIESGOS'!$AF157),"")</f>
        <v/>
      </c>
      <c r="BL45" s="357" t="str">
        <f>IF(AND('MAPA DE RIESGOS'!$AP140="Alta",'MAPA DE RIESGOS'!$AR140="Mayor"),CONCATENATE("R",'MAPA DE RIESGOS'!$H140,"C",'MAPA DE RIESGOS'!$AF140),"")</f>
        <v/>
      </c>
      <c r="BM45" s="357" t="str">
        <f>IF(AND('MAPA DE RIESGOS'!$AP141="Alta",'MAPA DE RIESGOS'!$AR141="Mayor"),CONCATENATE("R",'MAPA DE RIESGOS'!$H141,"C",'MAPA DE RIESGOS'!$AF141),"")</f>
        <v/>
      </c>
      <c r="BN45" s="357" t="str">
        <f>IF(AND('MAPA DE RIESGOS'!$AP142="Alta",'MAPA DE RIESGOS'!$AR142="Mayor"),CONCATENATE("R",'MAPA DE RIESGOS'!$H142,"C",'MAPA DE RIESGOS'!$AF142),"")</f>
        <v/>
      </c>
      <c r="BO45" s="357" t="str">
        <f>IF(AND('MAPA DE RIESGOS'!$AP143="Alta",'MAPA DE RIESGOS'!$AR143="Mayor"),CONCATENATE("R",'MAPA DE RIESGOS'!$H143,"C",'MAPA DE RIESGOS'!$AF143),"")</f>
        <v/>
      </c>
      <c r="BP45" s="357" t="str">
        <f>IF(AND('MAPA DE RIESGOS'!$AP144="Alta",'MAPA DE RIESGOS'!$AR144="Mayor"),CONCATENATE("R",'MAPA DE RIESGOS'!$H144,"C",'MAPA DE RIESGOS'!$AF144),"")</f>
        <v/>
      </c>
      <c r="BQ45" s="357" t="str">
        <f>IF(AND('MAPA DE RIESGOS'!$AP145="Alta",'MAPA DE RIESGOS'!$AR145="Mayor"),CONCATENATE("R",'MAPA DE RIESGOS'!$H145,"C",'MAPA DE RIESGOS'!$AF145),"")</f>
        <v/>
      </c>
      <c r="BR45" s="357" t="str">
        <f>IF(AND('MAPA DE RIESGOS'!$AP146="Alta",'MAPA DE RIESGOS'!$AR146="Mayor"),CONCATENATE("R",'MAPA DE RIESGOS'!$H146,"C",'MAPA DE RIESGOS'!$AF146),"")</f>
        <v/>
      </c>
      <c r="BS45" s="357" t="str">
        <f>IF(AND('MAPA DE RIESGOS'!$AP147="Alta",'MAPA DE RIESGOS'!$AR147="Mayor"),CONCATENATE("R",'MAPA DE RIESGOS'!$H147,"C",'MAPA DE RIESGOS'!$AF147),"")</f>
        <v/>
      </c>
      <c r="BT45" s="357" t="str">
        <f>IF(AND('MAPA DE RIESGOS'!$AP148="Alta",'MAPA DE RIESGOS'!$AR148="Mayor"),CONCATENATE("R",'MAPA DE RIESGOS'!$H148,"C",'MAPA DE RIESGOS'!$AF148),"")</f>
        <v/>
      </c>
      <c r="BU45" s="357" t="str">
        <f>IF(AND('MAPA DE RIESGOS'!$AP149="Alta",'MAPA DE RIESGOS'!$AR149="Mayor"),CONCATENATE("R",'MAPA DE RIESGOS'!$H149,"C",'MAPA DE RIESGOS'!$AF149),"")</f>
        <v/>
      </c>
      <c r="BV45" s="357" t="str">
        <f>IF(AND('MAPA DE RIESGOS'!$AP150="Alta",'MAPA DE RIESGOS'!$AR150="Mayor"),CONCATENATE("R",'MAPA DE RIESGOS'!$H150,"C",'MAPA DE RIESGOS'!$AF150),"")</f>
        <v/>
      </c>
      <c r="BW45" s="357" t="str">
        <f>IF(AND('MAPA DE RIESGOS'!$AP151="Alta",'MAPA DE RIESGOS'!$AR151="Mayor"),CONCATENATE("R",'MAPA DE RIESGOS'!$H151,"C",'MAPA DE RIESGOS'!$AF151),"")</f>
        <v/>
      </c>
      <c r="BX45" s="357" t="str">
        <f>IF(AND('MAPA DE RIESGOS'!$AP152="Alta",'MAPA DE RIESGOS'!$AR152="Mayor"),CONCATENATE("R",'MAPA DE RIESGOS'!$H152,"C",'MAPA DE RIESGOS'!$AF152),"")</f>
        <v/>
      </c>
      <c r="BY45" s="357" t="str">
        <f>IF(AND('MAPA DE RIESGOS'!$AP153="Alta",'MAPA DE RIESGOS'!$AR153="Mayor"),CONCATENATE("R",'MAPA DE RIESGOS'!$H153,"C",'MAPA DE RIESGOS'!$AF153),"")</f>
        <v/>
      </c>
      <c r="BZ45" s="357" t="str">
        <f>IF(AND('MAPA DE RIESGOS'!$AP154="Alta",'MAPA DE RIESGOS'!$AR154="Mayor"),CONCATENATE("R",'MAPA DE RIESGOS'!$H154,"C",'MAPA DE RIESGOS'!$AF154),"")</f>
        <v/>
      </c>
      <c r="CA45" s="357" t="str">
        <f>IF(AND('MAPA DE RIESGOS'!$AP155="Alta",'MAPA DE RIESGOS'!$AR155="Mayor"),CONCATENATE("R",'MAPA DE RIESGOS'!$H155,"C",'MAPA DE RIESGOS'!$AF155),"")</f>
        <v/>
      </c>
      <c r="CB45" s="357" t="str">
        <f>IF(AND('MAPA DE RIESGOS'!$AP156="Alta",'MAPA DE RIESGOS'!$AR156="Mayor"),CONCATENATE("R",'MAPA DE RIESGOS'!$H156,"C",'MAPA DE RIESGOS'!$AF156),"")</f>
        <v/>
      </c>
      <c r="CC45" s="358" t="str">
        <f>IF(AND('MAPA DE RIESGOS'!$AP157="Alta",'MAPA DE RIESGOS'!$AR157="Mayor"),CONCATENATE("R",'MAPA DE RIESGOS'!$H157,"C",'MAPA DE RIESGOS'!$AF157),"")</f>
        <v/>
      </c>
      <c r="CD45" s="359" t="str">
        <f>IF(AND('MAPA DE RIESGOS'!$AP140="Alta",'MAPA DE RIESGOS'!$AR140="Catastrófico"),CONCATENATE("R",'MAPA DE RIESGOS'!$H140,"C",'MAPA DE RIESGOS'!$AF140),"")</f>
        <v/>
      </c>
      <c r="CE45" s="359" t="str">
        <f>IF(AND('MAPA DE RIESGOS'!$AP141="Alta",'MAPA DE RIESGOS'!$AR141="Catastrófico"),CONCATENATE("R",'MAPA DE RIESGOS'!$H141,"C",'MAPA DE RIESGOS'!$AF141),"")</f>
        <v/>
      </c>
      <c r="CF45" s="359" t="str">
        <f>IF(AND('MAPA DE RIESGOS'!$AP142="Alta",'MAPA DE RIESGOS'!$AR142="Catastrófico"),CONCATENATE("R",'MAPA DE RIESGOS'!$H142,"C",'MAPA DE RIESGOS'!$AF142),"")</f>
        <v/>
      </c>
      <c r="CG45" s="359" t="str">
        <f>IF(AND('MAPA DE RIESGOS'!$AP143="Alta",'MAPA DE RIESGOS'!$AR143="Catastrófico"),CONCATENATE("R",'MAPA DE RIESGOS'!$H143,"C",'MAPA DE RIESGOS'!$AF143),"")</f>
        <v/>
      </c>
      <c r="CH45" s="359" t="str">
        <f>IF(AND('MAPA DE RIESGOS'!$AP144="Alta",'MAPA DE RIESGOS'!$AR144="Catastrófico"),CONCATENATE("R",'MAPA DE RIESGOS'!$H144,"C",'MAPA DE RIESGOS'!$AF144),"")</f>
        <v/>
      </c>
      <c r="CI45" s="359" t="str">
        <f>IF(AND('MAPA DE RIESGOS'!$AP145="Alta",'MAPA DE RIESGOS'!$AR145="Catastrófico"),CONCATENATE("R",'MAPA DE RIESGOS'!$H145,"C",'MAPA DE RIESGOS'!$AF145),"")</f>
        <v/>
      </c>
      <c r="CJ45" s="359" t="str">
        <f>IF(AND('MAPA DE RIESGOS'!$AP146="Alta",'MAPA DE RIESGOS'!$AR146="Catastrófico"),CONCATENATE("R",'MAPA DE RIESGOS'!$H146,"C",'MAPA DE RIESGOS'!$AF146),"")</f>
        <v/>
      </c>
      <c r="CK45" s="359" t="str">
        <f>IF(AND('MAPA DE RIESGOS'!$AP147="Alta",'MAPA DE RIESGOS'!$AR147="Catastrófico"),CONCATENATE("R",'MAPA DE RIESGOS'!$H147,"C",'MAPA DE RIESGOS'!$AF147),"")</f>
        <v/>
      </c>
      <c r="CL45" s="359" t="str">
        <f>IF(AND('MAPA DE RIESGOS'!$AP148="Alta",'MAPA DE RIESGOS'!$AR148="Catastrófico"),CONCATENATE("R",'MAPA DE RIESGOS'!$H148,"C",'MAPA DE RIESGOS'!$AF148),"")</f>
        <v/>
      </c>
      <c r="CM45" s="359" t="str">
        <f>IF(AND('MAPA DE RIESGOS'!$AP149="Alta",'MAPA DE RIESGOS'!$AR149="Catastrófico"),CONCATENATE("R",'MAPA DE RIESGOS'!$H149,"C",'MAPA DE RIESGOS'!$AF149),"")</f>
        <v/>
      </c>
      <c r="CN45" s="359" t="str">
        <f>IF(AND('MAPA DE RIESGOS'!$AP150="Alta",'MAPA DE RIESGOS'!$AR150="Catastrófico"),CONCATENATE("R",'MAPA DE RIESGOS'!$H150,"C",'MAPA DE RIESGOS'!$AF150),"")</f>
        <v/>
      </c>
      <c r="CO45" s="359" t="str">
        <f>IF(AND('MAPA DE RIESGOS'!$AP151="Alta",'MAPA DE RIESGOS'!$AR151="Catastrófico"),CONCATENATE("R",'MAPA DE RIESGOS'!$H151,"C",'MAPA DE RIESGOS'!$AF151),"")</f>
        <v/>
      </c>
      <c r="CP45" s="359" t="str">
        <f>IF(AND('MAPA DE RIESGOS'!$AP152="Alta",'MAPA DE RIESGOS'!$AR152="Catastrófico"),CONCATENATE("R",'MAPA DE RIESGOS'!$H152,"C",'MAPA DE RIESGOS'!$AF152),"")</f>
        <v/>
      </c>
      <c r="CQ45" s="359" t="str">
        <f>IF(AND('MAPA DE RIESGOS'!$AP153="Alta",'MAPA DE RIESGOS'!$AR153="Catastrófico"),CONCATENATE("R",'MAPA DE RIESGOS'!$H153,"C",'MAPA DE RIESGOS'!$AF153),"")</f>
        <v/>
      </c>
      <c r="CR45" s="359" t="str">
        <f>IF(AND('MAPA DE RIESGOS'!$AP154="Alta",'MAPA DE RIESGOS'!$AR154="Catastrófico"),CONCATENATE("R",'MAPA DE RIESGOS'!$H154,"C",'MAPA DE RIESGOS'!$AF154),"")</f>
        <v/>
      </c>
      <c r="CS45" s="359" t="str">
        <f>IF(AND('MAPA DE RIESGOS'!$AP155="Alta",'MAPA DE RIESGOS'!$AR155="Catastrófico"),CONCATENATE("R",'MAPA DE RIESGOS'!$H155,"C",'MAPA DE RIESGOS'!$AF155),"")</f>
        <v/>
      </c>
      <c r="CT45" s="359" t="str">
        <f>IF(AND('MAPA DE RIESGOS'!$AP156="Alta",'MAPA DE RIESGOS'!$AR156="Catastrófico"),CONCATENATE("R",'MAPA DE RIESGOS'!$H156,"C",'MAPA DE RIESGOS'!$AF156),"")</f>
        <v/>
      </c>
      <c r="CU45" s="360" t="str">
        <f>IF(AND('MAPA DE RIESGOS'!$AP157="Alta",'MAPA DE RIESGOS'!$AR157="Catastrófico"),CONCATENATE("R",'MAPA DE RIESGOS'!$H157,"C",'MAPA DE RIESGOS'!$AF157),"")</f>
        <v/>
      </c>
      <c r="CV45" s="67"/>
      <c r="CW45" s="765"/>
      <c r="CX45" s="766"/>
      <c r="CY45" s="766"/>
      <c r="CZ45" s="766"/>
      <c r="DA45" s="766"/>
      <c r="DB45" s="767"/>
    </row>
    <row r="46" spans="2:106" ht="32.5" customHeight="1">
      <c r="B46" s="770"/>
      <c r="C46" s="770"/>
      <c r="D46" s="771"/>
      <c r="E46" s="741"/>
      <c r="F46" s="742"/>
      <c r="G46" s="742"/>
      <c r="H46" s="742"/>
      <c r="I46" s="742"/>
      <c r="J46" s="369" t="str">
        <f>IF(AND('MAPA DE RIESGOS'!$AP158="Alta",'MAPA DE RIESGOS'!$AR158="Leve"),CONCATENATE("R",'MAPA DE RIESGOS'!$H158,"C",'MAPA DE RIESGOS'!$AF158),"")</f>
        <v/>
      </c>
      <c r="K46" s="370" t="str">
        <f>IF(AND('MAPA DE RIESGOS'!$AP159="Alta",'MAPA DE RIESGOS'!$AR159="Leve"),CONCATENATE("R",'MAPA DE RIESGOS'!$H159,"C",'MAPA DE RIESGOS'!$AF159),"")</f>
        <v/>
      </c>
      <c r="L46" s="370" t="str">
        <f>IF(AND('MAPA DE RIESGOS'!$AP160="Alta",'MAPA DE RIESGOS'!$AR160="Leve"),CONCATENATE("R",'MAPA DE RIESGOS'!$H160,"C",'MAPA DE RIESGOS'!$AF160),"")</f>
        <v/>
      </c>
      <c r="M46" s="370" t="str">
        <f>IF(AND('MAPA DE RIESGOS'!$AP161="Alta",'MAPA DE RIESGOS'!$AR161="Leve"),CONCATENATE("R",'MAPA DE RIESGOS'!$H161,"C",'MAPA DE RIESGOS'!$AF161),"")</f>
        <v/>
      </c>
      <c r="N46" s="370" t="str">
        <f>IF(AND('MAPA DE RIESGOS'!$AP162="Alta",'MAPA DE RIESGOS'!$AR162="Leve"),CONCATENATE("R",'MAPA DE RIESGOS'!$H162,"C",'MAPA DE RIESGOS'!$AF162),"")</f>
        <v/>
      </c>
      <c r="O46" s="370" t="str">
        <f>IF(AND('MAPA DE RIESGOS'!$AP163="Alta",'MAPA DE RIESGOS'!$AR163="Leve"),CONCATENATE("R",'MAPA DE RIESGOS'!$H163,"C",'MAPA DE RIESGOS'!$AF163),"")</f>
        <v/>
      </c>
      <c r="P46" s="370" t="str">
        <f>IF(AND('MAPA DE RIESGOS'!$AP164="Alta",'MAPA DE RIESGOS'!$AR164="Leve"),CONCATENATE("R",'MAPA DE RIESGOS'!$H164,"C",'MAPA DE RIESGOS'!$AF164),"")</f>
        <v/>
      </c>
      <c r="Q46" s="370" t="str">
        <f>IF(AND('MAPA DE RIESGOS'!$AP165="Alta",'MAPA DE RIESGOS'!$AR165="Leve"),CONCATENATE("R",'MAPA DE RIESGOS'!$H165,"C",'MAPA DE RIESGOS'!$AF165),"")</f>
        <v/>
      </c>
      <c r="R46" s="370" t="str">
        <f>IF(AND('MAPA DE RIESGOS'!$AP166="Alta",'MAPA DE RIESGOS'!$AR166="Leve"),CONCATENATE("R",'MAPA DE RIESGOS'!$H166,"C",'MAPA DE RIESGOS'!$AF166),"")</f>
        <v/>
      </c>
      <c r="S46" s="370" t="str">
        <f>IF(AND('MAPA DE RIESGOS'!$AP167="Alta",'MAPA DE RIESGOS'!$AR167="Leve"),CONCATENATE("R",'MAPA DE RIESGOS'!$H167,"C",'MAPA DE RIESGOS'!$AF167),"")</f>
        <v/>
      </c>
      <c r="T46" s="370" t="str">
        <f>IF(AND('MAPA DE RIESGOS'!$AP168="Alta",'MAPA DE RIESGOS'!$AR168="Leve"),CONCATENATE("R",'MAPA DE RIESGOS'!$H168,"C",'MAPA DE RIESGOS'!$AF168),"")</f>
        <v/>
      </c>
      <c r="U46" s="370" t="str">
        <f>IF(AND('MAPA DE RIESGOS'!$AP169="Alta",'MAPA DE RIESGOS'!$AR169="Leve"),CONCATENATE("R",'MAPA DE RIESGOS'!$H169,"C",'MAPA DE RIESGOS'!$AF169),"")</f>
        <v/>
      </c>
      <c r="V46" s="370" t="str">
        <f>IF(AND('MAPA DE RIESGOS'!$AP170="Alta",'MAPA DE RIESGOS'!$AR170="Leve"),CONCATENATE("R",'MAPA DE RIESGOS'!$H170,"C",'MAPA DE RIESGOS'!$AF170),"")</f>
        <v/>
      </c>
      <c r="W46" s="370" t="str">
        <f>IF(AND('MAPA DE RIESGOS'!$AP171="Alta",'MAPA DE RIESGOS'!$AR171="Leve"),CONCATENATE("R",'MAPA DE RIESGOS'!$H171,"C",'MAPA DE RIESGOS'!$AF171),"")</f>
        <v/>
      </c>
      <c r="X46" s="370" t="str">
        <f>IF(AND('MAPA DE RIESGOS'!$AP172="Alta",'MAPA DE RIESGOS'!$AR172="Leve"),CONCATENATE("R",'MAPA DE RIESGOS'!$H172,"C",'MAPA DE RIESGOS'!$AF172),"")</f>
        <v/>
      </c>
      <c r="Y46" s="370" t="str">
        <f>IF(AND('MAPA DE RIESGOS'!$AP173="Alta",'MAPA DE RIESGOS'!$AR173="Leve"),CONCATENATE("R",'MAPA DE RIESGOS'!$H173,"C",'MAPA DE RIESGOS'!$AF173),"")</f>
        <v/>
      </c>
      <c r="Z46" s="370" t="str">
        <f>IF(AND('MAPA DE RIESGOS'!$AP174="Alta",'MAPA DE RIESGOS'!$AR174="Leve"),CONCATENATE("R",'MAPA DE RIESGOS'!$H174,"C",'MAPA DE RIESGOS'!$AF174),"")</f>
        <v/>
      </c>
      <c r="AA46" s="370" t="str">
        <f>IF(AND('MAPA DE RIESGOS'!$AP175="Alta",'MAPA DE RIESGOS'!$AR175="Leve"),CONCATENATE("R",'MAPA DE RIESGOS'!$H175,"C",'MAPA DE RIESGOS'!$AF175),"")</f>
        <v/>
      </c>
      <c r="AB46" s="369" t="str">
        <f>IF(AND('MAPA DE RIESGOS'!$AP158="Alta",'MAPA DE RIESGOS'!$AR158="Menor"),CONCATENATE("R",'MAPA DE RIESGOS'!$H158,"C",'MAPA DE RIESGOS'!$AF158),"")</f>
        <v/>
      </c>
      <c r="AC46" s="370" t="str">
        <f>IF(AND('MAPA DE RIESGOS'!$AP159="Alta",'MAPA DE RIESGOS'!$AR159="Menor"),CONCATENATE("R",'MAPA DE RIESGOS'!$H159,"C",'MAPA DE RIESGOS'!$AF159),"")</f>
        <v/>
      </c>
      <c r="AD46" s="370" t="str">
        <f>IF(AND('MAPA DE RIESGOS'!$AP160="Alta",'MAPA DE RIESGOS'!$AR160="Menor"),CONCATENATE("R",'MAPA DE RIESGOS'!$H160,"C",'MAPA DE RIESGOS'!$AF160),"")</f>
        <v/>
      </c>
      <c r="AE46" s="370" t="str">
        <f>IF(AND('MAPA DE RIESGOS'!$AP161="Alta",'MAPA DE RIESGOS'!$AR161="Menor"),CONCATENATE("R",'MAPA DE RIESGOS'!$H161,"C",'MAPA DE RIESGOS'!$AF161),"")</f>
        <v/>
      </c>
      <c r="AF46" s="370" t="str">
        <f>IF(AND('MAPA DE RIESGOS'!$AP162="Alta",'MAPA DE RIESGOS'!$AR162="Menor"),CONCATENATE("R",'MAPA DE RIESGOS'!$H162,"C",'MAPA DE RIESGOS'!$AF162),"")</f>
        <v/>
      </c>
      <c r="AG46" s="370" t="str">
        <f>IF(AND('MAPA DE RIESGOS'!$AP163="Alta",'MAPA DE RIESGOS'!$AR163="Menor"),CONCATENATE("R",'MAPA DE RIESGOS'!$H163,"C",'MAPA DE RIESGOS'!$AF163),"")</f>
        <v/>
      </c>
      <c r="AH46" s="370" t="str">
        <f>IF(AND('MAPA DE RIESGOS'!$AP164="Alta",'MAPA DE RIESGOS'!$AR164="Menor"),CONCATENATE("R",'MAPA DE RIESGOS'!$H164,"C",'MAPA DE RIESGOS'!$AF164),"")</f>
        <v/>
      </c>
      <c r="AI46" s="370" t="str">
        <f>IF(AND('MAPA DE RIESGOS'!$AP165="Alta",'MAPA DE RIESGOS'!$AR165="Menor"),CONCATENATE("R",'MAPA DE RIESGOS'!$H165,"C",'MAPA DE RIESGOS'!$AF165),"")</f>
        <v/>
      </c>
      <c r="AJ46" s="370" t="str">
        <f>IF(AND('MAPA DE RIESGOS'!$AP166="Alta",'MAPA DE RIESGOS'!$AR166="Menor"),CONCATENATE("R",'MAPA DE RIESGOS'!$H166,"C",'MAPA DE RIESGOS'!$AF166),"")</f>
        <v/>
      </c>
      <c r="AK46" s="370" t="str">
        <f>IF(AND('MAPA DE RIESGOS'!$AP167="Alta",'MAPA DE RIESGOS'!$AR167="Menor"),CONCATENATE("R",'MAPA DE RIESGOS'!$H167,"C",'MAPA DE RIESGOS'!$AF167),"")</f>
        <v/>
      </c>
      <c r="AL46" s="370" t="str">
        <f>IF(AND('MAPA DE RIESGOS'!$AP168="Alta",'MAPA DE RIESGOS'!$AR168="Menor"),CONCATENATE("R",'MAPA DE RIESGOS'!$H168,"C",'MAPA DE RIESGOS'!$AF168),"")</f>
        <v/>
      </c>
      <c r="AM46" s="370" t="str">
        <f>IF(AND('MAPA DE RIESGOS'!$AP169="Alta",'MAPA DE RIESGOS'!$AR169="Menor"),CONCATENATE("R",'MAPA DE RIESGOS'!$H169,"C",'MAPA DE RIESGOS'!$AF169),"")</f>
        <v/>
      </c>
      <c r="AN46" s="370" t="str">
        <f>IF(AND('MAPA DE RIESGOS'!$AP170="Alta",'MAPA DE RIESGOS'!$AR170="Menor"),CONCATENATE("R",'MAPA DE RIESGOS'!$H170,"C",'MAPA DE RIESGOS'!$AF170),"")</f>
        <v/>
      </c>
      <c r="AO46" s="370" t="str">
        <f>IF(AND('MAPA DE RIESGOS'!$AP171="Alta",'MAPA DE RIESGOS'!$AR171="Menor"),CONCATENATE("R",'MAPA DE RIESGOS'!$H171,"C",'MAPA DE RIESGOS'!$AF171),"")</f>
        <v/>
      </c>
      <c r="AP46" s="370" t="str">
        <f>IF(AND('MAPA DE RIESGOS'!$AP172="Alta",'MAPA DE RIESGOS'!$AR172="Menor"),CONCATENATE("R",'MAPA DE RIESGOS'!$H172,"C",'MAPA DE RIESGOS'!$AF172),"")</f>
        <v/>
      </c>
      <c r="AQ46" s="370" t="str">
        <f>IF(AND('MAPA DE RIESGOS'!$AP173="Alta",'MAPA DE RIESGOS'!$AR173="Menor"),CONCATENATE("R",'MAPA DE RIESGOS'!$H173,"C",'MAPA DE RIESGOS'!$AF173),"")</f>
        <v/>
      </c>
      <c r="AR46" s="370" t="str">
        <f>IF(AND('MAPA DE RIESGOS'!$AP174="Alta",'MAPA DE RIESGOS'!$AR174="Menor"),CONCATENATE("R",'MAPA DE RIESGOS'!$H174,"C",'MAPA DE RIESGOS'!$AF174),"")</f>
        <v/>
      </c>
      <c r="AS46" s="371" t="str">
        <f>IF(AND('MAPA DE RIESGOS'!$AP175="Alta",'MAPA DE RIESGOS'!$AR175="Menor"),CONCATENATE("R",'MAPA DE RIESGOS'!$H175,"C",'MAPA DE RIESGOS'!$AF175),"")</f>
        <v/>
      </c>
      <c r="AT46" s="357" t="str">
        <f>IF(AND('MAPA DE RIESGOS'!$AP158="Alta",'MAPA DE RIESGOS'!$AR158="Moderado"),CONCATENATE("R",'MAPA DE RIESGOS'!$H158,"C",'MAPA DE RIESGOS'!$AF158),"")</f>
        <v/>
      </c>
      <c r="AU46" s="357" t="str">
        <f>IF(AND('MAPA DE RIESGOS'!$AP159="Alta",'MAPA DE RIESGOS'!$AR159="Moderado"),CONCATENATE("R",'MAPA DE RIESGOS'!$H159,"C",'MAPA DE RIESGOS'!$AF159),"")</f>
        <v/>
      </c>
      <c r="AV46" s="357" t="str">
        <f>IF(AND('MAPA DE RIESGOS'!$AP160="Alta",'MAPA DE RIESGOS'!$AR160="Moderado"),CONCATENATE("R",'MAPA DE RIESGOS'!$H160,"C",'MAPA DE RIESGOS'!$AF160),"")</f>
        <v/>
      </c>
      <c r="AW46" s="357" t="str">
        <f>IF(AND('MAPA DE RIESGOS'!$AP161="Alta",'MAPA DE RIESGOS'!$AR161="Moderado"),CONCATENATE("R",'MAPA DE RIESGOS'!$H161,"C",'MAPA DE RIESGOS'!$AF161),"")</f>
        <v/>
      </c>
      <c r="AX46" s="357" t="str">
        <f>IF(AND('MAPA DE RIESGOS'!$AP162="Alta",'MAPA DE RIESGOS'!$AR162="Moderado"),CONCATENATE("R",'MAPA DE RIESGOS'!$H162,"C",'MAPA DE RIESGOS'!$AF162),"")</f>
        <v/>
      </c>
      <c r="AY46" s="357" t="str">
        <f>IF(AND('MAPA DE RIESGOS'!$AP163="Alta",'MAPA DE RIESGOS'!$AR163="Moderado"),CONCATENATE("R",'MAPA DE RIESGOS'!$H163,"C",'MAPA DE RIESGOS'!$AF163),"")</f>
        <v/>
      </c>
      <c r="AZ46" s="357" t="str">
        <f>IF(AND('MAPA DE RIESGOS'!$AP164="Alta",'MAPA DE RIESGOS'!$AR164="Moderado"),CONCATENATE("R",'MAPA DE RIESGOS'!$H164,"C",'MAPA DE RIESGOS'!$AF164),"")</f>
        <v/>
      </c>
      <c r="BA46" s="357" t="str">
        <f>IF(AND('MAPA DE RIESGOS'!$AP165="Alta",'MAPA DE RIESGOS'!$AR165="Moderado"),CONCATENATE("R",'MAPA DE RIESGOS'!$H165,"C",'MAPA DE RIESGOS'!$AF165),"")</f>
        <v/>
      </c>
      <c r="BB46" s="357" t="str">
        <f>IF(AND('MAPA DE RIESGOS'!$AP166="Alta",'MAPA DE RIESGOS'!$AR166="Moderado"),CONCATENATE("R",'MAPA DE RIESGOS'!$H166,"C",'MAPA DE RIESGOS'!$AF166),"")</f>
        <v/>
      </c>
      <c r="BC46" s="357" t="str">
        <f>IF(AND('MAPA DE RIESGOS'!$AP167="Alta",'MAPA DE RIESGOS'!$AR167="Moderado"),CONCATENATE("R",'MAPA DE RIESGOS'!$H167,"C",'MAPA DE RIESGOS'!$AF167),"")</f>
        <v/>
      </c>
      <c r="BD46" s="357" t="str">
        <f>IF(AND('MAPA DE RIESGOS'!$AP168="Alta",'MAPA DE RIESGOS'!$AR168="Moderado"),CONCATENATE("R",'MAPA DE RIESGOS'!$H168,"C",'MAPA DE RIESGOS'!$AF168),"")</f>
        <v/>
      </c>
      <c r="BE46" s="357" t="str">
        <f>IF(AND('MAPA DE RIESGOS'!$AP169="Alta",'MAPA DE RIESGOS'!$AR169="Moderado"),CONCATENATE("R",'MAPA DE RIESGOS'!$H169,"C",'MAPA DE RIESGOS'!$AF169),"")</f>
        <v/>
      </c>
      <c r="BF46" s="357" t="str">
        <f>IF(AND('MAPA DE RIESGOS'!$AP170="Alta",'MAPA DE RIESGOS'!$AR170="Moderado"),CONCATENATE("R",'MAPA DE RIESGOS'!$H170,"C",'MAPA DE RIESGOS'!$AF170),"")</f>
        <v/>
      </c>
      <c r="BG46" s="357" t="str">
        <f>IF(AND('MAPA DE RIESGOS'!$AP171="Alta",'MAPA DE RIESGOS'!$AR171="Moderado"),CONCATENATE("R",'MAPA DE RIESGOS'!$H171,"C",'MAPA DE RIESGOS'!$AF171),"")</f>
        <v/>
      </c>
      <c r="BH46" s="357" t="str">
        <f>IF(AND('MAPA DE RIESGOS'!$AP172="Alta",'MAPA DE RIESGOS'!$AR172="Moderado"),CONCATENATE("R",'MAPA DE RIESGOS'!$H172,"C",'MAPA DE RIESGOS'!$AF172),"")</f>
        <v/>
      </c>
      <c r="BI46" s="357" t="str">
        <f>IF(AND('MAPA DE RIESGOS'!$AP173="Alta",'MAPA DE RIESGOS'!$AR173="Moderado"),CONCATENATE("R",'MAPA DE RIESGOS'!$H173,"C",'MAPA DE RIESGOS'!$AF173),"")</f>
        <v/>
      </c>
      <c r="BJ46" s="357" t="str">
        <f>IF(AND('MAPA DE RIESGOS'!$AP174="Alta",'MAPA DE RIESGOS'!$AR174="Moderado"),CONCATENATE("R",'MAPA DE RIESGOS'!$H174,"C",'MAPA DE RIESGOS'!$AF174),"")</f>
        <v/>
      </c>
      <c r="BK46" s="358" t="str">
        <f>IF(AND('MAPA DE RIESGOS'!$AP175="Alta",'MAPA DE RIESGOS'!$AR175="Moderado"),CONCATENATE("R",'MAPA DE RIESGOS'!$H175,"C",'MAPA DE RIESGOS'!$AF175),"")</f>
        <v/>
      </c>
      <c r="BL46" s="357" t="str">
        <f>IF(AND('MAPA DE RIESGOS'!$AP158="Alta",'MAPA DE RIESGOS'!$AR158="Mayor"),CONCATENATE("R",'MAPA DE RIESGOS'!$H158,"C",'MAPA DE RIESGOS'!$AF158),"")</f>
        <v/>
      </c>
      <c r="BM46" s="357" t="str">
        <f>IF(AND('MAPA DE RIESGOS'!$AP159="Alta",'MAPA DE RIESGOS'!$AR159="Mayor"),CONCATENATE("R",'MAPA DE RIESGOS'!$H159,"C",'MAPA DE RIESGOS'!$AF159),"")</f>
        <v/>
      </c>
      <c r="BN46" s="357" t="str">
        <f>IF(AND('MAPA DE RIESGOS'!$AP160="Alta",'MAPA DE RIESGOS'!$AR160="Mayor"),CONCATENATE("R",'MAPA DE RIESGOS'!$H160,"C",'MAPA DE RIESGOS'!$AF160),"")</f>
        <v/>
      </c>
      <c r="BO46" s="357" t="str">
        <f>IF(AND('MAPA DE RIESGOS'!$AP161="Alta",'MAPA DE RIESGOS'!$AR161="Mayor"),CONCATENATE("R",'MAPA DE RIESGOS'!$H161,"C",'MAPA DE RIESGOS'!$AF161),"")</f>
        <v/>
      </c>
      <c r="BP46" s="357" t="str">
        <f>IF(AND('MAPA DE RIESGOS'!$AP162="Alta",'MAPA DE RIESGOS'!$AR162="Mayor"),CONCATENATE("R",'MAPA DE RIESGOS'!$H162,"C",'MAPA DE RIESGOS'!$AF162),"")</f>
        <v/>
      </c>
      <c r="BQ46" s="357" t="str">
        <f>IF(AND('MAPA DE RIESGOS'!$AP163="Alta",'MAPA DE RIESGOS'!$AR163="Mayor"),CONCATENATE("R",'MAPA DE RIESGOS'!$H163,"C",'MAPA DE RIESGOS'!$AF163),"")</f>
        <v/>
      </c>
      <c r="BR46" s="357" t="str">
        <f>IF(AND('MAPA DE RIESGOS'!$AP164="Alta",'MAPA DE RIESGOS'!$AR164="Mayor"),CONCATENATE("R",'MAPA DE RIESGOS'!$H164,"C",'MAPA DE RIESGOS'!$AF164),"")</f>
        <v/>
      </c>
      <c r="BS46" s="357" t="str">
        <f>IF(AND('MAPA DE RIESGOS'!$AP165="Alta",'MAPA DE RIESGOS'!$AR165="Mayor"),CONCATENATE("R",'MAPA DE RIESGOS'!$H165,"C",'MAPA DE RIESGOS'!$AF165),"")</f>
        <v/>
      </c>
      <c r="BT46" s="357" t="str">
        <f>IF(AND('MAPA DE RIESGOS'!$AP166="Alta",'MAPA DE RIESGOS'!$AR166="Mayor"),CONCATENATE("R",'MAPA DE RIESGOS'!$H166,"C",'MAPA DE RIESGOS'!$AF166),"")</f>
        <v/>
      </c>
      <c r="BU46" s="357" t="str">
        <f>IF(AND('MAPA DE RIESGOS'!$AP167="Alta",'MAPA DE RIESGOS'!$AR167="Mayor"),CONCATENATE("R",'MAPA DE RIESGOS'!$H167,"C",'MAPA DE RIESGOS'!$AF167),"")</f>
        <v/>
      </c>
      <c r="BV46" s="357" t="str">
        <f>IF(AND('MAPA DE RIESGOS'!$AP168="Alta",'MAPA DE RIESGOS'!$AR168="Mayor"),CONCATENATE("R",'MAPA DE RIESGOS'!$H168,"C",'MAPA DE RIESGOS'!$AF168),"")</f>
        <v/>
      </c>
      <c r="BW46" s="357" t="str">
        <f>IF(AND('MAPA DE RIESGOS'!$AP169="Alta",'MAPA DE RIESGOS'!$AR169="Mayor"),CONCATENATE("R",'MAPA DE RIESGOS'!$H169,"C",'MAPA DE RIESGOS'!$AF169),"")</f>
        <v/>
      </c>
      <c r="BX46" s="357" t="str">
        <f>IF(AND('MAPA DE RIESGOS'!$AP170="Alta",'MAPA DE RIESGOS'!$AR170="Mayor"),CONCATENATE("R",'MAPA DE RIESGOS'!$H170,"C",'MAPA DE RIESGOS'!$AF170),"")</f>
        <v/>
      </c>
      <c r="BY46" s="357" t="str">
        <f>IF(AND('MAPA DE RIESGOS'!$AP171="Alta",'MAPA DE RIESGOS'!$AR171="Mayor"),CONCATENATE("R",'MAPA DE RIESGOS'!$H171,"C",'MAPA DE RIESGOS'!$AF171),"")</f>
        <v/>
      </c>
      <c r="BZ46" s="357" t="str">
        <f>IF(AND('MAPA DE RIESGOS'!$AP172="Alta",'MAPA DE RIESGOS'!$AR172="Mayor"),CONCATENATE("R",'MAPA DE RIESGOS'!$H172,"C",'MAPA DE RIESGOS'!$AF172),"")</f>
        <v/>
      </c>
      <c r="CA46" s="357" t="str">
        <f>IF(AND('MAPA DE RIESGOS'!$AP173="Alta",'MAPA DE RIESGOS'!$AR173="Mayor"),CONCATENATE("R",'MAPA DE RIESGOS'!$H173,"C",'MAPA DE RIESGOS'!$AF173),"")</f>
        <v/>
      </c>
      <c r="CB46" s="357" t="str">
        <f>IF(AND('MAPA DE RIESGOS'!$AP174="Alta",'MAPA DE RIESGOS'!$AR174="Mayor"),CONCATENATE("R",'MAPA DE RIESGOS'!$H174,"C",'MAPA DE RIESGOS'!$AF174),"")</f>
        <v/>
      </c>
      <c r="CC46" s="358" t="str">
        <f>IF(AND('MAPA DE RIESGOS'!$AP175="Alta",'MAPA DE RIESGOS'!$AR175="Mayor"),CONCATENATE("R",'MAPA DE RIESGOS'!$H175,"C",'MAPA DE RIESGOS'!$AF175),"")</f>
        <v/>
      </c>
      <c r="CD46" s="359" t="str">
        <f>IF(AND('MAPA DE RIESGOS'!$AP158="Alta",'MAPA DE RIESGOS'!$AR158="Catastrófico"),CONCATENATE("R",'MAPA DE RIESGOS'!$H158,"C",'MAPA DE RIESGOS'!$AF158),"")</f>
        <v/>
      </c>
      <c r="CE46" s="359" t="str">
        <f>IF(AND('MAPA DE RIESGOS'!$AP159="Alta",'MAPA DE RIESGOS'!$AR159="Catastrófico"),CONCATENATE("R",'MAPA DE RIESGOS'!$H159,"C",'MAPA DE RIESGOS'!$AF159),"")</f>
        <v/>
      </c>
      <c r="CF46" s="359" t="str">
        <f>IF(AND('MAPA DE RIESGOS'!$AP160="Alta",'MAPA DE RIESGOS'!$AR160="Catastrófico"),CONCATENATE("R",'MAPA DE RIESGOS'!$H160,"C",'MAPA DE RIESGOS'!$AF160),"")</f>
        <v/>
      </c>
      <c r="CG46" s="359" t="str">
        <f>IF(AND('MAPA DE RIESGOS'!$AP161="Alta",'MAPA DE RIESGOS'!$AR161="Catastrófico"),CONCATENATE("R",'MAPA DE RIESGOS'!$H161,"C",'MAPA DE RIESGOS'!$AF161),"")</f>
        <v/>
      </c>
      <c r="CH46" s="359" t="str">
        <f>IF(AND('MAPA DE RIESGOS'!$AP162="Alta",'MAPA DE RIESGOS'!$AR162="Catastrófico"),CONCATENATE("R",'MAPA DE RIESGOS'!$H162,"C",'MAPA DE RIESGOS'!$AF162),"")</f>
        <v/>
      </c>
      <c r="CI46" s="359" t="str">
        <f>IF(AND('MAPA DE RIESGOS'!$AP163="Alta",'MAPA DE RIESGOS'!$AR163="Catastrófico"),CONCATENATE("R",'MAPA DE RIESGOS'!$H163,"C",'MAPA DE RIESGOS'!$AF163),"")</f>
        <v/>
      </c>
      <c r="CJ46" s="359" t="str">
        <f>IF(AND('MAPA DE RIESGOS'!$AP164="Alta",'MAPA DE RIESGOS'!$AR164="Catastrófico"),CONCATENATE("R",'MAPA DE RIESGOS'!$H164,"C",'MAPA DE RIESGOS'!$AF164),"")</f>
        <v/>
      </c>
      <c r="CK46" s="359" t="str">
        <f>IF(AND('MAPA DE RIESGOS'!$AP165="Alta",'MAPA DE RIESGOS'!$AR165="Catastrófico"),CONCATENATE("R",'MAPA DE RIESGOS'!$H165,"C",'MAPA DE RIESGOS'!$AF165),"")</f>
        <v/>
      </c>
      <c r="CL46" s="359" t="str">
        <f>IF(AND('MAPA DE RIESGOS'!$AP166="Alta",'MAPA DE RIESGOS'!$AR166="Catastrófico"),CONCATENATE("R",'MAPA DE RIESGOS'!$H166,"C",'MAPA DE RIESGOS'!$AF166),"")</f>
        <v/>
      </c>
      <c r="CM46" s="359" t="str">
        <f>IF(AND('MAPA DE RIESGOS'!$AP167="Alta",'MAPA DE RIESGOS'!$AR167="Catastrófico"),CONCATENATE("R",'MAPA DE RIESGOS'!$H167,"C",'MAPA DE RIESGOS'!$AF167),"")</f>
        <v/>
      </c>
      <c r="CN46" s="359" t="str">
        <f>IF(AND('MAPA DE RIESGOS'!$AP168="Alta",'MAPA DE RIESGOS'!$AR168="Catastrófico"),CONCATENATE("R",'MAPA DE RIESGOS'!$H168,"C",'MAPA DE RIESGOS'!$AF168),"")</f>
        <v/>
      </c>
      <c r="CO46" s="359" t="str">
        <f>IF(AND('MAPA DE RIESGOS'!$AP169="Alta",'MAPA DE RIESGOS'!$AR169="Catastrófico"),CONCATENATE("R",'MAPA DE RIESGOS'!$H169,"C",'MAPA DE RIESGOS'!$AF169),"")</f>
        <v/>
      </c>
      <c r="CP46" s="359" t="str">
        <f>IF(AND('MAPA DE RIESGOS'!$AP170="Alta",'MAPA DE RIESGOS'!$AR170="Catastrófico"),CONCATENATE("R",'MAPA DE RIESGOS'!$H170,"C",'MAPA DE RIESGOS'!$AF170),"")</f>
        <v/>
      </c>
      <c r="CQ46" s="359" t="str">
        <f>IF(AND('MAPA DE RIESGOS'!$AP171="Alta",'MAPA DE RIESGOS'!$AR171="Catastrófico"),CONCATENATE("R",'MAPA DE RIESGOS'!$H171,"C",'MAPA DE RIESGOS'!$AF171),"")</f>
        <v/>
      </c>
      <c r="CR46" s="359" t="str">
        <f>IF(AND('MAPA DE RIESGOS'!$AP172="Alta",'MAPA DE RIESGOS'!$AR172="Catastrófico"),CONCATENATE("R",'MAPA DE RIESGOS'!$H172,"C",'MAPA DE RIESGOS'!$AF172),"")</f>
        <v/>
      </c>
      <c r="CS46" s="359" t="str">
        <f>IF(AND('MAPA DE RIESGOS'!$AP173="Alta",'MAPA DE RIESGOS'!$AR173="Catastrófico"),CONCATENATE("R",'MAPA DE RIESGOS'!$H173,"C",'MAPA DE RIESGOS'!$AF173),"")</f>
        <v/>
      </c>
      <c r="CT46" s="359" t="str">
        <f>IF(AND('MAPA DE RIESGOS'!$AP174="Alta",'MAPA DE RIESGOS'!$AR174="Catastrófico"),CONCATENATE("R",'MAPA DE RIESGOS'!$H174,"C",'MAPA DE RIESGOS'!$AF174),"")</f>
        <v/>
      </c>
      <c r="CU46" s="360" t="str">
        <f>IF(AND('MAPA DE RIESGOS'!$AP175="Alta",'MAPA DE RIESGOS'!$AR175="Catastrófico"),CONCATENATE("R",'MAPA DE RIESGOS'!$H175,"C",'MAPA DE RIESGOS'!$AF175),"")</f>
        <v/>
      </c>
      <c r="CV46" s="67"/>
      <c r="CW46" s="765"/>
      <c r="CX46" s="766"/>
      <c r="CY46" s="766"/>
      <c r="CZ46" s="766"/>
      <c r="DA46" s="766"/>
      <c r="DB46" s="767"/>
    </row>
    <row r="47" spans="2:106" ht="32.5" customHeight="1">
      <c r="B47" s="770"/>
      <c r="C47" s="770"/>
      <c r="D47" s="771"/>
      <c r="E47" s="741"/>
      <c r="F47" s="742"/>
      <c r="G47" s="742"/>
      <c r="H47" s="742"/>
      <c r="I47" s="742"/>
      <c r="J47" s="369" t="str">
        <f>IF(AND('MAPA DE RIESGOS'!$AP176="Alta",'MAPA DE RIESGOS'!$AR176="Leve"),CONCATENATE("R",'MAPA DE RIESGOS'!$H176,"C",'MAPA DE RIESGOS'!$AF176),"")</f>
        <v/>
      </c>
      <c r="K47" s="370" t="str">
        <f>IF(AND('MAPA DE RIESGOS'!$AP177="Alta",'MAPA DE RIESGOS'!$AR177="Leve"),CONCATENATE("R",'MAPA DE RIESGOS'!$H177,"C",'MAPA DE RIESGOS'!$AF177),"")</f>
        <v/>
      </c>
      <c r="L47" s="370" t="str">
        <f>IF(AND('MAPA DE RIESGOS'!$AP178="Alta",'MAPA DE RIESGOS'!$AR178="Leve"),CONCATENATE("R",'MAPA DE RIESGOS'!$H178,"C",'MAPA DE RIESGOS'!$AF178),"")</f>
        <v/>
      </c>
      <c r="M47" s="370" t="str">
        <f>IF(AND('MAPA DE RIESGOS'!$AP179="Alta",'MAPA DE RIESGOS'!$AR179="Leve"),CONCATENATE("R",'MAPA DE RIESGOS'!$H179,"C",'MAPA DE RIESGOS'!$AF179),"")</f>
        <v/>
      </c>
      <c r="N47" s="370" t="str">
        <f>IF(AND('MAPA DE RIESGOS'!$AP180="Alta",'MAPA DE RIESGOS'!$AR180="Leve"),CONCATENATE("R",'MAPA DE RIESGOS'!$H180,"C",'MAPA DE RIESGOS'!$AF180),"")</f>
        <v/>
      </c>
      <c r="O47" s="370" t="str">
        <f>IF(AND('MAPA DE RIESGOS'!$AP181="Alta",'MAPA DE RIESGOS'!$AR181="Leve"),CONCATENATE("R",'MAPA DE RIESGOS'!$H181,"C",'MAPA DE RIESGOS'!$AF181),"")</f>
        <v/>
      </c>
      <c r="P47" s="370" t="str">
        <f>IF(AND('MAPA DE RIESGOS'!$AP182="Alta",'MAPA DE RIESGOS'!$AR182="Leve"),CONCATENATE("R",'MAPA DE RIESGOS'!$H182,"C",'MAPA DE RIESGOS'!$AF182),"")</f>
        <v/>
      </c>
      <c r="Q47" s="370" t="str">
        <f>IF(AND('MAPA DE RIESGOS'!$AP183="Alta",'MAPA DE RIESGOS'!$AR183="Leve"),CONCATENATE("R",'MAPA DE RIESGOS'!$H183,"C",'MAPA DE RIESGOS'!$AF183),"")</f>
        <v/>
      </c>
      <c r="R47" s="370" t="str">
        <f>IF(AND('MAPA DE RIESGOS'!$AP184="Alta",'MAPA DE RIESGOS'!$AR184="Leve"),CONCATENATE("R",'MAPA DE RIESGOS'!$H184,"C",'MAPA DE RIESGOS'!$AF184),"")</f>
        <v/>
      </c>
      <c r="S47" s="370" t="str">
        <f>IF(AND('MAPA DE RIESGOS'!$AP185="Alta",'MAPA DE RIESGOS'!$AR185="Leve"),CONCATENATE("R",'MAPA DE RIESGOS'!$H185,"C",'MAPA DE RIESGOS'!$AF185),"")</f>
        <v/>
      </c>
      <c r="T47" s="370" t="str">
        <f>IF(AND('MAPA DE RIESGOS'!$AP186="Alta",'MAPA DE RIESGOS'!$AR186="Leve"),CONCATENATE("R",'MAPA DE RIESGOS'!$H186,"C",'MAPA DE RIESGOS'!$AF186),"")</f>
        <v/>
      </c>
      <c r="U47" s="370" t="str">
        <f>IF(AND('MAPA DE RIESGOS'!$AP187="Alta",'MAPA DE RIESGOS'!$AR187="Leve"),CONCATENATE("R",'MAPA DE RIESGOS'!$H187,"C",'MAPA DE RIESGOS'!$AF187),"")</f>
        <v/>
      </c>
      <c r="V47" s="370" t="str">
        <f>IF(AND('MAPA DE RIESGOS'!$AP188="Alta",'MAPA DE RIESGOS'!$AR188="Leve"),CONCATENATE("R",'MAPA DE RIESGOS'!$H188,"C",'MAPA DE RIESGOS'!$AF188),"")</f>
        <v/>
      </c>
      <c r="W47" s="370" t="str">
        <f>IF(AND('MAPA DE RIESGOS'!$AP189="Alta",'MAPA DE RIESGOS'!$AR189="Leve"),CONCATENATE("R",'MAPA DE RIESGOS'!$H189,"C",'MAPA DE RIESGOS'!$AF189),"")</f>
        <v/>
      </c>
      <c r="X47" s="370" t="str">
        <f>IF(AND('MAPA DE RIESGOS'!$AP190="Alta",'MAPA DE RIESGOS'!$AR190="Leve"),CONCATENATE("R",'MAPA DE RIESGOS'!$H190,"C",'MAPA DE RIESGOS'!$AF190),"")</f>
        <v/>
      </c>
      <c r="Y47" s="370" t="str">
        <f>IF(AND('MAPA DE RIESGOS'!$AP191="Alta",'MAPA DE RIESGOS'!$AR191="Leve"),CONCATENATE("R",'MAPA DE RIESGOS'!$H191,"C",'MAPA DE RIESGOS'!$AF191),"")</f>
        <v/>
      </c>
      <c r="Z47" s="370" t="str">
        <f>IF(AND('MAPA DE RIESGOS'!$AP192="Alta",'MAPA DE RIESGOS'!$AR192="Leve"),CONCATENATE("R",'MAPA DE RIESGOS'!$H192,"C",'MAPA DE RIESGOS'!$AF192),"")</f>
        <v/>
      </c>
      <c r="AA47" s="370" t="str">
        <f>IF(AND('MAPA DE RIESGOS'!$AP193="Alta",'MAPA DE RIESGOS'!$AR193="Leve"),CONCATENATE("R",'MAPA DE RIESGOS'!$H193,"C",'MAPA DE RIESGOS'!$AF193),"")</f>
        <v/>
      </c>
      <c r="AB47" s="369" t="str">
        <f>IF(AND('MAPA DE RIESGOS'!$AP176="Alta",'MAPA DE RIESGOS'!$AR176="Menor"),CONCATENATE("R",'MAPA DE RIESGOS'!$H176,"C",'MAPA DE RIESGOS'!$AF176),"")</f>
        <v/>
      </c>
      <c r="AC47" s="370" t="str">
        <f>IF(AND('MAPA DE RIESGOS'!$AP177="Alta",'MAPA DE RIESGOS'!$AR177="Menor"),CONCATENATE("R",'MAPA DE RIESGOS'!$H177,"C",'MAPA DE RIESGOS'!$AF177),"")</f>
        <v/>
      </c>
      <c r="AD47" s="370" t="str">
        <f>IF(AND('MAPA DE RIESGOS'!$AP178="Alta",'MAPA DE RIESGOS'!$AR178="Menor"),CONCATENATE("R",'MAPA DE RIESGOS'!$H178,"C",'MAPA DE RIESGOS'!$AF178),"")</f>
        <v/>
      </c>
      <c r="AE47" s="370" t="str">
        <f>IF(AND('MAPA DE RIESGOS'!$AP179="Alta",'MAPA DE RIESGOS'!$AR179="Menor"),CONCATENATE("R",'MAPA DE RIESGOS'!$H179,"C",'MAPA DE RIESGOS'!$AF179),"")</f>
        <v/>
      </c>
      <c r="AF47" s="370" t="str">
        <f>IF(AND('MAPA DE RIESGOS'!$AP180="Alta",'MAPA DE RIESGOS'!$AR180="Menor"),CONCATENATE("R",'MAPA DE RIESGOS'!$H180,"C",'MAPA DE RIESGOS'!$AF180),"")</f>
        <v/>
      </c>
      <c r="AG47" s="370" t="str">
        <f>IF(AND('MAPA DE RIESGOS'!$AP181="Alta",'MAPA DE RIESGOS'!$AR181="Menor"),CONCATENATE("R",'MAPA DE RIESGOS'!$H181,"C",'MAPA DE RIESGOS'!$AF181),"")</f>
        <v/>
      </c>
      <c r="AH47" s="370" t="str">
        <f>IF(AND('MAPA DE RIESGOS'!$AP182="Alta",'MAPA DE RIESGOS'!$AR182="Menor"),CONCATENATE("R",'MAPA DE RIESGOS'!$H182,"C",'MAPA DE RIESGOS'!$AF182),"")</f>
        <v/>
      </c>
      <c r="AI47" s="370" t="str">
        <f>IF(AND('MAPA DE RIESGOS'!$AP183="Alta",'MAPA DE RIESGOS'!$AR183="Menor"),CONCATENATE("R",'MAPA DE RIESGOS'!$H183,"C",'MAPA DE RIESGOS'!$AF183),"")</f>
        <v/>
      </c>
      <c r="AJ47" s="370" t="str">
        <f>IF(AND('MAPA DE RIESGOS'!$AP184="Alta",'MAPA DE RIESGOS'!$AR184="Menor"),CONCATENATE("R",'MAPA DE RIESGOS'!$H184,"C",'MAPA DE RIESGOS'!$AF184),"")</f>
        <v/>
      </c>
      <c r="AK47" s="370" t="str">
        <f>IF(AND('MAPA DE RIESGOS'!$AP185="Alta",'MAPA DE RIESGOS'!$AR185="Menor"),CONCATENATE("R",'MAPA DE RIESGOS'!$H185,"C",'MAPA DE RIESGOS'!$AF185),"")</f>
        <v/>
      </c>
      <c r="AL47" s="370" t="str">
        <f>IF(AND('MAPA DE RIESGOS'!$AP186="Alta",'MAPA DE RIESGOS'!$AR186="Menor"),CONCATENATE("R",'MAPA DE RIESGOS'!$H186,"C",'MAPA DE RIESGOS'!$AF186),"")</f>
        <v/>
      </c>
      <c r="AM47" s="370" t="str">
        <f>IF(AND('MAPA DE RIESGOS'!$AP187="Alta",'MAPA DE RIESGOS'!$AR187="Menor"),CONCATENATE("R",'MAPA DE RIESGOS'!$H187,"C",'MAPA DE RIESGOS'!$AF187),"")</f>
        <v/>
      </c>
      <c r="AN47" s="370" t="str">
        <f>IF(AND('MAPA DE RIESGOS'!$AP188="Alta",'MAPA DE RIESGOS'!$AR188="Menor"),CONCATENATE("R",'MAPA DE RIESGOS'!$H188,"C",'MAPA DE RIESGOS'!$AF188),"")</f>
        <v/>
      </c>
      <c r="AO47" s="370" t="str">
        <f>IF(AND('MAPA DE RIESGOS'!$AP189="Alta",'MAPA DE RIESGOS'!$AR189="Menor"),CONCATENATE("R",'MAPA DE RIESGOS'!$H189,"C",'MAPA DE RIESGOS'!$AF189),"")</f>
        <v/>
      </c>
      <c r="AP47" s="370" t="str">
        <f>IF(AND('MAPA DE RIESGOS'!$AP190="Alta",'MAPA DE RIESGOS'!$AR190="Menor"),CONCATENATE("R",'MAPA DE RIESGOS'!$H190,"C",'MAPA DE RIESGOS'!$AF190),"")</f>
        <v/>
      </c>
      <c r="AQ47" s="370" t="str">
        <f>IF(AND('MAPA DE RIESGOS'!$AP191="Alta",'MAPA DE RIESGOS'!$AR191="Menor"),CONCATENATE("R",'MAPA DE RIESGOS'!$H191,"C",'MAPA DE RIESGOS'!$AF191),"")</f>
        <v/>
      </c>
      <c r="AR47" s="370" t="str">
        <f>IF(AND('MAPA DE RIESGOS'!$AP192="Alta",'MAPA DE RIESGOS'!$AR192="Menor"),CONCATENATE("R",'MAPA DE RIESGOS'!$H192,"C",'MAPA DE RIESGOS'!$AF192),"")</f>
        <v/>
      </c>
      <c r="AS47" s="371" t="str">
        <f>IF(AND('MAPA DE RIESGOS'!$AP193="Alta",'MAPA DE RIESGOS'!$AR193="Menor"),CONCATENATE("R",'MAPA DE RIESGOS'!$H193,"C",'MAPA DE RIESGOS'!$AF193),"")</f>
        <v/>
      </c>
      <c r="AT47" s="357" t="str">
        <f>IF(AND('MAPA DE RIESGOS'!$AP176="Alta",'MAPA DE RIESGOS'!$AR176="Moderado"),CONCATENATE("R",'MAPA DE RIESGOS'!$H176,"C",'MAPA DE RIESGOS'!$AF176),"")</f>
        <v/>
      </c>
      <c r="AU47" s="357" t="str">
        <f>IF(AND('MAPA DE RIESGOS'!$AP177="Alta",'MAPA DE RIESGOS'!$AR177="Moderado"),CONCATENATE("R",'MAPA DE RIESGOS'!$H177,"C",'MAPA DE RIESGOS'!$AF177),"")</f>
        <v/>
      </c>
      <c r="AV47" s="357" t="str">
        <f>IF(AND('MAPA DE RIESGOS'!$AP178="Alta",'MAPA DE RIESGOS'!$AR178="Moderado"),CONCATENATE("R",'MAPA DE RIESGOS'!$H178,"C",'MAPA DE RIESGOS'!$AF178),"")</f>
        <v/>
      </c>
      <c r="AW47" s="357" t="str">
        <f>IF(AND('MAPA DE RIESGOS'!$AP179="Alta",'MAPA DE RIESGOS'!$AR179="Moderado"),CONCATENATE("R",'MAPA DE RIESGOS'!$H179,"C",'MAPA DE RIESGOS'!$AF179),"")</f>
        <v/>
      </c>
      <c r="AX47" s="357" t="str">
        <f>IF(AND('MAPA DE RIESGOS'!$AP180="Alta",'MAPA DE RIESGOS'!$AR180="Moderado"),CONCATENATE("R",'MAPA DE RIESGOS'!$H180,"C",'MAPA DE RIESGOS'!$AF180),"")</f>
        <v/>
      </c>
      <c r="AY47" s="357" t="str">
        <f>IF(AND('MAPA DE RIESGOS'!$AP181="Alta",'MAPA DE RIESGOS'!$AR181="Moderado"),CONCATENATE("R",'MAPA DE RIESGOS'!$H181,"C",'MAPA DE RIESGOS'!$AF181),"")</f>
        <v/>
      </c>
      <c r="AZ47" s="357" t="str">
        <f>IF(AND('MAPA DE RIESGOS'!$AP182="Alta",'MAPA DE RIESGOS'!$AR182="Moderado"),CONCATENATE("R",'MAPA DE RIESGOS'!$H182,"C",'MAPA DE RIESGOS'!$AF182),"")</f>
        <v/>
      </c>
      <c r="BA47" s="357" t="str">
        <f>IF(AND('MAPA DE RIESGOS'!$AP183="Alta",'MAPA DE RIESGOS'!$AR183="Moderado"),CONCATENATE("R",'MAPA DE RIESGOS'!$H183,"C",'MAPA DE RIESGOS'!$AF183),"")</f>
        <v/>
      </c>
      <c r="BB47" s="357" t="str">
        <f>IF(AND('MAPA DE RIESGOS'!$AP184="Alta",'MAPA DE RIESGOS'!$AR184="Moderado"),CONCATENATE("R",'MAPA DE RIESGOS'!$H184,"C",'MAPA DE RIESGOS'!$AF184),"")</f>
        <v/>
      </c>
      <c r="BC47" s="357" t="str">
        <f>IF(AND('MAPA DE RIESGOS'!$AP185="Alta",'MAPA DE RIESGOS'!$AR185="Moderado"),CONCATENATE("R",'MAPA DE RIESGOS'!$H185,"C",'MAPA DE RIESGOS'!$AF185),"")</f>
        <v/>
      </c>
      <c r="BD47" s="357" t="str">
        <f>IF(AND('MAPA DE RIESGOS'!$AP186="Alta",'MAPA DE RIESGOS'!$AR186="Moderado"),CONCATENATE("R",'MAPA DE RIESGOS'!$H186,"C",'MAPA DE RIESGOS'!$AF186),"")</f>
        <v/>
      </c>
      <c r="BE47" s="357" t="str">
        <f>IF(AND('MAPA DE RIESGOS'!$AP187="Alta",'MAPA DE RIESGOS'!$AR187="Moderado"),CONCATENATE("R",'MAPA DE RIESGOS'!$H187,"C",'MAPA DE RIESGOS'!$AF187),"")</f>
        <v/>
      </c>
      <c r="BF47" s="357" t="str">
        <f>IF(AND('MAPA DE RIESGOS'!$AP188="Alta",'MAPA DE RIESGOS'!$AR188="Moderado"),CONCATENATE("R",'MAPA DE RIESGOS'!$H188,"C",'MAPA DE RIESGOS'!$AF188),"")</f>
        <v/>
      </c>
      <c r="BG47" s="357" t="str">
        <f>IF(AND('MAPA DE RIESGOS'!$AP189="Alta",'MAPA DE RIESGOS'!$AR189="Moderado"),CONCATENATE("R",'MAPA DE RIESGOS'!$H189,"C",'MAPA DE RIESGOS'!$AF189),"")</f>
        <v/>
      </c>
      <c r="BH47" s="357" t="str">
        <f>IF(AND('MAPA DE RIESGOS'!$AP190="Alta",'MAPA DE RIESGOS'!$AR190="Moderado"),CONCATENATE("R",'MAPA DE RIESGOS'!$H190,"C",'MAPA DE RIESGOS'!$AF190),"")</f>
        <v/>
      </c>
      <c r="BI47" s="357" t="str">
        <f>IF(AND('MAPA DE RIESGOS'!$AP191="Alta",'MAPA DE RIESGOS'!$AR191="Moderado"),CONCATENATE("R",'MAPA DE RIESGOS'!$H191,"C",'MAPA DE RIESGOS'!$AF191),"")</f>
        <v/>
      </c>
      <c r="BJ47" s="357" t="str">
        <f>IF(AND('MAPA DE RIESGOS'!$AP192="Alta",'MAPA DE RIESGOS'!$AR192="Moderado"),CONCATENATE("R",'MAPA DE RIESGOS'!$H192,"C",'MAPA DE RIESGOS'!$AF192),"")</f>
        <v/>
      </c>
      <c r="BK47" s="358" t="str">
        <f>IF(AND('MAPA DE RIESGOS'!$AP193="Alta",'MAPA DE RIESGOS'!$AR193="Moderado"),CONCATENATE("R",'MAPA DE RIESGOS'!$H193,"C",'MAPA DE RIESGOS'!$AF193),"")</f>
        <v/>
      </c>
      <c r="BL47" s="357" t="str">
        <f>IF(AND('MAPA DE RIESGOS'!$AP176="Alta",'MAPA DE RIESGOS'!$AR176="Mayor"),CONCATENATE("R",'MAPA DE RIESGOS'!$H176,"C",'MAPA DE RIESGOS'!$AF176),"")</f>
        <v/>
      </c>
      <c r="BM47" s="357" t="str">
        <f>IF(AND('MAPA DE RIESGOS'!$AP177="Alta",'MAPA DE RIESGOS'!$AR177="Mayor"),CONCATENATE("R",'MAPA DE RIESGOS'!$H177,"C",'MAPA DE RIESGOS'!$AF177),"")</f>
        <v/>
      </c>
      <c r="BN47" s="357" t="str">
        <f>IF(AND('MAPA DE RIESGOS'!$AP178="Alta",'MAPA DE RIESGOS'!$AR178="Mayor"),CONCATENATE("R",'MAPA DE RIESGOS'!$H178,"C",'MAPA DE RIESGOS'!$AF178),"")</f>
        <v/>
      </c>
      <c r="BO47" s="357" t="str">
        <f>IF(AND('MAPA DE RIESGOS'!$AP179="Alta",'MAPA DE RIESGOS'!$AR179="Mayor"),CONCATENATE("R",'MAPA DE RIESGOS'!$H179,"C",'MAPA DE RIESGOS'!$AF179),"")</f>
        <v/>
      </c>
      <c r="BP47" s="357" t="str">
        <f>IF(AND('MAPA DE RIESGOS'!$AP180="Alta",'MAPA DE RIESGOS'!$AR180="Mayor"),CONCATENATE("R",'MAPA DE RIESGOS'!$H180,"C",'MAPA DE RIESGOS'!$AF180),"")</f>
        <v/>
      </c>
      <c r="BQ47" s="357" t="str">
        <f>IF(AND('MAPA DE RIESGOS'!$AP181="Alta",'MAPA DE RIESGOS'!$AR181="Mayor"),CONCATENATE("R",'MAPA DE RIESGOS'!$H181,"C",'MAPA DE RIESGOS'!$AF181),"")</f>
        <v/>
      </c>
      <c r="BR47" s="357" t="str">
        <f>IF(AND('MAPA DE RIESGOS'!$AP182="Alta",'MAPA DE RIESGOS'!$AR182="Mayor"),CONCATENATE("R",'MAPA DE RIESGOS'!$H182,"C",'MAPA DE RIESGOS'!$AF182),"")</f>
        <v/>
      </c>
      <c r="BS47" s="357" t="str">
        <f>IF(AND('MAPA DE RIESGOS'!$AP183="Alta",'MAPA DE RIESGOS'!$AR183="Mayor"),CONCATENATE("R",'MAPA DE RIESGOS'!$H183,"C",'MAPA DE RIESGOS'!$AF183),"")</f>
        <v/>
      </c>
      <c r="BT47" s="357" t="str">
        <f>IF(AND('MAPA DE RIESGOS'!$AP184="Alta",'MAPA DE RIESGOS'!$AR184="Mayor"),CONCATENATE("R",'MAPA DE RIESGOS'!$H184,"C",'MAPA DE RIESGOS'!$AF184),"")</f>
        <v/>
      </c>
      <c r="BU47" s="357" t="str">
        <f>IF(AND('MAPA DE RIESGOS'!$AP185="Alta",'MAPA DE RIESGOS'!$AR185="Mayor"),CONCATENATE("R",'MAPA DE RIESGOS'!$H185,"C",'MAPA DE RIESGOS'!$AF185),"")</f>
        <v/>
      </c>
      <c r="BV47" s="357" t="str">
        <f>IF(AND('MAPA DE RIESGOS'!$AP186="Alta",'MAPA DE RIESGOS'!$AR186="Mayor"),CONCATENATE("R",'MAPA DE RIESGOS'!$H186,"C",'MAPA DE RIESGOS'!$AF186),"")</f>
        <v/>
      </c>
      <c r="BW47" s="357" t="str">
        <f>IF(AND('MAPA DE RIESGOS'!$AP187="Alta",'MAPA DE RIESGOS'!$AR187="Mayor"),CONCATENATE("R",'MAPA DE RIESGOS'!$H187,"C",'MAPA DE RIESGOS'!$AF187),"")</f>
        <v/>
      </c>
      <c r="BX47" s="357" t="str">
        <f>IF(AND('MAPA DE RIESGOS'!$AP188="Alta",'MAPA DE RIESGOS'!$AR188="Mayor"),CONCATENATE("R",'MAPA DE RIESGOS'!$H188,"C",'MAPA DE RIESGOS'!$AF188),"")</f>
        <v/>
      </c>
      <c r="BY47" s="357" t="str">
        <f>IF(AND('MAPA DE RIESGOS'!$AP189="Alta",'MAPA DE RIESGOS'!$AR189="Mayor"),CONCATENATE("R",'MAPA DE RIESGOS'!$H189,"C",'MAPA DE RIESGOS'!$AF189),"")</f>
        <v/>
      </c>
      <c r="BZ47" s="357" t="str">
        <f>IF(AND('MAPA DE RIESGOS'!$AP190="Alta",'MAPA DE RIESGOS'!$AR190="Mayor"),CONCATENATE("R",'MAPA DE RIESGOS'!$H190,"C",'MAPA DE RIESGOS'!$AF190),"")</f>
        <v/>
      </c>
      <c r="CA47" s="357" t="str">
        <f>IF(AND('MAPA DE RIESGOS'!$AP191="Alta",'MAPA DE RIESGOS'!$AR191="Mayor"),CONCATENATE("R",'MAPA DE RIESGOS'!$H191,"C",'MAPA DE RIESGOS'!$AF191),"")</f>
        <v/>
      </c>
      <c r="CB47" s="357" t="str">
        <f>IF(AND('MAPA DE RIESGOS'!$AP192="Alta",'MAPA DE RIESGOS'!$AR192="Mayor"),CONCATENATE("R",'MAPA DE RIESGOS'!$H192,"C",'MAPA DE RIESGOS'!$AF192),"")</f>
        <v/>
      </c>
      <c r="CC47" s="358" t="str">
        <f>IF(AND('MAPA DE RIESGOS'!$AP193="Alta",'MAPA DE RIESGOS'!$AR193="Mayor"),CONCATENATE("R",'MAPA DE RIESGOS'!$H193,"C",'MAPA DE RIESGOS'!$AF193),"")</f>
        <v/>
      </c>
      <c r="CD47" s="359" t="str">
        <f>IF(AND('MAPA DE RIESGOS'!$AP176="Alta",'MAPA DE RIESGOS'!$AR176="Catastrófico"),CONCATENATE("R",'MAPA DE RIESGOS'!$H176,"C",'MAPA DE RIESGOS'!$AF176),"")</f>
        <v/>
      </c>
      <c r="CE47" s="359" t="str">
        <f>IF(AND('MAPA DE RIESGOS'!$AP177="Alta",'MAPA DE RIESGOS'!$AR177="Catastrófico"),CONCATENATE("R",'MAPA DE RIESGOS'!$H177,"C",'MAPA DE RIESGOS'!$AF177),"")</f>
        <v/>
      </c>
      <c r="CF47" s="359" t="str">
        <f>IF(AND('MAPA DE RIESGOS'!$AP178="Alta",'MAPA DE RIESGOS'!$AR178="Catastrófico"),CONCATENATE("R",'MAPA DE RIESGOS'!$H178,"C",'MAPA DE RIESGOS'!$AF178),"")</f>
        <v/>
      </c>
      <c r="CG47" s="359" t="str">
        <f>IF(AND('MAPA DE RIESGOS'!$AP179="Alta",'MAPA DE RIESGOS'!$AR179="Catastrófico"),CONCATENATE("R",'MAPA DE RIESGOS'!$H179,"C",'MAPA DE RIESGOS'!$AF179),"")</f>
        <v/>
      </c>
      <c r="CH47" s="359" t="str">
        <f>IF(AND('MAPA DE RIESGOS'!$AP180="Alta",'MAPA DE RIESGOS'!$AR180="Catastrófico"),CONCATENATE("R",'MAPA DE RIESGOS'!$H180,"C",'MAPA DE RIESGOS'!$AF180),"")</f>
        <v/>
      </c>
      <c r="CI47" s="359" t="str">
        <f>IF(AND('MAPA DE RIESGOS'!$AP181="Alta",'MAPA DE RIESGOS'!$AR181="Catastrófico"),CONCATENATE("R",'MAPA DE RIESGOS'!$H181,"C",'MAPA DE RIESGOS'!$AF181),"")</f>
        <v/>
      </c>
      <c r="CJ47" s="359" t="str">
        <f>IF(AND('MAPA DE RIESGOS'!$AP182="Alta",'MAPA DE RIESGOS'!$AR182="Catastrófico"),CONCATENATE("R",'MAPA DE RIESGOS'!$H182,"C",'MAPA DE RIESGOS'!$AF182),"")</f>
        <v/>
      </c>
      <c r="CK47" s="359" t="str">
        <f>IF(AND('MAPA DE RIESGOS'!$AP183="Alta",'MAPA DE RIESGOS'!$AR183="Catastrófico"),CONCATENATE("R",'MAPA DE RIESGOS'!$H183,"C",'MAPA DE RIESGOS'!$AF183),"")</f>
        <v/>
      </c>
      <c r="CL47" s="359" t="str">
        <f>IF(AND('MAPA DE RIESGOS'!$AP184="Alta",'MAPA DE RIESGOS'!$AR184="Catastrófico"),CONCATENATE("R",'MAPA DE RIESGOS'!$H184,"C",'MAPA DE RIESGOS'!$AF184),"")</f>
        <v/>
      </c>
      <c r="CM47" s="359" t="str">
        <f>IF(AND('MAPA DE RIESGOS'!$AP185="Alta",'MAPA DE RIESGOS'!$AR185="Catastrófico"),CONCATENATE("R",'MAPA DE RIESGOS'!$H185,"C",'MAPA DE RIESGOS'!$AF185),"")</f>
        <v/>
      </c>
      <c r="CN47" s="359" t="str">
        <f>IF(AND('MAPA DE RIESGOS'!$AP186="Alta",'MAPA DE RIESGOS'!$AR186="Catastrófico"),CONCATENATE("R",'MAPA DE RIESGOS'!$H186,"C",'MAPA DE RIESGOS'!$AF186),"")</f>
        <v/>
      </c>
      <c r="CO47" s="359" t="str">
        <f>IF(AND('MAPA DE RIESGOS'!$AP187="Alta",'MAPA DE RIESGOS'!$AR187="Catastrófico"),CONCATENATE("R",'MAPA DE RIESGOS'!$H187,"C",'MAPA DE RIESGOS'!$AF187),"")</f>
        <v/>
      </c>
      <c r="CP47" s="359" t="str">
        <f>IF(AND('MAPA DE RIESGOS'!$AP188="Alta",'MAPA DE RIESGOS'!$AR188="Catastrófico"),CONCATENATE("R",'MAPA DE RIESGOS'!$H188,"C",'MAPA DE RIESGOS'!$AF188),"")</f>
        <v/>
      </c>
      <c r="CQ47" s="359" t="str">
        <f>IF(AND('MAPA DE RIESGOS'!$AP189="Alta",'MAPA DE RIESGOS'!$AR189="Catastrófico"),CONCATENATE("R",'MAPA DE RIESGOS'!$H189,"C",'MAPA DE RIESGOS'!$AF189),"")</f>
        <v/>
      </c>
      <c r="CR47" s="359" t="str">
        <f>IF(AND('MAPA DE RIESGOS'!$AP190="Alta",'MAPA DE RIESGOS'!$AR190="Catastrófico"),CONCATENATE("R",'MAPA DE RIESGOS'!$H190,"C",'MAPA DE RIESGOS'!$AF190),"")</f>
        <v/>
      </c>
      <c r="CS47" s="359" t="str">
        <f>IF(AND('MAPA DE RIESGOS'!$AP191="Alta",'MAPA DE RIESGOS'!$AR191="Catastrófico"),CONCATENATE("R",'MAPA DE RIESGOS'!$H191,"C",'MAPA DE RIESGOS'!$AF191),"")</f>
        <v/>
      </c>
      <c r="CT47" s="359" t="str">
        <f>IF(AND('MAPA DE RIESGOS'!$AP192="Alta",'MAPA DE RIESGOS'!$AR192="Catastrófico"),CONCATENATE("R",'MAPA DE RIESGOS'!$H192,"C",'MAPA DE RIESGOS'!$AF192),"")</f>
        <v/>
      </c>
      <c r="CU47" s="360" t="str">
        <f>IF(AND('MAPA DE RIESGOS'!$AP193="Alta",'MAPA DE RIESGOS'!$AR193="Catastrófico"),CONCATENATE("R",'MAPA DE RIESGOS'!$H193,"C",'MAPA DE RIESGOS'!$AF193),"")</f>
        <v/>
      </c>
      <c r="CV47" s="67"/>
      <c r="CW47" s="765"/>
      <c r="CX47" s="766"/>
      <c r="CY47" s="766"/>
      <c r="CZ47" s="766"/>
      <c r="DA47" s="766"/>
      <c r="DB47" s="767"/>
    </row>
    <row r="48" spans="2:106" ht="32.5" customHeight="1">
      <c r="B48" s="770"/>
      <c r="C48" s="770"/>
      <c r="D48" s="771"/>
      <c r="E48" s="741"/>
      <c r="F48" s="742"/>
      <c r="G48" s="742"/>
      <c r="H48" s="742"/>
      <c r="I48" s="742"/>
      <c r="J48" s="369" t="str">
        <f>IF(AND('MAPA DE RIESGOS'!$AP194="Alta",'MAPA DE RIESGOS'!$AR194="Leve"),CONCATENATE("R",'MAPA DE RIESGOS'!$H194,"C",'MAPA DE RIESGOS'!$AF194),"")</f>
        <v/>
      </c>
      <c r="K48" s="370" t="str">
        <f>IF(AND('MAPA DE RIESGOS'!$AP195="Alta",'MAPA DE RIESGOS'!$AR195="Leve"),CONCATENATE("R",'MAPA DE RIESGOS'!$H195,"C",'MAPA DE RIESGOS'!$AF195),"")</f>
        <v/>
      </c>
      <c r="L48" s="370" t="str">
        <f>IF(AND('MAPA DE RIESGOS'!$AP196="Alta",'MAPA DE RIESGOS'!$AR196="Leve"),CONCATENATE("R",'MAPA DE RIESGOS'!$H196,"C",'MAPA DE RIESGOS'!$AF196),"")</f>
        <v/>
      </c>
      <c r="M48" s="370" t="str">
        <f>IF(AND('MAPA DE RIESGOS'!$AP197="Alta",'MAPA DE RIESGOS'!$AR197="Leve"),CONCATENATE("R",'MAPA DE RIESGOS'!$H197,"C",'MAPA DE RIESGOS'!$AF197),"")</f>
        <v/>
      </c>
      <c r="N48" s="370" t="str">
        <f>IF(AND('MAPA DE RIESGOS'!$AP198="Alta",'MAPA DE RIESGOS'!$AR198="Leve"),CONCATENATE("R",'MAPA DE RIESGOS'!$H198,"C",'MAPA DE RIESGOS'!$AF198),"")</f>
        <v/>
      </c>
      <c r="O48" s="370" t="str">
        <f>IF(AND('MAPA DE RIESGOS'!$AP199="Alta",'MAPA DE RIESGOS'!$AR199="Leve"),CONCATENATE("R",'MAPA DE RIESGOS'!$H199,"C",'MAPA DE RIESGOS'!$AF199),"")</f>
        <v/>
      </c>
      <c r="P48" s="370" t="str">
        <f>IF(AND('MAPA DE RIESGOS'!$AP200="Alta",'MAPA DE RIESGOS'!$AR200="Leve"),CONCATENATE("R",'MAPA DE RIESGOS'!$H200,"C",'MAPA DE RIESGOS'!$AF200),"")</f>
        <v/>
      </c>
      <c r="Q48" s="370" t="str">
        <f>IF(AND('MAPA DE RIESGOS'!$AP201="Alta",'MAPA DE RIESGOS'!$AR201="Leve"),CONCATENATE("R",'MAPA DE RIESGOS'!$H201,"C",'MAPA DE RIESGOS'!$AF201),"")</f>
        <v/>
      </c>
      <c r="R48" s="370" t="str">
        <f>IF(AND('MAPA DE RIESGOS'!$AP202="Alta",'MAPA DE RIESGOS'!$AR202="Leve"),CONCATENATE("R",'MAPA DE RIESGOS'!$H202,"C",'MAPA DE RIESGOS'!$AF202),"")</f>
        <v/>
      </c>
      <c r="S48" s="370" t="str">
        <f>IF(AND('MAPA DE RIESGOS'!$AP203="Alta",'MAPA DE RIESGOS'!$AR203="Leve"),CONCATENATE("R",'MAPA DE RIESGOS'!$H203,"C",'MAPA DE RIESGOS'!$AF203),"")</f>
        <v/>
      </c>
      <c r="T48" s="370" t="str">
        <f>IF(AND('MAPA DE RIESGOS'!$AP204="Alta",'MAPA DE RIESGOS'!$AR204="Leve"),CONCATENATE("R",'MAPA DE RIESGOS'!$H204,"C",'MAPA DE RIESGOS'!$AF204),"")</f>
        <v/>
      </c>
      <c r="U48" s="370" t="str">
        <f>IF(AND('MAPA DE RIESGOS'!$AP205="Alta",'MAPA DE RIESGOS'!$AR205="Leve"),CONCATENATE("R",'MAPA DE RIESGOS'!$H205,"C",'MAPA DE RIESGOS'!$AF205),"")</f>
        <v/>
      </c>
      <c r="V48" s="370" t="str">
        <f>IF(AND('MAPA DE RIESGOS'!$AP206="Alta",'MAPA DE RIESGOS'!$AR206="Leve"),CONCATENATE("R",'MAPA DE RIESGOS'!$H206,"C",'MAPA DE RIESGOS'!$AF206),"")</f>
        <v/>
      </c>
      <c r="W48" s="370" t="str">
        <f>IF(AND('MAPA DE RIESGOS'!$AP207="Alta",'MAPA DE RIESGOS'!$AR207="Leve"),CONCATENATE("R",'MAPA DE RIESGOS'!$H207,"C",'MAPA DE RIESGOS'!$AF207),"")</f>
        <v/>
      </c>
      <c r="X48" s="370" t="str">
        <f>IF(AND('MAPA DE RIESGOS'!$AP208="Alta",'MAPA DE RIESGOS'!$AR208="Leve"),CONCATENATE("R",'MAPA DE RIESGOS'!$H208,"C",'MAPA DE RIESGOS'!$AF208),"")</f>
        <v/>
      </c>
      <c r="Y48" s="370" t="str">
        <f>IF(AND('MAPA DE RIESGOS'!$AP209="Alta",'MAPA DE RIESGOS'!$AR209="Leve"),CONCATENATE("R",'MAPA DE RIESGOS'!$H209,"C",'MAPA DE RIESGOS'!$AF209),"")</f>
        <v/>
      </c>
      <c r="Z48" s="370" t="str">
        <f>IF(AND('MAPA DE RIESGOS'!$AP210="Alta",'MAPA DE RIESGOS'!$AR210="Leve"),CONCATENATE("R",'MAPA DE RIESGOS'!$H210,"C",'MAPA DE RIESGOS'!$AF210),"")</f>
        <v/>
      </c>
      <c r="AA48" s="370" t="str">
        <f>IF(AND('MAPA DE RIESGOS'!$AP211="Alta",'MAPA DE RIESGOS'!$AR211="Leve"),CONCATENATE("R",'MAPA DE RIESGOS'!$H211,"C",'MAPA DE RIESGOS'!$AF211),"")</f>
        <v/>
      </c>
      <c r="AB48" s="369" t="str">
        <f>IF(AND('MAPA DE RIESGOS'!$AP194="Alta",'MAPA DE RIESGOS'!$AR194="Menor"),CONCATENATE("R",'MAPA DE RIESGOS'!$H194,"C",'MAPA DE RIESGOS'!$AF194),"")</f>
        <v/>
      </c>
      <c r="AC48" s="370" t="str">
        <f>IF(AND('MAPA DE RIESGOS'!$AP195="Alta",'MAPA DE RIESGOS'!$AR195="Menor"),CONCATENATE("R",'MAPA DE RIESGOS'!$H195,"C",'MAPA DE RIESGOS'!$AF195),"")</f>
        <v/>
      </c>
      <c r="AD48" s="370" t="str">
        <f>IF(AND('MAPA DE RIESGOS'!$AP196="Alta",'MAPA DE RIESGOS'!$AR196="Menor"),CONCATENATE("R",'MAPA DE RIESGOS'!$H196,"C",'MAPA DE RIESGOS'!$AF196),"")</f>
        <v/>
      </c>
      <c r="AE48" s="370" t="str">
        <f>IF(AND('MAPA DE RIESGOS'!$AP197="Alta",'MAPA DE RIESGOS'!$AR197="Menor"),CONCATENATE("R",'MAPA DE RIESGOS'!$H197,"C",'MAPA DE RIESGOS'!$AF197),"")</f>
        <v/>
      </c>
      <c r="AF48" s="370" t="str">
        <f>IF(AND('MAPA DE RIESGOS'!$AP198="Alta",'MAPA DE RIESGOS'!$AR198="Menor"),CONCATENATE("R",'MAPA DE RIESGOS'!$H198,"C",'MAPA DE RIESGOS'!$AF198),"")</f>
        <v/>
      </c>
      <c r="AG48" s="370" t="str">
        <f>IF(AND('MAPA DE RIESGOS'!$AP199="Alta",'MAPA DE RIESGOS'!$AR199="Menor"),CONCATENATE("R",'MAPA DE RIESGOS'!$H199,"C",'MAPA DE RIESGOS'!$AF199),"")</f>
        <v/>
      </c>
      <c r="AH48" s="370" t="str">
        <f>IF(AND('MAPA DE RIESGOS'!$AP200="Alta",'MAPA DE RIESGOS'!$AR200="Menor"),CONCATENATE("R",'MAPA DE RIESGOS'!$H200,"C",'MAPA DE RIESGOS'!$AF200),"")</f>
        <v/>
      </c>
      <c r="AI48" s="370" t="str">
        <f>IF(AND('MAPA DE RIESGOS'!$AP201="Alta",'MAPA DE RIESGOS'!$AR201="Menor"),CONCATENATE("R",'MAPA DE RIESGOS'!$H201,"C",'MAPA DE RIESGOS'!$AF201),"")</f>
        <v/>
      </c>
      <c r="AJ48" s="370" t="str">
        <f>IF(AND('MAPA DE RIESGOS'!$AP202="Alta",'MAPA DE RIESGOS'!$AR202="Menor"),CONCATENATE("R",'MAPA DE RIESGOS'!$H202,"C",'MAPA DE RIESGOS'!$AF202),"")</f>
        <v/>
      </c>
      <c r="AK48" s="370" t="str">
        <f>IF(AND('MAPA DE RIESGOS'!$AP203="Alta",'MAPA DE RIESGOS'!$AR203="Menor"),CONCATENATE("R",'MAPA DE RIESGOS'!$H203,"C",'MAPA DE RIESGOS'!$AF203),"")</f>
        <v/>
      </c>
      <c r="AL48" s="370" t="str">
        <f>IF(AND('MAPA DE RIESGOS'!$AP204="Alta",'MAPA DE RIESGOS'!$AR204="Menor"),CONCATENATE("R",'MAPA DE RIESGOS'!$H204,"C",'MAPA DE RIESGOS'!$AF204),"")</f>
        <v/>
      </c>
      <c r="AM48" s="370" t="str">
        <f>IF(AND('MAPA DE RIESGOS'!$AP205="Alta",'MAPA DE RIESGOS'!$AR205="Menor"),CONCATENATE("R",'MAPA DE RIESGOS'!$H205,"C",'MAPA DE RIESGOS'!$AF205),"")</f>
        <v/>
      </c>
      <c r="AN48" s="370" t="str">
        <f>IF(AND('MAPA DE RIESGOS'!$AP206="Alta",'MAPA DE RIESGOS'!$AR206="Menor"),CONCATENATE("R",'MAPA DE RIESGOS'!$H206,"C",'MAPA DE RIESGOS'!$AF206),"")</f>
        <v/>
      </c>
      <c r="AO48" s="370" t="str">
        <f>IF(AND('MAPA DE RIESGOS'!$AP207="Alta",'MAPA DE RIESGOS'!$AR207="Menor"),CONCATENATE("R",'MAPA DE RIESGOS'!$H207,"C",'MAPA DE RIESGOS'!$AF207),"")</f>
        <v/>
      </c>
      <c r="AP48" s="370" t="str">
        <f>IF(AND('MAPA DE RIESGOS'!$AP208="Alta",'MAPA DE RIESGOS'!$AR208="Menor"),CONCATENATE("R",'MAPA DE RIESGOS'!$H208,"C",'MAPA DE RIESGOS'!$AF208),"")</f>
        <v/>
      </c>
      <c r="AQ48" s="370" t="str">
        <f>IF(AND('MAPA DE RIESGOS'!$AP209="Alta",'MAPA DE RIESGOS'!$AR209="Menor"),CONCATENATE("R",'MAPA DE RIESGOS'!$H209,"C",'MAPA DE RIESGOS'!$AF209),"")</f>
        <v/>
      </c>
      <c r="AR48" s="370" t="str">
        <f>IF(AND('MAPA DE RIESGOS'!$AP210="Alta",'MAPA DE RIESGOS'!$AR210="Menor"),CONCATENATE("R",'MAPA DE RIESGOS'!$H210,"C",'MAPA DE RIESGOS'!$AF210),"")</f>
        <v/>
      </c>
      <c r="AS48" s="371" t="str">
        <f>IF(AND('MAPA DE RIESGOS'!$AP211="Alta",'MAPA DE RIESGOS'!$AR211="Menor"),CONCATENATE("R",'MAPA DE RIESGOS'!$H211,"C",'MAPA DE RIESGOS'!$AF211),"")</f>
        <v/>
      </c>
      <c r="AT48" s="357" t="str">
        <f>IF(AND('MAPA DE RIESGOS'!$AP194="Alta",'MAPA DE RIESGOS'!$AR194="Moderado"),CONCATENATE("R",'MAPA DE RIESGOS'!$H194,"C",'MAPA DE RIESGOS'!$AF194),"")</f>
        <v/>
      </c>
      <c r="AU48" s="357" t="str">
        <f>IF(AND('MAPA DE RIESGOS'!$AP195="Alta",'MAPA DE RIESGOS'!$AR195="Moderado"),CONCATENATE("R",'MAPA DE RIESGOS'!$H195,"C",'MAPA DE RIESGOS'!$AF195),"")</f>
        <v/>
      </c>
      <c r="AV48" s="357" t="str">
        <f>IF(AND('MAPA DE RIESGOS'!$AP196="Alta",'MAPA DE RIESGOS'!$AR196="Moderado"),CONCATENATE("R",'MAPA DE RIESGOS'!$H196,"C",'MAPA DE RIESGOS'!$AF196),"")</f>
        <v/>
      </c>
      <c r="AW48" s="357" t="str">
        <f>IF(AND('MAPA DE RIESGOS'!$AP197="Alta",'MAPA DE RIESGOS'!$AR197="Moderado"),CONCATENATE("R",'MAPA DE RIESGOS'!$H197,"C",'MAPA DE RIESGOS'!$AF197),"")</f>
        <v/>
      </c>
      <c r="AX48" s="357" t="str">
        <f>IF(AND('MAPA DE RIESGOS'!$AP198="Alta",'MAPA DE RIESGOS'!$AR198="Moderado"),CONCATENATE("R",'MAPA DE RIESGOS'!$H198,"C",'MAPA DE RIESGOS'!$AF198),"")</f>
        <v/>
      </c>
      <c r="AY48" s="357" t="str">
        <f>IF(AND('MAPA DE RIESGOS'!$AP199="Alta",'MAPA DE RIESGOS'!$AR199="Moderado"),CONCATENATE("R",'MAPA DE RIESGOS'!$H199,"C",'MAPA DE RIESGOS'!$AF199),"")</f>
        <v/>
      </c>
      <c r="AZ48" s="357" t="str">
        <f>IF(AND('MAPA DE RIESGOS'!$AP200="Alta",'MAPA DE RIESGOS'!$AR200="Moderado"),CONCATENATE("R",'MAPA DE RIESGOS'!$H200,"C",'MAPA DE RIESGOS'!$AF200),"")</f>
        <v/>
      </c>
      <c r="BA48" s="357" t="str">
        <f>IF(AND('MAPA DE RIESGOS'!$AP201="Alta",'MAPA DE RIESGOS'!$AR201="Moderado"),CONCATENATE("R",'MAPA DE RIESGOS'!$H201,"C",'MAPA DE RIESGOS'!$AF201),"")</f>
        <v/>
      </c>
      <c r="BB48" s="357" t="str">
        <f>IF(AND('MAPA DE RIESGOS'!$AP202="Alta",'MAPA DE RIESGOS'!$AR202="Moderado"),CONCATENATE("R",'MAPA DE RIESGOS'!$H202,"C",'MAPA DE RIESGOS'!$AF202),"")</f>
        <v/>
      </c>
      <c r="BC48" s="357" t="str">
        <f>IF(AND('MAPA DE RIESGOS'!$AP203="Alta",'MAPA DE RIESGOS'!$AR203="Moderado"),CONCATENATE("R",'MAPA DE RIESGOS'!$H203,"C",'MAPA DE RIESGOS'!$AF203),"")</f>
        <v/>
      </c>
      <c r="BD48" s="357" t="str">
        <f>IF(AND('MAPA DE RIESGOS'!$AP204="Alta",'MAPA DE RIESGOS'!$AR204="Moderado"),CONCATENATE("R",'MAPA DE RIESGOS'!$H204,"C",'MAPA DE RIESGOS'!$AF204),"")</f>
        <v/>
      </c>
      <c r="BE48" s="357" t="str">
        <f>IF(AND('MAPA DE RIESGOS'!$AP205="Alta",'MAPA DE RIESGOS'!$AR205="Moderado"),CONCATENATE("R",'MAPA DE RIESGOS'!$H205,"C",'MAPA DE RIESGOS'!$AF205),"")</f>
        <v/>
      </c>
      <c r="BF48" s="357" t="str">
        <f>IF(AND('MAPA DE RIESGOS'!$AP206="Alta",'MAPA DE RIESGOS'!$AR206="Moderado"),CONCATENATE("R",'MAPA DE RIESGOS'!$H206,"C",'MAPA DE RIESGOS'!$AF206),"")</f>
        <v/>
      </c>
      <c r="BG48" s="357" t="str">
        <f>IF(AND('MAPA DE RIESGOS'!$AP207="Alta",'MAPA DE RIESGOS'!$AR207="Moderado"),CONCATENATE("R",'MAPA DE RIESGOS'!$H207,"C",'MAPA DE RIESGOS'!$AF207),"")</f>
        <v/>
      </c>
      <c r="BH48" s="357" t="str">
        <f>IF(AND('MAPA DE RIESGOS'!$AP208="Alta",'MAPA DE RIESGOS'!$AR208="Moderado"),CONCATENATE("R",'MAPA DE RIESGOS'!$H208,"C",'MAPA DE RIESGOS'!$AF208),"")</f>
        <v/>
      </c>
      <c r="BI48" s="357" t="str">
        <f>IF(AND('MAPA DE RIESGOS'!$AP209="Alta",'MAPA DE RIESGOS'!$AR209="Moderado"),CONCATENATE("R",'MAPA DE RIESGOS'!$H209,"C",'MAPA DE RIESGOS'!$AF209),"")</f>
        <v/>
      </c>
      <c r="BJ48" s="357" t="str">
        <f>IF(AND('MAPA DE RIESGOS'!$AP210="Alta",'MAPA DE RIESGOS'!$AR210="Moderado"),CONCATENATE("R",'MAPA DE RIESGOS'!$H210,"C",'MAPA DE RIESGOS'!$AF210),"")</f>
        <v/>
      </c>
      <c r="BK48" s="358" t="str">
        <f>IF(AND('MAPA DE RIESGOS'!$AP211="Alta",'MAPA DE RIESGOS'!$AR211="Moderado"),CONCATENATE("R",'MAPA DE RIESGOS'!$H211,"C",'MAPA DE RIESGOS'!$AF211),"")</f>
        <v/>
      </c>
      <c r="BL48" s="357" t="str">
        <f>IF(AND('MAPA DE RIESGOS'!$AP194="Alta",'MAPA DE RIESGOS'!$AR194="Mayor"),CONCATENATE("R",'MAPA DE RIESGOS'!$H194,"C",'MAPA DE RIESGOS'!$AF194),"")</f>
        <v/>
      </c>
      <c r="BM48" s="357" t="str">
        <f>IF(AND('MAPA DE RIESGOS'!$AP195="Alta",'MAPA DE RIESGOS'!$AR195="Mayor"),CONCATENATE("R",'MAPA DE RIESGOS'!$H195,"C",'MAPA DE RIESGOS'!$AF195),"")</f>
        <v/>
      </c>
      <c r="BN48" s="357" t="str">
        <f>IF(AND('MAPA DE RIESGOS'!$AP196="Alta",'MAPA DE RIESGOS'!$AR196="Mayor"),CONCATENATE("R",'MAPA DE RIESGOS'!$H196,"C",'MAPA DE RIESGOS'!$AF196),"")</f>
        <v/>
      </c>
      <c r="BO48" s="357" t="str">
        <f>IF(AND('MAPA DE RIESGOS'!$AP197="Alta",'MAPA DE RIESGOS'!$AR197="Mayor"),CONCATENATE("R",'MAPA DE RIESGOS'!$H197,"C",'MAPA DE RIESGOS'!$AF197),"")</f>
        <v/>
      </c>
      <c r="BP48" s="357" t="str">
        <f>IF(AND('MAPA DE RIESGOS'!$AP198="Alta",'MAPA DE RIESGOS'!$AR198="Mayor"),CONCATENATE("R",'MAPA DE RIESGOS'!$H198,"C",'MAPA DE RIESGOS'!$AF198),"")</f>
        <v/>
      </c>
      <c r="BQ48" s="357" t="str">
        <f>IF(AND('MAPA DE RIESGOS'!$AP199="Alta",'MAPA DE RIESGOS'!$AR199="Mayor"),CONCATENATE("R",'MAPA DE RIESGOS'!$H199,"C",'MAPA DE RIESGOS'!$AF199),"")</f>
        <v/>
      </c>
      <c r="BR48" s="357" t="str">
        <f>IF(AND('MAPA DE RIESGOS'!$AP200="Alta",'MAPA DE RIESGOS'!$AR200="Mayor"),CONCATENATE("R",'MAPA DE RIESGOS'!$H200,"C",'MAPA DE RIESGOS'!$AF200),"")</f>
        <v/>
      </c>
      <c r="BS48" s="357" t="str">
        <f>IF(AND('MAPA DE RIESGOS'!$AP201="Alta",'MAPA DE RIESGOS'!$AR201="Mayor"),CONCATENATE("R",'MAPA DE RIESGOS'!$H201,"C",'MAPA DE RIESGOS'!$AF201),"")</f>
        <v/>
      </c>
      <c r="BT48" s="357" t="str">
        <f>IF(AND('MAPA DE RIESGOS'!$AP202="Alta",'MAPA DE RIESGOS'!$AR202="Mayor"),CONCATENATE("R",'MAPA DE RIESGOS'!$H202,"C",'MAPA DE RIESGOS'!$AF202),"")</f>
        <v/>
      </c>
      <c r="BU48" s="357" t="str">
        <f>IF(AND('MAPA DE RIESGOS'!$AP203="Alta",'MAPA DE RIESGOS'!$AR203="Mayor"),CONCATENATE("R",'MAPA DE RIESGOS'!$H203,"C",'MAPA DE RIESGOS'!$AF203),"")</f>
        <v/>
      </c>
      <c r="BV48" s="357" t="str">
        <f>IF(AND('MAPA DE RIESGOS'!$AP204="Alta",'MAPA DE RIESGOS'!$AR204="Mayor"),CONCATENATE("R",'MAPA DE RIESGOS'!$H204,"C",'MAPA DE RIESGOS'!$AF204),"")</f>
        <v/>
      </c>
      <c r="BW48" s="357" t="str">
        <f>IF(AND('MAPA DE RIESGOS'!$AP205="Alta",'MAPA DE RIESGOS'!$AR205="Mayor"),CONCATENATE("R",'MAPA DE RIESGOS'!$H205,"C",'MAPA DE RIESGOS'!$AF205),"")</f>
        <v/>
      </c>
      <c r="BX48" s="357" t="str">
        <f>IF(AND('MAPA DE RIESGOS'!$AP206="Alta",'MAPA DE RIESGOS'!$AR206="Mayor"),CONCATENATE("R",'MAPA DE RIESGOS'!$H206,"C",'MAPA DE RIESGOS'!$AF206),"")</f>
        <v/>
      </c>
      <c r="BY48" s="357" t="str">
        <f>IF(AND('MAPA DE RIESGOS'!$AP207="Alta",'MAPA DE RIESGOS'!$AR207="Mayor"),CONCATENATE("R",'MAPA DE RIESGOS'!$H207,"C",'MAPA DE RIESGOS'!$AF207),"")</f>
        <v/>
      </c>
      <c r="BZ48" s="357" t="str">
        <f>IF(AND('MAPA DE RIESGOS'!$AP208="Alta",'MAPA DE RIESGOS'!$AR208="Mayor"),CONCATENATE("R",'MAPA DE RIESGOS'!$H208,"C",'MAPA DE RIESGOS'!$AF208),"")</f>
        <v/>
      </c>
      <c r="CA48" s="357" t="str">
        <f>IF(AND('MAPA DE RIESGOS'!$AP209="Alta",'MAPA DE RIESGOS'!$AR209="Mayor"),CONCATENATE("R",'MAPA DE RIESGOS'!$H209,"C",'MAPA DE RIESGOS'!$AF209),"")</f>
        <v/>
      </c>
      <c r="CB48" s="357" t="str">
        <f>IF(AND('MAPA DE RIESGOS'!$AP210="Alta",'MAPA DE RIESGOS'!$AR210="Mayor"),CONCATENATE("R",'MAPA DE RIESGOS'!$H210,"C",'MAPA DE RIESGOS'!$AF210),"")</f>
        <v/>
      </c>
      <c r="CC48" s="358" t="str">
        <f>IF(AND('MAPA DE RIESGOS'!$AP211="Alta",'MAPA DE RIESGOS'!$AR211="Mayor"),CONCATENATE("R",'MAPA DE RIESGOS'!$H211,"C",'MAPA DE RIESGOS'!$AF211),"")</f>
        <v/>
      </c>
      <c r="CD48" s="359" t="str">
        <f>IF(AND('MAPA DE RIESGOS'!$AP194="Alta",'MAPA DE RIESGOS'!$AR194="Catastrófico"),CONCATENATE("R",'MAPA DE RIESGOS'!$H194,"C",'MAPA DE RIESGOS'!$AF194),"")</f>
        <v/>
      </c>
      <c r="CE48" s="359" t="str">
        <f>IF(AND('MAPA DE RIESGOS'!$AP195="Alta",'MAPA DE RIESGOS'!$AR195="Catastrófico"),CONCATENATE("R",'MAPA DE RIESGOS'!$H195,"C",'MAPA DE RIESGOS'!$AF195),"")</f>
        <v/>
      </c>
      <c r="CF48" s="359" t="str">
        <f>IF(AND('MAPA DE RIESGOS'!$AP196="Alta",'MAPA DE RIESGOS'!$AR196="Catastrófico"),CONCATENATE("R",'MAPA DE RIESGOS'!$H196,"C",'MAPA DE RIESGOS'!$AF196),"")</f>
        <v/>
      </c>
      <c r="CG48" s="359" t="str">
        <f>IF(AND('MAPA DE RIESGOS'!$AP197="Alta",'MAPA DE RIESGOS'!$AR197="Catastrófico"),CONCATENATE("R",'MAPA DE RIESGOS'!$H197,"C",'MAPA DE RIESGOS'!$AF197),"")</f>
        <v/>
      </c>
      <c r="CH48" s="359" t="str">
        <f>IF(AND('MAPA DE RIESGOS'!$AP198="Alta",'MAPA DE RIESGOS'!$AR198="Catastrófico"),CONCATENATE("R",'MAPA DE RIESGOS'!$H198,"C",'MAPA DE RIESGOS'!$AF198),"")</f>
        <v/>
      </c>
      <c r="CI48" s="359" t="str">
        <f>IF(AND('MAPA DE RIESGOS'!$AP199="Alta",'MAPA DE RIESGOS'!$AR199="Catastrófico"),CONCATENATE("R",'MAPA DE RIESGOS'!$H199,"C",'MAPA DE RIESGOS'!$AF199),"")</f>
        <v/>
      </c>
      <c r="CJ48" s="359" t="str">
        <f>IF(AND('MAPA DE RIESGOS'!$AP200="Alta",'MAPA DE RIESGOS'!$AR200="Catastrófico"),CONCATENATE("R",'MAPA DE RIESGOS'!$H200,"C",'MAPA DE RIESGOS'!$AF200),"")</f>
        <v/>
      </c>
      <c r="CK48" s="359" t="str">
        <f>IF(AND('MAPA DE RIESGOS'!$AP201="Alta",'MAPA DE RIESGOS'!$AR201="Catastrófico"),CONCATENATE("R",'MAPA DE RIESGOS'!$H201,"C",'MAPA DE RIESGOS'!$AF201),"")</f>
        <v/>
      </c>
      <c r="CL48" s="359" t="str">
        <f>IF(AND('MAPA DE RIESGOS'!$AP202="Alta",'MAPA DE RIESGOS'!$AR202="Catastrófico"),CONCATENATE("R",'MAPA DE RIESGOS'!$H202,"C",'MAPA DE RIESGOS'!$AF202),"")</f>
        <v/>
      </c>
      <c r="CM48" s="359" t="str">
        <f>IF(AND('MAPA DE RIESGOS'!$AP203="Alta",'MAPA DE RIESGOS'!$AR203="Catastrófico"),CONCATENATE("R",'MAPA DE RIESGOS'!$H203,"C",'MAPA DE RIESGOS'!$AF203),"")</f>
        <v/>
      </c>
      <c r="CN48" s="359" t="str">
        <f>IF(AND('MAPA DE RIESGOS'!$AP204="Alta",'MAPA DE RIESGOS'!$AR204="Catastrófico"),CONCATENATE("R",'MAPA DE RIESGOS'!$H204,"C",'MAPA DE RIESGOS'!$AF204),"")</f>
        <v/>
      </c>
      <c r="CO48" s="359" t="str">
        <f>IF(AND('MAPA DE RIESGOS'!$AP205="Alta",'MAPA DE RIESGOS'!$AR205="Catastrófico"),CONCATENATE("R",'MAPA DE RIESGOS'!$H205,"C",'MAPA DE RIESGOS'!$AF205),"")</f>
        <v/>
      </c>
      <c r="CP48" s="359" t="str">
        <f>IF(AND('MAPA DE RIESGOS'!$AP206="Alta",'MAPA DE RIESGOS'!$AR206="Catastrófico"),CONCATENATE("R",'MAPA DE RIESGOS'!$H206,"C",'MAPA DE RIESGOS'!$AF206),"")</f>
        <v/>
      </c>
      <c r="CQ48" s="359" t="str">
        <f>IF(AND('MAPA DE RIESGOS'!$AP207="Alta",'MAPA DE RIESGOS'!$AR207="Catastrófico"),CONCATENATE("R",'MAPA DE RIESGOS'!$H207,"C",'MAPA DE RIESGOS'!$AF207),"")</f>
        <v/>
      </c>
      <c r="CR48" s="359" t="str">
        <f>IF(AND('MAPA DE RIESGOS'!$AP208="Alta",'MAPA DE RIESGOS'!$AR208="Catastrófico"),CONCATENATE("R",'MAPA DE RIESGOS'!$H208,"C",'MAPA DE RIESGOS'!$AF208),"")</f>
        <v/>
      </c>
      <c r="CS48" s="359" t="str">
        <f>IF(AND('MAPA DE RIESGOS'!$AP209="Alta",'MAPA DE RIESGOS'!$AR209="Catastrófico"),CONCATENATE("R",'MAPA DE RIESGOS'!$H209,"C",'MAPA DE RIESGOS'!$AF209),"")</f>
        <v/>
      </c>
      <c r="CT48" s="359" t="str">
        <f>IF(AND('MAPA DE RIESGOS'!$AP210="Alta",'MAPA DE RIESGOS'!$AR210="Catastrófico"),CONCATENATE("R",'MAPA DE RIESGOS'!$H210,"C",'MAPA DE RIESGOS'!$AF210),"")</f>
        <v/>
      </c>
      <c r="CU48" s="360" t="str">
        <f>IF(AND('MAPA DE RIESGOS'!$AP211="Alta",'MAPA DE RIESGOS'!$AR211="Catastrófico"),CONCATENATE("R",'MAPA DE RIESGOS'!$H211,"C",'MAPA DE RIESGOS'!$AF211),"")</f>
        <v/>
      </c>
      <c r="CV48" s="67"/>
      <c r="CW48" s="765"/>
      <c r="CX48" s="766"/>
      <c r="CY48" s="766"/>
      <c r="CZ48" s="766"/>
      <c r="DA48" s="766"/>
      <c r="DB48" s="767"/>
    </row>
    <row r="49" spans="2:106" ht="32.5" customHeight="1">
      <c r="B49" s="770"/>
      <c r="C49" s="770"/>
      <c r="D49" s="771"/>
      <c r="E49" s="741"/>
      <c r="F49" s="742"/>
      <c r="G49" s="742"/>
      <c r="H49" s="742"/>
      <c r="I49" s="742"/>
      <c r="J49" s="369" t="str">
        <f>IF(AND('MAPA DE RIESGOS'!$AP212="Alta",'MAPA DE RIESGOS'!$AR212="Leve"),CONCATENATE("R",'MAPA DE RIESGOS'!$H212,"C",'MAPA DE RIESGOS'!$AF212),"")</f>
        <v/>
      </c>
      <c r="K49" s="370" t="str">
        <f>IF(AND('MAPA DE RIESGOS'!$AP213="Alta",'MAPA DE RIESGOS'!$AR213="Leve"),CONCATENATE("R",'MAPA DE RIESGOS'!$H213,"C",'MAPA DE RIESGOS'!$AF213),"")</f>
        <v/>
      </c>
      <c r="L49" s="370" t="str">
        <f>IF(AND('MAPA DE RIESGOS'!$AP214="Alta",'MAPA DE RIESGOS'!$AR214="Leve"),CONCATENATE("R",'MAPA DE RIESGOS'!$H214,"C",'MAPA DE RIESGOS'!$AF214),"")</f>
        <v/>
      </c>
      <c r="M49" s="370" t="str">
        <f>IF(AND('MAPA DE RIESGOS'!$AP215="Alta",'MAPA DE RIESGOS'!$AR215="Leve"),CONCATENATE("R",'MAPA DE RIESGOS'!$H215,"C",'MAPA DE RIESGOS'!$AF215),"")</f>
        <v/>
      </c>
      <c r="N49" s="370" t="str">
        <f>IF(AND('MAPA DE RIESGOS'!$AP216="Alta",'MAPA DE RIESGOS'!$AR216="Leve"),CONCATENATE("R",'MAPA DE RIESGOS'!$H216,"C",'MAPA DE RIESGOS'!$AF216),"")</f>
        <v/>
      </c>
      <c r="O49" s="370" t="str">
        <f>IF(AND('MAPA DE RIESGOS'!$AP217="Alta",'MAPA DE RIESGOS'!$AR217="Leve"),CONCATENATE("R",'MAPA DE RIESGOS'!$H217,"C",'MAPA DE RIESGOS'!$AF217),"")</f>
        <v/>
      </c>
      <c r="P49" s="370" t="str">
        <f>IF(AND('MAPA DE RIESGOS'!$AP218="Alta",'MAPA DE RIESGOS'!$AR218="Leve"),CONCATENATE("R",'MAPA DE RIESGOS'!$H218,"C",'MAPA DE RIESGOS'!$AF218),"")</f>
        <v/>
      </c>
      <c r="Q49" s="370" t="str">
        <f>IF(AND('MAPA DE RIESGOS'!$AP219="Alta",'MAPA DE RIESGOS'!$AR219="Leve"),CONCATENATE("R",'MAPA DE RIESGOS'!$H219,"C",'MAPA DE RIESGOS'!$AF219),"")</f>
        <v/>
      </c>
      <c r="R49" s="370" t="str">
        <f>IF(AND('MAPA DE RIESGOS'!$AP220="Alta",'MAPA DE RIESGOS'!$AR220="Leve"),CONCATENATE("R",'MAPA DE RIESGOS'!$H220,"C",'MAPA DE RIESGOS'!$AF220),"")</f>
        <v/>
      </c>
      <c r="S49" s="370" t="str">
        <f>IF(AND('MAPA DE RIESGOS'!$AP221="Alta",'MAPA DE RIESGOS'!$AR221="Leve"),CONCATENATE("R",'MAPA DE RIESGOS'!$H221,"C",'MAPA DE RIESGOS'!$AF221),"")</f>
        <v/>
      </c>
      <c r="T49" s="370" t="str">
        <f>IF(AND('MAPA DE RIESGOS'!$AP222="Alta",'MAPA DE RIESGOS'!$AR222="Leve"),CONCATENATE("R",'MAPA DE RIESGOS'!$H222,"C",'MAPA DE RIESGOS'!$AF222),"")</f>
        <v/>
      </c>
      <c r="U49" s="370" t="str">
        <f>IF(AND('MAPA DE RIESGOS'!$AP223="Alta",'MAPA DE RIESGOS'!$AR223="Leve"),CONCATENATE("R",'MAPA DE RIESGOS'!$H223,"C",'MAPA DE RIESGOS'!$AF223),"")</f>
        <v/>
      </c>
      <c r="V49" s="370" t="str">
        <f>IF(AND('MAPA DE RIESGOS'!$AP224="Alta",'MAPA DE RIESGOS'!$AR224="Leve"),CONCATENATE("R",'MAPA DE RIESGOS'!$H224,"C",'MAPA DE RIESGOS'!$AF224),"")</f>
        <v/>
      </c>
      <c r="W49" s="370" t="str">
        <f>IF(AND('MAPA DE RIESGOS'!$AP225="Alta",'MAPA DE RIESGOS'!$AR225="Leve"),CONCATENATE("R",'MAPA DE RIESGOS'!$H225,"C",'MAPA DE RIESGOS'!$AF225),"")</f>
        <v/>
      </c>
      <c r="X49" s="370" t="str">
        <f>IF(AND('MAPA DE RIESGOS'!$AP226="Alta",'MAPA DE RIESGOS'!$AR226="Leve"),CONCATENATE("R",'MAPA DE RIESGOS'!$H226,"C",'MAPA DE RIESGOS'!$AF226),"")</f>
        <v/>
      </c>
      <c r="Y49" s="370" t="str">
        <f>IF(AND('MAPA DE RIESGOS'!$AP227="Alta",'MAPA DE RIESGOS'!$AR227="Leve"),CONCATENATE("R",'MAPA DE RIESGOS'!$H227,"C",'MAPA DE RIESGOS'!$AF227),"")</f>
        <v/>
      </c>
      <c r="Z49" s="370" t="str">
        <f>IF(AND('MAPA DE RIESGOS'!$AP228="Alta",'MAPA DE RIESGOS'!$AR228="Leve"),CONCATENATE("R",'MAPA DE RIESGOS'!$H228,"C",'MAPA DE RIESGOS'!$AF228),"")</f>
        <v/>
      </c>
      <c r="AA49" s="370" t="str">
        <f>IF(AND('MAPA DE RIESGOS'!$AP229="Alta",'MAPA DE RIESGOS'!$AR229="Leve"),CONCATENATE("R",'MAPA DE RIESGOS'!$H229,"C",'MAPA DE RIESGOS'!$AF229),"")</f>
        <v/>
      </c>
      <c r="AB49" s="369" t="str">
        <f>IF(AND('MAPA DE RIESGOS'!$AP212="Alta",'MAPA DE RIESGOS'!$AR212="Menor"),CONCATENATE("R",'MAPA DE RIESGOS'!$H212,"C",'MAPA DE RIESGOS'!$AF212),"")</f>
        <v/>
      </c>
      <c r="AC49" s="370" t="str">
        <f>IF(AND('MAPA DE RIESGOS'!$AP213="Alta",'MAPA DE RIESGOS'!$AR213="Menor"),CONCATENATE("R",'MAPA DE RIESGOS'!$H213,"C",'MAPA DE RIESGOS'!$AF213),"")</f>
        <v/>
      </c>
      <c r="AD49" s="370" t="str">
        <f>IF(AND('MAPA DE RIESGOS'!$AP214="Alta",'MAPA DE RIESGOS'!$AR214="Menor"),CONCATENATE("R",'MAPA DE RIESGOS'!$H214,"C",'MAPA DE RIESGOS'!$AF214),"")</f>
        <v/>
      </c>
      <c r="AE49" s="370" t="str">
        <f>IF(AND('MAPA DE RIESGOS'!$AP215="Alta",'MAPA DE RIESGOS'!$AR215="Menor"),CONCATENATE("R",'MAPA DE RIESGOS'!$H215,"C",'MAPA DE RIESGOS'!$AF215),"")</f>
        <v/>
      </c>
      <c r="AF49" s="370" t="str">
        <f>IF(AND('MAPA DE RIESGOS'!$AP216="Alta",'MAPA DE RIESGOS'!$AR216="Menor"),CONCATENATE("R",'MAPA DE RIESGOS'!$H216,"C",'MAPA DE RIESGOS'!$AF216),"")</f>
        <v/>
      </c>
      <c r="AG49" s="370" t="str">
        <f>IF(AND('MAPA DE RIESGOS'!$AP217="Alta",'MAPA DE RIESGOS'!$AR217="Menor"),CONCATENATE("R",'MAPA DE RIESGOS'!$H217,"C",'MAPA DE RIESGOS'!$AF217),"")</f>
        <v/>
      </c>
      <c r="AH49" s="370" t="str">
        <f>IF(AND('MAPA DE RIESGOS'!$AP218="Alta",'MAPA DE RIESGOS'!$AR218="Menor"),CONCATENATE("R",'MAPA DE RIESGOS'!$H218,"C",'MAPA DE RIESGOS'!$AF218),"")</f>
        <v/>
      </c>
      <c r="AI49" s="370" t="str">
        <f>IF(AND('MAPA DE RIESGOS'!$AP219="Alta",'MAPA DE RIESGOS'!$AR219="Menor"),CONCATENATE("R",'MAPA DE RIESGOS'!$H219,"C",'MAPA DE RIESGOS'!$AF219),"")</f>
        <v/>
      </c>
      <c r="AJ49" s="370" t="str">
        <f>IF(AND('MAPA DE RIESGOS'!$AP220="Alta",'MAPA DE RIESGOS'!$AR220="Menor"),CONCATENATE("R",'MAPA DE RIESGOS'!$H220,"C",'MAPA DE RIESGOS'!$AF220),"")</f>
        <v/>
      </c>
      <c r="AK49" s="370" t="str">
        <f>IF(AND('MAPA DE RIESGOS'!$AP221="Alta",'MAPA DE RIESGOS'!$AR221="Menor"),CONCATENATE("R",'MAPA DE RIESGOS'!$H221,"C",'MAPA DE RIESGOS'!$AF221),"")</f>
        <v/>
      </c>
      <c r="AL49" s="370" t="str">
        <f>IF(AND('MAPA DE RIESGOS'!$AP222="Alta",'MAPA DE RIESGOS'!$AR222="Menor"),CONCATENATE("R",'MAPA DE RIESGOS'!$H222,"C",'MAPA DE RIESGOS'!$AF222),"")</f>
        <v/>
      </c>
      <c r="AM49" s="370" t="str">
        <f>IF(AND('MAPA DE RIESGOS'!$AP223="Alta",'MAPA DE RIESGOS'!$AR223="Menor"),CONCATENATE("R",'MAPA DE RIESGOS'!$H223,"C",'MAPA DE RIESGOS'!$AF223),"")</f>
        <v/>
      </c>
      <c r="AN49" s="370" t="str">
        <f>IF(AND('MAPA DE RIESGOS'!$AP224="Alta",'MAPA DE RIESGOS'!$AR224="Menor"),CONCATENATE("R",'MAPA DE RIESGOS'!$H224,"C",'MAPA DE RIESGOS'!$AF224),"")</f>
        <v/>
      </c>
      <c r="AO49" s="370" t="str">
        <f>IF(AND('MAPA DE RIESGOS'!$AP225="Alta",'MAPA DE RIESGOS'!$AR225="Menor"),CONCATENATE("R",'MAPA DE RIESGOS'!$H225,"C",'MAPA DE RIESGOS'!$AF225),"")</f>
        <v/>
      </c>
      <c r="AP49" s="370" t="str">
        <f>IF(AND('MAPA DE RIESGOS'!$AP226="Alta",'MAPA DE RIESGOS'!$AR226="Menor"),CONCATENATE("R",'MAPA DE RIESGOS'!$H226,"C",'MAPA DE RIESGOS'!$AF226),"")</f>
        <v/>
      </c>
      <c r="AQ49" s="370" t="str">
        <f>IF(AND('MAPA DE RIESGOS'!$AP227="Alta",'MAPA DE RIESGOS'!$AR227="Menor"),CONCATENATE("R",'MAPA DE RIESGOS'!$H227,"C",'MAPA DE RIESGOS'!$AF227),"")</f>
        <v/>
      </c>
      <c r="AR49" s="370" t="str">
        <f>IF(AND('MAPA DE RIESGOS'!$AP228="Alta",'MAPA DE RIESGOS'!$AR228="Menor"),CONCATENATE("R",'MAPA DE RIESGOS'!$H228,"C",'MAPA DE RIESGOS'!$AF228),"")</f>
        <v/>
      </c>
      <c r="AS49" s="371" t="str">
        <f>IF(AND('MAPA DE RIESGOS'!$AP229="Alta",'MAPA DE RIESGOS'!$AR229="Menor"),CONCATENATE("R",'MAPA DE RIESGOS'!$H229,"C",'MAPA DE RIESGOS'!$AF229),"")</f>
        <v/>
      </c>
      <c r="AT49" s="357" t="str">
        <f>IF(AND('MAPA DE RIESGOS'!$AP212="Alta",'MAPA DE RIESGOS'!$AR212="Moderado"),CONCATENATE("R",'MAPA DE RIESGOS'!$H212,"C",'MAPA DE RIESGOS'!$AF212),"")</f>
        <v/>
      </c>
      <c r="AU49" s="357" t="str">
        <f>IF(AND('MAPA DE RIESGOS'!$AP213="Alta",'MAPA DE RIESGOS'!$AR213="Moderado"),CONCATENATE("R",'MAPA DE RIESGOS'!$H213,"C",'MAPA DE RIESGOS'!$AF213),"")</f>
        <v/>
      </c>
      <c r="AV49" s="357" t="str">
        <f>IF(AND('MAPA DE RIESGOS'!$AP214="Alta",'MAPA DE RIESGOS'!$AR214="Moderado"),CONCATENATE("R",'MAPA DE RIESGOS'!$H214,"C",'MAPA DE RIESGOS'!$AF214),"")</f>
        <v/>
      </c>
      <c r="AW49" s="357" t="str">
        <f>IF(AND('MAPA DE RIESGOS'!$AP215="Alta",'MAPA DE RIESGOS'!$AR215="Moderado"),CONCATENATE("R",'MAPA DE RIESGOS'!$H215,"C",'MAPA DE RIESGOS'!$AF215),"")</f>
        <v/>
      </c>
      <c r="AX49" s="357" t="str">
        <f>IF(AND('MAPA DE RIESGOS'!$AP216="Alta",'MAPA DE RIESGOS'!$AR216="Moderado"),CONCATENATE("R",'MAPA DE RIESGOS'!$H216,"C",'MAPA DE RIESGOS'!$AF216),"")</f>
        <v/>
      </c>
      <c r="AY49" s="357" t="str">
        <f>IF(AND('MAPA DE RIESGOS'!$AP217="Alta",'MAPA DE RIESGOS'!$AR217="Moderado"),CONCATENATE("R",'MAPA DE RIESGOS'!$H217,"C",'MAPA DE RIESGOS'!$AF217),"")</f>
        <v/>
      </c>
      <c r="AZ49" s="357" t="str">
        <f>IF(AND('MAPA DE RIESGOS'!$AP218="Alta",'MAPA DE RIESGOS'!$AR218="Moderado"),CONCATENATE("R",'MAPA DE RIESGOS'!$H218,"C",'MAPA DE RIESGOS'!$AF218),"")</f>
        <v/>
      </c>
      <c r="BA49" s="357" t="str">
        <f>IF(AND('MAPA DE RIESGOS'!$AP219="Alta",'MAPA DE RIESGOS'!$AR219="Moderado"),CONCATENATE("R",'MAPA DE RIESGOS'!$H219,"C",'MAPA DE RIESGOS'!$AF219),"")</f>
        <v/>
      </c>
      <c r="BB49" s="357" t="str">
        <f>IF(AND('MAPA DE RIESGOS'!$AP220="Alta",'MAPA DE RIESGOS'!$AR220="Moderado"),CONCATENATE("R",'MAPA DE RIESGOS'!$H220,"C",'MAPA DE RIESGOS'!$AF220),"")</f>
        <v/>
      </c>
      <c r="BC49" s="357" t="str">
        <f>IF(AND('MAPA DE RIESGOS'!$AP221="Alta",'MAPA DE RIESGOS'!$AR221="Moderado"),CONCATENATE("R",'MAPA DE RIESGOS'!$H221,"C",'MAPA DE RIESGOS'!$AF221),"")</f>
        <v/>
      </c>
      <c r="BD49" s="357" t="str">
        <f>IF(AND('MAPA DE RIESGOS'!$AP222="Alta",'MAPA DE RIESGOS'!$AR222="Moderado"),CONCATENATE("R",'MAPA DE RIESGOS'!$H222,"C",'MAPA DE RIESGOS'!$AF222),"")</f>
        <v/>
      </c>
      <c r="BE49" s="357" t="str">
        <f>IF(AND('MAPA DE RIESGOS'!$AP223="Alta",'MAPA DE RIESGOS'!$AR223="Moderado"),CONCATENATE("R",'MAPA DE RIESGOS'!$H223,"C",'MAPA DE RIESGOS'!$AF223),"")</f>
        <v/>
      </c>
      <c r="BF49" s="357" t="str">
        <f>IF(AND('MAPA DE RIESGOS'!$AP224="Alta",'MAPA DE RIESGOS'!$AR224="Moderado"),CONCATENATE("R",'MAPA DE RIESGOS'!$H224,"C",'MAPA DE RIESGOS'!$AF224),"")</f>
        <v/>
      </c>
      <c r="BG49" s="357" t="str">
        <f>IF(AND('MAPA DE RIESGOS'!$AP225="Alta",'MAPA DE RIESGOS'!$AR225="Moderado"),CONCATENATE("R",'MAPA DE RIESGOS'!$H225,"C",'MAPA DE RIESGOS'!$AF225),"")</f>
        <v/>
      </c>
      <c r="BH49" s="357" t="str">
        <f>IF(AND('MAPA DE RIESGOS'!$AP226="Alta",'MAPA DE RIESGOS'!$AR226="Moderado"),CONCATENATE("R",'MAPA DE RIESGOS'!$H226,"C",'MAPA DE RIESGOS'!$AF226),"")</f>
        <v/>
      </c>
      <c r="BI49" s="357" t="str">
        <f>IF(AND('MAPA DE RIESGOS'!$AP227="Alta",'MAPA DE RIESGOS'!$AR227="Moderado"),CONCATENATE("R",'MAPA DE RIESGOS'!$H227,"C",'MAPA DE RIESGOS'!$AF227),"")</f>
        <v/>
      </c>
      <c r="BJ49" s="357" t="str">
        <f>IF(AND('MAPA DE RIESGOS'!$AP228="Alta",'MAPA DE RIESGOS'!$AR228="Moderado"),CONCATENATE("R",'MAPA DE RIESGOS'!$H228,"C",'MAPA DE RIESGOS'!$AF228),"")</f>
        <v/>
      </c>
      <c r="BK49" s="358" t="str">
        <f>IF(AND('MAPA DE RIESGOS'!$AP229="Alta",'MAPA DE RIESGOS'!$AR229="Moderado"),CONCATENATE("R",'MAPA DE RIESGOS'!$H229,"C",'MAPA DE RIESGOS'!$AF229),"")</f>
        <v/>
      </c>
      <c r="BL49" s="357" t="str">
        <f>IF(AND('MAPA DE RIESGOS'!$AP212="Alta",'MAPA DE RIESGOS'!$AR212="Mayor"),CONCATENATE("R",'MAPA DE RIESGOS'!$H212,"C",'MAPA DE RIESGOS'!$AF212),"")</f>
        <v/>
      </c>
      <c r="BM49" s="357" t="str">
        <f>IF(AND('MAPA DE RIESGOS'!$AP213="Alta",'MAPA DE RIESGOS'!$AR213="Mayor"),CONCATENATE("R",'MAPA DE RIESGOS'!$H213,"C",'MAPA DE RIESGOS'!$AF213),"")</f>
        <v/>
      </c>
      <c r="BN49" s="357" t="str">
        <f>IF(AND('MAPA DE RIESGOS'!$AP214="Alta",'MAPA DE RIESGOS'!$AR214="Mayor"),CONCATENATE("R",'MAPA DE RIESGOS'!$H214,"C",'MAPA DE RIESGOS'!$AF214),"")</f>
        <v/>
      </c>
      <c r="BO49" s="357" t="str">
        <f>IF(AND('MAPA DE RIESGOS'!$AP215="Alta",'MAPA DE RIESGOS'!$AR215="Mayor"),CONCATENATE("R",'MAPA DE RIESGOS'!$H215,"C",'MAPA DE RIESGOS'!$AF215),"")</f>
        <v/>
      </c>
      <c r="BP49" s="357" t="str">
        <f>IF(AND('MAPA DE RIESGOS'!$AP216="Alta",'MAPA DE RIESGOS'!$AR216="Mayor"),CONCATENATE("R",'MAPA DE RIESGOS'!$H216,"C",'MAPA DE RIESGOS'!$AF216),"")</f>
        <v/>
      </c>
      <c r="BQ49" s="357" t="str">
        <f>IF(AND('MAPA DE RIESGOS'!$AP217="Alta",'MAPA DE RIESGOS'!$AR217="Mayor"),CONCATENATE("R",'MAPA DE RIESGOS'!$H217,"C",'MAPA DE RIESGOS'!$AF217),"")</f>
        <v/>
      </c>
      <c r="BR49" s="357" t="str">
        <f>IF(AND('MAPA DE RIESGOS'!$AP218="Alta",'MAPA DE RIESGOS'!$AR218="Mayor"),CONCATENATE("R",'MAPA DE RIESGOS'!$H218,"C",'MAPA DE RIESGOS'!$AF218),"")</f>
        <v/>
      </c>
      <c r="BS49" s="357" t="str">
        <f>IF(AND('MAPA DE RIESGOS'!$AP219="Alta",'MAPA DE RIESGOS'!$AR219="Mayor"),CONCATENATE("R",'MAPA DE RIESGOS'!$H219,"C",'MAPA DE RIESGOS'!$AF219),"")</f>
        <v/>
      </c>
      <c r="BT49" s="357" t="str">
        <f>IF(AND('MAPA DE RIESGOS'!$AP220="Alta",'MAPA DE RIESGOS'!$AR220="Mayor"),CONCATENATE("R",'MAPA DE RIESGOS'!$H220,"C",'MAPA DE RIESGOS'!$AF220),"")</f>
        <v/>
      </c>
      <c r="BU49" s="357" t="str">
        <f>IF(AND('MAPA DE RIESGOS'!$AP221="Alta",'MAPA DE RIESGOS'!$AR221="Mayor"),CONCATENATE("R",'MAPA DE RIESGOS'!$H221,"C",'MAPA DE RIESGOS'!$AF221),"")</f>
        <v/>
      </c>
      <c r="BV49" s="357" t="str">
        <f>IF(AND('MAPA DE RIESGOS'!$AP222="Alta",'MAPA DE RIESGOS'!$AR222="Mayor"),CONCATENATE("R",'MAPA DE RIESGOS'!$H222,"C",'MAPA DE RIESGOS'!$AF222),"")</f>
        <v/>
      </c>
      <c r="BW49" s="357" t="str">
        <f>IF(AND('MAPA DE RIESGOS'!$AP223="Alta",'MAPA DE RIESGOS'!$AR223="Mayor"),CONCATENATE("R",'MAPA DE RIESGOS'!$H223,"C",'MAPA DE RIESGOS'!$AF223),"")</f>
        <v/>
      </c>
      <c r="BX49" s="357" t="str">
        <f>IF(AND('MAPA DE RIESGOS'!$AP224="Alta",'MAPA DE RIESGOS'!$AR224="Mayor"),CONCATENATE("R",'MAPA DE RIESGOS'!$H224,"C",'MAPA DE RIESGOS'!$AF224),"")</f>
        <v/>
      </c>
      <c r="BY49" s="357" t="str">
        <f>IF(AND('MAPA DE RIESGOS'!$AP225="Alta",'MAPA DE RIESGOS'!$AR225="Mayor"),CONCATENATE("R",'MAPA DE RIESGOS'!$H225,"C",'MAPA DE RIESGOS'!$AF225),"")</f>
        <v/>
      </c>
      <c r="BZ49" s="357" t="str">
        <f>IF(AND('MAPA DE RIESGOS'!$AP226="Alta",'MAPA DE RIESGOS'!$AR226="Mayor"),CONCATENATE("R",'MAPA DE RIESGOS'!$H226,"C",'MAPA DE RIESGOS'!$AF226),"")</f>
        <v/>
      </c>
      <c r="CA49" s="357" t="str">
        <f>IF(AND('MAPA DE RIESGOS'!$AP227="Alta",'MAPA DE RIESGOS'!$AR227="Mayor"),CONCATENATE("R",'MAPA DE RIESGOS'!$H227,"C",'MAPA DE RIESGOS'!$AF227),"")</f>
        <v/>
      </c>
      <c r="CB49" s="357" t="str">
        <f>IF(AND('MAPA DE RIESGOS'!$AP228="Alta",'MAPA DE RIESGOS'!$AR228="Mayor"),CONCATENATE("R",'MAPA DE RIESGOS'!$H228,"C",'MAPA DE RIESGOS'!$AF228),"")</f>
        <v/>
      </c>
      <c r="CC49" s="358" t="str">
        <f>IF(AND('MAPA DE RIESGOS'!$AP229="Alta",'MAPA DE RIESGOS'!$AR229="Mayor"),CONCATENATE("R",'MAPA DE RIESGOS'!$H229,"C",'MAPA DE RIESGOS'!$AF229),"")</f>
        <v/>
      </c>
      <c r="CD49" s="359" t="str">
        <f>IF(AND('MAPA DE RIESGOS'!$AP212="Alta",'MAPA DE RIESGOS'!$AR212="Catastrófico"),CONCATENATE("R",'MAPA DE RIESGOS'!$H212,"C",'MAPA DE RIESGOS'!$AF212),"")</f>
        <v/>
      </c>
      <c r="CE49" s="359" t="str">
        <f>IF(AND('MAPA DE RIESGOS'!$AP213="Alta",'MAPA DE RIESGOS'!$AR213="Catastrófico"),CONCATENATE("R",'MAPA DE RIESGOS'!$H213,"C",'MAPA DE RIESGOS'!$AF213),"")</f>
        <v/>
      </c>
      <c r="CF49" s="359" t="str">
        <f>IF(AND('MAPA DE RIESGOS'!$AP214="Alta",'MAPA DE RIESGOS'!$AR214="Catastrófico"),CONCATENATE("R",'MAPA DE RIESGOS'!$H214,"C",'MAPA DE RIESGOS'!$AF214),"")</f>
        <v/>
      </c>
      <c r="CG49" s="359" t="str">
        <f>IF(AND('MAPA DE RIESGOS'!$AP215="Alta",'MAPA DE RIESGOS'!$AR215="Catastrófico"),CONCATENATE("R",'MAPA DE RIESGOS'!$H215,"C",'MAPA DE RIESGOS'!$AF215),"")</f>
        <v/>
      </c>
      <c r="CH49" s="359" t="str">
        <f>IF(AND('MAPA DE RIESGOS'!$AP216="Alta",'MAPA DE RIESGOS'!$AR216="Catastrófico"),CONCATENATE("R",'MAPA DE RIESGOS'!$H216,"C",'MAPA DE RIESGOS'!$AF216),"")</f>
        <v/>
      </c>
      <c r="CI49" s="359" t="str">
        <f>IF(AND('MAPA DE RIESGOS'!$AP217="Alta",'MAPA DE RIESGOS'!$AR217="Catastrófico"),CONCATENATE("R",'MAPA DE RIESGOS'!$H217,"C",'MAPA DE RIESGOS'!$AF217),"")</f>
        <v/>
      </c>
      <c r="CJ49" s="359" t="str">
        <f>IF(AND('MAPA DE RIESGOS'!$AP218="Alta",'MAPA DE RIESGOS'!$AR218="Catastrófico"),CONCATENATE("R",'MAPA DE RIESGOS'!$H218,"C",'MAPA DE RIESGOS'!$AF218),"")</f>
        <v/>
      </c>
      <c r="CK49" s="359" t="str">
        <f>IF(AND('MAPA DE RIESGOS'!$AP219="Alta",'MAPA DE RIESGOS'!$AR219="Catastrófico"),CONCATENATE("R",'MAPA DE RIESGOS'!$H219,"C",'MAPA DE RIESGOS'!$AF219),"")</f>
        <v/>
      </c>
      <c r="CL49" s="359" t="str">
        <f>IF(AND('MAPA DE RIESGOS'!$AP220="Alta",'MAPA DE RIESGOS'!$AR220="Catastrófico"),CONCATENATE("R",'MAPA DE RIESGOS'!$H220,"C",'MAPA DE RIESGOS'!$AF220),"")</f>
        <v/>
      </c>
      <c r="CM49" s="359" t="str">
        <f>IF(AND('MAPA DE RIESGOS'!$AP221="Alta",'MAPA DE RIESGOS'!$AR221="Catastrófico"),CONCATENATE("R",'MAPA DE RIESGOS'!$H221,"C",'MAPA DE RIESGOS'!$AF221),"")</f>
        <v/>
      </c>
      <c r="CN49" s="359" t="str">
        <f>IF(AND('MAPA DE RIESGOS'!$AP222="Alta",'MAPA DE RIESGOS'!$AR222="Catastrófico"),CONCATENATE("R",'MAPA DE RIESGOS'!$H222,"C",'MAPA DE RIESGOS'!$AF222),"")</f>
        <v/>
      </c>
      <c r="CO49" s="359" t="str">
        <f>IF(AND('MAPA DE RIESGOS'!$AP223="Alta",'MAPA DE RIESGOS'!$AR223="Catastrófico"),CONCATENATE("R",'MAPA DE RIESGOS'!$H223,"C",'MAPA DE RIESGOS'!$AF223),"")</f>
        <v/>
      </c>
      <c r="CP49" s="359" t="str">
        <f>IF(AND('MAPA DE RIESGOS'!$AP224="Alta",'MAPA DE RIESGOS'!$AR224="Catastrófico"),CONCATENATE("R",'MAPA DE RIESGOS'!$H224,"C",'MAPA DE RIESGOS'!$AF224),"")</f>
        <v/>
      </c>
      <c r="CQ49" s="359" t="str">
        <f>IF(AND('MAPA DE RIESGOS'!$AP225="Alta",'MAPA DE RIESGOS'!$AR225="Catastrófico"),CONCATENATE("R",'MAPA DE RIESGOS'!$H225,"C",'MAPA DE RIESGOS'!$AF225),"")</f>
        <v/>
      </c>
      <c r="CR49" s="359" t="str">
        <f>IF(AND('MAPA DE RIESGOS'!$AP226="Alta",'MAPA DE RIESGOS'!$AR226="Catastrófico"),CONCATENATE("R",'MAPA DE RIESGOS'!$H226,"C",'MAPA DE RIESGOS'!$AF226),"")</f>
        <v/>
      </c>
      <c r="CS49" s="359" t="str">
        <f>IF(AND('MAPA DE RIESGOS'!$AP227="Alta",'MAPA DE RIESGOS'!$AR227="Catastrófico"),CONCATENATE("R",'MAPA DE RIESGOS'!$H227,"C",'MAPA DE RIESGOS'!$AF227),"")</f>
        <v/>
      </c>
      <c r="CT49" s="359" t="str">
        <f>IF(AND('MAPA DE RIESGOS'!$AP228="Alta",'MAPA DE RIESGOS'!$AR228="Catastrófico"),CONCATENATE("R",'MAPA DE RIESGOS'!$H228,"C",'MAPA DE RIESGOS'!$AF228),"")</f>
        <v/>
      </c>
      <c r="CU49" s="360" t="str">
        <f>IF(AND('MAPA DE RIESGOS'!$AP229="Alta",'MAPA DE RIESGOS'!$AR229="Catastrófico"),CONCATENATE("R",'MAPA DE RIESGOS'!$H229,"C",'MAPA DE RIESGOS'!$AF229),"")</f>
        <v/>
      </c>
      <c r="CV49" s="67"/>
      <c r="CW49" s="765"/>
      <c r="CX49" s="766"/>
      <c r="CY49" s="766"/>
      <c r="CZ49" s="766"/>
      <c r="DA49" s="766"/>
      <c r="DB49" s="767"/>
    </row>
    <row r="50" spans="2:106" ht="32.5" customHeight="1">
      <c r="B50" s="770"/>
      <c r="C50" s="770"/>
      <c r="D50" s="771"/>
      <c r="E50" s="741"/>
      <c r="F50" s="742"/>
      <c r="G50" s="742"/>
      <c r="H50" s="742"/>
      <c r="I50" s="742"/>
      <c r="J50" s="369" t="str">
        <f>IF(AND('MAPA DE RIESGOS'!$AP230="Alta",'MAPA DE RIESGOS'!$AR230="Leve"),CONCATENATE("R",'MAPA DE RIESGOS'!$H230,"C",'MAPA DE RIESGOS'!$AF230),"")</f>
        <v/>
      </c>
      <c r="K50" s="370" t="str">
        <f>IF(AND('MAPA DE RIESGOS'!$AP231="Alta",'MAPA DE RIESGOS'!$AR231="Leve"),CONCATENATE("R",'MAPA DE RIESGOS'!$H231,"C",'MAPA DE RIESGOS'!$AF231),"")</f>
        <v/>
      </c>
      <c r="L50" s="370" t="str">
        <f>IF(AND('MAPA DE RIESGOS'!$AP232="Alta",'MAPA DE RIESGOS'!$AR232="Leve"),CONCATENATE("R",'MAPA DE RIESGOS'!$H232,"C",'MAPA DE RIESGOS'!$AF232),"")</f>
        <v/>
      </c>
      <c r="M50" s="370" t="str">
        <f>IF(AND('MAPA DE RIESGOS'!$AP233="Alta",'MAPA DE RIESGOS'!$AR233="Leve"),CONCATENATE("R",'MAPA DE RIESGOS'!$H233,"C",'MAPA DE RIESGOS'!$AF233),"")</f>
        <v/>
      </c>
      <c r="N50" s="370" t="str">
        <f>IF(AND('MAPA DE RIESGOS'!$AP234="Alta",'MAPA DE RIESGOS'!$AR234="Leve"),CONCATENATE("R",'MAPA DE RIESGOS'!$H234,"C",'MAPA DE RIESGOS'!$AF234),"")</f>
        <v/>
      </c>
      <c r="O50" s="370" t="str">
        <f>IF(AND('MAPA DE RIESGOS'!$AP235="Alta",'MAPA DE RIESGOS'!$AR235="Leve"),CONCATENATE("R",'MAPA DE RIESGOS'!$H235,"C",'MAPA DE RIESGOS'!$AF235),"")</f>
        <v/>
      </c>
      <c r="P50" s="370" t="str">
        <f>IF(AND('MAPA DE RIESGOS'!$AP236="Alta",'MAPA DE RIESGOS'!$AR236="Leve"),CONCATENATE("R",'MAPA DE RIESGOS'!$H236,"C",'MAPA DE RIESGOS'!$AF236),"")</f>
        <v/>
      </c>
      <c r="Q50" s="370" t="str">
        <f>IF(AND('MAPA DE RIESGOS'!$AP237="Alta",'MAPA DE RIESGOS'!$AR237="Leve"),CONCATENATE("R",'MAPA DE RIESGOS'!$H237,"C",'MAPA DE RIESGOS'!$AF237),"")</f>
        <v/>
      </c>
      <c r="R50" s="370" t="str">
        <f>IF(AND('MAPA DE RIESGOS'!$AP238="Alta",'MAPA DE RIESGOS'!$AR238="Leve"),CONCATENATE("R",'MAPA DE RIESGOS'!$H238,"C",'MAPA DE RIESGOS'!$AF238),"")</f>
        <v/>
      </c>
      <c r="S50" s="370" t="str">
        <f>IF(AND('MAPA DE RIESGOS'!$AP239="Alta",'MAPA DE RIESGOS'!$AR239="Leve"),CONCATENATE("R",'MAPA DE RIESGOS'!$H239,"C",'MAPA DE RIESGOS'!$AF239),"")</f>
        <v/>
      </c>
      <c r="T50" s="370" t="str">
        <f>IF(AND('MAPA DE RIESGOS'!$AP240="Alta",'MAPA DE RIESGOS'!$AR240="Leve"),CONCATENATE("R",'MAPA DE RIESGOS'!$H240,"C",'MAPA DE RIESGOS'!$AF240),"")</f>
        <v/>
      </c>
      <c r="U50" s="370" t="str">
        <f>IF(AND('MAPA DE RIESGOS'!$AP241="Alta",'MAPA DE RIESGOS'!$AR241="Leve"),CONCATENATE("R",'MAPA DE RIESGOS'!$H241,"C",'MAPA DE RIESGOS'!$AF241),"")</f>
        <v/>
      </c>
      <c r="V50" s="370" t="str">
        <f>IF(AND('MAPA DE RIESGOS'!$AP242="Alta",'MAPA DE RIESGOS'!$AR242="Leve"),CONCATENATE("R",'MAPA DE RIESGOS'!$H242,"C",'MAPA DE RIESGOS'!$AF242),"")</f>
        <v/>
      </c>
      <c r="W50" s="370" t="str">
        <f>IF(AND('MAPA DE RIESGOS'!$AP243="Alta",'MAPA DE RIESGOS'!$AR243="Leve"),CONCATENATE("R",'MAPA DE RIESGOS'!$H243,"C",'MAPA DE RIESGOS'!$AF243),"")</f>
        <v/>
      </c>
      <c r="X50" s="370" t="str">
        <f>IF(AND('MAPA DE RIESGOS'!$AP244="Alta",'MAPA DE RIESGOS'!$AR244="Leve"),CONCATENATE("R",'MAPA DE RIESGOS'!$H244,"C",'MAPA DE RIESGOS'!$AF244),"")</f>
        <v/>
      </c>
      <c r="Y50" s="370" t="str">
        <f>IF(AND('MAPA DE RIESGOS'!$AP245="Alta",'MAPA DE RIESGOS'!$AR245="Leve"),CONCATENATE("R",'MAPA DE RIESGOS'!$H245,"C",'MAPA DE RIESGOS'!$AF245),"")</f>
        <v/>
      </c>
      <c r="Z50" s="370" t="str">
        <f>IF(AND('MAPA DE RIESGOS'!$AP246="Alta",'MAPA DE RIESGOS'!$AR246="Leve"),CONCATENATE("R",'MAPA DE RIESGOS'!$H246,"C",'MAPA DE RIESGOS'!$AF246),"")</f>
        <v/>
      </c>
      <c r="AA50" s="370" t="str">
        <f>IF(AND('MAPA DE RIESGOS'!$AP247="Alta",'MAPA DE RIESGOS'!$AR247="Leve"),CONCATENATE("R",'MAPA DE RIESGOS'!$H247,"C",'MAPA DE RIESGOS'!$AF247),"")</f>
        <v/>
      </c>
      <c r="AB50" s="369" t="str">
        <f>IF(AND('MAPA DE RIESGOS'!$AP230="Alta",'MAPA DE RIESGOS'!$AR230="Menor"),CONCATENATE("R",'MAPA DE RIESGOS'!$H230,"C",'MAPA DE RIESGOS'!$AF230),"")</f>
        <v/>
      </c>
      <c r="AC50" s="370" t="str">
        <f>IF(AND('MAPA DE RIESGOS'!$AP231="Alta",'MAPA DE RIESGOS'!$AR231="Menor"),CONCATENATE("R",'MAPA DE RIESGOS'!$H231,"C",'MAPA DE RIESGOS'!$AF231),"")</f>
        <v/>
      </c>
      <c r="AD50" s="370" t="str">
        <f>IF(AND('MAPA DE RIESGOS'!$AP232="Alta",'MAPA DE RIESGOS'!$AR232="Menor"),CONCATENATE("R",'MAPA DE RIESGOS'!$H232,"C",'MAPA DE RIESGOS'!$AF232),"")</f>
        <v/>
      </c>
      <c r="AE50" s="370" t="str">
        <f>IF(AND('MAPA DE RIESGOS'!$AP233="Alta",'MAPA DE RIESGOS'!$AR233="Menor"),CONCATENATE("R",'MAPA DE RIESGOS'!$H233,"C",'MAPA DE RIESGOS'!$AF233),"")</f>
        <v/>
      </c>
      <c r="AF50" s="370" t="str">
        <f>IF(AND('MAPA DE RIESGOS'!$AP234="Alta",'MAPA DE RIESGOS'!$AR234="Menor"),CONCATENATE("R",'MAPA DE RIESGOS'!$H234,"C",'MAPA DE RIESGOS'!$AF234),"")</f>
        <v/>
      </c>
      <c r="AG50" s="370" t="str">
        <f>IF(AND('MAPA DE RIESGOS'!$AP235="Alta",'MAPA DE RIESGOS'!$AR235="Menor"),CONCATENATE("R",'MAPA DE RIESGOS'!$H235,"C",'MAPA DE RIESGOS'!$AF235),"")</f>
        <v/>
      </c>
      <c r="AH50" s="370" t="str">
        <f>IF(AND('MAPA DE RIESGOS'!$AP236="Alta",'MAPA DE RIESGOS'!$AR236="Menor"),CONCATENATE("R",'MAPA DE RIESGOS'!$H236,"C",'MAPA DE RIESGOS'!$AF236),"")</f>
        <v/>
      </c>
      <c r="AI50" s="370" t="str">
        <f>IF(AND('MAPA DE RIESGOS'!$AP237="Alta",'MAPA DE RIESGOS'!$AR237="Menor"),CONCATENATE("R",'MAPA DE RIESGOS'!$H237,"C",'MAPA DE RIESGOS'!$AF237),"")</f>
        <v/>
      </c>
      <c r="AJ50" s="370" t="str">
        <f>IF(AND('MAPA DE RIESGOS'!$AP238="Alta",'MAPA DE RIESGOS'!$AR238="Menor"),CONCATENATE("R",'MAPA DE RIESGOS'!$H238,"C",'MAPA DE RIESGOS'!$AF238),"")</f>
        <v/>
      </c>
      <c r="AK50" s="370" t="str">
        <f>IF(AND('MAPA DE RIESGOS'!$AP239="Alta",'MAPA DE RIESGOS'!$AR239="Menor"),CONCATENATE("R",'MAPA DE RIESGOS'!$H239,"C",'MAPA DE RIESGOS'!$AF239),"")</f>
        <v/>
      </c>
      <c r="AL50" s="370" t="str">
        <f>IF(AND('MAPA DE RIESGOS'!$AP240="Alta",'MAPA DE RIESGOS'!$AR240="Menor"),CONCATENATE("R",'MAPA DE RIESGOS'!$H240,"C",'MAPA DE RIESGOS'!$AF240),"")</f>
        <v/>
      </c>
      <c r="AM50" s="370" t="str">
        <f>IF(AND('MAPA DE RIESGOS'!$AP241="Alta",'MAPA DE RIESGOS'!$AR241="Menor"),CONCATENATE("R",'MAPA DE RIESGOS'!$H241,"C",'MAPA DE RIESGOS'!$AF241),"")</f>
        <v/>
      </c>
      <c r="AN50" s="370" t="str">
        <f>IF(AND('MAPA DE RIESGOS'!$AP242="Alta",'MAPA DE RIESGOS'!$AR242="Menor"),CONCATENATE("R",'MAPA DE RIESGOS'!$H242,"C",'MAPA DE RIESGOS'!$AF242),"")</f>
        <v/>
      </c>
      <c r="AO50" s="370" t="str">
        <f>IF(AND('MAPA DE RIESGOS'!$AP243="Alta",'MAPA DE RIESGOS'!$AR243="Menor"),CONCATENATE("R",'MAPA DE RIESGOS'!$H243,"C",'MAPA DE RIESGOS'!$AF243),"")</f>
        <v/>
      </c>
      <c r="AP50" s="370" t="str">
        <f>IF(AND('MAPA DE RIESGOS'!$AP244="Alta",'MAPA DE RIESGOS'!$AR244="Menor"),CONCATENATE("R",'MAPA DE RIESGOS'!$H244,"C",'MAPA DE RIESGOS'!$AF244),"")</f>
        <v/>
      </c>
      <c r="AQ50" s="370" t="str">
        <f>IF(AND('MAPA DE RIESGOS'!$AP245="Alta",'MAPA DE RIESGOS'!$AR245="Menor"),CONCATENATE("R",'MAPA DE RIESGOS'!$H245,"C",'MAPA DE RIESGOS'!$AF245),"")</f>
        <v/>
      </c>
      <c r="AR50" s="370" t="str">
        <f>IF(AND('MAPA DE RIESGOS'!$AP246="Alta",'MAPA DE RIESGOS'!$AR246="Menor"),CONCATENATE("R",'MAPA DE RIESGOS'!$H246,"C",'MAPA DE RIESGOS'!$AF246),"")</f>
        <v/>
      </c>
      <c r="AS50" s="371" t="str">
        <f>IF(AND('MAPA DE RIESGOS'!$AP247="Alta",'MAPA DE RIESGOS'!$AR247="Menor"),CONCATENATE("R",'MAPA DE RIESGOS'!$H247,"C",'MAPA DE RIESGOS'!$AF247),"")</f>
        <v/>
      </c>
      <c r="AT50" s="357" t="str">
        <f>IF(AND('MAPA DE RIESGOS'!$AP230="Alta",'MAPA DE RIESGOS'!$AR230="Moderado"),CONCATENATE("R",'MAPA DE RIESGOS'!$H230,"C",'MAPA DE RIESGOS'!$AF230),"")</f>
        <v/>
      </c>
      <c r="AU50" s="357" t="str">
        <f>IF(AND('MAPA DE RIESGOS'!$AP231="Alta",'MAPA DE RIESGOS'!$AR231="Moderado"),CONCATENATE("R",'MAPA DE RIESGOS'!$H231,"C",'MAPA DE RIESGOS'!$AF231),"")</f>
        <v/>
      </c>
      <c r="AV50" s="357" t="str">
        <f>IF(AND('MAPA DE RIESGOS'!$AP232="Alta",'MAPA DE RIESGOS'!$AR232="Moderado"),CONCATENATE("R",'MAPA DE RIESGOS'!$H232,"C",'MAPA DE RIESGOS'!$AF232),"")</f>
        <v/>
      </c>
      <c r="AW50" s="357" t="str">
        <f>IF(AND('MAPA DE RIESGOS'!$AP233="Alta",'MAPA DE RIESGOS'!$AR233="Moderado"),CONCATENATE("R",'MAPA DE RIESGOS'!$H233,"C",'MAPA DE RIESGOS'!$AF233),"")</f>
        <v/>
      </c>
      <c r="AX50" s="357" t="str">
        <f>IF(AND('MAPA DE RIESGOS'!$AP234="Alta",'MAPA DE RIESGOS'!$AR234="Moderado"),CONCATENATE("R",'MAPA DE RIESGOS'!$H234,"C",'MAPA DE RIESGOS'!$AF234),"")</f>
        <v/>
      </c>
      <c r="AY50" s="357" t="str">
        <f>IF(AND('MAPA DE RIESGOS'!$AP235="Alta",'MAPA DE RIESGOS'!$AR235="Moderado"),CONCATENATE("R",'MAPA DE RIESGOS'!$H235,"C",'MAPA DE RIESGOS'!$AF235),"")</f>
        <v/>
      </c>
      <c r="AZ50" s="357" t="str">
        <f>IF(AND('MAPA DE RIESGOS'!$AP236="Alta",'MAPA DE RIESGOS'!$AR236="Moderado"),CONCATENATE("R",'MAPA DE RIESGOS'!$H236,"C",'MAPA DE RIESGOS'!$AF236),"")</f>
        <v/>
      </c>
      <c r="BA50" s="357" t="str">
        <f>IF(AND('MAPA DE RIESGOS'!$AP237="Alta",'MAPA DE RIESGOS'!$AR237="Moderado"),CONCATENATE("R",'MAPA DE RIESGOS'!$H237,"C",'MAPA DE RIESGOS'!$AF237),"")</f>
        <v/>
      </c>
      <c r="BB50" s="357" t="str">
        <f>IF(AND('MAPA DE RIESGOS'!$AP238="Alta",'MAPA DE RIESGOS'!$AR238="Moderado"),CONCATENATE("R",'MAPA DE RIESGOS'!$H238,"C",'MAPA DE RIESGOS'!$AF238),"")</f>
        <v/>
      </c>
      <c r="BC50" s="357" t="str">
        <f>IF(AND('MAPA DE RIESGOS'!$AP239="Alta",'MAPA DE RIESGOS'!$AR239="Moderado"),CONCATENATE("R",'MAPA DE RIESGOS'!$H239,"C",'MAPA DE RIESGOS'!$AF239),"")</f>
        <v/>
      </c>
      <c r="BD50" s="357" t="str">
        <f>IF(AND('MAPA DE RIESGOS'!$AP240="Alta",'MAPA DE RIESGOS'!$AR240="Moderado"),CONCATENATE("R",'MAPA DE RIESGOS'!$H240,"C",'MAPA DE RIESGOS'!$AF240),"")</f>
        <v/>
      </c>
      <c r="BE50" s="357" t="str">
        <f>IF(AND('MAPA DE RIESGOS'!$AP241="Alta",'MAPA DE RIESGOS'!$AR241="Moderado"),CONCATENATE("R",'MAPA DE RIESGOS'!$H241,"C",'MAPA DE RIESGOS'!$AF241),"")</f>
        <v/>
      </c>
      <c r="BF50" s="357" t="str">
        <f>IF(AND('MAPA DE RIESGOS'!$AP242="Alta",'MAPA DE RIESGOS'!$AR242="Moderado"),CONCATENATE("R",'MAPA DE RIESGOS'!$H242,"C",'MAPA DE RIESGOS'!$AF242),"")</f>
        <v/>
      </c>
      <c r="BG50" s="357" t="str">
        <f>IF(AND('MAPA DE RIESGOS'!$AP243="Alta",'MAPA DE RIESGOS'!$AR243="Moderado"),CONCATENATE("R",'MAPA DE RIESGOS'!$H243,"C",'MAPA DE RIESGOS'!$AF243),"")</f>
        <v/>
      </c>
      <c r="BH50" s="357" t="str">
        <f>IF(AND('MAPA DE RIESGOS'!$AP244="Alta",'MAPA DE RIESGOS'!$AR244="Moderado"),CONCATENATE("R",'MAPA DE RIESGOS'!$H244,"C",'MAPA DE RIESGOS'!$AF244),"")</f>
        <v/>
      </c>
      <c r="BI50" s="357" t="str">
        <f>IF(AND('MAPA DE RIESGOS'!$AP245="Alta",'MAPA DE RIESGOS'!$AR245="Moderado"),CONCATENATE("R",'MAPA DE RIESGOS'!$H245,"C",'MAPA DE RIESGOS'!$AF245),"")</f>
        <v/>
      </c>
      <c r="BJ50" s="357" t="str">
        <f>IF(AND('MAPA DE RIESGOS'!$AP246="Alta",'MAPA DE RIESGOS'!$AR246="Moderado"),CONCATENATE("R",'MAPA DE RIESGOS'!$H246,"C",'MAPA DE RIESGOS'!$AF246),"")</f>
        <v/>
      </c>
      <c r="BK50" s="358" t="str">
        <f>IF(AND('MAPA DE RIESGOS'!$AP247="Alta",'MAPA DE RIESGOS'!$AR247="Moderado"),CONCATENATE("R",'MAPA DE RIESGOS'!$H247,"C",'MAPA DE RIESGOS'!$AF247),"")</f>
        <v/>
      </c>
      <c r="BL50" s="357" t="str">
        <f>IF(AND('MAPA DE RIESGOS'!$AP230="Alta",'MAPA DE RIESGOS'!$AR230="Mayor"),CONCATENATE("R",'MAPA DE RIESGOS'!$H230,"C",'MAPA DE RIESGOS'!$AF230),"")</f>
        <v/>
      </c>
      <c r="BM50" s="357" t="str">
        <f>IF(AND('MAPA DE RIESGOS'!$AP231="Alta",'MAPA DE RIESGOS'!$AR231="Mayor"),CONCATENATE("R",'MAPA DE RIESGOS'!$H231,"C",'MAPA DE RIESGOS'!$AF231),"")</f>
        <v/>
      </c>
      <c r="BN50" s="357" t="str">
        <f>IF(AND('MAPA DE RIESGOS'!$AP232="Alta",'MAPA DE RIESGOS'!$AR232="Mayor"),CONCATENATE("R",'MAPA DE RIESGOS'!$H232,"C",'MAPA DE RIESGOS'!$AF232),"")</f>
        <v/>
      </c>
      <c r="BO50" s="357" t="str">
        <f>IF(AND('MAPA DE RIESGOS'!$AP233="Alta",'MAPA DE RIESGOS'!$AR233="Mayor"),CONCATENATE("R",'MAPA DE RIESGOS'!$H233,"C",'MAPA DE RIESGOS'!$AF233),"")</f>
        <v/>
      </c>
      <c r="BP50" s="357" t="str">
        <f>IF(AND('MAPA DE RIESGOS'!$AP234="Alta",'MAPA DE RIESGOS'!$AR234="Mayor"),CONCATENATE("R",'MAPA DE RIESGOS'!$H234,"C",'MAPA DE RIESGOS'!$AF234),"")</f>
        <v/>
      </c>
      <c r="BQ50" s="357" t="str">
        <f>IF(AND('MAPA DE RIESGOS'!$AP235="Alta",'MAPA DE RIESGOS'!$AR235="Mayor"),CONCATENATE("R",'MAPA DE RIESGOS'!$H235,"C",'MAPA DE RIESGOS'!$AF235),"")</f>
        <v/>
      </c>
      <c r="BR50" s="357" t="str">
        <f>IF(AND('MAPA DE RIESGOS'!$AP236="Alta",'MAPA DE RIESGOS'!$AR236="Mayor"),CONCATENATE("R",'MAPA DE RIESGOS'!$H236,"C",'MAPA DE RIESGOS'!$AF236),"")</f>
        <v/>
      </c>
      <c r="BS50" s="357" t="str">
        <f>IF(AND('MAPA DE RIESGOS'!$AP237="Alta",'MAPA DE RIESGOS'!$AR237="Mayor"),CONCATENATE("R",'MAPA DE RIESGOS'!$H237,"C",'MAPA DE RIESGOS'!$AF237),"")</f>
        <v/>
      </c>
      <c r="BT50" s="357" t="str">
        <f>IF(AND('MAPA DE RIESGOS'!$AP238="Alta",'MAPA DE RIESGOS'!$AR238="Mayor"),CONCATENATE("R",'MAPA DE RIESGOS'!$H238,"C",'MAPA DE RIESGOS'!$AF238),"")</f>
        <v/>
      </c>
      <c r="BU50" s="357" t="str">
        <f>IF(AND('MAPA DE RIESGOS'!$AP239="Alta",'MAPA DE RIESGOS'!$AR239="Mayor"),CONCATENATE("R",'MAPA DE RIESGOS'!$H239,"C",'MAPA DE RIESGOS'!$AF239),"")</f>
        <v/>
      </c>
      <c r="BV50" s="357" t="str">
        <f>IF(AND('MAPA DE RIESGOS'!$AP240="Alta",'MAPA DE RIESGOS'!$AR240="Mayor"),CONCATENATE("R",'MAPA DE RIESGOS'!$H240,"C",'MAPA DE RIESGOS'!$AF240),"")</f>
        <v/>
      </c>
      <c r="BW50" s="357" t="str">
        <f>IF(AND('MAPA DE RIESGOS'!$AP241="Alta",'MAPA DE RIESGOS'!$AR241="Mayor"),CONCATENATE("R",'MAPA DE RIESGOS'!$H241,"C",'MAPA DE RIESGOS'!$AF241),"")</f>
        <v/>
      </c>
      <c r="BX50" s="357" t="str">
        <f>IF(AND('MAPA DE RIESGOS'!$AP242="Alta",'MAPA DE RIESGOS'!$AR242="Mayor"),CONCATENATE("R",'MAPA DE RIESGOS'!$H242,"C",'MAPA DE RIESGOS'!$AF242),"")</f>
        <v/>
      </c>
      <c r="BY50" s="357" t="str">
        <f>IF(AND('MAPA DE RIESGOS'!$AP243="Alta",'MAPA DE RIESGOS'!$AR243="Mayor"),CONCATENATE("R",'MAPA DE RIESGOS'!$H243,"C",'MAPA DE RIESGOS'!$AF243),"")</f>
        <v/>
      </c>
      <c r="BZ50" s="357" t="str">
        <f>IF(AND('MAPA DE RIESGOS'!$AP244="Alta",'MAPA DE RIESGOS'!$AR244="Mayor"),CONCATENATE("R",'MAPA DE RIESGOS'!$H244,"C",'MAPA DE RIESGOS'!$AF244),"")</f>
        <v/>
      </c>
      <c r="CA50" s="357" t="str">
        <f>IF(AND('MAPA DE RIESGOS'!$AP245="Alta",'MAPA DE RIESGOS'!$AR245="Mayor"),CONCATENATE("R",'MAPA DE RIESGOS'!$H245,"C",'MAPA DE RIESGOS'!$AF245),"")</f>
        <v/>
      </c>
      <c r="CB50" s="357" t="str">
        <f>IF(AND('MAPA DE RIESGOS'!$AP246="Alta",'MAPA DE RIESGOS'!$AR246="Mayor"),CONCATENATE("R",'MAPA DE RIESGOS'!$H246,"C",'MAPA DE RIESGOS'!$AF246),"")</f>
        <v/>
      </c>
      <c r="CC50" s="358" t="str">
        <f>IF(AND('MAPA DE RIESGOS'!$AP247="Alta",'MAPA DE RIESGOS'!$AR247="Mayor"),CONCATENATE("R",'MAPA DE RIESGOS'!$H247,"C",'MAPA DE RIESGOS'!$AF247),"")</f>
        <v/>
      </c>
      <c r="CD50" s="359" t="str">
        <f>IF(AND('MAPA DE RIESGOS'!$AP230="Alta",'MAPA DE RIESGOS'!$AR230="Catastrófico"),CONCATENATE("R",'MAPA DE RIESGOS'!$H230,"C",'MAPA DE RIESGOS'!$AF230),"")</f>
        <v/>
      </c>
      <c r="CE50" s="359" t="str">
        <f>IF(AND('MAPA DE RIESGOS'!$AP231="Alta",'MAPA DE RIESGOS'!$AR231="Catastrófico"),CONCATENATE("R",'MAPA DE RIESGOS'!$H231,"C",'MAPA DE RIESGOS'!$AF231),"")</f>
        <v/>
      </c>
      <c r="CF50" s="359" t="str">
        <f>IF(AND('MAPA DE RIESGOS'!$AP232="Alta",'MAPA DE RIESGOS'!$AR232="Catastrófico"),CONCATENATE("R",'MAPA DE RIESGOS'!$H232,"C",'MAPA DE RIESGOS'!$AF232),"")</f>
        <v/>
      </c>
      <c r="CG50" s="359" t="str">
        <f>IF(AND('MAPA DE RIESGOS'!$AP233="Alta",'MAPA DE RIESGOS'!$AR233="Catastrófico"),CONCATENATE("R",'MAPA DE RIESGOS'!$H233,"C",'MAPA DE RIESGOS'!$AF233),"")</f>
        <v/>
      </c>
      <c r="CH50" s="359" t="str">
        <f>IF(AND('MAPA DE RIESGOS'!$AP234="Alta",'MAPA DE RIESGOS'!$AR234="Catastrófico"),CONCATENATE("R",'MAPA DE RIESGOS'!$H234,"C",'MAPA DE RIESGOS'!$AF234),"")</f>
        <v/>
      </c>
      <c r="CI50" s="359" t="str">
        <f>IF(AND('MAPA DE RIESGOS'!$AP235="Alta",'MAPA DE RIESGOS'!$AR235="Catastrófico"),CONCATENATE("R",'MAPA DE RIESGOS'!$H235,"C",'MAPA DE RIESGOS'!$AF235),"")</f>
        <v/>
      </c>
      <c r="CJ50" s="359" t="str">
        <f>IF(AND('MAPA DE RIESGOS'!$AP236="Alta",'MAPA DE RIESGOS'!$AR236="Catastrófico"),CONCATENATE("R",'MAPA DE RIESGOS'!$H236,"C",'MAPA DE RIESGOS'!$AF236),"")</f>
        <v/>
      </c>
      <c r="CK50" s="359" t="str">
        <f>IF(AND('MAPA DE RIESGOS'!$AP237="Alta",'MAPA DE RIESGOS'!$AR237="Catastrófico"),CONCATENATE("R",'MAPA DE RIESGOS'!$H237,"C",'MAPA DE RIESGOS'!$AF237),"")</f>
        <v/>
      </c>
      <c r="CL50" s="359" t="str">
        <f>IF(AND('MAPA DE RIESGOS'!$AP238="Alta",'MAPA DE RIESGOS'!$AR238="Catastrófico"),CONCATENATE("R",'MAPA DE RIESGOS'!$H238,"C",'MAPA DE RIESGOS'!$AF238),"")</f>
        <v/>
      </c>
      <c r="CM50" s="359" t="str">
        <f>IF(AND('MAPA DE RIESGOS'!$AP239="Alta",'MAPA DE RIESGOS'!$AR239="Catastrófico"),CONCATENATE("R",'MAPA DE RIESGOS'!$H239,"C",'MAPA DE RIESGOS'!$AF239),"")</f>
        <v/>
      </c>
      <c r="CN50" s="359" t="str">
        <f>IF(AND('MAPA DE RIESGOS'!$AP240="Alta",'MAPA DE RIESGOS'!$AR240="Catastrófico"),CONCATENATE("R",'MAPA DE RIESGOS'!$H240,"C",'MAPA DE RIESGOS'!$AF240),"")</f>
        <v/>
      </c>
      <c r="CO50" s="359" t="str">
        <f>IF(AND('MAPA DE RIESGOS'!$AP241="Alta",'MAPA DE RIESGOS'!$AR241="Catastrófico"),CONCATENATE("R",'MAPA DE RIESGOS'!$H241,"C",'MAPA DE RIESGOS'!$AF241),"")</f>
        <v/>
      </c>
      <c r="CP50" s="359" t="str">
        <f>IF(AND('MAPA DE RIESGOS'!$AP242="Alta",'MAPA DE RIESGOS'!$AR242="Catastrófico"),CONCATENATE("R",'MAPA DE RIESGOS'!$H242,"C",'MAPA DE RIESGOS'!$AF242),"")</f>
        <v/>
      </c>
      <c r="CQ50" s="359" t="str">
        <f>IF(AND('MAPA DE RIESGOS'!$AP243="Alta",'MAPA DE RIESGOS'!$AR243="Catastrófico"),CONCATENATE("R",'MAPA DE RIESGOS'!$H243,"C",'MAPA DE RIESGOS'!$AF243),"")</f>
        <v/>
      </c>
      <c r="CR50" s="359" t="str">
        <f>IF(AND('MAPA DE RIESGOS'!$AP244="Alta",'MAPA DE RIESGOS'!$AR244="Catastrófico"),CONCATENATE("R",'MAPA DE RIESGOS'!$H244,"C",'MAPA DE RIESGOS'!$AF244),"")</f>
        <v/>
      </c>
      <c r="CS50" s="359" t="str">
        <f>IF(AND('MAPA DE RIESGOS'!$AP245="Alta",'MAPA DE RIESGOS'!$AR245="Catastrófico"),CONCATENATE("R",'MAPA DE RIESGOS'!$H245,"C",'MAPA DE RIESGOS'!$AF245),"")</f>
        <v/>
      </c>
      <c r="CT50" s="359" t="str">
        <f>IF(AND('MAPA DE RIESGOS'!$AP246="Alta",'MAPA DE RIESGOS'!$AR246="Catastrófico"),CONCATENATE("R",'MAPA DE RIESGOS'!$H246,"C",'MAPA DE RIESGOS'!$AF246),"")</f>
        <v/>
      </c>
      <c r="CU50" s="360" t="str">
        <f>IF(AND('MAPA DE RIESGOS'!$AP247="Alta",'MAPA DE RIESGOS'!$AR247="Catastrófico"),CONCATENATE("R",'MAPA DE RIESGOS'!$H247,"C",'MAPA DE RIESGOS'!$AF247),"")</f>
        <v/>
      </c>
      <c r="CV50" s="67"/>
      <c r="CW50" s="765"/>
      <c r="CX50" s="766"/>
      <c r="CY50" s="766"/>
      <c r="CZ50" s="766"/>
      <c r="DA50" s="766"/>
      <c r="DB50" s="767"/>
    </row>
    <row r="51" spans="2:106" ht="32.5" customHeight="1">
      <c r="B51" s="770"/>
      <c r="C51" s="770"/>
      <c r="D51" s="771"/>
      <c r="E51" s="741"/>
      <c r="F51" s="742"/>
      <c r="G51" s="742"/>
      <c r="H51" s="742"/>
      <c r="I51" s="742"/>
      <c r="J51" s="369" t="str">
        <f>IF(AND('MAPA DE RIESGOS'!$AP248="Alta",'MAPA DE RIESGOS'!$AR248="Leve"),CONCATENATE("R",'MAPA DE RIESGOS'!$H248,"C",'MAPA DE RIESGOS'!$AF248),"")</f>
        <v/>
      </c>
      <c r="K51" s="370" t="str">
        <f>IF(AND('MAPA DE RIESGOS'!$AP249="Alta",'MAPA DE RIESGOS'!$AR249="Leve"),CONCATENATE("R",'MAPA DE RIESGOS'!$H249,"C",'MAPA DE RIESGOS'!$AF249),"")</f>
        <v/>
      </c>
      <c r="L51" s="370" t="str">
        <f>IF(AND('MAPA DE RIESGOS'!$AP250="Alta",'MAPA DE RIESGOS'!$AR250="Leve"),CONCATENATE("R",'MAPA DE RIESGOS'!$H250,"C",'MAPA DE RIESGOS'!$AF250),"")</f>
        <v/>
      </c>
      <c r="M51" s="370" t="str">
        <f>IF(AND('MAPA DE RIESGOS'!$AP251="Alta",'MAPA DE RIESGOS'!$AR251="Leve"),CONCATENATE("R",'MAPA DE RIESGOS'!$H251,"C",'MAPA DE RIESGOS'!$AF251),"")</f>
        <v/>
      </c>
      <c r="N51" s="370" t="str">
        <f>IF(AND('MAPA DE RIESGOS'!$AP252="Alta",'MAPA DE RIESGOS'!$AR252="Leve"),CONCATENATE("R",'MAPA DE RIESGOS'!$H252,"C",'MAPA DE RIESGOS'!$AF252),"")</f>
        <v/>
      </c>
      <c r="O51" s="370" t="str">
        <f>IF(AND('MAPA DE RIESGOS'!$AP253="Alta",'MAPA DE RIESGOS'!$AR253="Leve"),CONCATENATE("R",'MAPA DE RIESGOS'!$H253,"C",'MAPA DE RIESGOS'!$AF253),"")</f>
        <v/>
      </c>
      <c r="P51" s="370" t="str">
        <f>IF(AND('MAPA DE RIESGOS'!$AP254="Alta",'MAPA DE RIESGOS'!$AR254="Leve"),CONCATENATE("R",'MAPA DE RIESGOS'!$H254,"C",'MAPA DE RIESGOS'!$AF254),"")</f>
        <v/>
      </c>
      <c r="Q51" s="370" t="str">
        <f>IF(AND('MAPA DE RIESGOS'!$AP255="Alta",'MAPA DE RIESGOS'!$AR255="Leve"),CONCATENATE("R",'MAPA DE RIESGOS'!$H255,"C",'MAPA DE RIESGOS'!$AF255),"")</f>
        <v/>
      </c>
      <c r="R51" s="370" t="str">
        <f>IF(AND('MAPA DE RIESGOS'!$AP256="Alta",'MAPA DE RIESGOS'!$AR256="Leve"),CONCATENATE("R",'MAPA DE RIESGOS'!$H256,"C",'MAPA DE RIESGOS'!$AF256),"")</f>
        <v/>
      </c>
      <c r="S51" s="370" t="str">
        <f>IF(AND('MAPA DE RIESGOS'!$AP257="Alta",'MAPA DE RIESGOS'!$AR257="Leve"),CONCATENATE("R",'MAPA DE RIESGOS'!$H257,"C",'MAPA DE RIESGOS'!$AF257),"")</f>
        <v/>
      </c>
      <c r="T51" s="370" t="str">
        <f>IF(AND('MAPA DE RIESGOS'!$AP258="Alta",'MAPA DE RIESGOS'!$AR258="Leve"),CONCATENATE("R",'MAPA DE RIESGOS'!$H258,"C",'MAPA DE RIESGOS'!$AF258),"")</f>
        <v/>
      </c>
      <c r="U51" s="370" t="str">
        <f>IF(AND('MAPA DE RIESGOS'!$AP259="Alta",'MAPA DE RIESGOS'!$AR259="Leve"),CONCATENATE("R",'MAPA DE RIESGOS'!$H259,"C",'MAPA DE RIESGOS'!$AF259),"")</f>
        <v/>
      </c>
      <c r="V51" s="370" t="str">
        <f>IF(AND('MAPA DE RIESGOS'!$AP260="Alta",'MAPA DE RIESGOS'!$AR260="Leve"),CONCATENATE("R",'MAPA DE RIESGOS'!$H260,"C",'MAPA DE RIESGOS'!$AF260),"")</f>
        <v/>
      </c>
      <c r="W51" s="370" t="str">
        <f>IF(AND('MAPA DE RIESGOS'!$AP261="Alta",'MAPA DE RIESGOS'!$AR261="Leve"),CONCATENATE("R",'MAPA DE RIESGOS'!$H261,"C",'MAPA DE RIESGOS'!$AF261),"")</f>
        <v/>
      </c>
      <c r="X51" s="370" t="str">
        <f>IF(AND('MAPA DE RIESGOS'!$AP262="Alta",'MAPA DE RIESGOS'!$AR262="Leve"),CONCATENATE("R",'MAPA DE RIESGOS'!$H262,"C",'MAPA DE RIESGOS'!$AF262),"")</f>
        <v/>
      </c>
      <c r="Y51" s="370" t="str">
        <f>IF(AND('MAPA DE RIESGOS'!$AP263="Alta",'MAPA DE RIESGOS'!$AR263="Leve"),CONCATENATE("R",'MAPA DE RIESGOS'!$H263,"C",'MAPA DE RIESGOS'!$AF263),"")</f>
        <v/>
      </c>
      <c r="Z51" s="370" t="str">
        <f>IF(AND('MAPA DE RIESGOS'!$AP264="Alta",'MAPA DE RIESGOS'!$AR264="Leve"),CONCATENATE("R",'MAPA DE RIESGOS'!$H264,"C",'MAPA DE RIESGOS'!$AF264),"")</f>
        <v/>
      </c>
      <c r="AA51" s="370" t="str">
        <f>IF(AND('MAPA DE RIESGOS'!$AP265="Alta",'MAPA DE RIESGOS'!$AR265="Leve"),CONCATENATE("R",'MAPA DE RIESGOS'!$H265,"C",'MAPA DE RIESGOS'!$AF265),"")</f>
        <v/>
      </c>
      <c r="AB51" s="369" t="str">
        <f>IF(AND('MAPA DE RIESGOS'!$AP248="Alta",'MAPA DE RIESGOS'!$AR248="Menor"),CONCATENATE("R",'MAPA DE RIESGOS'!$H248,"C",'MAPA DE RIESGOS'!$AF248),"")</f>
        <v/>
      </c>
      <c r="AC51" s="370" t="str">
        <f>IF(AND('MAPA DE RIESGOS'!$AP249="Alta",'MAPA DE RIESGOS'!$AR249="Menor"),CONCATENATE("R",'MAPA DE RIESGOS'!$H249,"C",'MAPA DE RIESGOS'!$AF249),"")</f>
        <v/>
      </c>
      <c r="AD51" s="370" t="str">
        <f>IF(AND('MAPA DE RIESGOS'!$AP250="Alta",'MAPA DE RIESGOS'!$AR250="Menor"),CONCATENATE("R",'MAPA DE RIESGOS'!$H250,"C",'MAPA DE RIESGOS'!$AF250),"")</f>
        <v/>
      </c>
      <c r="AE51" s="370" t="str">
        <f>IF(AND('MAPA DE RIESGOS'!$AP251="Alta",'MAPA DE RIESGOS'!$AR251="Menor"),CONCATENATE("R",'MAPA DE RIESGOS'!$H251,"C",'MAPA DE RIESGOS'!$AF251),"")</f>
        <v/>
      </c>
      <c r="AF51" s="370" t="str">
        <f>IF(AND('MAPA DE RIESGOS'!$AP252="Alta",'MAPA DE RIESGOS'!$AR252="Menor"),CONCATENATE("R",'MAPA DE RIESGOS'!$H252,"C",'MAPA DE RIESGOS'!$AF252),"")</f>
        <v/>
      </c>
      <c r="AG51" s="370" t="str">
        <f>IF(AND('MAPA DE RIESGOS'!$AP253="Alta",'MAPA DE RIESGOS'!$AR253="Menor"),CONCATENATE("R",'MAPA DE RIESGOS'!$H253,"C",'MAPA DE RIESGOS'!$AF253),"")</f>
        <v/>
      </c>
      <c r="AH51" s="370" t="str">
        <f>IF(AND('MAPA DE RIESGOS'!$AP254="Alta",'MAPA DE RIESGOS'!$AR254="Menor"),CONCATENATE("R",'MAPA DE RIESGOS'!$H254,"C",'MAPA DE RIESGOS'!$AF254),"")</f>
        <v/>
      </c>
      <c r="AI51" s="370" t="str">
        <f>IF(AND('MAPA DE RIESGOS'!$AP255="Alta",'MAPA DE RIESGOS'!$AR255="Menor"),CONCATENATE("R",'MAPA DE RIESGOS'!$H255,"C",'MAPA DE RIESGOS'!$AF255),"")</f>
        <v/>
      </c>
      <c r="AJ51" s="370" t="str">
        <f>IF(AND('MAPA DE RIESGOS'!$AP256="Alta",'MAPA DE RIESGOS'!$AR256="Menor"),CONCATENATE("R",'MAPA DE RIESGOS'!$H256,"C",'MAPA DE RIESGOS'!$AF256),"")</f>
        <v/>
      </c>
      <c r="AK51" s="370" t="str">
        <f>IF(AND('MAPA DE RIESGOS'!$AP257="Alta",'MAPA DE RIESGOS'!$AR257="Menor"),CONCATENATE("R",'MAPA DE RIESGOS'!$H257,"C",'MAPA DE RIESGOS'!$AF257),"")</f>
        <v/>
      </c>
      <c r="AL51" s="370" t="str">
        <f>IF(AND('MAPA DE RIESGOS'!$AP258="Alta",'MAPA DE RIESGOS'!$AR258="Menor"),CONCATENATE("R",'MAPA DE RIESGOS'!$H258,"C",'MAPA DE RIESGOS'!$AF258),"")</f>
        <v/>
      </c>
      <c r="AM51" s="370" t="str">
        <f>IF(AND('MAPA DE RIESGOS'!$AP259="Alta",'MAPA DE RIESGOS'!$AR259="Menor"),CONCATENATE("R",'MAPA DE RIESGOS'!$H259,"C",'MAPA DE RIESGOS'!$AF259),"")</f>
        <v/>
      </c>
      <c r="AN51" s="370" t="str">
        <f>IF(AND('MAPA DE RIESGOS'!$AP260="Alta",'MAPA DE RIESGOS'!$AR260="Menor"),CONCATENATE("R",'MAPA DE RIESGOS'!$H260,"C",'MAPA DE RIESGOS'!$AF260),"")</f>
        <v/>
      </c>
      <c r="AO51" s="370" t="str">
        <f>IF(AND('MAPA DE RIESGOS'!$AP261="Alta",'MAPA DE RIESGOS'!$AR261="Menor"),CONCATENATE("R",'MAPA DE RIESGOS'!$H261,"C",'MAPA DE RIESGOS'!$AF261),"")</f>
        <v/>
      </c>
      <c r="AP51" s="370" t="str">
        <f>IF(AND('MAPA DE RIESGOS'!$AP262="Alta",'MAPA DE RIESGOS'!$AR262="Menor"),CONCATENATE("R",'MAPA DE RIESGOS'!$H262,"C",'MAPA DE RIESGOS'!$AF262),"")</f>
        <v/>
      </c>
      <c r="AQ51" s="370" t="str">
        <f>IF(AND('MAPA DE RIESGOS'!$AP263="Alta",'MAPA DE RIESGOS'!$AR263="Menor"),CONCATENATE("R",'MAPA DE RIESGOS'!$H263,"C",'MAPA DE RIESGOS'!$AF263),"")</f>
        <v/>
      </c>
      <c r="AR51" s="370" t="str">
        <f>IF(AND('MAPA DE RIESGOS'!$AP264="Alta",'MAPA DE RIESGOS'!$AR264="Menor"),CONCATENATE("R",'MAPA DE RIESGOS'!$H264,"C",'MAPA DE RIESGOS'!$AF264),"")</f>
        <v/>
      </c>
      <c r="AS51" s="371" t="str">
        <f>IF(AND('MAPA DE RIESGOS'!$AP265="Alta",'MAPA DE RIESGOS'!$AR265="Menor"),CONCATENATE("R",'MAPA DE RIESGOS'!$H265,"C",'MAPA DE RIESGOS'!$AF265),"")</f>
        <v/>
      </c>
      <c r="AT51" s="357" t="str">
        <f>IF(AND('MAPA DE RIESGOS'!$AP248="Alta",'MAPA DE RIESGOS'!$AR248="Moderado"),CONCATENATE("R",'MAPA DE RIESGOS'!$H248,"C",'MAPA DE RIESGOS'!$AF248),"")</f>
        <v/>
      </c>
      <c r="AU51" s="357" t="str">
        <f>IF(AND('MAPA DE RIESGOS'!$AP249="Alta",'MAPA DE RIESGOS'!$AR249="Moderado"),CONCATENATE("R",'MAPA DE RIESGOS'!$H249,"C",'MAPA DE RIESGOS'!$AF249),"")</f>
        <v/>
      </c>
      <c r="AV51" s="357" t="str">
        <f>IF(AND('MAPA DE RIESGOS'!$AP250="Alta",'MAPA DE RIESGOS'!$AR250="Moderado"),CONCATENATE("R",'MAPA DE RIESGOS'!$H250,"C",'MAPA DE RIESGOS'!$AF250),"")</f>
        <v/>
      </c>
      <c r="AW51" s="357" t="str">
        <f>IF(AND('MAPA DE RIESGOS'!$AP251="Alta",'MAPA DE RIESGOS'!$AR251="Moderado"),CONCATENATE("R",'MAPA DE RIESGOS'!$H251,"C",'MAPA DE RIESGOS'!$AF251),"")</f>
        <v/>
      </c>
      <c r="AX51" s="357" t="str">
        <f>IF(AND('MAPA DE RIESGOS'!$AP252="Alta",'MAPA DE RIESGOS'!$AR252="Moderado"),CONCATENATE("R",'MAPA DE RIESGOS'!$H252,"C",'MAPA DE RIESGOS'!$AF252),"")</f>
        <v/>
      </c>
      <c r="AY51" s="357" t="str">
        <f>IF(AND('MAPA DE RIESGOS'!$AP253="Alta",'MAPA DE RIESGOS'!$AR253="Moderado"),CONCATENATE("R",'MAPA DE RIESGOS'!$H253,"C",'MAPA DE RIESGOS'!$AF253),"")</f>
        <v/>
      </c>
      <c r="AZ51" s="357" t="str">
        <f>IF(AND('MAPA DE RIESGOS'!$AP254="Alta",'MAPA DE RIESGOS'!$AR254="Moderado"),CONCATENATE("R",'MAPA DE RIESGOS'!$H254,"C",'MAPA DE RIESGOS'!$AF254),"")</f>
        <v/>
      </c>
      <c r="BA51" s="357" t="str">
        <f>IF(AND('MAPA DE RIESGOS'!$AP255="Alta",'MAPA DE RIESGOS'!$AR255="Moderado"),CONCATENATE("R",'MAPA DE RIESGOS'!$H255,"C",'MAPA DE RIESGOS'!$AF255),"")</f>
        <v/>
      </c>
      <c r="BB51" s="357" t="str">
        <f>IF(AND('MAPA DE RIESGOS'!$AP256="Alta",'MAPA DE RIESGOS'!$AR256="Moderado"),CONCATENATE("R",'MAPA DE RIESGOS'!$H256,"C",'MAPA DE RIESGOS'!$AF256),"")</f>
        <v/>
      </c>
      <c r="BC51" s="357" t="str">
        <f>IF(AND('MAPA DE RIESGOS'!$AP257="Alta",'MAPA DE RIESGOS'!$AR257="Moderado"),CONCATENATE("R",'MAPA DE RIESGOS'!$H257,"C",'MAPA DE RIESGOS'!$AF257),"")</f>
        <v/>
      </c>
      <c r="BD51" s="357" t="str">
        <f>IF(AND('MAPA DE RIESGOS'!$AP258="Alta",'MAPA DE RIESGOS'!$AR258="Moderado"),CONCATENATE("R",'MAPA DE RIESGOS'!$H258,"C",'MAPA DE RIESGOS'!$AF258),"")</f>
        <v/>
      </c>
      <c r="BE51" s="357" t="str">
        <f>IF(AND('MAPA DE RIESGOS'!$AP259="Alta",'MAPA DE RIESGOS'!$AR259="Moderado"),CONCATENATE("R",'MAPA DE RIESGOS'!$H259,"C",'MAPA DE RIESGOS'!$AF259),"")</f>
        <v/>
      </c>
      <c r="BF51" s="357" t="str">
        <f>IF(AND('MAPA DE RIESGOS'!$AP260="Alta",'MAPA DE RIESGOS'!$AR260="Moderado"),CONCATENATE("R",'MAPA DE RIESGOS'!$H260,"C",'MAPA DE RIESGOS'!$AF260),"")</f>
        <v/>
      </c>
      <c r="BG51" s="357" t="str">
        <f>IF(AND('MAPA DE RIESGOS'!$AP261="Alta",'MAPA DE RIESGOS'!$AR261="Moderado"),CONCATENATE("R",'MAPA DE RIESGOS'!$H261,"C",'MAPA DE RIESGOS'!$AF261),"")</f>
        <v/>
      </c>
      <c r="BH51" s="357" t="str">
        <f>IF(AND('MAPA DE RIESGOS'!$AP262="Alta",'MAPA DE RIESGOS'!$AR262="Moderado"),CONCATENATE("R",'MAPA DE RIESGOS'!$H262,"C",'MAPA DE RIESGOS'!$AF262),"")</f>
        <v/>
      </c>
      <c r="BI51" s="357" t="str">
        <f>IF(AND('MAPA DE RIESGOS'!$AP263="Alta",'MAPA DE RIESGOS'!$AR263="Moderado"),CONCATENATE("R",'MAPA DE RIESGOS'!$H263,"C",'MAPA DE RIESGOS'!$AF263),"")</f>
        <v/>
      </c>
      <c r="BJ51" s="357" t="str">
        <f>IF(AND('MAPA DE RIESGOS'!$AP264="Alta",'MAPA DE RIESGOS'!$AR264="Moderado"),CONCATENATE("R",'MAPA DE RIESGOS'!$H264,"C",'MAPA DE RIESGOS'!$AF264),"")</f>
        <v/>
      </c>
      <c r="BK51" s="358" t="str">
        <f>IF(AND('MAPA DE RIESGOS'!$AP265="Alta",'MAPA DE RIESGOS'!$AR265="Moderado"),CONCATENATE("R",'MAPA DE RIESGOS'!$H265,"C",'MAPA DE RIESGOS'!$AF265),"")</f>
        <v/>
      </c>
      <c r="BL51" s="357" t="str">
        <f>IF(AND('MAPA DE RIESGOS'!$AP248="Alta",'MAPA DE RIESGOS'!$AR248="Mayor"),CONCATENATE("R",'MAPA DE RIESGOS'!$H248,"C",'MAPA DE RIESGOS'!$AF248),"")</f>
        <v/>
      </c>
      <c r="BM51" s="357" t="str">
        <f>IF(AND('MAPA DE RIESGOS'!$AP249="Alta",'MAPA DE RIESGOS'!$AR249="Mayor"),CONCATENATE("R",'MAPA DE RIESGOS'!$H249,"C",'MAPA DE RIESGOS'!$AF249),"")</f>
        <v/>
      </c>
      <c r="BN51" s="357" t="str">
        <f>IF(AND('MAPA DE RIESGOS'!$AP250="Alta",'MAPA DE RIESGOS'!$AR250="Mayor"),CONCATENATE("R",'MAPA DE RIESGOS'!$H250,"C",'MAPA DE RIESGOS'!$AF250),"")</f>
        <v/>
      </c>
      <c r="BO51" s="357" t="str">
        <f>IF(AND('MAPA DE RIESGOS'!$AP251="Alta",'MAPA DE RIESGOS'!$AR251="Mayor"),CONCATENATE("R",'MAPA DE RIESGOS'!$H251,"C",'MAPA DE RIESGOS'!$AF251),"")</f>
        <v/>
      </c>
      <c r="BP51" s="357" t="str">
        <f>IF(AND('MAPA DE RIESGOS'!$AP252="Alta",'MAPA DE RIESGOS'!$AR252="Mayor"),CONCATENATE("R",'MAPA DE RIESGOS'!$H252,"C",'MAPA DE RIESGOS'!$AF252),"")</f>
        <v/>
      </c>
      <c r="BQ51" s="357" t="str">
        <f>IF(AND('MAPA DE RIESGOS'!$AP253="Alta",'MAPA DE RIESGOS'!$AR253="Mayor"),CONCATENATE("R",'MAPA DE RIESGOS'!$H253,"C",'MAPA DE RIESGOS'!$AF253),"")</f>
        <v/>
      </c>
      <c r="BR51" s="357" t="str">
        <f>IF(AND('MAPA DE RIESGOS'!$AP254="Alta",'MAPA DE RIESGOS'!$AR254="Mayor"),CONCATENATE("R",'MAPA DE RIESGOS'!$H254,"C",'MAPA DE RIESGOS'!$AF254),"")</f>
        <v/>
      </c>
      <c r="BS51" s="357" t="str">
        <f>IF(AND('MAPA DE RIESGOS'!$AP255="Alta",'MAPA DE RIESGOS'!$AR255="Mayor"),CONCATENATE("R",'MAPA DE RIESGOS'!$H255,"C",'MAPA DE RIESGOS'!$AF255),"")</f>
        <v/>
      </c>
      <c r="BT51" s="357" t="str">
        <f>IF(AND('MAPA DE RIESGOS'!$AP256="Alta",'MAPA DE RIESGOS'!$AR256="Mayor"),CONCATENATE("R",'MAPA DE RIESGOS'!$H256,"C",'MAPA DE RIESGOS'!$AF256),"")</f>
        <v/>
      </c>
      <c r="BU51" s="357" t="str">
        <f>IF(AND('MAPA DE RIESGOS'!$AP257="Alta",'MAPA DE RIESGOS'!$AR257="Mayor"),CONCATENATE("R",'MAPA DE RIESGOS'!$H257,"C",'MAPA DE RIESGOS'!$AF257),"")</f>
        <v/>
      </c>
      <c r="BV51" s="357" t="str">
        <f>IF(AND('MAPA DE RIESGOS'!$AP258="Alta",'MAPA DE RIESGOS'!$AR258="Mayor"),CONCATENATE("R",'MAPA DE RIESGOS'!$H258,"C",'MAPA DE RIESGOS'!$AF258),"")</f>
        <v/>
      </c>
      <c r="BW51" s="357" t="str">
        <f>IF(AND('MAPA DE RIESGOS'!$AP259="Alta",'MAPA DE RIESGOS'!$AR259="Mayor"),CONCATENATE("R",'MAPA DE RIESGOS'!$H259,"C",'MAPA DE RIESGOS'!$AF259),"")</f>
        <v/>
      </c>
      <c r="BX51" s="357" t="str">
        <f>IF(AND('MAPA DE RIESGOS'!$AP260="Alta",'MAPA DE RIESGOS'!$AR260="Mayor"),CONCATENATE("R",'MAPA DE RIESGOS'!$H260,"C",'MAPA DE RIESGOS'!$AF260),"")</f>
        <v/>
      </c>
      <c r="BY51" s="357" t="str">
        <f>IF(AND('MAPA DE RIESGOS'!$AP261="Alta",'MAPA DE RIESGOS'!$AR261="Mayor"),CONCATENATE("R",'MAPA DE RIESGOS'!$H261,"C",'MAPA DE RIESGOS'!$AF261),"")</f>
        <v/>
      </c>
      <c r="BZ51" s="357" t="str">
        <f>IF(AND('MAPA DE RIESGOS'!$AP262="Alta",'MAPA DE RIESGOS'!$AR262="Mayor"),CONCATENATE("R",'MAPA DE RIESGOS'!$H262,"C",'MAPA DE RIESGOS'!$AF262),"")</f>
        <v/>
      </c>
      <c r="CA51" s="357" t="str">
        <f>IF(AND('MAPA DE RIESGOS'!$AP263="Alta",'MAPA DE RIESGOS'!$AR263="Mayor"),CONCATENATE("R",'MAPA DE RIESGOS'!$H263,"C",'MAPA DE RIESGOS'!$AF263),"")</f>
        <v/>
      </c>
      <c r="CB51" s="357" t="str">
        <f>IF(AND('MAPA DE RIESGOS'!$AP264="Alta",'MAPA DE RIESGOS'!$AR264="Mayor"),CONCATENATE("R",'MAPA DE RIESGOS'!$H264,"C",'MAPA DE RIESGOS'!$AF264),"")</f>
        <v/>
      </c>
      <c r="CC51" s="358" t="str">
        <f>IF(AND('MAPA DE RIESGOS'!$AP265="Alta",'MAPA DE RIESGOS'!$AR265="Mayor"),CONCATENATE("R",'MAPA DE RIESGOS'!$H265,"C",'MAPA DE RIESGOS'!$AF265),"")</f>
        <v/>
      </c>
      <c r="CD51" s="359" t="str">
        <f>IF(AND('MAPA DE RIESGOS'!$AP248="Alta",'MAPA DE RIESGOS'!$AR248="Catastrófico"),CONCATENATE("R",'MAPA DE RIESGOS'!$H248,"C",'MAPA DE RIESGOS'!$AF248),"")</f>
        <v/>
      </c>
      <c r="CE51" s="359" t="str">
        <f>IF(AND('MAPA DE RIESGOS'!$AP249="Alta",'MAPA DE RIESGOS'!$AR249="Catastrófico"),CONCATENATE("R",'MAPA DE RIESGOS'!$H249,"C",'MAPA DE RIESGOS'!$AF249),"")</f>
        <v/>
      </c>
      <c r="CF51" s="359" t="str">
        <f>IF(AND('MAPA DE RIESGOS'!$AP250="Alta",'MAPA DE RIESGOS'!$AR250="Catastrófico"),CONCATENATE("R",'MAPA DE RIESGOS'!$H250,"C",'MAPA DE RIESGOS'!$AF250),"")</f>
        <v/>
      </c>
      <c r="CG51" s="359" t="str">
        <f>IF(AND('MAPA DE RIESGOS'!$AP251="Alta",'MAPA DE RIESGOS'!$AR251="Catastrófico"),CONCATENATE("R",'MAPA DE RIESGOS'!$H251,"C",'MAPA DE RIESGOS'!$AF251),"")</f>
        <v/>
      </c>
      <c r="CH51" s="359" t="str">
        <f>IF(AND('MAPA DE RIESGOS'!$AP252="Alta",'MAPA DE RIESGOS'!$AR252="Catastrófico"),CONCATENATE("R",'MAPA DE RIESGOS'!$H252,"C",'MAPA DE RIESGOS'!$AF252),"")</f>
        <v/>
      </c>
      <c r="CI51" s="359" t="str">
        <f>IF(AND('MAPA DE RIESGOS'!$AP253="Alta",'MAPA DE RIESGOS'!$AR253="Catastrófico"),CONCATENATE("R",'MAPA DE RIESGOS'!$H253,"C",'MAPA DE RIESGOS'!$AF253),"")</f>
        <v/>
      </c>
      <c r="CJ51" s="359" t="str">
        <f>IF(AND('MAPA DE RIESGOS'!$AP254="Alta",'MAPA DE RIESGOS'!$AR254="Catastrófico"),CONCATENATE("R",'MAPA DE RIESGOS'!$H254,"C",'MAPA DE RIESGOS'!$AF254),"")</f>
        <v/>
      </c>
      <c r="CK51" s="359" t="str">
        <f>IF(AND('MAPA DE RIESGOS'!$AP255="Alta",'MAPA DE RIESGOS'!$AR255="Catastrófico"),CONCATENATE("R",'MAPA DE RIESGOS'!$H255,"C",'MAPA DE RIESGOS'!$AF255),"")</f>
        <v/>
      </c>
      <c r="CL51" s="359" t="str">
        <f>IF(AND('MAPA DE RIESGOS'!$AP256="Alta",'MAPA DE RIESGOS'!$AR256="Catastrófico"),CONCATENATE("R",'MAPA DE RIESGOS'!$H256,"C",'MAPA DE RIESGOS'!$AF256),"")</f>
        <v/>
      </c>
      <c r="CM51" s="359" t="str">
        <f>IF(AND('MAPA DE RIESGOS'!$AP257="Alta",'MAPA DE RIESGOS'!$AR257="Catastrófico"),CONCATENATE("R",'MAPA DE RIESGOS'!$H257,"C",'MAPA DE RIESGOS'!$AF257),"")</f>
        <v/>
      </c>
      <c r="CN51" s="359" t="str">
        <f>IF(AND('MAPA DE RIESGOS'!$AP258="Alta",'MAPA DE RIESGOS'!$AR258="Catastrófico"),CONCATENATE("R",'MAPA DE RIESGOS'!$H258,"C",'MAPA DE RIESGOS'!$AF258),"")</f>
        <v/>
      </c>
      <c r="CO51" s="359" t="str">
        <f>IF(AND('MAPA DE RIESGOS'!$AP259="Alta",'MAPA DE RIESGOS'!$AR259="Catastrófico"),CONCATENATE("R",'MAPA DE RIESGOS'!$H259,"C",'MAPA DE RIESGOS'!$AF259),"")</f>
        <v/>
      </c>
      <c r="CP51" s="359" t="str">
        <f>IF(AND('MAPA DE RIESGOS'!$AP260="Alta",'MAPA DE RIESGOS'!$AR260="Catastrófico"),CONCATENATE("R",'MAPA DE RIESGOS'!$H260,"C",'MAPA DE RIESGOS'!$AF260),"")</f>
        <v/>
      </c>
      <c r="CQ51" s="359" t="str">
        <f>IF(AND('MAPA DE RIESGOS'!$AP261="Alta",'MAPA DE RIESGOS'!$AR261="Catastrófico"),CONCATENATE("R",'MAPA DE RIESGOS'!$H261,"C",'MAPA DE RIESGOS'!$AF261),"")</f>
        <v/>
      </c>
      <c r="CR51" s="359" t="str">
        <f>IF(AND('MAPA DE RIESGOS'!$AP262="Alta",'MAPA DE RIESGOS'!$AR262="Catastrófico"),CONCATENATE("R",'MAPA DE RIESGOS'!$H262,"C",'MAPA DE RIESGOS'!$AF262),"")</f>
        <v/>
      </c>
      <c r="CS51" s="359" t="str">
        <f>IF(AND('MAPA DE RIESGOS'!$AP263="Alta",'MAPA DE RIESGOS'!$AR263="Catastrófico"),CONCATENATE("R",'MAPA DE RIESGOS'!$H263,"C",'MAPA DE RIESGOS'!$AF263),"")</f>
        <v/>
      </c>
      <c r="CT51" s="359" t="str">
        <f>IF(AND('MAPA DE RIESGOS'!$AP264="Alta",'MAPA DE RIESGOS'!$AR264="Catastrófico"),CONCATENATE("R",'MAPA DE RIESGOS'!$H264,"C",'MAPA DE RIESGOS'!$AF264),"")</f>
        <v/>
      </c>
      <c r="CU51" s="360" t="str">
        <f>IF(AND('MAPA DE RIESGOS'!$AP265="Alta",'MAPA DE RIESGOS'!$AR265="Catastrófico"),CONCATENATE("R",'MAPA DE RIESGOS'!$H265,"C",'MAPA DE RIESGOS'!$AF265),"")</f>
        <v/>
      </c>
      <c r="CV51" s="67"/>
      <c r="CW51" s="765"/>
      <c r="CX51" s="766"/>
      <c r="CY51" s="766"/>
      <c r="CZ51" s="766"/>
      <c r="DA51" s="766"/>
      <c r="DB51" s="767"/>
    </row>
    <row r="52" spans="2:106" ht="32.5" customHeight="1">
      <c r="B52" s="770"/>
      <c r="C52" s="770"/>
      <c r="D52" s="771"/>
      <c r="E52" s="741"/>
      <c r="F52" s="742"/>
      <c r="G52" s="742"/>
      <c r="H52" s="742"/>
      <c r="I52" s="742"/>
      <c r="J52" s="369" t="str">
        <f>IF(AND('MAPA DE RIESGOS'!$AP266="Alta",'MAPA DE RIESGOS'!$AR266="Leve"),CONCATENATE("R",'MAPA DE RIESGOS'!$H266,"C",'MAPA DE RIESGOS'!$AF266),"")</f>
        <v/>
      </c>
      <c r="K52" s="370" t="str">
        <f>IF(AND('MAPA DE RIESGOS'!$AP267="Alta",'MAPA DE RIESGOS'!$AR267="Leve"),CONCATENATE("R",'MAPA DE RIESGOS'!$H267,"C",'MAPA DE RIESGOS'!$AF267),"")</f>
        <v/>
      </c>
      <c r="L52" s="370" t="str">
        <f>IF(AND('MAPA DE RIESGOS'!$AP268="Alta",'MAPA DE RIESGOS'!$AR268="Leve"),CONCATENATE("R",'MAPA DE RIESGOS'!$H268,"C",'MAPA DE RIESGOS'!$AF268),"")</f>
        <v/>
      </c>
      <c r="M52" s="370" t="str">
        <f>IF(AND('MAPA DE RIESGOS'!$AP269="Alta",'MAPA DE RIESGOS'!$AR269="Leve"),CONCATENATE("R",'MAPA DE RIESGOS'!$H269,"C",'MAPA DE RIESGOS'!$AF269),"")</f>
        <v/>
      </c>
      <c r="N52" s="370" t="str">
        <f>IF(AND('MAPA DE RIESGOS'!$AP270="Alta",'MAPA DE RIESGOS'!$AR270="Leve"),CONCATENATE("R",'MAPA DE RIESGOS'!$H270,"C",'MAPA DE RIESGOS'!$AF270),"")</f>
        <v/>
      </c>
      <c r="O52" s="370" t="str">
        <f>IF(AND('MAPA DE RIESGOS'!$AP271="Alta",'MAPA DE RIESGOS'!$AR271="Leve"),CONCATENATE("R",'MAPA DE RIESGOS'!$H271,"C",'MAPA DE RIESGOS'!$AF271),"")</f>
        <v/>
      </c>
      <c r="P52" s="370" t="str">
        <f>IF(AND('MAPA DE RIESGOS'!$AP272="Alta",'MAPA DE RIESGOS'!$AR272="Leve"),CONCATENATE("R",'MAPA DE RIESGOS'!$H272,"C",'MAPA DE RIESGOS'!$AF272),"")</f>
        <v/>
      </c>
      <c r="Q52" s="370" t="str">
        <f>IF(AND('MAPA DE RIESGOS'!$AP273="Alta",'MAPA DE RIESGOS'!$AR273="Leve"),CONCATENATE("R",'MAPA DE RIESGOS'!$H273,"C",'MAPA DE RIESGOS'!$AF273),"")</f>
        <v/>
      </c>
      <c r="R52" s="370" t="str">
        <f>IF(AND('MAPA DE RIESGOS'!$AP274="Alta",'MAPA DE RIESGOS'!$AR274="Leve"),CONCATENATE("R",'MAPA DE RIESGOS'!$H274,"C",'MAPA DE RIESGOS'!$AF274),"")</f>
        <v/>
      </c>
      <c r="S52" s="370" t="str">
        <f>IF(AND('MAPA DE RIESGOS'!$AP275="Alta",'MAPA DE RIESGOS'!$AR275="Leve"),CONCATENATE("R",'MAPA DE RIESGOS'!$H275,"C",'MAPA DE RIESGOS'!$AF275),"")</f>
        <v/>
      </c>
      <c r="T52" s="370" t="str">
        <f>IF(AND('MAPA DE RIESGOS'!$AP276="Alta",'MAPA DE RIESGOS'!$AR276="Leve"),CONCATENATE("R",'MAPA DE RIESGOS'!$H276,"C",'MAPA DE RIESGOS'!$AF276),"")</f>
        <v/>
      </c>
      <c r="U52" s="370" t="str">
        <f>IF(AND('MAPA DE RIESGOS'!$AP277="Alta",'MAPA DE RIESGOS'!$AR277="Leve"),CONCATENATE("R",'MAPA DE RIESGOS'!$H277,"C",'MAPA DE RIESGOS'!$AF277),"")</f>
        <v/>
      </c>
      <c r="V52" s="370" t="str">
        <f>IF(AND('MAPA DE RIESGOS'!$AP278="Alta",'MAPA DE RIESGOS'!$AR278="Leve"),CONCATENATE("R",'MAPA DE RIESGOS'!$H278,"C",'MAPA DE RIESGOS'!$AF278),"")</f>
        <v/>
      </c>
      <c r="W52" s="370" t="str">
        <f>IF(AND('MAPA DE RIESGOS'!$AP279="Alta",'MAPA DE RIESGOS'!$AR279="Leve"),CONCATENATE("R",'MAPA DE RIESGOS'!$H279,"C",'MAPA DE RIESGOS'!$AF279),"")</f>
        <v/>
      </c>
      <c r="X52" s="370" t="str">
        <f>IF(AND('MAPA DE RIESGOS'!$AP280="Alta",'MAPA DE RIESGOS'!$AR280="Leve"),CONCATENATE("R",'MAPA DE RIESGOS'!$H280,"C",'MAPA DE RIESGOS'!$AF280),"")</f>
        <v/>
      </c>
      <c r="Y52" s="370" t="str">
        <f>IF(AND('MAPA DE RIESGOS'!$AP281="Alta",'MAPA DE RIESGOS'!$AR281="Leve"),CONCATENATE("R",'MAPA DE RIESGOS'!$H281,"C",'MAPA DE RIESGOS'!$AF281),"")</f>
        <v/>
      </c>
      <c r="Z52" s="370" t="str">
        <f>IF(AND('MAPA DE RIESGOS'!$AP282="Alta",'MAPA DE RIESGOS'!$AR282="Leve"),CONCATENATE("R",'MAPA DE RIESGOS'!$H282,"C",'MAPA DE RIESGOS'!$AF282),"")</f>
        <v/>
      </c>
      <c r="AA52" s="370" t="str">
        <f>IF(AND('MAPA DE RIESGOS'!$AP283="Alta",'MAPA DE RIESGOS'!$AR283="Leve"),CONCATENATE("R",'MAPA DE RIESGOS'!$H283,"C",'MAPA DE RIESGOS'!$AF283),"")</f>
        <v/>
      </c>
      <c r="AB52" s="369" t="str">
        <f>IF(AND('MAPA DE RIESGOS'!$AP266="Alta",'MAPA DE RIESGOS'!$AR266="Menor"),CONCATENATE("R",'MAPA DE RIESGOS'!$H266,"C",'MAPA DE RIESGOS'!$AF266),"")</f>
        <v/>
      </c>
      <c r="AC52" s="370" t="str">
        <f>IF(AND('MAPA DE RIESGOS'!$AP267="Alta",'MAPA DE RIESGOS'!$AR267="Menor"),CONCATENATE("R",'MAPA DE RIESGOS'!$H267,"C",'MAPA DE RIESGOS'!$AF267),"")</f>
        <v/>
      </c>
      <c r="AD52" s="370" t="str">
        <f>IF(AND('MAPA DE RIESGOS'!$AP268="Alta",'MAPA DE RIESGOS'!$AR268="Menor"),CONCATENATE("R",'MAPA DE RIESGOS'!$H268,"C",'MAPA DE RIESGOS'!$AF268),"")</f>
        <v/>
      </c>
      <c r="AE52" s="370" t="str">
        <f>IF(AND('MAPA DE RIESGOS'!$AP269="Alta",'MAPA DE RIESGOS'!$AR269="Menor"),CONCATENATE("R",'MAPA DE RIESGOS'!$H269,"C",'MAPA DE RIESGOS'!$AF269),"")</f>
        <v/>
      </c>
      <c r="AF52" s="370" t="str">
        <f>IF(AND('MAPA DE RIESGOS'!$AP270="Alta",'MAPA DE RIESGOS'!$AR270="Menor"),CONCATENATE("R",'MAPA DE RIESGOS'!$H270,"C",'MAPA DE RIESGOS'!$AF270),"")</f>
        <v/>
      </c>
      <c r="AG52" s="370" t="str">
        <f>IF(AND('MAPA DE RIESGOS'!$AP271="Alta",'MAPA DE RIESGOS'!$AR271="Menor"),CONCATENATE("R",'MAPA DE RIESGOS'!$H271,"C",'MAPA DE RIESGOS'!$AF271),"")</f>
        <v/>
      </c>
      <c r="AH52" s="370" t="str">
        <f>IF(AND('MAPA DE RIESGOS'!$AP272="Alta",'MAPA DE RIESGOS'!$AR272="Menor"),CONCATENATE("R",'MAPA DE RIESGOS'!$H272,"C",'MAPA DE RIESGOS'!$AF272),"")</f>
        <v/>
      </c>
      <c r="AI52" s="370" t="str">
        <f>IF(AND('MAPA DE RIESGOS'!$AP273="Alta",'MAPA DE RIESGOS'!$AR273="Menor"),CONCATENATE("R",'MAPA DE RIESGOS'!$H273,"C",'MAPA DE RIESGOS'!$AF273),"")</f>
        <v/>
      </c>
      <c r="AJ52" s="370" t="str">
        <f>IF(AND('MAPA DE RIESGOS'!$AP274="Alta",'MAPA DE RIESGOS'!$AR274="Menor"),CONCATENATE("R",'MAPA DE RIESGOS'!$H274,"C",'MAPA DE RIESGOS'!$AF274),"")</f>
        <v/>
      </c>
      <c r="AK52" s="370" t="str">
        <f>IF(AND('MAPA DE RIESGOS'!$AP275="Alta",'MAPA DE RIESGOS'!$AR275="Menor"),CONCATENATE("R",'MAPA DE RIESGOS'!$H275,"C",'MAPA DE RIESGOS'!$AF275),"")</f>
        <v/>
      </c>
      <c r="AL52" s="370" t="str">
        <f>IF(AND('MAPA DE RIESGOS'!$AP276="Alta",'MAPA DE RIESGOS'!$AR276="Menor"),CONCATENATE("R",'MAPA DE RIESGOS'!$H276,"C",'MAPA DE RIESGOS'!$AF276),"")</f>
        <v/>
      </c>
      <c r="AM52" s="370" t="str">
        <f>IF(AND('MAPA DE RIESGOS'!$AP277="Alta",'MAPA DE RIESGOS'!$AR277="Menor"),CONCATENATE("R",'MAPA DE RIESGOS'!$H277,"C",'MAPA DE RIESGOS'!$AF277),"")</f>
        <v/>
      </c>
      <c r="AN52" s="370" t="str">
        <f>IF(AND('MAPA DE RIESGOS'!$AP278="Alta",'MAPA DE RIESGOS'!$AR278="Menor"),CONCATENATE("R",'MAPA DE RIESGOS'!$H278,"C",'MAPA DE RIESGOS'!$AF278),"")</f>
        <v/>
      </c>
      <c r="AO52" s="370" t="str">
        <f>IF(AND('MAPA DE RIESGOS'!$AP279="Alta",'MAPA DE RIESGOS'!$AR279="Menor"),CONCATENATE("R",'MAPA DE RIESGOS'!$H279,"C",'MAPA DE RIESGOS'!$AF279),"")</f>
        <v/>
      </c>
      <c r="AP52" s="370" t="str">
        <f>IF(AND('MAPA DE RIESGOS'!$AP280="Alta",'MAPA DE RIESGOS'!$AR280="Menor"),CONCATENATE("R",'MAPA DE RIESGOS'!$H280,"C",'MAPA DE RIESGOS'!$AF280),"")</f>
        <v/>
      </c>
      <c r="AQ52" s="370" t="str">
        <f>IF(AND('MAPA DE RIESGOS'!$AP281="Alta",'MAPA DE RIESGOS'!$AR281="Menor"),CONCATENATE("R",'MAPA DE RIESGOS'!$H281,"C",'MAPA DE RIESGOS'!$AF281),"")</f>
        <v/>
      </c>
      <c r="AR52" s="370" t="str">
        <f>IF(AND('MAPA DE RIESGOS'!$AP282="Alta",'MAPA DE RIESGOS'!$AR282="Menor"),CONCATENATE("R",'MAPA DE RIESGOS'!$H282,"C",'MAPA DE RIESGOS'!$AF282),"")</f>
        <v/>
      </c>
      <c r="AS52" s="371" t="str">
        <f>IF(AND('MAPA DE RIESGOS'!$AP283="Alta",'MAPA DE RIESGOS'!$AR283="Menor"),CONCATENATE("R",'MAPA DE RIESGOS'!$H283,"C",'MAPA DE RIESGOS'!$AF283),"")</f>
        <v/>
      </c>
      <c r="AT52" s="357" t="str">
        <f>IF(AND('MAPA DE RIESGOS'!$AP266="Alta",'MAPA DE RIESGOS'!$AR266="Moderado"),CONCATENATE("R",'MAPA DE RIESGOS'!$H266,"C",'MAPA DE RIESGOS'!$AF266),"")</f>
        <v/>
      </c>
      <c r="AU52" s="357" t="str">
        <f>IF(AND('MAPA DE RIESGOS'!$AP267="Alta",'MAPA DE RIESGOS'!$AR267="Moderado"),CONCATENATE("R",'MAPA DE RIESGOS'!$H267,"C",'MAPA DE RIESGOS'!$AF267),"")</f>
        <v/>
      </c>
      <c r="AV52" s="357" t="str">
        <f>IF(AND('MAPA DE RIESGOS'!$AP268="Alta",'MAPA DE RIESGOS'!$AR268="Moderado"),CONCATENATE("R",'MAPA DE RIESGOS'!$H268,"C",'MAPA DE RIESGOS'!$AF268),"")</f>
        <v/>
      </c>
      <c r="AW52" s="357" t="str">
        <f>IF(AND('MAPA DE RIESGOS'!$AP269="Alta",'MAPA DE RIESGOS'!$AR269="Moderado"),CONCATENATE("R",'MAPA DE RIESGOS'!$H269,"C",'MAPA DE RIESGOS'!$AF269),"")</f>
        <v/>
      </c>
      <c r="AX52" s="357" t="str">
        <f>IF(AND('MAPA DE RIESGOS'!$AP270="Alta",'MAPA DE RIESGOS'!$AR270="Moderado"),CONCATENATE("R",'MAPA DE RIESGOS'!$H270,"C",'MAPA DE RIESGOS'!$AF270),"")</f>
        <v/>
      </c>
      <c r="AY52" s="357" t="str">
        <f>IF(AND('MAPA DE RIESGOS'!$AP271="Alta",'MAPA DE RIESGOS'!$AR271="Moderado"),CONCATENATE("R",'MAPA DE RIESGOS'!$H271,"C",'MAPA DE RIESGOS'!$AF271),"")</f>
        <v/>
      </c>
      <c r="AZ52" s="357" t="str">
        <f>IF(AND('MAPA DE RIESGOS'!$AP272="Alta",'MAPA DE RIESGOS'!$AR272="Moderado"),CONCATENATE("R",'MAPA DE RIESGOS'!$H272,"C",'MAPA DE RIESGOS'!$AF272),"")</f>
        <v/>
      </c>
      <c r="BA52" s="357" t="str">
        <f>IF(AND('MAPA DE RIESGOS'!$AP273="Alta",'MAPA DE RIESGOS'!$AR273="Moderado"),CONCATENATE("R",'MAPA DE RIESGOS'!$H273,"C",'MAPA DE RIESGOS'!$AF273),"")</f>
        <v/>
      </c>
      <c r="BB52" s="357" t="str">
        <f>IF(AND('MAPA DE RIESGOS'!$AP274="Alta",'MAPA DE RIESGOS'!$AR274="Moderado"),CONCATENATE("R",'MAPA DE RIESGOS'!$H274,"C",'MAPA DE RIESGOS'!$AF274),"")</f>
        <v/>
      </c>
      <c r="BC52" s="357" t="str">
        <f>IF(AND('MAPA DE RIESGOS'!$AP275="Alta",'MAPA DE RIESGOS'!$AR275="Moderado"),CONCATENATE("R",'MAPA DE RIESGOS'!$H275,"C",'MAPA DE RIESGOS'!$AF275),"")</f>
        <v/>
      </c>
      <c r="BD52" s="357" t="str">
        <f>IF(AND('MAPA DE RIESGOS'!$AP276="Alta",'MAPA DE RIESGOS'!$AR276="Moderado"),CONCATENATE("R",'MAPA DE RIESGOS'!$H276,"C",'MAPA DE RIESGOS'!$AF276),"")</f>
        <v/>
      </c>
      <c r="BE52" s="357" t="str">
        <f>IF(AND('MAPA DE RIESGOS'!$AP277="Alta",'MAPA DE RIESGOS'!$AR277="Moderado"),CONCATENATE("R",'MAPA DE RIESGOS'!$H277,"C",'MAPA DE RIESGOS'!$AF277),"")</f>
        <v/>
      </c>
      <c r="BF52" s="357" t="str">
        <f>IF(AND('MAPA DE RIESGOS'!$AP278="Alta",'MAPA DE RIESGOS'!$AR278="Moderado"),CONCATENATE("R",'MAPA DE RIESGOS'!$H278,"C",'MAPA DE RIESGOS'!$AF278),"")</f>
        <v/>
      </c>
      <c r="BG52" s="357" t="str">
        <f>IF(AND('MAPA DE RIESGOS'!$AP279="Alta",'MAPA DE RIESGOS'!$AR279="Moderado"),CONCATENATE("R",'MAPA DE RIESGOS'!$H279,"C",'MAPA DE RIESGOS'!$AF279),"")</f>
        <v/>
      </c>
      <c r="BH52" s="357" t="str">
        <f>IF(AND('MAPA DE RIESGOS'!$AP280="Alta",'MAPA DE RIESGOS'!$AR280="Moderado"),CONCATENATE("R",'MAPA DE RIESGOS'!$H280,"C",'MAPA DE RIESGOS'!$AF280),"")</f>
        <v/>
      </c>
      <c r="BI52" s="357" t="str">
        <f>IF(AND('MAPA DE RIESGOS'!$AP281="Alta",'MAPA DE RIESGOS'!$AR281="Moderado"),CONCATENATE("R",'MAPA DE RIESGOS'!$H281,"C",'MAPA DE RIESGOS'!$AF281),"")</f>
        <v/>
      </c>
      <c r="BJ52" s="357" t="str">
        <f>IF(AND('MAPA DE RIESGOS'!$AP282="Alta",'MAPA DE RIESGOS'!$AR282="Moderado"),CONCATENATE("R",'MAPA DE RIESGOS'!$H282,"C",'MAPA DE RIESGOS'!$AF282),"")</f>
        <v/>
      </c>
      <c r="BK52" s="358" t="str">
        <f>IF(AND('MAPA DE RIESGOS'!$AP283="Alta",'MAPA DE RIESGOS'!$AR283="Moderado"),CONCATENATE("R",'MAPA DE RIESGOS'!$H283,"C",'MAPA DE RIESGOS'!$AF283),"")</f>
        <v/>
      </c>
      <c r="BL52" s="357" t="str">
        <f>IF(AND('MAPA DE RIESGOS'!$AP266="Alta",'MAPA DE RIESGOS'!$AR266="Mayor"),CONCATENATE("R",'MAPA DE RIESGOS'!$H266,"C",'MAPA DE RIESGOS'!$AF266),"")</f>
        <v/>
      </c>
      <c r="BM52" s="357" t="str">
        <f>IF(AND('MAPA DE RIESGOS'!$AP267="Alta",'MAPA DE RIESGOS'!$AR267="Mayor"),CONCATENATE("R",'MAPA DE RIESGOS'!$H267,"C",'MAPA DE RIESGOS'!$AF267),"")</f>
        <v/>
      </c>
      <c r="BN52" s="357" t="str">
        <f>IF(AND('MAPA DE RIESGOS'!$AP268="Alta",'MAPA DE RIESGOS'!$AR268="Mayor"),CONCATENATE("R",'MAPA DE RIESGOS'!$H268,"C",'MAPA DE RIESGOS'!$AF268),"")</f>
        <v/>
      </c>
      <c r="BO52" s="357" t="str">
        <f>IF(AND('MAPA DE RIESGOS'!$AP269="Alta",'MAPA DE RIESGOS'!$AR269="Mayor"),CONCATENATE("R",'MAPA DE RIESGOS'!$H269,"C",'MAPA DE RIESGOS'!$AF269),"")</f>
        <v/>
      </c>
      <c r="BP52" s="357" t="str">
        <f>IF(AND('MAPA DE RIESGOS'!$AP270="Alta",'MAPA DE RIESGOS'!$AR270="Mayor"),CONCATENATE("R",'MAPA DE RIESGOS'!$H270,"C",'MAPA DE RIESGOS'!$AF270),"")</f>
        <v/>
      </c>
      <c r="BQ52" s="357" t="str">
        <f>IF(AND('MAPA DE RIESGOS'!$AP271="Alta",'MAPA DE RIESGOS'!$AR271="Mayor"),CONCATENATE("R",'MAPA DE RIESGOS'!$H271,"C",'MAPA DE RIESGOS'!$AF271),"")</f>
        <v/>
      </c>
      <c r="BR52" s="357" t="str">
        <f>IF(AND('MAPA DE RIESGOS'!$AP272="Alta",'MAPA DE RIESGOS'!$AR272="Mayor"),CONCATENATE("R",'MAPA DE RIESGOS'!$H272,"C",'MAPA DE RIESGOS'!$AF272),"")</f>
        <v/>
      </c>
      <c r="BS52" s="357" t="str">
        <f>IF(AND('MAPA DE RIESGOS'!$AP273="Alta",'MAPA DE RIESGOS'!$AR273="Mayor"),CONCATENATE("R",'MAPA DE RIESGOS'!$H273,"C",'MAPA DE RIESGOS'!$AF273),"")</f>
        <v/>
      </c>
      <c r="BT52" s="357" t="str">
        <f>IF(AND('MAPA DE RIESGOS'!$AP274="Alta",'MAPA DE RIESGOS'!$AR274="Mayor"),CONCATENATE("R",'MAPA DE RIESGOS'!$H274,"C",'MAPA DE RIESGOS'!$AF274),"")</f>
        <v/>
      </c>
      <c r="BU52" s="357" t="str">
        <f>IF(AND('MAPA DE RIESGOS'!$AP275="Alta",'MAPA DE RIESGOS'!$AR275="Mayor"),CONCATENATE("R",'MAPA DE RIESGOS'!$H275,"C",'MAPA DE RIESGOS'!$AF275),"")</f>
        <v/>
      </c>
      <c r="BV52" s="357" t="str">
        <f>IF(AND('MAPA DE RIESGOS'!$AP276="Alta",'MAPA DE RIESGOS'!$AR276="Mayor"),CONCATENATE("R",'MAPA DE RIESGOS'!$H276,"C",'MAPA DE RIESGOS'!$AF276),"")</f>
        <v/>
      </c>
      <c r="BW52" s="357" t="str">
        <f>IF(AND('MAPA DE RIESGOS'!$AP277="Alta",'MAPA DE RIESGOS'!$AR277="Mayor"),CONCATENATE("R",'MAPA DE RIESGOS'!$H277,"C",'MAPA DE RIESGOS'!$AF277),"")</f>
        <v/>
      </c>
      <c r="BX52" s="357" t="str">
        <f>IF(AND('MAPA DE RIESGOS'!$AP278="Alta",'MAPA DE RIESGOS'!$AR278="Mayor"),CONCATENATE("R",'MAPA DE RIESGOS'!$H278,"C",'MAPA DE RIESGOS'!$AF278),"")</f>
        <v/>
      </c>
      <c r="BY52" s="357" t="str">
        <f>IF(AND('MAPA DE RIESGOS'!$AP279="Alta",'MAPA DE RIESGOS'!$AR279="Mayor"),CONCATENATE("R",'MAPA DE RIESGOS'!$H279,"C",'MAPA DE RIESGOS'!$AF279),"")</f>
        <v/>
      </c>
      <c r="BZ52" s="357" t="str">
        <f>IF(AND('MAPA DE RIESGOS'!$AP280="Alta",'MAPA DE RIESGOS'!$AR280="Mayor"),CONCATENATE("R",'MAPA DE RIESGOS'!$H280,"C",'MAPA DE RIESGOS'!$AF280),"")</f>
        <v/>
      </c>
      <c r="CA52" s="357" t="str">
        <f>IF(AND('MAPA DE RIESGOS'!$AP281="Alta",'MAPA DE RIESGOS'!$AR281="Mayor"),CONCATENATE("R",'MAPA DE RIESGOS'!$H281,"C",'MAPA DE RIESGOS'!$AF281),"")</f>
        <v/>
      </c>
      <c r="CB52" s="357" t="str">
        <f>IF(AND('MAPA DE RIESGOS'!$AP282="Alta",'MAPA DE RIESGOS'!$AR282="Mayor"),CONCATENATE("R",'MAPA DE RIESGOS'!$H282,"C",'MAPA DE RIESGOS'!$AF282),"")</f>
        <v/>
      </c>
      <c r="CC52" s="358" t="str">
        <f>IF(AND('MAPA DE RIESGOS'!$AP283="Alta",'MAPA DE RIESGOS'!$AR283="Mayor"),CONCATENATE("R",'MAPA DE RIESGOS'!$H283,"C",'MAPA DE RIESGOS'!$AF283),"")</f>
        <v/>
      </c>
      <c r="CD52" s="359" t="str">
        <f>IF(AND('MAPA DE RIESGOS'!$AP266="Alta",'MAPA DE RIESGOS'!$AR266="Catastrófico"),CONCATENATE("R",'MAPA DE RIESGOS'!$H266,"C",'MAPA DE RIESGOS'!$AF266),"")</f>
        <v/>
      </c>
      <c r="CE52" s="359" t="str">
        <f>IF(AND('MAPA DE RIESGOS'!$AP267="Alta",'MAPA DE RIESGOS'!$AR267="Catastrófico"),CONCATENATE("R",'MAPA DE RIESGOS'!$H267,"C",'MAPA DE RIESGOS'!$AF267),"")</f>
        <v/>
      </c>
      <c r="CF52" s="359" t="str">
        <f>IF(AND('MAPA DE RIESGOS'!$AP268="Alta",'MAPA DE RIESGOS'!$AR268="Catastrófico"),CONCATENATE("R",'MAPA DE RIESGOS'!$H268,"C",'MAPA DE RIESGOS'!$AF268),"")</f>
        <v/>
      </c>
      <c r="CG52" s="359" t="str">
        <f>IF(AND('MAPA DE RIESGOS'!$AP269="Alta",'MAPA DE RIESGOS'!$AR269="Catastrófico"),CONCATENATE("R",'MAPA DE RIESGOS'!$H269,"C",'MAPA DE RIESGOS'!$AF269),"")</f>
        <v/>
      </c>
      <c r="CH52" s="359" t="str">
        <f>IF(AND('MAPA DE RIESGOS'!$AP270="Alta",'MAPA DE RIESGOS'!$AR270="Catastrófico"),CONCATENATE("R",'MAPA DE RIESGOS'!$H270,"C",'MAPA DE RIESGOS'!$AF270),"")</f>
        <v/>
      </c>
      <c r="CI52" s="359" t="str">
        <f>IF(AND('MAPA DE RIESGOS'!$AP271="Alta",'MAPA DE RIESGOS'!$AR271="Catastrófico"),CONCATENATE("R",'MAPA DE RIESGOS'!$H271,"C",'MAPA DE RIESGOS'!$AF271),"")</f>
        <v/>
      </c>
      <c r="CJ52" s="359" t="str">
        <f>IF(AND('MAPA DE RIESGOS'!$AP272="Alta",'MAPA DE RIESGOS'!$AR272="Catastrófico"),CONCATENATE("R",'MAPA DE RIESGOS'!$H272,"C",'MAPA DE RIESGOS'!$AF272),"")</f>
        <v/>
      </c>
      <c r="CK52" s="359" t="str">
        <f>IF(AND('MAPA DE RIESGOS'!$AP273="Alta",'MAPA DE RIESGOS'!$AR273="Catastrófico"),CONCATENATE("R",'MAPA DE RIESGOS'!$H273,"C",'MAPA DE RIESGOS'!$AF273),"")</f>
        <v/>
      </c>
      <c r="CL52" s="359" t="str">
        <f>IF(AND('MAPA DE RIESGOS'!$AP274="Alta",'MAPA DE RIESGOS'!$AR274="Catastrófico"),CONCATENATE("R",'MAPA DE RIESGOS'!$H274,"C",'MAPA DE RIESGOS'!$AF274),"")</f>
        <v/>
      </c>
      <c r="CM52" s="359" t="str">
        <f>IF(AND('MAPA DE RIESGOS'!$AP275="Alta",'MAPA DE RIESGOS'!$AR275="Catastrófico"),CONCATENATE("R",'MAPA DE RIESGOS'!$H275,"C",'MAPA DE RIESGOS'!$AF275),"")</f>
        <v/>
      </c>
      <c r="CN52" s="359" t="str">
        <f>IF(AND('MAPA DE RIESGOS'!$AP276="Alta",'MAPA DE RIESGOS'!$AR276="Catastrófico"),CONCATENATE("R",'MAPA DE RIESGOS'!$H276,"C",'MAPA DE RIESGOS'!$AF276),"")</f>
        <v/>
      </c>
      <c r="CO52" s="359" t="str">
        <f>IF(AND('MAPA DE RIESGOS'!$AP277="Alta",'MAPA DE RIESGOS'!$AR277="Catastrófico"),CONCATENATE("R",'MAPA DE RIESGOS'!$H277,"C",'MAPA DE RIESGOS'!$AF277),"")</f>
        <v/>
      </c>
      <c r="CP52" s="359" t="str">
        <f>IF(AND('MAPA DE RIESGOS'!$AP278="Alta",'MAPA DE RIESGOS'!$AR278="Catastrófico"),CONCATENATE("R",'MAPA DE RIESGOS'!$H278,"C",'MAPA DE RIESGOS'!$AF278),"")</f>
        <v/>
      </c>
      <c r="CQ52" s="359" t="str">
        <f>IF(AND('MAPA DE RIESGOS'!$AP279="Alta",'MAPA DE RIESGOS'!$AR279="Catastrófico"),CONCATENATE("R",'MAPA DE RIESGOS'!$H279,"C",'MAPA DE RIESGOS'!$AF279),"")</f>
        <v/>
      </c>
      <c r="CR52" s="359" t="str">
        <f>IF(AND('MAPA DE RIESGOS'!$AP280="Alta",'MAPA DE RIESGOS'!$AR280="Catastrófico"),CONCATENATE("R",'MAPA DE RIESGOS'!$H280,"C",'MAPA DE RIESGOS'!$AF280),"")</f>
        <v/>
      </c>
      <c r="CS52" s="359" t="str">
        <f>IF(AND('MAPA DE RIESGOS'!$AP281="Alta",'MAPA DE RIESGOS'!$AR281="Catastrófico"),CONCATENATE("R",'MAPA DE RIESGOS'!$H281,"C",'MAPA DE RIESGOS'!$AF281),"")</f>
        <v/>
      </c>
      <c r="CT52" s="359" t="str">
        <f>IF(AND('MAPA DE RIESGOS'!$AP282="Alta",'MAPA DE RIESGOS'!$AR282="Catastrófico"),CONCATENATE("R",'MAPA DE RIESGOS'!$H282,"C",'MAPA DE RIESGOS'!$AF282),"")</f>
        <v/>
      </c>
      <c r="CU52" s="360" t="str">
        <f>IF(AND('MAPA DE RIESGOS'!$AP283="Alta",'MAPA DE RIESGOS'!$AR283="Catastrófico"),CONCATENATE("R",'MAPA DE RIESGOS'!$H283,"C",'MAPA DE RIESGOS'!$AF283),"")</f>
        <v/>
      </c>
      <c r="CV52" s="67"/>
      <c r="CW52" s="765"/>
      <c r="CX52" s="766"/>
      <c r="CY52" s="766"/>
      <c r="CZ52" s="766"/>
      <c r="DA52" s="766"/>
      <c r="DB52" s="767"/>
    </row>
    <row r="53" spans="2:106" ht="32.5" customHeight="1">
      <c r="B53" s="770"/>
      <c r="C53" s="770"/>
      <c r="D53" s="771"/>
      <c r="E53" s="741"/>
      <c r="F53" s="742"/>
      <c r="G53" s="742"/>
      <c r="H53" s="742"/>
      <c r="I53" s="742"/>
      <c r="J53" s="369" t="str">
        <f>IF(AND('MAPA DE RIESGOS'!$AP284="Alta",'MAPA DE RIESGOS'!$AR284="Leve"),CONCATENATE("R",'MAPA DE RIESGOS'!$H284,"C",'MAPA DE RIESGOS'!$AF284),"")</f>
        <v/>
      </c>
      <c r="K53" s="370" t="str">
        <f>IF(AND('MAPA DE RIESGOS'!$AP285="Alta",'MAPA DE RIESGOS'!$AR285="Leve"),CONCATENATE("R",'MAPA DE RIESGOS'!$H285,"C",'MAPA DE RIESGOS'!$AF285),"")</f>
        <v/>
      </c>
      <c r="L53" s="370" t="str">
        <f>IF(AND('MAPA DE RIESGOS'!$AP286="Alta",'MAPA DE RIESGOS'!$AR286="Leve"),CONCATENATE("R",'MAPA DE RIESGOS'!$H286,"C",'MAPA DE RIESGOS'!$AF286),"")</f>
        <v/>
      </c>
      <c r="M53" s="370" t="str">
        <f>IF(AND('MAPA DE RIESGOS'!$AP287="Alta",'MAPA DE RIESGOS'!$AR287="Leve"),CONCATENATE("R",'MAPA DE RIESGOS'!$H287,"C",'MAPA DE RIESGOS'!$AF287),"")</f>
        <v/>
      </c>
      <c r="N53" s="370" t="str">
        <f>IF(AND('MAPA DE RIESGOS'!$AP288="Alta",'MAPA DE RIESGOS'!$AR288="Leve"),CONCATENATE("R",'MAPA DE RIESGOS'!$H288,"C",'MAPA DE RIESGOS'!$AF288),"")</f>
        <v/>
      </c>
      <c r="O53" s="370" t="str">
        <f>IF(AND('MAPA DE RIESGOS'!$AP289="Alta",'MAPA DE RIESGOS'!$AR289="Leve"),CONCATENATE("R",'MAPA DE RIESGOS'!$H289,"C",'MAPA DE RIESGOS'!$AF289),"")</f>
        <v/>
      </c>
      <c r="P53" s="370" t="str">
        <f>IF(AND('MAPA DE RIESGOS'!$AP290="Alta",'MAPA DE RIESGOS'!$AR290="Leve"),CONCATENATE("R",'MAPA DE RIESGOS'!$H290,"C",'MAPA DE RIESGOS'!$AF290),"")</f>
        <v/>
      </c>
      <c r="Q53" s="370" t="str">
        <f>IF(AND('MAPA DE RIESGOS'!$AP291="Alta",'MAPA DE RIESGOS'!$AR291="Leve"),CONCATENATE("R",'MAPA DE RIESGOS'!$H291,"C",'MAPA DE RIESGOS'!$AF291),"")</f>
        <v/>
      </c>
      <c r="R53" s="370" t="str">
        <f>IF(AND('MAPA DE RIESGOS'!$AP292="Alta",'MAPA DE RIESGOS'!$AR292="Leve"),CONCATENATE("R",'MAPA DE RIESGOS'!$H292,"C",'MAPA DE RIESGOS'!$AF292),"")</f>
        <v/>
      </c>
      <c r="S53" s="370" t="str">
        <f>IF(AND('MAPA DE RIESGOS'!$AP293="Alta",'MAPA DE RIESGOS'!$AR293="Leve"),CONCATENATE("R",'MAPA DE RIESGOS'!$H293,"C",'MAPA DE RIESGOS'!$AF293),"")</f>
        <v/>
      </c>
      <c r="T53" s="370" t="str">
        <f>IF(AND('MAPA DE RIESGOS'!$AP294="Alta",'MAPA DE RIESGOS'!$AR294="Leve"),CONCATENATE("R",'MAPA DE RIESGOS'!$H294,"C",'MAPA DE RIESGOS'!$AF294),"")</f>
        <v/>
      </c>
      <c r="U53" s="370" t="str">
        <f>IF(AND('MAPA DE RIESGOS'!$AP295="Alta",'MAPA DE RIESGOS'!$AR295="Leve"),CONCATENATE("R",'MAPA DE RIESGOS'!$H295,"C",'MAPA DE RIESGOS'!$AF295),"")</f>
        <v/>
      </c>
      <c r="V53" s="370" t="str">
        <f>IF(AND('MAPA DE RIESGOS'!$AP296="Alta",'MAPA DE RIESGOS'!$AR296="Leve"),CONCATENATE("R",'MAPA DE RIESGOS'!$H296,"C",'MAPA DE RIESGOS'!$AF296),"")</f>
        <v/>
      </c>
      <c r="W53" s="370" t="str">
        <f>IF(AND('MAPA DE RIESGOS'!$AP297="Alta",'MAPA DE RIESGOS'!$AR297="Leve"),CONCATENATE("R",'MAPA DE RIESGOS'!$H297,"C",'MAPA DE RIESGOS'!$AF297),"")</f>
        <v/>
      </c>
      <c r="X53" s="370" t="str">
        <f>IF(AND('MAPA DE RIESGOS'!$AP298="Alta",'MAPA DE RIESGOS'!$AR298="Leve"),CONCATENATE("R",'MAPA DE RIESGOS'!$H298,"C",'MAPA DE RIESGOS'!$AF298),"")</f>
        <v/>
      </c>
      <c r="Y53" s="370" t="str">
        <f>IF(AND('MAPA DE RIESGOS'!$AP299="Alta",'MAPA DE RIESGOS'!$AR299="Leve"),CONCATENATE("R",'MAPA DE RIESGOS'!$H299,"C",'MAPA DE RIESGOS'!$AF299),"")</f>
        <v/>
      </c>
      <c r="Z53" s="370" t="str">
        <f>IF(AND('MAPA DE RIESGOS'!$AP300="Alta",'MAPA DE RIESGOS'!$AR300="Leve"),CONCATENATE("R",'MAPA DE RIESGOS'!$H300,"C",'MAPA DE RIESGOS'!$AF300),"")</f>
        <v/>
      </c>
      <c r="AA53" s="370" t="str">
        <f>IF(AND('MAPA DE RIESGOS'!$AP301="Alta",'MAPA DE RIESGOS'!$AR301="Leve"),CONCATENATE("R",'MAPA DE RIESGOS'!$H301,"C",'MAPA DE RIESGOS'!$AF301),"")</f>
        <v/>
      </c>
      <c r="AB53" s="369" t="str">
        <f>IF(AND('MAPA DE RIESGOS'!$AP284="Alta",'MAPA DE RIESGOS'!$AR284="Menor"),CONCATENATE("R",'MAPA DE RIESGOS'!$H284,"C",'MAPA DE RIESGOS'!$AF284),"")</f>
        <v/>
      </c>
      <c r="AC53" s="370" t="str">
        <f>IF(AND('MAPA DE RIESGOS'!$AP285="Alta",'MAPA DE RIESGOS'!$AR285="Menor"),CONCATENATE("R",'MAPA DE RIESGOS'!$H285,"C",'MAPA DE RIESGOS'!$AF285),"")</f>
        <v/>
      </c>
      <c r="AD53" s="370" t="str">
        <f>IF(AND('MAPA DE RIESGOS'!$AP286="Alta",'MAPA DE RIESGOS'!$AR286="Menor"),CONCATENATE("R",'MAPA DE RIESGOS'!$H286,"C",'MAPA DE RIESGOS'!$AF286),"")</f>
        <v/>
      </c>
      <c r="AE53" s="370" t="str">
        <f>IF(AND('MAPA DE RIESGOS'!$AP287="Alta",'MAPA DE RIESGOS'!$AR287="Menor"),CONCATENATE("R",'MAPA DE RIESGOS'!$H287,"C",'MAPA DE RIESGOS'!$AF287),"")</f>
        <v/>
      </c>
      <c r="AF53" s="370" t="str">
        <f>IF(AND('MAPA DE RIESGOS'!$AP288="Alta",'MAPA DE RIESGOS'!$AR288="Menor"),CONCATENATE("R",'MAPA DE RIESGOS'!$H288,"C",'MAPA DE RIESGOS'!$AF288),"")</f>
        <v/>
      </c>
      <c r="AG53" s="370" t="str">
        <f>IF(AND('MAPA DE RIESGOS'!$AP289="Alta",'MAPA DE RIESGOS'!$AR289="Menor"),CONCATENATE("R",'MAPA DE RIESGOS'!$H289,"C",'MAPA DE RIESGOS'!$AF289),"")</f>
        <v/>
      </c>
      <c r="AH53" s="370" t="str">
        <f>IF(AND('MAPA DE RIESGOS'!$AP290="Alta",'MAPA DE RIESGOS'!$AR290="Menor"),CONCATENATE("R",'MAPA DE RIESGOS'!$H290,"C",'MAPA DE RIESGOS'!$AF290),"")</f>
        <v/>
      </c>
      <c r="AI53" s="370" t="str">
        <f>IF(AND('MAPA DE RIESGOS'!$AP291="Alta",'MAPA DE RIESGOS'!$AR291="Menor"),CONCATENATE("R",'MAPA DE RIESGOS'!$H291,"C",'MAPA DE RIESGOS'!$AF291),"")</f>
        <v/>
      </c>
      <c r="AJ53" s="370" t="str">
        <f>IF(AND('MAPA DE RIESGOS'!$AP292="Alta",'MAPA DE RIESGOS'!$AR292="Menor"),CONCATENATE("R",'MAPA DE RIESGOS'!$H292,"C",'MAPA DE RIESGOS'!$AF292),"")</f>
        <v/>
      </c>
      <c r="AK53" s="370" t="str">
        <f>IF(AND('MAPA DE RIESGOS'!$AP293="Alta",'MAPA DE RIESGOS'!$AR293="Menor"),CONCATENATE("R",'MAPA DE RIESGOS'!$H293,"C",'MAPA DE RIESGOS'!$AF293),"")</f>
        <v/>
      </c>
      <c r="AL53" s="370" t="str">
        <f>IF(AND('MAPA DE RIESGOS'!$AP294="Alta",'MAPA DE RIESGOS'!$AR294="Menor"),CONCATENATE("R",'MAPA DE RIESGOS'!$H294,"C",'MAPA DE RIESGOS'!$AF294),"")</f>
        <v/>
      </c>
      <c r="AM53" s="370" t="str">
        <f>IF(AND('MAPA DE RIESGOS'!$AP295="Alta",'MAPA DE RIESGOS'!$AR295="Menor"),CONCATENATE("R",'MAPA DE RIESGOS'!$H295,"C",'MAPA DE RIESGOS'!$AF295),"")</f>
        <v/>
      </c>
      <c r="AN53" s="370" t="str">
        <f>IF(AND('MAPA DE RIESGOS'!$AP296="Alta",'MAPA DE RIESGOS'!$AR296="Menor"),CONCATENATE("R",'MAPA DE RIESGOS'!$H296,"C",'MAPA DE RIESGOS'!$AF296),"")</f>
        <v/>
      </c>
      <c r="AO53" s="370" t="str">
        <f>IF(AND('MAPA DE RIESGOS'!$AP297="Alta",'MAPA DE RIESGOS'!$AR297="Menor"),CONCATENATE("R",'MAPA DE RIESGOS'!$H297,"C",'MAPA DE RIESGOS'!$AF297),"")</f>
        <v/>
      </c>
      <c r="AP53" s="370" t="str">
        <f>IF(AND('MAPA DE RIESGOS'!$AP298="Alta",'MAPA DE RIESGOS'!$AR298="Menor"),CONCATENATE("R",'MAPA DE RIESGOS'!$H298,"C",'MAPA DE RIESGOS'!$AF298),"")</f>
        <v/>
      </c>
      <c r="AQ53" s="370" t="str">
        <f>IF(AND('MAPA DE RIESGOS'!$AP299="Alta",'MAPA DE RIESGOS'!$AR299="Menor"),CONCATENATE("R",'MAPA DE RIESGOS'!$H299,"C",'MAPA DE RIESGOS'!$AF299),"")</f>
        <v/>
      </c>
      <c r="AR53" s="370" t="str">
        <f>IF(AND('MAPA DE RIESGOS'!$AP300="Alta",'MAPA DE RIESGOS'!$AR300="Menor"),CONCATENATE("R",'MAPA DE RIESGOS'!$H300,"C",'MAPA DE RIESGOS'!$AF300),"")</f>
        <v/>
      </c>
      <c r="AS53" s="371" t="str">
        <f>IF(AND('MAPA DE RIESGOS'!$AP301="Alta",'MAPA DE RIESGOS'!$AR301="Menor"),CONCATENATE("R",'MAPA DE RIESGOS'!$H301,"C",'MAPA DE RIESGOS'!$AF301),"")</f>
        <v/>
      </c>
      <c r="AT53" s="357" t="str">
        <f>IF(AND('MAPA DE RIESGOS'!$AP284="Alta",'MAPA DE RIESGOS'!$AR284="Moderado"),CONCATENATE("R",'MAPA DE RIESGOS'!$H284,"C",'MAPA DE RIESGOS'!$AF284),"")</f>
        <v/>
      </c>
      <c r="AU53" s="357" t="str">
        <f>IF(AND('MAPA DE RIESGOS'!$AP285="Alta",'MAPA DE RIESGOS'!$AR285="Moderado"),CONCATENATE("R",'MAPA DE RIESGOS'!$H285,"C",'MAPA DE RIESGOS'!$AF285),"")</f>
        <v/>
      </c>
      <c r="AV53" s="357" t="str">
        <f>IF(AND('MAPA DE RIESGOS'!$AP286="Alta",'MAPA DE RIESGOS'!$AR286="Moderado"),CONCATENATE("R",'MAPA DE RIESGOS'!$H286,"C",'MAPA DE RIESGOS'!$AF286),"")</f>
        <v/>
      </c>
      <c r="AW53" s="357" t="str">
        <f>IF(AND('MAPA DE RIESGOS'!$AP287="Alta",'MAPA DE RIESGOS'!$AR287="Moderado"),CONCATENATE("R",'MAPA DE RIESGOS'!$H287,"C",'MAPA DE RIESGOS'!$AF287),"")</f>
        <v/>
      </c>
      <c r="AX53" s="357" t="str">
        <f>IF(AND('MAPA DE RIESGOS'!$AP288="Alta",'MAPA DE RIESGOS'!$AR288="Moderado"),CONCATENATE("R",'MAPA DE RIESGOS'!$H288,"C",'MAPA DE RIESGOS'!$AF288),"")</f>
        <v/>
      </c>
      <c r="AY53" s="357" t="str">
        <f>IF(AND('MAPA DE RIESGOS'!$AP289="Alta",'MAPA DE RIESGOS'!$AR289="Moderado"),CONCATENATE("R",'MAPA DE RIESGOS'!$H289,"C",'MAPA DE RIESGOS'!$AF289),"")</f>
        <v/>
      </c>
      <c r="AZ53" s="357" t="str">
        <f>IF(AND('MAPA DE RIESGOS'!$AP290="Alta",'MAPA DE RIESGOS'!$AR290="Moderado"),CONCATENATE("R",'MAPA DE RIESGOS'!$H290,"C",'MAPA DE RIESGOS'!$AF290),"")</f>
        <v/>
      </c>
      <c r="BA53" s="357" t="str">
        <f>IF(AND('MAPA DE RIESGOS'!$AP291="Alta",'MAPA DE RIESGOS'!$AR291="Moderado"),CONCATENATE("R",'MAPA DE RIESGOS'!$H291,"C",'MAPA DE RIESGOS'!$AF291),"")</f>
        <v/>
      </c>
      <c r="BB53" s="357" t="str">
        <f>IF(AND('MAPA DE RIESGOS'!$AP292="Alta",'MAPA DE RIESGOS'!$AR292="Moderado"),CONCATENATE("R",'MAPA DE RIESGOS'!$H292,"C",'MAPA DE RIESGOS'!$AF292),"")</f>
        <v/>
      </c>
      <c r="BC53" s="357" t="str">
        <f>IF(AND('MAPA DE RIESGOS'!$AP293="Alta",'MAPA DE RIESGOS'!$AR293="Moderado"),CONCATENATE("R",'MAPA DE RIESGOS'!$H293,"C",'MAPA DE RIESGOS'!$AF293),"")</f>
        <v/>
      </c>
      <c r="BD53" s="357" t="str">
        <f>IF(AND('MAPA DE RIESGOS'!$AP294="Alta",'MAPA DE RIESGOS'!$AR294="Moderado"),CONCATENATE("R",'MAPA DE RIESGOS'!$H294,"C",'MAPA DE RIESGOS'!$AF294),"")</f>
        <v/>
      </c>
      <c r="BE53" s="357" t="str">
        <f>IF(AND('MAPA DE RIESGOS'!$AP295="Alta",'MAPA DE RIESGOS'!$AR295="Moderado"),CONCATENATE("R",'MAPA DE RIESGOS'!$H295,"C",'MAPA DE RIESGOS'!$AF295),"")</f>
        <v/>
      </c>
      <c r="BF53" s="357" t="str">
        <f>IF(AND('MAPA DE RIESGOS'!$AP296="Alta",'MAPA DE RIESGOS'!$AR296="Moderado"),CONCATENATE("R",'MAPA DE RIESGOS'!$H296,"C",'MAPA DE RIESGOS'!$AF296),"")</f>
        <v/>
      </c>
      <c r="BG53" s="357" t="str">
        <f>IF(AND('MAPA DE RIESGOS'!$AP297="Alta",'MAPA DE RIESGOS'!$AR297="Moderado"),CONCATENATE("R",'MAPA DE RIESGOS'!$H297,"C",'MAPA DE RIESGOS'!$AF297),"")</f>
        <v/>
      </c>
      <c r="BH53" s="357" t="str">
        <f>IF(AND('MAPA DE RIESGOS'!$AP298="Alta",'MAPA DE RIESGOS'!$AR298="Moderado"),CONCATENATE("R",'MAPA DE RIESGOS'!$H298,"C",'MAPA DE RIESGOS'!$AF298),"")</f>
        <v/>
      </c>
      <c r="BI53" s="357" t="str">
        <f>IF(AND('MAPA DE RIESGOS'!$AP299="Alta",'MAPA DE RIESGOS'!$AR299="Moderado"),CONCATENATE("R",'MAPA DE RIESGOS'!$H299,"C",'MAPA DE RIESGOS'!$AF299),"")</f>
        <v/>
      </c>
      <c r="BJ53" s="357" t="str">
        <f>IF(AND('MAPA DE RIESGOS'!$AP300="Alta",'MAPA DE RIESGOS'!$AR300="Moderado"),CONCATENATE("R",'MAPA DE RIESGOS'!$H300,"C",'MAPA DE RIESGOS'!$AF300),"")</f>
        <v/>
      </c>
      <c r="BK53" s="358" t="str">
        <f>IF(AND('MAPA DE RIESGOS'!$AP301="Alta",'MAPA DE RIESGOS'!$AR301="Moderado"),CONCATENATE("R",'MAPA DE RIESGOS'!$H301,"C",'MAPA DE RIESGOS'!$AF301),"")</f>
        <v/>
      </c>
      <c r="BL53" s="357" t="str">
        <f>IF(AND('MAPA DE RIESGOS'!$AP284="Alta",'MAPA DE RIESGOS'!$AR284="Mayor"),CONCATENATE("R",'MAPA DE RIESGOS'!$H284,"C",'MAPA DE RIESGOS'!$AF284),"")</f>
        <v/>
      </c>
      <c r="BM53" s="357" t="str">
        <f>IF(AND('MAPA DE RIESGOS'!$AP285="Alta",'MAPA DE RIESGOS'!$AR285="Mayor"),CONCATENATE("R",'MAPA DE RIESGOS'!$H285,"C",'MAPA DE RIESGOS'!$AF285),"")</f>
        <v/>
      </c>
      <c r="BN53" s="357" t="str">
        <f>IF(AND('MAPA DE RIESGOS'!$AP286="Alta",'MAPA DE RIESGOS'!$AR286="Mayor"),CONCATENATE("R",'MAPA DE RIESGOS'!$H286,"C",'MAPA DE RIESGOS'!$AF286),"")</f>
        <v/>
      </c>
      <c r="BO53" s="357" t="str">
        <f>IF(AND('MAPA DE RIESGOS'!$AP287="Alta",'MAPA DE RIESGOS'!$AR287="Mayor"),CONCATENATE("R",'MAPA DE RIESGOS'!$H287,"C",'MAPA DE RIESGOS'!$AF287),"")</f>
        <v/>
      </c>
      <c r="BP53" s="357" t="str">
        <f>IF(AND('MAPA DE RIESGOS'!$AP288="Alta",'MAPA DE RIESGOS'!$AR288="Mayor"),CONCATENATE("R",'MAPA DE RIESGOS'!$H288,"C",'MAPA DE RIESGOS'!$AF288),"")</f>
        <v/>
      </c>
      <c r="BQ53" s="357" t="str">
        <f>IF(AND('MAPA DE RIESGOS'!$AP289="Alta",'MAPA DE RIESGOS'!$AR289="Mayor"),CONCATENATE("R",'MAPA DE RIESGOS'!$H289,"C",'MAPA DE RIESGOS'!$AF289),"")</f>
        <v/>
      </c>
      <c r="BR53" s="357" t="str">
        <f>IF(AND('MAPA DE RIESGOS'!$AP290="Alta",'MAPA DE RIESGOS'!$AR290="Mayor"),CONCATENATE("R",'MAPA DE RIESGOS'!$H290,"C",'MAPA DE RIESGOS'!$AF290),"")</f>
        <v/>
      </c>
      <c r="BS53" s="357" t="str">
        <f>IF(AND('MAPA DE RIESGOS'!$AP291="Alta",'MAPA DE RIESGOS'!$AR291="Mayor"),CONCATENATE("R",'MAPA DE RIESGOS'!$H291,"C",'MAPA DE RIESGOS'!$AF291),"")</f>
        <v/>
      </c>
      <c r="BT53" s="357" t="str">
        <f>IF(AND('MAPA DE RIESGOS'!$AP292="Alta",'MAPA DE RIESGOS'!$AR292="Mayor"),CONCATENATE("R",'MAPA DE RIESGOS'!$H292,"C",'MAPA DE RIESGOS'!$AF292),"")</f>
        <v/>
      </c>
      <c r="BU53" s="357" t="str">
        <f>IF(AND('MAPA DE RIESGOS'!$AP293="Alta",'MAPA DE RIESGOS'!$AR293="Mayor"),CONCATENATE("R",'MAPA DE RIESGOS'!$H293,"C",'MAPA DE RIESGOS'!$AF293),"")</f>
        <v/>
      </c>
      <c r="BV53" s="357" t="str">
        <f>IF(AND('MAPA DE RIESGOS'!$AP294="Alta",'MAPA DE RIESGOS'!$AR294="Mayor"),CONCATENATE("R",'MAPA DE RIESGOS'!$H294,"C",'MAPA DE RIESGOS'!$AF294),"")</f>
        <v/>
      </c>
      <c r="BW53" s="357" t="str">
        <f>IF(AND('MAPA DE RIESGOS'!$AP295="Alta",'MAPA DE RIESGOS'!$AR295="Mayor"),CONCATENATE("R",'MAPA DE RIESGOS'!$H295,"C",'MAPA DE RIESGOS'!$AF295),"")</f>
        <v/>
      </c>
      <c r="BX53" s="357" t="str">
        <f>IF(AND('MAPA DE RIESGOS'!$AP296="Alta",'MAPA DE RIESGOS'!$AR296="Mayor"),CONCATENATE("R",'MAPA DE RIESGOS'!$H296,"C",'MAPA DE RIESGOS'!$AF296),"")</f>
        <v/>
      </c>
      <c r="BY53" s="357" t="str">
        <f>IF(AND('MAPA DE RIESGOS'!$AP297="Alta",'MAPA DE RIESGOS'!$AR297="Mayor"),CONCATENATE("R",'MAPA DE RIESGOS'!$H297,"C",'MAPA DE RIESGOS'!$AF297),"")</f>
        <v/>
      </c>
      <c r="BZ53" s="357" t="str">
        <f>IF(AND('MAPA DE RIESGOS'!$AP298="Alta",'MAPA DE RIESGOS'!$AR298="Mayor"),CONCATENATE("R",'MAPA DE RIESGOS'!$H298,"C",'MAPA DE RIESGOS'!$AF298),"")</f>
        <v/>
      </c>
      <c r="CA53" s="357" t="str">
        <f>IF(AND('MAPA DE RIESGOS'!$AP299="Alta",'MAPA DE RIESGOS'!$AR299="Mayor"),CONCATENATE("R",'MAPA DE RIESGOS'!$H299,"C",'MAPA DE RIESGOS'!$AF299),"")</f>
        <v/>
      </c>
      <c r="CB53" s="357" t="str">
        <f>IF(AND('MAPA DE RIESGOS'!$AP300="Alta",'MAPA DE RIESGOS'!$AR300="Mayor"),CONCATENATE("R",'MAPA DE RIESGOS'!$H300,"C",'MAPA DE RIESGOS'!$AF300),"")</f>
        <v/>
      </c>
      <c r="CC53" s="358" t="str">
        <f>IF(AND('MAPA DE RIESGOS'!$AP301="Alta",'MAPA DE RIESGOS'!$AR301="Mayor"),CONCATENATE("R",'MAPA DE RIESGOS'!$H301,"C",'MAPA DE RIESGOS'!$AF301),"")</f>
        <v/>
      </c>
      <c r="CD53" s="359" t="str">
        <f>IF(AND('MAPA DE RIESGOS'!$AP284="Alta",'MAPA DE RIESGOS'!$AR284="Catastrófico"),CONCATENATE("R",'MAPA DE RIESGOS'!$H284,"C",'MAPA DE RIESGOS'!$AF284),"")</f>
        <v/>
      </c>
      <c r="CE53" s="359" t="str">
        <f>IF(AND('MAPA DE RIESGOS'!$AP285="Alta",'MAPA DE RIESGOS'!$AR285="Catastrófico"),CONCATENATE("R",'MAPA DE RIESGOS'!$H285,"C",'MAPA DE RIESGOS'!$AF285),"")</f>
        <v/>
      </c>
      <c r="CF53" s="359" t="str">
        <f>IF(AND('MAPA DE RIESGOS'!$AP286="Alta",'MAPA DE RIESGOS'!$AR286="Catastrófico"),CONCATENATE("R",'MAPA DE RIESGOS'!$H286,"C",'MAPA DE RIESGOS'!$AF286),"")</f>
        <v/>
      </c>
      <c r="CG53" s="359" t="str">
        <f>IF(AND('MAPA DE RIESGOS'!$AP287="Alta",'MAPA DE RIESGOS'!$AR287="Catastrófico"),CONCATENATE("R",'MAPA DE RIESGOS'!$H287,"C",'MAPA DE RIESGOS'!$AF287),"")</f>
        <v/>
      </c>
      <c r="CH53" s="359" t="str">
        <f>IF(AND('MAPA DE RIESGOS'!$AP288="Alta",'MAPA DE RIESGOS'!$AR288="Catastrófico"),CONCATENATE("R",'MAPA DE RIESGOS'!$H288,"C",'MAPA DE RIESGOS'!$AF288),"")</f>
        <v/>
      </c>
      <c r="CI53" s="359" t="str">
        <f>IF(AND('MAPA DE RIESGOS'!$AP289="Alta",'MAPA DE RIESGOS'!$AR289="Catastrófico"),CONCATENATE("R",'MAPA DE RIESGOS'!$H289,"C",'MAPA DE RIESGOS'!$AF289),"")</f>
        <v/>
      </c>
      <c r="CJ53" s="359" t="str">
        <f>IF(AND('MAPA DE RIESGOS'!$AP290="Alta",'MAPA DE RIESGOS'!$AR290="Catastrófico"),CONCATENATE("R",'MAPA DE RIESGOS'!$H290,"C",'MAPA DE RIESGOS'!$AF290),"")</f>
        <v/>
      </c>
      <c r="CK53" s="359" t="str">
        <f>IF(AND('MAPA DE RIESGOS'!$AP291="Alta",'MAPA DE RIESGOS'!$AR291="Catastrófico"),CONCATENATE("R",'MAPA DE RIESGOS'!$H291,"C",'MAPA DE RIESGOS'!$AF291),"")</f>
        <v/>
      </c>
      <c r="CL53" s="359" t="str">
        <f>IF(AND('MAPA DE RIESGOS'!$AP292="Alta",'MAPA DE RIESGOS'!$AR292="Catastrófico"),CONCATENATE("R",'MAPA DE RIESGOS'!$H292,"C",'MAPA DE RIESGOS'!$AF292),"")</f>
        <v/>
      </c>
      <c r="CM53" s="359" t="str">
        <f>IF(AND('MAPA DE RIESGOS'!$AP293="Alta",'MAPA DE RIESGOS'!$AR293="Catastrófico"),CONCATENATE("R",'MAPA DE RIESGOS'!$H293,"C",'MAPA DE RIESGOS'!$AF293),"")</f>
        <v/>
      </c>
      <c r="CN53" s="359" t="str">
        <f>IF(AND('MAPA DE RIESGOS'!$AP294="Alta",'MAPA DE RIESGOS'!$AR294="Catastrófico"),CONCATENATE("R",'MAPA DE RIESGOS'!$H294,"C",'MAPA DE RIESGOS'!$AF294),"")</f>
        <v/>
      </c>
      <c r="CO53" s="359" t="str">
        <f>IF(AND('MAPA DE RIESGOS'!$AP295="Alta",'MAPA DE RIESGOS'!$AR295="Catastrófico"),CONCATENATE("R",'MAPA DE RIESGOS'!$H295,"C",'MAPA DE RIESGOS'!$AF295),"")</f>
        <v/>
      </c>
      <c r="CP53" s="359" t="str">
        <f>IF(AND('MAPA DE RIESGOS'!$AP296="Alta",'MAPA DE RIESGOS'!$AR296="Catastrófico"),CONCATENATE("R",'MAPA DE RIESGOS'!$H296,"C",'MAPA DE RIESGOS'!$AF296),"")</f>
        <v/>
      </c>
      <c r="CQ53" s="359" t="str">
        <f>IF(AND('MAPA DE RIESGOS'!$AP297="Alta",'MAPA DE RIESGOS'!$AR297="Catastrófico"),CONCATENATE("R",'MAPA DE RIESGOS'!$H297,"C",'MAPA DE RIESGOS'!$AF297),"")</f>
        <v/>
      </c>
      <c r="CR53" s="359" t="str">
        <f>IF(AND('MAPA DE RIESGOS'!$AP298="Alta",'MAPA DE RIESGOS'!$AR298="Catastrófico"),CONCATENATE("R",'MAPA DE RIESGOS'!$H298,"C",'MAPA DE RIESGOS'!$AF298),"")</f>
        <v/>
      </c>
      <c r="CS53" s="359" t="str">
        <f>IF(AND('MAPA DE RIESGOS'!$AP299="Alta",'MAPA DE RIESGOS'!$AR299="Catastrófico"),CONCATENATE("R",'MAPA DE RIESGOS'!$H299,"C",'MAPA DE RIESGOS'!$AF299),"")</f>
        <v/>
      </c>
      <c r="CT53" s="359" t="str">
        <f>IF(AND('MAPA DE RIESGOS'!$AP300="Alta",'MAPA DE RIESGOS'!$AR300="Catastrófico"),CONCATENATE("R",'MAPA DE RIESGOS'!$H300,"C",'MAPA DE RIESGOS'!$AF300),"")</f>
        <v/>
      </c>
      <c r="CU53" s="360" t="str">
        <f>IF(AND('MAPA DE RIESGOS'!$AP301="Alta",'MAPA DE RIESGOS'!$AR301="Catastrófico"),CONCATENATE("R",'MAPA DE RIESGOS'!$H301,"C",'MAPA DE RIESGOS'!$AF301),"")</f>
        <v/>
      </c>
      <c r="CV53" s="67"/>
      <c r="CW53" s="765"/>
      <c r="CX53" s="766"/>
      <c r="CY53" s="766"/>
      <c r="CZ53" s="766"/>
      <c r="DA53" s="766"/>
      <c r="DB53" s="767"/>
    </row>
    <row r="54" spans="2:106" ht="32.5" customHeight="1">
      <c r="B54" s="770"/>
      <c r="C54" s="770"/>
      <c r="D54" s="771"/>
      <c r="E54" s="741"/>
      <c r="F54" s="742"/>
      <c r="G54" s="742"/>
      <c r="H54" s="742"/>
      <c r="I54" s="742"/>
      <c r="J54" s="369" t="str">
        <f>IF(AND('MAPA DE RIESGOS'!$AP302="Alta",'MAPA DE RIESGOS'!$AR302="Leve"),CONCATENATE("R",'MAPA DE RIESGOS'!$H302,"C",'MAPA DE RIESGOS'!$AF302),"")</f>
        <v/>
      </c>
      <c r="K54" s="370" t="str">
        <f>IF(AND('MAPA DE RIESGOS'!$AP303="Alta",'MAPA DE RIESGOS'!$AR303="Leve"),CONCATENATE("R",'MAPA DE RIESGOS'!$H303,"C",'MAPA DE RIESGOS'!$AF303),"")</f>
        <v/>
      </c>
      <c r="L54" s="370" t="str">
        <f>IF(AND('MAPA DE RIESGOS'!$AP304="Alta",'MAPA DE RIESGOS'!$AR304="Leve"),CONCATENATE("R",'MAPA DE RIESGOS'!$H304,"C",'MAPA DE RIESGOS'!$AF304),"")</f>
        <v/>
      </c>
      <c r="M54" s="370" t="str">
        <f>IF(AND('MAPA DE RIESGOS'!$AP305="Alta",'MAPA DE RIESGOS'!$AR305="Leve"),CONCATENATE("R",'MAPA DE RIESGOS'!$H305,"C",'MAPA DE RIESGOS'!$AF305),"")</f>
        <v/>
      </c>
      <c r="N54" s="370" t="str">
        <f>IF(AND('MAPA DE RIESGOS'!$AP306="Alta",'MAPA DE RIESGOS'!$AR306="Leve"),CONCATENATE("R",'MAPA DE RIESGOS'!$H306,"C",'MAPA DE RIESGOS'!$AF306),"")</f>
        <v/>
      </c>
      <c r="O54" s="370" t="str">
        <f>IF(AND('MAPA DE RIESGOS'!$AP307="Alta",'MAPA DE RIESGOS'!$AR307="Leve"),CONCATENATE("R",'MAPA DE RIESGOS'!$H307,"C",'MAPA DE RIESGOS'!$AF307),"")</f>
        <v/>
      </c>
      <c r="P54" s="370" t="str">
        <f>IF(AND('MAPA DE RIESGOS'!$AP308="Alta",'MAPA DE RIESGOS'!$AR308="Leve"),CONCATENATE("R",'MAPA DE RIESGOS'!$H308,"C",'MAPA DE RIESGOS'!$AF308),"")</f>
        <v/>
      </c>
      <c r="Q54" s="370" t="str">
        <f>IF(AND('MAPA DE RIESGOS'!$AP309="Alta",'MAPA DE RIESGOS'!$AR309="Leve"),CONCATENATE("R",'MAPA DE RIESGOS'!$H309,"C",'MAPA DE RIESGOS'!$AF309),"")</f>
        <v/>
      </c>
      <c r="R54" s="370" t="str">
        <f>IF(AND('MAPA DE RIESGOS'!$AP310="Alta",'MAPA DE RIESGOS'!$AR310="Leve"),CONCATENATE("R",'MAPA DE RIESGOS'!$H310,"C",'MAPA DE RIESGOS'!$AF310),"")</f>
        <v/>
      </c>
      <c r="S54" s="370" t="str">
        <f>IF(AND('MAPA DE RIESGOS'!$AP311="Alta",'MAPA DE RIESGOS'!$AR311="Leve"),CONCATENATE("R",'MAPA DE RIESGOS'!$H311,"C",'MAPA DE RIESGOS'!$AF311),"")</f>
        <v/>
      </c>
      <c r="T54" s="370" t="str">
        <f>IF(AND('MAPA DE RIESGOS'!$AP312="Alta",'MAPA DE RIESGOS'!$AR312="Leve"),CONCATENATE("R",'MAPA DE RIESGOS'!$H312,"C",'MAPA DE RIESGOS'!$AF312),"")</f>
        <v/>
      </c>
      <c r="U54" s="370" t="str">
        <f>IF(AND('MAPA DE RIESGOS'!$AP313="Alta",'MAPA DE RIESGOS'!$AR313="Leve"),CONCATENATE("R",'MAPA DE RIESGOS'!$H313,"C",'MAPA DE RIESGOS'!$AF313),"")</f>
        <v/>
      </c>
      <c r="V54" s="370" t="str">
        <f>IF(AND('MAPA DE RIESGOS'!$AP314="Alta",'MAPA DE RIESGOS'!$AR314="Leve"),CONCATENATE("R",'MAPA DE RIESGOS'!$H314,"C",'MAPA DE RIESGOS'!$AF314),"")</f>
        <v/>
      </c>
      <c r="W54" s="370" t="str">
        <f>IF(AND('MAPA DE RIESGOS'!$AP315="Alta",'MAPA DE RIESGOS'!$AR315="Leve"),CONCATENATE("R",'MAPA DE RIESGOS'!$H315,"C",'MAPA DE RIESGOS'!$AF315),"")</f>
        <v/>
      </c>
      <c r="X54" s="370" t="str">
        <f>IF(AND('MAPA DE RIESGOS'!$AP316="Alta",'MAPA DE RIESGOS'!$AR316="Leve"),CONCATENATE("R",'MAPA DE RIESGOS'!$H316,"C",'MAPA DE RIESGOS'!$AF316),"")</f>
        <v/>
      </c>
      <c r="Y54" s="370" t="str">
        <f>IF(AND('MAPA DE RIESGOS'!$AP317="Alta",'MAPA DE RIESGOS'!$AR317="Leve"),CONCATENATE("R",'MAPA DE RIESGOS'!$H317,"C",'MAPA DE RIESGOS'!$AF317),"")</f>
        <v/>
      </c>
      <c r="Z54" s="370" t="str">
        <f>IF(AND('MAPA DE RIESGOS'!$AP318="Alta",'MAPA DE RIESGOS'!$AR318="Leve"),CONCATENATE("R",'MAPA DE RIESGOS'!$H318,"C",'MAPA DE RIESGOS'!$AF318),"")</f>
        <v/>
      </c>
      <c r="AA54" s="370" t="str">
        <f>IF(AND('MAPA DE RIESGOS'!$AP319="Alta",'MAPA DE RIESGOS'!$AR319="Leve"),CONCATENATE("R",'MAPA DE RIESGOS'!$H319,"C",'MAPA DE RIESGOS'!$AF319),"")</f>
        <v/>
      </c>
      <c r="AB54" s="369" t="str">
        <f>IF(AND('MAPA DE RIESGOS'!$AP302="Alta",'MAPA DE RIESGOS'!$AR302="Menor"),CONCATENATE("R",'MAPA DE RIESGOS'!$H302,"C",'MAPA DE RIESGOS'!$AF302),"")</f>
        <v/>
      </c>
      <c r="AC54" s="370" t="str">
        <f>IF(AND('MAPA DE RIESGOS'!$AP303="Alta",'MAPA DE RIESGOS'!$AR303="Menor"),CONCATENATE("R",'MAPA DE RIESGOS'!$H303,"C",'MAPA DE RIESGOS'!$AF303),"")</f>
        <v/>
      </c>
      <c r="AD54" s="370" t="str">
        <f>IF(AND('MAPA DE RIESGOS'!$AP304="Alta",'MAPA DE RIESGOS'!$AR304="Menor"),CONCATENATE("R",'MAPA DE RIESGOS'!$H304,"C",'MAPA DE RIESGOS'!$AF304),"")</f>
        <v/>
      </c>
      <c r="AE54" s="370" t="str">
        <f>IF(AND('MAPA DE RIESGOS'!$AP305="Alta",'MAPA DE RIESGOS'!$AR305="Menor"),CONCATENATE("R",'MAPA DE RIESGOS'!$H305,"C",'MAPA DE RIESGOS'!$AF305),"")</f>
        <v/>
      </c>
      <c r="AF54" s="370" t="str">
        <f>IF(AND('MAPA DE RIESGOS'!$AP306="Alta",'MAPA DE RIESGOS'!$AR306="Menor"),CONCATENATE("R",'MAPA DE RIESGOS'!$H306,"C",'MAPA DE RIESGOS'!$AF306),"")</f>
        <v/>
      </c>
      <c r="AG54" s="370" t="str">
        <f>IF(AND('MAPA DE RIESGOS'!$AP307="Alta",'MAPA DE RIESGOS'!$AR307="Menor"),CONCATENATE("R",'MAPA DE RIESGOS'!$H307,"C",'MAPA DE RIESGOS'!$AF307),"")</f>
        <v/>
      </c>
      <c r="AH54" s="370" t="str">
        <f>IF(AND('MAPA DE RIESGOS'!$AP308="Alta",'MAPA DE RIESGOS'!$AR308="Menor"),CONCATENATE("R",'MAPA DE RIESGOS'!$H308,"C",'MAPA DE RIESGOS'!$AF308),"")</f>
        <v/>
      </c>
      <c r="AI54" s="370" t="str">
        <f>IF(AND('MAPA DE RIESGOS'!$AP309="Alta",'MAPA DE RIESGOS'!$AR309="Menor"),CONCATENATE("R",'MAPA DE RIESGOS'!$H309,"C",'MAPA DE RIESGOS'!$AF309),"")</f>
        <v/>
      </c>
      <c r="AJ54" s="370" t="str">
        <f>IF(AND('MAPA DE RIESGOS'!$AP310="Alta",'MAPA DE RIESGOS'!$AR310="Menor"),CONCATENATE("R",'MAPA DE RIESGOS'!$H310,"C",'MAPA DE RIESGOS'!$AF310),"")</f>
        <v/>
      </c>
      <c r="AK54" s="370" t="str">
        <f>IF(AND('MAPA DE RIESGOS'!$AP311="Alta",'MAPA DE RIESGOS'!$AR311="Menor"),CONCATENATE("R",'MAPA DE RIESGOS'!$H311,"C",'MAPA DE RIESGOS'!$AF311),"")</f>
        <v/>
      </c>
      <c r="AL54" s="370" t="str">
        <f>IF(AND('MAPA DE RIESGOS'!$AP312="Alta",'MAPA DE RIESGOS'!$AR312="Menor"),CONCATENATE("R",'MAPA DE RIESGOS'!$H312,"C",'MAPA DE RIESGOS'!$AF312),"")</f>
        <v/>
      </c>
      <c r="AM54" s="370" t="str">
        <f>IF(AND('MAPA DE RIESGOS'!$AP313="Alta",'MAPA DE RIESGOS'!$AR313="Menor"),CONCATENATE("R",'MAPA DE RIESGOS'!$H313,"C",'MAPA DE RIESGOS'!$AF313),"")</f>
        <v/>
      </c>
      <c r="AN54" s="370" t="str">
        <f>IF(AND('MAPA DE RIESGOS'!$AP314="Alta",'MAPA DE RIESGOS'!$AR314="Menor"),CONCATENATE("R",'MAPA DE RIESGOS'!$H314,"C",'MAPA DE RIESGOS'!$AF314),"")</f>
        <v/>
      </c>
      <c r="AO54" s="370" t="str">
        <f>IF(AND('MAPA DE RIESGOS'!$AP315="Alta",'MAPA DE RIESGOS'!$AR315="Menor"),CONCATENATE("R",'MAPA DE RIESGOS'!$H315,"C",'MAPA DE RIESGOS'!$AF315),"")</f>
        <v/>
      </c>
      <c r="AP54" s="370" t="str">
        <f>IF(AND('MAPA DE RIESGOS'!$AP316="Alta",'MAPA DE RIESGOS'!$AR316="Menor"),CONCATENATE("R",'MAPA DE RIESGOS'!$H316,"C",'MAPA DE RIESGOS'!$AF316),"")</f>
        <v/>
      </c>
      <c r="AQ54" s="370" t="str">
        <f>IF(AND('MAPA DE RIESGOS'!$AP317="Alta",'MAPA DE RIESGOS'!$AR317="Menor"),CONCATENATE("R",'MAPA DE RIESGOS'!$H317,"C",'MAPA DE RIESGOS'!$AF317),"")</f>
        <v/>
      </c>
      <c r="AR54" s="370" t="str">
        <f>IF(AND('MAPA DE RIESGOS'!$AP318="Alta",'MAPA DE RIESGOS'!$AR318="Menor"),CONCATENATE("R",'MAPA DE RIESGOS'!$H318,"C",'MAPA DE RIESGOS'!$AF318),"")</f>
        <v/>
      </c>
      <c r="AS54" s="371" t="str">
        <f>IF(AND('MAPA DE RIESGOS'!$AP319="Alta",'MAPA DE RIESGOS'!$AR319="Menor"),CONCATENATE("R",'MAPA DE RIESGOS'!$H319,"C",'MAPA DE RIESGOS'!$AF319),"")</f>
        <v/>
      </c>
      <c r="AT54" s="357" t="str">
        <f>IF(AND('MAPA DE RIESGOS'!$AP302="Alta",'MAPA DE RIESGOS'!$AR302="Moderado"),CONCATENATE("R",'MAPA DE RIESGOS'!$H302,"C",'MAPA DE RIESGOS'!$AF302),"")</f>
        <v/>
      </c>
      <c r="AU54" s="357" t="str">
        <f>IF(AND('MAPA DE RIESGOS'!$AP303="Alta",'MAPA DE RIESGOS'!$AR303="Moderado"),CONCATENATE("R",'MAPA DE RIESGOS'!$H303,"C",'MAPA DE RIESGOS'!$AF303),"")</f>
        <v/>
      </c>
      <c r="AV54" s="357" t="str">
        <f>IF(AND('MAPA DE RIESGOS'!$AP304="Alta",'MAPA DE RIESGOS'!$AR304="Moderado"),CONCATENATE("R",'MAPA DE RIESGOS'!$H304,"C",'MAPA DE RIESGOS'!$AF304),"")</f>
        <v/>
      </c>
      <c r="AW54" s="357" t="str">
        <f>IF(AND('MAPA DE RIESGOS'!$AP305="Alta",'MAPA DE RIESGOS'!$AR305="Moderado"),CONCATENATE("R",'MAPA DE RIESGOS'!$H305,"C",'MAPA DE RIESGOS'!$AF305),"")</f>
        <v/>
      </c>
      <c r="AX54" s="357" t="str">
        <f>IF(AND('MAPA DE RIESGOS'!$AP306="Alta",'MAPA DE RIESGOS'!$AR306="Moderado"),CONCATENATE("R",'MAPA DE RIESGOS'!$H306,"C",'MAPA DE RIESGOS'!$AF306),"")</f>
        <v/>
      </c>
      <c r="AY54" s="357" t="str">
        <f>IF(AND('MAPA DE RIESGOS'!$AP307="Alta",'MAPA DE RIESGOS'!$AR307="Moderado"),CONCATENATE("R",'MAPA DE RIESGOS'!$H307,"C",'MAPA DE RIESGOS'!$AF307),"")</f>
        <v/>
      </c>
      <c r="AZ54" s="357" t="str">
        <f>IF(AND('MAPA DE RIESGOS'!$AP308="Alta",'MAPA DE RIESGOS'!$AR308="Moderado"),CONCATENATE("R",'MAPA DE RIESGOS'!$H308,"C",'MAPA DE RIESGOS'!$AF308),"")</f>
        <v/>
      </c>
      <c r="BA54" s="357" t="str">
        <f>IF(AND('MAPA DE RIESGOS'!$AP309="Alta",'MAPA DE RIESGOS'!$AR309="Moderado"),CONCATENATE("R",'MAPA DE RIESGOS'!$H309,"C",'MAPA DE RIESGOS'!$AF309),"")</f>
        <v/>
      </c>
      <c r="BB54" s="357" t="str">
        <f>IF(AND('MAPA DE RIESGOS'!$AP310="Alta",'MAPA DE RIESGOS'!$AR310="Moderado"),CONCATENATE("R",'MAPA DE RIESGOS'!$H310,"C",'MAPA DE RIESGOS'!$AF310),"")</f>
        <v/>
      </c>
      <c r="BC54" s="357" t="str">
        <f>IF(AND('MAPA DE RIESGOS'!$AP311="Alta",'MAPA DE RIESGOS'!$AR311="Moderado"),CONCATENATE("R",'MAPA DE RIESGOS'!$H311,"C",'MAPA DE RIESGOS'!$AF311),"")</f>
        <v/>
      </c>
      <c r="BD54" s="357" t="str">
        <f>IF(AND('MAPA DE RIESGOS'!$AP312="Alta",'MAPA DE RIESGOS'!$AR312="Moderado"),CONCATENATE("R",'MAPA DE RIESGOS'!$H312,"C",'MAPA DE RIESGOS'!$AF312),"")</f>
        <v/>
      </c>
      <c r="BE54" s="357" t="str">
        <f>IF(AND('MAPA DE RIESGOS'!$AP313="Alta",'MAPA DE RIESGOS'!$AR313="Moderado"),CONCATENATE("R",'MAPA DE RIESGOS'!$H313,"C",'MAPA DE RIESGOS'!$AF313),"")</f>
        <v/>
      </c>
      <c r="BF54" s="357" t="str">
        <f>IF(AND('MAPA DE RIESGOS'!$AP314="Alta",'MAPA DE RIESGOS'!$AR314="Moderado"),CONCATENATE("R",'MAPA DE RIESGOS'!$H314,"C",'MAPA DE RIESGOS'!$AF314),"")</f>
        <v/>
      </c>
      <c r="BG54" s="357" t="str">
        <f>IF(AND('MAPA DE RIESGOS'!$AP315="Alta",'MAPA DE RIESGOS'!$AR315="Moderado"),CONCATENATE("R",'MAPA DE RIESGOS'!$H315,"C",'MAPA DE RIESGOS'!$AF315),"")</f>
        <v/>
      </c>
      <c r="BH54" s="357" t="str">
        <f>IF(AND('MAPA DE RIESGOS'!$AP316="Alta",'MAPA DE RIESGOS'!$AR316="Moderado"),CONCATENATE("R",'MAPA DE RIESGOS'!$H316,"C",'MAPA DE RIESGOS'!$AF316),"")</f>
        <v/>
      </c>
      <c r="BI54" s="357" t="str">
        <f>IF(AND('MAPA DE RIESGOS'!$AP317="Alta",'MAPA DE RIESGOS'!$AR317="Moderado"),CONCATENATE("R",'MAPA DE RIESGOS'!$H317,"C",'MAPA DE RIESGOS'!$AF317),"")</f>
        <v/>
      </c>
      <c r="BJ54" s="357" t="str">
        <f>IF(AND('MAPA DE RIESGOS'!$AP318="Alta",'MAPA DE RIESGOS'!$AR318="Moderado"),CONCATENATE("R",'MAPA DE RIESGOS'!$H318,"C",'MAPA DE RIESGOS'!$AF318),"")</f>
        <v/>
      </c>
      <c r="BK54" s="358" t="str">
        <f>IF(AND('MAPA DE RIESGOS'!$AP319="Alta",'MAPA DE RIESGOS'!$AR319="Moderado"),CONCATENATE("R",'MAPA DE RIESGOS'!$H319,"C",'MAPA DE RIESGOS'!$AF319),"")</f>
        <v/>
      </c>
      <c r="BL54" s="357" t="str">
        <f>IF(AND('MAPA DE RIESGOS'!$AP302="Alta",'MAPA DE RIESGOS'!$AR302="Mayor"),CONCATENATE("R",'MAPA DE RIESGOS'!$H302,"C",'MAPA DE RIESGOS'!$AF302),"")</f>
        <v/>
      </c>
      <c r="BM54" s="357" t="str">
        <f>IF(AND('MAPA DE RIESGOS'!$AP303="Alta",'MAPA DE RIESGOS'!$AR303="Mayor"),CONCATENATE("R",'MAPA DE RIESGOS'!$H303,"C",'MAPA DE RIESGOS'!$AF303),"")</f>
        <v/>
      </c>
      <c r="BN54" s="357" t="str">
        <f>IF(AND('MAPA DE RIESGOS'!$AP304="Alta",'MAPA DE RIESGOS'!$AR304="Mayor"),CONCATENATE("R",'MAPA DE RIESGOS'!$H304,"C",'MAPA DE RIESGOS'!$AF304),"")</f>
        <v/>
      </c>
      <c r="BO54" s="357" t="str">
        <f>IF(AND('MAPA DE RIESGOS'!$AP305="Alta",'MAPA DE RIESGOS'!$AR305="Mayor"),CONCATENATE("R",'MAPA DE RIESGOS'!$H305,"C",'MAPA DE RIESGOS'!$AF305),"")</f>
        <v/>
      </c>
      <c r="BP54" s="357" t="str">
        <f>IF(AND('MAPA DE RIESGOS'!$AP306="Alta",'MAPA DE RIESGOS'!$AR306="Mayor"),CONCATENATE("R",'MAPA DE RIESGOS'!$H306,"C",'MAPA DE RIESGOS'!$AF306),"")</f>
        <v/>
      </c>
      <c r="BQ54" s="357" t="str">
        <f>IF(AND('MAPA DE RIESGOS'!$AP307="Alta",'MAPA DE RIESGOS'!$AR307="Mayor"),CONCATENATE("R",'MAPA DE RIESGOS'!$H307,"C",'MAPA DE RIESGOS'!$AF307),"")</f>
        <v/>
      </c>
      <c r="BR54" s="357" t="str">
        <f>IF(AND('MAPA DE RIESGOS'!$AP308="Alta",'MAPA DE RIESGOS'!$AR308="Mayor"),CONCATENATE("R",'MAPA DE RIESGOS'!$H308,"C",'MAPA DE RIESGOS'!$AF308),"")</f>
        <v/>
      </c>
      <c r="BS54" s="357" t="str">
        <f>IF(AND('MAPA DE RIESGOS'!$AP309="Alta",'MAPA DE RIESGOS'!$AR309="Mayor"),CONCATENATE("R",'MAPA DE RIESGOS'!$H309,"C",'MAPA DE RIESGOS'!$AF309),"")</f>
        <v/>
      </c>
      <c r="BT54" s="357" t="str">
        <f>IF(AND('MAPA DE RIESGOS'!$AP310="Alta",'MAPA DE RIESGOS'!$AR310="Mayor"),CONCATENATE("R",'MAPA DE RIESGOS'!$H310,"C",'MAPA DE RIESGOS'!$AF310),"")</f>
        <v/>
      </c>
      <c r="BU54" s="357" t="str">
        <f>IF(AND('MAPA DE RIESGOS'!$AP311="Alta",'MAPA DE RIESGOS'!$AR311="Mayor"),CONCATENATE("R",'MAPA DE RIESGOS'!$H311,"C",'MAPA DE RIESGOS'!$AF311),"")</f>
        <v/>
      </c>
      <c r="BV54" s="357" t="str">
        <f>IF(AND('MAPA DE RIESGOS'!$AP312="Alta",'MAPA DE RIESGOS'!$AR312="Mayor"),CONCATENATE("R",'MAPA DE RIESGOS'!$H312,"C",'MAPA DE RIESGOS'!$AF312),"")</f>
        <v/>
      </c>
      <c r="BW54" s="357" t="str">
        <f>IF(AND('MAPA DE RIESGOS'!$AP313="Alta",'MAPA DE RIESGOS'!$AR313="Mayor"),CONCATENATE("R",'MAPA DE RIESGOS'!$H313,"C",'MAPA DE RIESGOS'!$AF313),"")</f>
        <v/>
      </c>
      <c r="BX54" s="357" t="str">
        <f>IF(AND('MAPA DE RIESGOS'!$AP314="Alta",'MAPA DE RIESGOS'!$AR314="Mayor"),CONCATENATE("R",'MAPA DE RIESGOS'!$H314,"C",'MAPA DE RIESGOS'!$AF314),"")</f>
        <v/>
      </c>
      <c r="BY54" s="357" t="str">
        <f>IF(AND('MAPA DE RIESGOS'!$AP315="Alta",'MAPA DE RIESGOS'!$AR315="Mayor"),CONCATENATE("R",'MAPA DE RIESGOS'!$H315,"C",'MAPA DE RIESGOS'!$AF315),"")</f>
        <v/>
      </c>
      <c r="BZ54" s="357" t="str">
        <f>IF(AND('MAPA DE RIESGOS'!$AP316="Alta",'MAPA DE RIESGOS'!$AR316="Mayor"),CONCATENATE("R",'MAPA DE RIESGOS'!$H316,"C",'MAPA DE RIESGOS'!$AF316),"")</f>
        <v/>
      </c>
      <c r="CA54" s="357" t="str">
        <f>IF(AND('MAPA DE RIESGOS'!$AP317="Alta",'MAPA DE RIESGOS'!$AR317="Mayor"),CONCATENATE("R",'MAPA DE RIESGOS'!$H317,"C",'MAPA DE RIESGOS'!$AF317),"")</f>
        <v/>
      </c>
      <c r="CB54" s="357" t="str">
        <f>IF(AND('MAPA DE RIESGOS'!$AP318="Alta",'MAPA DE RIESGOS'!$AR318="Mayor"),CONCATENATE("R",'MAPA DE RIESGOS'!$H318,"C",'MAPA DE RIESGOS'!$AF318),"")</f>
        <v/>
      </c>
      <c r="CC54" s="358" t="str">
        <f>IF(AND('MAPA DE RIESGOS'!$AP319="Alta",'MAPA DE RIESGOS'!$AR319="Mayor"),CONCATENATE("R",'MAPA DE RIESGOS'!$H319,"C",'MAPA DE RIESGOS'!$AF319),"")</f>
        <v/>
      </c>
      <c r="CD54" s="359" t="str">
        <f>IF(AND('MAPA DE RIESGOS'!$AP302="Alta",'MAPA DE RIESGOS'!$AR302="Catastrófico"),CONCATENATE("R",'MAPA DE RIESGOS'!$H302,"C",'MAPA DE RIESGOS'!$AF302),"")</f>
        <v/>
      </c>
      <c r="CE54" s="359" t="str">
        <f>IF(AND('MAPA DE RIESGOS'!$AP303="Alta",'MAPA DE RIESGOS'!$AR303="Catastrófico"),CONCATENATE("R",'MAPA DE RIESGOS'!$H303,"C",'MAPA DE RIESGOS'!$AF303),"")</f>
        <v/>
      </c>
      <c r="CF54" s="359" t="str">
        <f>IF(AND('MAPA DE RIESGOS'!$AP304="Alta",'MAPA DE RIESGOS'!$AR304="Catastrófico"),CONCATENATE("R",'MAPA DE RIESGOS'!$H304,"C",'MAPA DE RIESGOS'!$AF304),"")</f>
        <v/>
      </c>
      <c r="CG54" s="359" t="str">
        <f>IF(AND('MAPA DE RIESGOS'!$AP305="Alta",'MAPA DE RIESGOS'!$AR305="Catastrófico"),CONCATENATE("R",'MAPA DE RIESGOS'!$H305,"C",'MAPA DE RIESGOS'!$AF305),"")</f>
        <v/>
      </c>
      <c r="CH54" s="359" t="str">
        <f>IF(AND('MAPA DE RIESGOS'!$AP306="Alta",'MAPA DE RIESGOS'!$AR306="Catastrófico"),CONCATENATE("R",'MAPA DE RIESGOS'!$H306,"C",'MAPA DE RIESGOS'!$AF306),"")</f>
        <v/>
      </c>
      <c r="CI54" s="359" t="str">
        <f>IF(AND('MAPA DE RIESGOS'!$AP307="Alta",'MAPA DE RIESGOS'!$AR307="Catastrófico"),CONCATENATE("R",'MAPA DE RIESGOS'!$H307,"C",'MAPA DE RIESGOS'!$AF307),"")</f>
        <v/>
      </c>
      <c r="CJ54" s="359" t="str">
        <f>IF(AND('MAPA DE RIESGOS'!$AP308="Alta",'MAPA DE RIESGOS'!$AR308="Catastrófico"),CONCATENATE("R",'MAPA DE RIESGOS'!$H308,"C",'MAPA DE RIESGOS'!$AF308),"")</f>
        <v/>
      </c>
      <c r="CK54" s="359" t="str">
        <f>IF(AND('MAPA DE RIESGOS'!$AP309="Alta",'MAPA DE RIESGOS'!$AR309="Catastrófico"),CONCATENATE("R",'MAPA DE RIESGOS'!$H309,"C",'MAPA DE RIESGOS'!$AF309),"")</f>
        <v/>
      </c>
      <c r="CL54" s="359" t="str">
        <f>IF(AND('MAPA DE RIESGOS'!$AP310="Alta",'MAPA DE RIESGOS'!$AR310="Catastrófico"),CONCATENATE("R",'MAPA DE RIESGOS'!$H310,"C",'MAPA DE RIESGOS'!$AF310),"")</f>
        <v/>
      </c>
      <c r="CM54" s="359" t="str">
        <f>IF(AND('MAPA DE RIESGOS'!$AP311="Alta",'MAPA DE RIESGOS'!$AR311="Catastrófico"),CONCATENATE("R",'MAPA DE RIESGOS'!$H311,"C",'MAPA DE RIESGOS'!$AF311),"")</f>
        <v/>
      </c>
      <c r="CN54" s="359" t="str">
        <f>IF(AND('MAPA DE RIESGOS'!$AP312="Alta",'MAPA DE RIESGOS'!$AR312="Catastrófico"),CONCATENATE("R",'MAPA DE RIESGOS'!$H312,"C",'MAPA DE RIESGOS'!$AF312),"")</f>
        <v/>
      </c>
      <c r="CO54" s="359" t="str">
        <f>IF(AND('MAPA DE RIESGOS'!$AP313="Alta",'MAPA DE RIESGOS'!$AR313="Catastrófico"),CONCATENATE("R",'MAPA DE RIESGOS'!$H313,"C",'MAPA DE RIESGOS'!$AF313),"")</f>
        <v/>
      </c>
      <c r="CP54" s="359" t="str">
        <f>IF(AND('MAPA DE RIESGOS'!$AP314="Alta",'MAPA DE RIESGOS'!$AR314="Catastrófico"),CONCATENATE("R",'MAPA DE RIESGOS'!$H314,"C",'MAPA DE RIESGOS'!$AF314),"")</f>
        <v/>
      </c>
      <c r="CQ54" s="359" t="str">
        <f>IF(AND('MAPA DE RIESGOS'!$AP315="Alta",'MAPA DE RIESGOS'!$AR315="Catastrófico"),CONCATENATE("R",'MAPA DE RIESGOS'!$H315,"C",'MAPA DE RIESGOS'!$AF315),"")</f>
        <v/>
      </c>
      <c r="CR54" s="359" t="str">
        <f>IF(AND('MAPA DE RIESGOS'!$AP316="Alta",'MAPA DE RIESGOS'!$AR316="Catastrófico"),CONCATENATE("R",'MAPA DE RIESGOS'!$H316,"C",'MAPA DE RIESGOS'!$AF316),"")</f>
        <v/>
      </c>
      <c r="CS54" s="359" t="str">
        <f>IF(AND('MAPA DE RIESGOS'!$AP317="Alta",'MAPA DE RIESGOS'!$AR317="Catastrófico"),CONCATENATE("R",'MAPA DE RIESGOS'!$H317,"C",'MAPA DE RIESGOS'!$AF317),"")</f>
        <v/>
      </c>
      <c r="CT54" s="359" t="str">
        <f>IF(AND('MAPA DE RIESGOS'!$AP318="Alta",'MAPA DE RIESGOS'!$AR318="Catastrófico"),CONCATENATE("R",'MAPA DE RIESGOS'!$H318,"C",'MAPA DE RIESGOS'!$AF318),"")</f>
        <v/>
      </c>
      <c r="CU54" s="360" t="str">
        <f>IF(AND('MAPA DE RIESGOS'!$AP319="Alta",'MAPA DE RIESGOS'!$AR319="Catastrófico"),CONCATENATE("R",'MAPA DE RIESGOS'!$H319,"C",'MAPA DE RIESGOS'!$AF319),"")</f>
        <v/>
      </c>
      <c r="CV54" s="67"/>
      <c r="CW54" s="765"/>
      <c r="CX54" s="766"/>
      <c r="CY54" s="766"/>
      <c r="CZ54" s="766"/>
      <c r="DA54" s="766"/>
      <c r="DB54" s="767"/>
    </row>
    <row r="55" spans="2:106" ht="32.5" customHeight="1">
      <c r="B55" s="770"/>
      <c r="C55" s="770"/>
      <c r="D55" s="771"/>
      <c r="E55" s="741"/>
      <c r="F55" s="742"/>
      <c r="G55" s="742"/>
      <c r="H55" s="742"/>
      <c r="I55" s="742"/>
      <c r="J55" s="369" t="str">
        <f>IF(AND('MAPA DE RIESGOS'!$AP320="Alta",'MAPA DE RIESGOS'!$AR320="Leve"),CONCATENATE("R",'MAPA DE RIESGOS'!$H320,"C",'MAPA DE RIESGOS'!$AF320),"")</f>
        <v/>
      </c>
      <c r="K55" s="370" t="str">
        <f>IF(AND('MAPA DE RIESGOS'!$AP321="Alta",'MAPA DE RIESGOS'!$AR321="Leve"),CONCATENATE("R",'MAPA DE RIESGOS'!$H321,"C",'MAPA DE RIESGOS'!$AF321),"")</f>
        <v/>
      </c>
      <c r="L55" s="370" t="str">
        <f>IF(AND('MAPA DE RIESGOS'!$AP322="Alta",'MAPA DE RIESGOS'!$AR322="Leve"),CONCATENATE("R",'MAPA DE RIESGOS'!$H322,"C",'MAPA DE RIESGOS'!$AF322),"")</f>
        <v/>
      </c>
      <c r="M55" s="370" t="str">
        <f>IF(AND('MAPA DE RIESGOS'!$AP323="Alta",'MAPA DE RIESGOS'!$AR323="Leve"),CONCATENATE("R",'MAPA DE RIESGOS'!$H323,"C",'MAPA DE RIESGOS'!$AF323),"")</f>
        <v/>
      </c>
      <c r="N55" s="370" t="str">
        <f>IF(AND('MAPA DE RIESGOS'!$AP324="Alta",'MAPA DE RIESGOS'!$AR324="Leve"),CONCATENATE("R",'MAPA DE RIESGOS'!$H324,"C",'MAPA DE RIESGOS'!$AF324),"")</f>
        <v/>
      </c>
      <c r="O55" s="370" t="str">
        <f>IF(AND('MAPA DE RIESGOS'!$AP325="Alta",'MAPA DE RIESGOS'!$AR325="Leve"),CONCATENATE("R",'MAPA DE RIESGOS'!$H325,"C",'MAPA DE RIESGOS'!$AF325),"")</f>
        <v/>
      </c>
      <c r="P55" s="370" t="str">
        <f>IF(AND('MAPA DE RIESGOS'!$AP326="Alta",'MAPA DE RIESGOS'!$AR326="Leve"),CONCATENATE("R",'MAPA DE RIESGOS'!$H326,"C",'MAPA DE RIESGOS'!$AF326),"")</f>
        <v/>
      </c>
      <c r="Q55" s="370" t="str">
        <f>IF(AND('MAPA DE RIESGOS'!$AP327="Alta",'MAPA DE RIESGOS'!$AR327="Leve"),CONCATENATE("R",'MAPA DE RIESGOS'!$H327,"C",'MAPA DE RIESGOS'!$AF327),"")</f>
        <v/>
      </c>
      <c r="R55" s="370" t="str">
        <f>IF(AND('MAPA DE RIESGOS'!$AP328="Alta",'MAPA DE RIESGOS'!$AR328="Leve"),CONCATENATE("R",'MAPA DE RIESGOS'!$H328,"C",'MAPA DE RIESGOS'!$AF328),"")</f>
        <v/>
      </c>
      <c r="S55" s="370" t="str">
        <f>IF(AND('MAPA DE RIESGOS'!$AP329="Alta",'MAPA DE RIESGOS'!$AR329="Leve"),CONCATENATE("R",'MAPA DE RIESGOS'!$H329,"C",'MAPA DE RIESGOS'!$AF329),"")</f>
        <v/>
      </c>
      <c r="T55" s="370" t="str">
        <f>IF(AND('MAPA DE RIESGOS'!$AP330="Alta",'MAPA DE RIESGOS'!$AR330="Leve"),CONCATENATE("R",'MAPA DE RIESGOS'!$H330,"C",'MAPA DE RIESGOS'!$AF330),"")</f>
        <v/>
      </c>
      <c r="U55" s="370" t="str">
        <f>IF(AND('MAPA DE RIESGOS'!$AP331="Alta",'MAPA DE RIESGOS'!$AR331="Leve"),CONCATENATE("R",'MAPA DE RIESGOS'!$H331,"C",'MAPA DE RIESGOS'!$AF331),"")</f>
        <v/>
      </c>
      <c r="V55" s="370" t="str">
        <f>IF(AND('MAPA DE RIESGOS'!$AP332="Alta",'MAPA DE RIESGOS'!$AR332="Leve"),CONCATENATE("R",'MAPA DE RIESGOS'!$H332,"C",'MAPA DE RIESGOS'!$AF332),"")</f>
        <v/>
      </c>
      <c r="W55" s="370" t="str">
        <f>IF(AND('MAPA DE RIESGOS'!$AP333="Alta",'MAPA DE RIESGOS'!$AR333="Leve"),CONCATENATE("R",'MAPA DE RIESGOS'!$H333,"C",'MAPA DE RIESGOS'!$AF333),"")</f>
        <v/>
      </c>
      <c r="X55" s="370" t="str">
        <f>IF(AND('MAPA DE RIESGOS'!$AP334="Alta",'MAPA DE RIESGOS'!$AR334="Leve"),CONCATENATE("R",'MAPA DE RIESGOS'!$H334,"C",'MAPA DE RIESGOS'!$AF334),"")</f>
        <v/>
      </c>
      <c r="Y55" s="370" t="str">
        <f>IF(AND('MAPA DE RIESGOS'!$AP335="Alta",'MAPA DE RIESGOS'!$AR335="Leve"),CONCATENATE("R",'MAPA DE RIESGOS'!$H335,"C",'MAPA DE RIESGOS'!$AF335),"")</f>
        <v/>
      </c>
      <c r="Z55" s="370" t="str">
        <f>IF(AND('MAPA DE RIESGOS'!$AP336="Alta",'MAPA DE RIESGOS'!$AR336="Leve"),CONCATENATE("R",'MAPA DE RIESGOS'!$H336,"C",'MAPA DE RIESGOS'!$AF336),"")</f>
        <v/>
      </c>
      <c r="AA55" s="370" t="str">
        <f>IF(AND('MAPA DE RIESGOS'!$AP337="Alta",'MAPA DE RIESGOS'!$AR337="Leve"),CONCATENATE("R",'MAPA DE RIESGOS'!$H337,"C",'MAPA DE RIESGOS'!$AF337),"")</f>
        <v/>
      </c>
      <c r="AB55" s="369" t="str">
        <f>IF(AND('MAPA DE RIESGOS'!$AP320="Alta",'MAPA DE RIESGOS'!$AR320="Menor"),CONCATENATE("R",'MAPA DE RIESGOS'!$H320,"C",'MAPA DE RIESGOS'!$AF320),"")</f>
        <v/>
      </c>
      <c r="AC55" s="370" t="str">
        <f>IF(AND('MAPA DE RIESGOS'!$AP321="Alta",'MAPA DE RIESGOS'!$AR321="Menor"),CONCATENATE("R",'MAPA DE RIESGOS'!$H321,"C",'MAPA DE RIESGOS'!$AF321),"")</f>
        <v/>
      </c>
      <c r="AD55" s="370" t="str">
        <f>IF(AND('MAPA DE RIESGOS'!$AP322="Alta",'MAPA DE RIESGOS'!$AR322="Menor"),CONCATENATE("R",'MAPA DE RIESGOS'!$H322,"C",'MAPA DE RIESGOS'!$AF322),"")</f>
        <v/>
      </c>
      <c r="AE55" s="370" t="str">
        <f>IF(AND('MAPA DE RIESGOS'!$AP323="Alta",'MAPA DE RIESGOS'!$AR323="Menor"),CONCATENATE("R",'MAPA DE RIESGOS'!$H323,"C",'MAPA DE RIESGOS'!$AF323),"")</f>
        <v/>
      </c>
      <c r="AF55" s="370" t="str">
        <f>IF(AND('MAPA DE RIESGOS'!$AP324="Alta",'MAPA DE RIESGOS'!$AR324="Menor"),CONCATENATE("R",'MAPA DE RIESGOS'!$H324,"C",'MAPA DE RIESGOS'!$AF324),"")</f>
        <v/>
      </c>
      <c r="AG55" s="370" t="str">
        <f>IF(AND('MAPA DE RIESGOS'!$AP325="Alta",'MAPA DE RIESGOS'!$AR325="Menor"),CONCATENATE("R",'MAPA DE RIESGOS'!$H325,"C",'MAPA DE RIESGOS'!$AF325),"")</f>
        <v/>
      </c>
      <c r="AH55" s="370" t="str">
        <f>IF(AND('MAPA DE RIESGOS'!$AP326="Alta",'MAPA DE RIESGOS'!$AR326="Menor"),CONCATENATE("R",'MAPA DE RIESGOS'!$H326,"C",'MAPA DE RIESGOS'!$AF326),"")</f>
        <v/>
      </c>
      <c r="AI55" s="370" t="str">
        <f>IF(AND('MAPA DE RIESGOS'!$AP327="Alta",'MAPA DE RIESGOS'!$AR327="Menor"),CONCATENATE("R",'MAPA DE RIESGOS'!$H327,"C",'MAPA DE RIESGOS'!$AF327),"")</f>
        <v/>
      </c>
      <c r="AJ55" s="370" t="str">
        <f>IF(AND('MAPA DE RIESGOS'!$AP328="Alta",'MAPA DE RIESGOS'!$AR328="Menor"),CONCATENATE("R",'MAPA DE RIESGOS'!$H328,"C",'MAPA DE RIESGOS'!$AF328),"")</f>
        <v/>
      </c>
      <c r="AK55" s="370" t="str">
        <f>IF(AND('MAPA DE RIESGOS'!$AP329="Alta",'MAPA DE RIESGOS'!$AR329="Menor"),CONCATENATE("R",'MAPA DE RIESGOS'!$H329,"C",'MAPA DE RIESGOS'!$AF329),"")</f>
        <v/>
      </c>
      <c r="AL55" s="370" t="str">
        <f>IF(AND('MAPA DE RIESGOS'!$AP330="Alta",'MAPA DE RIESGOS'!$AR330="Menor"),CONCATENATE("R",'MAPA DE RIESGOS'!$H330,"C",'MAPA DE RIESGOS'!$AF330),"")</f>
        <v/>
      </c>
      <c r="AM55" s="370" t="str">
        <f>IF(AND('MAPA DE RIESGOS'!$AP331="Alta",'MAPA DE RIESGOS'!$AR331="Menor"),CONCATENATE("R",'MAPA DE RIESGOS'!$H331,"C",'MAPA DE RIESGOS'!$AF331),"")</f>
        <v/>
      </c>
      <c r="AN55" s="370" t="str">
        <f>IF(AND('MAPA DE RIESGOS'!$AP332="Alta",'MAPA DE RIESGOS'!$AR332="Menor"),CONCATENATE("R",'MAPA DE RIESGOS'!$H332,"C",'MAPA DE RIESGOS'!$AF332),"")</f>
        <v/>
      </c>
      <c r="AO55" s="370" t="str">
        <f>IF(AND('MAPA DE RIESGOS'!$AP333="Alta",'MAPA DE RIESGOS'!$AR333="Menor"),CONCATENATE("R",'MAPA DE RIESGOS'!$H333,"C",'MAPA DE RIESGOS'!$AF333),"")</f>
        <v/>
      </c>
      <c r="AP55" s="370" t="str">
        <f>IF(AND('MAPA DE RIESGOS'!$AP334="Alta",'MAPA DE RIESGOS'!$AR334="Menor"),CONCATENATE("R",'MAPA DE RIESGOS'!$H334,"C",'MAPA DE RIESGOS'!$AF334),"")</f>
        <v/>
      </c>
      <c r="AQ55" s="370" t="str">
        <f>IF(AND('MAPA DE RIESGOS'!$AP335="Alta",'MAPA DE RIESGOS'!$AR335="Menor"),CONCATENATE("R",'MAPA DE RIESGOS'!$H335,"C",'MAPA DE RIESGOS'!$AF335),"")</f>
        <v/>
      </c>
      <c r="AR55" s="370" t="str">
        <f>IF(AND('MAPA DE RIESGOS'!$AP336="Alta",'MAPA DE RIESGOS'!$AR336="Menor"),CONCATENATE("R",'MAPA DE RIESGOS'!$H336,"C",'MAPA DE RIESGOS'!$AF336),"")</f>
        <v/>
      </c>
      <c r="AS55" s="371" t="str">
        <f>IF(AND('MAPA DE RIESGOS'!$AP337="Alta",'MAPA DE RIESGOS'!$AR337="Menor"),CONCATENATE("R",'MAPA DE RIESGOS'!$H337,"C",'MAPA DE RIESGOS'!$AF337),"")</f>
        <v/>
      </c>
      <c r="AT55" s="357" t="str">
        <f>IF(AND('MAPA DE RIESGOS'!$AP320="Alta",'MAPA DE RIESGOS'!$AR320="Moderado"),CONCATENATE("R",'MAPA DE RIESGOS'!$H320,"C",'MAPA DE RIESGOS'!$AF320),"")</f>
        <v/>
      </c>
      <c r="AU55" s="357" t="str">
        <f>IF(AND('MAPA DE RIESGOS'!$AP321="Alta",'MAPA DE RIESGOS'!$AR321="Moderado"),CONCATENATE("R",'MAPA DE RIESGOS'!$H321,"C",'MAPA DE RIESGOS'!$AF321),"")</f>
        <v/>
      </c>
      <c r="AV55" s="357" t="str">
        <f>IF(AND('MAPA DE RIESGOS'!$AP322="Alta",'MAPA DE RIESGOS'!$AR322="Moderado"),CONCATENATE("R",'MAPA DE RIESGOS'!$H322,"C",'MAPA DE RIESGOS'!$AF322),"")</f>
        <v/>
      </c>
      <c r="AW55" s="357" t="str">
        <f>IF(AND('MAPA DE RIESGOS'!$AP323="Alta",'MAPA DE RIESGOS'!$AR323="Moderado"),CONCATENATE("R",'MAPA DE RIESGOS'!$H323,"C",'MAPA DE RIESGOS'!$AF323),"")</f>
        <v/>
      </c>
      <c r="AX55" s="357" t="str">
        <f>IF(AND('MAPA DE RIESGOS'!$AP324="Alta",'MAPA DE RIESGOS'!$AR324="Moderado"),CONCATENATE("R",'MAPA DE RIESGOS'!$H324,"C",'MAPA DE RIESGOS'!$AF324),"")</f>
        <v/>
      </c>
      <c r="AY55" s="357" t="str">
        <f>IF(AND('MAPA DE RIESGOS'!$AP325="Alta",'MAPA DE RIESGOS'!$AR325="Moderado"),CONCATENATE("R",'MAPA DE RIESGOS'!$H325,"C",'MAPA DE RIESGOS'!$AF325),"")</f>
        <v/>
      </c>
      <c r="AZ55" s="357" t="str">
        <f>IF(AND('MAPA DE RIESGOS'!$AP326="Alta",'MAPA DE RIESGOS'!$AR326="Moderado"),CONCATENATE("R",'MAPA DE RIESGOS'!$H326,"C",'MAPA DE RIESGOS'!$AF326),"")</f>
        <v/>
      </c>
      <c r="BA55" s="357" t="str">
        <f>IF(AND('MAPA DE RIESGOS'!$AP327="Alta",'MAPA DE RIESGOS'!$AR327="Moderado"),CONCATENATE("R",'MAPA DE RIESGOS'!$H327,"C",'MAPA DE RIESGOS'!$AF327),"")</f>
        <v/>
      </c>
      <c r="BB55" s="357" t="str">
        <f>IF(AND('MAPA DE RIESGOS'!$AP328="Alta",'MAPA DE RIESGOS'!$AR328="Moderado"),CONCATENATE("R",'MAPA DE RIESGOS'!$H328,"C",'MAPA DE RIESGOS'!$AF328),"")</f>
        <v/>
      </c>
      <c r="BC55" s="357" t="str">
        <f>IF(AND('MAPA DE RIESGOS'!$AP329="Alta",'MAPA DE RIESGOS'!$AR329="Moderado"),CONCATENATE("R",'MAPA DE RIESGOS'!$H329,"C",'MAPA DE RIESGOS'!$AF329),"")</f>
        <v/>
      </c>
      <c r="BD55" s="357" t="str">
        <f>IF(AND('MAPA DE RIESGOS'!$AP330="Alta",'MAPA DE RIESGOS'!$AR330="Moderado"),CONCATENATE("R",'MAPA DE RIESGOS'!$H330,"C",'MAPA DE RIESGOS'!$AF330),"")</f>
        <v/>
      </c>
      <c r="BE55" s="357" t="str">
        <f>IF(AND('MAPA DE RIESGOS'!$AP331="Alta",'MAPA DE RIESGOS'!$AR331="Moderado"),CONCATENATE("R",'MAPA DE RIESGOS'!$H331,"C",'MAPA DE RIESGOS'!$AF331),"")</f>
        <v/>
      </c>
      <c r="BF55" s="357" t="str">
        <f>IF(AND('MAPA DE RIESGOS'!$AP332="Alta",'MAPA DE RIESGOS'!$AR332="Moderado"),CONCATENATE("R",'MAPA DE RIESGOS'!$H332,"C",'MAPA DE RIESGOS'!$AF332),"")</f>
        <v/>
      </c>
      <c r="BG55" s="357" t="str">
        <f>IF(AND('MAPA DE RIESGOS'!$AP333="Alta",'MAPA DE RIESGOS'!$AR333="Moderado"),CONCATENATE("R",'MAPA DE RIESGOS'!$H333,"C",'MAPA DE RIESGOS'!$AF333),"")</f>
        <v/>
      </c>
      <c r="BH55" s="357" t="str">
        <f>IF(AND('MAPA DE RIESGOS'!$AP334="Alta",'MAPA DE RIESGOS'!$AR334="Moderado"),CONCATENATE("R",'MAPA DE RIESGOS'!$H334,"C",'MAPA DE RIESGOS'!$AF334),"")</f>
        <v/>
      </c>
      <c r="BI55" s="357" t="str">
        <f>IF(AND('MAPA DE RIESGOS'!$AP335="Alta",'MAPA DE RIESGOS'!$AR335="Moderado"),CONCATENATE("R",'MAPA DE RIESGOS'!$H335,"C",'MAPA DE RIESGOS'!$AF335),"")</f>
        <v/>
      </c>
      <c r="BJ55" s="357" t="str">
        <f>IF(AND('MAPA DE RIESGOS'!$AP336="Alta",'MAPA DE RIESGOS'!$AR336="Moderado"),CONCATENATE("R",'MAPA DE RIESGOS'!$H336,"C",'MAPA DE RIESGOS'!$AF336),"")</f>
        <v/>
      </c>
      <c r="BK55" s="358" t="str">
        <f>IF(AND('MAPA DE RIESGOS'!$AP337="Alta",'MAPA DE RIESGOS'!$AR337="Moderado"),CONCATENATE("R",'MAPA DE RIESGOS'!$H337,"C",'MAPA DE RIESGOS'!$AF337),"")</f>
        <v/>
      </c>
      <c r="BL55" s="357" t="str">
        <f>IF(AND('MAPA DE RIESGOS'!$AP320="Alta",'MAPA DE RIESGOS'!$AR320="Mayor"),CONCATENATE("R",'MAPA DE RIESGOS'!$H320,"C",'MAPA DE RIESGOS'!$AF320),"")</f>
        <v/>
      </c>
      <c r="BM55" s="357" t="str">
        <f>IF(AND('MAPA DE RIESGOS'!$AP321="Alta",'MAPA DE RIESGOS'!$AR321="Mayor"),CONCATENATE("R",'MAPA DE RIESGOS'!$H321,"C",'MAPA DE RIESGOS'!$AF321),"")</f>
        <v/>
      </c>
      <c r="BN55" s="357" t="str">
        <f>IF(AND('MAPA DE RIESGOS'!$AP322="Alta",'MAPA DE RIESGOS'!$AR322="Mayor"),CONCATENATE("R",'MAPA DE RIESGOS'!$H322,"C",'MAPA DE RIESGOS'!$AF322),"")</f>
        <v/>
      </c>
      <c r="BO55" s="357" t="str">
        <f>IF(AND('MAPA DE RIESGOS'!$AP323="Alta",'MAPA DE RIESGOS'!$AR323="Mayor"),CONCATENATE("R",'MAPA DE RIESGOS'!$H323,"C",'MAPA DE RIESGOS'!$AF323),"")</f>
        <v/>
      </c>
      <c r="BP55" s="357" t="str">
        <f>IF(AND('MAPA DE RIESGOS'!$AP324="Alta",'MAPA DE RIESGOS'!$AR324="Mayor"),CONCATENATE("R",'MAPA DE RIESGOS'!$H324,"C",'MAPA DE RIESGOS'!$AF324),"")</f>
        <v/>
      </c>
      <c r="BQ55" s="357" t="str">
        <f>IF(AND('MAPA DE RIESGOS'!$AP325="Alta",'MAPA DE RIESGOS'!$AR325="Mayor"),CONCATENATE("R",'MAPA DE RIESGOS'!$H325,"C",'MAPA DE RIESGOS'!$AF325),"")</f>
        <v/>
      </c>
      <c r="BR55" s="357" t="str">
        <f>IF(AND('MAPA DE RIESGOS'!$AP326="Alta",'MAPA DE RIESGOS'!$AR326="Mayor"),CONCATENATE("R",'MAPA DE RIESGOS'!$H326,"C",'MAPA DE RIESGOS'!$AF326),"")</f>
        <v/>
      </c>
      <c r="BS55" s="357" t="str">
        <f>IF(AND('MAPA DE RIESGOS'!$AP327="Alta",'MAPA DE RIESGOS'!$AR327="Mayor"),CONCATENATE("R",'MAPA DE RIESGOS'!$H327,"C",'MAPA DE RIESGOS'!$AF327),"")</f>
        <v/>
      </c>
      <c r="BT55" s="357" t="str">
        <f>IF(AND('MAPA DE RIESGOS'!$AP328="Alta",'MAPA DE RIESGOS'!$AR328="Mayor"),CONCATENATE("R",'MAPA DE RIESGOS'!$H328,"C",'MAPA DE RIESGOS'!$AF328),"")</f>
        <v/>
      </c>
      <c r="BU55" s="357" t="str">
        <f>IF(AND('MAPA DE RIESGOS'!$AP329="Alta",'MAPA DE RIESGOS'!$AR329="Mayor"),CONCATENATE("R",'MAPA DE RIESGOS'!$H329,"C",'MAPA DE RIESGOS'!$AF329),"")</f>
        <v/>
      </c>
      <c r="BV55" s="357" t="str">
        <f>IF(AND('MAPA DE RIESGOS'!$AP330="Alta",'MAPA DE RIESGOS'!$AR330="Mayor"),CONCATENATE("R",'MAPA DE RIESGOS'!$H330,"C",'MAPA DE RIESGOS'!$AF330),"")</f>
        <v/>
      </c>
      <c r="BW55" s="357" t="str">
        <f>IF(AND('MAPA DE RIESGOS'!$AP331="Alta",'MAPA DE RIESGOS'!$AR331="Mayor"),CONCATENATE("R",'MAPA DE RIESGOS'!$H331,"C",'MAPA DE RIESGOS'!$AF331),"")</f>
        <v/>
      </c>
      <c r="BX55" s="357" t="str">
        <f>IF(AND('MAPA DE RIESGOS'!$AP332="Alta",'MAPA DE RIESGOS'!$AR332="Mayor"),CONCATENATE("R",'MAPA DE RIESGOS'!$H332,"C",'MAPA DE RIESGOS'!$AF332),"")</f>
        <v/>
      </c>
      <c r="BY55" s="357" t="str">
        <f>IF(AND('MAPA DE RIESGOS'!$AP333="Alta",'MAPA DE RIESGOS'!$AR333="Mayor"),CONCATENATE("R",'MAPA DE RIESGOS'!$H333,"C",'MAPA DE RIESGOS'!$AF333),"")</f>
        <v/>
      </c>
      <c r="BZ55" s="357" t="str">
        <f>IF(AND('MAPA DE RIESGOS'!$AP334="Alta",'MAPA DE RIESGOS'!$AR334="Mayor"),CONCATENATE("R",'MAPA DE RIESGOS'!$H334,"C",'MAPA DE RIESGOS'!$AF334),"")</f>
        <v/>
      </c>
      <c r="CA55" s="357" t="str">
        <f>IF(AND('MAPA DE RIESGOS'!$AP335="Alta",'MAPA DE RIESGOS'!$AR335="Mayor"),CONCATENATE("R",'MAPA DE RIESGOS'!$H335,"C",'MAPA DE RIESGOS'!$AF335),"")</f>
        <v/>
      </c>
      <c r="CB55" s="357" t="str">
        <f>IF(AND('MAPA DE RIESGOS'!$AP336="Alta",'MAPA DE RIESGOS'!$AR336="Mayor"),CONCATENATE("R",'MAPA DE RIESGOS'!$H336,"C",'MAPA DE RIESGOS'!$AF336),"")</f>
        <v/>
      </c>
      <c r="CC55" s="358" t="str">
        <f>IF(AND('MAPA DE RIESGOS'!$AP337="Alta",'MAPA DE RIESGOS'!$AR337="Mayor"),CONCATENATE("R",'MAPA DE RIESGOS'!$H337,"C",'MAPA DE RIESGOS'!$AF337),"")</f>
        <v/>
      </c>
      <c r="CD55" s="359" t="str">
        <f>IF(AND('MAPA DE RIESGOS'!$AP320="Alta",'MAPA DE RIESGOS'!$AR320="Catastrófico"),CONCATENATE("R",'MAPA DE RIESGOS'!$H320,"C",'MAPA DE RIESGOS'!$AF320),"")</f>
        <v/>
      </c>
      <c r="CE55" s="359" t="str">
        <f>IF(AND('MAPA DE RIESGOS'!$AP321="Alta",'MAPA DE RIESGOS'!$AR321="Catastrófico"),CONCATENATE("R",'MAPA DE RIESGOS'!$H321,"C",'MAPA DE RIESGOS'!$AF321),"")</f>
        <v/>
      </c>
      <c r="CF55" s="359" t="str">
        <f>IF(AND('MAPA DE RIESGOS'!$AP322="Alta",'MAPA DE RIESGOS'!$AR322="Catastrófico"),CONCATENATE("R",'MAPA DE RIESGOS'!$H322,"C",'MAPA DE RIESGOS'!$AF322),"")</f>
        <v/>
      </c>
      <c r="CG55" s="359" t="str">
        <f>IF(AND('MAPA DE RIESGOS'!$AP323="Alta",'MAPA DE RIESGOS'!$AR323="Catastrófico"),CONCATENATE("R",'MAPA DE RIESGOS'!$H323,"C",'MAPA DE RIESGOS'!$AF323),"")</f>
        <v/>
      </c>
      <c r="CH55" s="359" t="str">
        <f>IF(AND('MAPA DE RIESGOS'!$AP324="Alta",'MAPA DE RIESGOS'!$AR324="Catastrófico"),CONCATENATE("R",'MAPA DE RIESGOS'!$H324,"C",'MAPA DE RIESGOS'!$AF324),"")</f>
        <v/>
      </c>
      <c r="CI55" s="359" t="str">
        <f>IF(AND('MAPA DE RIESGOS'!$AP325="Alta",'MAPA DE RIESGOS'!$AR325="Catastrófico"),CONCATENATE("R",'MAPA DE RIESGOS'!$H325,"C",'MAPA DE RIESGOS'!$AF325),"")</f>
        <v/>
      </c>
      <c r="CJ55" s="359" t="str">
        <f>IF(AND('MAPA DE RIESGOS'!$AP326="Alta",'MAPA DE RIESGOS'!$AR326="Catastrófico"),CONCATENATE("R",'MAPA DE RIESGOS'!$H326,"C",'MAPA DE RIESGOS'!$AF326),"")</f>
        <v/>
      </c>
      <c r="CK55" s="359" t="str">
        <f>IF(AND('MAPA DE RIESGOS'!$AP327="Alta",'MAPA DE RIESGOS'!$AR327="Catastrófico"),CONCATENATE("R",'MAPA DE RIESGOS'!$H327,"C",'MAPA DE RIESGOS'!$AF327),"")</f>
        <v/>
      </c>
      <c r="CL55" s="359" t="str">
        <f>IF(AND('MAPA DE RIESGOS'!$AP328="Alta",'MAPA DE RIESGOS'!$AR328="Catastrófico"),CONCATENATE("R",'MAPA DE RIESGOS'!$H328,"C",'MAPA DE RIESGOS'!$AF328),"")</f>
        <v/>
      </c>
      <c r="CM55" s="359" t="str">
        <f>IF(AND('MAPA DE RIESGOS'!$AP329="Alta",'MAPA DE RIESGOS'!$AR329="Catastrófico"),CONCATENATE("R",'MAPA DE RIESGOS'!$H329,"C",'MAPA DE RIESGOS'!$AF329),"")</f>
        <v/>
      </c>
      <c r="CN55" s="359" t="str">
        <f>IF(AND('MAPA DE RIESGOS'!$AP330="Alta",'MAPA DE RIESGOS'!$AR330="Catastrófico"),CONCATENATE("R",'MAPA DE RIESGOS'!$H330,"C",'MAPA DE RIESGOS'!$AF330),"")</f>
        <v/>
      </c>
      <c r="CO55" s="359" t="str">
        <f>IF(AND('MAPA DE RIESGOS'!$AP331="Alta",'MAPA DE RIESGOS'!$AR331="Catastrófico"),CONCATENATE("R",'MAPA DE RIESGOS'!$H331,"C",'MAPA DE RIESGOS'!$AF331),"")</f>
        <v/>
      </c>
      <c r="CP55" s="359" t="str">
        <f>IF(AND('MAPA DE RIESGOS'!$AP332="Alta",'MAPA DE RIESGOS'!$AR332="Catastrófico"),CONCATENATE("R",'MAPA DE RIESGOS'!$H332,"C",'MAPA DE RIESGOS'!$AF332),"")</f>
        <v/>
      </c>
      <c r="CQ55" s="359" t="str">
        <f>IF(AND('MAPA DE RIESGOS'!$AP333="Alta",'MAPA DE RIESGOS'!$AR333="Catastrófico"),CONCATENATE("R",'MAPA DE RIESGOS'!$H333,"C",'MAPA DE RIESGOS'!$AF333),"")</f>
        <v/>
      </c>
      <c r="CR55" s="359" t="str">
        <f>IF(AND('MAPA DE RIESGOS'!$AP334="Alta",'MAPA DE RIESGOS'!$AR334="Catastrófico"),CONCATENATE("R",'MAPA DE RIESGOS'!$H334,"C",'MAPA DE RIESGOS'!$AF334),"")</f>
        <v/>
      </c>
      <c r="CS55" s="359" t="str">
        <f>IF(AND('MAPA DE RIESGOS'!$AP335="Alta",'MAPA DE RIESGOS'!$AR335="Catastrófico"),CONCATENATE("R",'MAPA DE RIESGOS'!$H335,"C",'MAPA DE RIESGOS'!$AF335),"")</f>
        <v/>
      </c>
      <c r="CT55" s="359" t="str">
        <f>IF(AND('MAPA DE RIESGOS'!$AP336="Alta",'MAPA DE RIESGOS'!$AR336="Catastrófico"),CONCATENATE("R",'MAPA DE RIESGOS'!$H336,"C",'MAPA DE RIESGOS'!$AF336),"")</f>
        <v/>
      </c>
      <c r="CU55" s="360" t="str">
        <f>IF(AND('MAPA DE RIESGOS'!$AP337="Alta",'MAPA DE RIESGOS'!$AR337="Catastrófico"),CONCATENATE("R",'MAPA DE RIESGOS'!$H337,"C",'MAPA DE RIESGOS'!$AF337),"")</f>
        <v/>
      </c>
      <c r="CV55" s="67"/>
      <c r="CW55" s="765"/>
      <c r="CX55" s="766"/>
      <c r="CY55" s="766"/>
      <c r="CZ55" s="766"/>
      <c r="DA55" s="766"/>
      <c r="DB55" s="767"/>
    </row>
    <row r="56" spans="2:106" ht="32.5" customHeight="1">
      <c r="B56" s="770"/>
      <c r="C56" s="770"/>
      <c r="D56" s="771"/>
      <c r="E56" s="741"/>
      <c r="F56" s="742"/>
      <c r="G56" s="742"/>
      <c r="H56" s="742"/>
      <c r="I56" s="742"/>
      <c r="J56" s="369" t="str">
        <f>IF(AND('MAPA DE RIESGOS'!$AP338="Alta",'MAPA DE RIESGOS'!$AR338="Leve"),CONCATENATE("R",'MAPA DE RIESGOS'!$H338,"C",'MAPA DE RIESGOS'!$AF338),"")</f>
        <v/>
      </c>
      <c r="K56" s="370" t="str">
        <f>IF(AND('MAPA DE RIESGOS'!$AP339="Alta",'MAPA DE RIESGOS'!$AR339="Leve"),CONCATENATE("R",'MAPA DE RIESGOS'!$H339,"C",'MAPA DE RIESGOS'!$AF339),"")</f>
        <v/>
      </c>
      <c r="L56" s="370" t="str">
        <f>IF(AND('MAPA DE RIESGOS'!$AP340="Alta",'MAPA DE RIESGOS'!$AR340="Leve"),CONCATENATE("R",'MAPA DE RIESGOS'!$H340,"C",'MAPA DE RIESGOS'!$AF340),"")</f>
        <v/>
      </c>
      <c r="M56" s="370" t="str">
        <f>IF(AND('MAPA DE RIESGOS'!$AP341="Alta",'MAPA DE RIESGOS'!$AR341="Leve"),CONCATENATE("R",'MAPA DE RIESGOS'!$H341,"C",'MAPA DE RIESGOS'!$AF341),"")</f>
        <v/>
      </c>
      <c r="N56" s="370" t="str">
        <f>IF(AND('MAPA DE RIESGOS'!$AP342="Alta",'MAPA DE RIESGOS'!$AR342="Leve"),CONCATENATE("R",'MAPA DE RIESGOS'!$H342,"C",'MAPA DE RIESGOS'!$AF342),"")</f>
        <v/>
      </c>
      <c r="O56" s="370" t="str">
        <f>IF(AND('MAPA DE RIESGOS'!$AP343="Alta",'MAPA DE RIESGOS'!$AR343="Leve"),CONCATENATE("R",'MAPA DE RIESGOS'!$H343,"C",'MAPA DE RIESGOS'!$AF343),"")</f>
        <v/>
      </c>
      <c r="P56" s="370" t="str">
        <f>IF(AND('MAPA DE RIESGOS'!$AP344="Alta",'MAPA DE RIESGOS'!$AR344="Leve"),CONCATENATE("R",'MAPA DE RIESGOS'!$H344,"C",'MAPA DE RIESGOS'!$AF344),"")</f>
        <v/>
      </c>
      <c r="Q56" s="370" t="str">
        <f>IF(AND('MAPA DE RIESGOS'!$AP345="Alta",'MAPA DE RIESGOS'!$AR345="Leve"),CONCATENATE("R",'MAPA DE RIESGOS'!$H345,"C",'MAPA DE RIESGOS'!$AF345),"")</f>
        <v/>
      </c>
      <c r="R56" s="370" t="str">
        <f>IF(AND('MAPA DE RIESGOS'!$AP346="Alta",'MAPA DE RIESGOS'!$AR346="Leve"),CONCATENATE("R",'MAPA DE RIESGOS'!$H346,"C",'MAPA DE RIESGOS'!$AF346),"")</f>
        <v/>
      </c>
      <c r="S56" s="370" t="str">
        <f>IF(AND('MAPA DE RIESGOS'!$AP347="Alta",'MAPA DE RIESGOS'!$AR347="Leve"),CONCATENATE("R",'MAPA DE RIESGOS'!$H347,"C",'MAPA DE RIESGOS'!$AF347),"")</f>
        <v/>
      </c>
      <c r="T56" s="370" t="str">
        <f>IF(AND('MAPA DE RIESGOS'!$AP348="Alta",'MAPA DE RIESGOS'!$AR348="Leve"),CONCATENATE("R",'MAPA DE RIESGOS'!$H348,"C",'MAPA DE RIESGOS'!$AF348),"")</f>
        <v/>
      </c>
      <c r="U56" s="370" t="str">
        <f>IF(AND('MAPA DE RIESGOS'!$AP349="Alta",'MAPA DE RIESGOS'!$AR349="Leve"),CONCATENATE("R",'MAPA DE RIESGOS'!$H349,"C",'MAPA DE RIESGOS'!$AF349),"")</f>
        <v/>
      </c>
      <c r="V56" s="370" t="str">
        <f>IF(AND('MAPA DE RIESGOS'!$AP350="Alta",'MAPA DE RIESGOS'!$AR350="Leve"),CONCATENATE("R",'MAPA DE RIESGOS'!$H350,"C",'MAPA DE RIESGOS'!$AF350),"")</f>
        <v/>
      </c>
      <c r="W56" s="370" t="str">
        <f>IF(AND('MAPA DE RIESGOS'!$AP351="Alta",'MAPA DE RIESGOS'!$AR351="Leve"),CONCATENATE("R",'MAPA DE RIESGOS'!$H351,"C",'MAPA DE RIESGOS'!$AF351),"")</f>
        <v/>
      </c>
      <c r="X56" s="370" t="str">
        <f>IF(AND('MAPA DE RIESGOS'!$AP352="Alta",'MAPA DE RIESGOS'!$AR352="Leve"),CONCATENATE("R",'MAPA DE RIESGOS'!$H352,"C",'MAPA DE RIESGOS'!$AF352),"")</f>
        <v/>
      </c>
      <c r="Y56" s="370" t="str">
        <f>IF(AND('MAPA DE RIESGOS'!$AP353="Alta",'MAPA DE RIESGOS'!$AR353="Leve"),CONCATENATE("R",'MAPA DE RIESGOS'!$H353,"C",'MAPA DE RIESGOS'!$AF353),"")</f>
        <v/>
      </c>
      <c r="Z56" s="370" t="str">
        <f>IF(AND('MAPA DE RIESGOS'!$AP354="Alta",'MAPA DE RIESGOS'!$AR354="Leve"),CONCATENATE("R",'MAPA DE RIESGOS'!$H354,"C",'MAPA DE RIESGOS'!$AF354),"")</f>
        <v/>
      </c>
      <c r="AA56" s="370" t="str">
        <f>IF(AND('MAPA DE RIESGOS'!$AP355="Alta",'MAPA DE RIESGOS'!$AR355="Leve"),CONCATENATE("R",'MAPA DE RIESGOS'!$H355,"C",'MAPA DE RIESGOS'!$AF355),"")</f>
        <v/>
      </c>
      <c r="AB56" s="369" t="str">
        <f>IF(AND('MAPA DE RIESGOS'!$AP338="Alta",'MAPA DE RIESGOS'!$AR338="Menor"),CONCATENATE("R",'MAPA DE RIESGOS'!$H338,"C",'MAPA DE RIESGOS'!$AF338),"")</f>
        <v/>
      </c>
      <c r="AC56" s="370" t="str">
        <f>IF(AND('MAPA DE RIESGOS'!$AP339="Alta",'MAPA DE RIESGOS'!$AR339="Menor"),CONCATENATE("R",'MAPA DE RIESGOS'!$H339,"C",'MAPA DE RIESGOS'!$AF339),"")</f>
        <v/>
      </c>
      <c r="AD56" s="370" t="str">
        <f>IF(AND('MAPA DE RIESGOS'!$AP340="Alta",'MAPA DE RIESGOS'!$AR340="Menor"),CONCATENATE("R",'MAPA DE RIESGOS'!$H340,"C",'MAPA DE RIESGOS'!$AF340),"")</f>
        <v/>
      </c>
      <c r="AE56" s="370" t="str">
        <f>IF(AND('MAPA DE RIESGOS'!$AP341="Alta",'MAPA DE RIESGOS'!$AR341="Menor"),CONCATENATE("R",'MAPA DE RIESGOS'!$H341,"C",'MAPA DE RIESGOS'!$AF341),"")</f>
        <v/>
      </c>
      <c r="AF56" s="370" t="str">
        <f>IF(AND('MAPA DE RIESGOS'!$AP342="Alta",'MAPA DE RIESGOS'!$AR342="Menor"),CONCATENATE("R",'MAPA DE RIESGOS'!$H342,"C",'MAPA DE RIESGOS'!$AF342),"")</f>
        <v/>
      </c>
      <c r="AG56" s="370" t="str">
        <f>IF(AND('MAPA DE RIESGOS'!$AP343="Alta",'MAPA DE RIESGOS'!$AR343="Menor"),CONCATENATE("R",'MAPA DE RIESGOS'!$H343,"C",'MAPA DE RIESGOS'!$AF343),"")</f>
        <v/>
      </c>
      <c r="AH56" s="370" t="str">
        <f>IF(AND('MAPA DE RIESGOS'!$AP344="Alta",'MAPA DE RIESGOS'!$AR344="Menor"),CONCATENATE("R",'MAPA DE RIESGOS'!$H344,"C",'MAPA DE RIESGOS'!$AF344),"")</f>
        <v/>
      </c>
      <c r="AI56" s="370" t="str">
        <f>IF(AND('MAPA DE RIESGOS'!$AP345="Alta",'MAPA DE RIESGOS'!$AR345="Menor"),CONCATENATE("R",'MAPA DE RIESGOS'!$H345,"C",'MAPA DE RIESGOS'!$AF345),"")</f>
        <v/>
      </c>
      <c r="AJ56" s="370" t="str">
        <f>IF(AND('MAPA DE RIESGOS'!$AP346="Alta",'MAPA DE RIESGOS'!$AR346="Menor"),CONCATENATE("R",'MAPA DE RIESGOS'!$H346,"C",'MAPA DE RIESGOS'!$AF346),"")</f>
        <v/>
      </c>
      <c r="AK56" s="370" t="str">
        <f>IF(AND('MAPA DE RIESGOS'!$AP347="Alta",'MAPA DE RIESGOS'!$AR347="Menor"),CONCATENATE("R",'MAPA DE RIESGOS'!$H347,"C",'MAPA DE RIESGOS'!$AF347),"")</f>
        <v/>
      </c>
      <c r="AL56" s="370" t="str">
        <f>IF(AND('MAPA DE RIESGOS'!$AP348="Alta",'MAPA DE RIESGOS'!$AR348="Menor"),CONCATENATE("R",'MAPA DE RIESGOS'!$H348,"C",'MAPA DE RIESGOS'!$AF348),"")</f>
        <v/>
      </c>
      <c r="AM56" s="370" t="str">
        <f>IF(AND('MAPA DE RIESGOS'!$AP349="Alta",'MAPA DE RIESGOS'!$AR349="Menor"),CONCATENATE("R",'MAPA DE RIESGOS'!$H349,"C",'MAPA DE RIESGOS'!$AF349),"")</f>
        <v/>
      </c>
      <c r="AN56" s="370" t="str">
        <f>IF(AND('MAPA DE RIESGOS'!$AP350="Alta",'MAPA DE RIESGOS'!$AR350="Menor"),CONCATENATE("R",'MAPA DE RIESGOS'!$H350,"C",'MAPA DE RIESGOS'!$AF350),"")</f>
        <v/>
      </c>
      <c r="AO56" s="370" t="str">
        <f>IF(AND('MAPA DE RIESGOS'!$AP351="Alta",'MAPA DE RIESGOS'!$AR351="Menor"),CONCATENATE("R",'MAPA DE RIESGOS'!$H351,"C",'MAPA DE RIESGOS'!$AF351),"")</f>
        <v/>
      </c>
      <c r="AP56" s="370" t="str">
        <f>IF(AND('MAPA DE RIESGOS'!$AP352="Alta",'MAPA DE RIESGOS'!$AR352="Menor"),CONCATENATE("R",'MAPA DE RIESGOS'!$H352,"C",'MAPA DE RIESGOS'!$AF352),"")</f>
        <v/>
      </c>
      <c r="AQ56" s="370" t="str">
        <f>IF(AND('MAPA DE RIESGOS'!$AP353="Alta",'MAPA DE RIESGOS'!$AR353="Menor"),CONCATENATE("R",'MAPA DE RIESGOS'!$H353,"C",'MAPA DE RIESGOS'!$AF353),"")</f>
        <v/>
      </c>
      <c r="AR56" s="370" t="str">
        <f>IF(AND('MAPA DE RIESGOS'!$AP354="Alta",'MAPA DE RIESGOS'!$AR354="Menor"),CONCATENATE("R",'MAPA DE RIESGOS'!$H354,"C",'MAPA DE RIESGOS'!$AF354),"")</f>
        <v/>
      </c>
      <c r="AS56" s="371" t="str">
        <f>IF(AND('MAPA DE RIESGOS'!$AP355="Alta",'MAPA DE RIESGOS'!$AR355="Menor"),CONCATENATE("R",'MAPA DE RIESGOS'!$H355,"C",'MAPA DE RIESGOS'!$AF355),"")</f>
        <v/>
      </c>
      <c r="AT56" s="357" t="str">
        <f>IF(AND('MAPA DE RIESGOS'!$AP338="Alta",'MAPA DE RIESGOS'!$AR338="Moderado"),CONCATENATE("R",'MAPA DE RIESGOS'!$H338,"C",'MAPA DE RIESGOS'!$AF338),"")</f>
        <v/>
      </c>
      <c r="AU56" s="357" t="str">
        <f>IF(AND('MAPA DE RIESGOS'!$AP339="Alta",'MAPA DE RIESGOS'!$AR339="Moderado"),CONCATENATE("R",'MAPA DE RIESGOS'!$H339,"C",'MAPA DE RIESGOS'!$AF339),"")</f>
        <v/>
      </c>
      <c r="AV56" s="357" t="str">
        <f>IF(AND('MAPA DE RIESGOS'!$AP340="Alta",'MAPA DE RIESGOS'!$AR340="Moderado"),CONCATENATE("R",'MAPA DE RIESGOS'!$H340,"C",'MAPA DE RIESGOS'!$AF340),"")</f>
        <v/>
      </c>
      <c r="AW56" s="357" t="str">
        <f>IF(AND('MAPA DE RIESGOS'!$AP341="Alta",'MAPA DE RIESGOS'!$AR341="Moderado"),CONCATENATE("R",'MAPA DE RIESGOS'!$H341,"C",'MAPA DE RIESGOS'!$AF341),"")</f>
        <v/>
      </c>
      <c r="AX56" s="357" t="str">
        <f>IF(AND('MAPA DE RIESGOS'!$AP342="Alta",'MAPA DE RIESGOS'!$AR342="Moderado"),CONCATENATE("R",'MAPA DE RIESGOS'!$H342,"C",'MAPA DE RIESGOS'!$AF342),"")</f>
        <v/>
      </c>
      <c r="AY56" s="357" t="str">
        <f>IF(AND('MAPA DE RIESGOS'!$AP343="Alta",'MAPA DE RIESGOS'!$AR343="Moderado"),CONCATENATE("R",'MAPA DE RIESGOS'!$H343,"C",'MAPA DE RIESGOS'!$AF343),"")</f>
        <v/>
      </c>
      <c r="AZ56" s="357" t="str">
        <f>IF(AND('MAPA DE RIESGOS'!$AP344="Alta",'MAPA DE RIESGOS'!$AR344="Moderado"),CONCATENATE("R",'MAPA DE RIESGOS'!$H344,"C",'MAPA DE RIESGOS'!$AF344),"")</f>
        <v/>
      </c>
      <c r="BA56" s="357" t="str">
        <f>IF(AND('MAPA DE RIESGOS'!$AP345="Alta",'MAPA DE RIESGOS'!$AR345="Moderado"),CONCATENATE("R",'MAPA DE RIESGOS'!$H345,"C",'MAPA DE RIESGOS'!$AF345),"")</f>
        <v/>
      </c>
      <c r="BB56" s="357" t="str">
        <f>IF(AND('MAPA DE RIESGOS'!$AP346="Alta",'MAPA DE RIESGOS'!$AR346="Moderado"),CONCATENATE("R",'MAPA DE RIESGOS'!$H346,"C",'MAPA DE RIESGOS'!$AF346),"")</f>
        <v/>
      </c>
      <c r="BC56" s="357" t="str">
        <f>IF(AND('MAPA DE RIESGOS'!$AP347="Alta",'MAPA DE RIESGOS'!$AR347="Moderado"),CONCATENATE("R",'MAPA DE RIESGOS'!$H347,"C",'MAPA DE RIESGOS'!$AF347),"")</f>
        <v/>
      </c>
      <c r="BD56" s="357" t="str">
        <f>IF(AND('MAPA DE RIESGOS'!$AP348="Alta",'MAPA DE RIESGOS'!$AR348="Moderado"),CONCATENATE("R",'MAPA DE RIESGOS'!$H348,"C",'MAPA DE RIESGOS'!$AF348),"")</f>
        <v/>
      </c>
      <c r="BE56" s="357" t="str">
        <f>IF(AND('MAPA DE RIESGOS'!$AP349="Alta",'MAPA DE RIESGOS'!$AR349="Moderado"),CONCATENATE("R",'MAPA DE RIESGOS'!$H349,"C",'MAPA DE RIESGOS'!$AF349),"")</f>
        <v/>
      </c>
      <c r="BF56" s="357" t="str">
        <f>IF(AND('MAPA DE RIESGOS'!$AP350="Alta",'MAPA DE RIESGOS'!$AR350="Moderado"),CONCATENATE("R",'MAPA DE RIESGOS'!$H350,"C",'MAPA DE RIESGOS'!$AF350),"")</f>
        <v/>
      </c>
      <c r="BG56" s="357" t="str">
        <f>IF(AND('MAPA DE RIESGOS'!$AP351="Alta",'MAPA DE RIESGOS'!$AR351="Moderado"),CONCATENATE("R",'MAPA DE RIESGOS'!$H351,"C",'MAPA DE RIESGOS'!$AF351),"")</f>
        <v/>
      </c>
      <c r="BH56" s="357" t="str">
        <f>IF(AND('MAPA DE RIESGOS'!$AP352="Alta",'MAPA DE RIESGOS'!$AR352="Moderado"),CONCATENATE("R",'MAPA DE RIESGOS'!$H352,"C",'MAPA DE RIESGOS'!$AF352),"")</f>
        <v/>
      </c>
      <c r="BI56" s="357" t="str">
        <f>IF(AND('MAPA DE RIESGOS'!$AP353="Alta",'MAPA DE RIESGOS'!$AR353="Moderado"),CONCATENATE("R",'MAPA DE RIESGOS'!$H353,"C",'MAPA DE RIESGOS'!$AF353),"")</f>
        <v/>
      </c>
      <c r="BJ56" s="357" t="str">
        <f>IF(AND('MAPA DE RIESGOS'!$AP354="Alta",'MAPA DE RIESGOS'!$AR354="Moderado"),CONCATENATE("R",'MAPA DE RIESGOS'!$H354,"C",'MAPA DE RIESGOS'!$AF354),"")</f>
        <v/>
      </c>
      <c r="BK56" s="358" t="str">
        <f>IF(AND('MAPA DE RIESGOS'!$AP355="Alta",'MAPA DE RIESGOS'!$AR355="Moderado"),CONCATENATE("R",'MAPA DE RIESGOS'!$H355,"C",'MAPA DE RIESGOS'!$AF355),"")</f>
        <v/>
      </c>
      <c r="BL56" s="357" t="str">
        <f>IF(AND('MAPA DE RIESGOS'!$AP338="Alta",'MAPA DE RIESGOS'!$AR338="Mayor"),CONCATENATE("R",'MAPA DE RIESGOS'!$H338,"C",'MAPA DE RIESGOS'!$AF338),"")</f>
        <v/>
      </c>
      <c r="BM56" s="357" t="str">
        <f>IF(AND('MAPA DE RIESGOS'!$AP339="Alta",'MAPA DE RIESGOS'!$AR339="Mayor"),CONCATENATE("R",'MAPA DE RIESGOS'!$H339,"C",'MAPA DE RIESGOS'!$AF339),"")</f>
        <v/>
      </c>
      <c r="BN56" s="357" t="str">
        <f>IF(AND('MAPA DE RIESGOS'!$AP340="Alta",'MAPA DE RIESGOS'!$AR340="Mayor"),CONCATENATE("R",'MAPA DE RIESGOS'!$H340,"C",'MAPA DE RIESGOS'!$AF340),"")</f>
        <v/>
      </c>
      <c r="BO56" s="357" t="str">
        <f>IF(AND('MAPA DE RIESGOS'!$AP341="Alta",'MAPA DE RIESGOS'!$AR341="Mayor"),CONCATENATE("R",'MAPA DE RIESGOS'!$H341,"C",'MAPA DE RIESGOS'!$AF341),"")</f>
        <v/>
      </c>
      <c r="BP56" s="357" t="str">
        <f>IF(AND('MAPA DE RIESGOS'!$AP342="Alta",'MAPA DE RIESGOS'!$AR342="Mayor"),CONCATENATE("R",'MAPA DE RIESGOS'!$H342,"C",'MAPA DE RIESGOS'!$AF342),"")</f>
        <v/>
      </c>
      <c r="BQ56" s="357" t="str">
        <f>IF(AND('MAPA DE RIESGOS'!$AP343="Alta",'MAPA DE RIESGOS'!$AR343="Mayor"),CONCATENATE("R",'MAPA DE RIESGOS'!$H343,"C",'MAPA DE RIESGOS'!$AF343),"")</f>
        <v/>
      </c>
      <c r="BR56" s="357" t="str">
        <f>IF(AND('MAPA DE RIESGOS'!$AP344="Alta",'MAPA DE RIESGOS'!$AR344="Mayor"),CONCATENATE("R",'MAPA DE RIESGOS'!$H344,"C",'MAPA DE RIESGOS'!$AF344),"")</f>
        <v/>
      </c>
      <c r="BS56" s="357" t="str">
        <f>IF(AND('MAPA DE RIESGOS'!$AP345="Alta",'MAPA DE RIESGOS'!$AR345="Mayor"),CONCATENATE("R",'MAPA DE RIESGOS'!$H345,"C",'MAPA DE RIESGOS'!$AF345),"")</f>
        <v/>
      </c>
      <c r="BT56" s="357" t="str">
        <f>IF(AND('MAPA DE RIESGOS'!$AP346="Alta",'MAPA DE RIESGOS'!$AR346="Mayor"),CONCATENATE("R",'MAPA DE RIESGOS'!$H346,"C",'MAPA DE RIESGOS'!$AF346),"")</f>
        <v/>
      </c>
      <c r="BU56" s="357" t="str">
        <f>IF(AND('MAPA DE RIESGOS'!$AP347="Alta",'MAPA DE RIESGOS'!$AR347="Mayor"),CONCATENATE("R",'MAPA DE RIESGOS'!$H347,"C",'MAPA DE RIESGOS'!$AF347),"")</f>
        <v/>
      </c>
      <c r="BV56" s="357" t="str">
        <f>IF(AND('MAPA DE RIESGOS'!$AP348="Alta",'MAPA DE RIESGOS'!$AR348="Mayor"),CONCATENATE("R",'MAPA DE RIESGOS'!$H348,"C",'MAPA DE RIESGOS'!$AF348),"")</f>
        <v/>
      </c>
      <c r="BW56" s="357" t="str">
        <f>IF(AND('MAPA DE RIESGOS'!$AP349="Alta",'MAPA DE RIESGOS'!$AR349="Mayor"),CONCATENATE("R",'MAPA DE RIESGOS'!$H349,"C",'MAPA DE RIESGOS'!$AF349),"")</f>
        <v/>
      </c>
      <c r="BX56" s="357" t="str">
        <f>IF(AND('MAPA DE RIESGOS'!$AP350="Alta",'MAPA DE RIESGOS'!$AR350="Mayor"),CONCATENATE("R",'MAPA DE RIESGOS'!$H350,"C",'MAPA DE RIESGOS'!$AF350),"")</f>
        <v/>
      </c>
      <c r="BY56" s="357" t="str">
        <f>IF(AND('MAPA DE RIESGOS'!$AP351="Alta",'MAPA DE RIESGOS'!$AR351="Mayor"),CONCATENATE("R",'MAPA DE RIESGOS'!$H351,"C",'MAPA DE RIESGOS'!$AF351),"")</f>
        <v/>
      </c>
      <c r="BZ56" s="357" t="str">
        <f>IF(AND('MAPA DE RIESGOS'!$AP352="Alta",'MAPA DE RIESGOS'!$AR352="Mayor"),CONCATENATE("R",'MAPA DE RIESGOS'!$H352,"C",'MAPA DE RIESGOS'!$AF352),"")</f>
        <v/>
      </c>
      <c r="CA56" s="357" t="str">
        <f>IF(AND('MAPA DE RIESGOS'!$AP353="Alta",'MAPA DE RIESGOS'!$AR353="Mayor"),CONCATENATE("R",'MAPA DE RIESGOS'!$H353,"C",'MAPA DE RIESGOS'!$AF353),"")</f>
        <v/>
      </c>
      <c r="CB56" s="357" t="str">
        <f>IF(AND('MAPA DE RIESGOS'!$AP354="Alta",'MAPA DE RIESGOS'!$AR354="Mayor"),CONCATENATE("R",'MAPA DE RIESGOS'!$H354,"C",'MAPA DE RIESGOS'!$AF354),"")</f>
        <v/>
      </c>
      <c r="CC56" s="358" t="str">
        <f>IF(AND('MAPA DE RIESGOS'!$AP355="Alta",'MAPA DE RIESGOS'!$AR355="Mayor"),CONCATENATE("R",'MAPA DE RIESGOS'!$H355,"C",'MAPA DE RIESGOS'!$AF355),"")</f>
        <v/>
      </c>
      <c r="CD56" s="359" t="str">
        <f>IF(AND('MAPA DE RIESGOS'!$AP338="Alta",'MAPA DE RIESGOS'!$AR338="Catastrófico"),CONCATENATE("R",'MAPA DE RIESGOS'!$H338,"C",'MAPA DE RIESGOS'!$AF338),"")</f>
        <v/>
      </c>
      <c r="CE56" s="359" t="str">
        <f>IF(AND('MAPA DE RIESGOS'!$AP339="Alta",'MAPA DE RIESGOS'!$AR339="Catastrófico"),CONCATENATE("R",'MAPA DE RIESGOS'!$H339,"C",'MAPA DE RIESGOS'!$AF339),"")</f>
        <v/>
      </c>
      <c r="CF56" s="359" t="str">
        <f>IF(AND('MAPA DE RIESGOS'!$AP340="Alta",'MAPA DE RIESGOS'!$AR340="Catastrófico"),CONCATENATE("R",'MAPA DE RIESGOS'!$H340,"C",'MAPA DE RIESGOS'!$AF340),"")</f>
        <v/>
      </c>
      <c r="CG56" s="359" t="str">
        <f>IF(AND('MAPA DE RIESGOS'!$AP341="Alta",'MAPA DE RIESGOS'!$AR341="Catastrófico"),CONCATENATE("R",'MAPA DE RIESGOS'!$H341,"C",'MAPA DE RIESGOS'!$AF341),"")</f>
        <v/>
      </c>
      <c r="CH56" s="359" t="str">
        <f>IF(AND('MAPA DE RIESGOS'!$AP342="Alta",'MAPA DE RIESGOS'!$AR342="Catastrófico"),CONCATENATE("R",'MAPA DE RIESGOS'!$H342,"C",'MAPA DE RIESGOS'!$AF342),"")</f>
        <v/>
      </c>
      <c r="CI56" s="359" t="str">
        <f>IF(AND('MAPA DE RIESGOS'!$AP343="Alta",'MAPA DE RIESGOS'!$AR343="Catastrófico"),CONCATENATE("R",'MAPA DE RIESGOS'!$H343,"C",'MAPA DE RIESGOS'!$AF343),"")</f>
        <v/>
      </c>
      <c r="CJ56" s="359" t="str">
        <f>IF(AND('MAPA DE RIESGOS'!$AP344="Alta",'MAPA DE RIESGOS'!$AR344="Catastrófico"),CONCATENATE("R",'MAPA DE RIESGOS'!$H344,"C",'MAPA DE RIESGOS'!$AF344),"")</f>
        <v/>
      </c>
      <c r="CK56" s="359" t="str">
        <f>IF(AND('MAPA DE RIESGOS'!$AP345="Alta",'MAPA DE RIESGOS'!$AR345="Catastrófico"),CONCATENATE("R",'MAPA DE RIESGOS'!$H345,"C",'MAPA DE RIESGOS'!$AF345),"")</f>
        <v/>
      </c>
      <c r="CL56" s="359" t="str">
        <f>IF(AND('MAPA DE RIESGOS'!$AP346="Alta",'MAPA DE RIESGOS'!$AR346="Catastrófico"),CONCATENATE("R",'MAPA DE RIESGOS'!$H346,"C",'MAPA DE RIESGOS'!$AF346),"")</f>
        <v/>
      </c>
      <c r="CM56" s="359" t="str">
        <f>IF(AND('MAPA DE RIESGOS'!$AP347="Alta",'MAPA DE RIESGOS'!$AR347="Catastrófico"),CONCATENATE("R",'MAPA DE RIESGOS'!$H347,"C",'MAPA DE RIESGOS'!$AF347),"")</f>
        <v/>
      </c>
      <c r="CN56" s="359" t="str">
        <f>IF(AND('MAPA DE RIESGOS'!$AP348="Alta",'MAPA DE RIESGOS'!$AR348="Catastrófico"),CONCATENATE("R",'MAPA DE RIESGOS'!$H348,"C",'MAPA DE RIESGOS'!$AF348),"")</f>
        <v/>
      </c>
      <c r="CO56" s="359" t="str">
        <f>IF(AND('MAPA DE RIESGOS'!$AP349="Alta",'MAPA DE RIESGOS'!$AR349="Catastrófico"),CONCATENATE("R",'MAPA DE RIESGOS'!$H349,"C",'MAPA DE RIESGOS'!$AF349),"")</f>
        <v/>
      </c>
      <c r="CP56" s="359" t="str">
        <f>IF(AND('MAPA DE RIESGOS'!$AP350="Alta",'MAPA DE RIESGOS'!$AR350="Catastrófico"),CONCATENATE("R",'MAPA DE RIESGOS'!$H350,"C",'MAPA DE RIESGOS'!$AF350),"")</f>
        <v/>
      </c>
      <c r="CQ56" s="359" t="str">
        <f>IF(AND('MAPA DE RIESGOS'!$AP351="Alta",'MAPA DE RIESGOS'!$AR351="Catastrófico"),CONCATENATE("R",'MAPA DE RIESGOS'!$H351,"C",'MAPA DE RIESGOS'!$AF351),"")</f>
        <v/>
      </c>
      <c r="CR56" s="359" t="str">
        <f>IF(AND('MAPA DE RIESGOS'!$AP352="Alta",'MAPA DE RIESGOS'!$AR352="Catastrófico"),CONCATENATE("R",'MAPA DE RIESGOS'!$H352,"C",'MAPA DE RIESGOS'!$AF352),"")</f>
        <v/>
      </c>
      <c r="CS56" s="359" t="str">
        <f>IF(AND('MAPA DE RIESGOS'!$AP353="Alta",'MAPA DE RIESGOS'!$AR353="Catastrófico"),CONCATENATE("R",'MAPA DE RIESGOS'!$H353,"C",'MAPA DE RIESGOS'!$AF353),"")</f>
        <v/>
      </c>
      <c r="CT56" s="359" t="str">
        <f>IF(AND('MAPA DE RIESGOS'!$AP354="Alta",'MAPA DE RIESGOS'!$AR354="Catastrófico"),CONCATENATE("R",'MAPA DE RIESGOS'!$H354,"C",'MAPA DE RIESGOS'!$AF354),"")</f>
        <v/>
      </c>
      <c r="CU56" s="360" t="str">
        <f>IF(AND('MAPA DE RIESGOS'!$AP355="Alta",'MAPA DE RIESGOS'!$AR355="Catastrófico"),CONCATENATE("R",'MAPA DE RIESGOS'!$H355,"C",'MAPA DE RIESGOS'!$AF355),"")</f>
        <v/>
      </c>
      <c r="CV56" s="67"/>
      <c r="CW56" s="765"/>
      <c r="CX56" s="766"/>
      <c r="CY56" s="766"/>
      <c r="CZ56" s="766"/>
      <c r="DA56" s="766"/>
      <c r="DB56" s="767"/>
    </row>
    <row r="57" spans="2:106" ht="32.5" customHeight="1">
      <c r="B57" s="770"/>
      <c r="C57" s="770"/>
      <c r="D57" s="771"/>
      <c r="E57" s="741"/>
      <c r="F57" s="742"/>
      <c r="G57" s="742"/>
      <c r="H57" s="742"/>
      <c r="I57" s="742"/>
      <c r="J57" s="369" t="str">
        <f>IF(AND('MAPA DE RIESGOS'!$AP356="Alta",'MAPA DE RIESGOS'!$AR356="Leve"),CONCATENATE("R",'MAPA DE RIESGOS'!$H356,"C",'MAPA DE RIESGOS'!$AF356),"")</f>
        <v/>
      </c>
      <c r="K57" s="370" t="str">
        <f>IF(AND('MAPA DE RIESGOS'!$AP357="Alta",'MAPA DE RIESGOS'!$AR357="Leve"),CONCATENATE("R",'MAPA DE RIESGOS'!$H357,"C",'MAPA DE RIESGOS'!$AF357),"")</f>
        <v/>
      </c>
      <c r="L57" s="370" t="str">
        <f>IF(AND('MAPA DE RIESGOS'!$AP358="Alta",'MAPA DE RIESGOS'!$AR358="Leve"),CONCATENATE("R",'MAPA DE RIESGOS'!$H358,"C",'MAPA DE RIESGOS'!$AF358),"")</f>
        <v/>
      </c>
      <c r="M57" s="370" t="str">
        <f>IF(AND('MAPA DE RIESGOS'!$AP359="Alta",'MAPA DE RIESGOS'!$AR359="Leve"),CONCATENATE("R",'MAPA DE RIESGOS'!$H359,"C",'MAPA DE RIESGOS'!$AF359),"")</f>
        <v/>
      </c>
      <c r="N57" s="370" t="str">
        <f>IF(AND('MAPA DE RIESGOS'!$AP360="Alta",'MAPA DE RIESGOS'!$AR360="Leve"),CONCATENATE("R",'MAPA DE RIESGOS'!$H360,"C",'MAPA DE RIESGOS'!$AF360),"")</f>
        <v/>
      </c>
      <c r="O57" s="370" t="str">
        <f>IF(AND('MAPA DE RIESGOS'!$AP361="Alta",'MAPA DE RIESGOS'!$AR361="Leve"),CONCATENATE("R",'MAPA DE RIESGOS'!$H361,"C",'MAPA DE RIESGOS'!$AF361),"")</f>
        <v/>
      </c>
      <c r="P57" s="370" t="str">
        <f>IF(AND('MAPA DE RIESGOS'!$AP362="Alta",'MAPA DE RIESGOS'!$AR362="Leve"),CONCATENATE("R",'MAPA DE RIESGOS'!$H362,"C",'MAPA DE RIESGOS'!$AF362),"")</f>
        <v/>
      </c>
      <c r="Q57" s="370" t="str">
        <f>IF(AND('MAPA DE RIESGOS'!$AP363="Alta",'MAPA DE RIESGOS'!$AR363="Leve"),CONCATENATE("R",'MAPA DE RIESGOS'!$H363,"C",'MAPA DE RIESGOS'!$AF363),"")</f>
        <v/>
      </c>
      <c r="R57" s="370" t="str">
        <f>IF(AND('MAPA DE RIESGOS'!$AP364="Alta",'MAPA DE RIESGOS'!$AR364="Leve"),CONCATENATE("R",'MAPA DE RIESGOS'!$H364,"C",'MAPA DE RIESGOS'!$AF364),"")</f>
        <v/>
      </c>
      <c r="S57" s="370" t="str">
        <f>IF(AND('MAPA DE RIESGOS'!$AP365="Alta",'MAPA DE RIESGOS'!$AR365="Leve"),CONCATENATE("R",'MAPA DE RIESGOS'!$H365,"C",'MAPA DE RIESGOS'!$AF365),"")</f>
        <v/>
      </c>
      <c r="T57" s="370" t="str">
        <f>IF(AND('MAPA DE RIESGOS'!$AP366="Alta",'MAPA DE RIESGOS'!$AR366="Leve"),CONCATENATE("R",'MAPA DE RIESGOS'!$H366,"C",'MAPA DE RIESGOS'!$AF366),"")</f>
        <v/>
      </c>
      <c r="U57" s="370" t="str">
        <f>IF(AND('MAPA DE RIESGOS'!$AP367="Alta",'MAPA DE RIESGOS'!$AR367="Leve"),CONCATENATE("R",'MAPA DE RIESGOS'!$H367,"C",'MAPA DE RIESGOS'!$AF367),"")</f>
        <v/>
      </c>
      <c r="V57" s="370" t="str">
        <f>IF(AND('MAPA DE RIESGOS'!$AP368="Alta",'MAPA DE RIESGOS'!$AR368="Leve"),CONCATENATE("R",'MAPA DE RIESGOS'!$H368,"C",'MAPA DE RIESGOS'!$AF368),"")</f>
        <v/>
      </c>
      <c r="W57" s="370" t="str">
        <f>IF(AND('MAPA DE RIESGOS'!$AP369="Alta",'MAPA DE RIESGOS'!$AR369="Leve"),CONCATENATE("R",'MAPA DE RIESGOS'!$H369,"C",'MAPA DE RIESGOS'!$AF369),"")</f>
        <v/>
      </c>
      <c r="X57" s="370" t="str">
        <f>IF(AND('MAPA DE RIESGOS'!$AP370="Alta",'MAPA DE RIESGOS'!$AR370="Leve"),CONCATENATE("R",'MAPA DE RIESGOS'!$H370,"C",'MAPA DE RIESGOS'!$AF370),"")</f>
        <v/>
      </c>
      <c r="Y57" s="370" t="str">
        <f>IF(AND('MAPA DE RIESGOS'!$AP371="Alta",'MAPA DE RIESGOS'!$AR371="Leve"),CONCATENATE("R",'MAPA DE RIESGOS'!$H371,"C",'MAPA DE RIESGOS'!$AF371),"")</f>
        <v/>
      </c>
      <c r="Z57" s="370" t="str">
        <f>IF(AND('MAPA DE RIESGOS'!$AP372="Alta",'MAPA DE RIESGOS'!$AR372="Leve"),CONCATENATE("R",'MAPA DE RIESGOS'!$H372,"C",'MAPA DE RIESGOS'!$AF372),"")</f>
        <v/>
      </c>
      <c r="AA57" s="370" t="str">
        <f>IF(AND('MAPA DE RIESGOS'!$AP373="Alta",'MAPA DE RIESGOS'!$AR373="Leve"),CONCATENATE("R",'MAPA DE RIESGOS'!$H373,"C",'MAPA DE RIESGOS'!$AF373),"")</f>
        <v/>
      </c>
      <c r="AB57" s="369" t="str">
        <f>IF(AND('MAPA DE RIESGOS'!$AP356="Alta",'MAPA DE RIESGOS'!$AR356="Menor"),CONCATENATE("R",'MAPA DE RIESGOS'!$H356,"C",'MAPA DE RIESGOS'!$AF356),"")</f>
        <v/>
      </c>
      <c r="AC57" s="370" t="str">
        <f>IF(AND('MAPA DE RIESGOS'!$AP357="Alta",'MAPA DE RIESGOS'!$AR357="Menor"),CONCATENATE("R",'MAPA DE RIESGOS'!$H357,"C",'MAPA DE RIESGOS'!$AF357),"")</f>
        <v/>
      </c>
      <c r="AD57" s="370" t="str">
        <f>IF(AND('MAPA DE RIESGOS'!$AP358="Alta",'MAPA DE RIESGOS'!$AR358="Menor"),CONCATENATE("R",'MAPA DE RIESGOS'!$H358,"C",'MAPA DE RIESGOS'!$AF358),"")</f>
        <v/>
      </c>
      <c r="AE57" s="370" t="str">
        <f>IF(AND('MAPA DE RIESGOS'!$AP359="Alta",'MAPA DE RIESGOS'!$AR359="Menor"),CONCATENATE("R",'MAPA DE RIESGOS'!$H359,"C",'MAPA DE RIESGOS'!$AF359),"")</f>
        <v/>
      </c>
      <c r="AF57" s="370" t="str">
        <f>IF(AND('MAPA DE RIESGOS'!$AP360="Alta",'MAPA DE RIESGOS'!$AR360="Menor"),CONCATENATE("R",'MAPA DE RIESGOS'!$H360,"C",'MAPA DE RIESGOS'!$AF360),"")</f>
        <v/>
      </c>
      <c r="AG57" s="370" t="str">
        <f>IF(AND('MAPA DE RIESGOS'!$AP361="Alta",'MAPA DE RIESGOS'!$AR361="Menor"),CONCATENATE("R",'MAPA DE RIESGOS'!$H361,"C",'MAPA DE RIESGOS'!$AF361),"")</f>
        <v/>
      </c>
      <c r="AH57" s="370" t="str">
        <f>IF(AND('MAPA DE RIESGOS'!$AP362="Alta",'MAPA DE RIESGOS'!$AR362="Menor"),CONCATENATE("R",'MAPA DE RIESGOS'!$H362,"C",'MAPA DE RIESGOS'!$AF362),"")</f>
        <v/>
      </c>
      <c r="AI57" s="370" t="str">
        <f>IF(AND('MAPA DE RIESGOS'!$AP363="Alta",'MAPA DE RIESGOS'!$AR363="Menor"),CONCATENATE("R",'MAPA DE RIESGOS'!$H363,"C",'MAPA DE RIESGOS'!$AF363),"")</f>
        <v/>
      </c>
      <c r="AJ57" s="370" t="str">
        <f>IF(AND('MAPA DE RIESGOS'!$AP364="Alta",'MAPA DE RIESGOS'!$AR364="Menor"),CONCATENATE("R",'MAPA DE RIESGOS'!$H364,"C",'MAPA DE RIESGOS'!$AF364),"")</f>
        <v/>
      </c>
      <c r="AK57" s="370" t="str">
        <f>IF(AND('MAPA DE RIESGOS'!$AP365="Alta",'MAPA DE RIESGOS'!$AR365="Menor"),CONCATENATE("R",'MAPA DE RIESGOS'!$H365,"C",'MAPA DE RIESGOS'!$AF365),"")</f>
        <v/>
      </c>
      <c r="AL57" s="370" t="str">
        <f>IF(AND('MAPA DE RIESGOS'!$AP366="Alta",'MAPA DE RIESGOS'!$AR366="Menor"),CONCATENATE("R",'MAPA DE RIESGOS'!$H366,"C",'MAPA DE RIESGOS'!$AF366),"")</f>
        <v/>
      </c>
      <c r="AM57" s="370" t="str">
        <f>IF(AND('MAPA DE RIESGOS'!$AP367="Alta",'MAPA DE RIESGOS'!$AR367="Menor"),CONCATENATE("R",'MAPA DE RIESGOS'!$H367,"C",'MAPA DE RIESGOS'!$AF367),"")</f>
        <v/>
      </c>
      <c r="AN57" s="370" t="str">
        <f>IF(AND('MAPA DE RIESGOS'!$AP368="Alta",'MAPA DE RIESGOS'!$AR368="Menor"),CONCATENATE("R",'MAPA DE RIESGOS'!$H368,"C",'MAPA DE RIESGOS'!$AF368),"")</f>
        <v/>
      </c>
      <c r="AO57" s="370" t="str">
        <f>IF(AND('MAPA DE RIESGOS'!$AP369="Alta",'MAPA DE RIESGOS'!$AR369="Menor"),CONCATENATE("R",'MAPA DE RIESGOS'!$H369,"C",'MAPA DE RIESGOS'!$AF369),"")</f>
        <v/>
      </c>
      <c r="AP57" s="370" t="str">
        <f>IF(AND('MAPA DE RIESGOS'!$AP370="Alta",'MAPA DE RIESGOS'!$AR370="Menor"),CONCATENATE("R",'MAPA DE RIESGOS'!$H370,"C",'MAPA DE RIESGOS'!$AF370),"")</f>
        <v/>
      </c>
      <c r="AQ57" s="370" t="str">
        <f>IF(AND('MAPA DE RIESGOS'!$AP371="Alta",'MAPA DE RIESGOS'!$AR371="Menor"),CONCATENATE("R",'MAPA DE RIESGOS'!$H371,"C",'MAPA DE RIESGOS'!$AF371),"")</f>
        <v/>
      </c>
      <c r="AR57" s="370" t="str">
        <f>IF(AND('MAPA DE RIESGOS'!$AP372="Alta",'MAPA DE RIESGOS'!$AR372="Menor"),CONCATENATE("R",'MAPA DE RIESGOS'!$H372,"C",'MAPA DE RIESGOS'!$AF372),"")</f>
        <v/>
      </c>
      <c r="AS57" s="371" t="str">
        <f>IF(AND('MAPA DE RIESGOS'!$AP373="Alta",'MAPA DE RIESGOS'!$AR373="Menor"),CONCATENATE("R",'MAPA DE RIESGOS'!$H373,"C",'MAPA DE RIESGOS'!$AF373),"")</f>
        <v/>
      </c>
      <c r="AT57" s="357" t="str">
        <f>IF(AND('MAPA DE RIESGOS'!$AP356="Alta",'MAPA DE RIESGOS'!$AR356="Moderado"),CONCATENATE("R",'MAPA DE RIESGOS'!$H356,"C",'MAPA DE RIESGOS'!$AF356),"")</f>
        <v/>
      </c>
      <c r="AU57" s="357" t="str">
        <f>IF(AND('MAPA DE RIESGOS'!$AP357="Alta",'MAPA DE RIESGOS'!$AR357="Moderado"),CONCATENATE("R",'MAPA DE RIESGOS'!$H357,"C",'MAPA DE RIESGOS'!$AF357),"")</f>
        <v/>
      </c>
      <c r="AV57" s="357" t="str">
        <f>IF(AND('MAPA DE RIESGOS'!$AP358="Alta",'MAPA DE RIESGOS'!$AR358="Moderado"),CONCATENATE("R",'MAPA DE RIESGOS'!$H358,"C",'MAPA DE RIESGOS'!$AF358),"")</f>
        <v/>
      </c>
      <c r="AW57" s="357" t="str">
        <f>IF(AND('MAPA DE RIESGOS'!$AP359="Alta",'MAPA DE RIESGOS'!$AR359="Moderado"),CONCATENATE("R",'MAPA DE RIESGOS'!$H359,"C",'MAPA DE RIESGOS'!$AF359),"")</f>
        <v/>
      </c>
      <c r="AX57" s="357" t="str">
        <f>IF(AND('MAPA DE RIESGOS'!$AP360="Alta",'MAPA DE RIESGOS'!$AR360="Moderado"),CONCATENATE("R",'MAPA DE RIESGOS'!$H360,"C",'MAPA DE RIESGOS'!$AF360),"")</f>
        <v/>
      </c>
      <c r="AY57" s="357" t="str">
        <f>IF(AND('MAPA DE RIESGOS'!$AP361="Alta",'MAPA DE RIESGOS'!$AR361="Moderado"),CONCATENATE("R",'MAPA DE RIESGOS'!$H361,"C",'MAPA DE RIESGOS'!$AF361),"")</f>
        <v/>
      </c>
      <c r="AZ57" s="357" t="str">
        <f>IF(AND('MAPA DE RIESGOS'!$AP362="Alta",'MAPA DE RIESGOS'!$AR362="Moderado"),CONCATENATE("R",'MAPA DE RIESGOS'!$H362,"C",'MAPA DE RIESGOS'!$AF362),"")</f>
        <v/>
      </c>
      <c r="BA57" s="357" t="str">
        <f>IF(AND('MAPA DE RIESGOS'!$AP363="Alta",'MAPA DE RIESGOS'!$AR363="Moderado"),CONCATENATE("R",'MAPA DE RIESGOS'!$H363,"C",'MAPA DE RIESGOS'!$AF363),"")</f>
        <v/>
      </c>
      <c r="BB57" s="357" t="str">
        <f>IF(AND('MAPA DE RIESGOS'!$AP364="Alta",'MAPA DE RIESGOS'!$AR364="Moderado"),CONCATENATE("R",'MAPA DE RIESGOS'!$H364,"C",'MAPA DE RIESGOS'!$AF364),"")</f>
        <v/>
      </c>
      <c r="BC57" s="357" t="str">
        <f>IF(AND('MAPA DE RIESGOS'!$AP365="Alta",'MAPA DE RIESGOS'!$AR365="Moderado"),CONCATENATE("R",'MAPA DE RIESGOS'!$H365,"C",'MAPA DE RIESGOS'!$AF365),"")</f>
        <v/>
      </c>
      <c r="BD57" s="357" t="str">
        <f>IF(AND('MAPA DE RIESGOS'!$AP366="Alta",'MAPA DE RIESGOS'!$AR366="Moderado"),CONCATENATE("R",'MAPA DE RIESGOS'!$H366,"C",'MAPA DE RIESGOS'!$AF366),"")</f>
        <v/>
      </c>
      <c r="BE57" s="357" t="str">
        <f>IF(AND('MAPA DE RIESGOS'!$AP367="Alta",'MAPA DE RIESGOS'!$AR367="Moderado"),CONCATENATE("R",'MAPA DE RIESGOS'!$H367,"C",'MAPA DE RIESGOS'!$AF367),"")</f>
        <v/>
      </c>
      <c r="BF57" s="357" t="str">
        <f>IF(AND('MAPA DE RIESGOS'!$AP368="Alta",'MAPA DE RIESGOS'!$AR368="Moderado"),CONCATENATE("R",'MAPA DE RIESGOS'!$H368,"C",'MAPA DE RIESGOS'!$AF368),"")</f>
        <v/>
      </c>
      <c r="BG57" s="357" t="str">
        <f>IF(AND('MAPA DE RIESGOS'!$AP369="Alta",'MAPA DE RIESGOS'!$AR369="Moderado"),CONCATENATE("R",'MAPA DE RIESGOS'!$H369,"C",'MAPA DE RIESGOS'!$AF369),"")</f>
        <v/>
      </c>
      <c r="BH57" s="357" t="str">
        <f>IF(AND('MAPA DE RIESGOS'!$AP370="Alta",'MAPA DE RIESGOS'!$AR370="Moderado"),CONCATENATE("R",'MAPA DE RIESGOS'!$H370,"C",'MAPA DE RIESGOS'!$AF370),"")</f>
        <v/>
      </c>
      <c r="BI57" s="357" t="str">
        <f>IF(AND('MAPA DE RIESGOS'!$AP371="Alta",'MAPA DE RIESGOS'!$AR371="Moderado"),CONCATENATE("R",'MAPA DE RIESGOS'!$H371,"C",'MAPA DE RIESGOS'!$AF371),"")</f>
        <v/>
      </c>
      <c r="BJ57" s="357" t="str">
        <f>IF(AND('MAPA DE RIESGOS'!$AP372="Alta",'MAPA DE RIESGOS'!$AR372="Moderado"),CONCATENATE("R",'MAPA DE RIESGOS'!$H372,"C",'MAPA DE RIESGOS'!$AF372),"")</f>
        <v/>
      </c>
      <c r="BK57" s="358" t="str">
        <f>IF(AND('MAPA DE RIESGOS'!$AP373="Alta",'MAPA DE RIESGOS'!$AR373="Moderado"),CONCATENATE("R",'MAPA DE RIESGOS'!$H373,"C",'MAPA DE RIESGOS'!$AF373),"")</f>
        <v/>
      </c>
      <c r="BL57" s="357" t="str">
        <f>IF(AND('MAPA DE RIESGOS'!$AP356="Alta",'MAPA DE RIESGOS'!$AR356="Mayor"),CONCATENATE("R",'MAPA DE RIESGOS'!$H356,"C",'MAPA DE RIESGOS'!$AF356),"")</f>
        <v/>
      </c>
      <c r="BM57" s="357" t="str">
        <f>IF(AND('MAPA DE RIESGOS'!$AP357="Alta",'MAPA DE RIESGOS'!$AR357="Mayor"),CONCATENATE("R",'MAPA DE RIESGOS'!$H357,"C",'MAPA DE RIESGOS'!$AF357),"")</f>
        <v/>
      </c>
      <c r="BN57" s="357" t="str">
        <f>IF(AND('MAPA DE RIESGOS'!$AP358="Alta",'MAPA DE RIESGOS'!$AR358="Mayor"),CONCATENATE("R",'MAPA DE RIESGOS'!$H358,"C",'MAPA DE RIESGOS'!$AF358),"")</f>
        <v/>
      </c>
      <c r="BO57" s="357" t="str">
        <f>IF(AND('MAPA DE RIESGOS'!$AP359="Alta",'MAPA DE RIESGOS'!$AR359="Mayor"),CONCATENATE("R",'MAPA DE RIESGOS'!$H359,"C",'MAPA DE RIESGOS'!$AF359),"")</f>
        <v/>
      </c>
      <c r="BP57" s="357" t="str">
        <f>IF(AND('MAPA DE RIESGOS'!$AP360="Alta",'MAPA DE RIESGOS'!$AR360="Mayor"),CONCATENATE("R",'MAPA DE RIESGOS'!$H360,"C",'MAPA DE RIESGOS'!$AF360),"")</f>
        <v/>
      </c>
      <c r="BQ57" s="357" t="str">
        <f>IF(AND('MAPA DE RIESGOS'!$AP361="Alta",'MAPA DE RIESGOS'!$AR361="Mayor"),CONCATENATE("R",'MAPA DE RIESGOS'!$H361,"C",'MAPA DE RIESGOS'!$AF361),"")</f>
        <v/>
      </c>
      <c r="BR57" s="357" t="str">
        <f>IF(AND('MAPA DE RIESGOS'!$AP362="Alta",'MAPA DE RIESGOS'!$AR362="Mayor"),CONCATENATE("R",'MAPA DE RIESGOS'!$H362,"C",'MAPA DE RIESGOS'!$AF362),"")</f>
        <v/>
      </c>
      <c r="BS57" s="357" t="str">
        <f>IF(AND('MAPA DE RIESGOS'!$AP363="Alta",'MAPA DE RIESGOS'!$AR363="Mayor"),CONCATENATE("R",'MAPA DE RIESGOS'!$H363,"C",'MAPA DE RIESGOS'!$AF363),"")</f>
        <v/>
      </c>
      <c r="BT57" s="357" t="str">
        <f>IF(AND('MAPA DE RIESGOS'!$AP364="Alta",'MAPA DE RIESGOS'!$AR364="Mayor"),CONCATENATE("R",'MAPA DE RIESGOS'!$H364,"C",'MAPA DE RIESGOS'!$AF364),"")</f>
        <v/>
      </c>
      <c r="BU57" s="357" t="str">
        <f>IF(AND('MAPA DE RIESGOS'!$AP365="Alta",'MAPA DE RIESGOS'!$AR365="Mayor"),CONCATENATE("R",'MAPA DE RIESGOS'!$H365,"C",'MAPA DE RIESGOS'!$AF365),"")</f>
        <v/>
      </c>
      <c r="BV57" s="357" t="str">
        <f>IF(AND('MAPA DE RIESGOS'!$AP366="Alta",'MAPA DE RIESGOS'!$AR366="Mayor"),CONCATENATE("R",'MAPA DE RIESGOS'!$H366,"C",'MAPA DE RIESGOS'!$AF366),"")</f>
        <v/>
      </c>
      <c r="BW57" s="357" t="str">
        <f>IF(AND('MAPA DE RIESGOS'!$AP367="Alta",'MAPA DE RIESGOS'!$AR367="Mayor"),CONCATENATE("R",'MAPA DE RIESGOS'!$H367,"C",'MAPA DE RIESGOS'!$AF367),"")</f>
        <v/>
      </c>
      <c r="BX57" s="357" t="str">
        <f>IF(AND('MAPA DE RIESGOS'!$AP368="Alta",'MAPA DE RIESGOS'!$AR368="Mayor"),CONCATENATE("R",'MAPA DE RIESGOS'!$H368,"C",'MAPA DE RIESGOS'!$AF368),"")</f>
        <v/>
      </c>
      <c r="BY57" s="357" t="str">
        <f>IF(AND('MAPA DE RIESGOS'!$AP369="Alta",'MAPA DE RIESGOS'!$AR369="Mayor"),CONCATENATE("R",'MAPA DE RIESGOS'!$H369,"C",'MAPA DE RIESGOS'!$AF369),"")</f>
        <v/>
      </c>
      <c r="BZ57" s="357" t="str">
        <f>IF(AND('MAPA DE RIESGOS'!$AP370="Alta",'MAPA DE RIESGOS'!$AR370="Mayor"),CONCATENATE("R",'MAPA DE RIESGOS'!$H370,"C",'MAPA DE RIESGOS'!$AF370),"")</f>
        <v/>
      </c>
      <c r="CA57" s="357" t="str">
        <f>IF(AND('MAPA DE RIESGOS'!$AP371="Alta",'MAPA DE RIESGOS'!$AR371="Mayor"),CONCATENATE("R",'MAPA DE RIESGOS'!$H371,"C",'MAPA DE RIESGOS'!$AF371),"")</f>
        <v/>
      </c>
      <c r="CB57" s="357" t="str">
        <f>IF(AND('MAPA DE RIESGOS'!$AP372="Alta",'MAPA DE RIESGOS'!$AR372="Mayor"),CONCATENATE("R",'MAPA DE RIESGOS'!$H372,"C",'MAPA DE RIESGOS'!$AF372),"")</f>
        <v/>
      </c>
      <c r="CC57" s="358" t="str">
        <f>IF(AND('MAPA DE RIESGOS'!$AP373="Alta",'MAPA DE RIESGOS'!$AR373="Mayor"),CONCATENATE("R",'MAPA DE RIESGOS'!$H373,"C",'MAPA DE RIESGOS'!$AF373),"")</f>
        <v/>
      </c>
      <c r="CD57" s="359" t="str">
        <f>IF(AND('MAPA DE RIESGOS'!$AP356="Alta",'MAPA DE RIESGOS'!$AR356="Catastrófico"),CONCATENATE("R",'MAPA DE RIESGOS'!$H356,"C",'MAPA DE RIESGOS'!$AF356),"")</f>
        <v/>
      </c>
      <c r="CE57" s="359" t="str">
        <f>IF(AND('MAPA DE RIESGOS'!$AP357="Alta",'MAPA DE RIESGOS'!$AR357="Catastrófico"),CONCATENATE("R",'MAPA DE RIESGOS'!$H357,"C",'MAPA DE RIESGOS'!$AF357),"")</f>
        <v/>
      </c>
      <c r="CF57" s="359" t="str">
        <f>IF(AND('MAPA DE RIESGOS'!$AP358="Alta",'MAPA DE RIESGOS'!$AR358="Catastrófico"),CONCATENATE("R",'MAPA DE RIESGOS'!$H358,"C",'MAPA DE RIESGOS'!$AF358),"")</f>
        <v/>
      </c>
      <c r="CG57" s="359" t="str">
        <f>IF(AND('MAPA DE RIESGOS'!$AP359="Alta",'MAPA DE RIESGOS'!$AR359="Catastrófico"),CONCATENATE("R",'MAPA DE RIESGOS'!$H359,"C",'MAPA DE RIESGOS'!$AF359),"")</f>
        <v/>
      </c>
      <c r="CH57" s="359" t="str">
        <f>IF(AND('MAPA DE RIESGOS'!$AP360="Alta",'MAPA DE RIESGOS'!$AR360="Catastrófico"),CONCATENATE("R",'MAPA DE RIESGOS'!$H360,"C",'MAPA DE RIESGOS'!$AF360),"")</f>
        <v/>
      </c>
      <c r="CI57" s="359" t="str">
        <f>IF(AND('MAPA DE RIESGOS'!$AP361="Alta",'MAPA DE RIESGOS'!$AR361="Catastrófico"),CONCATENATE("R",'MAPA DE RIESGOS'!$H361,"C",'MAPA DE RIESGOS'!$AF361),"")</f>
        <v/>
      </c>
      <c r="CJ57" s="359" t="str">
        <f>IF(AND('MAPA DE RIESGOS'!$AP362="Alta",'MAPA DE RIESGOS'!$AR362="Catastrófico"),CONCATENATE("R",'MAPA DE RIESGOS'!$H362,"C",'MAPA DE RIESGOS'!$AF362),"")</f>
        <v/>
      </c>
      <c r="CK57" s="359" t="str">
        <f>IF(AND('MAPA DE RIESGOS'!$AP363="Alta",'MAPA DE RIESGOS'!$AR363="Catastrófico"),CONCATENATE("R",'MAPA DE RIESGOS'!$H363,"C",'MAPA DE RIESGOS'!$AF363),"")</f>
        <v/>
      </c>
      <c r="CL57" s="359" t="str">
        <f>IF(AND('MAPA DE RIESGOS'!$AP364="Alta",'MAPA DE RIESGOS'!$AR364="Catastrófico"),CONCATENATE("R",'MAPA DE RIESGOS'!$H364,"C",'MAPA DE RIESGOS'!$AF364),"")</f>
        <v/>
      </c>
      <c r="CM57" s="359" t="str">
        <f>IF(AND('MAPA DE RIESGOS'!$AP365="Alta",'MAPA DE RIESGOS'!$AR365="Catastrófico"),CONCATENATE("R",'MAPA DE RIESGOS'!$H365,"C",'MAPA DE RIESGOS'!$AF365),"")</f>
        <v/>
      </c>
      <c r="CN57" s="359" t="str">
        <f>IF(AND('MAPA DE RIESGOS'!$AP366="Alta",'MAPA DE RIESGOS'!$AR366="Catastrófico"),CONCATENATE("R",'MAPA DE RIESGOS'!$H366,"C",'MAPA DE RIESGOS'!$AF366),"")</f>
        <v/>
      </c>
      <c r="CO57" s="359" t="str">
        <f>IF(AND('MAPA DE RIESGOS'!$AP367="Alta",'MAPA DE RIESGOS'!$AR367="Catastrófico"),CONCATENATE("R",'MAPA DE RIESGOS'!$H367,"C",'MAPA DE RIESGOS'!$AF367),"")</f>
        <v/>
      </c>
      <c r="CP57" s="359" t="str">
        <f>IF(AND('MAPA DE RIESGOS'!$AP368="Alta",'MAPA DE RIESGOS'!$AR368="Catastrófico"),CONCATENATE("R",'MAPA DE RIESGOS'!$H368,"C",'MAPA DE RIESGOS'!$AF368),"")</f>
        <v/>
      </c>
      <c r="CQ57" s="359" t="str">
        <f>IF(AND('MAPA DE RIESGOS'!$AP369="Alta",'MAPA DE RIESGOS'!$AR369="Catastrófico"),CONCATENATE("R",'MAPA DE RIESGOS'!$H369,"C",'MAPA DE RIESGOS'!$AF369),"")</f>
        <v/>
      </c>
      <c r="CR57" s="359" t="str">
        <f>IF(AND('MAPA DE RIESGOS'!$AP370="Alta",'MAPA DE RIESGOS'!$AR370="Catastrófico"),CONCATENATE("R",'MAPA DE RIESGOS'!$H370,"C",'MAPA DE RIESGOS'!$AF370),"")</f>
        <v/>
      </c>
      <c r="CS57" s="359" t="str">
        <f>IF(AND('MAPA DE RIESGOS'!$AP371="Alta",'MAPA DE RIESGOS'!$AR371="Catastrófico"),CONCATENATE("R",'MAPA DE RIESGOS'!$H371,"C",'MAPA DE RIESGOS'!$AF371),"")</f>
        <v/>
      </c>
      <c r="CT57" s="359" t="str">
        <f>IF(AND('MAPA DE RIESGOS'!$AP372="Alta",'MAPA DE RIESGOS'!$AR372="Catastrófico"),CONCATENATE("R",'MAPA DE RIESGOS'!$H372,"C",'MAPA DE RIESGOS'!$AF372),"")</f>
        <v/>
      </c>
      <c r="CU57" s="360" t="str">
        <f>IF(AND('MAPA DE RIESGOS'!$AP373="Alta",'MAPA DE RIESGOS'!$AR373="Catastrófico"),CONCATENATE("R",'MAPA DE RIESGOS'!$H373,"C",'MAPA DE RIESGOS'!$AF373),"")</f>
        <v/>
      </c>
      <c r="CV57" s="67"/>
      <c r="CW57" s="765"/>
      <c r="CX57" s="766"/>
      <c r="CY57" s="766"/>
      <c r="CZ57" s="766"/>
      <c r="DA57" s="766"/>
      <c r="DB57" s="767"/>
    </row>
    <row r="58" spans="2:106" ht="32.5" customHeight="1">
      <c r="B58" s="770"/>
      <c r="C58" s="770"/>
      <c r="D58" s="771"/>
      <c r="E58" s="741"/>
      <c r="F58" s="742"/>
      <c r="G58" s="742"/>
      <c r="H58" s="742"/>
      <c r="I58" s="742"/>
      <c r="J58" s="369" t="str">
        <f>IF(AND('MAPA DE RIESGOS'!$AP374="Alta",'MAPA DE RIESGOS'!$AR374="Leve"),CONCATENATE("R",'MAPA DE RIESGOS'!$H374,"C",'MAPA DE RIESGOS'!$AF374),"")</f>
        <v/>
      </c>
      <c r="K58" s="370" t="str">
        <f>IF(AND('MAPA DE RIESGOS'!$AP375="Alta",'MAPA DE RIESGOS'!$AR375="Leve"),CONCATENATE("R",'MAPA DE RIESGOS'!$H375,"C",'MAPA DE RIESGOS'!$AF375),"")</f>
        <v/>
      </c>
      <c r="L58" s="370" t="str">
        <f>IF(AND('MAPA DE RIESGOS'!$AP376="Alta",'MAPA DE RIESGOS'!$AR376="Leve"),CONCATENATE("R",'MAPA DE RIESGOS'!$H376,"C",'MAPA DE RIESGOS'!$AF376),"")</f>
        <v/>
      </c>
      <c r="M58" s="370" t="str">
        <f>IF(AND('MAPA DE RIESGOS'!$AP377="Alta",'MAPA DE RIESGOS'!$AR377="Leve"),CONCATENATE("R",'MAPA DE RIESGOS'!$H377,"C",'MAPA DE RIESGOS'!$AF377),"")</f>
        <v/>
      </c>
      <c r="N58" s="370" t="str">
        <f>IF(AND('MAPA DE RIESGOS'!$AP378="Alta",'MAPA DE RIESGOS'!$AR378="Leve"),CONCATENATE("R",'MAPA DE RIESGOS'!$H378,"C",'MAPA DE RIESGOS'!$AF378),"")</f>
        <v/>
      </c>
      <c r="O58" s="370" t="str">
        <f>IF(AND('MAPA DE RIESGOS'!$AP379="Alta",'MAPA DE RIESGOS'!$AR379="Leve"),CONCATENATE("R",'MAPA DE RIESGOS'!$H379,"C",'MAPA DE RIESGOS'!$AF379),"")</f>
        <v/>
      </c>
      <c r="P58" s="370" t="str">
        <f>IF(AND('MAPA DE RIESGOS'!$AP380="Alta",'MAPA DE RIESGOS'!$AR380="Leve"),CONCATENATE("R",'MAPA DE RIESGOS'!$H380,"C",'MAPA DE RIESGOS'!$AF380),"")</f>
        <v/>
      </c>
      <c r="Q58" s="370" t="str">
        <f>IF(AND('MAPA DE RIESGOS'!$AP381="Alta",'MAPA DE RIESGOS'!$AR381="Leve"),CONCATENATE("R",'MAPA DE RIESGOS'!$H381,"C",'MAPA DE RIESGOS'!$AF381),"")</f>
        <v/>
      </c>
      <c r="R58" s="370" t="str">
        <f>IF(AND('MAPA DE RIESGOS'!$AP382="Alta",'MAPA DE RIESGOS'!$AR382="Leve"),CONCATENATE("R",'MAPA DE RIESGOS'!$H382,"C",'MAPA DE RIESGOS'!$AF382),"")</f>
        <v/>
      </c>
      <c r="S58" s="370" t="str">
        <f>IF(AND('MAPA DE RIESGOS'!$AP383="Alta",'MAPA DE RIESGOS'!$AR383="Leve"),CONCATENATE("R",'MAPA DE RIESGOS'!$H383,"C",'MAPA DE RIESGOS'!$AF383),"")</f>
        <v/>
      </c>
      <c r="T58" s="370" t="str">
        <f>IF(AND('MAPA DE RIESGOS'!$AP384="Alta",'MAPA DE RIESGOS'!$AR384="Leve"),CONCATENATE("R",'MAPA DE RIESGOS'!$H384,"C",'MAPA DE RIESGOS'!$AF384),"")</f>
        <v/>
      </c>
      <c r="U58" s="370" t="str">
        <f>IF(AND('MAPA DE RIESGOS'!$AP385="Alta",'MAPA DE RIESGOS'!$AR385="Leve"),CONCATENATE("R",'MAPA DE RIESGOS'!$H385,"C",'MAPA DE RIESGOS'!$AF385),"")</f>
        <v/>
      </c>
      <c r="V58" s="370" t="str">
        <f>IF(AND('MAPA DE RIESGOS'!$AP386="Alta",'MAPA DE RIESGOS'!$AR386="Leve"),CONCATENATE("R",'MAPA DE RIESGOS'!$H386,"C",'MAPA DE RIESGOS'!$AF386),"")</f>
        <v/>
      </c>
      <c r="W58" s="370" t="str">
        <f>IF(AND('MAPA DE RIESGOS'!$AP387="Alta",'MAPA DE RIESGOS'!$AR387="Leve"),CONCATENATE("R",'MAPA DE RIESGOS'!$H387,"C",'MAPA DE RIESGOS'!$AF387),"")</f>
        <v/>
      </c>
      <c r="X58" s="370" t="str">
        <f>IF(AND('MAPA DE RIESGOS'!$AP388="Alta",'MAPA DE RIESGOS'!$AR388="Leve"),CONCATENATE("R",'MAPA DE RIESGOS'!$H388,"C",'MAPA DE RIESGOS'!$AF388),"")</f>
        <v/>
      </c>
      <c r="Y58" s="370" t="str">
        <f>IF(AND('MAPA DE RIESGOS'!$AP389="Alta",'MAPA DE RIESGOS'!$AR389="Leve"),CONCATENATE("R",'MAPA DE RIESGOS'!$H389,"C",'MAPA DE RIESGOS'!$AF389),"")</f>
        <v/>
      </c>
      <c r="Z58" s="370" t="str">
        <f>IF(AND('MAPA DE RIESGOS'!$AP390="Alta",'MAPA DE RIESGOS'!$AR390="Leve"),CONCATENATE("R",'MAPA DE RIESGOS'!$H390,"C",'MAPA DE RIESGOS'!$AF390),"")</f>
        <v/>
      </c>
      <c r="AA58" s="370" t="str">
        <f>IF(AND('MAPA DE RIESGOS'!$AP391="Alta",'MAPA DE RIESGOS'!$AR391="Leve"),CONCATENATE("R",'MAPA DE RIESGOS'!$H391,"C",'MAPA DE RIESGOS'!$AF391),"")</f>
        <v/>
      </c>
      <c r="AB58" s="369" t="str">
        <f>IF(AND('MAPA DE RIESGOS'!$AP374="Alta",'MAPA DE RIESGOS'!$AR374="Menor"),CONCATENATE("R",'MAPA DE RIESGOS'!$H374,"C",'MAPA DE RIESGOS'!$AF374),"")</f>
        <v/>
      </c>
      <c r="AC58" s="370" t="str">
        <f>IF(AND('MAPA DE RIESGOS'!$AP375="Alta",'MAPA DE RIESGOS'!$AR375="Menor"),CONCATENATE("R",'MAPA DE RIESGOS'!$H375,"C",'MAPA DE RIESGOS'!$AF375),"")</f>
        <v/>
      </c>
      <c r="AD58" s="370" t="str">
        <f>IF(AND('MAPA DE RIESGOS'!$AP376="Alta",'MAPA DE RIESGOS'!$AR376="Menor"),CONCATENATE("R",'MAPA DE RIESGOS'!$H376,"C",'MAPA DE RIESGOS'!$AF376),"")</f>
        <v/>
      </c>
      <c r="AE58" s="370" t="str">
        <f>IF(AND('MAPA DE RIESGOS'!$AP377="Alta",'MAPA DE RIESGOS'!$AR377="Menor"),CONCATENATE("R",'MAPA DE RIESGOS'!$H377,"C",'MAPA DE RIESGOS'!$AF377),"")</f>
        <v/>
      </c>
      <c r="AF58" s="370" t="str">
        <f>IF(AND('MAPA DE RIESGOS'!$AP378="Alta",'MAPA DE RIESGOS'!$AR378="Menor"),CONCATENATE("R",'MAPA DE RIESGOS'!$H378,"C",'MAPA DE RIESGOS'!$AF378),"")</f>
        <v/>
      </c>
      <c r="AG58" s="370" t="str">
        <f>IF(AND('MAPA DE RIESGOS'!$AP379="Alta",'MAPA DE RIESGOS'!$AR379="Menor"),CONCATENATE("R",'MAPA DE RIESGOS'!$H379,"C",'MAPA DE RIESGOS'!$AF379),"")</f>
        <v/>
      </c>
      <c r="AH58" s="370" t="str">
        <f>IF(AND('MAPA DE RIESGOS'!$AP380="Alta",'MAPA DE RIESGOS'!$AR380="Menor"),CONCATENATE("R",'MAPA DE RIESGOS'!$H380,"C",'MAPA DE RIESGOS'!$AF380),"")</f>
        <v/>
      </c>
      <c r="AI58" s="370" t="str">
        <f>IF(AND('MAPA DE RIESGOS'!$AP381="Alta",'MAPA DE RIESGOS'!$AR381="Menor"),CONCATENATE("R",'MAPA DE RIESGOS'!$H381,"C",'MAPA DE RIESGOS'!$AF381),"")</f>
        <v/>
      </c>
      <c r="AJ58" s="370" t="str">
        <f>IF(AND('MAPA DE RIESGOS'!$AP382="Alta",'MAPA DE RIESGOS'!$AR382="Menor"),CONCATENATE("R",'MAPA DE RIESGOS'!$H382,"C",'MAPA DE RIESGOS'!$AF382),"")</f>
        <v/>
      </c>
      <c r="AK58" s="370" t="str">
        <f>IF(AND('MAPA DE RIESGOS'!$AP383="Alta",'MAPA DE RIESGOS'!$AR383="Menor"),CONCATENATE("R",'MAPA DE RIESGOS'!$H383,"C",'MAPA DE RIESGOS'!$AF383),"")</f>
        <v/>
      </c>
      <c r="AL58" s="370" t="str">
        <f>IF(AND('MAPA DE RIESGOS'!$AP384="Alta",'MAPA DE RIESGOS'!$AR384="Menor"),CONCATENATE("R",'MAPA DE RIESGOS'!$H384,"C",'MAPA DE RIESGOS'!$AF384),"")</f>
        <v/>
      </c>
      <c r="AM58" s="370" t="str">
        <f>IF(AND('MAPA DE RIESGOS'!$AP385="Alta",'MAPA DE RIESGOS'!$AR385="Menor"),CONCATENATE("R",'MAPA DE RIESGOS'!$H385,"C",'MAPA DE RIESGOS'!$AF385),"")</f>
        <v/>
      </c>
      <c r="AN58" s="370" t="str">
        <f>IF(AND('MAPA DE RIESGOS'!$AP386="Alta",'MAPA DE RIESGOS'!$AR386="Menor"),CONCATENATE("R",'MAPA DE RIESGOS'!$H386,"C",'MAPA DE RIESGOS'!$AF386),"")</f>
        <v/>
      </c>
      <c r="AO58" s="370" t="str">
        <f>IF(AND('MAPA DE RIESGOS'!$AP387="Alta",'MAPA DE RIESGOS'!$AR387="Menor"),CONCATENATE("R",'MAPA DE RIESGOS'!$H387,"C",'MAPA DE RIESGOS'!$AF387),"")</f>
        <v/>
      </c>
      <c r="AP58" s="370" t="str">
        <f>IF(AND('MAPA DE RIESGOS'!$AP388="Alta",'MAPA DE RIESGOS'!$AR388="Menor"),CONCATENATE("R",'MAPA DE RIESGOS'!$H388,"C",'MAPA DE RIESGOS'!$AF388),"")</f>
        <v/>
      </c>
      <c r="AQ58" s="370" t="str">
        <f>IF(AND('MAPA DE RIESGOS'!$AP389="Alta",'MAPA DE RIESGOS'!$AR389="Menor"),CONCATENATE("R",'MAPA DE RIESGOS'!$H389,"C",'MAPA DE RIESGOS'!$AF389),"")</f>
        <v/>
      </c>
      <c r="AR58" s="370" t="str">
        <f>IF(AND('MAPA DE RIESGOS'!$AP390="Alta",'MAPA DE RIESGOS'!$AR390="Menor"),CONCATENATE("R",'MAPA DE RIESGOS'!$H390,"C",'MAPA DE RIESGOS'!$AF390),"")</f>
        <v/>
      </c>
      <c r="AS58" s="371" t="str">
        <f>IF(AND('MAPA DE RIESGOS'!$AP391="Alta",'MAPA DE RIESGOS'!$AR391="Menor"),CONCATENATE("R",'MAPA DE RIESGOS'!$H391,"C",'MAPA DE RIESGOS'!$AF391),"")</f>
        <v/>
      </c>
      <c r="AT58" s="357" t="str">
        <f>IF(AND('MAPA DE RIESGOS'!$AP374="Alta",'MAPA DE RIESGOS'!$AR374="Moderado"),CONCATENATE("R",'MAPA DE RIESGOS'!$H374,"C",'MAPA DE RIESGOS'!$AF374),"")</f>
        <v/>
      </c>
      <c r="AU58" s="357" t="str">
        <f>IF(AND('MAPA DE RIESGOS'!$AP375="Alta",'MAPA DE RIESGOS'!$AR375="Moderado"),CONCATENATE("R",'MAPA DE RIESGOS'!$H375,"C",'MAPA DE RIESGOS'!$AF375),"")</f>
        <v/>
      </c>
      <c r="AV58" s="357" t="str">
        <f>IF(AND('MAPA DE RIESGOS'!$AP376="Alta",'MAPA DE RIESGOS'!$AR376="Moderado"),CONCATENATE("R",'MAPA DE RIESGOS'!$H376,"C",'MAPA DE RIESGOS'!$AF376),"")</f>
        <v/>
      </c>
      <c r="AW58" s="357" t="str">
        <f>IF(AND('MAPA DE RIESGOS'!$AP377="Alta",'MAPA DE RIESGOS'!$AR377="Moderado"),CONCATENATE("R",'MAPA DE RIESGOS'!$H377,"C",'MAPA DE RIESGOS'!$AF377),"")</f>
        <v/>
      </c>
      <c r="AX58" s="357" t="str">
        <f>IF(AND('MAPA DE RIESGOS'!$AP378="Alta",'MAPA DE RIESGOS'!$AR378="Moderado"),CONCATENATE("R",'MAPA DE RIESGOS'!$H378,"C",'MAPA DE RIESGOS'!$AF378),"")</f>
        <v/>
      </c>
      <c r="AY58" s="357" t="str">
        <f>IF(AND('MAPA DE RIESGOS'!$AP379="Alta",'MAPA DE RIESGOS'!$AR379="Moderado"),CONCATENATE("R",'MAPA DE RIESGOS'!$H379,"C",'MAPA DE RIESGOS'!$AF379),"")</f>
        <v/>
      </c>
      <c r="AZ58" s="357" t="str">
        <f>IF(AND('MAPA DE RIESGOS'!$AP380="Alta",'MAPA DE RIESGOS'!$AR380="Moderado"),CONCATENATE("R",'MAPA DE RIESGOS'!$H380,"C",'MAPA DE RIESGOS'!$AF380),"")</f>
        <v/>
      </c>
      <c r="BA58" s="357" t="str">
        <f>IF(AND('MAPA DE RIESGOS'!$AP381="Alta",'MAPA DE RIESGOS'!$AR381="Moderado"),CONCATENATE("R",'MAPA DE RIESGOS'!$H381,"C",'MAPA DE RIESGOS'!$AF381),"")</f>
        <v/>
      </c>
      <c r="BB58" s="357" t="str">
        <f>IF(AND('MAPA DE RIESGOS'!$AP382="Alta",'MAPA DE RIESGOS'!$AR382="Moderado"),CONCATENATE("R",'MAPA DE RIESGOS'!$H382,"C",'MAPA DE RIESGOS'!$AF382),"")</f>
        <v/>
      </c>
      <c r="BC58" s="357" t="str">
        <f>IF(AND('MAPA DE RIESGOS'!$AP383="Alta",'MAPA DE RIESGOS'!$AR383="Moderado"),CONCATENATE("R",'MAPA DE RIESGOS'!$H383,"C",'MAPA DE RIESGOS'!$AF383),"")</f>
        <v/>
      </c>
      <c r="BD58" s="357" t="str">
        <f>IF(AND('MAPA DE RIESGOS'!$AP384="Alta",'MAPA DE RIESGOS'!$AR384="Moderado"),CONCATENATE("R",'MAPA DE RIESGOS'!$H384,"C",'MAPA DE RIESGOS'!$AF384),"")</f>
        <v/>
      </c>
      <c r="BE58" s="357" t="str">
        <f>IF(AND('MAPA DE RIESGOS'!$AP385="Alta",'MAPA DE RIESGOS'!$AR385="Moderado"),CONCATENATE("R",'MAPA DE RIESGOS'!$H385,"C",'MAPA DE RIESGOS'!$AF385),"")</f>
        <v/>
      </c>
      <c r="BF58" s="357" t="str">
        <f>IF(AND('MAPA DE RIESGOS'!$AP386="Alta",'MAPA DE RIESGOS'!$AR386="Moderado"),CONCATENATE("R",'MAPA DE RIESGOS'!$H386,"C",'MAPA DE RIESGOS'!$AF386),"")</f>
        <v/>
      </c>
      <c r="BG58" s="357" t="str">
        <f>IF(AND('MAPA DE RIESGOS'!$AP387="Alta",'MAPA DE RIESGOS'!$AR387="Moderado"),CONCATENATE("R",'MAPA DE RIESGOS'!$H387,"C",'MAPA DE RIESGOS'!$AF387),"")</f>
        <v/>
      </c>
      <c r="BH58" s="357" t="str">
        <f>IF(AND('MAPA DE RIESGOS'!$AP388="Alta",'MAPA DE RIESGOS'!$AR388="Moderado"),CONCATENATE("R",'MAPA DE RIESGOS'!$H388,"C",'MAPA DE RIESGOS'!$AF388),"")</f>
        <v/>
      </c>
      <c r="BI58" s="357" t="str">
        <f>IF(AND('MAPA DE RIESGOS'!$AP389="Alta",'MAPA DE RIESGOS'!$AR389="Moderado"),CONCATENATE("R",'MAPA DE RIESGOS'!$H389,"C",'MAPA DE RIESGOS'!$AF389),"")</f>
        <v/>
      </c>
      <c r="BJ58" s="357" t="str">
        <f>IF(AND('MAPA DE RIESGOS'!$AP390="Alta",'MAPA DE RIESGOS'!$AR390="Moderado"),CONCATENATE("R",'MAPA DE RIESGOS'!$H390,"C",'MAPA DE RIESGOS'!$AF390),"")</f>
        <v/>
      </c>
      <c r="BK58" s="358" t="str">
        <f>IF(AND('MAPA DE RIESGOS'!$AP391="Alta",'MAPA DE RIESGOS'!$AR391="Moderado"),CONCATENATE("R",'MAPA DE RIESGOS'!$H391,"C",'MAPA DE RIESGOS'!$AF391),"")</f>
        <v/>
      </c>
      <c r="BL58" s="357" t="str">
        <f>IF(AND('MAPA DE RIESGOS'!$AP374="Alta",'MAPA DE RIESGOS'!$AR374="Mayor"),CONCATENATE("R",'MAPA DE RIESGOS'!$H374,"C",'MAPA DE RIESGOS'!$AF374),"")</f>
        <v/>
      </c>
      <c r="BM58" s="357" t="str">
        <f>IF(AND('MAPA DE RIESGOS'!$AP375="Alta",'MAPA DE RIESGOS'!$AR375="Mayor"),CONCATENATE("R",'MAPA DE RIESGOS'!$H375,"C",'MAPA DE RIESGOS'!$AF375),"")</f>
        <v/>
      </c>
      <c r="BN58" s="357" t="str">
        <f>IF(AND('MAPA DE RIESGOS'!$AP376="Alta",'MAPA DE RIESGOS'!$AR376="Mayor"),CONCATENATE("R",'MAPA DE RIESGOS'!$H376,"C",'MAPA DE RIESGOS'!$AF376),"")</f>
        <v/>
      </c>
      <c r="BO58" s="357" t="str">
        <f>IF(AND('MAPA DE RIESGOS'!$AP377="Alta",'MAPA DE RIESGOS'!$AR377="Mayor"),CONCATENATE("R",'MAPA DE RIESGOS'!$H377,"C",'MAPA DE RIESGOS'!$AF377),"")</f>
        <v/>
      </c>
      <c r="BP58" s="357" t="str">
        <f>IF(AND('MAPA DE RIESGOS'!$AP378="Alta",'MAPA DE RIESGOS'!$AR378="Mayor"),CONCATENATE("R",'MAPA DE RIESGOS'!$H378,"C",'MAPA DE RIESGOS'!$AF378),"")</f>
        <v/>
      </c>
      <c r="BQ58" s="357" t="str">
        <f>IF(AND('MAPA DE RIESGOS'!$AP379="Alta",'MAPA DE RIESGOS'!$AR379="Mayor"),CONCATENATE("R",'MAPA DE RIESGOS'!$H379,"C",'MAPA DE RIESGOS'!$AF379),"")</f>
        <v/>
      </c>
      <c r="BR58" s="357" t="str">
        <f>IF(AND('MAPA DE RIESGOS'!$AP380="Alta",'MAPA DE RIESGOS'!$AR380="Mayor"),CONCATENATE("R",'MAPA DE RIESGOS'!$H380,"C",'MAPA DE RIESGOS'!$AF380),"")</f>
        <v/>
      </c>
      <c r="BS58" s="357" t="str">
        <f>IF(AND('MAPA DE RIESGOS'!$AP381="Alta",'MAPA DE RIESGOS'!$AR381="Mayor"),CONCATENATE("R",'MAPA DE RIESGOS'!$H381,"C",'MAPA DE RIESGOS'!$AF381),"")</f>
        <v/>
      </c>
      <c r="BT58" s="357" t="str">
        <f>IF(AND('MAPA DE RIESGOS'!$AP382="Alta",'MAPA DE RIESGOS'!$AR382="Mayor"),CONCATENATE("R",'MAPA DE RIESGOS'!$H382,"C",'MAPA DE RIESGOS'!$AF382),"")</f>
        <v/>
      </c>
      <c r="BU58" s="357" t="str">
        <f>IF(AND('MAPA DE RIESGOS'!$AP383="Alta",'MAPA DE RIESGOS'!$AR383="Mayor"),CONCATENATE("R",'MAPA DE RIESGOS'!$H383,"C",'MAPA DE RIESGOS'!$AF383),"")</f>
        <v/>
      </c>
      <c r="BV58" s="357" t="str">
        <f>IF(AND('MAPA DE RIESGOS'!$AP384="Alta",'MAPA DE RIESGOS'!$AR384="Mayor"),CONCATENATE("R",'MAPA DE RIESGOS'!$H384,"C",'MAPA DE RIESGOS'!$AF384),"")</f>
        <v/>
      </c>
      <c r="BW58" s="357" t="str">
        <f>IF(AND('MAPA DE RIESGOS'!$AP385="Alta",'MAPA DE RIESGOS'!$AR385="Mayor"),CONCATENATE("R",'MAPA DE RIESGOS'!$H385,"C",'MAPA DE RIESGOS'!$AF385),"")</f>
        <v/>
      </c>
      <c r="BX58" s="357" t="str">
        <f>IF(AND('MAPA DE RIESGOS'!$AP386="Alta",'MAPA DE RIESGOS'!$AR386="Mayor"),CONCATENATE("R",'MAPA DE RIESGOS'!$H386,"C",'MAPA DE RIESGOS'!$AF386),"")</f>
        <v/>
      </c>
      <c r="BY58" s="357" t="str">
        <f>IF(AND('MAPA DE RIESGOS'!$AP387="Alta",'MAPA DE RIESGOS'!$AR387="Mayor"),CONCATENATE("R",'MAPA DE RIESGOS'!$H387,"C",'MAPA DE RIESGOS'!$AF387),"")</f>
        <v/>
      </c>
      <c r="BZ58" s="357" t="str">
        <f>IF(AND('MAPA DE RIESGOS'!$AP388="Alta",'MAPA DE RIESGOS'!$AR388="Mayor"),CONCATENATE("R",'MAPA DE RIESGOS'!$H388,"C",'MAPA DE RIESGOS'!$AF388),"")</f>
        <v/>
      </c>
      <c r="CA58" s="357" t="str">
        <f>IF(AND('MAPA DE RIESGOS'!$AP389="Alta",'MAPA DE RIESGOS'!$AR389="Mayor"),CONCATENATE("R",'MAPA DE RIESGOS'!$H389,"C",'MAPA DE RIESGOS'!$AF389),"")</f>
        <v/>
      </c>
      <c r="CB58" s="357" t="str">
        <f>IF(AND('MAPA DE RIESGOS'!$AP390="Alta",'MAPA DE RIESGOS'!$AR390="Mayor"),CONCATENATE("R",'MAPA DE RIESGOS'!$H390,"C",'MAPA DE RIESGOS'!$AF390),"")</f>
        <v/>
      </c>
      <c r="CC58" s="358" t="str">
        <f>IF(AND('MAPA DE RIESGOS'!$AP391="Alta",'MAPA DE RIESGOS'!$AR391="Mayor"),CONCATENATE("R",'MAPA DE RIESGOS'!$H391,"C",'MAPA DE RIESGOS'!$AF391),"")</f>
        <v/>
      </c>
      <c r="CD58" s="359" t="str">
        <f>IF(AND('MAPA DE RIESGOS'!$AP374="Alta",'MAPA DE RIESGOS'!$AR374="Catastrófico"),CONCATENATE("R",'MAPA DE RIESGOS'!$H374,"C",'MAPA DE RIESGOS'!$AF374),"")</f>
        <v/>
      </c>
      <c r="CE58" s="359" t="str">
        <f>IF(AND('MAPA DE RIESGOS'!$AP375="Alta",'MAPA DE RIESGOS'!$AR375="Catastrófico"),CONCATENATE("R",'MAPA DE RIESGOS'!$H375,"C",'MAPA DE RIESGOS'!$AF375),"")</f>
        <v/>
      </c>
      <c r="CF58" s="359" t="str">
        <f>IF(AND('MAPA DE RIESGOS'!$AP376="Alta",'MAPA DE RIESGOS'!$AR376="Catastrófico"),CONCATENATE("R",'MAPA DE RIESGOS'!$H376,"C",'MAPA DE RIESGOS'!$AF376),"")</f>
        <v/>
      </c>
      <c r="CG58" s="359" t="str">
        <f>IF(AND('MAPA DE RIESGOS'!$AP377="Alta",'MAPA DE RIESGOS'!$AR377="Catastrófico"),CONCATENATE("R",'MAPA DE RIESGOS'!$H377,"C",'MAPA DE RIESGOS'!$AF377),"")</f>
        <v/>
      </c>
      <c r="CH58" s="359" t="str">
        <f>IF(AND('MAPA DE RIESGOS'!$AP378="Alta",'MAPA DE RIESGOS'!$AR378="Catastrófico"),CONCATENATE("R",'MAPA DE RIESGOS'!$H378,"C",'MAPA DE RIESGOS'!$AF378),"")</f>
        <v/>
      </c>
      <c r="CI58" s="359" t="str">
        <f>IF(AND('MAPA DE RIESGOS'!$AP379="Alta",'MAPA DE RIESGOS'!$AR379="Catastrófico"),CONCATENATE("R",'MAPA DE RIESGOS'!$H379,"C",'MAPA DE RIESGOS'!$AF379),"")</f>
        <v/>
      </c>
      <c r="CJ58" s="359" t="str">
        <f>IF(AND('MAPA DE RIESGOS'!$AP380="Alta",'MAPA DE RIESGOS'!$AR380="Catastrófico"),CONCATENATE("R",'MAPA DE RIESGOS'!$H380,"C",'MAPA DE RIESGOS'!$AF380),"")</f>
        <v/>
      </c>
      <c r="CK58" s="359" t="str">
        <f>IF(AND('MAPA DE RIESGOS'!$AP381="Alta",'MAPA DE RIESGOS'!$AR381="Catastrófico"),CONCATENATE("R",'MAPA DE RIESGOS'!$H381,"C",'MAPA DE RIESGOS'!$AF381),"")</f>
        <v/>
      </c>
      <c r="CL58" s="359" t="str">
        <f>IF(AND('MAPA DE RIESGOS'!$AP382="Alta",'MAPA DE RIESGOS'!$AR382="Catastrófico"),CONCATENATE("R",'MAPA DE RIESGOS'!$H382,"C",'MAPA DE RIESGOS'!$AF382),"")</f>
        <v/>
      </c>
      <c r="CM58" s="359" t="str">
        <f>IF(AND('MAPA DE RIESGOS'!$AP383="Alta",'MAPA DE RIESGOS'!$AR383="Catastrófico"),CONCATENATE("R",'MAPA DE RIESGOS'!$H383,"C",'MAPA DE RIESGOS'!$AF383),"")</f>
        <v/>
      </c>
      <c r="CN58" s="359" t="str">
        <f>IF(AND('MAPA DE RIESGOS'!$AP384="Alta",'MAPA DE RIESGOS'!$AR384="Catastrófico"),CONCATENATE("R",'MAPA DE RIESGOS'!$H384,"C",'MAPA DE RIESGOS'!$AF384),"")</f>
        <v/>
      </c>
      <c r="CO58" s="359" t="str">
        <f>IF(AND('MAPA DE RIESGOS'!$AP385="Alta",'MAPA DE RIESGOS'!$AR385="Catastrófico"),CONCATENATE("R",'MAPA DE RIESGOS'!$H385,"C",'MAPA DE RIESGOS'!$AF385),"")</f>
        <v/>
      </c>
      <c r="CP58" s="359" t="str">
        <f>IF(AND('MAPA DE RIESGOS'!$AP386="Alta",'MAPA DE RIESGOS'!$AR386="Catastrófico"),CONCATENATE("R",'MAPA DE RIESGOS'!$H386,"C",'MAPA DE RIESGOS'!$AF386),"")</f>
        <v/>
      </c>
      <c r="CQ58" s="359" t="str">
        <f>IF(AND('MAPA DE RIESGOS'!$AP387="Alta",'MAPA DE RIESGOS'!$AR387="Catastrófico"),CONCATENATE("R",'MAPA DE RIESGOS'!$H387,"C",'MAPA DE RIESGOS'!$AF387),"")</f>
        <v/>
      </c>
      <c r="CR58" s="359" t="str">
        <f>IF(AND('MAPA DE RIESGOS'!$AP388="Alta",'MAPA DE RIESGOS'!$AR388="Catastrófico"),CONCATENATE("R",'MAPA DE RIESGOS'!$H388,"C",'MAPA DE RIESGOS'!$AF388),"")</f>
        <v/>
      </c>
      <c r="CS58" s="359" t="str">
        <f>IF(AND('MAPA DE RIESGOS'!$AP389="Alta",'MAPA DE RIESGOS'!$AR389="Catastrófico"),CONCATENATE("R",'MAPA DE RIESGOS'!$H389,"C",'MAPA DE RIESGOS'!$AF389),"")</f>
        <v/>
      </c>
      <c r="CT58" s="359" t="str">
        <f>IF(AND('MAPA DE RIESGOS'!$AP390="Alta",'MAPA DE RIESGOS'!$AR390="Catastrófico"),CONCATENATE("R",'MAPA DE RIESGOS'!$H390,"C",'MAPA DE RIESGOS'!$AF390),"")</f>
        <v/>
      </c>
      <c r="CU58" s="360" t="str">
        <f>IF(AND('MAPA DE RIESGOS'!$AP391="Alta",'MAPA DE RIESGOS'!$AR391="Catastrófico"),CONCATENATE("R",'MAPA DE RIESGOS'!$H391,"C",'MAPA DE RIESGOS'!$AF391),"")</f>
        <v/>
      </c>
      <c r="CV58" s="67"/>
      <c r="CW58" s="765"/>
      <c r="CX58" s="766"/>
      <c r="CY58" s="766"/>
      <c r="CZ58" s="766"/>
      <c r="DA58" s="766"/>
      <c r="DB58" s="767"/>
    </row>
    <row r="59" spans="2:106" ht="32.5" customHeight="1">
      <c r="B59" s="770"/>
      <c r="C59" s="770"/>
      <c r="D59" s="771"/>
      <c r="E59" s="741"/>
      <c r="F59" s="742"/>
      <c r="G59" s="742"/>
      <c r="H59" s="742"/>
      <c r="I59" s="742"/>
      <c r="J59" s="369" t="str">
        <f>IF(AND('MAPA DE RIESGOS'!$AP392="Alta",'MAPA DE RIESGOS'!$AR392="Leve"),CONCATENATE("R",'MAPA DE RIESGOS'!$H392,"C",'MAPA DE RIESGOS'!$AF392),"")</f>
        <v/>
      </c>
      <c r="K59" s="370" t="str">
        <f>IF(AND('MAPA DE RIESGOS'!$AP393="Alta",'MAPA DE RIESGOS'!$AR393="Leve"),CONCATENATE("R",'MAPA DE RIESGOS'!$H393,"C",'MAPA DE RIESGOS'!$AF393),"")</f>
        <v/>
      </c>
      <c r="L59" s="370" t="str">
        <f>IF(AND('MAPA DE RIESGOS'!$AP394="Alta",'MAPA DE RIESGOS'!$AR394="Leve"),CONCATENATE("R",'MAPA DE RIESGOS'!$H394,"C",'MAPA DE RIESGOS'!$AF394),"")</f>
        <v/>
      </c>
      <c r="M59" s="370" t="str">
        <f>IF(AND('MAPA DE RIESGOS'!$AP395="Alta",'MAPA DE RIESGOS'!$AR395="Leve"),CONCATENATE("R",'MAPA DE RIESGOS'!$H395,"C",'MAPA DE RIESGOS'!$AF395),"")</f>
        <v/>
      </c>
      <c r="N59" s="370" t="str">
        <f>IF(AND('MAPA DE RIESGOS'!$AP396="Alta",'MAPA DE RIESGOS'!$AR396="Leve"),CONCATENATE("R",'MAPA DE RIESGOS'!$H396,"C",'MAPA DE RIESGOS'!$AF396),"")</f>
        <v/>
      </c>
      <c r="O59" s="370" t="str">
        <f>IF(AND('MAPA DE RIESGOS'!$AP397="Alta",'MAPA DE RIESGOS'!$AR397="Leve"),CONCATENATE("R",'MAPA DE RIESGOS'!$H397,"C",'MAPA DE RIESGOS'!$AF397),"")</f>
        <v/>
      </c>
      <c r="P59" s="370" t="str">
        <f>IF(AND('MAPA DE RIESGOS'!$AP398="Alta",'MAPA DE RIESGOS'!$AR398="Leve"),CONCATENATE("R",'MAPA DE RIESGOS'!$H398,"C",'MAPA DE RIESGOS'!$AF398),"")</f>
        <v/>
      </c>
      <c r="Q59" s="370" t="str">
        <f>IF(AND('MAPA DE RIESGOS'!$AP399="Alta",'MAPA DE RIESGOS'!$AR399="Leve"),CONCATENATE("R",'MAPA DE RIESGOS'!$H399,"C",'MAPA DE RIESGOS'!$AF399),"")</f>
        <v/>
      </c>
      <c r="R59" s="370" t="str">
        <f>IF(AND('MAPA DE RIESGOS'!$AP400="Alta",'MAPA DE RIESGOS'!$AR400="Leve"),CONCATENATE("R",'MAPA DE RIESGOS'!$H400,"C",'MAPA DE RIESGOS'!$AF400),"")</f>
        <v/>
      </c>
      <c r="S59" s="370" t="str">
        <f>IF(AND('MAPA DE RIESGOS'!$AP401="Alta",'MAPA DE RIESGOS'!$AR401="Leve"),CONCATENATE("R",'MAPA DE RIESGOS'!$H401,"C",'MAPA DE RIESGOS'!$AF401),"")</f>
        <v/>
      </c>
      <c r="T59" s="370" t="str">
        <f>IF(AND('MAPA DE RIESGOS'!$AP402="Alta",'MAPA DE RIESGOS'!$AR402="Leve"),CONCATENATE("R",'MAPA DE RIESGOS'!$H402,"C",'MAPA DE RIESGOS'!$AF402),"")</f>
        <v/>
      </c>
      <c r="U59" s="370" t="str">
        <f>IF(AND('MAPA DE RIESGOS'!$AP403="Alta",'MAPA DE RIESGOS'!$AR403="Leve"),CONCATENATE("R",'MAPA DE RIESGOS'!$H403,"C",'MAPA DE RIESGOS'!$AF403),"")</f>
        <v/>
      </c>
      <c r="V59" s="370" t="str">
        <f>IF(AND('MAPA DE RIESGOS'!$AP404="Alta",'MAPA DE RIESGOS'!$AR404="Leve"),CONCATENATE("R",'MAPA DE RIESGOS'!$H404,"C",'MAPA DE RIESGOS'!$AF404),"")</f>
        <v/>
      </c>
      <c r="W59" s="370" t="str">
        <f>IF(AND('MAPA DE RIESGOS'!$AP405="Alta",'MAPA DE RIESGOS'!$AR405="Leve"),CONCATENATE("R",'MAPA DE RIESGOS'!$H405,"C",'MAPA DE RIESGOS'!$AF405),"")</f>
        <v/>
      </c>
      <c r="X59" s="370" t="str">
        <f>IF(AND('MAPA DE RIESGOS'!$AP406="Alta",'MAPA DE RIESGOS'!$AR406="Leve"),CONCATENATE("R",'MAPA DE RIESGOS'!$H406,"C",'MAPA DE RIESGOS'!$AF406),"")</f>
        <v/>
      </c>
      <c r="Y59" s="370" t="str">
        <f>IF(AND('MAPA DE RIESGOS'!$AP407="Alta",'MAPA DE RIESGOS'!$AR407="Leve"),CONCATENATE("R",'MAPA DE RIESGOS'!$H407,"C",'MAPA DE RIESGOS'!$AF407),"")</f>
        <v/>
      </c>
      <c r="Z59" s="370" t="str">
        <f>IF(AND('MAPA DE RIESGOS'!$AP408="Alta",'MAPA DE RIESGOS'!$AR408="Leve"),CONCATENATE("R",'MAPA DE RIESGOS'!$H408,"C",'MAPA DE RIESGOS'!$AF408),"")</f>
        <v/>
      </c>
      <c r="AA59" s="370" t="str">
        <f>IF(AND('MAPA DE RIESGOS'!$AP409="Alta",'MAPA DE RIESGOS'!$AR409="Leve"),CONCATENATE("R",'MAPA DE RIESGOS'!$H409,"C",'MAPA DE RIESGOS'!$AF409),"")</f>
        <v/>
      </c>
      <c r="AB59" s="369" t="str">
        <f>IF(AND('MAPA DE RIESGOS'!$AP392="Alta",'MAPA DE RIESGOS'!$AR392="Menor"),CONCATENATE("R",'MAPA DE RIESGOS'!$H392,"C",'MAPA DE RIESGOS'!$AF392),"")</f>
        <v/>
      </c>
      <c r="AC59" s="370" t="str">
        <f>IF(AND('MAPA DE RIESGOS'!$AP393="Alta",'MAPA DE RIESGOS'!$AR393="Menor"),CONCATENATE("R",'MAPA DE RIESGOS'!$H393,"C",'MAPA DE RIESGOS'!$AF393),"")</f>
        <v/>
      </c>
      <c r="AD59" s="370" t="str">
        <f>IF(AND('MAPA DE RIESGOS'!$AP394="Alta",'MAPA DE RIESGOS'!$AR394="Menor"),CONCATENATE("R",'MAPA DE RIESGOS'!$H394,"C",'MAPA DE RIESGOS'!$AF394),"")</f>
        <v/>
      </c>
      <c r="AE59" s="370" t="str">
        <f>IF(AND('MAPA DE RIESGOS'!$AP395="Alta",'MAPA DE RIESGOS'!$AR395="Menor"),CONCATENATE("R",'MAPA DE RIESGOS'!$H395,"C",'MAPA DE RIESGOS'!$AF395),"")</f>
        <v/>
      </c>
      <c r="AF59" s="370" t="str">
        <f>IF(AND('MAPA DE RIESGOS'!$AP396="Alta",'MAPA DE RIESGOS'!$AR396="Menor"),CONCATENATE("R",'MAPA DE RIESGOS'!$H396,"C",'MAPA DE RIESGOS'!$AF396),"")</f>
        <v/>
      </c>
      <c r="AG59" s="370" t="str">
        <f>IF(AND('MAPA DE RIESGOS'!$AP397="Alta",'MAPA DE RIESGOS'!$AR397="Menor"),CONCATENATE("R",'MAPA DE RIESGOS'!$H397,"C",'MAPA DE RIESGOS'!$AF397),"")</f>
        <v/>
      </c>
      <c r="AH59" s="370" t="str">
        <f>IF(AND('MAPA DE RIESGOS'!$AP398="Alta",'MAPA DE RIESGOS'!$AR398="Menor"),CONCATENATE("R",'MAPA DE RIESGOS'!$H398,"C",'MAPA DE RIESGOS'!$AF398),"")</f>
        <v/>
      </c>
      <c r="AI59" s="370" t="str">
        <f>IF(AND('MAPA DE RIESGOS'!$AP399="Alta",'MAPA DE RIESGOS'!$AR399="Menor"),CONCATENATE("R",'MAPA DE RIESGOS'!$H399,"C",'MAPA DE RIESGOS'!$AF399),"")</f>
        <v/>
      </c>
      <c r="AJ59" s="370" t="str">
        <f>IF(AND('MAPA DE RIESGOS'!$AP400="Alta",'MAPA DE RIESGOS'!$AR400="Menor"),CONCATENATE("R",'MAPA DE RIESGOS'!$H400,"C",'MAPA DE RIESGOS'!$AF400),"")</f>
        <v/>
      </c>
      <c r="AK59" s="370" t="str">
        <f>IF(AND('MAPA DE RIESGOS'!$AP401="Alta",'MAPA DE RIESGOS'!$AR401="Menor"),CONCATENATE("R",'MAPA DE RIESGOS'!$H401,"C",'MAPA DE RIESGOS'!$AF401),"")</f>
        <v/>
      </c>
      <c r="AL59" s="370" t="str">
        <f>IF(AND('MAPA DE RIESGOS'!$AP402="Alta",'MAPA DE RIESGOS'!$AR402="Menor"),CONCATENATE("R",'MAPA DE RIESGOS'!$H402,"C",'MAPA DE RIESGOS'!$AF402),"")</f>
        <v/>
      </c>
      <c r="AM59" s="370" t="str">
        <f>IF(AND('MAPA DE RIESGOS'!$AP403="Alta",'MAPA DE RIESGOS'!$AR403="Menor"),CONCATENATE("R",'MAPA DE RIESGOS'!$H403,"C",'MAPA DE RIESGOS'!$AF403),"")</f>
        <v/>
      </c>
      <c r="AN59" s="370" t="str">
        <f>IF(AND('MAPA DE RIESGOS'!$AP404="Alta",'MAPA DE RIESGOS'!$AR404="Menor"),CONCATENATE("R",'MAPA DE RIESGOS'!$H404,"C",'MAPA DE RIESGOS'!$AF404),"")</f>
        <v/>
      </c>
      <c r="AO59" s="370" t="str">
        <f>IF(AND('MAPA DE RIESGOS'!$AP405="Alta",'MAPA DE RIESGOS'!$AR405="Menor"),CONCATENATE("R",'MAPA DE RIESGOS'!$H405,"C",'MAPA DE RIESGOS'!$AF405),"")</f>
        <v/>
      </c>
      <c r="AP59" s="370" t="str">
        <f>IF(AND('MAPA DE RIESGOS'!$AP406="Alta",'MAPA DE RIESGOS'!$AR406="Menor"),CONCATENATE("R",'MAPA DE RIESGOS'!$H406,"C",'MAPA DE RIESGOS'!$AF406),"")</f>
        <v/>
      </c>
      <c r="AQ59" s="370" t="str">
        <f>IF(AND('MAPA DE RIESGOS'!$AP407="Alta",'MAPA DE RIESGOS'!$AR407="Menor"),CONCATENATE("R",'MAPA DE RIESGOS'!$H407,"C",'MAPA DE RIESGOS'!$AF407),"")</f>
        <v/>
      </c>
      <c r="AR59" s="370" t="str">
        <f>IF(AND('MAPA DE RIESGOS'!$AP408="Alta",'MAPA DE RIESGOS'!$AR408="Menor"),CONCATENATE("R",'MAPA DE RIESGOS'!$H408,"C",'MAPA DE RIESGOS'!$AF408),"")</f>
        <v/>
      </c>
      <c r="AS59" s="371" t="str">
        <f>IF(AND('MAPA DE RIESGOS'!$AP409="Alta",'MAPA DE RIESGOS'!$AR409="Menor"),CONCATENATE("R",'MAPA DE RIESGOS'!$H409,"C",'MAPA DE RIESGOS'!$AF409),"")</f>
        <v/>
      </c>
      <c r="AT59" s="357" t="str">
        <f>IF(AND('MAPA DE RIESGOS'!$AP392="Alta",'MAPA DE RIESGOS'!$AR392="Moderado"),CONCATENATE("R",'MAPA DE RIESGOS'!$H392,"C",'MAPA DE RIESGOS'!$AF392),"")</f>
        <v/>
      </c>
      <c r="AU59" s="357" t="str">
        <f>IF(AND('MAPA DE RIESGOS'!$AP393="Alta",'MAPA DE RIESGOS'!$AR393="Moderado"),CONCATENATE("R",'MAPA DE RIESGOS'!$H393,"C",'MAPA DE RIESGOS'!$AF393),"")</f>
        <v/>
      </c>
      <c r="AV59" s="357" t="str">
        <f>IF(AND('MAPA DE RIESGOS'!$AP394="Alta",'MAPA DE RIESGOS'!$AR394="Moderado"),CONCATENATE("R",'MAPA DE RIESGOS'!$H394,"C",'MAPA DE RIESGOS'!$AF394),"")</f>
        <v/>
      </c>
      <c r="AW59" s="357" t="str">
        <f>IF(AND('MAPA DE RIESGOS'!$AP395="Alta",'MAPA DE RIESGOS'!$AR395="Moderado"),CONCATENATE("R",'MAPA DE RIESGOS'!$H395,"C",'MAPA DE RIESGOS'!$AF395),"")</f>
        <v/>
      </c>
      <c r="AX59" s="357" t="str">
        <f>IF(AND('MAPA DE RIESGOS'!$AP396="Alta",'MAPA DE RIESGOS'!$AR396="Moderado"),CONCATENATE("R",'MAPA DE RIESGOS'!$H396,"C",'MAPA DE RIESGOS'!$AF396),"")</f>
        <v/>
      </c>
      <c r="AY59" s="357" t="str">
        <f>IF(AND('MAPA DE RIESGOS'!$AP397="Alta",'MAPA DE RIESGOS'!$AR397="Moderado"),CONCATENATE("R",'MAPA DE RIESGOS'!$H397,"C",'MAPA DE RIESGOS'!$AF397),"")</f>
        <v/>
      </c>
      <c r="AZ59" s="357" t="str">
        <f>IF(AND('MAPA DE RIESGOS'!$AP398="Alta",'MAPA DE RIESGOS'!$AR398="Moderado"),CONCATENATE("R",'MAPA DE RIESGOS'!$H398,"C",'MAPA DE RIESGOS'!$AF398),"")</f>
        <v/>
      </c>
      <c r="BA59" s="357" t="str">
        <f>IF(AND('MAPA DE RIESGOS'!$AP399="Alta",'MAPA DE RIESGOS'!$AR399="Moderado"),CONCATENATE("R",'MAPA DE RIESGOS'!$H399,"C",'MAPA DE RIESGOS'!$AF399),"")</f>
        <v/>
      </c>
      <c r="BB59" s="357" t="str">
        <f>IF(AND('MAPA DE RIESGOS'!$AP400="Alta",'MAPA DE RIESGOS'!$AR400="Moderado"),CONCATENATE("R",'MAPA DE RIESGOS'!$H400,"C",'MAPA DE RIESGOS'!$AF400),"")</f>
        <v/>
      </c>
      <c r="BC59" s="357" t="str">
        <f>IF(AND('MAPA DE RIESGOS'!$AP401="Alta",'MAPA DE RIESGOS'!$AR401="Moderado"),CONCATENATE("R",'MAPA DE RIESGOS'!$H401,"C",'MAPA DE RIESGOS'!$AF401),"")</f>
        <v/>
      </c>
      <c r="BD59" s="357" t="str">
        <f>IF(AND('MAPA DE RIESGOS'!$AP402="Alta",'MAPA DE RIESGOS'!$AR402="Moderado"),CONCATENATE("R",'MAPA DE RIESGOS'!$H402,"C",'MAPA DE RIESGOS'!$AF402),"")</f>
        <v/>
      </c>
      <c r="BE59" s="357" t="str">
        <f>IF(AND('MAPA DE RIESGOS'!$AP403="Alta",'MAPA DE RIESGOS'!$AR403="Moderado"),CONCATENATE("R",'MAPA DE RIESGOS'!$H403,"C",'MAPA DE RIESGOS'!$AF403),"")</f>
        <v/>
      </c>
      <c r="BF59" s="357" t="str">
        <f>IF(AND('MAPA DE RIESGOS'!$AP404="Alta",'MAPA DE RIESGOS'!$AR404="Moderado"),CONCATENATE("R",'MAPA DE RIESGOS'!$H404,"C",'MAPA DE RIESGOS'!$AF404),"")</f>
        <v/>
      </c>
      <c r="BG59" s="357" t="str">
        <f>IF(AND('MAPA DE RIESGOS'!$AP405="Alta",'MAPA DE RIESGOS'!$AR405="Moderado"),CONCATENATE("R",'MAPA DE RIESGOS'!$H405,"C",'MAPA DE RIESGOS'!$AF405),"")</f>
        <v/>
      </c>
      <c r="BH59" s="357" t="str">
        <f>IF(AND('MAPA DE RIESGOS'!$AP406="Alta",'MAPA DE RIESGOS'!$AR406="Moderado"),CONCATENATE("R",'MAPA DE RIESGOS'!$H406,"C",'MAPA DE RIESGOS'!$AF406),"")</f>
        <v/>
      </c>
      <c r="BI59" s="357" t="str">
        <f>IF(AND('MAPA DE RIESGOS'!$AP407="Alta",'MAPA DE RIESGOS'!$AR407="Moderado"),CONCATENATE("R",'MAPA DE RIESGOS'!$H407,"C",'MAPA DE RIESGOS'!$AF407),"")</f>
        <v/>
      </c>
      <c r="BJ59" s="357" t="str">
        <f>IF(AND('MAPA DE RIESGOS'!$AP408="Alta",'MAPA DE RIESGOS'!$AR408="Moderado"),CONCATENATE("R",'MAPA DE RIESGOS'!$H408,"C",'MAPA DE RIESGOS'!$AF408),"")</f>
        <v/>
      </c>
      <c r="BK59" s="358" t="str">
        <f>IF(AND('MAPA DE RIESGOS'!$AP409="Alta",'MAPA DE RIESGOS'!$AR409="Moderado"),CONCATENATE("R",'MAPA DE RIESGOS'!$H409,"C",'MAPA DE RIESGOS'!$AF409),"")</f>
        <v/>
      </c>
      <c r="BL59" s="357" t="str">
        <f>IF(AND('MAPA DE RIESGOS'!$AP392="Alta",'MAPA DE RIESGOS'!$AR392="Mayor"),CONCATENATE("R",'MAPA DE RIESGOS'!$H392,"C",'MAPA DE RIESGOS'!$AF392),"")</f>
        <v/>
      </c>
      <c r="BM59" s="357" t="str">
        <f>IF(AND('MAPA DE RIESGOS'!$AP393="Alta",'MAPA DE RIESGOS'!$AR393="Mayor"),CONCATENATE("R",'MAPA DE RIESGOS'!$H393,"C",'MAPA DE RIESGOS'!$AF393),"")</f>
        <v/>
      </c>
      <c r="BN59" s="357" t="str">
        <f>IF(AND('MAPA DE RIESGOS'!$AP394="Alta",'MAPA DE RIESGOS'!$AR394="Mayor"),CONCATENATE("R",'MAPA DE RIESGOS'!$H394,"C",'MAPA DE RIESGOS'!$AF394),"")</f>
        <v/>
      </c>
      <c r="BO59" s="357" t="str">
        <f>IF(AND('MAPA DE RIESGOS'!$AP395="Alta",'MAPA DE RIESGOS'!$AR395="Mayor"),CONCATENATE("R",'MAPA DE RIESGOS'!$H395,"C",'MAPA DE RIESGOS'!$AF395),"")</f>
        <v/>
      </c>
      <c r="BP59" s="357" t="str">
        <f>IF(AND('MAPA DE RIESGOS'!$AP396="Alta",'MAPA DE RIESGOS'!$AR396="Mayor"),CONCATENATE("R",'MAPA DE RIESGOS'!$H396,"C",'MAPA DE RIESGOS'!$AF396),"")</f>
        <v/>
      </c>
      <c r="BQ59" s="357" t="str">
        <f>IF(AND('MAPA DE RIESGOS'!$AP397="Alta",'MAPA DE RIESGOS'!$AR397="Mayor"),CONCATENATE("R",'MAPA DE RIESGOS'!$H397,"C",'MAPA DE RIESGOS'!$AF397),"")</f>
        <v/>
      </c>
      <c r="BR59" s="357" t="str">
        <f>IF(AND('MAPA DE RIESGOS'!$AP398="Alta",'MAPA DE RIESGOS'!$AR398="Mayor"),CONCATENATE("R",'MAPA DE RIESGOS'!$H398,"C",'MAPA DE RIESGOS'!$AF398),"")</f>
        <v/>
      </c>
      <c r="BS59" s="357" t="str">
        <f>IF(AND('MAPA DE RIESGOS'!$AP399="Alta",'MAPA DE RIESGOS'!$AR399="Mayor"),CONCATENATE("R",'MAPA DE RIESGOS'!$H399,"C",'MAPA DE RIESGOS'!$AF399),"")</f>
        <v/>
      </c>
      <c r="BT59" s="357" t="str">
        <f>IF(AND('MAPA DE RIESGOS'!$AP400="Alta",'MAPA DE RIESGOS'!$AR400="Mayor"),CONCATENATE("R",'MAPA DE RIESGOS'!$H400,"C",'MAPA DE RIESGOS'!$AF400),"")</f>
        <v/>
      </c>
      <c r="BU59" s="357" t="str">
        <f>IF(AND('MAPA DE RIESGOS'!$AP401="Alta",'MAPA DE RIESGOS'!$AR401="Mayor"),CONCATENATE("R",'MAPA DE RIESGOS'!$H401,"C",'MAPA DE RIESGOS'!$AF401),"")</f>
        <v/>
      </c>
      <c r="BV59" s="357" t="str">
        <f>IF(AND('MAPA DE RIESGOS'!$AP402="Alta",'MAPA DE RIESGOS'!$AR402="Mayor"),CONCATENATE("R",'MAPA DE RIESGOS'!$H402,"C",'MAPA DE RIESGOS'!$AF402),"")</f>
        <v/>
      </c>
      <c r="BW59" s="357" t="str">
        <f>IF(AND('MAPA DE RIESGOS'!$AP403="Alta",'MAPA DE RIESGOS'!$AR403="Mayor"),CONCATENATE("R",'MAPA DE RIESGOS'!$H403,"C",'MAPA DE RIESGOS'!$AF403),"")</f>
        <v/>
      </c>
      <c r="BX59" s="357" t="str">
        <f>IF(AND('MAPA DE RIESGOS'!$AP404="Alta",'MAPA DE RIESGOS'!$AR404="Mayor"),CONCATENATE("R",'MAPA DE RIESGOS'!$H404,"C",'MAPA DE RIESGOS'!$AF404),"")</f>
        <v/>
      </c>
      <c r="BY59" s="357" t="str">
        <f>IF(AND('MAPA DE RIESGOS'!$AP405="Alta",'MAPA DE RIESGOS'!$AR405="Mayor"),CONCATENATE("R",'MAPA DE RIESGOS'!$H405,"C",'MAPA DE RIESGOS'!$AF405),"")</f>
        <v/>
      </c>
      <c r="BZ59" s="357" t="str">
        <f>IF(AND('MAPA DE RIESGOS'!$AP406="Alta",'MAPA DE RIESGOS'!$AR406="Mayor"),CONCATENATE("R",'MAPA DE RIESGOS'!$H406,"C",'MAPA DE RIESGOS'!$AF406),"")</f>
        <v/>
      </c>
      <c r="CA59" s="357" t="str">
        <f>IF(AND('MAPA DE RIESGOS'!$AP407="Alta",'MAPA DE RIESGOS'!$AR407="Mayor"),CONCATENATE("R",'MAPA DE RIESGOS'!$H407,"C",'MAPA DE RIESGOS'!$AF407),"")</f>
        <v/>
      </c>
      <c r="CB59" s="357" t="str">
        <f>IF(AND('MAPA DE RIESGOS'!$AP408="Alta",'MAPA DE RIESGOS'!$AR408="Mayor"),CONCATENATE("R",'MAPA DE RIESGOS'!$H408,"C",'MAPA DE RIESGOS'!$AF408),"")</f>
        <v/>
      </c>
      <c r="CC59" s="358" t="str">
        <f>IF(AND('MAPA DE RIESGOS'!$AP409="Alta",'MAPA DE RIESGOS'!$AR409="Mayor"),CONCATENATE("R",'MAPA DE RIESGOS'!$H409,"C",'MAPA DE RIESGOS'!$AF409),"")</f>
        <v/>
      </c>
      <c r="CD59" s="359" t="str">
        <f>IF(AND('MAPA DE RIESGOS'!$AP392="Alta",'MAPA DE RIESGOS'!$AR392="Catastrófico"),CONCATENATE("R",'MAPA DE RIESGOS'!$H392,"C",'MAPA DE RIESGOS'!$AF392),"")</f>
        <v/>
      </c>
      <c r="CE59" s="359" t="str">
        <f>IF(AND('MAPA DE RIESGOS'!$AP393="Alta",'MAPA DE RIESGOS'!$AR393="Catastrófico"),CONCATENATE("R",'MAPA DE RIESGOS'!$H393,"C",'MAPA DE RIESGOS'!$AF393),"")</f>
        <v/>
      </c>
      <c r="CF59" s="359" t="str">
        <f>IF(AND('MAPA DE RIESGOS'!$AP394="Alta",'MAPA DE RIESGOS'!$AR394="Catastrófico"),CONCATENATE("R",'MAPA DE RIESGOS'!$H394,"C",'MAPA DE RIESGOS'!$AF394),"")</f>
        <v/>
      </c>
      <c r="CG59" s="359" t="str">
        <f>IF(AND('MAPA DE RIESGOS'!$AP395="Alta",'MAPA DE RIESGOS'!$AR395="Catastrófico"),CONCATENATE("R",'MAPA DE RIESGOS'!$H395,"C",'MAPA DE RIESGOS'!$AF395),"")</f>
        <v/>
      </c>
      <c r="CH59" s="359" t="str">
        <f>IF(AND('MAPA DE RIESGOS'!$AP396="Alta",'MAPA DE RIESGOS'!$AR396="Catastrófico"),CONCATENATE("R",'MAPA DE RIESGOS'!$H396,"C",'MAPA DE RIESGOS'!$AF396),"")</f>
        <v/>
      </c>
      <c r="CI59" s="359" t="str">
        <f>IF(AND('MAPA DE RIESGOS'!$AP397="Alta",'MAPA DE RIESGOS'!$AR397="Catastrófico"),CONCATENATE("R",'MAPA DE RIESGOS'!$H397,"C",'MAPA DE RIESGOS'!$AF397),"")</f>
        <v/>
      </c>
      <c r="CJ59" s="359" t="str">
        <f>IF(AND('MAPA DE RIESGOS'!$AP398="Alta",'MAPA DE RIESGOS'!$AR398="Catastrófico"),CONCATENATE("R",'MAPA DE RIESGOS'!$H398,"C",'MAPA DE RIESGOS'!$AF398),"")</f>
        <v/>
      </c>
      <c r="CK59" s="359" t="str">
        <f>IF(AND('MAPA DE RIESGOS'!$AP399="Alta",'MAPA DE RIESGOS'!$AR399="Catastrófico"),CONCATENATE("R",'MAPA DE RIESGOS'!$H399,"C",'MAPA DE RIESGOS'!$AF399),"")</f>
        <v/>
      </c>
      <c r="CL59" s="359" t="str">
        <f>IF(AND('MAPA DE RIESGOS'!$AP400="Alta",'MAPA DE RIESGOS'!$AR400="Catastrófico"),CONCATENATE("R",'MAPA DE RIESGOS'!$H400,"C",'MAPA DE RIESGOS'!$AF400),"")</f>
        <v/>
      </c>
      <c r="CM59" s="359" t="str">
        <f>IF(AND('MAPA DE RIESGOS'!$AP401="Alta",'MAPA DE RIESGOS'!$AR401="Catastrófico"),CONCATENATE("R",'MAPA DE RIESGOS'!$H401,"C",'MAPA DE RIESGOS'!$AF401),"")</f>
        <v/>
      </c>
      <c r="CN59" s="359" t="str">
        <f>IF(AND('MAPA DE RIESGOS'!$AP402="Alta",'MAPA DE RIESGOS'!$AR402="Catastrófico"),CONCATENATE("R",'MAPA DE RIESGOS'!$H402,"C",'MAPA DE RIESGOS'!$AF402),"")</f>
        <v/>
      </c>
      <c r="CO59" s="359" t="str">
        <f>IF(AND('MAPA DE RIESGOS'!$AP403="Alta",'MAPA DE RIESGOS'!$AR403="Catastrófico"),CONCATENATE("R",'MAPA DE RIESGOS'!$H403,"C",'MAPA DE RIESGOS'!$AF403),"")</f>
        <v/>
      </c>
      <c r="CP59" s="359" t="str">
        <f>IF(AND('MAPA DE RIESGOS'!$AP404="Alta",'MAPA DE RIESGOS'!$AR404="Catastrófico"),CONCATENATE("R",'MAPA DE RIESGOS'!$H404,"C",'MAPA DE RIESGOS'!$AF404),"")</f>
        <v/>
      </c>
      <c r="CQ59" s="359" t="str">
        <f>IF(AND('MAPA DE RIESGOS'!$AP405="Alta",'MAPA DE RIESGOS'!$AR405="Catastrófico"),CONCATENATE("R",'MAPA DE RIESGOS'!$H405,"C",'MAPA DE RIESGOS'!$AF405),"")</f>
        <v/>
      </c>
      <c r="CR59" s="359" t="str">
        <f>IF(AND('MAPA DE RIESGOS'!$AP406="Alta",'MAPA DE RIESGOS'!$AR406="Catastrófico"),CONCATENATE("R",'MAPA DE RIESGOS'!$H406,"C",'MAPA DE RIESGOS'!$AF406),"")</f>
        <v/>
      </c>
      <c r="CS59" s="359" t="str">
        <f>IF(AND('MAPA DE RIESGOS'!$AP407="Alta",'MAPA DE RIESGOS'!$AR407="Catastrófico"),CONCATENATE("R",'MAPA DE RIESGOS'!$H407,"C",'MAPA DE RIESGOS'!$AF407),"")</f>
        <v/>
      </c>
      <c r="CT59" s="359" t="str">
        <f>IF(AND('MAPA DE RIESGOS'!$AP408="Alta",'MAPA DE RIESGOS'!$AR408="Catastrófico"),CONCATENATE("R",'MAPA DE RIESGOS'!$H408,"C",'MAPA DE RIESGOS'!$AF408),"")</f>
        <v/>
      </c>
      <c r="CU59" s="360" t="str">
        <f>IF(AND('MAPA DE RIESGOS'!$AP409="Alta",'MAPA DE RIESGOS'!$AR409="Catastrófico"),CONCATENATE("R",'MAPA DE RIESGOS'!$H409,"C",'MAPA DE RIESGOS'!$AF409),"")</f>
        <v/>
      </c>
      <c r="CV59" s="67"/>
      <c r="CW59" s="765"/>
      <c r="CX59" s="766"/>
      <c r="CY59" s="766"/>
      <c r="CZ59" s="766"/>
      <c r="DA59" s="766"/>
      <c r="DB59" s="767"/>
    </row>
    <row r="60" spans="2:106" ht="32.5" customHeight="1">
      <c r="B60" s="770"/>
      <c r="C60" s="770"/>
      <c r="D60" s="771"/>
      <c r="E60" s="741"/>
      <c r="F60" s="742"/>
      <c r="G60" s="742"/>
      <c r="H60" s="742"/>
      <c r="I60" s="742"/>
      <c r="J60" s="369" t="str">
        <f>IF(AND('MAPA DE RIESGOS'!$AP410="Alta",'MAPA DE RIESGOS'!$AR410="Leve"),CONCATENATE("R",'MAPA DE RIESGOS'!$H410,"C",'MAPA DE RIESGOS'!$AF410),"")</f>
        <v/>
      </c>
      <c r="K60" s="370" t="str">
        <f>IF(AND('MAPA DE RIESGOS'!$AP411="Alta",'MAPA DE RIESGOS'!$AR411="Leve"),CONCATENATE("R",'MAPA DE RIESGOS'!$H411,"C",'MAPA DE RIESGOS'!$AF411),"")</f>
        <v/>
      </c>
      <c r="L60" s="370" t="str">
        <f>IF(AND('MAPA DE RIESGOS'!$AP412="Alta",'MAPA DE RIESGOS'!$AR412="Leve"),CONCATENATE("R",'MAPA DE RIESGOS'!$H412,"C",'MAPA DE RIESGOS'!$AF412),"")</f>
        <v/>
      </c>
      <c r="M60" s="370" t="str">
        <f>IF(AND('MAPA DE RIESGOS'!$AP413="Alta",'MAPA DE RIESGOS'!$AR413="Leve"),CONCATENATE("R",'MAPA DE RIESGOS'!$H413,"C",'MAPA DE RIESGOS'!$AF413),"")</f>
        <v/>
      </c>
      <c r="N60" s="370" t="str">
        <f>IF(AND('MAPA DE RIESGOS'!$AP414="Alta",'MAPA DE RIESGOS'!$AR414="Leve"),CONCATENATE("R",'MAPA DE RIESGOS'!$H414,"C",'MAPA DE RIESGOS'!$AF414),"")</f>
        <v/>
      </c>
      <c r="O60" s="370" t="str">
        <f>IF(AND('MAPA DE RIESGOS'!$AP415="Alta",'MAPA DE RIESGOS'!$AR415="Leve"),CONCATENATE("R",'MAPA DE RIESGOS'!$H415,"C",'MAPA DE RIESGOS'!$AF415),"")</f>
        <v/>
      </c>
      <c r="P60" s="370" t="str">
        <f>IF(AND('MAPA DE RIESGOS'!$AP416="Alta",'MAPA DE RIESGOS'!$AR416="Leve"),CONCATENATE("R",'MAPA DE RIESGOS'!$H416,"C",'MAPA DE RIESGOS'!$AF416),"")</f>
        <v/>
      </c>
      <c r="Q60" s="370" t="str">
        <f>IF(AND('MAPA DE RIESGOS'!$AP417="Alta",'MAPA DE RIESGOS'!$AR417="Leve"),CONCATENATE("R",'MAPA DE RIESGOS'!$H417,"C",'MAPA DE RIESGOS'!$AF417),"")</f>
        <v/>
      </c>
      <c r="R60" s="370" t="str">
        <f>IF(AND('MAPA DE RIESGOS'!$AP418="Alta",'MAPA DE RIESGOS'!$AR418="Leve"),CONCATENATE("R",'MAPA DE RIESGOS'!$H418,"C",'MAPA DE RIESGOS'!$AF418),"")</f>
        <v/>
      </c>
      <c r="S60" s="370" t="str">
        <f>IF(AND('MAPA DE RIESGOS'!$AP419="Alta",'MAPA DE RIESGOS'!$AR419="Leve"),CONCATENATE("R",'MAPA DE RIESGOS'!$H419,"C",'MAPA DE RIESGOS'!$AF419),"")</f>
        <v/>
      </c>
      <c r="T60" s="370" t="str">
        <f>IF(AND('MAPA DE RIESGOS'!$AP420="Alta",'MAPA DE RIESGOS'!$AR420="Leve"),CONCATENATE("R",'MAPA DE RIESGOS'!$H420,"C",'MAPA DE RIESGOS'!$AF420),"")</f>
        <v/>
      </c>
      <c r="U60" s="370" t="str">
        <f>IF(AND('MAPA DE RIESGOS'!$AP421="Alta",'MAPA DE RIESGOS'!$AR421="Leve"),CONCATENATE("R",'MAPA DE RIESGOS'!$H421,"C",'MAPA DE RIESGOS'!$AF421),"")</f>
        <v/>
      </c>
      <c r="V60" s="370" t="str">
        <f>IF(AND('MAPA DE RIESGOS'!$AP422="Alta",'MAPA DE RIESGOS'!$AR422="Leve"),CONCATENATE("R",'MAPA DE RIESGOS'!$H422,"C",'MAPA DE RIESGOS'!$AF422),"")</f>
        <v/>
      </c>
      <c r="W60" s="370" t="str">
        <f>IF(AND('MAPA DE RIESGOS'!$AP423="Alta",'MAPA DE RIESGOS'!$AR423="Leve"),CONCATENATE("R",'MAPA DE RIESGOS'!$H423,"C",'MAPA DE RIESGOS'!$AF423),"")</f>
        <v/>
      </c>
      <c r="X60" s="370" t="str">
        <f>IF(AND('MAPA DE RIESGOS'!$AP424="Alta",'MAPA DE RIESGOS'!$AR424="Leve"),CONCATENATE("R",'MAPA DE RIESGOS'!$H424,"C",'MAPA DE RIESGOS'!$AF424),"")</f>
        <v/>
      </c>
      <c r="Y60" s="370" t="str">
        <f>IF(AND('MAPA DE RIESGOS'!$AP425="Alta",'MAPA DE RIESGOS'!$AR425="Leve"),CONCATENATE("R",'MAPA DE RIESGOS'!$H425,"C",'MAPA DE RIESGOS'!$AF425),"")</f>
        <v/>
      </c>
      <c r="Z60" s="370" t="str">
        <f>IF(AND('MAPA DE RIESGOS'!$AP426="Alta",'MAPA DE RIESGOS'!$AR426="Leve"),CONCATENATE("R",'MAPA DE RIESGOS'!$H426,"C",'MAPA DE RIESGOS'!$AF426),"")</f>
        <v/>
      </c>
      <c r="AA60" s="370" t="str">
        <f>IF(AND('MAPA DE RIESGOS'!$AP427="Alta",'MAPA DE RIESGOS'!$AR427="Leve"),CONCATENATE("R",'MAPA DE RIESGOS'!$H427,"C",'MAPA DE RIESGOS'!$AF427),"")</f>
        <v/>
      </c>
      <c r="AB60" s="369" t="str">
        <f>IF(AND('MAPA DE RIESGOS'!$AP410="Alta",'MAPA DE RIESGOS'!$AR410="Menor"),CONCATENATE("R",'MAPA DE RIESGOS'!$H410,"C",'MAPA DE RIESGOS'!$AF410),"")</f>
        <v/>
      </c>
      <c r="AC60" s="370" t="str">
        <f>IF(AND('MAPA DE RIESGOS'!$AP411="Alta",'MAPA DE RIESGOS'!$AR411="Menor"),CONCATENATE("R",'MAPA DE RIESGOS'!$H411,"C",'MAPA DE RIESGOS'!$AF411),"")</f>
        <v/>
      </c>
      <c r="AD60" s="370" t="str">
        <f>IF(AND('MAPA DE RIESGOS'!$AP412="Alta",'MAPA DE RIESGOS'!$AR412="Menor"),CONCATENATE("R",'MAPA DE RIESGOS'!$H412,"C",'MAPA DE RIESGOS'!$AF412),"")</f>
        <v/>
      </c>
      <c r="AE60" s="370" t="str">
        <f>IF(AND('MAPA DE RIESGOS'!$AP413="Alta",'MAPA DE RIESGOS'!$AR413="Menor"),CONCATENATE("R",'MAPA DE RIESGOS'!$H413,"C",'MAPA DE RIESGOS'!$AF413),"")</f>
        <v/>
      </c>
      <c r="AF60" s="370" t="str">
        <f>IF(AND('MAPA DE RIESGOS'!$AP414="Alta",'MAPA DE RIESGOS'!$AR414="Menor"),CONCATENATE("R",'MAPA DE RIESGOS'!$H414,"C",'MAPA DE RIESGOS'!$AF414),"")</f>
        <v/>
      </c>
      <c r="AG60" s="370" t="str">
        <f>IF(AND('MAPA DE RIESGOS'!$AP415="Alta",'MAPA DE RIESGOS'!$AR415="Menor"),CONCATENATE("R",'MAPA DE RIESGOS'!$H415,"C",'MAPA DE RIESGOS'!$AF415),"")</f>
        <v/>
      </c>
      <c r="AH60" s="370" t="str">
        <f>IF(AND('MAPA DE RIESGOS'!$AP416="Alta",'MAPA DE RIESGOS'!$AR416="Menor"),CONCATENATE("R",'MAPA DE RIESGOS'!$H416,"C",'MAPA DE RIESGOS'!$AF416),"")</f>
        <v/>
      </c>
      <c r="AI60" s="370" t="str">
        <f>IF(AND('MAPA DE RIESGOS'!$AP417="Alta",'MAPA DE RIESGOS'!$AR417="Menor"),CONCATENATE("R",'MAPA DE RIESGOS'!$H417,"C",'MAPA DE RIESGOS'!$AF417),"")</f>
        <v/>
      </c>
      <c r="AJ60" s="370" t="str">
        <f>IF(AND('MAPA DE RIESGOS'!$AP418="Alta",'MAPA DE RIESGOS'!$AR418="Menor"),CONCATENATE("R",'MAPA DE RIESGOS'!$H418,"C",'MAPA DE RIESGOS'!$AF418),"")</f>
        <v/>
      </c>
      <c r="AK60" s="370" t="str">
        <f>IF(AND('MAPA DE RIESGOS'!$AP419="Alta",'MAPA DE RIESGOS'!$AR419="Menor"),CONCATENATE("R",'MAPA DE RIESGOS'!$H419,"C",'MAPA DE RIESGOS'!$AF419),"")</f>
        <v/>
      </c>
      <c r="AL60" s="370" t="str">
        <f>IF(AND('MAPA DE RIESGOS'!$AP420="Alta",'MAPA DE RIESGOS'!$AR420="Menor"),CONCATENATE("R",'MAPA DE RIESGOS'!$H420,"C",'MAPA DE RIESGOS'!$AF420),"")</f>
        <v/>
      </c>
      <c r="AM60" s="370" t="str">
        <f>IF(AND('MAPA DE RIESGOS'!$AP421="Alta",'MAPA DE RIESGOS'!$AR421="Menor"),CONCATENATE("R",'MAPA DE RIESGOS'!$H421,"C",'MAPA DE RIESGOS'!$AF421),"")</f>
        <v/>
      </c>
      <c r="AN60" s="370" t="str">
        <f>IF(AND('MAPA DE RIESGOS'!$AP422="Alta",'MAPA DE RIESGOS'!$AR422="Menor"),CONCATENATE("R",'MAPA DE RIESGOS'!$H422,"C",'MAPA DE RIESGOS'!$AF422),"")</f>
        <v/>
      </c>
      <c r="AO60" s="370" t="str">
        <f>IF(AND('MAPA DE RIESGOS'!$AP423="Alta",'MAPA DE RIESGOS'!$AR423="Menor"),CONCATENATE("R",'MAPA DE RIESGOS'!$H423,"C",'MAPA DE RIESGOS'!$AF423),"")</f>
        <v/>
      </c>
      <c r="AP60" s="370" t="str">
        <f>IF(AND('MAPA DE RIESGOS'!$AP424="Alta",'MAPA DE RIESGOS'!$AR424="Menor"),CONCATENATE("R",'MAPA DE RIESGOS'!$H424,"C",'MAPA DE RIESGOS'!$AF424),"")</f>
        <v/>
      </c>
      <c r="AQ60" s="370" t="str">
        <f>IF(AND('MAPA DE RIESGOS'!$AP425="Alta",'MAPA DE RIESGOS'!$AR425="Menor"),CONCATENATE("R",'MAPA DE RIESGOS'!$H425,"C",'MAPA DE RIESGOS'!$AF425),"")</f>
        <v/>
      </c>
      <c r="AR60" s="370" t="str">
        <f>IF(AND('MAPA DE RIESGOS'!$AP426="Alta",'MAPA DE RIESGOS'!$AR426="Menor"),CONCATENATE("R",'MAPA DE RIESGOS'!$H426,"C",'MAPA DE RIESGOS'!$AF426),"")</f>
        <v/>
      </c>
      <c r="AS60" s="371" t="str">
        <f>IF(AND('MAPA DE RIESGOS'!$AP427="Alta",'MAPA DE RIESGOS'!$AR427="Menor"),CONCATENATE("R",'MAPA DE RIESGOS'!$H427,"C",'MAPA DE RIESGOS'!$AF427),"")</f>
        <v/>
      </c>
      <c r="AT60" s="357" t="str">
        <f>IF(AND('MAPA DE RIESGOS'!$AP410="Alta",'MAPA DE RIESGOS'!$AR410="Moderado"),CONCATENATE("R",'MAPA DE RIESGOS'!$H410,"C",'MAPA DE RIESGOS'!$AF410),"")</f>
        <v/>
      </c>
      <c r="AU60" s="357" t="str">
        <f>IF(AND('MAPA DE RIESGOS'!$AP411="Alta",'MAPA DE RIESGOS'!$AR411="Moderado"),CONCATENATE("R",'MAPA DE RIESGOS'!$H411,"C",'MAPA DE RIESGOS'!$AF411),"")</f>
        <v/>
      </c>
      <c r="AV60" s="357" t="str">
        <f>IF(AND('MAPA DE RIESGOS'!$AP412="Alta",'MAPA DE RIESGOS'!$AR412="Moderado"),CONCATENATE("R",'MAPA DE RIESGOS'!$H412,"C",'MAPA DE RIESGOS'!$AF412),"")</f>
        <v/>
      </c>
      <c r="AW60" s="357" t="str">
        <f>IF(AND('MAPA DE RIESGOS'!$AP413="Alta",'MAPA DE RIESGOS'!$AR413="Moderado"),CONCATENATE("R",'MAPA DE RIESGOS'!$H413,"C",'MAPA DE RIESGOS'!$AF413),"")</f>
        <v/>
      </c>
      <c r="AX60" s="357" t="str">
        <f>IF(AND('MAPA DE RIESGOS'!$AP414="Alta",'MAPA DE RIESGOS'!$AR414="Moderado"),CONCATENATE("R",'MAPA DE RIESGOS'!$H414,"C",'MAPA DE RIESGOS'!$AF414),"")</f>
        <v/>
      </c>
      <c r="AY60" s="357" t="str">
        <f>IF(AND('MAPA DE RIESGOS'!$AP415="Alta",'MAPA DE RIESGOS'!$AR415="Moderado"),CONCATENATE("R",'MAPA DE RIESGOS'!$H415,"C",'MAPA DE RIESGOS'!$AF415),"")</f>
        <v/>
      </c>
      <c r="AZ60" s="357" t="str">
        <f>IF(AND('MAPA DE RIESGOS'!$AP416="Alta",'MAPA DE RIESGOS'!$AR416="Moderado"),CONCATENATE("R",'MAPA DE RIESGOS'!$H416,"C",'MAPA DE RIESGOS'!$AF416),"")</f>
        <v/>
      </c>
      <c r="BA60" s="357" t="str">
        <f>IF(AND('MAPA DE RIESGOS'!$AP417="Alta",'MAPA DE RIESGOS'!$AR417="Moderado"),CONCATENATE("R",'MAPA DE RIESGOS'!$H417,"C",'MAPA DE RIESGOS'!$AF417),"")</f>
        <v/>
      </c>
      <c r="BB60" s="357" t="str">
        <f>IF(AND('MAPA DE RIESGOS'!$AP418="Alta",'MAPA DE RIESGOS'!$AR418="Moderado"),CONCATENATE("R",'MAPA DE RIESGOS'!$H418,"C",'MAPA DE RIESGOS'!$AF418),"")</f>
        <v/>
      </c>
      <c r="BC60" s="357" t="str">
        <f>IF(AND('MAPA DE RIESGOS'!$AP419="Alta",'MAPA DE RIESGOS'!$AR419="Moderado"),CONCATENATE("R",'MAPA DE RIESGOS'!$H419,"C",'MAPA DE RIESGOS'!$AF419),"")</f>
        <v/>
      </c>
      <c r="BD60" s="357" t="str">
        <f>IF(AND('MAPA DE RIESGOS'!$AP420="Alta",'MAPA DE RIESGOS'!$AR420="Moderado"),CONCATENATE("R",'MAPA DE RIESGOS'!$H420,"C",'MAPA DE RIESGOS'!$AF420),"")</f>
        <v/>
      </c>
      <c r="BE60" s="357" t="str">
        <f>IF(AND('MAPA DE RIESGOS'!$AP421="Alta",'MAPA DE RIESGOS'!$AR421="Moderado"),CONCATENATE("R",'MAPA DE RIESGOS'!$H421,"C",'MAPA DE RIESGOS'!$AF421),"")</f>
        <v/>
      </c>
      <c r="BF60" s="357" t="str">
        <f>IF(AND('MAPA DE RIESGOS'!$AP422="Alta",'MAPA DE RIESGOS'!$AR422="Moderado"),CONCATENATE("R",'MAPA DE RIESGOS'!$H422,"C",'MAPA DE RIESGOS'!$AF422),"")</f>
        <v/>
      </c>
      <c r="BG60" s="357" t="str">
        <f>IF(AND('MAPA DE RIESGOS'!$AP423="Alta",'MAPA DE RIESGOS'!$AR423="Moderado"),CONCATENATE("R",'MAPA DE RIESGOS'!$H423,"C",'MAPA DE RIESGOS'!$AF423),"")</f>
        <v/>
      </c>
      <c r="BH60" s="357" t="str">
        <f>IF(AND('MAPA DE RIESGOS'!$AP424="Alta",'MAPA DE RIESGOS'!$AR424="Moderado"),CONCATENATE("R",'MAPA DE RIESGOS'!$H424,"C",'MAPA DE RIESGOS'!$AF424),"")</f>
        <v/>
      </c>
      <c r="BI60" s="357" t="str">
        <f>IF(AND('MAPA DE RIESGOS'!$AP425="Alta",'MAPA DE RIESGOS'!$AR425="Moderado"),CONCATENATE("R",'MAPA DE RIESGOS'!$H425,"C",'MAPA DE RIESGOS'!$AF425),"")</f>
        <v/>
      </c>
      <c r="BJ60" s="357" t="str">
        <f>IF(AND('MAPA DE RIESGOS'!$AP426="Alta",'MAPA DE RIESGOS'!$AR426="Moderado"),CONCATENATE("R",'MAPA DE RIESGOS'!$H426,"C",'MAPA DE RIESGOS'!$AF426),"")</f>
        <v/>
      </c>
      <c r="BK60" s="358" t="str">
        <f>IF(AND('MAPA DE RIESGOS'!$AP427="Alta",'MAPA DE RIESGOS'!$AR427="Moderado"),CONCATENATE("R",'MAPA DE RIESGOS'!$H427,"C",'MAPA DE RIESGOS'!$AF427),"")</f>
        <v/>
      </c>
      <c r="BL60" s="357" t="str">
        <f>IF(AND('MAPA DE RIESGOS'!$AP410="Alta",'MAPA DE RIESGOS'!$AR410="Mayor"),CONCATENATE("R",'MAPA DE RIESGOS'!$H410,"C",'MAPA DE RIESGOS'!$AF410),"")</f>
        <v/>
      </c>
      <c r="BM60" s="357" t="str">
        <f>IF(AND('MAPA DE RIESGOS'!$AP411="Alta",'MAPA DE RIESGOS'!$AR411="Mayor"),CONCATENATE("R",'MAPA DE RIESGOS'!$H411,"C",'MAPA DE RIESGOS'!$AF411),"")</f>
        <v/>
      </c>
      <c r="BN60" s="357" t="str">
        <f>IF(AND('MAPA DE RIESGOS'!$AP412="Alta",'MAPA DE RIESGOS'!$AR412="Mayor"),CONCATENATE("R",'MAPA DE RIESGOS'!$H412,"C",'MAPA DE RIESGOS'!$AF412),"")</f>
        <v/>
      </c>
      <c r="BO60" s="357" t="str">
        <f>IF(AND('MAPA DE RIESGOS'!$AP413="Alta",'MAPA DE RIESGOS'!$AR413="Mayor"),CONCATENATE("R",'MAPA DE RIESGOS'!$H413,"C",'MAPA DE RIESGOS'!$AF413),"")</f>
        <v/>
      </c>
      <c r="BP60" s="357" t="str">
        <f>IF(AND('MAPA DE RIESGOS'!$AP414="Alta",'MAPA DE RIESGOS'!$AR414="Mayor"),CONCATENATE("R",'MAPA DE RIESGOS'!$H414,"C",'MAPA DE RIESGOS'!$AF414),"")</f>
        <v/>
      </c>
      <c r="BQ60" s="357" t="str">
        <f>IF(AND('MAPA DE RIESGOS'!$AP415="Alta",'MAPA DE RIESGOS'!$AR415="Mayor"),CONCATENATE("R",'MAPA DE RIESGOS'!$H415,"C",'MAPA DE RIESGOS'!$AF415),"")</f>
        <v/>
      </c>
      <c r="BR60" s="357" t="str">
        <f>IF(AND('MAPA DE RIESGOS'!$AP416="Alta",'MAPA DE RIESGOS'!$AR416="Mayor"),CONCATENATE("R",'MAPA DE RIESGOS'!$H416,"C",'MAPA DE RIESGOS'!$AF416),"")</f>
        <v/>
      </c>
      <c r="BS60" s="357" t="str">
        <f>IF(AND('MAPA DE RIESGOS'!$AP417="Alta",'MAPA DE RIESGOS'!$AR417="Mayor"),CONCATENATE("R",'MAPA DE RIESGOS'!$H417,"C",'MAPA DE RIESGOS'!$AF417),"")</f>
        <v/>
      </c>
      <c r="BT60" s="357" t="str">
        <f>IF(AND('MAPA DE RIESGOS'!$AP418="Alta",'MAPA DE RIESGOS'!$AR418="Mayor"),CONCATENATE("R",'MAPA DE RIESGOS'!$H418,"C",'MAPA DE RIESGOS'!$AF418),"")</f>
        <v/>
      </c>
      <c r="BU60" s="357" t="str">
        <f>IF(AND('MAPA DE RIESGOS'!$AP419="Alta",'MAPA DE RIESGOS'!$AR419="Mayor"),CONCATENATE("R",'MAPA DE RIESGOS'!$H419,"C",'MAPA DE RIESGOS'!$AF419),"")</f>
        <v/>
      </c>
      <c r="BV60" s="357" t="str">
        <f>IF(AND('MAPA DE RIESGOS'!$AP420="Alta",'MAPA DE RIESGOS'!$AR420="Mayor"),CONCATENATE("R",'MAPA DE RIESGOS'!$H420,"C",'MAPA DE RIESGOS'!$AF420),"")</f>
        <v/>
      </c>
      <c r="BW60" s="357" t="str">
        <f>IF(AND('MAPA DE RIESGOS'!$AP421="Alta",'MAPA DE RIESGOS'!$AR421="Mayor"),CONCATENATE("R",'MAPA DE RIESGOS'!$H421,"C",'MAPA DE RIESGOS'!$AF421),"")</f>
        <v/>
      </c>
      <c r="BX60" s="357" t="str">
        <f>IF(AND('MAPA DE RIESGOS'!$AP422="Alta",'MAPA DE RIESGOS'!$AR422="Mayor"),CONCATENATE("R",'MAPA DE RIESGOS'!$H422,"C",'MAPA DE RIESGOS'!$AF422),"")</f>
        <v/>
      </c>
      <c r="BY60" s="357" t="str">
        <f>IF(AND('MAPA DE RIESGOS'!$AP423="Alta",'MAPA DE RIESGOS'!$AR423="Mayor"),CONCATENATE("R",'MAPA DE RIESGOS'!$H423,"C",'MAPA DE RIESGOS'!$AF423),"")</f>
        <v/>
      </c>
      <c r="BZ60" s="357" t="str">
        <f>IF(AND('MAPA DE RIESGOS'!$AP424="Alta",'MAPA DE RIESGOS'!$AR424="Mayor"),CONCATENATE("R",'MAPA DE RIESGOS'!$H424,"C",'MAPA DE RIESGOS'!$AF424),"")</f>
        <v/>
      </c>
      <c r="CA60" s="357" t="str">
        <f>IF(AND('MAPA DE RIESGOS'!$AP425="Alta",'MAPA DE RIESGOS'!$AR425="Mayor"),CONCATENATE("R",'MAPA DE RIESGOS'!$H425,"C",'MAPA DE RIESGOS'!$AF425),"")</f>
        <v/>
      </c>
      <c r="CB60" s="357" t="str">
        <f>IF(AND('MAPA DE RIESGOS'!$AP426="Alta",'MAPA DE RIESGOS'!$AR426="Mayor"),CONCATENATE("R",'MAPA DE RIESGOS'!$H426,"C",'MAPA DE RIESGOS'!$AF426),"")</f>
        <v/>
      </c>
      <c r="CC60" s="358" t="str">
        <f>IF(AND('MAPA DE RIESGOS'!$AP427="Alta",'MAPA DE RIESGOS'!$AR427="Mayor"),CONCATENATE("R",'MAPA DE RIESGOS'!$H427,"C",'MAPA DE RIESGOS'!$AF427),"")</f>
        <v/>
      </c>
      <c r="CD60" s="359" t="str">
        <f>IF(AND('MAPA DE RIESGOS'!$AP410="Alta",'MAPA DE RIESGOS'!$AR410="Catastrófico"),CONCATENATE("R",'MAPA DE RIESGOS'!$H410,"C",'MAPA DE RIESGOS'!$AF410),"")</f>
        <v/>
      </c>
      <c r="CE60" s="359" t="str">
        <f>IF(AND('MAPA DE RIESGOS'!$AP411="Alta",'MAPA DE RIESGOS'!$AR411="Catastrófico"),CONCATENATE("R",'MAPA DE RIESGOS'!$H411,"C",'MAPA DE RIESGOS'!$AF411),"")</f>
        <v/>
      </c>
      <c r="CF60" s="359" t="str">
        <f>IF(AND('MAPA DE RIESGOS'!$AP412="Alta",'MAPA DE RIESGOS'!$AR412="Catastrófico"),CONCATENATE("R",'MAPA DE RIESGOS'!$H412,"C",'MAPA DE RIESGOS'!$AF412),"")</f>
        <v/>
      </c>
      <c r="CG60" s="359" t="str">
        <f>IF(AND('MAPA DE RIESGOS'!$AP413="Alta",'MAPA DE RIESGOS'!$AR413="Catastrófico"),CONCATENATE("R",'MAPA DE RIESGOS'!$H413,"C",'MAPA DE RIESGOS'!$AF413),"")</f>
        <v/>
      </c>
      <c r="CH60" s="359" t="str">
        <f>IF(AND('MAPA DE RIESGOS'!$AP414="Alta",'MAPA DE RIESGOS'!$AR414="Catastrófico"),CONCATENATE("R",'MAPA DE RIESGOS'!$H414,"C",'MAPA DE RIESGOS'!$AF414),"")</f>
        <v/>
      </c>
      <c r="CI60" s="359" t="str">
        <f>IF(AND('MAPA DE RIESGOS'!$AP415="Alta",'MAPA DE RIESGOS'!$AR415="Catastrófico"),CONCATENATE("R",'MAPA DE RIESGOS'!$H415,"C",'MAPA DE RIESGOS'!$AF415),"")</f>
        <v/>
      </c>
      <c r="CJ60" s="359" t="str">
        <f>IF(AND('MAPA DE RIESGOS'!$AP416="Alta",'MAPA DE RIESGOS'!$AR416="Catastrófico"),CONCATENATE("R",'MAPA DE RIESGOS'!$H416,"C",'MAPA DE RIESGOS'!$AF416),"")</f>
        <v/>
      </c>
      <c r="CK60" s="359" t="str">
        <f>IF(AND('MAPA DE RIESGOS'!$AP417="Alta",'MAPA DE RIESGOS'!$AR417="Catastrófico"),CONCATENATE("R",'MAPA DE RIESGOS'!$H417,"C",'MAPA DE RIESGOS'!$AF417),"")</f>
        <v/>
      </c>
      <c r="CL60" s="359" t="str">
        <f>IF(AND('MAPA DE RIESGOS'!$AP418="Alta",'MAPA DE RIESGOS'!$AR418="Catastrófico"),CONCATENATE("R",'MAPA DE RIESGOS'!$H418,"C",'MAPA DE RIESGOS'!$AF418),"")</f>
        <v/>
      </c>
      <c r="CM60" s="359" t="str">
        <f>IF(AND('MAPA DE RIESGOS'!$AP419="Alta",'MAPA DE RIESGOS'!$AR419="Catastrófico"),CONCATENATE("R",'MAPA DE RIESGOS'!$H419,"C",'MAPA DE RIESGOS'!$AF419),"")</f>
        <v/>
      </c>
      <c r="CN60" s="359" t="str">
        <f>IF(AND('MAPA DE RIESGOS'!$AP420="Alta",'MAPA DE RIESGOS'!$AR420="Catastrófico"),CONCATENATE("R",'MAPA DE RIESGOS'!$H420,"C",'MAPA DE RIESGOS'!$AF420),"")</f>
        <v/>
      </c>
      <c r="CO60" s="359" t="str">
        <f>IF(AND('MAPA DE RIESGOS'!$AP421="Alta",'MAPA DE RIESGOS'!$AR421="Catastrófico"),CONCATENATE("R",'MAPA DE RIESGOS'!$H421,"C",'MAPA DE RIESGOS'!$AF421),"")</f>
        <v/>
      </c>
      <c r="CP60" s="359" t="str">
        <f>IF(AND('MAPA DE RIESGOS'!$AP422="Alta",'MAPA DE RIESGOS'!$AR422="Catastrófico"),CONCATENATE("R",'MAPA DE RIESGOS'!$H422,"C",'MAPA DE RIESGOS'!$AF422),"")</f>
        <v/>
      </c>
      <c r="CQ60" s="359" t="str">
        <f>IF(AND('MAPA DE RIESGOS'!$AP423="Alta",'MAPA DE RIESGOS'!$AR423="Catastrófico"),CONCATENATE("R",'MAPA DE RIESGOS'!$H423,"C",'MAPA DE RIESGOS'!$AF423),"")</f>
        <v/>
      </c>
      <c r="CR60" s="359" t="str">
        <f>IF(AND('MAPA DE RIESGOS'!$AP424="Alta",'MAPA DE RIESGOS'!$AR424="Catastrófico"),CONCATENATE("R",'MAPA DE RIESGOS'!$H424,"C",'MAPA DE RIESGOS'!$AF424),"")</f>
        <v/>
      </c>
      <c r="CS60" s="359" t="str">
        <f>IF(AND('MAPA DE RIESGOS'!$AP425="Alta",'MAPA DE RIESGOS'!$AR425="Catastrófico"),CONCATENATE("R",'MAPA DE RIESGOS'!$H425,"C",'MAPA DE RIESGOS'!$AF425),"")</f>
        <v/>
      </c>
      <c r="CT60" s="359" t="str">
        <f>IF(AND('MAPA DE RIESGOS'!$AP426="Alta",'MAPA DE RIESGOS'!$AR426="Catastrófico"),CONCATENATE("R",'MAPA DE RIESGOS'!$H426,"C",'MAPA DE RIESGOS'!$AF426),"")</f>
        <v/>
      </c>
      <c r="CU60" s="360" t="str">
        <f>IF(AND('MAPA DE RIESGOS'!$AP427="Alta",'MAPA DE RIESGOS'!$AR427="Catastrófico"),CONCATENATE("R",'MAPA DE RIESGOS'!$H427,"C",'MAPA DE RIESGOS'!$AF427),"")</f>
        <v/>
      </c>
      <c r="CV60" s="67"/>
      <c r="CW60" s="765"/>
      <c r="CX60" s="766"/>
      <c r="CY60" s="766"/>
      <c r="CZ60" s="766"/>
      <c r="DA60" s="766"/>
      <c r="DB60" s="767"/>
    </row>
    <row r="61" spans="2:106" ht="32.5" customHeight="1">
      <c r="B61" s="770"/>
      <c r="C61" s="770"/>
      <c r="D61" s="771"/>
      <c r="E61" s="741"/>
      <c r="F61" s="742"/>
      <c r="G61" s="742"/>
      <c r="H61" s="742"/>
      <c r="I61" s="742"/>
      <c r="J61" s="369" t="str">
        <f>IF(AND('MAPA DE RIESGOS'!$AP428="Alta",'MAPA DE RIESGOS'!$AR428="Leve"),CONCATENATE("R",'MAPA DE RIESGOS'!$H428,"C",'MAPA DE RIESGOS'!$AF428),"")</f>
        <v/>
      </c>
      <c r="K61" s="370" t="str">
        <f>IF(AND('MAPA DE RIESGOS'!$AP429="Alta",'MAPA DE RIESGOS'!$AR429="Leve"),CONCATENATE("R",'MAPA DE RIESGOS'!$H429,"C",'MAPA DE RIESGOS'!$AF429),"")</f>
        <v/>
      </c>
      <c r="L61" s="370" t="str">
        <f>IF(AND('MAPA DE RIESGOS'!$AP430="Alta",'MAPA DE RIESGOS'!$AR430="Leve"),CONCATENATE("R",'MAPA DE RIESGOS'!$H430,"C",'MAPA DE RIESGOS'!$AF430),"")</f>
        <v/>
      </c>
      <c r="M61" s="370" t="str">
        <f>IF(AND('MAPA DE RIESGOS'!$AP431="Alta",'MAPA DE RIESGOS'!$AR431="Leve"),CONCATENATE("R",'MAPA DE RIESGOS'!$H431,"C",'MAPA DE RIESGOS'!$AF431),"")</f>
        <v/>
      </c>
      <c r="N61" s="370" t="str">
        <f>IF(AND('MAPA DE RIESGOS'!$AP432="Alta",'MAPA DE RIESGOS'!$AR432="Leve"),CONCATENATE("R",'MAPA DE RIESGOS'!$H432,"C",'MAPA DE RIESGOS'!$AF432),"")</f>
        <v/>
      </c>
      <c r="O61" s="370" t="str">
        <f>IF(AND('MAPA DE RIESGOS'!$AP433="Alta",'MAPA DE RIESGOS'!$AR433="Leve"),CONCATENATE("R",'MAPA DE RIESGOS'!$H433,"C",'MAPA DE RIESGOS'!$AF433),"")</f>
        <v/>
      </c>
      <c r="P61" s="370" t="str">
        <f>IF(AND('MAPA DE RIESGOS'!$AP434="Alta",'MAPA DE RIESGOS'!$AR434="Leve"),CONCATENATE("R",'MAPA DE RIESGOS'!$H434,"C",'MAPA DE RIESGOS'!$AF434),"")</f>
        <v/>
      </c>
      <c r="Q61" s="370" t="str">
        <f>IF(AND('MAPA DE RIESGOS'!$AP435="Alta",'MAPA DE RIESGOS'!$AR435="Leve"),CONCATENATE("R",'MAPA DE RIESGOS'!$H435,"C",'MAPA DE RIESGOS'!$AF435),"")</f>
        <v/>
      </c>
      <c r="R61" s="370" t="str">
        <f>IF(AND('MAPA DE RIESGOS'!$AP436="Alta",'MAPA DE RIESGOS'!$AR436="Leve"),CONCATENATE("R",'MAPA DE RIESGOS'!$H436,"C",'MAPA DE RIESGOS'!$AF436),"")</f>
        <v/>
      </c>
      <c r="S61" s="370" t="str">
        <f>IF(AND('MAPA DE RIESGOS'!$AP437="Alta",'MAPA DE RIESGOS'!$AR437="Leve"),CONCATENATE("R",'MAPA DE RIESGOS'!$H437,"C",'MAPA DE RIESGOS'!$AF437),"")</f>
        <v/>
      </c>
      <c r="T61" s="370" t="str">
        <f>IF(AND('MAPA DE RIESGOS'!$AP438="Alta",'MAPA DE RIESGOS'!$AR438="Leve"),CONCATENATE("R",'MAPA DE RIESGOS'!$H438,"C",'MAPA DE RIESGOS'!$AF438),"")</f>
        <v/>
      </c>
      <c r="U61" s="370" t="str">
        <f>IF(AND('MAPA DE RIESGOS'!$AP439="Alta",'MAPA DE RIESGOS'!$AR439="Leve"),CONCATENATE("R",'MAPA DE RIESGOS'!$H439,"C",'MAPA DE RIESGOS'!$AF439),"")</f>
        <v/>
      </c>
      <c r="V61" s="370" t="str">
        <f>IF(AND('MAPA DE RIESGOS'!$AP440="Alta",'MAPA DE RIESGOS'!$AR440="Leve"),CONCATENATE("R",'MAPA DE RIESGOS'!$H440,"C",'MAPA DE RIESGOS'!$AF440),"")</f>
        <v/>
      </c>
      <c r="W61" s="370" t="str">
        <f>IF(AND('MAPA DE RIESGOS'!$AP441="Alta",'MAPA DE RIESGOS'!$AR441="Leve"),CONCATENATE("R",'MAPA DE RIESGOS'!$H441,"C",'MAPA DE RIESGOS'!$AF441),"")</f>
        <v/>
      </c>
      <c r="X61" s="370" t="str">
        <f>IF(AND('MAPA DE RIESGOS'!$AP442="Alta",'MAPA DE RIESGOS'!$AR442="Leve"),CONCATENATE("R",'MAPA DE RIESGOS'!$H442,"C",'MAPA DE RIESGOS'!$AF442),"")</f>
        <v/>
      </c>
      <c r="Y61" s="370" t="str">
        <f>IF(AND('MAPA DE RIESGOS'!$AP443="Alta",'MAPA DE RIESGOS'!$AR443="Leve"),CONCATENATE("R",'MAPA DE RIESGOS'!$H443,"C",'MAPA DE RIESGOS'!$AF443),"")</f>
        <v/>
      </c>
      <c r="Z61" s="370" t="str">
        <f>IF(AND('MAPA DE RIESGOS'!$AP444="Alta",'MAPA DE RIESGOS'!$AR444="Leve"),CONCATENATE("R",'MAPA DE RIESGOS'!$H444,"C",'MAPA DE RIESGOS'!$AF444),"")</f>
        <v/>
      </c>
      <c r="AA61" s="370" t="str">
        <f>IF(AND('MAPA DE RIESGOS'!$AP445="Alta",'MAPA DE RIESGOS'!$AR445="Leve"),CONCATENATE("R",'MAPA DE RIESGOS'!$H445,"C",'MAPA DE RIESGOS'!$AF445),"")</f>
        <v/>
      </c>
      <c r="AB61" s="369" t="str">
        <f>IF(AND('MAPA DE RIESGOS'!$AP428="Alta",'MAPA DE RIESGOS'!$AR428="Menor"),CONCATENATE("R",'MAPA DE RIESGOS'!$H428,"C",'MAPA DE RIESGOS'!$AF428),"")</f>
        <v/>
      </c>
      <c r="AC61" s="370" t="str">
        <f>IF(AND('MAPA DE RIESGOS'!$AP429="Alta",'MAPA DE RIESGOS'!$AR429="Menor"),CONCATENATE("R",'MAPA DE RIESGOS'!$H429,"C",'MAPA DE RIESGOS'!$AF429),"")</f>
        <v/>
      </c>
      <c r="AD61" s="370" t="str">
        <f>IF(AND('MAPA DE RIESGOS'!$AP430="Alta",'MAPA DE RIESGOS'!$AR430="Menor"),CONCATENATE("R",'MAPA DE RIESGOS'!$H430,"C",'MAPA DE RIESGOS'!$AF430),"")</f>
        <v/>
      </c>
      <c r="AE61" s="370" t="str">
        <f>IF(AND('MAPA DE RIESGOS'!$AP431="Alta",'MAPA DE RIESGOS'!$AR431="Menor"),CONCATENATE("R",'MAPA DE RIESGOS'!$H431,"C",'MAPA DE RIESGOS'!$AF431),"")</f>
        <v/>
      </c>
      <c r="AF61" s="370" t="str">
        <f>IF(AND('MAPA DE RIESGOS'!$AP432="Alta",'MAPA DE RIESGOS'!$AR432="Menor"),CONCATENATE("R",'MAPA DE RIESGOS'!$H432,"C",'MAPA DE RIESGOS'!$AF432),"")</f>
        <v/>
      </c>
      <c r="AG61" s="370" t="str">
        <f>IF(AND('MAPA DE RIESGOS'!$AP433="Alta",'MAPA DE RIESGOS'!$AR433="Menor"),CONCATENATE("R",'MAPA DE RIESGOS'!$H433,"C",'MAPA DE RIESGOS'!$AF433),"")</f>
        <v/>
      </c>
      <c r="AH61" s="370" t="str">
        <f>IF(AND('MAPA DE RIESGOS'!$AP434="Alta",'MAPA DE RIESGOS'!$AR434="Menor"),CONCATENATE("R",'MAPA DE RIESGOS'!$H434,"C",'MAPA DE RIESGOS'!$AF434),"")</f>
        <v/>
      </c>
      <c r="AI61" s="370" t="str">
        <f>IF(AND('MAPA DE RIESGOS'!$AP435="Alta",'MAPA DE RIESGOS'!$AR435="Menor"),CONCATENATE("R",'MAPA DE RIESGOS'!$H435,"C",'MAPA DE RIESGOS'!$AF435),"")</f>
        <v/>
      </c>
      <c r="AJ61" s="370" t="str">
        <f>IF(AND('MAPA DE RIESGOS'!$AP436="Alta",'MAPA DE RIESGOS'!$AR436="Menor"),CONCATENATE("R",'MAPA DE RIESGOS'!$H436,"C",'MAPA DE RIESGOS'!$AF436),"")</f>
        <v/>
      </c>
      <c r="AK61" s="370" t="str">
        <f>IF(AND('MAPA DE RIESGOS'!$AP437="Alta",'MAPA DE RIESGOS'!$AR437="Menor"),CONCATENATE("R",'MAPA DE RIESGOS'!$H437,"C",'MAPA DE RIESGOS'!$AF437),"")</f>
        <v/>
      </c>
      <c r="AL61" s="370" t="str">
        <f>IF(AND('MAPA DE RIESGOS'!$AP438="Alta",'MAPA DE RIESGOS'!$AR438="Menor"),CONCATENATE("R",'MAPA DE RIESGOS'!$H438,"C",'MAPA DE RIESGOS'!$AF438),"")</f>
        <v/>
      </c>
      <c r="AM61" s="370" t="str">
        <f>IF(AND('MAPA DE RIESGOS'!$AP439="Alta",'MAPA DE RIESGOS'!$AR439="Menor"),CONCATENATE("R",'MAPA DE RIESGOS'!$H439,"C",'MAPA DE RIESGOS'!$AF439),"")</f>
        <v/>
      </c>
      <c r="AN61" s="370" t="str">
        <f>IF(AND('MAPA DE RIESGOS'!$AP440="Alta",'MAPA DE RIESGOS'!$AR440="Menor"),CONCATENATE("R",'MAPA DE RIESGOS'!$H440,"C",'MAPA DE RIESGOS'!$AF440),"")</f>
        <v/>
      </c>
      <c r="AO61" s="370" t="str">
        <f>IF(AND('MAPA DE RIESGOS'!$AP441="Alta",'MAPA DE RIESGOS'!$AR441="Menor"),CONCATENATE("R",'MAPA DE RIESGOS'!$H441,"C",'MAPA DE RIESGOS'!$AF441),"")</f>
        <v/>
      </c>
      <c r="AP61" s="370" t="str">
        <f>IF(AND('MAPA DE RIESGOS'!$AP442="Alta",'MAPA DE RIESGOS'!$AR442="Menor"),CONCATENATE("R",'MAPA DE RIESGOS'!$H442,"C",'MAPA DE RIESGOS'!$AF442),"")</f>
        <v/>
      </c>
      <c r="AQ61" s="370" t="str">
        <f>IF(AND('MAPA DE RIESGOS'!$AP443="Alta",'MAPA DE RIESGOS'!$AR443="Menor"),CONCATENATE("R",'MAPA DE RIESGOS'!$H443,"C",'MAPA DE RIESGOS'!$AF443),"")</f>
        <v/>
      </c>
      <c r="AR61" s="370" t="str">
        <f>IF(AND('MAPA DE RIESGOS'!$AP444="Alta",'MAPA DE RIESGOS'!$AR444="Menor"),CONCATENATE("R",'MAPA DE RIESGOS'!$H444,"C",'MAPA DE RIESGOS'!$AF444),"")</f>
        <v/>
      </c>
      <c r="AS61" s="371" t="str">
        <f>IF(AND('MAPA DE RIESGOS'!$AP445="Alta",'MAPA DE RIESGOS'!$AR445="Menor"),CONCATENATE("R",'MAPA DE RIESGOS'!$H445,"C",'MAPA DE RIESGOS'!$AF445),"")</f>
        <v/>
      </c>
      <c r="AT61" s="357" t="str">
        <f>IF(AND('MAPA DE RIESGOS'!$AP428="Alta",'MAPA DE RIESGOS'!$AR428="Moderado"),CONCATENATE("R",'MAPA DE RIESGOS'!$H428,"C",'MAPA DE RIESGOS'!$AF428),"")</f>
        <v/>
      </c>
      <c r="AU61" s="357" t="str">
        <f>IF(AND('MAPA DE RIESGOS'!$AP429="Alta",'MAPA DE RIESGOS'!$AR429="Moderado"),CONCATENATE("R",'MAPA DE RIESGOS'!$H429,"C",'MAPA DE RIESGOS'!$AF429),"")</f>
        <v/>
      </c>
      <c r="AV61" s="357" t="str">
        <f>IF(AND('MAPA DE RIESGOS'!$AP430="Alta",'MAPA DE RIESGOS'!$AR430="Moderado"),CONCATENATE("R",'MAPA DE RIESGOS'!$H430,"C",'MAPA DE RIESGOS'!$AF430),"")</f>
        <v/>
      </c>
      <c r="AW61" s="357" t="str">
        <f>IF(AND('MAPA DE RIESGOS'!$AP431="Alta",'MAPA DE RIESGOS'!$AR431="Moderado"),CONCATENATE("R",'MAPA DE RIESGOS'!$H431,"C",'MAPA DE RIESGOS'!$AF431),"")</f>
        <v/>
      </c>
      <c r="AX61" s="357" t="str">
        <f>IF(AND('MAPA DE RIESGOS'!$AP432="Alta",'MAPA DE RIESGOS'!$AR432="Moderado"),CONCATENATE("R",'MAPA DE RIESGOS'!$H432,"C",'MAPA DE RIESGOS'!$AF432),"")</f>
        <v/>
      </c>
      <c r="AY61" s="357" t="str">
        <f>IF(AND('MAPA DE RIESGOS'!$AP433="Alta",'MAPA DE RIESGOS'!$AR433="Moderado"),CONCATENATE("R",'MAPA DE RIESGOS'!$H433,"C",'MAPA DE RIESGOS'!$AF433),"")</f>
        <v/>
      </c>
      <c r="AZ61" s="357" t="str">
        <f>IF(AND('MAPA DE RIESGOS'!$AP434="Alta",'MAPA DE RIESGOS'!$AR434="Moderado"),CONCATENATE("R",'MAPA DE RIESGOS'!$H434,"C",'MAPA DE RIESGOS'!$AF434),"")</f>
        <v/>
      </c>
      <c r="BA61" s="357" t="str">
        <f>IF(AND('MAPA DE RIESGOS'!$AP435="Alta",'MAPA DE RIESGOS'!$AR435="Moderado"),CONCATENATE("R",'MAPA DE RIESGOS'!$H435,"C",'MAPA DE RIESGOS'!$AF435),"")</f>
        <v/>
      </c>
      <c r="BB61" s="357" t="str">
        <f>IF(AND('MAPA DE RIESGOS'!$AP436="Alta",'MAPA DE RIESGOS'!$AR436="Moderado"),CONCATENATE("R",'MAPA DE RIESGOS'!$H436,"C",'MAPA DE RIESGOS'!$AF436),"")</f>
        <v/>
      </c>
      <c r="BC61" s="357" t="str">
        <f>IF(AND('MAPA DE RIESGOS'!$AP437="Alta",'MAPA DE RIESGOS'!$AR437="Moderado"),CONCATENATE("R",'MAPA DE RIESGOS'!$H437,"C",'MAPA DE RIESGOS'!$AF437),"")</f>
        <v/>
      </c>
      <c r="BD61" s="357" t="str">
        <f>IF(AND('MAPA DE RIESGOS'!$AP438="Alta",'MAPA DE RIESGOS'!$AR438="Moderado"),CONCATENATE("R",'MAPA DE RIESGOS'!$H438,"C",'MAPA DE RIESGOS'!$AF438),"")</f>
        <v/>
      </c>
      <c r="BE61" s="357" t="str">
        <f>IF(AND('MAPA DE RIESGOS'!$AP439="Alta",'MAPA DE RIESGOS'!$AR439="Moderado"),CONCATENATE("R",'MAPA DE RIESGOS'!$H439,"C",'MAPA DE RIESGOS'!$AF439),"")</f>
        <v/>
      </c>
      <c r="BF61" s="357" t="str">
        <f>IF(AND('MAPA DE RIESGOS'!$AP440="Alta",'MAPA DE RIESGOS'!$AR440="Moderado"),CONCATENATE("R",'MAPA DE RIESGOS'!$H440,"C",'MAPA DE RIESGOS'!$AF440),"")</f>
        <v/>
      </c>
      <c r="BG61" s="357" t="str">
        <f>IF(AND('MAPA DE RIESGOS'!$AP441="Alta",'MAPA DE RIESGOS'!$AR441="Moderado"),CONCATENATE("R",'MAPA DE RIESGOS'!$H441,"C",'MAPA DE RIESGOS'!$AF441),"")</f>
        <v/>
      </c>
      <c r="BH61" s="357" t="str">
        <f>IF(AND('MAPA DE RIESGOS'!$AP442="Alta",'MAPA DE RIESGOS'!$AR442="Moderado"),CONCATENATE("R",'MAPA DE RIESGOS'!$H442,"C",'MAPA DE RIESGOS'!$AF442),"")</f>
        <v/>
      </c>
      <c r="BI61" s="357" t="str">
        <f>IF(AND('MAPA DE RIESGOS'!$AP443="Alta",'MAPA DE RIESGOS'!$AR443="Moderado"),CONCATENATE("R",'MAPA DE RIESGOS'!$H443,"C",'MAPA DE RIESGOS'!$AF443),"")</f>
        <v/>
      </c>
      <c r="BJ61" s="357" t="str">
        <f>IF(AND('MAPA DE RIESGOS'!$AP444="Alta",'MAPA DE RIESGOS'!$AR444="Moderado"),CONCATENATE("R",'MAPA DE RIESGOS'!$H444,"C",'MAPA DE RIESGOS'!$AF444),"")</f>
        <v/>
      </c>
      <c r="BK61" s="358" t="str">
        <f>IF(AND('MAPA DE RIESGOS'!$AP445="Alta",'MAPA DE RIESGOS'!$AR445="Moderado"),CONCATENATE("R",'MAPA DE RIESGOS'!$H445,"C",'MAPA DE RIESGOS'!$AF445),"")</f>
        <v/>
      </c>
      <c r="BL61" s="357" t="str">
        <f>IF(AND('MAPA DE RIESGOS'!$AP428="Alta",'MAPA DE RIESGOS'!$AR428="Mayor"),CONCATENATE("R",'MAPA DE RIESGOS'!$H428,"C",'MAPA DE RIESGOS'!$AF428),"")</f>
        <v/>
      </c>
      <c r="BM61" s="357" t="str">
        <f>IF(AND('MAPA DE RIESGOS'!$AP429="Alta",'MAPA DE RIESGOS'!$AR429="Mayor"),CONCATENATE("R",'MAPA DE RIESGOS'!$H429,"C",'MAPA DE RIESGOS'!$AF429),"")</f>
        <v/>
      </c>
      <c r="BN61" s="357" t="str">
        <f>IF(AND('MAPA DE RIESGOS'!$AP430="Alta",'MAPA DE RIESGOS'!$AR430="Mayor"),CONCATENATE("R",'MAPA DE RIESGOS'!$H430,"C",'MAPA DE RIESGOS'!$AF430),"")</f>
        <v/>
      </c>
      <c r="BO61" s="357" t="str">
        <f>IF(AND('MAPA DE RIESGOS'!$AP431="Alta",'MAPA DE RIESGOS'!$AR431="Mayor"),CONCATENATE("R",'MAPA DE RIESGOS'!$H431,"C",'MAPA DE RIESGOS'!$AF431),"")</f>
        <v/>
      </c>
      <c r="BP61" s="357" t="str">
        <f>IF(AND('MAPA DE RIESGOS'!$AP432="Alta",'MAPA DE RIESGOS'!$AR432="Mayor"),CONCATENATE("R",'MAPA DE RIESGOS'!$H432,"C",'MAPA DE RIESGOS'!$AF432),"")</f>
        <v/>
      </c>
      <c r="BQ61" s="357" t="str">
        <f>IF(AND('MAPA DE RIESGOS'!$AP433="Alta",'MAPA DE RIESGOS'!$AR433="Mayor"),CONCATENATE("R",'MAPA DE RIESGOS'!$H433,"C",'MAPA DE RIESGOS'!$AF433),"")</f>
        <v/>
      </c>
      <c r="BR61" s="357" t="str">
        <f>IF(AND('MAPA DE RIESGOS'!$AP434="Alta",'MAPA DE RIESGOS'!$AR434="Mayor"),CONCATENATE("R",'MAPA DE RIESGOS'!$H434,"C",'MAPA DE RIESGOS'!$AF434),"")</f>
        <v/>
      </c>
      <c r="BS61" s="357" t="str">
        <f>IF(AND('MAPA DE RIESGOS'!$AP435="Alta",'MAPA DE RIESGOS'!$AR435="Mayor"),CONCATENATE("R",'MAPA DE RIESGOS'!$H435,"C",'MAPA DE RIESGOS'!$AF435),"")</f>
        <v/>
      </c>
      <c r="BT61" s="357" t="str">
        <f>IF(AND('MAPA DE RIESGOS'!$AP436="Alta",'MAPA DE RIESGOS'!$AR436="Mayor"),CONCATENATE("R",'MAPA DE RIESGOS'!$H436,"C",'MAPA DE RIESGOS'!$AF436),"")</f>
        <v/>
      </c>
      <c r="BU61" s="357" t="str">
        <f>IF(AND('MAPA DE RIESGOS'!$AP437="Alta",'MAPA DE RIESGOS'!$AR437="Mayor"),CONCATENATE("R",'MAPA DE RIESGOS'!$H437,"C",'MAPA DE RIESGOS'!$AF437),"")</f>
        <v/>
      </c>
      <c r="BV61" s="357" t="str">
        <f>IF(AND('MAPA DE RIESGOS'!$AP438="Alta",'MAPA DE RIESGOS'!$AR438="Mayor"),CONCATENATE("R",'MAPA DE RIESGOS'!$H438,"C",'MAPA DE RIESGOS'!$AF438),"")</f>
        <v/>
      </c>
      <c r="BW61" s="357" t="str">
        <f>IF(AND('MAPA DE RIESGOS'!$AP439="Alta",'MAPA DE RIESGOS'!$AR439="Mayor"),CONCATENATE("R",'MAPA DE RIESGOS'!$H439,"C",'MAPA DE RIESGOS'!$AF439),"")</f>
        <v/>
      </c>
      <c r="BX61" s="357" t="str">
        <f>IF(AND('MAPA DE RIESGOS'!$AP440="Alta",'MAPA DE RIESGOS'!$AR440="Mayor"),CONCATENATE("R",'MAPA DE RIESGOS'!$H440,"C",'MAPA DE RIESGOS'!$AF440),"")</f>
        <v/>
      </c>
      <c r="BY61" s="357" t="str">
        <f>IF(AND('MAPA DE RIESGOS'!$AP441="Alta",'MAPA DE RIESGOS'!$AR441="Mayor"),CONCATENATE("R",'MAPA DE RIESGOS'!$H441,"C",'MAPA DE RIESGOS'!$AF441),"")</f>
        <v/>
      </c>
      <c r="BZ61" s="357" t="str">
        <f>IF(AND('MAPA DE RIESGOS'!$AP442="Alta",'MAPA DE RIESGOS'!$AR442="Mayor"),CONCATENATE("R",'MAPA DE RIESGOS'!$H442,"C",'MAPA DE RIESGOS'!$AF442),"")</f>
        <v/>
      </c>
      <c r="CA61" s="357" t="str">
        <f>IF(AND('MAPA DE RIESGOS'!$AP443="Alta",'MAPA DE RIESGOS'!$AR443="Mayor"),CONCATENATE("R",'MAPA DE RIESGOS'!$H443,"C",'MAPA DE RIESGOS'!$AF443),"")</f>
        <v/>
      </c>
      <c r="CB61" s="357" t="str">
        <f>IF(AND('MAPA DE RIESGOS'!$AP444="Alta",'MAPA DE RIESGOS'!$AR444="Mayor"),CONCATENATE("R",'MAPA DE RIESGOS'!$H444,"C",'MAPA DE RIESGOS'!$AF444),"")</f>
        <v/>
      </c>
      <c r="CC61" s="358" t="str">
        <f>IF(AND('MAPA DE RIESGOS'!$AP445="Alta",'MAPA DE RIESGOS'!$AR445="Mayor"),CONCATENATE("R",'MAPA DE RIESGOS'!$H445,"C",'MAPA DE RIESGOS'!$AF445),"")</f>
        <v/>
      </c>
      <c r="CD61" s="359" t="str">
        <f>IF(AND('MAPA DE RIESGOS'!$AP428="Alta",'MAPA DE RIESGOS'!$AR428="Catastrófico"),CONCATENATE("R",'MAPA DE RIESGOS'!$H428,"C",'MAPA DE RIESGOS'!$AF428),"")</f>
        <v/>
      </c>
      <c r="CE61" s="359" t="str">
        <f>IF(AND('MAPA DE RIESGOS'!$AP429="Alta",'MAPA DE RIESGOS'!$AR429="Catastrófico"),CONCATENATE("R",'MAPA DE RIESGOS'!$H429,"C",'MAPA DE RIESGOS'!$AF429),"")</f>
        <v/>
      </c>
      <c r="CF61" s="359" t="str">
        <f>IF(AND('MAPA DE RIESGOS'!$AP430="Alta",'MAPA DE RIESGOS'!$AR430="Catastrófico"),CONCATENATE("R",'MAPA DE RIESGOS'!$H430,"C",'MAPA DE RIESGOS'!$AF430),"")</f>
        <v/>
      </c>
      <c r="CG61" s="359" t="str">
        <f>IF(AND('MAPA DE RIESGOS'!$AP431="Alta",'MAPA DE RIESGOS'!$AR431="Catastrófico"),CONCATENATE("R",'MAPA DE RIESGOS'!$H431,"C",'MAPA DE RIESGOS'!$AF431),"")</f>
        <v/>
      </c>
      <c r="CH61" s="359" t="str">
        <f>IF(AND('MAPA DE RIESGOS'!$AP432="Alta",'MAPA DE RIESGOS'!$AR432="Catastrófico"),CONCATENATE("R",'MAPA DE RIESGOS'!$H432,"C",'MAPA DE RIESGOS'!$AF432),"")</f>
        <v/>
      </c>
      <c r="CI61" s="359" t="str">
        <f>IF(AND('MAPA DE RIESGOS'!$AP433="Alta",'MAPA DE RIESGOS'!$AR433="Catastrófico"),CONCATENATE("R",'MAPA DE RIESGOS'!$H433,"C",'MAPA DE RIESGOS'!$AF433),"")</f>
        <v/>
      </c>
      <c r="CJ61" s="359" t="str">
        <f>IF(AND('MAPA DE RIESGOS'!$AP434="Alta",'MAPA DE RIESGOS'!$AR434="Catastrófico"),CONCATENATE("R",'MAPA DE RIESGOS'!$H434,"C",'MAPA DE RIESGOS'!$AF434),"")</f>
        <v/>
      </c>
      <c r="CK61" s="359" t="str">
        <f>IF(AND('MAPA DE RIESGOS'!$AP435="Alta",'MAPA DE RIESGOS'!$AR435="Catastrófico"),CONCATENATE("R",'MAPA DE RIESGOS'!$H435,"C",'MAPA DE RIESGOS'!$AF435),"")</f>
        <v/>
      </c>
      <c r="CL61" s="359" t="str">
        <f>IF(AND('MAPA DE RIESGOS'!$AP436="Alta",'MAPA DE RIESGOS'!$AR436="Catastrófico"),CONCATENATE("R",'MAPA DE RIESGOS'!$H436,"C",'MAPA DE RIESGOS'!$AF436),"")</f>
        <v/>
      </c>
      <c r="CM61" s="359" t="str">
        <f>IF(AND('MAPA DE RIESGOS'!$AP437="Alta",'MAPA DE RIESGOS'!$AR437="Catastrófico"),CONCATENATE("R",'MAPA DE RIESGOS'!$H437,"C",'MAPA DE RIESGOS'!$AF437),"")</f>
        <v/>
      </c>
      <c r="CN61" s="359" t="str">
        <f>IF(AND('MAPA DE RIESGOS'!$AP438="Alta",'MAPA DE RIESGOS'!$AR438="Catastrófico"),CONCATENATE("R",'MAPA DE RIESGOS'!$H438,"C",'MAPA DE RIESGOS'!$AF438),"")</f>
        <v/>
      </c>
      <c r="CO61" s="359" t="str">
        <f>IF(AND('MAPA DE RIESGOS'!$AP439="Alta",'MAPA DE RIESGOS'!$AR439="Catastrófico"),CONCATENATE("R",'MAPA DE RIESGOS'!$H439,"C",'MAPA DE RIESGOS'!$AF439),"")</f>
        <v/>
      </c>
      <c r="CP61" s="359" t="str">
        <f>IF(AND('MAPA DE RIESGOS'!$AP440="Alta",'MAPA DE RIESGOS'!$AR440="Catastrófico"),CONCATENATE("R",'MAPA DE RIESGOS'!$H440,"C",'MAPA DE RIESGOS'!$AF440),"")</f>
        <v/>
      </c>
      <c r="CQ61" s="359" t="str">
        <f>IF(AND('MAPA DE RIESGOS'!$AP441="Alta",'MAPA DE RIESGOS'!$AR441="Catastrófico"),CONCATENATE("R",'MAPA DE RIESGOS'!$H441,"C",'MAPA DE RIESGOS'!$AF441),"")</f>
        <v/>
      </c>
      <c r="CR61" s="359" t="str">
        <f>IF(AND('MAPA DE RIESGOS'!$AP442="Alta",'MAPA DE RIESGOS'!$AR442="Catastrófico"),CONCATENATE("R",'MAPA DE RIESGOS'!$H442,"C",'MAPA DE RIESGOS'!$AF442),"")</f>
        <v/>
      </c>
      <c r="CS61" s="359" t="str">
        <f>IF(AND('MAPA DE RIESGOS'!$AP443="Alta",'MAPA DE RIESGOS'!$AR443="Catastrófico"),CONCATENATE("R",'MAPA DE RIESGOS'!$H443,"C",'MAPA DE RIESGOS'!$AF443),"")</f>
        <v/>
      </c>
      <c r="CT61" s="359" t="str">
        <f>IF(AND('MAPA DE RIESGOS'!$AP444="Alta",'MAPA DE RIESGOS'!$AR444="Catastrófico"),CONCATENATE("R",'MAPA DE RIESGOS'!$H444,"C",'MAPA DE RIESGOS'!$AF444),"")</f>
        <v/>
      </c>
      <c r="CU61" s="360" t="str">
        <f>IF(AND('MAPA DE RIESGOS'!$AP445="Alta",'MAPA DE RIESGOS'!$AR445="Catastrófico"),CONCATENATE("R",'MAPA DE RIESGOS'!$H445,"C",'MAPA DE RIESGOS'!$AF445),"")</f>
        <v/>
      </c>
      <c r="CV61" s="67"/>
      <c r="CW61" s="765"/>
      <c r="CX61" s="766"/>
      <c r="CY61" s="766"/>
      <c r="CZ61" s="766"/>
      <c r="DA61" s="766"/>
      <c r="DB61" s="767"/>
    </row>
    <row r="62" spans="2:106" ht="32.5" customHeight="1">
      <c r="B62" s="770"/>
      <c r="C62" s="770"/>
      <c r="D62" s="771"/>
      <c r="E62" s="741"/>
      <c r="F62" s="742"/>
      <c r="G62" s="742"/>
      <c r="H62" s="742"/>
      <c r="I62" s="742"/>
      <c r="J62" s="369" t="str">
        <f>IF(AND('MAPA DE RIESGOS'!$AP446="Alta",'MAPA DE RIESGOS'!$AR446="Leve"),CONCATENATE("R",'MAPA DE RIESGOS'!$H446,"C",'MAPA DE RIESGOS'!$AF446),"")</f>
        <v/>
      </c>
      <c r="K62" s="370" t="str">
        <f>IF(AND('MAPA DE RIESGOS'!$AP447="Alta",'MAPA DE RIESGOS'!$AR447="Leve"),CONCATENATE("R",'MAPA DE RIESGOS'!$H447,"C",'MAPA DE RIESGOS'!$AF447),"")</f>
        <v/>
      </c>
      <c r="L62" s="370" t="str">
        <f>IF(AND('MAPA DE RIESGOS'!$AP448="Alta",'MAPA DE RIESGOS'!$AR448="Leve"),CONCATENATE("R",'MAPA DE RIESGOS'!$H448,"C",'MAPA DE RIESGOS'!$AF448),"")</f>
        <v/>
      </c>
      <c r="M62" s="370" t="str">
        <f>IF(AND('MAPA DE RIESGOS'!$AP449="Alta",'MAPA DE RIESGOS'!$AR449="Leve"),CONCATENATE("R",'MAPA DE RIESGOS'!$H449,"C",'MAPA DE RIESGOS'!$AF449),"")</f>
        <v/>
      </c>
      <c r="N62" s="370" t="str">
        <f>IF(AND('MAPA DE RIESGOS'!$AP450="Alta",'MAPA DE RIESGOS'!$AR450="Leve"),CONCATENATE("R",'MAPA DE RIESGOS'!$H450,"C",'MAPA DE RIESGOS'!$AF450),"")</f>
        <v/>
      </c>
      <c r="O62" s="370" t="str">
        <f>IF(AND('MAPA DE RIESGOS'!$AP451="Alta",'MAPA DE RIESGOS'!$AR451="Leve"),CONCATENATE("R",'MAPA DE RIESGOS'!$H451,"C",'MAPA DE RIESGOS'!$AF451),"")</f>
        <v/>
      </c>
      <c r="P62" s="370" t="str">
        <f>IF(AND('MAPA DE RIESGOS'!$AP452="Alta",'MAPA DE RIESGOS'!$AR452="Leve"),CONCATENATE("R",'MAPA DE RIESGOS'!$H452,"C",'MAPA DE RIESGOS'!$AF452),"")</f>
        <v/>
      </c>
      <c r="Q62" s="370" t="str">
        <f>IF(AND('MAPA DE RIESGOS'!$AP453="Alta",'MAPA DE RIESGOS'!$AR453="Leve"),CONCATENATE("R",'MAPA DE RIESGOS'!$H453,"C",'MAPA DE RIESGOS'!$AF453),"")</f>
        <v/>
      </c>
      <c r="R62" s="370" t="str">
        <f>IF(AND('MAPA DE RIESGOS'!$AP454="Alta",'MAPA DE RIESGOS'!$AR454="Leve"),CONCATENATE("R",'MAPA DE RIESGOS'!$H454,"C",'MAPA DE RIESGOS'!$AF454),"")</f>
        <v/>
      </c>
      <c r="S62" s="370" t="str">
        <f>IF(AND('MAPA DE RIESGOS'!$AP455="Alta",'MAPA DE RIESGOS'!$AR455="Leve"),CONCATENATE("R",'MAPA DE RIESGOS'!$H455,"C",'MAPA DE RIESGOS'!$AF455),"")</f>
        <v/>
      </c>
      <c r="T62" s="370" t="str">
        <f>IF(AND('MAPA DE RIESGOS'!$AP456="Alta",'MAPA DE RIESGOS'!$AR456="Leve"),CONCATENATE("R",'MAPA DE RIESGOS'!$H456,"C",'MAPA DE RIESGOS'!$AF456),"")</f>
        <v/>
      </c>
      <c r="U62" s="370" t="str">
        <f>IF(AND('MAPA DE RIESGOS'!$AP457="Alta",'MAPA DE RIESGOS'!$AR457="Leve"),CONCATENATE("R",'MAPA DE RIESGOS'!$H457,"C",'MAPA DE RIESGOS'!$AF457),"")</f>
        <v/>
      </c>
      <c r="V62" s="370" t="str">
        <f>IF(AND('MAPA DE RIESGOS'!$AP458="Alta",'MAPA DE RIESGOS'!$AR458="Leve"),CONCATENATE("R",'MAPA DE RIESGOS'!$H458,"C",'MAPA DE RIESGOS'!$AF458),"")</f>
        <v/>
      </c>
      <c r="W62" s="370" t="str">
        <f>IF(AND('MAPA DE RIESGOS'!$AP459="Alta",'MAPA DE RIESGOS'!$AR459="Leve"),CONCATENATE("R",'MAPA DE RIESGOS'!$H459,"C",'MAPA DE RIESGOS'!$AF459),"")</f>
        <v/>
      </c>
      <c r="X62" s="370" t="str">
        <f>IF(AND('MAPA DE RIESGOS'!$AP460="Alta",'MAPA DE RIESGOS'!$AR460="Leve"),CONCATENATE("R",'MAPA DE RIESGOS'!$H460,"C",'MAPA DE RIESGOS'!$AF460),"")</f>
        <v/>
      </c>
      <c r="Y62" s="370" t="str">
        <f>IF(AND('MAPA DE RIESGOS'!$AP461="Alta",'MAPA DE RIESGOS'!$AR461="Leve"),CONCATENATE("R",'MAPA DE RIESGOS'!$H461,"C",'MAPA DE RIESGOS'!$AF461),"")</f>
        <v/>
      </c>
      <c r="Z62" s="370" t="str">
        <f>IF(AND('MAPA DE RIESGOS'!$AP462="Alta",'MAPA DE RIESGOS'!$AR462="Leve"),CONCATENATE("R",'MAPA DE RIESGOS'!$H462,"C",'MAPA DE RIESGOS'!$AF462),"")</f>
        <v/>
      </c>
      <c r="AA62" s="370" t="str">
        <f>IF(AND('MAPA DE RIESGOS'!$AP463="Alta",'MAPA DE RIESGOS'!$AR463="Leve"),CONCATENATE("R",'MAPA DE RIESGOS'!$H463,"C",'MAPA DE RIESGOS'!$AF463),"")</f>
        <v/>
      </c>
      <c r="AB62" s="369" t="str">
        <f>IF(AND('MAPA DE RIESGOS'!$AP446="Alta",'MAPA DE RIESGOS'!$AR446="Menor"),CONCATENATE("R",'MAPA DE RIESGOS'!$H446,"C",'MAPA DE RIESGOS'!$AF446),"")</f>
        <v/>
      </c>
      <c r="AC62" s="370" t="str">
        <f>IF(AND('MAPA DE RIESGOS'!$AP447="Alta",'MAPA DE RIESGOS'!$AR447="Menor"),CONCATENATE("R",'MAPA DE RIESGOS'!$H447,"C",'MAPA DE RIESGOS'!$AF447),"")</f>
        <v/>
      </c>
      <c r="AD62" s="370" t="str">
        <f>IF(AND('MAPA DE RIESGOS'!$AP448="Alta",'MAPA DE RIESGOS'!$AR448="Menor"),CONCATENATE("R",'MAPA DE RIESGOS'!$H448,"C",'MAPA DE RIESGOS'!$AF448),"")</f>
        <v/>
      </c>
      <c r="AE62" s="370" t="str">
        <f>IF(AND('MAPA DE RIESGOS'!$AP449="Alta",'MAPA DE RIESGOS'!$AR449="Menor"),CONCATENATE("R",'MAPA DE RIESGOS'!$H449,"C",'MAPA DE RIESGOS'!$AF449),"")</f>
        <v/>
      </c>
      <c r="AF62" s="370" t="str">
        <f>IF(AND('MAPA DE RIESGOS'!$AP450="Alta",'MAPA DE RIESGOS'!$AR450="Menor"),CONCATENATE("R",'MAPA DE RIESGOS'!$H450,"C",'MAPA DE RIESGOS'!$AF450),"")</f>
        <v/>
      </c>
      <c r="AG62" s="370" t="str">
        <f>IF(AND('MAPA DE RIESGOS'!$AP451="Alta",'MAPA DE RIESGOS'!$AR451="Menor"),CONCATENATE("R",'MAPA DE RIESGOS'!$H451,"C",'MAPA DE RIESGOS'!$AF451),"")</f>
        <v/>
      </c>
      <c r="AH62" s="370" t="str">
        <f>IF(AND('MAPA DE RIESGOS'!$AP452="Alta",'MAPA DE RIESGOS'!$AR452="Menor"),CONCATENATE("R",'MAPA DE RIESGOS'!$H452,"C",'MAPA DE RIESGOS'!$AF452),"")</f>
        <v/>
      </c>
      <c r="AI62" s="370" t="str">
        <f>IF(AND('MAPA DE RIESGOS'!$AP453="Alta",'MAPA DE RIESGOS'!$AR453="Menor"),CONCATENATE("R",'MAPA DE RIESGOS'!$H453,"C",'MAPA DE RIESGOS'!$AF453),"")</f>
        <v/>
      </c>
      <c r="AJ62" s="370" t="str">
        <f>IF(AND('MAPA DE RIESGOS'!$AP454="Alta",'MAPA DE RIESGOS'!$AR454="Menor"),CONCATENATE("R",'MAPA DE RIESGOS'!$H454,"C",'MAPA DE RIESGOS'!$AF454),"")</f>
        <v/>
      </c>
      <c r="AK62" s="370" t="str">
        <f>IF(AND('MAPA DE RIESGOS'!$AP455="Alta",'MAPA DE RIESGOS'!$AR455="Menor"),CONCATENATE("R",'MAPA DE RIESGOS'!$H455,"C",'MAPA DE RIESGOS'!$AF455),"")</f>
        <v/>
      </c>
      <c r="AL62" s="370" t="str">
        <f>IF(AND('MAPA DE RIESGOS'!$AP456="Alta",'MAPA DE RIESGOS'!$AR456="Menor"),CONCATENATE("R",'MAPA DE RIESGOS'!$H456,"C",'MAPA DE RIESGOS'!$AF456),"")</f>
        <v/>
      </c>
      <c r="AM62" s="370" t="str">
        <f>IF(AND('MAPA DE RIESGOS'!$AP457="Alta",'MAPA DE RIESGOS'!$AR457="Menor"),CONCATENATE("R",'MAPA DE RIESGOS'!$H457,"C",'MAPA DE RIESGOS'!$AF457),"")</f>
        <v/>
      </c>
      <c r="AN62" s="370" t="str">
        <f>IF(AND('MAPA DE RIESGOS'!$AP458="Alta",'MAPA DE RIESGOS'!$AR458="Menor"),CONCATENATE("R",'MAPA DE RIESGOS'!$H458,"C",'MAPA DE RIESGOS'!$AF458),"")</f>
        <v/>
      </c>
      <c r="AO62" s="370" t="str">
        <f>IF(AND('MAPA DE RIESGOS'!$AP459="Alta",'MAPA DE RIESGOS'!$AR459="Menor"),CONCATENATE("R",'MAPA DE RIESGOS'!$H459,"C",'MAPA DE RIESGOS'!$AF459),"")</f>
        <v/>
      </c>
      <c r="AP62" s="370" t="str">
        <f>IF(AND('MAPA DE RIESGOS'!$AP460="Alta",'MAPA DE RIESGOS'!$AR460="Menor"),CONCATENATE("R",'MAPA DE RIESGOS'!$H460,"C",'MAPA DE RIESGOS'!$AF460),"")</f>
        <v/>
      </c>
      <c r="AQ62" s="370" t="str">
        <f>IF(AND('MAPA DE RIESGOS'!$AP461="Alta",'MAPA DE RIESGOS'!$AR461="Menor"),CONCATENATE("R",'MAPA DE RIESGOS'!$H461,"C",'MAPA DE RIESGOS'!$AF461),"")</f>
        <v/>
      </c>
      <c r="AR62" s="370" t="str">
        <f>IF(AND('MAPA DE RIESGOS'!$AP462="Alta",'MAPA DE RIESGOS'!$AR462="Menor"),CONCATENATE("R",'MAPA DE RIESGOS'!$H462,"C",'MAPA DE RIESGOS'!$AF462),"")</f>
        <v/>
      </c>
      <c r="AS62" s="371" t="str">
        <f>IF(AND('MAPA DE RIESGOS'!$AP463="Alta",'MAPA DE RIESGOS'!$AR463="Menor"),CONCATENATE("R",'MAPA DE RIESGOS'!$H463,"C",'MAPA DE RIESGOS'!$AF463),"")</f>
        <v/>
      </c>
      <c r="AT62" s="357" t="str">
        <f>IF(AND('MAPA DE RIESGOS'!$AP446="Alta",'MAPA DE RIESGOS'!$AR446="Moderado"),CONCATENATE("R",'MAPA DE RIESGOS'!$H446,"C",'MAPA DE RIESGOS'!$AF446),"")</f>
        <v/>
      </c>
      <c r="AU62" s="357" t="str">
        <f>IF(AND('MAPA DE RIESGOS'!$AP447="Alta",'MAPA DE RIESGOS'!$AR447="Moderado"),CONCATENATE("R",'MAPA DE RIESGOS'!$H447,"C",'MAPA DE RIESGOS'!$AF447),"")</f>
        <v/>
      </c>
      <c r="AV62" s="357" t="str">
        <f>IF(AND('MAPA DE RIESGOS'!$AP448="Alta",'MAPA DE RIESGOS'!$AR448="Moderado"),CONCATENATE("R",'MAPA DE RIESGOS'!$H448,"C",'MAPA DE RIESGOS'!$AF448),"")</f>
        <v/>
      </c>
      <c r="AW62" s="357" t="str">
        <f>IF(AND('MAPA DE RIESGOS'!$AP449="Alta",'MAPA DE RIESGOS'!$AR449="Moderado"),CONCATENATE("R",'MAPA DE RIESGOS'!$H449,"C",'MAPA DE RIESGOS'!$AF449),"")</f>
        <v/>
      </c>
      <c r="AX62" s="357" t="str">
        <f>IF(AND('MAPA DE RIESGOS'!$AP450="Alta",'MAPA DE RIESGOS'!$AR450="Moderado"),CONCATENATE("R",'MAPA DE RIESGOS'!$H450,"C",'MAPA DE RIESGOS'!$AF450),"")</f>
        <v/>
      </c>
      <c r="AY62" s="357" t="str">
        <f>IF(AND('MAPA DE RIESGOS'!$AP451="Alta",'MAPA DE RIESGOS'!$AR451="Moderado"),CONCATENATE("R",'MAPA DE RIESGOS'!$H451,"C",'MAPA DE RIESGOS'!$AF451),"")</f>
        <v/>
      </c>
      <c r="AZ62" s="357" t="str">
        <f>IF(AND('MAPA DE RIESGOS'!$AP452="Alta",'MAPA DE RIESGOS'!$AR452="Moderado"),CONCATENATE("R",'MAPA DE RIESGOS'!$H452,"C",'MAPA DE RIESGOS'!$AF452),"")</f>
        <v/>
      </c>
      <c r="BA62" s="357" t="str">
        <f>IF(AND('MAPA DE RIESGOS'!$AP453="Alta",'MAPA DE RIESGOS'!$AR453="Moderado"),CONCATENATE("R",'MAPA DE RIESGOS'!$H453,"C",'MAPA DE RIESGOS'!$AF453),"")</f>
        <v/>
      </c>
      <c r="BB62" s="357" t="str">
        <f>IF(AND('MAPA DE RIESGOS'!$AP454="Alta",'MAPA DE RIESGOS'!$AR454="Moderado"),CONCATENATE("R",'MAPA DE RIESGOS'!$H454,"C",'MAPA DE RIESGOS'!$AF454),"")</f>
        <v/>
      </c>
      <c r="BC62" s="357" t="str">
        <f>IF(AND('MAPA DE RIESGOS'!$AP455="Alta",'MAPA DE RIESGOS'!$AR455="Moderado"),CONCATENATE("R",'MAPA DE RIESGOS'!$H455,"C",'MAPA DE RIESGOS'!$AF455),"")</f>
        <v/>
      </c>
      <c r="BD62" s="357" t="str">
        <f>IF(AND('MAPA DE RIESGOS'!$AP456="Alta",'MAPA DE RIESGOS'!$AR456="Moderado"),CONCATENATE("R",'MAPA DE RIESGOS'!$H456,"C",'MAPA DE RIESGOS'!$AF456),"")</f>
        <v/>
      </c>
      <c r="BE62" s="357" t="str">
        <f>IF(AND('MAPA DE RIESGOS'!$AP457="Alta",'MAPA DE RIESGOS'!$AR457="Moderado"),CONCATENATE("R",'MAPA DE RIESGOS'!$H457,"C",'MAPA DE RIESGOS'!$AF457),"")</f>
        <v/>
      </c>
      <c r="BF62" s="357" t="str">
        <f>IF(AND('MAPA DE RIESGOS'!$AP458="Alta",'MAPA DE RIESGOS'!$AR458="Moderado"),CONCATENATE("R",'MAPA DE RIESGOS'!$H458,"C",'MAPA DE RIESGOS'!$AF458),"")</f>
        <v/>
      </c>
      <c r="BG62" s="357" t="str">
        <f>IF(AND('MAPA DE RIESGOS'!$AP459="Alta",'MAPA DE RIESGOS'!$AR459="Moderado"),CONCATENATE("R",'MAPA DE RIESGOS'!$H459,"C",'MAPA DE RIESGOS'!$AF459),"")</f>
        <v/>
      </c>
      <c r="BH62" s="357" t="str">
        <f>IF(AND('MAPA DE RIESGOS'!$AP460="Alta",'MAPA DE RIESGOS'!$AR460="Moderado"),CONCATENATE("R",'MAPA DE RIESGOS'!$H460,"C",'MAPA DE RIESGOS'!$AF460),"")</f>
        <v/>
      </c>
      <c r="BI62" s="357" t="str">
        <f>IF(AND('MAPA DE RIESGOS'!$AP461="Alta",'MAPA DE RIESGOS'!$AR461="Moderado"),CONCATENATE("R",'MAPA DE RIESGOS'!$H461,"C",'MAPA DE RIESGOS'!$AF461),"")</f>
        <v/>
      </c>
      <c r="BJ62" s="357" t="str">
        <f>IF(AND('MAPA DE RIESGOS'!$AP462="Alta",'MAPA DE RIESGOS'!$AR462="Moderado"),CONCATENATE("R",'MAPA DE RIESGOS'!$H462,"C",'MAPA DE RIESGOS'!$AF462),"")</f>
        <v/>
      </c>
      <c r="BK62" s="358" t="str">
        <f>IF(AND('MAPA DE RIESGOS'!$AP463="Alta",'MAPA DE RIESGOS'!$AR463="Moderado"),CONCATENATE("R",'MAPA DE RIESGOS'!$H463,"C",'MAPA DE RIESGOS'!$AF463),"")</f>
        <v/>
      </c>
      <c r="BL62" s="357" t="str">
        <f>IF(AND('MAPA DE RIESGOS'!$AP446="Alta",'MAPA DE RIESGOS'!$AR446="Mayor"),CONCATENATE("R",'MAPA DE RIESGOS'!$H446,"C",'MAPA DE RIESGOS'!$AF446),"")</f>
        <v/>
      </c>
      <c r="BM62" s="357" t="str">
        <f>IF(AND('MAPA DE RIESGOS'!$AP447="Alta",'MAPA DE RIESGOS'!$AR447="Mayor"),CONCATENATE("R",'MAPA DE RIESGOS'!$H447,"C",'MAPA DE RIESGOS'!$AF447),"")</f>
        <v/>
      </c>
      <c r="BN62" s="357" t="str">
        <f>IF(AND('MAPA DE RIESGOS'!$AP448="Alta",'MAPA DE RIESGOS'!$AR448="Mayor"),CONCATENATE("R",'MAPA DE RIESGOS'!$H448,"C",'MAPA DE RIESGOS'!$AF448),"")</f>
        <v/>
      </c>
      <c r="BO62" s="357" t="str">
        <f>IF(AND('MAPA DE RIESGOS'!$AP449="Alta",'MAPA DE RIESGOS'!$AR449="Mayor"),CONCATENATE("R",'MAPA DE RIESGOS'!$H449,"C",'MAPA DE RIESGOS'!$AF449),"")</f>
        <v/>
      </c>
      <c r="BP62" s="357" t="str">
        <f>IF(AND('MAPA DE RIESGOS'!$AP450="Alta",'MAPA DE RIESGOS'!$AR450="Mayor"),CONCATENATE("R",'MAPA DE RIESGOS'!$H450,"C",'MAPA DE RIESGOS'!$AF450),"")</f>
        <v/>
      </c>
      <c r="BQ62" s="357" t="str">
        <f>IF(AND('MAPA DE RIESGOS'!$AP451="Alta",'MAPA DE RIESGOS'!$AR451="Mayor"),CONCATENATE("R",'MAPA DE RIESGOS'!$H451,"C",'MAPA DE RIESGOS'!$AF451),"")</f>
        <v/>
      </c>
      <c r="BR62" s="357" t="str">
        <f>IF(AND('MAPA DE RIESGOS'!$AP452="Alta",'MAPA DE RIESGOS'!$AR452="Mayor"),CONCATENATE("R",'MAPA DE RIESGOS'!$H452,"C",'MAPA DE RIESGOS'!$AF452),"")</f>
        <v/>
      </c>
      <c r="BS62" s="357" t="str">
        <f>IF(AND('MAPA DE RIESGOS'!$AP453="Alta",'MAPA DE RIESGOS'!$AR453="Mayor"),CONCATENATE("R",'MAPA DE RIESGOS'!$H453,"C",'MAPA DE RIESGOS'!$AF453),"")</f>
        <v/>
      </c>
      <c r="BT62" s="357" t="str">
        <f>IF(AND('MAPA DE RIESGOS'!$AP454="Alta",'MAPA DE RIESGOS'!$AR454="Mayor"),CONCATENATE("R",'MAPA DE RIESGOS'!$H454,"C",'MAPA DE RIESGOS'!$AF454),"")</f>
        <v/>
      </c>
      <c r="BU62" s="357" t="str">
        <f>IF(AND('MAPA DE RIESGOS'!$AP455="Alta",'MAPA DE RIESGOS'!$AR455="Mayor"),CONCATENATE("R",'MAPA DE RIESGOS'!$H455,"C",'MAPA DE RIESGOS'!$AF455),"")</f>
        <v/>
      </c>
      <c r="BV62" s="357" t="str">
        <f>IF(AND('MAPA DE RIESGOS'!$AP456="Alta",'MAPA DE RIESGOS'!$AR456="Mayor"),CONCATENATE("R",'MAPA DE RIESGOS'!$H456,"C",'MAPA DE RIESGOS'!$AF456),"")</f>
        <v/>
      </c>
      <c r="BW62" s="357" t="str">
        <f>IF(AND('MAPA DE RIESGOS'!$AP457="Alta",'MAPA DE RIESGOS'!$AR457="Mayor"),CONCATENATE("R",'MAPA DE RIESGOS'!$H457,"C",'MAPA DE RIESGOS'!$AF457),"")</f>
        <v/>
      </c>
      <c r="BX62" s="357" t="str">
        <f>IF(AND('MAPA DE RIESGOS'!$AP458="Alta",'MAPA DE RIESGOS'!$AR458="Mayor"),CONCATENATE("R",'MAPA DE RIESGOS'!$H458,"C",'MAPA DE RIESGOS'!$AF458),"")</f>
        <v/>
      </c>
      <c r="BY62" s="357" t="str">
        <f>IF(AND('MAPA DE RIESGOS'!$AP459="Alta",'MAPA DE RIESGOS'!$AR459="Mayor"),CONCATENATE("R",'MAPA DE RIESGOS'!$H459,"C",'MAPA DE RIESGOS'!$AF459),"")</f>
        <v/>
      </c>
      <c r="BZ62" s="357" t="str">
        <f>IF(AND('MAPA DE RIESGOS'!$AP460="Alta",'MAPA DE RIESGOS'!$AR460="Mayor"),CONCATENATE("R",'MAPA DE RIESGOS'!$H460,"C",'MAPA DE RIESGOS'!$AF460),"")</f>
        <v/>
      </c>
      <c r="CA62" s="357" t="str">
        <f>IF(AND('MAPA DE RIESGOS'!$AP461="Alta",'MAPA DE RIESGOS'!$AR461="Mayor"),CONCATENATE("R",'MAPA DE RIESGOS'!$H461,"C",'MAPA DE RIESGOS'!$AF461),"")</f>
        <v/>
      </c>
      <c r="CB62" s="357" t="str">
        <f>IF(AND('MAPA DE RIESGOS'!$AP462="Alta",'MAPA DE RIESGOS'!$AR462="Mayor"),CONCATENATE("R",'MAPA DE RIESGOS'!$H462,"C",'MAPA DE RIESGOS'!$AF462),"")</f>
        <v/>
      </c>
      <c r="CC62" s="358" t="str">
        <f>IF(AND('MAPA DE RIESGOS'!$AP463="Alta",'MAPA DE RIESGOS'!$AR463="Mayor"),CONCATENATE("R",'MAPA DE RIESGOS'!$H463,"C",'MAPA DE RIESGOS'!$AF463),"")</f>
        <v/>
      </c>
      <c r="CD62" s="359" t="str">
        <f>IF(AND('MAPA DE RIESGOS'!$AP446="Alta",'MAPA DE RIESGOS'!$AR446="Catastrófico"),CONCATENATE("R",'MAPA DE RIESGOS'!$H446,"C",'MAPA DE RIESGOS'!$AF446),"")</f>
        <v/>
      </c>
      <c r="CE62" s="359" t="str">
        <f>IF(AND('MAPA DE RIESGOS'!$AP447="Alta",'MAPA DE RIESGOS'!$AR447="Catastrófico"),CONCATENATE("R",'MAPA DE RIESGOS'!$H447,"C",'MAPA DE RIESGOS'!$AF447),"")</f>
        <v/>
      </c>
      <c r="CF62" s="359" t="str">
        <f>IF(AND('MAPA DE RIESGOS'!$AP448="Alta",'MAPA DE RIESGOS'!$AR448="Catastrófico"),CONCATENATE("R",'MAPA DE RIESGOS'!$H448,"C",'MAPA DE RIESGOS'!$AF448),"")</f>
        <v/>
      </c>
      <c r="CG62" s="359" t="str">
        <f>IF(AND('MAPA DE RIESGOS'!$AP449="Alta",'MAPA DE RIESGOS'!$AR449="Catastrófico"),CONCATENATE("R",'MAPA DE RIESGOS'!$H449,"C",'MAPA DE RIESGOS'!$AF449),"")</f>
        <v/>
      </c>
      <c r="CH62" s="359" t="str">
        <f>IF(AND('MAPA DE RIESGOS'!$AP450="Alta",'MAPA DE RIESGOS'!$AR450="Catastrófico"),CONCATENATE("R",'MAPA DE RIESGOS'!$H450,"C",'MAPA DE RIESGOS'!$AF450),"")</f>
        <v/>
      </c>
      <c r="CI62" s="359" t="str">
        <f>IF(AND('MAPA DE RIESGOS'!$AP451="Alta",'MAPA DE RIESGOS'!$AR451="Catastrófico"),CONCATENATE("R",'MAPA DE RIESGOS'!$H451,"C",'MAPA DE RIESGOS'!$AF451),"")</f>
        <v/>
      </c>
      <c r="CJ62" s="359" t="str">
        <f>IF(AND('MAPA DE RIESGOS'!$AP452="Alta",'MAPA DE RIESGOS'!$AR452="Catastrófico"),CONCATENATE("R",'MAPA DE RIESGOS'!$H452,"C",'MAPA DE RIESGOS'!$AF452),"")</f>
        <v/>
      </c>
      <c r="CK62" s="359" t="str">
        <f>IF(AND('MAPA DE RIESGOS'!$AP453="Alta",'MAPA DE RIESGOS'!$AR453="Catastrófico"),CONCATENATE("R",'MAPA DE RIESGOS'!$H453,"C",'MAPA DE RIESGOS'!$AF453),"")</f>
        <v/>
      </c>
      <c r="CL62" s="359" t="str">
        <f>IF(AND('MAPA DE RIESGOS'!$AP454="Alta",'MAPA DE RIESGOS'!$AR454="Catastrófico"),CONCATENATE("R",'MAPA DE RIESGOS'!$H454,"C",'MAPA DE RIESGOS'!$AF454),"")</f>
        <v/>
      </c>
      <c r="CM62" s="359" t="str">
        <f>IF(AND('MAPA DE RIESGOS'!$AP455="Alta",'MAPA DE RIESGOS'!$AR455="Catastrófico"),CONCATENATE("R",'MAPA DE RIESGOS'!$H455,"C",'MAPA DE RIESGOS'!$AF455),"")</f>
        <v/>
      </c>
      <c r="CN62" s="359" t="str">
        <f>IF(AND('MAPA DE RIESGOS'!$AP456="Alta",'MAPA DE RIESGOS'!$AR456="Catastrófico"),CONCATENATE("R",'MAPA DE RIESGOS'!$H456,"C",'MAPA DE RIESGOS'!$AF456),"")</f>
        <v/>
      </c>
      <c r="CO62" s="359" t="str">
        <f>IF(AND('MAPA DE RIESGOS'!$AP457="Alta",'MAPA DE RIESGOS'!$AR457="Catastrófico"),CONCATENATE("R",'MAPA DE RIESGOS'!$H457,"C",'MAPA DE RIESGOS'!$AF457),"")</f>
        <v/>
      </c>
      <c r="CP62" s="359" t="str">
        <f>IF(AND('MAPA DE RIESGOS'!$AP458="Alta",'MAPA DE RIESGOS'!$AR458="Catastrófico"),CONCATENATE("R",'MAPA DE RIESGOS'!$H458,"C",'MAPA DE RIESGOS'!$AF458),"")</f>
        <v/>
      </c>
      <c r="CQ62" s="359" t="str">
        <f>IF(AND('MAPA DE RIESGOS'!$AP459="Alta",'MAPA DE RIESGOS'!$AR459="Catastrófico"),CONCATENATE("R",'MAPA DE RIESGOS'!$H459,"C",'MAPA DE RIESGOS'!$AF459),"")</f>
        <v/>
      </c>
      <c r="CR62" s="359" t="str">
        <f>IF(AND('MAPA DE RIESGOS'!$AP460="Alta",'MAPA DE RIESGOS'!$AR460="Catastrófico"),CONCATENATE("R",'MAPA DE RIESGOS'!$H460,"C",'MAPA DE RIESGOS'!$AF460),"")</f>
        <v/>
      </c>
      <c r="CS62" s="359" t="str">
        <f>IF(AND('MAPA DE RIESGOS'!$AP461="Alta",'MAPA DE RIESGOS'!$AR461="Catastrófico"),CONCATENATE("R",'MAPA DE RIESGOS'!$H461,"C",'MAPA DE RIESGOS'!$AF461),"")</f>
        <v/>
      </c>
      <c r="CT62" s="359" t="str">
        <f>IF(AND('MAPA DE RIESGOS'!$AP462="Alta",'MAPA DE RIESGOS'!$AR462="Catastrófico"),CONCATENATE("R",'MAPA DE RIESGOS'!$H462,"C",'MAPA DE RIESGOS'!$AF462),"")</f>
        <v/>
      </c>
      <c r="CU62" s="360" t="str">
        <f>IF(AND('MAPA DE RIESGOS'!$AP463="Alta",'MAPA DE RIESGOS'!$AR463="Catastrófico"),CONCATENATE("R",'MAPA DE RIESGOS'!$H463,"C",'MAPA DE RIESGOS'!$AF463),"")</f>
        <v/>
      </c>
      <c r="CV62" s="67"/>
      <c r="CW62" s="765"/>
      <c r="CX62" s="766"/>
      <c r="CY62" s="766"/>
      <c r="CZ62" s="766"/>
      <c r="DA62" s="766"/>
      <c r="DB62" s="767"/>
    </row>
    <row r="63" spans="2:106" ht="32.5" customHeight="1">
      <c r="B63" s="770"/>
      <c r="C63" s="770"/>
      <c r="D63" s="771"/>
      <c r="E63" s="741"/>
      <c r="F63" s="742"/>
      <c r="G63" s="742"/>
      <c r="H63" s="742"/>
      <c r="I63" s="742"/>
      <c r="J63" s="369" t="str">
        <f>IF(AND('MAPA DE RIESGOS'!$AP464="Alta",'MAPA DE RIESGOS'!$AR464="Leve"),CONCATENATE("R",'MAPA DE RIESGOS'!$H464,"C",'MAPA DE RIESGOS'!$AF464),"")</f>
        <v/>
      </c>
      <c r="K63" s="370" t="str">
        <f>IF(AND('MAPA DE RIESGOS'!$AP465="Alta",'MAPA DE RIESGOS'!$AR465="Leve"),CONCATENATE("R",'MAPA DE RIESGOS'!$H465,"C",'MAPA DE RIESGOS'!$AF465),"")</f>
        <v/>
      </c>
      <c r="L63" s="370" t="str">
        <f>IF(AND('MAPA DE RIESGOS'!$AP466="Alta",'MAPA DE RIESGOS'!$AR466="Leve"),CONCATENATE("R",'MAPA DE RIESGOS'!$H466,"C",'MAPA DE RIESGOS'!$AF466),"")</f>
        <v/>
      </c>
      <c r="M63" s="370" t="str">
        <f>IF(AND('MAPA DE RIESGOS'!$AP467="Alta",'MAPA DE RIESGOS'!$AR467="Leve"),CONCATENATE("R",'MAPA DE RIESGOS'!$H467,"C",'MAPA DE RIESGOS'!$AF467),"")</f>
        <v/>
      </c>
      <c r="N63" s="370" t="str">
        <f>IF(AND('MAPA DE RIESGOS'!$AP468="Alta",'MAPA DE RIESGOS'!$AR468="Leve"),CONCATENATE("R",'MAPA DE RIESGOS'!$H468,"C",'MAPA DE RIESGOS'!$AF468),"")</f>
        <v/>
      </c>
      <c r="O63" s="370" t="str">
        <f>IF(AND('MAPA DE RIESGOS'!$AP469="Alta",'MAPA DE RIESGOS'!$AR469="Leve"),CONCATENATE("R",'MAPA DE RIESGOS'!$H469,"C",'MAPA DE RIESGOS'!$AF469),"")</f>
        <v/>
      </c>
      <c r="P63" s="370" t="str">
        <f>IF(AND('MAPA DE RIESGOS'!$AP470="Alta",'MAPA DE RIESGOS'!$AR470="Leve"),CONCATENATE("R",'MAPA DE RIESGOS'!$H470,"C",'MAPA DE RIESGOS'!$AF470),"")</f>
        <v/>
      </c>
      <c r="Q63" s="370" t="str">
        <f>IF(AND('MAPA DE RIESGOS'!$AP471="Alta",'MAPA DE RIESGOS'!$AR471="Leve"),CONCATENATE("R",'MAPA DE RIESGOS'!$H471,"C",'MAPA DE RIESGOS'!$AF471),"")</f>
        <v/>
      </c>
      <c r="R63" s="370" t="str">
        <f>IF(AND('MAPA DE RIESGOS'!$AP472="Alta",'MAPA DE RIESGOS'!$AR472="Leve"),CONCATENATE("R",'MAPA DE RIESGOS'!$H472,"C",'MAPA DE RIESGOS'!$AF472),"")</f>
        <v/>
      </c>
      <c r="S63" s="370" t="str">
        <f>IF(AND('MAPA DE RIESGOS'!$AP473="Alta",'MAPA DE RIESGOS'!$AR473="Leve"),CONCATENATE("R",'MAPA DE RIESGOS'!$H473,"C",'MAPA DE RIESGOS'!$AF473),"")</f>
        <v/>
      </c>
      <c r="T63" s="370" t="str">
        <f>IF(AND('MAPA DE RIESGOS'!$AP474="Alta",'MAPA DE RIESGOS'!$AR474="Leve"),CONCATENATE("R",'MAPA DE RIESGOS'!$H474,"C",'MAPA DE RIESGOS'!$AF474),"")</f>
        <v/>
      </c>
      <c r="U63" s="370" t="str">
        <f>IF(AND('MAPA DE RIESGOS'!$AP475="Alta",'MAPA DE RIESGOS'!$AR475="Leve"),CONCATENATE("R",'MAPA DE RIESGOS'!$H475,"C",'MAPA DE RIESGOS'!$AF475),"")</f>
        <v/>
      </c>
      <c r="V63" s="370" t="str">
        <f>IF(AND('MAPA DE RIESGOS'!$AP476="Alta",'MAPA DE RIESGOS'!$AR476="Leve"),CONCATENATE("R",'MAPA DE RIESGOS'!$H476,"C",'MAPA DE RIESGOS'!$AF476),"")</f>
        <v/>
      </c>
      <c r="W63" s="370" t="str">
        <f>IF(AND('MAPA DE RIESGOS'!$AP477="Alta",'MAPA DE RIESGOS'!$AR477="Leve"),CONCATENATE("R",'MAPA DE RIESGOS'!$H477,"C",'MAPA DE RIESGOS'!$AF477),"")</f>
        <v/>
      </c>
      <c r="X63" s="370" t="str">
        <f>IF(AND('MAPA DE RIESGOS'!$AP478="Alta",'MAPA DE RIESGOS'!$AR478="Leve"),CONCATENATE("R",'MAPA DE RIESGOS'!$H478,"C",'MAPA DE RIESGOS'!$AF478),"")</f>
        <v/>
      </c>
      <c r="Y63" s="370" t="str">
        <f>IF(AND('MAPA DE RIESGOS'!$AP479="Alta",'MAPA DE RIESGOS'!$AR479="Leve"),CONCATENATE("R",'MAPA DE RIESGOS'!$H479,"C",'MAPA DE RIESGOS'!$AF479),"")</f>
        <v/>
      </c>
      <c r="Z63" s="370" t="str">
        <f>IF(AND('MAPA DE RIESGOS'!$AP480="Alta",'MAPA DE RIESGOS'!$AR480="Leve"),CONCATENATE("R",'MAPA DE RIESGOS'!$H480,"C",'MAPA DE RIESGOS'!$AF480),"")</f>
        <v/>
      </c>
      <c r="AA63" s="370" t="str">
        <f>IF(AND('MAPA DE RIESGOS'!$AP481="Alta",'MAPA DE RIESGOS'!$AR481="Leve"),CONCATENATE("R",'MAPA DE RIESGOS'!$H481,"C",'MAPA DE RIESGOS'!$AF481),"")</f>
        <v/>
      </c>
      <c r="AB63" s="369" t="str">
        <f>IF(AND('MAPA DE RIESGOS'!$AP464="Alta",'MAPA DE RIESGOS'!$AR464="Menor"),CONCATENATE("R",'MAPA DE RIESGOS'!$H464,"C",'MAPA DE RIESGOS'!$AF464),"")</f>
        <v/>
      </c>
      <c r="AC63" s="370" t="str">
        <f>IF(AND('MAPA DE RIESGOS'!$AP465="Alta",'MAPA DE RIESGOS'!$AR465="Menor"),CONCATENATE("R",'MAPA DE RIESGOS'!$H465,"C",'MAPA DE RIESGOS'!$AF465),"")</f>
        <v/>
      </c>
      <c r="AD63" s="370" t="str">
        <f>IF(AND('MAPA DE RIESGOS'!$AP466="Alta",'MAPA DE RIESGOS'!$AR466="Menor"),CONCATENATE("R",'MAPA DE RIESGOS'!$H466,"C",'MAPA DE RIESGOS'!$AF466),"")</f>
        <v/>
      </c>
      <c r="AE63" s="370" t="str">
        <f>IF(AND('MAPA DE RIESGOS'!$AP467="Alta",'MAPA DE RIESGOS'!$AR467="Menor"),CONCATENATE("R",'MAPA DE RIESGOS'!$H467,"C",'MAPA DE RIESGOS'!$AF467),"")</f>
        <v/>
      </c>
      <c r="AF63" s="370" t="str">
        <f>IF(AND('MAPA DE RIESGOS'!$AP468="Alta",'MAPA DE RIESGOS'!$AR468="Menor"),CONCATENATE("R",'MAPA DE RIESGOS'!$H468,"C",'MAPA DE RIESGOS'!$AF468),"")</f>
        <v/>
      </c>
      <c r="AG63" s="370" t="str">
        <f>IF(AND('MAPA DE RIESGOS'!$AP469="Alta",'MAPA DE RIESGOS'!$AR469="Menor"),CONCATENATE("R",'MAPA DE RIESGOS'!$H469,"C",'MAPA DE RIESGOS'!$AF469),"")</f>
        <v/>
      </c>
      <c r="AH63" s="370" t="str">
        <f>IF(AND('MAPA DE RIESGOS'!$AP470="Alta",'MAPA DE RIESGOS'!$AR470="Menor"),CONCATENATE("R",'MAPA DE RIESGOS'!$H470,"C",'MAPA DE RIESGOS'!$AF470),"")</f>
        <v/>
      </c>
      <c r="AI63" s="370" t="str">
        <f>IF(AND('MAPA DE RIESGOS'!$AP471="Alta",'MAPA DE RIESGOS'!$AR471="Menor"),CONCATENATE("R",'MAPA DE RIESGOS'!$H471,"C",'MAPA DE RIESGOS'!$AF471),"")</f>
        <v/>
      </c>
      <c r="AJ63" s="370" t="str">
        <f>IF(AND('MAPA DE RIESGOS'!$AP472="Alta",'MAPA DE RIESGOS'!$AR472="Menor"),CONCATENATE("R",'MAPA DE RIESGOS'!$H472,"C",'MAPA DE RIESGOS'!$AF472),"")</f>
        <v/>
      </c>
      <c r="AK63" s="370" t="str">
        <f>IF(AND('MAPA DE RIESGOS'!$AP473="Alta",'MAPA DE RIESGOS'!$AR473="Menor"),CONCATENATE("R",'MAPA DE RIESGOS'!$H473,"C",'MAPA DE RIESGOS'!$AF473),"")</f>
        <v/>
      </c>
      <c r="AL63" s="370" t="str">
        <f>IF(AND('MAPA DE RIESGOS'!$AP474="Alta",'MAPA DE RIESGOS'!$AR474="Menor"),CONCATENATE("R",'MAPA DE RIESGOS'!$H474,"C",'MAPA DE RIESGOS'!$AF474),"")</f>
        <v/>
      </c>
      <c r="AM63" s="370" t="str">
        <f>IF(AND('MAPA DE RIESGOS'!$AP475="Alta",'MAPA DE RIESGOS'!$AR475="Menor"),CONCATENATE("R",'MAPA DE RIESGOS'!$H475,"C",'MAPA DE RIESGOS'!$AF475),"")</f>
        <v/>
      </c>
      <c r="AN63" s="370" t="str">
        <f>IF(AND('MAPA DE RIESGOS'!$AP476="Alta",'MAPA DE RIESGOS'!$AR476="Menor"),CONCATENATE("R",'MAPA DE RIESGOS'!$H476,"C",'MAPA DE RIESGOS'!$AF476),"")</f>
        <v/>
      </c>
      <c r="AO63" s="370" t="str">
        <f>IF(AND('MAPA DE RIESGOS'!$AP477="Alta",'MAPA DE RIESGOS'!$AR477="Menor"),CONCATENATE("R",'MAPA DE RIESGOS'!$H477,"C",'MAPA DE RIESGOS'!$AF477),"")</f>
        <v/>
      </c>
      <c r="AP63" s="370" t="str">
        <f>IF(AND('MAPA DE RIESGOS'!$AP478="Alta",'MAPA DE RIESGOS'!$AR478="Menor"),CONCATENATE("R",'MAPA DE RIESGOS'!$H478,"C",'MAPA DE RIESGOS'!$AF478),"")</f>
        <v/>
      </c>
      <c r="AQ63" s="370" t="str">
        <f>IF(AND('MAPA DE RIESGOS'!$AP479="Alta",'MAPA DE RIESGOS'!$AR479="Menor"),CONCATENATE("R",'MAPA DE RIESGOS'!$H479,"C",'MAPA DE RIESGOS'!$AF479),"")</f>
        <v/>
      </c>
      <c r="AR63" s="370" t="str">
        <f>IF(AND('MAPA DE RIESGOS'!$AP480="Alta",'MAPA DE RIESGOS'!$AR480="Menor"),CONCATENATE("R",'MAPA DE RIESGOS'!$H480,"C",'MAPA DE RIESGOS'!$AF480),"")</f>
        <v/>
      </c>
      <c r="AS63" s="371" t="str">
        <f>IF(AND('MAPA DE RIESGOS'!$AP481="Alta",'MAPA DE RIESGOS'!$AR481="Menor"),CONCATENATE("R",'MAPA DE RIESGOS'!$H481,"C",'MAPA DE RIESGOS'!$AF481),"")</f>
        <v/>
      </c>
      <c r="AT63" s="357" t="str">
        <f>IF(AND('MAPA DE RIESGOS'!$AP464="Alta",'MAPA DE RIESGOS'!$AR464="Moderado"),CONCATENATE("R",'MAPA DE RIESGOS'!$H464,"C",'MAPA DE RIESGOS'!$AF464),"")</f>
        <v/>
      </c>
      <c r="AU63" s="357" t="str">
        <f>IF(AND('MAPA DE RIESGOS'!$AP465="Alta",'MAPA DE RIESGOS'!$AR465="Moderado"),CONCATENATE("R",'MAPA DE RIESGOS'!$H465,"C",'MAPA DE RIESGOS'!$AF465),"")</f>
        <v/>
      </c>
      <c r="AV63" s="357" t="str">
        <f>IF(AND('MAPA DE RIESGOS'!$AP466="Alta",'MAPA DE RIESGOS'!$AR466="Moderado"),CONCATENATE("R",'MAPA DE RIESGOS'!$H466,"C",'MAPA DE RIESGOS'!$AF466),"")</f>
        <v/>
      </c>
      <c r="AW63" s="357" t="str">
        <f>IF(AND('MAPA DE RIESGOS'!$AP467="Alta",'MAPA DE RIESGOS'!$AR467="Moderado"),CONCATENATE("R",'MAPA DE RIESGOS'!$H467,"C",'MAPA DE RIESGOS'!$AF467),"")</f>
        <v/>
      </c>
      <c r="AX63" s="357" t="str">
        <f>IF(AND('MAPA DE RIESGOS'!$AP468="Alta",'MAPA DE RIESGOS'!$AR468="Moderado"),CONCATENATE("R",'MAPA DE RIESGOS'!$H468,"C",'MAPA DE RIESGOS'!$AF468),"")</f>
        <v/>
      </c>
      <c r="AY63" s="357" t="str">
        <f>IF(AND('MAPA DE RIESGOS'!$AP469="Alta",'MAPA DE RIESGOS'!$AR469="Moderado"),CONCATENATE("R",'MAPA DE RIESGOS'!$H469,"C",'MAPA DE RIESGOS'!$AF469),"")</f>
        <v/>
      </c>
      <c r="AZ63" s="357" t="str">
        <f>IF(AND('MAPA DE RIESGOS'!$AP470="Alta",'MAPA DE RIESGOS'!$AR470="Moderado"),CONCATENATE("R",'MAPA DE RIESGOS'!$H470,"C",'MAPA DE RIESGOS'!$AF470),"")</f>
        <v/>
      </c>
      <c r="BA63" s="357" t="str">
        <f>IF(AND('MAPA DE RIESGOS'!$AP471="Alta",'MAPA DE RIESGOS'!$AR471="Moderado"),CONCATENATE("R",'MAPA DE RIESGOS'!$H471,"C",'MAPA DE RIESGOS'!$AF471),"")</f>
        <v/>
      </c>
      <c r="BB63" s="357" t="str">
        <f>IF(AND('MAPA DE RIESGOS'!$AP472="Alta",'MAPA DE RIESGOS'!$AR472="Moderado"),CONCATENATE("R",'MAPA DE RIESGOS'!$H472,"C",'MAPA DE RIESGOS'!$AF472),"")</f>
        <v/>
      </c>
      <c r="BC63" s="357" t="str">
        <f>IF(AND('MAPA DE RIESGOS'!$AP473="Alta",'MAPA DE RIESGOS'!$AR473="Moderado"),CONCATENATE("R",'MAPA DE RIESGOS'!$H473,"C",'MAPA DE RIESGOS'!$AF473),"")</f>
        <v/>
      </c>
      <c r="BD63" s="357" t="str">
        <f>IF(AND('MAPA DE RIESGOS'!$AP474="Alta",'MAPA DE RIESGOS'!$AR474="Moderado"),CONCATENATE("R",'MAPA DE RIESGOS'!$H474,"C",'MAPA DE RIESGOS'!$AF474),"")</f>
        <v/>
      </c>
      <c r="BE63" s="357" t="str">
        <f>IF(AND('MAPA DE RIESGOS'!$AP475="Alta",'MAPA DE RIESGOS'!$AR475="Moderado"),CONCATENATE("R",'MAPA DE RIESGOS'!$H475,"C",'MAPA DE RIESGOS'!$AF475),"")</f>
        <v/>
      </c>
      <c r="BF63" s="357" t="str">
        <f>IF(AND('MAPA DE RIESGOS'!$AP476="Alta",'MAPA DE RIESGOS'!$AR476="Moderado"),CONCATENATE("R",'MAPA DE RIESGOS'!$H476,"C",'MAPA DE RIESGOS'!$AF476),"")</f>
        <v/>
      </c>
      <c r="BG63" s="357" t="str">
        <f>IF(AND('MAPA DE RIESGOS'!$AP477="Alta",'MAPA DE RIESGOS'!$AR477="Moderado"),CONCATENATE("R",'MAPA DE RIESGOS'!$H477,"C",'MAPA DE RIESGOS'!$AF477),"")</f>
        <v/>
      </c>
      <c r="BH63" s="357" t="str">
        <f>IF(AND('MAPA DE RIESGOS'!$AP478="Alta",'MAPA DE RIESGOS'!$AR478="Moderado"),CONCATENATE("R",'MAPA DE RIESGOS'!$H478,"C",'MAPA DE RIESGOS'!$AF478),"")</f>
        <v/>
      </c>
      <c r="BI63" s="357" t="str">
        <f>IF(AND('MAPA DE RIESGOS'!$AP479="Alta",'MAPA DE RIESGOS'!$AR479="Moderado"),CONCATENATE("R",'MAPA DE RIESGOS'!$H479,"C",'MAPA DE RIESGOS'!$AF479),"")</f>
        <v/>
      </c>
      <c r="BJ63" s="357" t="str">
        <f>IF(AND('MAPA DE RIESGOS'!$AP480="Alta",'MAPA DE RIESGOS'!$AR480="Moderado"),CONCATENATE("R",'MAPA DE RIESGOS'!$H480,"C",'MAPA DE RIESGOS'!$AF480),"")</f>
        <v/>
      </c>
      <c r="BK63" s="358" t="str">
        <f>IF(AND('MAPA DE RIESGOS'!$AP481="Alta",'MAPA DE RIESGOS'!$AR481="Moderado"),CONCATENATE("R",'MAPA DE RIESGOS'!$H481,"C",'MAPA DE RIESGOS'!$AF481),"")</f>
        <v/>
      </c>
      <c r="BL63" s="357" t="str">
        <f>IF(AND('MAPA DE RIESGOS'!$AP464="Alta",'MAPA DE RIESGOS'!$AR464="Mayor"),CONCATENATE("R",'MAPA DE RIESGOS'!$H464,"C",'MAPA DE RIESGOS'!$AF464),"")</f>
        <v/>
      </c>
      <c r="BM63" s="357" t="str">
        <f>IF(AND('MAPA DE RIESGOS'!$AP465="Alta",'MAPA DE RIESGOS'!$AR465="Mayor"),CONCATENATE("R",'MAPA DE RIESGOS'!$H465,"C",'MAPA DE RIESGOS'!$AF465),"")</f>
        <v/>
      </c>
      <c r="BN63" s="357" t="str">
        <f>IF(AND('MAPA DE RIESGOS'!$AP466="Alta",'MAPA DE RIESGOS'!$AR466="Mayor"),CONCATENATE("R",'MAPA DE RIESGOS'!$H466,"C",'MAPA DE RIESGOS'!$AF466),"")</f>
        <v/>
      </c>
      <c r="BO63" s="357" t="str">
        <f>IF(AND('MAPA DE RIESGOS'!$AP467="Alta",'MAPA DE RIESGOS'!$AR467="Mayor"),CONCATENATE("R",'MAPA DE RIESGOS'!$H467,"C",'MAPA DE RIESGOS'!$AF467),"")</f>
        <v/>
      </c>
      <c r="BP63" s="357" t="str">
        <f>IF(AND('MAPA DE RIESGOS'!$AP468="Alta",'MAPA DE RIESGOS'!$AR468="Mayor"),CONCATENATE("R",'MAPA DE RIESGOS'!$H468,"C",'MAPA DE RIESGOS'!$AF468),"")</f>
        <v/>
      </c>
      <c r="BQ63" s="357" t="str">
        <f>IF(AND('MAPA DE RIESGOS'!$AP469="Alta",'MAPA DE RIESGOS'!$AR469="Mayor"),CONCATENATE("R",'MAPA DE RIESGOS'!$H469,"C",'MAPA DE RIESGOS'!$AF469),"")</f>
        <v/>
      </c>
      <c r="BR63" s="357" t="str">
        <f>IF(AND('MAPA DE RIESGOS'!$AP470="Alta",'MAPA DE RIESGOS'!$AR470="Mayor"),CONCATENATE("R",'MAPA DE RIESGOS'!$H470,"C",'MAPA DE RIESGOS'!$AF470),"")</f>
        <v/>
      </c>
      <c r="BS63" s="357" t="str">
        <f>IF(AND('MAPA DE RIESGOS'!$AP471="Alta",'MAPA DE RIESGOS'!$AR471="Mayor"),CONCATENATE("R",'MAPA DE RIESGOS'!$H471,"C",'MAPA DE RIESGOS'!$AF471),"")</f>
        <v/>
      </c>
      <c r="BT63" s="357" t="str">
        <f>IF(AND('MAPA DE RIESGOS'!$AP472="Alta",'MAPA DE RIESGOS'!$AR472="Mayor"),CONCATENATE("R",'MAPA DE RIESGOS'!$H472,"C",'MAPA DE RIESGOS'!$AF472),"")</f>
        <v/>
      </c>
      <c r="BU63" s="357" t="str">
        <f>IF(AND('MAPA DE RIESGOS'!$AP473="Alta",'MAPA DE RIESGOS'!$AR473="Mayor"),CONCATENATE("R",'MAPA DE RIESGOS'!$H473,"C",'MAPA DE RIESGOS'!$AF473),"")</f>
        <v/>
      </c>
      <c r="BV63" s="357" t="str">
        <f>IF(AND('MAPA DE RIESGOS'!$AP474="Alta",'MAPA DE RIESGOS'!$AR474="Mayor"),CONCATENATE("R",'MAPA DE RIESGOS'!$H474,"C",'MAPA DE RIESGOS'!$AF474),"")</f>
        <v/>
      </c>
      <c r="BW63" s="357" t="str">
        <f>IF(AND('MAPA DE RIESGOS'!$AP475="Alta",'MAPA DE RIESGOS'!$AR475="Mayor"),CONCATENATE("R",'MAPA DE RIESGOS'!$H475,"C",'MAPA DE RIESGOS'!$AF475),"")</f>
        <v/>
      </c>
      <c r="BX63" s="357" t="str">
        <f>IF(AND('MAPA DE RIESGOS'!$AP476="Alta",'MAPA DE RIESGOS'!$AR476="Mayor"),CONCATENATE("R",'MAPA DE RIESGOS'!$H476,"C",'MAPA DE RIESGOS'!$AF476),"")</f>
        <v/>
      </c>
      <c r="BY63" s="357" t="str">
        <f>IF(AND('MAPA DE RIESGOS'!$AP477="Alta",'MAPA DE RIESGOS'!$AR477="Mayor"),CONCATENATE("R",'MAPA DE RIESGOS'!$H477,"C",'MAPA DE RIESGOS'!$AF477),"")</f>
        <v/>
      </c>
      <c r="BZ63" s="357" t="str">
        <f>IF(AND('MAPA DE RIESGOS'!$AP478="Alta",'MAPA DE RIESGOS'!$AR478="Mayor"),CONCATENATE("R",'MAPA DE RIESGOS'!$H478,"C",'MAPA DE RIESGOS'!$AF478),"")</f>
        <v/>
      </c>
      <c r="CA63" s="357" t="str">
        <f>IF(AND('MAPA DE RIESGOS'!$AP479="Alta",'MAPA DE RIESGOS'!$AR479="Mayor"),CONCATENATE("R",'MAPA DE RIESGOS'!$H479,"C",'MAPA DE RIESGOS'!$AF479),"")</f>
        <v/>
      </c>
      <c r="CB63" s="357" t="str">
        <f>IF(AND('MAPA DE RIESGOS'!$AP480="Alta",'MAPA DE RIESGOS'!$AR480="Mayor"),CONCATENATE("R",'MAPA DE RIESGOS'!$H480,"C",'MAPA DE RIESGOS'!$AF480),"")</f>
        <v/>
      </c>
      <c r="CC63" s="358" t="str">
        <f>IF(AND('MAPA DE RIESGOS'!$AP481="Alta",'MAPA DE RIESGOS'!$AR481="Mayor"),CONCATENATE("R",'MAPA DE RIESGOS'!$H481,"C",'MAPA DE RIESGOS'!$AF481),"")</f>
        <v/>
      </c>
      <c r="CD63" s="359" t="str">
        <f>IF(AND('MAPA DE RIESGOS'!$AP464="Alta",'MAPA DE RIESGOS'!$AR464="Catastrófico"),CONCATENATE("R",'MAPA DE RIESGOS'!$H464,"C",'MAPA DE RIESGOS'!$AF464),"")</f>
        <v/>
      </c>
      <c r="CE63" s="359" t="str">
        <f>IF(AND('MAPA DE RIESGOS'!$AP465="Alta",'MAPA DE RIESGOS'!$AR465="Catastrófico"),CONCATENATE("R",'MAPA DE RIESGOS'!$H465,"C",'MAPA DE RIESGOS'!$AF465),"")</f>
        <v/>
      </c>
      <c r="CF63" s="359" t="str">
        <f>IF(AND('MAPA DE RIESGOS'!$AP466="Alta",'MAPA DE RIESGOS'!$AR466="Catastrófico"),CONCATENATE("R",'MAPA DE RIESGOS'!$H466,"C",'MAPA DE RIESGOS'!$AF466),"")</f>
        <v/>
      </c>
      <c r="CG63" s="359" t="str">
        <f>IF(AND('MAPA DE RIESGOS'!$AP467="Alta",'MAPA DE RIESGOS'!$AR467="Catastrófico"),CONCATENATE("R",'MAPA DE RIESGOS'!$H467,"C",'MAPA DE RIESGOS'!$AF467),"")</f>
        <v/>
      </c>
      <c r="CH63" s="359" t="str">
        <f>IF(AND('MAPA DE RIESGOS'!$AP468="Alta",'MAPA DE RIESGOS'!$AR468="Catastrófico"),CONCATENATE("R",'MAPA DE RIESGOS'!$H468,"C",'MAPA DE RIESGOS'!$AF468),"")</f>
        <v/>
      </c>
      <c r="CI63" s="359" t="str">
        <f>IF(AND('MAPA DE RIESGOS'!$AP469="Alta",'MAPA DE RIESGOS'!$AR469="Catastrófico"),CONCATENATE("R",'MAPA DE RIESGOS'!$H469,"C",'MAPA DE RIESGOS'!$AF469),"")</f>
        <v/>
      </c>
      <c r="CJ63" s="359" t="str">
        <f>IF(AND('MAPA DE RIESGOS'!$AP470="Alta",'MAPA DE RIESGOS'!$AR470="Catastrófico"),CONCATENATE("R",'MAPA DE RIESGOS'!$H470,"C",'MAPA DE RIESGOS'!$AF470),"")</f>
        <v/>
      </c>
      <c r="CK63" s="359" t="str">
        <f>IF(AND('MAPA DE RIESGOS'!$AP471="Alta",'MAPA DE RIESGOS'!$AR471="Catastrófico"),CONCATENATE("R",'MAPA DE RIESGOS'!$H471,"C",'MAPA DE RIESGOS'!$AF471),"")</f>
        <v/>
      </c>
      <c r="CL63" s="359" t="str">
        <f>IF(AND('MAPA DE RIESGOS'!$AP472="Alta",'MAPA DE RIESGOS'!$AR472="Catastrófico"),CONCATENATE("R",'MAPA DE RIESGOS'!$H472,"C",'MAPA DE RIESGOS'!$AF472),"")</f>
        <v/>
      </c>
      <c r="CM63" s="359" t="str">
        <f>IF(AND('MAPA DE RIESGOS'!$AP473="Alta",'MAPA DE RIESGOS'!$AR473="Catastrófico"),CONCATENATE("R",'MAPA DE RIESGOS'!$H473,"C",'MAPA DE RIESGOS'!$AF473),"")</f>
        <v/>
      </c>
      <c r="CN63" s="359" t="str">
        <f>IF(AND('MAPA DE RIESGOS'!$AP474="Alta",'MAPA DE RIESGOS'!$AR474="Catastrófico"),CONCATENATE("R",'MAPA DE RIESGOS'!$H474,"C",'MAPA DE RIESGOS'!$AF474),"")</f>
        <v/>
      </c>
      <c r="CO63" s="359" t="str">
        <f>IF(AND('MAPA DE RIESGOS'!$AP475="Alta",'MAPA DE RIESGOS'!$AR475="Catastrófico"),CONCATENATE("R",'MAPA DE RIESGOS'!$H475,"C",'MAPA DE RIESGOS'!$AF475),"")</f>
        <v/>
      </c>
      <c r="CP63" s="359" t="str">
        <f>IF(AND('MAPA DE RIESGOS'!$AP476="Alta",'MAPA DE RIESGOS'!$AR476="Catastrófico"),CONCATENATE("R",'MAPA DE RIESGOS'!$H476,"C",'MAPA DE RIESGOS'!$AF476),"")</f>
        <v/>
      </c>
      <c r="CQ63" s="359" t="str">
        <f>IF(AND('MAPA DE RIESGOS'!$AP477="Alta",'MAPA DE RIESGOS'!$AR477="Catastrófico"),CONCATENATE("R",'MAPA DE RIESGOS'!$H477,"C",'MAPA DE RIESGOS'!$AF477),"")</f>
        <v/>
      </c>
      <c r="CR63" s="359" t="str">
        <f>IF(AND('MAPA DE RIESGOS'!$AP478="Alta",'MAPA DE RIESGOS'!$AR478="Catastrófico"),CONCATENATE("R",'MAPA DE RIESGOS'!$H478,"C",'MAPA DE RIESGOS'!$AF478),"")</f>
        <v/>
      </c>
      <c r="CS63" s="359" t="str">
        <f>IF(AND('MAPA DE RIESGOS'!$AP479="Alta",'MAPA DE RIESGOS'!$AR479="Catastrófico"),CONCATENATE("R",'MAPA DE RIESGOS'!$H479,"C",'MAPA DE RIESGOS'!$AF479),"")</f>
        <v/>
      </c>
      <c r="CT63" s="359" t="str">
        <f>IF(AND('MAPA DE RIESGOS'!$AP480="Alta",'MAPA DE RIESGOS'!$AR480="Catastrófico"),CONCATENATE("R",'MAPA DE RIESGOS'!$H480,"C",'MAPA DE RIESGOS'!$AF480),"")</f>
        <v/>
      </c>
      <c r="CU63" s="360" t="str">
        <f>IF(AND('MAPA DE RIESGOS'!$AP481="Alta",'MAPA DE RIESGOS'!$AR481="Catastrófico"),CONCATENATE("R",'MAPA DE RIESGOS'!$H481,"C",'MAPA DE RIESGOS'!$AF481),"")</f>
        <v/>
      </c>
      <c r="CV63" s="67"/>
      <c r="CW63" s="765"/>
      <c r="CX63" s="766"/>
      <c r="CY63" s="766"/>
      <c r="CZ63" s="766"/>
      <c r="DA63" s="766"/>
      <c r="DB63" s="767"/>
    </row>
    <row r="64" spans="2:106" ht="32.5" customHeight="1">
      <c r="B64" s="770"/>
      <c r="C64" s="770"/>
      <c r="D64" s="771"/>
      <c r="E64" s="741"/>
      <c r="F64" s="742"/>
      <c r="G64" s="742"/>
      <c r="H64" s="742"/>
      <c r="I64" s="742"/>
      <c r="J64" s="369" t="str">
        <f>IF(AND('MAPA DE RIESGOS'!$AP482="Alta",'MAPA DE RIESGOS'!$AR482="Leve"),CONCATENATE("R",'MAPA DE RIESGOS'!$H482,"C",'MAPA DE RIESGOS'!$AF482),"")</f>
        <v/>
      </c>
      <c r="K64" s="370" t="str">
        <f>IF(AND('MAPA DE RIESGOS'!$AP483="Alta",'MAPA DE RIESGOS'!$AR483="Leve"),CONCATENATE("R",'MAPA DE RIESGOS'!$H483,"C",'MAPA DE RIESGOS'!$AF483),"")</f>
        <v/>
      </c>
      <c r="L64" s="370" t="str">
        <f>IF(AND('MAPA DE RIESGOS'!$AP484="Alta",'MAPA DE RIESGOS'!$AR484="Leve"),CONCATENATE("R",'MAPA DE RIESGOS'!$H484,"C",'MAPA DE RIESGOS'!$AF484),"")</f>
        <v/>
      </c>
      <c r="M64" s="370" t="str">
        <f>IF(AND('MAPA DE RIESGOS'!$AP485="Alta",'MAPA DE RIESGOS'!$AR485="Leve"),CONCATENATE("R",'MAPA DE RIESGOS'!$H485,"C",'MAPA DE RIESGOS'!$AF485),"")</f>
        <v/>
      </c>
      <c r="N64" s="370" t="str">
        <f>IF(AND('MAPA DE RIESGOS'!$AP486="Alta",'MAPA DE RIESGOS'!$AR486="Leve"),CONCATENATE("R",'MAPA DE RIESGOS'!$H486,"C",'MAPA DE RIESGOS'!$AF486),"")</f>
        <v/>
      </c>
      <c r="O64" s="370" t="str">
        <f>IF(AND('MAPA DE RIESGOS'!$AP487="Alta",'MAPA DE RIESGOS'!$AR487="Leve"),CONCATENATE("R",'MAPA DE RIESGOS'!$H487,"C",'MAPA DE RIESGOS'!$AF487),"")</f>
        <v/>
      </c>
      <c r="P64" s="370" t="str">
        <f>IF(AND('MAPA DE RIESGOS'!$AP488="Alta",'MAPA DE RIESGOS'!$AR488="Leve"),CONCATENATE("R",'MAPA DE RIESGOS'!$H488,"C",'MAPA DE RIESGOS'!$AF488),"")</f>
        <v/>
      </c>
      <c r="Q64" s="370" t="str">
        <f>IF(AND('MAPA DE RIESGOS'!$AP489="Alta",'MAPA DE RIESGOS'!$AR489="Leve"),CONCATENATE("R",'MAPA DE RIESGOS'!$H489,"C",'MAPA DE RIESGOS'!$AF489),"")</f>
        <v/>
      </c>
      <c r="R64" s="370" t="str">
        <f>IF(AND('MAPA DE RIESGOS'!$AP490="Alta",'MAPA DE RIESGOS'!$AR490="Leve"),CONCATENATE("R",'MAPA DE RIESGOS'!$H490,"C",'MAPA DE RIESGOS'!$AF490),"")</f>
        <v/>
      </c>
      <c r="S64" s="370" t="str">
        <f>IF(AND('MAPA DE RIESGOS'!$AP491="Alta",'MAPA DE RIESGOS'!$AR491="Leve"),CONCATENATE("R",'MAPA DE RIESGOS'!$H491,"C",'MAPA DE RIESGOS'!$AF491),"")</f>
        <v/>
      </c>
      <c r="T64" s="370" t="str">
        <f>IF(AND('MAPA DE RIESGOS'!$AP492="Alta",'MAPA DE RIESGOS'!$AR492="Leve"),CONCATENATE("R",'MAPA DE RIESGOS'!$H492,"C",'MAPA DE RIESGOS'!$AF492),"")</f>
        <v/>
      </c>
      <c r="U64" s="370" t="str">
        <f>IF(AND('MAPA DE RIESGOS'!$AP493="Alta",'MAPA DE RIESGOS'!$AR493="Leve"),CONCATENATE("R",'MAPA DE RIESGOS'!$H493,"C",'MAPA DE RIESGOS'!$AF493),"")</f>
        <v/>
      </c>
      <c r="V64" s="370" t="str">
        <f>IF(AND('MAPA DE RIESGOS'!$AP494="Alta",'MAPA DE RIESGOS'!$AR494="Leve"),CONCATENATE("R",'MAPA DE RIESGOS'!$H494,"C",'MAPA DE RIESGOS'!$AF494),"")</f>
        <v/>
      </c>
      <c r="W64" s="370" t="str">
        <f>IF(AND('MAPA DE RIESGOS'!$AP495="Alta",'MAPA DE RIESGOS'!$AR495="Leve"),CONCATENATE("R",'MAPA DE RIESGOS'!$H495,"C",'MAPA DE RIESGOS'!$AF495),"")</f>
        <v/>
      </c>
      <c r="X64" s="370" t="str">
        <f>IF(AND('MAPA DE RIESGOS'!$AP496="Alta",'MAPA DE RIESGOS'!$AR496="Leve"),CONCATENATE("R",'MAPA DE RIESGOS'!$H496,"C",'MAPA DE RIESGOS'!$AF496),"")</f>
        <v/>
      </c>
      <c r="Y64" s="370" t="str">
        <f>IF(AND('MAPA DE RIESGOS'!$AP497="Alta",'MAPA DE RIESGOS'!$AR497="Leve"),CONCATENATE("R",'MAPA DE RIESGOS'!$H497,"C",'MAPA DE RIESGOS'!$AF497),"")</f>
        <v/>
      </c>
      <c r="Z64" s="370" t="str">
        <f>IF(AND('MAPA DE RIESGOS'!$AP498="Alta",'MAPA DE RIESGOS'!$AR498="Leve"),CONCATENATE("R",'MAPA DE RIESGOS'!$H498,"C",'MAPA DE RIESGOS'!$AF498),"")</f>
        <v/>
      </c>
      <c r="AA64" s="370" t="str">
        <f>IF(AND('MAPA DE RIESGOS'!$AP499="Alta",'MAPA DE RIESGOS'!$AR499="Leve"),CONCATENATE("R",'MAPA DE RIESGOS'!$H499,"C",'MAPA DE RIESGOS'!$AF499),"")</f>
        <v/>
      </c>
      <c r="AB64" s="369" t="str">
        <f>IF(AND('MAPA DE RIESGOS'!$AP482="Alta",'MAPA DE RIESGOS'!$AR482="Menor"),CONCATENATE("R",'MAPA DE RIESGOS'!$H482,"C",'MAPA DE RIESGOS'!$AF482),"")</f>
        <v/>
      </c>
      <c r="AC64" s="370" t="str">
        <f>IF(AND('MAPA DE RIESGOS'!$AP483="Alta",'MAPA DE RIESGOS'!$AR483="Menor"),CONCATENATE("R",'MAPA DE RIESGOS'!$H483,"C",'MAPA DE RIESGOS'!$AF483),"")</f>
        <v/>
      </c>
      <c r="AD64" s="370" t="str">
        <f>IF(AND('MAPA DE RIESGOS'!$AP484="Alta",'MAPA DE RIESGOS'!$AR484="Menor"),CONCATENATE("R",'MAPA DE RIESGOS'!$H484,"C",'MAPA DE RIESGOS'!$AF484),"")</f>
        <v/>
      </c>
      <c r="AE64" s="370" t="str">
        <f>IF(AND('MAPA DE RIESGOS'!$AP485="Alta",'MAPA DE RIESGOS'!$AR485="Menor"),CONCATENATE("R",'MAPA DE RIESGOS'!$H485,"C",'MAPA DE RIESGOS'!$AF485),"")</f>
        <v/>
      </c>
      <c r="AF64" s="370" t="str">
        <f>IF(AND('MAPA DE RIESGOS'!$AP486="Alta",'MAPA DE RIESGOS'!$AR486="Menor"),CONCATENATE("R",'MAPA DE RIESGOS'!$H486,"C",'MAPA DE RIESGOS'!$AF486),"")</f>
        <v/>
      </c>
      <c r="AG64" s="370" t="str">
        <f>IF(AND('MAPA DE RIESGOS'!$AP487="Alta",'MAPA DE RIESGOS'!$AR487="Menor"),CONCATENATE("R",'MAPA DE RIESGOS'!$H487,"C",'MAPA DE RIESGOS'!$AF487),"")</f>
        <v/>
      </c>
      <c r="AH64" s="370" t="str">
        <f>IF(AND('MAPA DE RIESGOS'!$AP488="Alta",'MAPA DE RIESGOS'!$AR488="Menor"),CONCATENATE("R",'MAPA DE RIESGOS'!$H488,"C",'MAPA DE RIESGOS'!$AF488),"")</f>
        <v/>
      </c>
      <c r="AI64" s="370" t="str">
        <f>IF(AND('MAPA DE RIESGOS'!$AP489="Alta",'MAPA DE RIESGOS'!$AR489="Menor"),CONCATENATE("R",'MAPA DE RIESGOS'!$H489,"C",'MAPA DE RIESGOS'!$AF489),"")</f>
        <v/>
      </c>
      <c r="AJ64" s="370" t="str">
        <f>IF(AND('MAPA DE RIESGOS'!$AP490="Alta",'MAPA DE RIESGOS'!$AR490="Menor"),CONCATENATE("R",'MAPA DE RIESGOS'!$H490,"C",'MAPA DE RIESGOS'!$AF490),"")</f>
        <v/>
      </c>
      <c r="AK64" s="370" t="str">
        <f>IF(AND('MAPA DE RIESGOS'!$AP491="Alta",'MAPA DE RIESGOS'!$AR491="Menor"),CONCATENATE("R",'MAPA DE RIESGOS'!$H491,"C",'MAPA DE RIESGOS'!$AF491),"")</f>
        <v/>
      </c>
      <c r="AL64" s="370" t="str">
        <f>IF(AND('MAPA DE RIESGOS'!$AP492="Alta",'MAPA DE RIESGOS'!$AR492="Menor"),CONCATENATE("R",'MAPA DE RIESGOS'!$H492,"C",'MAPA DE RIESGOS'!$AF492),"")</f>
        <v/>
      </c>
      <c r="AM64" s="370" t="str">
        <f>IF(AND('MAPA DE RIESGOS'!$AP493="Alta",'MAPA DE RIESGOS'!$AR493="Menor"),CONCATENATE("R",'MAPA DE RIESGOS'!$H493,"C",'MAPA DE RIESGOS'!$AF493),"")</f>
        <v/>
      </c>
      <c r="AN64" s="370" t="str">
        <f>IF(AND('MAPA DE RIESGOS'!$AP494="Alta",'MAPA DE RIESGOS'!$AR494="Menor"),CONCATENATE("R",'MAPA DE RIESGOS'!$H494,"C",'MAPA DE RIESGOS'!$AF494),"")</f>
        <v/>
      </c>
      <c r="AO64" s="370" t="str">
        <f>IF(AND('MAPA DE RIESGOS'!$AP495="Alta",'MAPA DE RIESGOS'!$AR495="Menor"),CONCATENATE("R",'MAPA DE RIESGOS'!$H495,"C",'MAPA DE RIESGOS'!$AF495),"")</f>
        <v/>
      </c>
      <c r="AP64" s="370" t="str">
        <f>IF(AND('MAPA DE RIESGOS'!$AP496="Alta",'MAPA DE RIESGOS'!$AR496="Menor"),CONCATENATE("R",'MAPA DE RIESGOS'!$H496,"C",'MAPA DE RIESGOS'!$AF496),"")</f>
        <v/>
      </c>
      <c r="AQ64" s="370" t="str">
        <f>IF(AND('MAPA DE RIESGOS'!$AP497="Alta",'MAPA DE RIESGOS'!$AR497="Menor"),CONCATENATE("R",'MAPA DE RIESGOS'!$H497,"C",'MAPA DE RIESGOS'!$AF497),"")</f>
        <v/>
      </c>
      <c r="AR64" s="370" t="str">
        <f>IF(AND('MAPA DE RIESGOS'!$AP498="Alta",'MAPA DE RIESGOS'!$AR498="Menor"),CONCATENATE("R",'MAPA DE RIESGOS'!$H498,"C",'MAPA DE RIESGOS'!$AF498),"")</f>
        <v/>
      </c>
      <c r="AS64" s="371" t="str">
        <f>IF(AND('MAPA DE RIESGOS'!$AP499="Alta",'MAPA DE RIESGOS'!$AR499="Menor"),CONCATENATE("R",'MAPA DE RIESGOS'!$H499,"C",'MAPA DE RIESGOS'!$AF499),"")</f>
        <v/>
      </c>
      <c r="AT64" s="357" t="str">
        <f>IF(AND('MAPA DE RIESGOS'!$AP482="Alta",'MAPA DE RIESGOS'!$AR482="Moderado"),CONCATENATE("R",'MAPA DE RIESGOS'!$H482,"C",'MAPA DE RIESGOS'!$AF482),"")</f>
        <v/>
      </c>
      <c r="AU64" s="357" t="str">
        <f>IF(AND('MAPA DE RIESGOS'!$AP483="Alta",'MAPA DE RIESGOS'!$AR483="Moderado"),CONCATENATE("R",'MAPA DE RIESGOS'!$H483,"C",'MAPA DE RIESGOS'!$AF483),"")</f>
        <v/>
      </c>
      <c r="AV64" s="357" t="str">
        <f>IF(AND('MAPA DE RIESGOS'!$AP484="Alta",'MAPA DE RIESGOS'!$AR484="Moderado"),CONCATENATE("R",'MAPA DE RIESGOS'!$H484,"C",'MAPA DE RIESGOS'!$AF484),"")</f>
        <v/>
      </c>
      <c r="AW64" s="357" t="str">
        <f>IF(AND('MAPA DE RIESGOS'!$AP485="Alta",'MAPA DE RIESGOS'!$AR485="Moderado"),CONCATENATE("R",'MAPA DE RIESGOS'!$H485,"C",'MAPA DE RIESGOS'!$AF485),"")</f>
        <v/>
      </c>
      <c r="AX64" s="357" t="str">
        <f>IF(AND('MAPA DE RIESGOS'!$AP486="Alta",'MAPA DE RIESGOS'!$AR486="Moderado"),CONCATENATE("R",'MAPA DE RIESGOS'!$H486,"C",'MAPA DE RIESGOS'!$AF486),"")</f>
        <v/>
      </c>
      <c r="AY64" s="357" t="str">
        <f>IF(AND('MAPA DE RIESGOS'!$AP487="Alta",'MAPA DE RIESGOS'!$AR487="Moderado"),CONCATENATE("R",'MAPA DE RIESGOS'!$H487,"C",'MAPA DE RIESGOS'!$AF487),"")</f>
        <v/>
      </c>
      <c r="AZ64" s="357" t="str">
        <f>IF(AND('MAPA DE RIESGOS'!$AP488="Alta",'MAPA DE RIESGOS'!$AR488="Moderado"),CONCATENATE("R",'MAPA DE RIESGOS'!$H488,"C",'MAPA DE RIESGOS'!$AF488),"")</f>
        <v/>
      </c>
      <c r="BA64" s="357" t="str">
        <f>IF(AND('MAPA DE RIESGOS'!$AP489="Alta",'MAPA DE RIESGOS'!$AR489="Moderado"),CONCATENATE("R",'MAPA DE RIESGOS'!$H489,"C",'MAPA DE RIESGOS'!$AF489),"")</f>
        <v/>
      </c>
      <c r="BB64" s="357" t="str">
        <f>IF(AND('MAPA DE RIESGOS'!$AP490="Alta",'MAPA DE RIESGOS'!$AR490="Moderado"),CONCATENATE("R",'MAPA DE RIESGOS'!$H490,"C",'MAPA DE RIESGOS'!$AF490),"")</f>
        <v/>
      </c>
      <c r="BC64" s="357" t="str">
        <f>IF(AND('MAPA DE RIESGOS'!$AP491="Alta",'MAPA DE RIESGOS'!$AR491="Moderado"),CONCATENATE("R",'MAPA DE RIESGOS'!$H491,"C",'MAPA DE RIESGOS'!$AF491),"")</f>
        <v/>
      </c>
      <c r="BD64" s="357" t="str">
        <f>IF(AND('MAPA DE RIESGOS'!$AP492="Alta",'MAPA DE RIESGOS'!$AR492="Moderado"),CONCATENATE("R",'MAPA DE RIESGOS'!$H492,"C",'MAPA DE RIESGOS'!$AF492),"")</f>
        <v/>
      </c>
      <c r="BE64" s="357" t="str">
        <f>IF(AND('MAPA DE RIESGOS'!$AP493="Alta",'MAPA DE RIESGOS'!$AR493="Moderado"),CONCATENATE("R",'MAPA DE RIESGOS'!$H493,"C",'MAPA DE RIESGOS'!$AF493),"")</f>
        <v/>
      </c>
      <c r="BF64" s="357" t="str">
        <f>IF(AND('MAPA DE RIESGOS'!$AP494="Alta",'MAPA DE RIESGOS'!$AR494="Moderado"),CONCATENATE("R",'MAPA DE RIESGOS'!$H494,"C",'MAPA DE RIESGOS'!$AF494),"")</f>
        <v/>
      </c>
      <c r="BG64" s="357" t="str">
        <f>IF(AND('MAPA DE RIESGOS'!$AP495="Alta",'MAPA DE RIESGOS'!$AR495="Moderado"),CONCATENATE("R",'MAPA DE RIESGOS'!$H495,"C",'MAPA DE RIESGOS'!$AF495),"")</f>
        <v/>
      </c>
      <c r="BH64" s="357" t="str">
        <f>IF(AND('MAPA DE RIESGOS'!$AP496="Alta",'MAPA DE RIESGOS'!$AR496="Moderado"),CONCATENATE("R",'MAPA DE RIESGOS'!$H496,"C",'MAPA DE RIESGOS'!$AF496),"")</f>
        <v/>
      </c>
      <c r="BI64" s="357" t="str">
        <f>IF(AND('MAPA DE RIESGOS'!$AP497="Alta",'MAPA DE RIESGOS'!$AR497="Moderado"),CONCATENATE("R",'MAPA DE RIESGOS'!$H497,"C",'MAPA DE RIESGOS'!$AF497),"")</f>
        <v/>
      </c>
      <c r="BJ64" s="357" t="str">
        <f>IF(AND('MAPA DE RIESGOS'!$AP498="Alta",'MAPA DE RIESGOS'!$AR498="Moderado"),CONCATENATE("R",'MAPA DE RIESGOS'!$H498,"C",'MAPA DE RIESGOS'!$AF498),"")</f>
        <v/>
      </c>
      <c r="BK64" s="358" t="str">
        <f>IF(AND('MAPA DE RIESGOS'!$AP499="Alta",'MAPA DE RIESGOS'!$AR499="Moderado"),CONCATENATE("R",'MAPA DE RIESGOS'!$H499,"C",'MAPA DE RIESGOS'!$AF499),"")</f>
        <v/>
      </c>
      <c r="BL64" s="357" t="str">
        <f>IF(AND('MAPA DE RIESGOS'!$AP482="Alta",'MAPA DE RIESGOS'!$AR482="Mayor"),CONCATENATE("R",'MAPA DE RIESGOS'!$H482,"C",'MAPA DE RIESGOS'!$AF482),"")</f>
        <v/>
      </c>
      <c r="BM64" s="357" t="str">
        <f>IF(AND('MAPA DE RIESGOS'!$AP483="Alta",'MAPA DE RIESGOS'!$AR483="Mayor"),CONCATENATE("R",'MAPA DE RIESGOS'!$H483,"C",'MAPA DE RIESGOS'!$AF483),"")</f>
        <v/>
      </c>
      <c r="BN64" s="357" t="str">
        <f>IF(AND('MAPA DE RIESGOS'!$AP484="Alta",'MAPA DE RIESGOS'!$AR484="Mayor"),CONCATENATE("R",'MAPA DE RIESGOS'!$H484,"C",'MAPA DE RIESGOS'!$AF484),"")</f>
        <v/>
      </c>
      <c r="BO64" s="357" t="str">
        <f>IF(AND('MAPA DE RIESGOS'!$AP485="Alta",'MAPA DE RIESGOS'!$AR485="Mayor"),CONCATENATE("R",'MAPA DE RIESGOS'!$H485,"C",'MAPA DE RIESGOS'!$AF485),"")</f>
        <v/>
      </c>
      <c r="BP64" s="357" t="str">
        <f>IF(AND('MAPA DE RIESGOS'!$AP486="Alta",'MAPA DE RIESGOS'!$AR486="Mayor"),CONCATENATE("R",'MAPA DE RIESGOS'!$H486,"C",'MAPA DE RIESGOS'!$AF486),"")</f>
        <v/>
      </c>
      <c r="BQ64" s="357" t="str">
        <f>IF(AND('MAPA DE RIESGOS'!$AP487="Alta",'MAPA DE RIESGOS'!$AR487="Mayor"),CONCATENATE("R",'MAPA DE RIESGOS'!$H487,"C",'MAPA DE RIESGOS'!$AF487),"")</f>
        <v/>
      </c>
      <c r="BR64" s="357" t="str">
        <f>IF(AND('MAPA DE RIESGOS'!$AP488="Alta",'MAPA DE RIESGOS'!$AR488="Mayor"),CONCATENATE("R",'MAPA DE RIESGOS'!$H488,"C",'MAPA DE RIESGOS'!$AF488),"")</f>
        <v/>
      </c>
      <c r="BS64" s="357" t="str">
        <f>IF(AND('MAPA DE RIESGOS'!$AP489="Alta",'MAPA DE RIESGOS'!$AR489="Mayor"),CONCATENATE("R",'MAPA DE RIESGOS'!$H489,"C",'MAPA DE RIESGOS'!$AF489),"")</f>
        <v/>
      </c>
      <c r="BT64" s="357" t="str">
        <f>IF(AND('MAPA DE RIESGOS'!$AP490="Alta",'MAPA DE RIESGOS'!$AR490="Mayor"),CONCATENATE("R",'MAPA DE RIESGOS'!$H490,"C",'MAPA DE RIESGOS'!$AF490),"")</f>
        <v/>
      </c>
      <c r="BU64" s="357" t="str">
        <f>IF(AND('MAPA DE RIESGOS'!$AP491="Alta",'MAPA DE RIESGOS'!$AR491="Mayor"),CONCATENATE("R",'MAPA DE RIESGOS'!$H491,"C",'MAPA DE RIESGOS'!$AF491),"")</f>
        <v/>
      </c>
      <c r="BV64" s="357" t="str">
        <f>IF(AND('MAPA DE RIESGOS'!$AP492="Alta",'MAPA DE RIESGOS'!$AR492="Mayor"),CONCATENATE("R",'MAPA DE RIESGOS'!$H492,"C",'MAPA DE RIESGOS'!$AF492),"")</f>
        <v/>
      </c>
      <c r="BW64" s="357" t="str">
        <f>IF(AND('MAPA DE RIESGOS'!$AP493="Alta",'MAPA DE RIESGOS'!$AR493="Mayor"),CONCATENATE("R",'MAPA DE RIESGOS'!$H493,"C",'MAPA DE RIESGOS'!$AF493),"")</f>
        <v/>
      </c>
      <c r="BX64" s="357" t="str">
        <f>IF(AND('MAPA DE RIESGOS'!$AP494="Alta",'MAPA DE RIESGOS'!$AR494="Mayor"),CONCATENATE("R",'MAPA DE RIESGOS'!$H494,"C",'MAPA DE RIESGOS'!$AF494),"")</f>
        <v/>
      </c>
      <c r="BY64" s="357" t="str">
        <f>IF(AND('MAPA DE RIESGOS'!$AP495="Alta",'MAPA DE RIESGOS'!$AR495="Mayor"),CONCATENATE("R",'MAPA DE RIESGOS'!$H495,"C",'MAPA DE RIESGOS'!$AF495),"")</f>
        <v/>
      </c>
      <c r="BZ64" s="357" t="str">
        <f>IF(AND('MAPA DE RIESGOS'!$AP496="Alta",'MAPA DE RIESGOS'!$AR496="Mayor"),CONCATENATE("R",'MAPA DE RIESGOS'!$H496,"C",'MAPA DE RIESGOS'!$AF496),"")</f>
        <v/>
      </c>
      <c r="CA64" s="357" t="str">
        <f>IF(AND('MAPA DE RIESGOS'!$AP497="Alta",'MAPA DE RIESGOS'!$AR497="Mayor"),CONCATENATE("R",'MAPA DE RIESGOS'!$H497,"C",'MAPA DE RIESGOS'!$AF497),"")</f>
        <v/>
      </c>
      <c r="CB64" s="357" t="str">
        <f>IF(AND('MAPA DE RIESGOS'!$AP498="Alta",'MAPA DE RIESGOS'!$AR498="Mayor"),CONCATENATE("R",'MAPA DE RIESGOS'!$H498,"C",'MAPA DE RIESGOS'!$AF498),"")</f>
        <v/>
      </c>
      <c r="CC64" s="358" t="str">
        <f>IF(AND('MAPA DE RIESGOS'!$AP499="Alta",'MAPA DE RIESGOS'!$AR499="Mayor"),CONCATENATE("R",'MAPA DE RIESGOS'!$H499,"C",'MAPA DE RIESGOS'!$AF499),"")</f>
        <v/>
      </c>
      <c r="CD64" s="359" t="str">
        <f>IF(AND('MAPA DE RIESGOS'!$AP482="Alta",'MAPA DE RIESGOS'!$AR482="Catastrófico"),CONCATENATE("R",'MAPA DE RIESGOS'!$H482,"C",'MAPA DE RIESGOS'!$AF482),"")</f>
        <v/>
      </c>
      <c r="CE64" s="359" t="str">
        <f>IF(AND('MAPA DE RIESGOS'!$AP483="Alta",'MAPA DE RIESGOS'!$AR483="Catastrófico"),CONCATENATE("R",'MAPA DE RIESGOS'!$H483,"C",'MAPA DE RIESGOS'!$AF483),"")</f>
        <v/>
      </c>
      <c r="CF64" s="359" t="str">
        <f>IF(AND('MAPA DE RIESGOS'!$AP484="Alta",'MAPA DE RIESGOS'!$AR484="Catastrófico"),CONCATENATE("R",'MAPA DE RIESGOS'!$H484,"C",'MAPA DE RIESGOS'!$AF484),"")</f>
        <v/>
      </c>
      <c r="CG64" s="359" t="str">
        <f>IF(AND('MAPA DE RIESGOS'!$AP485="Alta",'MAPA DE RIESGOS'!$AR485="Catastrófico"),CONCATENATE("R",'MAPA DE RIESGOS'!$H485,"C",'MAPA DE RIESGOS'!$AF485),"")</f>
        <v/>
      </c>
      <c r="CH64" s="359" t="str">
        <f>IF(AND('MAPA DE RIESGOS'!$AP486="Alta",'MAPA DE RIESGOS'!$AR486="Catastrófico"),CONCATENATE("R",'MAPA DE RIESGOS'!$H486,"C",'MAPA DE RIESGOS'!$AF486),"")</f>
        <v/>
      </c>
      <c r="CI64" s="359" t="str">
        <f>IF(AND('MAPA DE RIESGOS'!$AP487="Alta",'MAPA DE RIESGOS'!$AR487="Catastrófico"),CONCATENATE("R",'MAPA DE RIESGOS'!$H487,"C",'MAPA DE RIESGOS'!$AF487),"")</f>
        <v/>
      </c>
      <c r="CJ64" s="359" t="str">
        <f>IF(AND('MAPA DE RIESGOS'!$AP488="Alta",'MAPA DE RIESGOS'!$AR488="Catastrófico"),CONCATENATE("R",'MAPA DE RIESGOS'!$H488,"C",'MAPA DE RIESGOS'!$AF488),"")</f>
        <v/>
      </c>
      <c r="CK64" s="359" t="str">
        <f>IF(AND('MAPA DE RIESGOS'!$AP489="Alta",'MAPA DE RIESGOS'!$AR489="Catastrófico"),CONCATENATE("R",'MAPA DE RIESGOS'!$H489,"C",'MAPA DE RIESGOS'!$AF489),"")</f>
        <v/>
      </c>
      <c r="CL64" s="359" t="str">
        <f>IF(AND('MAPA DE RIESGOS'!$AP490="Alta",'MAPA DE RIESGOS'!$AR490="Catastrófico"),CONCATENATE("R",'MAPA DE RIESGOS'!$H490,"C",'MAPA DE RIESGOS'!$AF490),"")</f>
        <v/>
      </c>
      <c r="CM64" s="359" t="str">
        <f>IF(AND('MAPA DE RIESGOS'!$AP491="Alta",'MAPA DE RIESGOS'!$AR491="Catastrófico"),CONCATENATE("R",'MAPA DE RIESGOS'!$H491,"C",'MAPA DE RIESGOS'!$AF491),"")</f>
        <v/>
      </c>
      <c r="CN64" s="359" t="str">
        <f>IF(AND('MAPA DE RIESGOS'!$AP492="Alta",'MAPA DE RIESGOS'!$AR492="Catastrófico"),CONCATENATE("R",'MAPA DE RIESGOS'!$H492,"C",'MAPA DE RIESGOS'!$AF492),"")</f>
        <v/>
      </c>
      <c r="CO64" s="359" t="str">
        <f>IF(AND('MAPA DE RIESGOS'!$AP493="Alta",'MAPA DE RIESGOS'!$AR493="Catastrófico"),CONCATENATE("R",'MAPA DE RIESGOS'!$H493,"C",'MAPA DE RIESGOS'!$AF493),"")</f>
        <v/>
      </c>
      <c r="CP64" s="359" t="str">
        <f>IF(AND('MAPA DE RIESGOS'!$AP494="Alta",'MAPA DE RIESGOS'!$AR494="Catastrófico"),CONCATENATE("R",'MAPA DE RIESGOS'!$H494,"C",'MAPA DE RIESGOS'!$AF494),"")</f>
        <v/>
      </c>
      <c r="CQ64" s="359" t="str">
        <f>IF(AND('MAPA DE RIESGOS'!$AP495="Alta",'MAPA DE RIESGOS'!$AR495="Catastrófico"),CONCATENATE("R",'MAPA DE RIESGOS'!$H495,"C",'MAPA DE RIESGOS'!$AF495),"")</f>
        <v/>
      </c>
      <c r="CR64" s="359" t="str">
        <f>IF(AND('MAPA DE RIESGOS'!$AP496="Alta",'MAPA DE RIESGOS'!$AR496="Catastrófico"),CONCATENATE("R",'MAPA DE RIESGOS'!$H496,"C",'MAPA DE RIESGOS'!$AF496),"")</f>
        <v/>
      </c>
      <c r="CS64" s="359" t="str">
        <f>IF(AND('MAPA DE RIESGOS'!$AP497="Alta",'MAPA DE RIESGOS'!$AR497="Catastrófico"),CONCATENATE("R",'MAPA DE RIESGOS'!$H497,"C",'MAPA DE RIESGOS'!$AF497),"")</f>
        <v/>
      </c>
      <c r="CT64" s="359" t="str">
        <f>IF(AND('MAPA DE RIESGOS'!$AP498="Alta",'MAPA DE RIESGOS'!$AR498="Catastrófico"),CONCATENATE("R",'MAPA DE RIESGOS'!$H498,"C",'MAPA DE RIESGOS'!$AF498),"")</f>
        <v/>
      </c>
      <c r="CU64" s="360" t="str">
        <f>IF(AND('MAPA DE RIESGOS'!$AP499="Alta",'MAPA DE RIESGOS'!$AR499="Catastrófico"),CONCATENATE("R",'MAPA DE RIESGOS'!$H499,"C",'MAPA DE RIESGOS'!$AF499),"")</f>
        <v/>
      </c>
      <c r="CV64" s="67"/>
      <c r="CW64" s="765"/>
      <c r="CX64" s="766"/>
      <c r="CY64" s="766"/>
      <c r="CZ64" s="766"/>
      <c r="DA64" s="766"/>
      <c r="DB64" s="767"/>
    </row>
    <row r="65" spans="2:106" ht="32.5" customHeight="1">
      <c r="B65" s="770"/>
      <c r="C65" s="770"/>
      <c r="D65" s="771"/>
      <c r="E65" s="741"/>
      <c r="F65" s="742"/>
      <c r="G65" s="742"/>
      <c r="H65" s="742"/>
      <c r="I65" s="742"/>
      <c r="J65" s="369" t="str">
        <f>IF(AND('MAPA DE RIESGOS'!$AP500="Alta",'MAPA DE RIESGOS'!$AR500="Leve"),CONCATENATE("R",'MAPA DE RIESGOS'!$H500,"C",'MAPA DE RIESGOS'!$AF500),"")</f>
        <v/>
      </c>
      <c r="K65" s="370" t="str">
        <f>IF(AND('MAPA DE RIESGOS'!$AP501="Alta",'MAPA DE RIESGOS'!$AR501="Leve"),CONCATENATE("R",'MAPA DE RIESGOS'!$H501,"C",'MAPA DE RIESGOS'!$AF501),"")</f>
        <v/>
      </c>
      <c r="L65" s="370" t="str">
        <f>IF(AND('MAPA DE RIESGOS'!$AP502="Alta",'MAPA DE RIESGOS'!$AR502="Leve"),CONCATENATE("R",'MAPA DE RIESGOS'!$H502,"C",'MAPA DE RIESGOS'!$AF502),"")</f>
        <v/>
      </c>
      <c r="M65" s="370" t="str">
        <f>IF(AND('MAPA DE RIESGOS'!$AP503="Alta",'MAPA DE RIESGOS'!$AR503="Leve"),CONCATENATE("R",'MAPA DE RIESGOS'!$H503,"C",'MAPA DE RIESGOS'!$AF503),"")</f>
        <v/>
      </c>
      <c r="N65" s="370" t="str">
        <f>IF(AND('MAPA DE RIESGOS'!$AP504="Alta",'MAPA DE RIESGOS'!$AR504="Leve"),CONCATENATE("R",'MAPA DE RIESGOS'!$H504,"C",'MAPA DE RIESGOS'!$AF504),"")</f>
        <v/>
      </c>
      <c r="O65" s="370" t="str">
        <f>IF(AND('MAPA DE RIESGOS'!$AP505="Alta",'MAPA DE RIESGOS'!$AR505="Leve"),CONCATENATE("R",'MAPA DE RIESGOS'!$H505,"C",'MAPA DE RIESGOS'!$AF505),"")</f>
        <v/>
      </c>
      <c r="P65" s="370" t="str">
        <f>IF(AND('MAPA DE RIESGOS'!$AP506="Alta",'MAPA DE RIESGOS'!$AR506="Leve"),CONCATENATE("R",'MAPA DE RIESGOS'!$H506,"C",'MAPA DE RIESGOS'!$AF506),"")</f>
        <v/>
      </c>
      <c r="Q65" s="370" t="str">
        <f>IF(AND('MAPA DE RIESGOS'!$AP507="Alta",'MAPA DE RIESGOS'!$AR507="Leve"),CONCATENATE("R",'MAPA DE RIESGOS'!$H507,"C",'MAPA DE RIESGOS'!$AF507),"")</f>
        <v/>
      </c>
      <c r="R65" s="370" t="str">
        <f>IF(AND('MAPA DE RIESGOS'!$AP508="Alta",'MAPA DE RIESGOS'!$AR508="Leve"),CONCATENATE("R",'MAPA DE RIESGOS'!$H508,"C",'MAPA DE RIESGOS'!$AF508),"")</f>
        <v/>
      </c>
      <c r="S65" s="370" t="str">
        <f>IF(AND('MAPA DE RIESGOS'!$AP509="Alta",'MAPA DE RIESGOS'!$AR509="Leve"),CONCATENATE("R",'MAPA DE RIESGOS'!$H509,"C",'MAPA DE RIESGOS'!$AF509),"")</f>
        <v/>
      </c>
      <c r="T65" s="370" t="str">
        <f>IF(AND('MAPA DE RIESGOS'!$AP510="Alta",'MAPA DE RIESGOS'!$AR510="Leve"),CONCATENATE("R",'MAPA DE RIESGOS'!$H510,"C",'MAPA DE RIESGOS'!$AF510),"")</f>
        <v/>
      </c>
      <c r="U65" s="370" t="str">
        <f>IF(AND('MAPA DE RIESGOS'!$AP511="Alta",'MAPA DE RIESGOS'!$AR511="Leve"),CONCATENATE("R",'MAPA DE RIESGOS'!$H511,"C",'MAPA DE RIESGOS'!$AF511),"")</f>
        <v/>
      </c>
      <c r="V65" s="370" t="str">
        <f>IF(AND('MAPA DE RIESGOS'!$AP512="Alta",'MAPA DE RIESGOS'!$AR512="Leve"),CONCATENATE("R",'MAPA DE RIESGOS'!$H512,"C",'MAPA DE RIESGOS'!$AF512),"")</f>
        <v/>
      </c>
      <c r="W65" s="370" t="str">
        <f>IF(AND('MAPA DE RIESGOS'!$AP513="Alta",'MAPA DE RIESGOS'!$AR513="Leve"),CONCATENATE("R",'MAPA DE RIESGOS'!$H513,"C",'MAPA DE RIESGOS'!$AF513),"")</f>
        <v/>
      </c>
      <c r="X65" s="370" t="str">
        <f>IF(AND('MAPA DE RIESGOS'!$AP514="Alta",'MAPA DE RIESGOS'!$AR514="Leve"),CONCATENATE("R",'MAPA DE RIESGOS'!$H514,"C",'MAPA DE RIESGOS'!$AF514),"")</f>
        <v/>
      </c>
      <c r="Y65" s="370" t="str">
        <f>IF(AND('MAPA DE RIESGOS'!$AP515="Alta",'MAPA DE RIESGOS'!$AR515="Leve"),CONCATENATE("R",'MAPA DE RIESGOS'!$H515,"C",'MAPA DE RIESGOS'!$AF515),"")</f>
        <v/>
      </c>
      <c r="Z65" s="370" t="str">
        <f>IF(AND('MAPA DE RIESGOS'!$AP516="Alta",'MAPA DE RIESGOS'!$AR516="Leve"),CONCATENATE("R",'MAPA DE RIESGOS'!$H516,"C",'MAPA DE RIESGOS'!$AF516),"")</f>
        <v/>
      </c>
      <c r="AA65" s="370" t="str">
        <f>IF(AND('MAPA DE RIESGOS'!$AP517="Alta",'MAPA DE RIESGOS'!$AR517="Leve"),CONCATENATE("R",'MAPA DE RIESGOS'!$H517,"C",'MAPA DE RIESGOS'!$AF517),"")</f>
        <v/>
      </c>
      <c r="AB65" s="369" t="str">
        <f>IF(AND('MAPA DE RIESGOS'!$AP500="Alta",'MAPA DE RIESGOS'!$AR500="Menor"),CONCATENATE("R",'MAPA DE RIESGOS'!$H500,"C",'MAPA DE RIESGOS'!$AF500),"")</f>
        <v/>
      </c>
      <c r="AC65" s="370" t="str">
        <f>IF(AND('MAPA DE RIESGOS'!$AP501="Alta",'MAPA DE RIESGOS'!$AR501="Menor"),CONCATENATE("R",'MAPA DE RIESGOS'!$H501,"C",'MAPA DE RIESGOS'!$AF501),"")</f>
        <v/>
      </c>
      <c r="AD65" s="370" t="str">
        <f>IF(AND('MAPA DE RIESGOS'!$AP502="Alta",'MAPA DE RIESGOS'!$AR502="Menor"),CONCATENATE("R",'MAPA DE RIESGOS'!$H502,"C",'MAPA DE RIESGOS'!$AF502),"")</f>
        <v/>
      </c>
      <c r="AE65" s="370" t="str">
        <f>IF(AND('MAPA DE RIESGOS'!$AP503="Alta",'MAPA DE RIESGOS'!$AR503="Menor"),CONCATENATE("R",'MAPA DE RIESGOS'!$H503,"C",'MAPA DE RIESGOS'!$AF503),"")</f>
        <v/>
      </c>
      <c r="AF65" s="370" t="str">
        <f>IF(AND('MAPA DE RIESGOS'!$AP504="Alta",'MAPA DE RIESGOS'!$AR504="Menor"),CONCATENATE("R",'MAPA DE RIESGOS'!$H504,"C",'MAPA DE RIESGOS'!$AF504),"")</f>
        <v/>
      </c>
      <c r="AG65" s="370" t="str">
        <f>IF(AND('MAPA DE RIESGOS'!$AP505="Alta",'MAPA DE RIESGOS'!$AR505="Menor"),CONCATENATE("R",'MAPA DE RIESGOS'!$H505,"C",'MAPA DE RIESGOS'!$AF505),"")</f>
        <v/>
      </c>
      <c r="AH65" s="370" t="str">
        <f>IF(AND('MAPA DE RIESGOS'!$AP506="Alta",'MAPA DE RIESGOS'!$AR506="Menor"),CONCATENATE("R",'MAPA DE RIESGOS'!$H506,"C",'MAPA DE RIESGOS'!$AF506),"")</f>
        <v/>
      </c>
      <c r="AI65" s="370" t="str">
        <f>IF(AND('MAPA DE RIESGOS'!$AP507="Alta",'MAPA DE RIESGOS'!$AR507="Menor"),CONCATENATE("R",'MAPA DE RIESGOS'!$H507,"C",'MAPA DE RIESGOS'!$AF507),"")</f>
        <v/>
      </c>
      <c r="AJ65" s="370" t="str">
        <f>IF(AND('MAPA DE RIESGOS'!$AP508="Alta",'MAPA DE RIESGOS'!$AR508="Menor"),CONCATENATE("R",'MAPA DE RIESGOS'!$H508,"C",'MAPA DE RIESGOS'!$AF508),"")</f>
        <v/>
      </c>
      <c r="AK65" s="370" t="str">
        <f>IF(AND('MAPA DE RIESGOS'!$AP509="Alta",'MAPA DE RIESGOS'!$AR509="Menor"),CONCATENATE("R",'MAPA DE RIESGOS'!$H509,"C",'MAPA DE RIESGOS'!$AF509),"")</f>
        <v/>
      </c>
      <c r="AL65" s="370" t="str">
        <f>IF(AND('MAPA DE RIESGOS'!$AP510="Alta",'MAPA DE RIESGOS'!$AR510="Menor"),CONCATENATE("R",'MAPA DE RIESGOS'!$H510,"C",'MAPA DE RIESGOS'!$AF510),"")</f>
        <v/>
      </c>
      <c r="AM65" s="370" t="str">
        <f>IF(AND('MAPA DE RIESGOS'!$AP511="Alta",'MAPA DE RIESGOS'!$AR511="Menor"),CONCATENATE("R",'MAPA DE RIESGOS'!$H511,"C",'MAPA DE RIESGOS'!$AF511),"")</f>
        <v/>
      </c>
      <c r="AN65" s="370" t="str">
        <f>IF(AND('MAPA DE RIESGOS'!$AP512="Alta",'MAPA DE RIESGOS'!$AR512="Menor"),CONCATENATE("R",'MAPA DE RIESGOS'!$H512,"C",'MAPA DE RIESGOS'!$AF512),"")</f>
        <v/>
      </c>
      <c r="AO65" s="370" t="str">
        <f>IF(AND('MAPA DE RIESGOS'!$AP513="Alta",'MAPA DE RIESGOS'!$AR513="Menor"),CONCATENATE("R",'MAPA DE RIESGOS'!$H513,"C",'MAPA DE RIESGOS'!$AF513),"")</f>
        <v/>
      </c>
      <c r="AP65" s="370" t="str">
        <f>IF(AND('MAPA DE RIESGOS'!$AP514="Alta",'MAPA DE RIESGOS'!$AR514="Menor"),CONCATENATE("R",'MAPA DE RIESGOS'!$H514,"C",'MAPA DE RIESGOS'!$AF514),"")</f>
        <v/>
      </c>
      <c r="AQ65" s="370" t="str">
        <f>IF(AND('MAPA DE RIESGOS'!$AP515="Alta",'MAPA DE RIESGOS'!$AR515="Menor"),CONCATENATE("R",'MAPA DE RIESGOS'!$H515,"C",'MAPA DE RIESGOS'!$AF515),"")</f>
        <v/>
      </c>
      <c r="AR65" s="370" t="str">
        <f>IF(AND('MAPA DE RIESGOS'!$AP516="Alta",'MAPA DE RIESGOS'!$AR516="Menor"),CONCATENATE("R",'MAPA DE RIESGOS'!$H516,"C",'MAPA DE RIESGOS'!$AF516),"")</f>
        <v/>
      </c>
      <c r="AS65" s="371" t="str">
        <f>IF(AND('MAPA DE RIESGOS'!$AP517="Alta",'MAPA DE RIESGOS'!$AR517="Menor"),CONCATENATE("R",'MAPA DE RIESGOS'!$H517,"C",'MAPA DE RIESGOS'!$AF517),"")</f>
        <v/>
      </c>
      <c r="AT65" s="357" t="str">
        <f>IF(AND('MAPA DE RIESGOS'!$AP500="Alta",'MAPA DE RIESGOS'!$AR500="Moderado"),CONCATENATE("R",'MAPA DE RIESGOS'!$H500,"C",'MAPA DE RIESGOS'!$AF500),"")</f>
        <v/>
      </c>
      <c r="AU65" s="357" t="str">
        <f>IF(AND('MAPA DE RIESGOS'!$AP501="Alta",'MAPA DE RIESGOS'!$AR501="Moderado"),CONCATENATE("R",'MAPA DE RIESGOS'!$H501,"C",'MAPA DE RIESGOS'!$AF501),"")</f>
        <v/>
      </c>
      <c r="AV65" s="357" t="str">
        <f>IF(AND('MAPA DE RIESGOS'!$AP502="Alta",'MAPA DE RIESGOS'!$AR502="Moderado"),CONCATENATE("R",'MAPA DE RIESGOS'!$H502,"C",'MAPA DE RIESGOS'!$AF502),"")</f>
        <v/>
      </c>
      <c r="AW65" s="357" t="str">
        <f>IF(AND('MAPA DE RIESGOS'!$AP503="Alta",'MAPA DE RIESGOS'!$AR503="Moderado"),CONCATENATE("R",'MAPA DE RIESGOS'!$H503,"C",'MAPA DE RIESGOS'!$AF503),"")</f>
        <v/>
      </c>
      <c r="AX65" s="357" t="str">
        <f>IF(AND('MAPA DE RIESGOS'!$AP504="Alta",'MAPA DE RIESGOS'!$AR504="Moderado"),CONCATENATE("R",'MAPA DE RIESGOS'!$H504,"C",'MAPA DE RIESGOS'!$AF504),"")</f>
        <v/>
      </c>
      <c r="AY65" s="357" t="str">
        <f>IF(AND('MAPA DE RIESGOS'!$AP505="Alta",'MAPA DE RIESGOS'!$AR505="Moderado"),CONCATENATE("R",'MAPA DE RIESGOS'!$H505,"C",'MAPA DE RIESGOS'!$AF505),"")</f>
        <v/>
      </c>
      <c r="AZ65" s="357" t="str">
        <f>IF(AND('MAPA DE RIESGOS'!$AP506="Alta",'MAPA DE RIESGOS'!$AR506="Moderado"),CONCATENATE("R",'MAPA DE RIESGOS'!$H506,"C",'MAPA DE RIESGOS'!$AF506),"")</f>
        <v/>
      </c>
      <c r="BA65" s="357" t="str">
        <f>IF(AND('MAPA DE RIESGOS'!$AP507="Alta",'MAPA DE RIESGOS'!$AR507="Moderado"),CONCATENATE("R",'MAPA DE RIESGOS'!$H507,"C",'MAPA DE RIESGOS'!$AF507),"")</f>
        <v/>
      </c>
      <c r="BB65" s="357" t="str">
        <f>IF(AND('MAPA DE RIESGOS'!$AP508="Alta",'MAPA DE RIESGOS'!$AR508="Moderado"),CONCATENATE("R",'MAPA DE RIESGOS'!$H508,"C",'MAPA DE RIESGOS'!$AF508),"")</f>
        <v/>
      </c>
      <c r="BC65" s="357" t="str">
        <f>IF(AND('MAPA DE RIESGOS'!$AP509="Alta",'MAPA DE RIESGOS'!$AR509="Moderado"),CONCATENATE("R",'MAPA DE RIESGOS'!$H509,"C",'MAPA DE RIESGOS'!$AF509),"")</f>
        <v/>
      </c>
      <c r="BD65" s="357" t="str">
        <f>IF(AND('MAPA DE RIESGOS'!$AP510="Alta",'MAPA DE RIESGOS'!$AR510="Moderado"),CONCATENATE("R",'MAPA DE RIESGOS'!$H510,"C",'MAPA DE RIESGOS'!$AF510),"")</f>
        <v/>
      </c>
      <c r="BE65" s="357" t="str">
        <f>IF(AND('MAPA DE RIESGOS'!$AP511="Alta",'MAPA DE RIESGOS'!$AR511="Moderado"),CONCATENATE("R",'MAPA DE RIESGOS'!$H511,"C",'MAPA DE RIESGOS'!$AF511),"")</f>
        <v/>
      </c>
      <c r="BF65" s="357" t="str">
        <f>IF(AND('MAPA DE RIESGOS'!$AP512="Alta",'MAPA DE RIESGOS'!$AR512="Moderado"),CONCATENATE("R",'MAPA DE RIESGOS'!$H512,"C",'MAPA DE RIESGOS'!$AF512),"")</f>
        <v/>
      </c>
      <c r="BG65" s="357" t="str">
        <f>IF(AND('MAPA DE RIESGOS'!$AP513="Alta",'MAPA DE RIESGOS'!$AR513="Moderado"),CONCATENATE("R",'MAPA DE RIESGOS'!$H513,"C",'MAPA DE RIESGOS'!$AF513),"")</f>
        <v/>
      </c>
      <c r="BH65" s="357" t="str">
        <f>IF(AND('MAPA DE RIESGOS'!$AP514="Alta",'MAPA DE RIESGOS'!$AR514="Moderado"),CONCATENATE("R",'MAPA DE RIESGOS'!$H514,"C",'MAPA DE RIESGOS'!$AF514),"")</f>
        <v/>
      </c>
      <c r="BI65" s="357" t="str">
        <f>IF(AND('MAPA DE RIESGOS'!$AP515="Alta",'MAPA DE RIESGOS'!$AR515="Moderado"),CONCATENATE("R",'MAPA DE RIESGOS'!$H515,"C",'MAPA DE RIESGOS'!$AF515),"")</f>
        <v/>
      </c>
      <c r="BJ65" s="357" t="str">
        <f>IF(AND('MAPA DE RIESGOS'!$AP516="Alta",'MAPA DE RIESGOS'!$AR516="Moderado"),CONCATENATE("R",'MAPA DE RIESGOS'!$H516,"C",'MAPA DE RIESGOS'!$AF516),"")</f>
        <v/>
      </c>
      <c r="BK65" s="358" t="str">
        <f>IF(AND('MAPA DE RIESGOS'!$AP517="Alta",'MAPA DE RIESGOS'!$AR517="Moderado"),CONCATENATE("R",'MAPA DE RIESGOS'!$H517,"C",'MAPA DE RIESGOS'!$AF517),"")</f>
        <v/>
      </c>
      <c r="BL65" s="357" t="str">
        <f>IF(AND('MAPA DE RIESGOS'!$AP500="Alta",'MAPA DE RIESGOS'!$AR500="Mayor"),CONCATENATE("R",'MAPA DE RIESGOS'!$H500,"C",'MAPA DE RIESGOS'!$AF500),"")</f>
        <v/>
      </c>
      <c r="BM65" s="357" t="str">
        <f>IF(AND('MAPA DE RIESGOS'!$AP501="Alta",'MAPA DE RIESGOS'!$AR501="Mayor"),CONCATENATE("R",'MAPA DE RIESGOS'!$H501,"C",'MAPA DE RIESGOS'!$AF501),"")</f>
        <v/>
      </c>
      <c r="BN65" s="357" t="str">
        <f>IF(AND('MAPA DE RIESGOS'!$AP502="Alta",'MAPA DE RIESGOS'!$AR502="Mayor"),CONCATENATE("R",'MAPA DE RIESGOS'!$H502,"C",'MAPA DE RIESGOS'!$AF502),"")</f>
        <v/>
      </c>
      <c r="BO65" s="357" t="str">
        <f>IF(AND('MAPA DE RIESGOS'!$AP503="Alta",'MAPA DE RIESGOS'!$AR503="Mayor"),CONCATENATE("R",'MAPA DE RIESGOS'!$H503,"C",'MAPA DE RIESGOS'!$AF503),"")</f>
        <v/>
      </c>
      <c r="BP65" s="357" t="str">
        <f>IF(AND('MAPA DE RIESGOS'!$AP504="Alta",'MAPA DE RIESGOS'!$AR504="Mayor"),CONCATENATE("R",'MAPA DE RIESGOS'!$H504,"C",'MAPA DE RIESGOS'!$AF504),"")</f>
        <v/>
      </c>
      <c r="BQ65" s="357" t="str">
        <f>IF(AND('MAPA DE RIESGOS'!$AP505="Alta",'MAPA DE RIESGOS'!$AR505="Mayor"),CONCATENATE("R",'MAPA DE RIESGOS'!$H505,"C",'MAPA DE RIESGOS'!$AF505),"")</f>
        <v/>
      </c>
      <c r="BR65" s="357" t="str">
        <f>IF(AND('MAPA DE RIESGOS'!$AP506="Alta",'MAPA DE RIESGOS'!$AR506="Mayor"),CONCATENATE("R",'MAPA DE RIESGOS'!$H506,"C",'MAPA DE RIESGOS'!$AF506),"")</f>
        <v/>
      </c>
      <c r="BS65" s="357" t="str">
        <f>IF(AND('MAPA DE RIESGOS'!$AP507="Alta",'MAPA DE RIESGOS'!$AR507="Mayor"),CONCATENATE("R",'MAPA DE RIESGOS'!$H507,"C",'MAPA DE RIESGOS'!$AF507),"")</f>
        <v/>
      </c>
      <c r="BT65" s="357" t="str">
        <f>IF(AND('MAPA DE RIESGOS'!$AP508="Alta",'MAPA DE RIESGOS'!$AR508="Mayor"),CONCATENATE("R",'MAPA DE RIESGOS'!$H508,"C",'MAPA DE RIESGOS'!$AF508),"")</f>
        <v/>
      </c>
      <c r="BU65" s="357" t="str">
        <f>IF(AND('MAPA DE RIESGOS'!$AP509="Alta",'MAPA DE RIESGOS'!$AR509="Mayor"),CONCATENATE("R",'MAPA DE RIESGOS'!$H509,"C",'MAPA DE RIESGOS'!$AF509),"")</f>
        <v/>
      </c>
      <c r="BV65" s="357" t="str">
        <f>IF(AND('MAPA DE RIESGOS'!$AP510="Alta",'MAPA DE RIESGOS'!$AR510="Mayor"),CONCATENATE("R",'MAPA DE RIESGOS'!$H510,"C",'MAPA DE RIESGOS'!$AF510),"")</f>
        <v/>
      </c>
      <c r="BW65" s="357" t="str">
        <f>IF(AND('MAPA DE RIESGOS'!$AP511="Alta",'MAPA DE RIESGOS'!$AR511="Mayor"),CONCATENATE("R",'MAPA DE RIESGOS'!$H511,"C",'MAPA DE RIESGOS'!$AF511),"")</f>
        <v/>
      </c>
      <c r="BX65" s="357" t="str">
        <f>IF(AND('MAPA DE RIESGOS'!$AP512="Alta",'MAPA DE RIESGOS'!$AR512="Mayor"),CONCATENATE("R",'MAPA DE RIESGOS'!$H512,"C",'MAPA DE RIESGOS'!$AF512),"")</f>
        <v/>
      </c>
      <c r="BY65" s="357" t="str">
        <f>IF(AND('MAPA DE RIESGOS'!$AP513="Alta",'MAPA DE RIESGOS'!$AR513="Mayor"),CONCATENATE("R",'MAPA DE RIESGOS'!$H513,"C",'MAPA DE RIESGOS'!$AF513),"")</f>
        <v/>
      </c>
      <c r="BZ65" s="357" t="str">
        <f>IF(AND('MAPA DE RIESGOS'!$AP514="Alta",'MAPA DE RIESGOS'!$AR514="Mayor"),CONCATENATE("R",'MAPA DE RIESGOS'!$H514,"C",'MAPA DE RIESGOS'!$AF514),"")</f>
        <v/>
      </c>
      <c r="CA65" s="357" t="str">
        <f>IF(AND('MAPA DE RIESGOS'!$AP515="Alta",'MAPA DE RIESGOS'!$AR515="Mayor"),CONCATENATE("R",'MAPA DE RIESGOS'!$H515,"C",'MAPA DE RIESGOS'!$AF515),"")</f>
        <v/>
      </c>
      <c r="CB65" s="357" t="str">
        <f>IF(AND('MAPA DE RIESGOS'!$AP516="Alta",'MAPA DE RIESGOS'!$AR516="Mayor"),CONCATENATE("R",'MAPA DE RIESGOS'!$H516,"C",'MAPA DE RIESGOS'!$AF516),"")</f>
        <v/>
      </c>
      <c r="CC65" s="358" t="str">
        <f>IF(AND('MAPA DE RIESGOS'!$AP517="Alta",'MAPA DE RIESGOS'!$AR517="Mayor"),CONCATENATE("R",'MAPA DE RIESGOS'!$H517,"C",'MAPA DE RIESGOS'!$AF517),"")</f>
        <v/>
      </c>
      <c r="CD65" s="359" t="str">
        <f>IF(AND('MAPA DE RIESGOS'!$AP500="Alta",'MAPA DE RIESGOS'!$AR500="Catastrófico"),CONCATENATE("R",'MAPA DE RIESGOS'!$H500,"C",'MAPA DE RIESGOS'!$AF500),"")</f>
        <v/>
      </c>
      <c r="CE65" s="359" t="str">
        <f>IF(AND('MAPA DE RIESGOS'!$AP501="Alta",'MAPA DE RIESGOS'!$AR501="Catastrófico"),CONCATENATE("R",'MAPA DE RIESGOS'!$H501,"C",'MAPA DE RIESGOS'!$AF501),"")</f>
        <v/>
      </c>
      <c r="CF65" s="359" t="str">
        <f>IF(AND('MAPA DE RIESGOS'!$AP502="Alta",'MAPA DE RIESGOS'!$AR502="Catastrófico"),CONCATENATE("R",'MAPA DE RIESGOS'!$H502,"C",'MAPA DE RIESGOS'!$AF502),"")</f>
        <v/>
      </c>
      <c r="CG65" s="359" t="str">
        <f>IF(AND('MAPA DE RIESGOS'!$AP503="Alta",'MAPA DE RIESGOS'!$AR503="Catastrófico"),CONCATENATE("R",'MAPA DE RIESGOS'!$H503,"C",'MAPA DE RIESGOS'!$AF503),"")</f>
        <v/>
      </c>
      <c r="CH65" s="359" t="str">
        <f>IF(AND('MAPA DE RIESGOS'!$AP504="Alta",'MAPA DE RIESGOS'!$AR504="Catastrófico"),CONCATENATE("R",'MAPA DE RIESGOS'!$H504,"C",'MAPA DE RIESGOS'!$AF504),"")</f>
        <v/>
      </c>
      <c r="CI65" s="359" t="str">
        <f>IF(AND('MAPA DE RIESGOS'!$AP505="Alta",'MAPA DE RIESGOS'!$AR505="Catastrófico"),CONCATENATE("R",'MAPA DE RIESGOS'!$H505,"C",'MAPA DE RIESGOS'!$AF505),"")</f>
        <v/>
      </c>
      <c r="CJ65" s="359" t="str">
        <f>IF(AND('MAPA DE RIESGOS'!$AP506="Alta",'MAPA DE RIESGOS'!$AR506="Catastrófico"),CONCATENATE("R",'MAPA DE RIESGOS'!$H506,"C",'MAPA DE RIESGOS'!$AF506),"")</f>
        <v/>
      </c>
      <c r="CK65" s="359" t="str">
        <f>IF(AND('MAPA DE RIESGOS'!$AP507="Alta",'MAPA DE RIESGOS'!$AR507="Catastrófico"),CONCATENATE("R",'MAPA DE RIESGOS'!$H507,"C",'MAPA DE RIESGOS'!$AF507),"")</f>
        <v/>
      </c>
      <c r="CL65" s="359" t="str">
        <f>IF(AND('MAPA DE RIESGOS'!$AP508="Alta",'MAPA DE RIESGOS'!$AR508="Catastrófico"),CONCATENATE("R",'MAPA DE RIESGOS'!$H508,"C",'MAPA DE RIESGOS'!$AF508),"")</f>
        <v/>
      </c>
      <c r="CM65" s="359" t="str">
        <f>IF(AND('MAPA DE RIESGOS'!$AP509="Alta",'MAPA DE RIESGOS'!$AR509="Catastrófico"),CONCATENATE("R",'MAPA DE RIESGOS'!$H509,"C",'MAPA DE RIESGOS'!$AF509),"")</f>
        <v/>
      </c>
      <c r="CN65" s="359" t="str">
        <f>IF(AND('MAPA DE RIESGOS'!$AP510="Alta",'MAPA DE RIESGOS'!$AR510="Catastrófico"),CONCATENATE("R",'MAPA DE RIESGOS'!$H510,"C",'MAPA DE RIESGOS'!$AF510),"")</f>
        <v/>
      </c>
      <c r="CO65" s="359" t="str">
        <f>IF(AND('MAPA DE RIESGOS'!$AP511="Alta",'MAPA DE RIESGOS'!$AR511="Catastrófico"),CONCATENATE("R",'MAPA DE RIESGOS'!$H511,"C",'MAPA DE RIESGOS'!$AF511),"")</f>
        <v/>
      </c>
      <c r="CP65" s="359" t="str">
        <f>IF(AND('MAPA DE RIESGOS'!$AP512="Alta",'MAPA DE RIESGOS'!$AR512="Catastrófico"),CONCATENATE("R",'MAPA DE RIESGOS'!$H512,"C",'MAPA DE RIESGOS'!$AF512),"")</f>
        <v/>
      </c>
      <c r="CQ65" s="359" t="str">
        <f>IF(AND('MAPA DE RIESGOS'!$AP513="Alta",'MAPA DE RIESGOS'!$AR513="Catastrófico"),CONCATENATE("R",'MAPA DE RIESGOS'!$H513,"C",'MAPA DE RIESGOS'!$AF513),"")</f>
        <v/>
      </c>
      <c r="CR65" s="359" t="str">
        <f>IF(AND('MAPA DE RIESGOS'!$AP514="Alta",'MAPA DE RIESGOS'!$AR514="Catastrófico"),CONCATENATE("R",'MAPA DE RIESGOS'!$H514,"C",'MAPA DE RIESGOS'!$AF514),"")</f>
        <v/>
      </c>
      <c r="CS65" s="359" t="str">
        <f>IF(AND('MAPA DE RIESGOS'!$AP515="Alta",'MAPA DE RIESGOS'!$AR515="Catastrófico"),CONCATENATE("R",'MAPA DE RIESGOS'!$H515,"C",'MAPA DE RIESGOS'!$AF515),"")</f>
        <v/>
      </c>
      <c r="CT65" s="359" t="str">
        <f>IF(AND('MAPA DE RIESGOS'!$AP516="Alta",'MAPA DE RIESGOS'!$AR516="Catastrófico"),CONCATENATE("R",'MAPA DE RIESGOS'!$H516,"C",'MAPA DE RIESGOS'!$AF516),"")</f>
        <v/>
      </c>
      <c r="CU65" s="360" t="str">
        <f>IF(AND('MAPA DE RIESGOS'!$AP517="Alta",'MAPA DE RIESGOS'!$AR517="Catastrófico"),CONCATENATE("R",'MAPA DE RIESGOS'!$H517,"C",'MAPA DE RIESGOS'!$AF517),"")</f>
        <v/>
      </c>
      <c r="CV65" s="67"/>
      <c r="CW65" s="765"/>
      <c r="CX65" s="766"/>
      <c r="CY65" s="766"/>
      <c r="CZ65" s="766"/>
      <c r="DA65" s="766"/>
      <c r="DB65" s="767"/>
    </row>
    <row r="66" spans="2:106" ht="32.5" customHeight="1">
      <c r="B66" s="770"/>
      <c r="C66" s="770"/>
      <c r="D66" s="771"/>
      <c r="E66" s="741"/>
      <c r="F66" s="742"/>
      <c r="G66" s="742"/>
      <c r="H66" s="742"/>
      <c r="I66" s="742"/>
      <c r="J66" s="369" t="str">
        <f>IF(AND('MAPA DE RIESGOS'!$AP518="Alta",'MAPA DE RIESGOS'!$AR518="Leve"),CONCATENATE("R",'MAPA DE RIESGOS'!$H518,"C",'MAPA DE RIESGOS'!$AF518),"")</f>
        <v/>
      </c>
      <c r="K66" s="370" t="str">
        <f>IF(AND('MAPA DE RIESGOS'!$AP519="Alta",'MAPA DE RIESGOS'!$AR519="Leve"),CONCATENATE("R",'MAPA DE RIESGOS'!$H519,"C",'MAPA DE RIESGOS'!$AF519),"")</f>
        <v/>
      </c>
      <c r="L66" s="370" t="str">
        <f>IF(AND('MAPA DE RIESGOS'!$AP520="Alta",'MAPA DE RIESGOS'!$AR520="Leve"),CONCATENATE("R",'MAPA DE RIESGOS'!$H520,"C",'MAPA DE RIESGOS'!$AF520),"")</f>
        <v/>
      </c>
      <c r="M66" s="370" t="str">
        <f>IF(AND('MAPA DE RIESGOS'!$AP521="Alta",'MAPA DE RIESGOS'!$AR521="Leve"),CONCATENATE("R",'MAPA DE RIESGOS'!$H521,"C",'MAPA DE RIESGOS'!$AF521),"")</f>
        <v/>
      </c>
      <c r="N66" s="370" t="str">
        <f>IF(AND('MAPA DE RIESGOS'!$AP522="Alta",'MAPA DE RIESGOS'!$AR522="Leve"),CONCATENATE("R",'MAPA DE RIESGOS'!$H522,"C",'MAPA DE RIESGOS'!$AF522),"")</f>
        <v/>
      </c>
      <c r="O66" s="370" t="str">
        <f>IF(AND('MAPA DE RIESGOS'!$AP523="Alta",'MAPA DE RIESGOS'!$AR523="Leve"),CONCATENATE("R",'MAPA DE RIESGOS'!$H523,"C",'MAPA DE RIESGOS'!$AF523),"")</f>
        <v/>
      </c>
      <c r="P66" s="370" t="str">
        <f>IF(AND('MAPA DE RIESGOS'!$AP524="Alta",'MAPA DE RIESGOS'!$AR524="Leve"),CONCATENATE("R",'MAPA DE RIESGOS'!$H524,"C",'MAPA DE RIESGOS'!$AF524),"")</f>
        <v/>
      </c>
      <c r="Q66" s="370" t="str">
        <f>IF(AND('MAPA DE RIESGOS'!$AP525="Alta",'MAPA DE RIESGOS'!$AR525="Leve"),CONCATENATE("R",'MAPA DE RIESGOS'!$H525,"C",'MAPA DE RIESGOS'!$AF525),"")</f>
        <v/>
      </c>
      <c r="R66" s="370" t="str">
        <f>IF(AND('MAPA DE RIESGOS'!$AP526="Alta",'MAPA DE RIESGOS'!$AR526="Leve"),CONCATENATE("R",'MAPA DE RIESGOS'!$H526,"C",'MAPA DE RIESGOS'!$AF526),"")</f>
        <v/>
      </c>
      <c r="S66" s="370" t="str">
        <f>IF(AND('MAPA DE RIESGOS'!$AP527="Alta",'MAPA DE RIESGOS'!$AR527="Leve"),CONCATENATE("R",'MAPA DE RIESGOS'!$H527,"C",'MAPA DE RIESGOS'!$AF527),"")</f>
        <v/>
      </c>
      <c r="T66" s="370" t="str">
        <f>IF(AND('MAPA DE RIESGOS'!$AP528="Alta",'MAPA DE RIESGOS'!$AR528="Leve"),CONCATENATE("R",'MAPA DE RIESGOS'!$H528,"C",'MAPA DE RIESGOS'!$AF528),"")</f>
        <v/>
      </c>
      <c r="U66" s="370" t="str">
        <f>IF(AND('MAPA DE RIESGOS'!$AP529="Alta",'MAPA DE RIESGOS'!$AR529="Leve"),CONCATENATE("R",'MAPA DE RIESGOS'!$H529,"C",'MAPA DE RIESGOS'!$AF529),"")</f>
        <v/>
      </c>
      <c r="V66" s="370" t="str">
        <f>IF(AND('MAPA DE RIESGOS'!$AP530="Alta",'MAPA DE RIESGOS'!$AR530="Leve"),CONCATENATE("R",'MAPA DE RIESGOS'!$H530,"C",'MAPA DE RIESGOS'!$AF530),"")</f>
        <v/>
      </c>
      <c r="W66" s="370" t="str">
        <f>IF(AND('MAPA DE RIESGOS'!$AP531="Alta",'MAPA DE RIESGOS'!$AR531="Leve"),CONCATENATE("R",'MAPA DE RIESGOS'!$H531,"C",'MAPA DE RIESGOS'!$AF531),"")</f>
        <v/>
      </c>
      <c r="X66" s="370" t="str">
        <f>IF(AND('MAPA DE RIESGOS'!$AP532="Alta",'MAPA DE RIESGOS'!$AR532="Leve"),CONCATENATE("R",'MAPA DE RIESGOS'!$H532,"C",'MAPA DE RIESGOS'!$AF532),"")</f>
        <v/>
      </c>
      <c r="Y66" s="370" t="str">
        <f>IF(AND('MAPA DE RIESGOS'!$AP533="Alta",'MAPA DE RIESGOS'!$AR533="Leve"),CONCATENATE("R",'MAPA DE RIESGOS'!$H533,"C",'MAPA DE RIESGOS'!$AF533),"")</f>
        <v/>
      </c>
      <c r="Z66" s="370" t="str">
        <f>IF(AND('MAPA DE RIESGOS'!$AP534="Alta",'MAPA DE RIESGOS'!$AR534="Leve"),CONCATENATE("R",'MAPA DE RIESGOS'!$H534,"C",'MAPA DE RIESGOS'!$AF534),"")</f>
        <v/>
      </c>
      <c r="AA66" s="370" t="str">
        <f>IF(AND('MAPA DE RIESGOS'!$AP535="Alta",'MAPA DE RIESGOS'!$AR535="Leve"),CONCATENATE("R",'MAPA DE RIESGOS'!$H535,"C",'MAPA DE RIESGOS'!$AF535),"")</f>
        <v/>
      </c>
      <c r="AB66" s="369" t="str">
        <f>IF(AND('MAPA DE RIESGOS'!$AP518="Alta",'MAPA DE RIESGOS'!$AR518="Menor"),CONCATENATE("R",'MAPA DE RIESGOS'!$H518,"C",'MAPA DE RIESGOS'!$AF518),"")</f>
        <v/>
      </c>
      <c r="AC66" s="370" t="str">
        <f>IF(AND('MAPA DE RIESGOS'!$AP519="Alta",'MAPA DE RIESGOS'!$AR519="Menor"),CONCATENATE("R",'MAPA DE RIESGOS'!$H519,"C",'MAPA DE RIESGOS'!$AF519),"")</f>
        <v/>
      </c>
      <c r="AD66" s="370" t="str">
        <f>IF(AND('MAPA DE RIESGOS'!$AP520="Alta",'MAPA DE RIESGOS'!$AR520="Menor"),CONCATENATE("R",'MAPA DE RIESGOS'!$H520,"C",'MAPA DE RIESGOS'!$AF520),"")</f>
        <v/>
      </c>
      <c r="AE66" s="370" t="str">
        <f>IF(AND('MAPA DE RIESGOS'!$AP521="Alta",'MAPA DE RIESGOS'!$AR521="Menor"),CONCATENATE("R",'MAPA DE RIESGOS'!$H521,"C",'MAPA DE RIESGOS'!$AF521),"")</f>
        <v/>
      </c>
      <c r="AF66" s="370" t="str">
        <f>IF(AND('MAPA DE RIESGOS'!$AP522="Alta",'MAPA DE RIESGOS'!$AR522="Menor"),CONCATENATE("R",'MAPA DE RIESGOS'!$H522,"C",'MAPA DE RIESGOS'!$AF522),"")</f>
        <v/>
      </c>
      <c r="AG66" s="370" t="str">
        <f>IF(AND('MAPA DE RIESGOS'!$AP523="Alta",'MAPA DE RIESGOS'!$AR523="Menor"),CONCATENATE("R",'MAPA DE RIESGOS'!$H523,"C",'MAPA DE RIESGOS'!$AF523),"")</f>
        <v/>
      </c>
      <c r="AH66" s="370" t="str">
        <f>IF(AND('MAPA DE RIESGOS'!$AP524="Alta",'MAPA DE RIESGOS'!$AR524="Menor"),CONCATENATE("R",'MAPA DE RIESGOS'!$H524,"C",'MAPA DE RIESGOS'!$AF524),"")</f>
        <v/>
      </c>
      <c r="AI66" s="370" t="str">
        <f>IF(AND('MAPA DE RIESGOS'!$AP525="Alta",'MAPA DE RIESGOS'!$AR525="Menor"),CONCATENATE("R",'MAPA DE RIESGOS'!$H525,"C",'MAPA DE RIESGOS'!$AF525),"")</f>
        <v/>
      </c>
      <c r="AJ66" s="370" t="str">
        <f>IF(AND('MAPA DE RIESGOS'!$AP526="Alta",'MAPA DE RIESGOS'!$AR526="Menor"),CONCATENATE("R",'MAPA DE RIESGOS'!$H526,"C",'MAPA DE RIESGOS'!$AF526),"")</f>
        <v/>
      </c>
      <c r="AK66" s="370" t="str">
        <f>IF(AND('MAPA DE RIESGOS'!$AP527="Alta",'MAPA DE RIESGOS'!$AR527="Menor"),CONCATENATE("R",'MAPA DE RIESGOS'!$H527,"C",'MAPA DE RIESGOS'!$AF527),"")</f>
        <v/>
      </c>
      <c r="AL66" s="370" t="str">
        <f>IF(AND('MAPA DE RIESGOS'!$AP528="Alta",'MAPA DE RIESGOS'!$AR528="Menor"),CONCATENATE("R",'MAPA DE RIESGOS'!$H528,"C",'MAPA DE RIESGOS'!$AF528),"")</f>
        <v/>
      </c>
      <c r="AM66" s="370" t="str">
        <f>IF(AND('MAPA DE RIESGOS'!$AP529="Alta",'MAPA DE RIESGOS'!$AR529="Menor"),CONCATENATE("R",'MAPA DE RIESGOS'!$H529,"C",'MAPA DE RIESGOS'!$AF529),"")</f>
        <v/>
      </c>
      <c r="AN66" s="370" t="str">
        <f>IF(AND('MAPA DE RIESGOS'!$AP530="Alta",'MAPA DE RIESGOS'!$AR530="Menor"),CONCATENATE("R",'MAPA DE RIESGOS'!$H530,"C",'MAPA DE RIESGOS'!$AF530),"")</f>
        <v/>
      </c>
      <c r="AO66" s="370" t="str">
        <f>IF(AND('MAPA DE RIESGOS'!$AP531="Alta",'MAPA DE RIESGOS'!$AR531="Menor"),CONCATENATE("R",'MAPA DE RIESGOS'!$H531,"C",'MAPA DE RIESGOS'!$AF531),"")</f>
        <v/>
      </c>
      <c r="AP66" s="370" t="str">
        <f>IF(AND('MAPA DE RIESGOS'!$AP532="Alta",'MAPA DE RIESGOS'!$AR532="Menor"),CONCATENATE("R",'MAPA DE RIESGOS'!$H532,"C",'MAPA DE RIESGOS'!$AF532),"")</f>
        <v/>
      </c>
      <c r="AQ66" s="370" t="str">
        <f>IF(AND('MAPA DE RIESGOS'!$AP533="Alta",'MAPA DE RIESGOS'!$AR533="Menor"),CONCATENATE("R",'MAPA DE RIESGOS'!$H533,"C",'MAPA DE RIESGOS'!$AF533),"")</f>
        <v/>
      </c>
      <c r="AR66" s="370" t="str">
        <f>IF(AND('MAPA DE RIESGOS'!$AP534="Alta",'MAPA DE RIESGOS'!$AR534="Menor"),CONCATENATE("R",'MAPA DE RIESGOS'!$H534,"C",'MAPA DE RIESGOS'!$AF534),"")</f>
        <v/>
      </c>
      <c r="AS66" s="371" t="str">
        <f>IF(AND('MAPA DE RIESGOS'!$AP535="Alta",'MAPA DE RIESGOS'!$AR535="Menor"),CONCATENATE("R",'MAPA DE RIESGOS'!$H535,"C",'MAPA DE RIESGOS'!$AF535),"")</f>
        <v/>
      </c>
      <c r="AT66" s="357" t="str">
        <f>IF(AND('MAPA DE RIESGOS'!$AP518="Alta",'MAPA DE RIESGOS'!$AR518="Moderado"),CONCATENATE("R",'MAPA DE RIESGOS'!$H518,"C",'MAPA DE RIESGOS'!$AF518),"")</f>
        <v/>
      </c>
      <c r="AU66" s="357" t="str">
        <f>IF(AND('MAPA DE RIESGOS'!$AP519="Alta",'MAPA DE RIESGOS'!$AR519="Moderado"),CONCATENATE("R",'MAPA DE RIESGOS'!$H519,"C",'MAPA DE RIESGOS'!$AF519),"")</f>
        <v/>
      </c>
      <c r="AV66" s="357" t="str">
        <f>IF(AND('MAPA DE RIESGOS'!$AP520="Alta",'MAPA DE RIESGOS'!$AR520="Moderado"),CONCATENATE("R",'MAPA DE RIESGOS'!$H520,"C",'MAPA DE RIESGOS'!$AF520),"")</f>
        <v/>
      </c>
      <c r="AW66" s="357" t="str">
        <f>IF(AND('MAPA DE RIESGOS'!$AP521="Alta",'MAPA DE RIESGOS'!$AR521="Moderado"),CONCATENATE("R",'MAPA DE RIESGOS'!$H521,"C",'MAPA DE RIESGOS'!$AF521),"")</f>
        <v/>
      </c>
      <c r="AX66" s="357" t="str">
        <f>IF(AND('MAPA DE RIESGOS'!$AP522="Alta",'MAPA DE RIESGOS'!$AR522="Moderado"),CONCATENATE("R",'MAPA DE RIESGOS'!$H522,"C",'MAPA DE RIESGOS'!$AF522),"")</f>
        <v/>
      </c>
      <c r="AY66" s="357" t="str">
        <f>IF(AND('MAPA DE RIESGOS'!$AP523="Alta",'MAPA DE RIESGOS'!$AR523="Moderado"),CONCATENATE("R",'MAPA DE RIESGOS'!$H523,"C",'MAPA DE RIESGOS'!$AF523),"")</f>
        <v/>
      </c>
      <c r="AZ66" s="357" t="str">
        <f>IF(AND('MAPA DE RIESGOS'!$AP524="Alta",'MAPA DE RIESGOS'!$AR524="Moderado"),CONCATENATE("R",'MAPA DE RIESGOS'!$H524,"C",'MAPA DE RIESGOS'!$AF524),"")</f>
        <v/>
      </c>
      <c r="BA66" s="357" t="str">
        <f>IF(AND('MAPA DE RIESGOS'!$AP525="Alta",'MAPA DE RIESGOS'!$AR525="Moderado"),CONCATENATE("R",'MAPA DE RIESGOS'!$H525,"C",'MAPA DE RIESGOS'!$AF525),"")</f>
        <v/>
      </c>
      <c r="BB66" s="357" t="str">
        <f>IF(AND('MAPA DE RIESGOS'!$AP526="Alta",'MAPA DE RIESGOS'!$AR526="Moderado"),CONCATENATE("R",'MAPA DE RIESGOS'!$H526,"C",'MAPA DE RIESGOS'!$AF526),"")</f>
        <v/>
      </c>
      <c r="BC66" s="357" t="str">
        <f>IF(AND('MAPA DE RIESGOS'!$AP527="Alta",'MAPA DE RIESGOS'!$AR527="Moderado"),CONCATENATE("R",'MAPA DE RIESGOS'!$H527,"C",'MAPA DE RIESGOS'!$AF527),"")</f>
        <v/>
      </c>
      <c r="BD66" s="357" t="str">
        <f>IF(AND('MAPA DE RIESGOS'!$AP528="Alta",'MAPA DE RIESGOS'!$AR528="Moderado"),CONCATENATE("R",'MAPA DE RIESGOS'!$H528,"C",'MAPA DE RIESGOS'!$AF528),"")</f>
        <v/>
      </c>
      <c r="BE66" s="357" t="str">
        <f>IF(AND('MAPA DE RIESGOS'!$AP529="Alta",'MAPA DE RIESGOS'!$AR529="Moderado"),CONCATENATE("R",'MAPA DE RIESGOS'!$H529,"C",'MAPA DE RIESGOS'!$AF529),"")</f>
        <v/>
      </c>
      <c r="BF66" s="357" t="str">
        <f>IF(AND('MAPA DE RIESGOS'!$AP530="Alta",'MAPA DE RIESGOS'!$AR530="Moderado"),CONCATENATE("R",'MAPA DE RIESGOS'!$H530,"C",'MAPA DE RIESGOS'!$AF530),"")</f>
        <v/>
      </c>
      <c r="BG66" s="357" t="str">
        <f>IF(AND('MAPA DE RIESGOS'!$AP531="Alta",'MAPA DE RIESGOS'!$AR531="Moderado"),CONCATENATE("R",'MAPA DE RIESGOS'!$H531,"C",'MAPA DE RIESGOS'!$AF531),"")</f>
        <v/>
      </c>
      <c r="BH66" s="357" t="str">
        <f>IF(AND('MAPA DE RIESGOS'!$AP532="Alta",'MAPA DE RIESGOS'!$AR532="Moderado"),CONCATENATE("R",'MAPA DE RIESGOS'!$H532,"C",'MAPA DE RIESGOS'!$AF532),"")</f>
        <v/>
      </c>
      <c r="BI66" s="357" t="str">
        <f>IF(AND('MAPA DE RIESGOS'!$AP533="Alta",'MAPA DE RIESGOS'!$AR533="Moderado"),CONCATENATE("R",'MAPA DE RIESGOS'!$H533,"C",'MAPA DE RIESGOS'!$AF533),"")</f>
        <v/>
      </c>
      <c r="BJ66" s="357" t="str">
        <f>IF(AND('MAPA DE RIESGOS'!$AP534="Alta",'MAPA DE RIESGOS'!$AR534="Moderado"),CONCATENATE("R",'MAPA DE RIESGOS'!$H534,"C",'MAPA DE RIESGOS'!$AF534),"")</f>
        <v/>
      </c>
      <c r="BK66" s="358" t="str">
        <f>IF(AND('MAPA DE RIESGOS'!$AP535="Alta",'MAPA DE RIESGOS'!$AR535="Moderado"),CONCATENATE("R",'MAPA DE RIESGOS'!$H535,"C",'MAPA DE RIESGOS'!$AF535),"")</f>
        <v/>
      </c>
      <c r="BL66" s="357" t="str">
        <f>IF(AND('MAPA DE RIESGOS'!$AP518="Alta",'MAPA DE RIESGOS'!$AR518="Mayor"),CONCATENATE("R",'MAPA DE RIESGOS'!$H518,"C",'MAPA DE RIESGOS'!$AF518),"")</f>
        <v/>
      </c>
      <c r="BM66" s="357" t="str">
        <f>IF(AND('MAPA DE RIESGOS'!$AP519="Alta",'MAPA DE RIESGOS'!$AR519="Mayor"),CONCATENATE("R",'MAPA DE RIESGOS'!$H519,"C",'MAPA DE RIESGOS'!$AF519),"")</f>
        <v/>
      </c>
      <c r="BN66" s="357" t="str">
        <f>IF(AND('MAPA DE RIESGOS'!$AP520="Alta",'MAPA DE RIESGOS'!$AR520="Mayor"),CONCATENATE("R",'MAPA DE RIESGOS'!$H520,"C",'MAPA DE RIESGOS'!$AF520),"")</f>
        <v/>
      </c>
      <c r="BO66" s="357" t="str">
        <f>IF(AND('MAPA DE RIESGOS'!$AP521="Alta",'MAPA DE RIESGOS'!$AR521="Mayor"),CONCATENATE("R",'MAPA DE RIESGOS'!$H521,"C",'MAPA DE RIESGOS'!$AF521),"")</f>
        <v/>
      </c>
      <c r="BP66" s="357" t="str">
        <f>IF(AND('MAPA DE RIESGOS'!$AP522="Alta",'MAPA DE RIESGOS'!$AR522="Mayor"),CONCATENATE("R",'MAPA DE RIESGOS'!$H522,"C",'MAPA DE RIESGOS'!$AF522),"")</f>
        <v/>
      </c>
      <c r="BQ66" s="357" t="str">
        <f>IF(AND('MAPA DE RIESGOS'!$AP523="Alta",'MAPA DE RIESGOS'!$AR523="Mayor"),CONCATENATE("R",'MAPA DE RIESGOS'!$H523,"C",'MAPA DE RIESGOS'!$AF523),"")</f>
        <v/>
      </c>
      <c r="BR66" s="357" t="str">
        <f>IF(AND('MAPA DE RIESGOS'!$AP524="Alta",'MAPA DE RIESGOS'!$AR524="Mayor"),CONCATENATE("R",'MAPA DE RIESGOS'!$H524,"C",'MAPA DE RIESGOS'!$AF524),"")</f>
        <v/>
      </c>
      <c r="BS66" s="357" t="str">
        <f>IF(AND('MAPA DE RIESGOS'!$AP525="Alta",'MAPA DE RIESGOS'!$AR525="Mayor"),CONCATENATE("R",'MAPA DE RIESGOS'!$H525,"C",'MAPA DE RIESGOS'!$AF525),"")</f>
        <v/>
      </c>
      <c r="BT66" s="357" t="str">
        <f>IF(AND('MAPA DE RIESGOS'!$AP526="Alta",'MAPA DE RIESGOS'!$AR526="Mayor"),CONCATENATE("R",'MAPA DE RIESGOS'!$H526,"C",'MAPA DE RIESGOS'!$AF526),"")</f>
        <v/>
      </c>
      <c r="BU66" s="357" t="str">
        <f>IF(AND('MAPA DE RIESGOS'!$AP527="Alta",'MAPA DE RIESGOS'!$AR527="Mayor"),CONCATENATE("R",'MAPA DE RIESGOS'!$H527,"C",'MAPA DE RIESGOS'!$AF527),"")</f>
        <v/>
      </c>
      <c r="BV66" s="357" t="str">
        <f>IF(AND('MAPA DE RIESGOS'!$AP528="Alta",'MAPA DE RIESGOS'!$AR528="Mayor"),CONCATENATE("R",'MAPA DE RIESGOS'!$H528,"C",'MAPA DE RIESGOS'!$AF528),"")</f>
        <v/>
      </c>
      <c r="BW66" s="357" t="str">
        <f>IF(AND('MAPA DE RIESGOS'!$AP529="Alta",'MAPA DE RIESGOS'!$AR529="Mayor"),CONCATENATE("R",'MAPA DE RIESGOS'!$H529,"C",'MAPA DE RIESGOS'!$AF529),"")</f>
        <v/>
      </c>
      <c r="BX66" s="357" t="str">
        <f>IF(AND('MAPA DE RIESGOS'!$AP530="Alta",'MAPA DE RIESGOS'!$AR530="Mayor"),CONCATENATE("R",'MAPA DE RIESGOS'!$H530,"C",'MAPA DE RIESGOS'!$AF530),"")</f>
        <v/>
      </c>
      <c r="BY66" s="357" t="str">
        <f>IF(AND('MAPA DE RIESGOS'!$AP531="Alta",'MAPA DE RIESGOS'!$AR531="Mayor"),CONCATENATE("R",'MAPA DE RIESGOS'!$H531,"C",'MAPA DE RIESGOS'!$AF531),"")</f>
        <v/>
      </c>
      <c r="BZ66" s="357" t="str">
        <f>IF(AND('MAPA DE RIESGOS'!$AP532="Alta",'MAPA DE RIESGOS'!$AR532="Mayor"),CONCATENATE("R",'MAPA DE RIESGOS'!$H532,"C",'MAPA DE RIESGOS'!$AF532),"")</f>
        <v/>
      </c>
      <c r="CA66" s="357" t="str">
        <f>IF(AND('MAPA DE RIESGOS'!$AP533="Alta",'MAPA DE RIESGOS'!$AR533="Mayor"),CONCATENATE("R",'MAPA DE RIESGOS'!$H533,"C",'MAPA DE RIESGOS'!$AF533),"")</f>
        <v/>
      </c>
      <c r="CB66" s="357" t="str">
        <f>IF(AND('MAPA DE RIESGOS'!$AP534="Alta",'MAPA DE RIESGOS'!$AR534="Mayor"),CONCATENATE("R",'MAPA DE RIESGOS'!$H534,"C",'MAPA DE RIESGOS'!$AF534),"")</f>
        <v/>
      </c>
      <c r="CC66" s="358" t="str">
        <f>IF(AND('MAPA DE RIESGOS'!$AP535="Alta",'MAPA DE RIESGOS'!$AR535="Mayor"),CONCATENATE("R",'MAPA DE RIESGOS'!$H535,"C",'MAPA DE RIESGOS'!$AF535),"")</f>
        <v/>
      </c>
      <c r="CD66" s="359" t="str">
        <f>IF(AND('MAPA DE RIESGOS'!$AP518="Alta",'MAPA DE RIESGOS'!$AR518="Catastrófico"),CONCATENATE("R",'MAPA DE RIESGOS'!$H518,"C",'MAPA DE RIESGOS'!$AF518),"")</f>
        <v/>
      </c>
      <c r="CE66" s="359" t="str">
        <f>IF(AND('MAPA DE RIESGOS'!$AP519="Alta",'MAPA DE RIESGOS'!$AR519="Catastrófico"),CONCATENATE("R",'MAPA DE RIESGOS'!$H519,"C",'MAPA DE RIESGOS'!$AF519),"")</f>
        <v/>
      </c>
      <c r="CF66" s="359" t="str">
        <f>IF(AND('MAPA DE RIESGOS'!$AP520="Alta",'MAPA DE RIESGOS'!$AR520="Catastrófico"),CONCATENATE("R",'MAPA DE RIESGOS'!$H520,"C",'MAPA DE RIESGOS'!$AF520),"")</f>
        <v/>
      </c>
      <c r="CG66" s="359" t="str">
        <f>IF(AND('MAPA DE RIESGOS'!$AP521="Alta",'MAPA DE RIESGOS'!$AR521="Catastrófico"),CONCATENATE("R",'MAPA DE RIESGOS'!$H521,"C",'MAPA DE RIESGOS'!$AF521),"")</f>
        <v/>
      </c>
      <c r="CH66" s="359" t="str">
        <f>IF(AND('MAPA DE RIESGOS'!$AP522="Alta",'MAPA DE RIESGOS'!$AR522="Catastrófico"),CONCATENATE("R",'MAPA DE RIESGOS'!$H522,"C",'MAPA DE RIESGOS'!$AF522),"")</f>
        <v/>
      </c>
      <c r="CI66" s="359" t="str">
        <f>IF(AND('MAPA DE RIESGOS'!$AP523="Alta",'MAPA DE RIESGOS'!$AR523="Catastrófico"),CONCATENATE("R",'MAPA DE RIESGOS'!$H523,"C",'MAPA DE RIESGOS'!$AF523),"")</f>
        <v/>
      </c>
      <c r="CJ66" s="359" t="str">
        <f>IF(AND('MAPA DE RIESGOS'!$AP524="Alta",'MAPA DE RIESGOS'!$AR524="Catastrófico"),CONCATENATE("R",'MAPA DE RIESGOS'!$H524,"C",'MAPA DE RIESGOS'!$AF524),"")</f>
        <v/>
      </c>
      <c r="CK66" s="359" t="str">
        <f>IF(AND('MAPA DE RIESGOS'!$AP525="Alta",'MAPA DE RIESGOS'!$AR525="Catastrófico"),CONCATENATE("R",'MAPA DE RIESGOS'!$H525,"C",'MAPA DE RIESGOS'!$AF525),"")</f>
        <v/>
      </c>
      <c r="CL66" s="359" t="str">
        <f>IF(AND('MAPA DE RIESGOS'!$AP526="Alta",'MAPA DE RIESGOS'!$AR526="Catastrófico"),CONCATENATE("R",'MAPA DE RIESGOS'!$H526,"C",'MAPA DE RIESGOS'!$AF526),"")</f>
        <v/>
      </c>
      <c r="CM66" s="359" t="str">
        <f>IF(AND('MAPA DE RIESGOS'!$AP527="Alta",'MAPA DE RIESGOS'!$AR527="Catastrófico"),CONCATENATE("R",'MAPA DE RIESGOS'!$H527,"C",'MAPA DE RIESGOS'!$AF527),"")</f>
        <v/>
      </c>
      <c r="CN66" s="359" t="str">
        <f>IF(AND('MAPA DE RIESGOS'!$AP528="Alta",'MAPA DE RIESGOS'!$AR528="Catastrófico"),CONCATENATE("R",'MAPA DE RIESGOS'!$H528,"C",'MAPA DE RIESGOS'!$AF528),"")</f>
        <v/>
      </c>
      <c r="CO66" s="359" t="str">
        <f>IF(AND('MAPA DE RIESGOS'!$AP529="Alta",'MAPA DE RIESGOS'!$AR529="Catastrófico"),CONCATENATE("R",'MAPA DE RIESGOS'!$H529,"C",'MAPA DE RIESGOS'!$AF529),"")</f>
        <v/>
      </c>
      <c r="CP66" s="359" t="str">
        <f>IF(AND('MAPA DE RIESGOS'!$AP530="Alta",'MAPA DE RIESGOS'!$AR530="Catastrófico"),CONCATENATE("R",'MAPA DE RIESGOS'!$H530,"C",'MAPA DE RIESGOS'!$AF530),"")</f>
        <v/>
      </c>
      <c r="CQ66" s="359" t="str">
        <f>IF(AND('MAPA DE RIESGOS'!$AP531="Alta",'MAPA DE RIESGOS'!$AR531="Catastrófico"),CONCATENATE("R",'MAPA DE RIESGOS'!$H531,"C",'MAPA DE RIESGOS'!$AF531),"")</f>
        <v/>
      </c>
      <c r="CR66" s="359" t="str">
        <f>IF(AND('MAPA DE RIESGOS'!$AP532="Alta",'MAPA DE RIESGOS'!$AR532="Catastrófico"),CONCATENATE("R",'MAPA DE RIESGOS'!$H532,"C",'MAPA DE RIESGOS'!$AF532),"")</f>
        <v/>
      </c>
      <c r="CS66" s="359" t="str">
        <f>IF(AND('MAPA DE RIESGOS'!$AP533="Alta",'MAPA DE RIESGOS'!$AR533="Catastrófico"),CONCATENATE("R",'MAPA DE RIESGOS'!$H533,"C",'MAPA DE RIESGOS'!$AF533),"")</f>
        <v/>
      </c>
      <c r="CT66" s="359" t="str">
        <f>IF(AND('MAPA DE RIESGOS'!$AP534="Alta",'MAPA DE RIESGOS'!$AR534="Catastrófico"),CONCATENATE("R",'MAPA DE RIESGOS'!$H534,"C",'MAPA DE RIESGOS'!$AF534),"")</f>
        <v/>
      </c>
      <c r="CU66" s="360" t="str">
        <f>IF(AND('MAPA DE RIESGOS'!$AP535="Alta",'MAPA DE RIESGOS'!$AR535="Catastrófico"),CONCATENATE("R",'MAPA DE RIESGOS'!$H535,"C",'MAPA DE RIESGOS'!$AF535),"")</f>
        <v/>
      </c>
      <c r="CV66" s="67"/>
      <c r="CW66" s="765"/>
      <c r="CX66" s="766"/>
      <c r="CY66" s="766"/>
      <c r="CZ66" s="766"/>
      <c r="DA66" s="766"/>
      <c r="DB66" s="767"/>
    </row>
    <row r="67" spans="2:106" ht="32.5" customHeight="1">
      <c r="B67" s="770"/>
      <c r="C67" s="770"/>
      <c r="D67" s="771"/>
      <c r="E67" s="741"/>
      <c r="F67" s="742"/>
      <c r="G67" s="742"/>
      <c r="H67" s="742"/>
      <c r="I67" s="742"/>
      <c r="J67" s="369" t="str">
        <f>IF(AND('MAPA DE RIESGOS'!$AP536="Alta",'MAPA DE RIESGOS'!$AR536="Leve"),CONCATENATE("R",'MAPA DE RIESGOS'!$H536,"C",'MAPA DE RIESGOS'!$AF536),"")</f>
        <v/>
      </c>
      <c r="K67" s="370" t="str">
        <f>IF(AND('MAPA DE RIESGOS'!$AP537="Alta",'MAPA DE RIESGOS'!$AR537="Leve"),CONCATENATE("R",'MAPA DE RIESGOS'!$H537,"C",'MAPA DE RIESGOS'!$AF537),"")</f>
        <v/>
      </c>
      <c r="L67" s="370" t="str">
        <f>IF(AND('MAPA DE RIESGOS'!$AP538="Alta",'MAPA DE RIESGOS'!$AR538="Leve"),CONCATENATE("R",'MAPA DE RIESGOS'!$H538,"C",'MAPA DE RIESGOS'!$AF538),"")</f>
        <v/>
      </c>
      <c r="M67" s="370" t="str">
        <f>IF(AND('MAPA DE RIESGOS'!$AP539="Alta",'MAPA DE RIESGOS'!$AR539="Leve"),CONCATENATE("R",'MAPA DE RIESGOS'!$H539,"C",'MAPA DE RIESGOS'!$AF539),"")</f>
        <v/>
      </c>
      <c r="N67" s="370" t="str">
        <f>IF(AND('MAPA DE RIESGOS'!$AP540="Alta",'MAPA DE RIESGOS'!$AR540="Leve"),CONCATENATE("R",'MAPA DE RIESGOS'!$H540,"C",'MAPA DE RIESGOS'!$AF540),"")</f>
        <v/>
      </c>
      <c r="O67" s="370" t="str">
        <f>IF(AND('MAPA DE RIESGOS'!$AP541="Alta",'MAPA DE RIESGOS'!$AR541="Leve"),CONCATENATE("R",'MAPA DE RIESGOS'!$H541,"C",'MAPA DE RIESGOS'!$AF541),"")</f>
        <v/>
      </c>
      <c r="P67" s="370" t="str">
        <f>IF(AND('MAPA DE RIESGOS'!$AP542="Alta",'MAPA DE RIESGOS'!$AR542="Leve"),CONCATENATE("R",'MAPA DE RIESGOS'!$H542,"C",'MAPA DE RIESGOS'!$AF542),"")</f>
        <v/>
      </c>
      <c r="Q67" s="370" t="str">
        <f>IF(AND('MAPA DE RIESGOS'!$AP543="Alta",'MAPA DE RIESGOS'!$AR543="Leve"),CONCATENATE("R",'MAPA DE RIESGOS'!$H543,"C",'MAPA DE RIESGOS'!$AF543),"")</f>
        <v/>
      </c>
      <c r="R67" s="370" t="str">
        <f>IF(AND('MAPA DE RIESGOS'!$AP544="Alta",'MAPA DE RIESGOS'!$AR544="Leve"),CONCATENATE("R",'MAPA DE RIESGOS'!$H544,"C",'MAPA DE RIESGOS'!$AF544),"")</f>
        <v/>
      </c>
      <c r="S67" s="370" t="str">
        <f>IF(AND('MAPA DE RIESGOS'!$AP545="Alta",'MAPA DE RIESGOS'!$AR545="Leve"),CONCATENATE("R",'MAPA DE RIESGOS'!$H545,"C",'MAPA DE RIESGOS'!$AF545),"")</f>
        <v/>
      </c>
      <c r="T67" s="370" t="str">
        <f>IF(AND('MAPA DE RIESGOS'!$AP546="Alta",'MAPA DE RIESGOS'!$AR546="Leve"),CONCATENATE("R",'MAPA DE RIESGOS'!$H546,"C",'MAPA DE RIESGOS'!$AF546),"")</f>
        <v/>
      </c>
      <c r="U67" s="370" t="str">
        <f>IF(AND('MAPA DE RIESGOS'!$AP547="Alta",'MAPA DE RIESGOS'!$AR547="Leve"),CONCATENATE("R",'MAPA DE RIESGOS'!$H547,"C",'MAPA DE RIESGOS'!$AF547),"")</f>
        <v/>
      </c>
      <c r="V67" s="370" t="str">
        <f>IF(AND('MAPA DE RIESGOS'!$AP548="Alta",'MAPA DE RIESGOS'!$AR548="Leve"),CONCATENATE("R",'MAPA DE RIESGOS'!$H548,"C",'MAPA DE RIESGOS'!$AF548),"")</f>
        <v/>
      </c>
      <c r="W67" s="370" t="str">
        <f>IF(AND('MAPA DE RIESGOS'!$AP549="Alta",'MAPA DE RIESGOS'!$AR549="Leve"),CONCATENATE("R",'MAPA DE RIESGOS'!$H549,"C",'MAPA DE RIESGOS'!$AF549),"")</f>
        <v/>
      </c>
      <c r="X67" s="370" t="str">
        <f>IF(AND('MAPA DE RIESGOS'!$AP550="Alta",'MAPA DE RIESGOS'!$AR550="Leve"),CONCATENATE("R",'MAPA DE RIESGOS'!$H550,"C",'MAPA DE RIESGOS'!$AF550),"")</f>
        <v/>
      </c>
      <c r="Y67" s="370" t="str">
        <f>IF(AND('MAPA DE RIESGOS'!$AP551="Alta",'MAPA DE RIESGOS'!$AR551="Leve"),CONCATENATE("R",'MAPA DE RIESGOS'!$H551,"C",'MAPA DE RIESGOS'!$AF551),"")</f>
        <v/>
      </c>
      <c r="Z67" s="370" t="str">
        <f>IF(AND('MAPA DE RIESGOS'!$AP552="Alta",'MAPA DE RIESGOS'!$AR552="Leve"),CONCATENATE("R",'MAPA DE RIESGOS'!$H552,"C",'MAPA DE RIESGOS'!$AF552),"")</f>
        <v/>
      </c>
      <c r="AA67" s="370" t="str">
        <f>IF(AND('MAPA DE RIESGOS'!$AP553="Alta",'MAPA DE RIESGOS'!$AR553="Leve"),CONCATENATE("R",'MAPA DE RIESGOS'!$H553,"C",'MAPA DE RIESGOS'!$AF553),"")</f>
        <v/>
      </c>
      <c r="AB67" s="369" t="str">
        <f>IF(AND('MAPA DE RIESGOS'!$AP536="Alta",'MAPA DE RIESGOS'!$AR536="Menor"),CONCATENATE("R",'MAPA DE RIESGOS'!$H536,"C",'MAPA DE RIESGOS'!$AF536),"")</f>
        <v/>
      </c>
      <c r="AC67" s="370" t="str">
        <f>IF(AND('MAPA DE RIESGOS'!$AP537="Alta",'MAPA DE RIESGOS'!$AR537="Menor"),CONCATENATE("R",'MAPA DE RIESGOS'!$H537,"C",'MAPA DE RIESGOS'!$AF537),"")</f>
        <v/>
      </c>
      <c r="AD67" s="370" t="str">
        <f>IF(AND('MAPA DE RIESGOS'!$AP538="Alta",'MAPA DE RIESGOS'!$AR538="Menor"),CONCATENATE("R",'MAPA DE RIESGOS'!$H538,"C",'MAPA DE RIESGOS'!$AF538),"")</f>
        <v/>
      </c>
      <c r="AE67" s="370" t="str">
        <f>IF(AND('MAPA DE RIESGOS'!$AP539="Alta",'MAPA DE RIESGOS'!$AR539="Menor"),CONCATENATE("R",'MAPA DE RIESGOS'!$H539,"C",'MAPA DE RIESGOS'!$AF539),"")</f>
        <v/>
      </c>
      <c r="AF67" s="370" t="str">
        <f>IF(AND('MAPA DE RIESGOS'!$AP540="Alta",'MAPA DE RIESGOS'!$AR540="Menor"),CONCATENATE("R",'MAPA DE RIESGOS'!$H540,"C",'MAPA DE RIESGOS'!$AF540),"")</f>
        <v/>
      </c>
      <c r="AG67" s="370" t="str">
        <f>IF(AND('MAPA DE RIESGOS'!$AP541="Alta",'MAPA DE RIESGOS'!$AR541="Menor"),CONCATENATE("R",'MAPA DE RIESGOS'!$H541,"C",'MAPA DE RIESGOS'!$AF541),"")</f>
        <v/>
      </c>
      <c r="AH67" s="370" t="str">
        <f>IF(AND('MAPA DE RIESGOS'!$AP542="Alta",'MAPA DE RIESGOS'!$AR542="Menor"),CONCATENATE("R",'MAPA DE RIESGOS'!$H542,"C",'MAPA DE RIESGOS'!$AF542),"")</f>
        <v/>
      </c>
      <c r="AI67" s="370" t="str">
        <f>IF(AND('MAPA DE RIESGOS'!$AP543="Alta",'MAPA DE RIESGOS'!$AR543="Menor"),CONCATENATE("R",'MAPA DE RIESGOS'!$H543,"C",'MAPA DE RIESGOS'!$AF543),"")</f>
        <v/>
      </c>
      <c r="AJ67" s="370" t="str">
        <f>IF(AND('MAPA DE RIESGOS'!$AP544="Alta",'MAPA DE RIESGOS'!$AR544="Menor"),CONCATENATE("R",'MAPA DE RIESGOS'!$H544,"C",'MAPA DE RIESGOS'!$AF544),"")</f>
        <v/>
      </c>
      <c r="AK67" s="370" t="str">
        <f>IF(AND('MAPA DE RIESGOS'!$AP545="Alta",'MAPA DE RIESGOS'!$AR545="Menor"),CONCATENATE("R",'MAPA DE RIESGOS'!$H545,"C",'MAPA DE RIESGOS'!$AF545),"")</f>
        <v/>
      </c>
      <c r="AL67" s="370" t="str">
        <f>IF(AND('MAPA DE RIESGOS'!$AP546="Alta",'MAPA DE RIESGOS'!$AR546="Menor"),CONCATENATE("R",'MAPA DE RIESGOS'!$H546,"C",'MAPA DE RIESGOS'!$AF546),"")</f>
        <v/>
      </c>
      <c r="AM67" s="370" t="str">
        <f>IF(AND('MAPA DE RIESGOS'!$AP547="Alta",'MAPA DE RIESGOS'!$AR547="Menor"),CONCATENATE("R",'MAPA DE RIESGOS'!$H547,"C",'MAPA DE RIESGOS'!$AF547),"")</f>
        <v/>
      </c>
      <c r="AN67" s="370" t="str">
        <f>IF(AND('MAPA DE RIESGOS'!$AP548="Alta",'MAPA DE RIESGOS'!$AR548="Menor"),CONCATENATE("R",'MAPA DE RIESGOS'!$H548,"C",'MAPA DE RIESGOS'!$AF548),"")</f>
        <v/>
      </c>
      <c r="AO67" s="370" t="str">
        <f>IF(AND('MAPA DE RIESGOS'!$AP549="Alta",'MAPA DE RIESGOS'!$AR549="Menor"),CONCATENATE("R",'MAPA DE RIESGOS'!$H549,"C",'MAPA DE RIESGOS'!$AF549),"")</f>
        <v/>
      </c>
      <c r="AP67" s="370" t="str">
        <f>IF(AND('MAPA DE RIESGOS'!$AP550="Alta",'MAPA DE RIESGOS'!$AR550="Menor"),CONCATENATE("R",'MAPA DE RIESGOS'!$H550,"C",'MAPA DE RIESGOS'!$AF550),"")</f>
        <v/>
      </c>
      <c r="AQ67" s="370" t="str">
        <f>IF(AND('MAPA DE RIESGOS'!$AP551="Alta",'MAPA DE RIESGOS'!$AR551="Menor"),CONCATENATE("R",'MAPA DE RIESGOS'!$H551,"C",'MAPA DE RIESGOS'!$AF551),"")</f>
        <v/>
      </c>
      <c r="AR67" s="370" t="str">
        <f>IF(AND('MAPA DE RIESGOS'!$AP552="Alta",'MAPA DE RIESGOS'!$AR552="Menor"),CONCATENATE("R",'MAPA DE RIESGOS'!$H552,"C",'MAPA DE RIESGOS'!$AF552),"")</f>
        <v/>
      </c>
      <c r="AS67" s="371" t="str">
        <f>IF(AND('MAPA DE RIESGOS'!$AP553="Alta",'MAPA DE RIESGOS'!$AR553="Menor"),CONCATENATE("R",'MAPA DE RIESGOS'!$H553,"C",'MAPA DE RIESGOS'!$AF553),"")</f>
        <v/>
      </c>
      <c r="AT67" s="357" t="str">
        <f>IF(AND('MAPA DE RIESGOS'!$AP536="Alta",'MAPA DE RIESGOS'!$AR536="Moderado"),CONCATENATE("R",'MAPA DE RIESGOS'!$H536,"C",'MAPA DE RIESGOS'!$AF536),"")</f>
        <v/>
      </c>
      <c r="AU67" s="357" t="str">
        <f>IF(AND('MAPA DE RIESGOS'!$AP537="Alta",'MAPA DE RIESGOS'!$AR537="Moderado"),CONCATENATE("R",'MAPA DE RIESGOS'!$H537,"C",'MAPA DE RIESGOS'!$AF537),"")</f>
        <v/>
      </c>
      <c r="AV67" s="357" t="str">
        <f>IF(AND('MAPA DE RIESGOS'!$AP538="Alta",'MAPA DE RIESGOS'!$AR538="Moderado"),CONCATENATE("R",'MAPA DE RIESGOS'!$H538,"C",'MAPA DE RIESGOS'!$AF538),"")</f>
        <v/>
      </c>
      <c r="AW67" s="357" t="str">
        <f>IF(AND('MAPA DE RIESGOS'!$AP539="Alta",'MAPA DE RIESGOS'!$AR539="Moderado"),CONCATENATE("R",'MAPA DE RIESGOS'!$H539,"C",'MAPA DE RIESGOS'!$AF539),"")</f>
        <v/>
      </c>
      <c r="AX67" s="357" t="str">
        <f>IF(AND('MAPA DE RIESGOS'!$AP540="Alta",'MAPA DE RIESGOS'!$AR540="Moderado"),CONCATENATE("R",'MAPA DE RIESGOS'!$H540,"C",'MAPA DE RIESGOS'!$AF540),"")</f>
        <v/>
      </c>
      <c r="AY67" s="357" t="str">
        <f>IF(AND('MAPA DE RIESGOS'!$AP541="Alta",'MAPA DE RIESGOS'!$AR541="Moderado"),CONCATENATE("R",'MAPA DE RIESGOS'!$H541,"C",'MAPA DE RIESGOS'!$AF541),"")</f>
        <v/>
      </c>
      <c r="AZ67" s="357" t="str">
        <f>IF(AND('MAPA DE RIESGOS'!$AP542="Alta",'MAPA DE RIESGOS'!$AR542="Moderado"),CONCATENATE("R",'MAPA DE RIESGOS'!$H542,"C",'MAPA DE RIESGOS'!$AF542),"")</f>
        <v/>
      </c>
      <c r="BA67" s="357" t="str">
        <f>IF(AND('MAPA DE RIESGOS'!$AP543="Alta",'MAPA DE RIESGOS'!$AR543="Moderado"),CONCATENATE("R",'MAPA DE RIESGOS'!$H543,"C",'MAPA DE RIESGOS'!$AF543),"")</f>
        <v/>
      </c>
      <c r="BB67" s="357" t="str">
        <f>IF(AND('MAPA DE RIESGOS'!$AP544="Alta",'MAPA DE RIESGOS'!$AR544="Moderado"),CONCATENATE("R",'MAPA DE RIESGOS'!$H544,"C",'MAPA DE RIESGOS'!$AF544),"")</f>
        <v/>
      </c>
      <c r="BC67" s="357" t="str">
        <f>IF(AND('MAPA DE RIESGOS'!$AP545="Alta",'MAPA DE RIESGOS'!$AR545="Moderado"),CONCATENATE("R",'MAPA DE RIESGOS'!$H545,"C",'MAPA DE RIESGOS'!$AF545),"")</f>
        <v/>
      </c>
      <c r="BD67" s="357" t="str">
        <f>IF(AND('MAPA DE RIESGOS'!$AP546="Alta",'MAPA DE RIESGOS'!$AR546="Moderado"),CONCATENATE("R",'MAPA DE RIESGOS'!$H546,"C",'MAPA DE RIESGOS'!$AF546),"")</f>
        <v/>
      </c>
      <c r="BE67" s="357" t="str">
        <f>IF(AND('MAPA DE RIESGOS'!$AP547="Alta",'MAPA DE RIESGOS'!$AR547="Moderado"),CONCATENATE("R",'MAPA DE RIESGOS'!$H547,"C",'MAPA DE RIESGOS'!$AF547),"")</f>
        <v/>
      </c>
      <c r="BF67" s="357" t="str">
        <f>IF(AND('MAPA DE RIESGOS'!$AP548="Alta",'MAPA DE RIESGOS'!$AR548="Moderado"),CONCATENATE("R",'MAPA DE RIESGOS'!$H548,"C",'MAPA DE RIESGOS'!$AF548),"")</f>
        <v/>
      </c>
      <c r="BG67" s="357" t="str">
        <f>IF(AND('MAPA DE RIESGOS'!$AP549="Alta",'MAPA DE RIESGOS'!$AR549="Moderado"),CONCATENATE("R",'MAPA DE RIESGOS'!$H549,"C",'MAPA DE RIESGOS'!$AF549),"")</f>
        <v/>
      </c>
      <c r="BH67" s="357" t="str">
        <f>IF(AND('MAPA DE RIESGOS'!$AP550="Alta",'MAPA DE RIESGOS'!$AR550="Moderado"),CONCATENATE("R",'MAPA DE RIESGOS'!$H550,"C",'MAPA DE RIESGOS'!$AF550),"")</f>
        <v/>
      </c>
      <c r="BI67" s="357" t="str">
        <f>IF(AND('MAPA DE RIESGOS'!$AP551="Alta",'MAPA DE RIESGOS'!$AR551="Moderado"),CONCATENATE("R",'MAPA DE RIESGOS'!$H551,"C",'MAPA DE RIESGOS'!$AF551),"")</f>
        <v/>
      </c>
      <c r="BJ67" s="357" t="str">
        <f>IF(AND('MAPA DE RIESGOS'!$AP552="Alta",'MAPA DE RIESGOS'!$AR552="Moderado"),CONCATENATE("R",'MAPA DE RIESGOS'!$H552,"C",'MAPA DE RIESGOS'!$AF552),"")</f>
        <v/>
      </c>
      <c r="BK67" s="358" t="str">
        <f>IF(AND('MAPA DE RIESGOS'!$AP553="Alta",'MAPA DE RIESGOS'!$AR553="Moderado"),CONCATENATE("R",'MAPA DE RIESGOS'!$H553,"C",'MAPA DE RIESGOS'!$AF553),"")</f>
        <v/>
      </c>
      <c r="BL67" s="357" t="str">
        <f>IF(AND('MAPA DE RIESGOS'!$AP536="Alta",'MAPA DE RIESGOS'!$AR536="Mayor"),CONCATENATE("R",'MAPA DE RIESGOS'!$H536,"C",'MAPA DE RIESGOS'!$AF536),"")</f>
        <v/>
      </c>
      <c r="BM67" s="357" t="str">
        <f>IF(AND('MAPA DE RIESGOS'!$AP537="Alta",'MAPA DE RIESGOS'!$AR537="Mayor"),CONCATENATE("R",'MAPA DE RIESGOS'!$H537,"C",'MAPA DE RIESGOS'!$AF537),"")</f>
        <v/>
      </c>
      <c r="BN67" s="357" t="str">
        <f>IF(AND('MAPA DE RIESGOS'!$AP538="Alta",'MAPA DE RIESGOS'!$AR538="Mayor"),CONCATENATE("R",'MAPA DE RIESGOS'!$H538,"C",'MAPA DE RIESGOS'!$AF538),"")</f>
        <v/>
      </c>
      <c r="BO67" s="357" t="str">
        <f>IF(AND('MAPA DE RIESGOS'!$AP539="Alta",'MAPA DE RIESGOS'!$AR539="Mayor"),CONCATENATE("R",'MAPA DE RIESGOS'!$H539,"C",'MAPA DE RIESGOS'!$AF539),"")</f>
        <v/>
      </c>
      <c r="BP67" s="357" t="str">
        <f>IF(AND('MAPA DE RIESGOS'!$AP540="Alta",'MAPA DE RIESGOS'!$AR540="Mayor"),CONCATENATE("R",'MAPA DE RIESGOS'!$H540,"C",'MAPA DE RIESGOS'!$AF540),"")</f>
        <v/>
      </c>
      <c r="BQ67" s="357" t="str">
        <f>IF(AND('MAPA DE RIESGOS'!$AP541="Alta",'MAPA DE RIESGOS'!$AR541="Mayor"),CONCATENATE("R",'MAPA DE RIESGOS'!$H541,"C",'MAPA DE RIESGOS'!$AF541),"")</f>
        <v/>
      </c>
      <c r="BR67" s="357" t="str">
        <f>IF(AND('MAPA DE RIESGOS'!$AP542="Alta",'MAPA DE RIESGOS'!$AR542="Mayor"),CONCATENATE("R",'MAPA DE RIESGOS'!$H542,"C",'MAPA DE RIESGOS'!$AF542),"")</f>
        <v/>
      </c>
      <c r="BS67" s="357" t="str">
        <f>IF(AND('MAPA DE RIESGOS'!$AP543="Alta",'MAPA DE RIESGOS'!$AR543="Mayor"),CONCATENATE("R",'MAPA DE RIESGOS'!$H543,"C",'MAPA DE RIESGOS'!$AF543),"")</f>
        <v/>
      </c>
      <c r="BT67" s="357" t="str">
        <f>IF(AND('MAPA DE RIESGOS'!$AP544="Alta",'MAPA DE RIESGOS'!$AR544="Mayor"),CONCATENATE("R",'MAPA DE RIESGOS'!$H544,"C",'MAPA DE RIESGOS'!$AF544),"")</f>
        <v/>
      </c>
      <c r="BU67" s="357" t="str">
        <f>IF(AND('MAPA DE RIESGOS'!$AP545="Alta",'MAPA DE RIESGOS'!$AR545="Mayor"),CONCATENATE("R",'MAPA DE RIESGOS'!$H545,"C",'MAPA DE RIESGOS'!$AF545),"")</f>
        <v/>
      </c>
      <c r="BV67" s="357" t="str">
        <f>IF(AND('MAPA DE RIESGOS'!$AP546="Alta",'MAPA DE RIESGOS'!$AR546="Mayor"),CONCATENATE("R",'MAPA DE RIESGOS'!$H546,"C",'MAPA DE RIESGOS'!$AF546),"")</f>
        <v/>
      </c>
      <c r="BW67" s="357" t="str">
        <f>IF(AND('MAPA DE RIESGOS'!$AP547="Alta",'MAPA DE RIESGOS'!$AR547="Mayor"),CONCATENATE("R",'MAPA DE RIESGOS'!$H547,"C",'MAPA DE RIESGOS'!$AF547),"")</f>
        <v/>
      </c>
      <c r="BX67" s="357" t="str">
        <f>IF(AND('MAPA DE RIESGOS'!$AP548="Alta",'MAPA DE RIESGOS'!$AR548="Mayor"),CONCATENATE("R",'MAPA DE RIESGOS'!$H548,"C",'MAPA DE RIESGOS'!$AF548),"")</f>
        <v/>
      </c>
      <c r="BY67" s="357" t="str">
        <f>IF(AND('MAPA DE RIESGOS'!$AP549="Alta",'MAPA DE RIESGOS'!$AR549="Mayor"),CONCATENATE("R",'MAPA DE RIESGOS'!$H549,"C",'MAPA DE RIESGOS'!$AF549),"")</f>
        <v/>
      </c>
      <c r="BZ67" s="357" t="str">
        <f>IF(AND('MAPA DE RIESGOS'!$AP550="Alta",'MAPA DE RIESGOS'!$AR550="Mayor"),CONCATENATE("R",'MAPA DE RIESGOS'!$H550,"C",'MAPA DE RIESGOS'!$AF550),"")</f>
        <v/>
      </c>
      <c r="CA67" s="357" t="str">
        <f>IF(AND('MAPA DE RIESGOS'!$AP551="Alta",'MAPA DE RIESGOS'!$AR551="Mayor"),CONCATENATE("R",'MAPA DE RIESGOS'!$H551,"C",'MAPA DE RIESGOS'!$AF551),"")</f>
        <v/>
      </c>
      <c r="CB67" s="357" t="str">
        <f>IF(AND('MAPA DE RIESGOS'!$AP552="Alta",'MAPA DE RIESGOS'!$AR552="Mayor"),CONCATENATE("R",'MAPA DE RIESGOS'!$H552,"C",'MAPA DE RIESGOS'!$AF552),"")</f>
        <v/>
      </c>
      <c r="CC67" s="358" t="str">
        <f>IF(AND('MAPA DE RIESGOS'!$AP553="Alta",'MAPA DE RIESGOS'!$AR553="Mayor"),CONCATENATE("R",'MAPA DE RIESGOS'!$H553,"C",'MAPA DE RIESGOS'!$AF553),"")</f>
        <v/>
      </c>
      <c r="CD67" s="359" t="str">
        <f>IF(AND('MAPA DE RIESGOS'!$AP536="Alta",'MAPA DE RIESGOS'!$AR536="Catastrófico"),CONCATENATE("R",'MAPA DE RIESGOS'!$H536,"C",'MAPA DE RIESGOS'!$AF536),"")</f>
        <v/>
      </c>
      <c r="CE67" s="359" t="str">
        <f>IF(AND('MAPA DE RIESGOS'!$AP537="Alta",'MAPA DE RIESGOS'!$AR537="Catastrófico"),CONCATENATE("R",'MAPA DE RIESGOS'!$H537,"C",'MAPA DE RIESGOS'!$AF537),"")</f>
        <v/>
      </c>
      <c r="CF67" s="359" t="str">
        <f>IF(AND('MAPA DE RIESGOS'!$AP538="Alta",'MAPA DE RIESGOS'!$AR538="Catastrófico"),CONCATENATE("R",'MAPA DE RIESGOS'!$H538,"C",'MAPA DE RIESGOS'!$AF538),"")</f>
        <v/>
      </c>
      <c r="CG67" s="359" t="str">
        <f>IF(AND('MAPA DE RIESGOS'!$AP539="Alta",'MAPA DE RIESGOS'!$AR539="Catastrófico"),CONCATENATE("R",'MAPA DE RIESGOS'!$H539,"C",'MAPA DE RIESGOS'!$AF539),"")</f>
        <v/>
      </c>
      <c r="CH67" s="359" t="str">
        <f>IF(AND('MAPA DE RIESGOS'!$AP540="Alta",'MAPA DE RIESGOS'!$AR540="Catastrófico"),CONCATENATE("R",'MAPA DE RIESGOS'!$H540,"C",'MAPA DE RIESGOS'!$AF540),"")</f>
        <v/>
      </c>
      <c r="CI67" s="359" t="str">
        <f>IF(AND('MAPA DE RIESGOS'!$AP541="Alta",'MAPA DE RIESGOS'!$AR541="Catastrófico"),CONCATENATE("R",'MAPA DE RIESGOS'!$H541,"C",'MAPA DE RIESGOS'!$AF541),"")</f>
        <v/>
      </c>
      <c r="CJ67" s="359" t="str">
        <f>IF(AND('MAPA DE RIESGOS'!$AP542="Alta",'MAPA DE RIESGOS'!$AR542="Catastrófico"),CONCATENATE("R",'MAPA DE RIESGOS'!$H542,"C",'MAPA DE RIESGOS'!$AF542),"")</f>
        <v/>
      </c>
      <c r="CK67" s="359" t="str">
        <f>IF(AND('MAPA DE RIESGOS'!$AP543="Alta",'MAPA DE RIESGOS'!$AR543="Catastrófico"),CONCATENATE("R",'MAPA DE RIESGOS'!$H543,"C",'MAPA DE RIESGOS'!$AF543),"")</f>
        <v/>
      </c>
      <c r="CL67" s="359" t="str">
        <f>IF(AND('MAPA DE RIESGOS'!$AP544="Alta",'MAPA DE RIESGOS'!$AR544="Catastrófico"),CONCATENATE("R",'MAPA DE RIESGOS'!$H544,"C",'MAPA DE RIESGOS'!$AF544),"")</f>
        <v/>
      </c>
      <c r="CM67" s="359" t="str">
        <f>IF(AND('MAPA DE RIESGOS'!$AP545="Alta",'MAPA DE RIESGOS'!$AR545="Catastrófico"),CONCATENATE("R",'MAPA DE RIESGOS'!$H545,"C",'MAPA DE RIESGOS'!$AF545),"")</f>
        <v/>
      </c>
      <c r="CN67" s="359" t="str">
        <f>IF(AND('MAPA DE RIESGOS'!$AP546="Alta",'MAPA DE RIESGOS'!$AR546="Catastrófico"),CONCATENATE("R",'MAPA DE RIESGOS'!$H546,"C",'MAPA DE RIESGOS'!$AF546),"")</f>
        <v/>
      </c>
      <c r="CO67" s="359" t="str">
        <f>IF(AND('MAPA DE RIESGOS'!$AP547="Alta",'MAPA DE RIESGOS'!$AR547="Catastrófico"),CONCATENATE("R",'MAPA DE RIESGOS'!$H547,"C",'MAPA DE RIESGOS'!$AF547),"")</f>
        <v/>
      </c>
      <c r="CP67" s="359" t="str">
        <f>IF(AND('MAPA DE RIESGOS'!$AP548="Alta",'MAPA DE RIESGOS'!$AR548="Catastrófico"),CONCATENATE("R",'MAPA DE RIESGOS'!$H548,"C",'MAPA DE RIESGOS'!$AF548),"")</f>
        <v/>
      </c>
      <c r="CQ67" s="359" t="str">
        <f>IF(AND('MAPA DE RIESGOS'!$AP549="Alta",'MAPA DE RIESGOS'!$AR549="Catastrófico"),CONCATENATE("R",'MAPA DE RIESGOS'!$H549,"C",'MAPA DE RIESGOS'!$AF549),"")</f>
        <v/>
      </c>
      <c r="CR67" s="359" t="str">
        <f>IF(AND('MAPA DE RIESGOS'!$AP550="Alta",'MAPA DE RIESGOS'!$AR550="Catastrófico"),CONCATENATE("R",'MAPA DE RIESGOS'!$H550,"C",'MAPA DE RIESGOS'!$AF550),"")</f>
        <v/>
      </c>
      <c r="CS67" s="359" t="str">
        <f>IF(AND('MAPA DE RIESGOS'!$AP551="Alta",'MAPA DE RIESGOS'!$AR551="Catastrófico"),CONCATENATE("R",'MAPA DE RIESGOS'!$H551,"C",'MAPA DE RIESGOS'!$AF551),"")</f>
        <v/>
      </c>
      <c r="CT67" s="359" t="str">
        <f>IF(AND('MAPA DE RIESGOS'!$AP552="Alta",'MAPA DE RIESGOS'!$AR552="Catastrófico"),CONCATENATE("R",'MAPA DE RIESGOS'!$H552,"C",'MAPA DE RIESGOS'!$AF552),"")</f>
        <v/>
      </c>
      <c r="CU67" s="360" t="str">
        <f>IF(AND('MAPA DE RIESGOS'!$AP553="Alta",'MAPA DE RIESGOS'!$AR553="Catastrófico"),CONCATENATE("R",'MAPA DE RIESGOS'!$H553,"C",'MAPA DE RIESGOS'!$AF553),"")</f>
        <v/>
      </c>
      <c r="CV67" s="67"/>
      <c r="CW67" s="765"/>
      <c r="CX67" s="766"/>
      <c r="CY67" s="766"/>
      <c r="CZ67" s="766"/>
      <c r="DA67" s="766"/>
      <c r="DB67" s="767"/>
    </row>
    <row r="68" spans="2:106" ht="32.5" customHeight="1">
      <c r="B68" s="770"/>
      <c r="C68" s="770"/>
      <c r="D68" s="771"/>
      <c r="E68" s="741"/>
      <c r="F68" s="742"/>
      <c r="G68" s="742"/>
      <c r="H68" s="742"/>
      <c r="I68" s="742"/>
      <c r="J68" s="369" t="str">
        <f>IF(AND('MAPA DE RIESGOS'!$AP554="Alta",'MAPA DE RIESGOS'!$AR554="Leve"),CONCATENATE("R",'MAPA DE RIESGOS'!$H554,"C",'MAPA DE RIESGOS'!$AF554),"")</f>
        <v/>
      </c>
      <c r="K68" s="370" t="str">
        <f>IF(AND('MAPA DE RIESGOS'!$AP555="Alta",'MAPA DE RIESGOS'!$AR555="Leve"),CONCATENATE("R",'MAPA DE RIESGOS'!$H555,"C",'MAPA DE RIESGOS'!$AF555),"")</f>
        <v/>
      </c>
      <c r="L68" s="370" t="str">
        <f>IF(AND('MAPA DE RIESGOS'!$AP556="Alta",'MAPA DE RIESGOS'!$AR556="Leve"),CONCATENATE("R",'MAPA DE RIESGOS'!$H556,"C",'MAPA DE RIESGOS'!$AF556),"")</f>
        <v/>
      </c>
      <c r="M68" s="370" t="str">
        <f>IF(AND('MAPA DE RIESGOS'!$AP557="Alta",'MAPA DE RIESGOS'!$AR557="Leve"),CONCATENATE("R",'MAPA DE RIESGOS'!$H557,"C",'MAPA DE RIESGOS'!$AF557),"")</f>
        <v/>
      </c>
      <c r="N68" s="370" t="str">
        <f>IF(AND('MAPA DE RIESGOS'!$AP558="Alta",'MAPA DE RIESGOS'!$AR558="Leve"),CONCATENATE("R",'MAPA DE RIESGOS'!$H558,"C",'MAPA DE RIESGOS'!$AF558),"")</f>
        <v/>
      </c>
      <c r="O68" s="370" t="str">
        <f>IF(AND('MAPA DE RIESGOS'!$AP559="Alta",'MAPA DE RIESGOS'!$AR559="Leve"),CONCATENATE("R",'MAPA DE RIESGOS'!$H559,"C",'MAPA DE RIESGOS'!$AF559),"")</f>
        <v/>
      </c>
      <c r="P68" s="370" t="str">
        <f>IF(AND('MAPA DE RIESGOS'!$AP560="Alta",'MAPA DE RIESGOS'!$AR560="Leve"),CONCATENATE("R",'MAPA DE RIESGOS'!$H560,"C",'MAPA DE RIESGOS'!$AF560),"")</f>
        <v/>
      </c>
      <c r="Q68" s="370" t="str">
        <f>IF(AND('MAPA DE RIESGOS'!$AP561="Alta",'MAPA DE RIESGOS'!$AR561="Leve"),CONCATENATE("R",'MAPA DE RIESGOS'!$H561,"C",'MAPA DE RIESGOS'!$AF561),"")</f>
        <v/>
      </c>
      <c r="R68" s="370" t="str">
        <f>IF(AND('MAPA DE RIESGOS'!$AP562="Alta",'MAPA DE RIESGOS'!$AR562="Leve"),CONCATENATE("R",'MAPA DE RIESGOS'!$H562,"C",'MAPA DE RIESGOS'!$AF562),"")</f>
        <v/>
      </c>
      <c r="S68" s="370" t="str">
        <f>IF(AND('MAPA DE RIESGOS'!$AP563="Alta",'MAPA DE RIESGOS'!$AR563="Leve"),CONCATENATE("R",'MAPA DE RIESGOS'!$H563,"C",'MAPA DE RIESGOS'!$AF563),"")</f>
        <v/>
      </c>
      <c r="T68" s="370" t="str">
        <f>IF(AND('MAPA DE RIESGOS'!$AP564="Alta",'MAPA DE RIESGOS'!$AR564="Leve"),CONCATENATE("R",'MAPA DE RIESGOS'!$H564,"C",'MAPA DE RIESGOS'!$AF564),"")</f>
        <v/>
      </c>
      <c r="U68" s="370" t="str">
        <f>IF(AND('MAPA DE RIESGOS'!$AP565="Alta",'MAPA DE RIESGOS'!$AR565="Leve"),CONCATENATE("R",'MAPA DE RIESGOS'!$H565,"C",'MAPA DE RIESGOS'!$AF565),"")</f>
        <v/>
      </c>
      <c r="V68" s="370" t="str">
        <f>IF(AND('MAPA DE RIESGOS'!$AP566="Alta",'MAPA DE RIESGOS'!$AR566="Leve"),CONCATENATE("R",'MAPA DE RIESGOS'!$H566,"C",'MAPA DE RIESGOS'!$AF566),"")</f>
        <v/>
      </c>
      <c r="W68" s="370" t="str">
        <f>IF(AND('MAPA DE RIESGOS'!$AP567="Alta",'MAPA DE RIESGOS'!$AR567="Leve"),CONCATENATE("R",'MAPA DE RIESGOS'!$H567,"C",'MAPA DE RIESGOS'!$AF567),"")</f>
        <v/>
      </c>
      <c r="X68" s="370" t="str">
        <f>IF(AND('MAPA DE RIESGOS'!$AP568="Alta",'MAPA DE RIESGOS'!$AR568="Leve"),CONCATENATE("R",'MAPA DE RIESGOS'!$H568,"C",'MAPA DE RIESGOS'!$AF568),"")</f>
        <v/>
      </c>
      <c r="Y68" s="370" t="str">
        <f>IF(AND('MAPA DE RIESGOS'!$AP569="Alta",'MAPA DE RIESGOS'!$AR569="Leve"),CONCATENATE("R",'MAPA DE RIESGOS'!$H569,"C",'MAPA DE RIESGOS'!$AF569),"")</f>
        <v/>
      </c>
      <c r="Z68" s="370" t="str">
        <f>IF(AND('MAPA DE RIESGOS'!$AP570="Alta",'MAPA DE RIESGOS'!$AR570="Leve"),CONCATENATE("R",'MAPA DE RIESGOS'!$H570,"C",'MAPA DE RIESGOS'!$AF570),"")</f>
        <v/>
      </c>
      <c r="AA68" s="370" t="str">
        <f>IF(AND('MAPA DE RIESGOS'!$AP571="Alta",'MAPA DE RIESGOS'!$AR571="Leve"),CONCATENATE("R",'MAPA DE RIESGOS'!$H571,"C",'MAPA DE RIESGOS'!$AF571),"")</f>
        <v/>
      </c>
      <c r="AB68" s="369" t="str">
        <f>IF(AND('MAPA DE RIESGOS'!$AP554="Alta",'MAPA DE RIESGOS'!$AR554="Menor"),CONCATENATE("R",'MAPA DE RIESGOS'!$H554,"C",'MAPA DE RIESGOS'!$AF554),"")</f>
        <v/>
      </c>
      <c r="AC68" s="370" t="str">
        <f>IF(AND('MAPA DE RIESGOS'!$AP555="Alta",'MAPA DE RIESGOS'!$AR555="Menor"),CONCATENATE("R",'MAPA DE RIESGOS'!$H555,"C",'MAPA DE RIESGOS'!$AF555),"")</f>
        <v/>
      </c>
      <c r="AD68" s="370" t="str">
        <f>IF(AND('MAPA DE RIESGOS'!$AP556="Alta",'MAPA DE RIESGOS'!$AR556="Menor"),CONCATENATE("R",'MAPA DE RIESGOS'!$H556,"C",'MAPA DE RIESGOS'!$AF556),"")</f>
        <v/>
      </c>
      <c r="AE68" s="370" t="str">
        <f>IF(AND('MAPA DE RIESGOS'!$AP557="Alta",'MAPA DE RIESGOS'!$AR557="Menor"),CONCATENATE("R",'MAPA DE RIESGOS'!$H557,"C",'MAPA DE RIESGOS'!$AF557),"")</f>
        <v/>
      </c>
      <c r="AF68" s="370" t="str">
        <f>IF(AND('MAPA DE RIESGOS'!$AP558="Alta",'MAPA DE RIESGOS'!$AR558="Menor"),CONCATENATE("R",'MAPA DE RIESGOS'!$H558,"C",'MAPA DE RIESGOS'!$AF558),"")</f>
        <v/>
      </c>
      <c r="AG68" s="370" t="str">
        <f>IF(AND('MAPA DE RIESGOS'!$AP559="Alta",'MAPA DE RIESGOS'!$AR559="Menor"),CONCATENATE("R",'MAPA DE RIESGOS'!$H559,"C",'MAPA DE RIESGOS'!$AF559),"")</f>
        <v/>
      </c>
      <c r="AH68" s="370" t="str">
        <f>IF(AND('MAPA DE RIESGOS'!$AP560="Alta",'MAPA DE RIESGOS'!$AR560="Menor"),CONCATENATE("R",'MAPA DE RIESGOS'!$H560,"C",'MAPA DE RIESGOS'!$AF560),"")</f>
        <v/>
      </c>
      <c r="AI68" s="370" t="str">
        <f>IF(AND('MAPA DE RIESGOS'!$AP561="Alta",'MAPA DE RIESGOS'!$AR561="Menor"),CONCATENATE("R",'MAPA DE RIESGOS'!$H561,"C",'MAPA DE RIESGOS'!$AF561),"")</f>
        <v/>
      </c>
      <c r="AJ68" s="370" t="str">
        <f>IF(AND('MAPA DE RIESGOS'!$AP562="Alta",'MAPA DE RIESGOS'!$AR562="Menor"),CONCATENATE("R",'MAPA DE RIESGOS'!$H562,"C",'MAPA DE RIESGOS'!$AF562),"")</f>
        <v/>
      </c>
      <c r="AK68" s="370" t="str">
        <f>IF(AND('MAPA DE RIESGOS'!$AP563="Alta",'MAPA DE RIESGOS'!$AR563="Menor"),CONCATENATE("R",'MAPA DE RIESGOS'!$H563,"C",'MAPA DE RIESGOS'!$AF563),"")</f>
        <v/>
      </c>
      <c r="AL68" s="370" t="str">
        <f>IF(AND('MAPA DE RIESGOS'!$AP564="Alta",'MAPA DE RIESGOS'!$AR564="Menor"),CONCATENATE("R",'MAPA DE RIESGOS'!$H564,"C",'MAPA DE RIESGOS'!$AF564),"")</f>
        <v/>
      </c>
      <c r="AM68" s="370" t="str">
        <f>IF(AND('MAPA DE RIESGOS'!$AP565="Alta",'MAPA DE RIESGOS'!$AR565="Menor"),CONCATENATE("R",'MAPA DE RIESGOS'!$H565,"C",'MAPA DE RIESGOS'!$AF565),"")</f>
        <v/>
      </c>
      <c r="AN68" s="370" t="str">
        <f>IF(AND('MAPA DE RIESGOS'!$AP566="Alta",'MAPA DE RIESGOS'!$AR566="Menor"),CONCATENATE("R",'MAPA DE RIESGOS'!$H566,"C",'MAPA DE RIESGOS'!$AF566),"")</f>
        <v/>
      </c>
      <c r="AO68" s="370" t="str">
        <f>IF(AND('MAPA DE RIESGOS'!$AP567="Alta",'MAPA DE RIESGOS'!$AR567="Menor"),CONCATENATE("R",'MAPA DE RIESGOS'!$H567,"C",'MAPA DE RIESGOS'!$AF567),"")</f>
        <v/>
      </c>
      <c r="AP68" s="370" t="str">
        <f>IF(AND('MAPA DE RIESGOS'!$AP568="Alta",'MAPA DE RIESGOS'!$AR568="Menor"),CONCATENATE("R",'MAPA DE RIESGOS'!$H568,"C",'MAPA DE RIESGOS'!$AF568),"")</f>
        <v/>
      </c>
      <c r="AQ68" s="370" t="str">
        <f>IF(AND('MAPA DE RIESGOS'!$AP569="Alta",'MAPA DE RIESGOS'!$AR569="Menor"),CONCATENATE("R",'MAPA DE RIESGOS'!$H569,"C",'MAPA DE RIESGOS'!$AF569),"")</f>
        <v/>
      </c>
      <c r="AR68" s="370" t="str">
        <f>IF(AND('MAPA DE RIESGOS'!$AP570="Alta",'MAPA DE RIESGOS'!$AR570="Menor"),CONCATENATE("R",'MAPA DE RIESGOS'!$H570,"C",'MAPA DE RIESGOS'!$AF570),"")</f>
        <v/>
      </c>
      <c r="AS68" s="371" t="str">
        <f>IF(AND('MAPA DE RIESGOS'!$AP571="Alta",'MAPA DE RIESGOS'!$AR571="Menor"),CONCATENATE("R",'MAPA DE RIESGOS'!$H571,"C",'MAPA DE RIESGOS'!$AF571),"")</f>
        <v/>
      </c>
      <c r="AT68" s="357" t="str">
        <f>IF(AND('MAPA DE RIESGOS'!$AP554="Alta",'MAPA DE RIESGOS'!$AR554="Moderado"),CONCATENATE("R",'MAPA DE RIESGOS'!$H554,"C",'MAPA DE RIESGOS'!$AF554),"")</f>
        <v/>
      </c>
      <c r="AU68" s="357" t="str">
        <f>IF(AND('MAPA DE RIESGOS'!$AP555="Alta",'MAPA DE RIESGOS'!$AR555="Moderado"),CONCATENATE("R",'MAPA DE RIESGOS'!$H555,"C",'MAPA DE RIESGOS'!$AF555),"")</f>
        <v/>
      </c>
      <c r="AV68" s="357" t="str">
        <f>IF(AND('MAPA DE RIESGOS'!$AP556="Alta",'MAPA DE RIESGOS'!$AR556="Moderado"),CONCATENATE("R",'MAPA DE RIESGOS'!$H556,"C",'MAPA DE RIESGOS'!$AF556),"")</f>
        <v/>
      </c>
      <c r="AW68" s="357" t="str">
        <f>IF(AND('MAPA DE RIESGOS'!$AP557="Alta",'MAPA DE RIESGOS'!$AR557="Moderado"),CONCATENATE("R",'MAPA DE RIESGOS'!$H557,"C",'MAPA DE RIESGOS'!$AF557),"")</f>
        <v/>
      </c>
      <c r="AX68" s="357" t="str">
        <f>IF(AND('MAPA DE RIESGOS'!$AP558="Alta",'MAPA DE RIESGOS'!$AR558="Moderado"),CONCATENATE("R",'MAPA DE RIESGOS'!$H558,"C",'MAPA DE RIESGOS'!$AF558),"")</f>
        <v/>
      </c>
      <c r="AY68" s="357" t="str">
        <f>IF(AND('MAPA DE RIESGOS'!$AP559="Alta",'MAPA DE RIESGOS'!$AR559="Moderado"),CONCATENATE("R",'MAPA DE RIESGOS'!$H559,"C",'MAPA DE RIESGOS'!$AF559),"")</f>
        <v/>
      </c>
      <c r="AZ68" s="357" t="str">
        <f>IF(AND('MAPA DE RIESGOS'!$AP560="Alta",'MAPA DE RIESGOS'!$AR560="Moderado"),CONCATENATE("R",'MAPA DE RIESGOS'!$H560,"C",'MAPA DE RIESGOS'!$AF560),"")</f>
        <v/>
      </c>
      <c r="BA68" s="357" t="str">
        <f>IF(AND('MAPA DE RIESGOS'!$AP561="Alta",'MAPA DE RIESGOS'!$AR561="Moderado"),CONCATENATE("R",'MAPA DE RIESGOS'!$H561,"C",'MAPA DE RIESGOS'!$AF561),"")</f>
        <v/>
      </c>
      <c r="BB68" s="357" t="str">
        <f>IF(AND('MAPA DE RIESGOS'!$AP562="Alta",'MAPA DE RIESGOS'!$AR562="Moderado"),CONCATENATE("R",'MAPA DE RIESGOS'!$H562,"C",'MAPA DE RIESGOS'!$AF562),"")</f>
        <v/>
      </c>
      <c r="BC68" s="357" t="str">
        <f>IF(AND('MAPA DE RIESGOS'!$AP563="Alta",'MAPA DE RIESGOS'!$AR563="Moderado"),CONCATENATE("R",'MAPA DE RIESGOS'!$H563,"C",'MAPA DE RIESGOS'!$AF563),"")</f>
        <v/>
      </c>
      <c r="BD68" s="357" t="str">
        <f>IF(AND('MAPA DE RIESGOS'!$AP564="Alta",'MAPA DE RIESGOS'!$AR564="Moderado"),CONCATENATE("R",'MAPA DE RIESGOS'!$H564,"C",'MAPA DE RIESGOS'!$AF564),"")</f>
        <v/>
      </c>
      <c r="BE68" s="357" t="str">
        <f>IF(AND('MAPA DE RIESGOS'!$AP565="Alta",'MAPA DE RIESGOS'!$AR565="Moderado"),CONCATENATE("R",'MAPA DE RIESGOS'!$H565,"C",'MAPA DE RIESGOS'!$AF565),"")</f>
        <v/>
      </c>
      <c r="BF68" s="357" t="str">
        <f>IF(AND('MAPA DE RIESGOS'!$AP566="Alta",'MAPA DE RIESGOS'!$AR566="Moderado"),CONCATENATE("R",'MAPA DE RIESGOS'!$H566,"C",'MAPA DE RIESGOS'!$AF566),"")</f>
        <v/>
      </c>
      <c r="BG68" s="357" t="str">
        <f>IF(AND('MAPA DE RIESGOS'!$AP567="Alta",'MAPA DE RIESGOS'!$AR567="Moderado"),CONCATENATE("R",'MAPA DE RIESGOS'!$H567,"C",'MAPA DE RIESGOS'!$AF567),"")</f>
        <v/>
      </c>
      <c r="BH68" s="357" t="str">
        <f>IF(AND('MAPA DE RIESGOS'!$AP568="Alta",'MAPA DE RIESGOS'!$AR568="Moderado"),CONCATENATE("R",'MAPA DE RIESGOS'!$H568,"C",'MAPA DE RIESGOS'!$AF568),"")</f>
        <v/>
      </c>
      <c r="BI68" s="357" t="str">
        <f>IF(AND('MAPA DE RIESGOS'!$AP569="Alta",'MAPA DE RIESGOS'!$AR569="Moderado"),CONCATENATE("R",'MAPA DE RIESGOS'!$H569,"C",'MAPA DE RIESGOS'!$AF569),"")</f>
        <v/>
      </c>
      <c r="BJ68" s="357" t="str">
        <f>IF(AND('MAPA DE RIESGOS'!$AP570="Alta",'MAPA DE RIESGOS'!$AR570="Moderado"),CONCATENATE("R",'MAPA DE RIESGOS'!$H570,"C",'MAPA DE RIESGOS'!$AF570),"")</f>
        <v/>
      </c>
      <c r="BK68" s="358" t="str">
        <f>IF(AND('MAPA DE RIESGOS'!$AP571="Alta",'MAPA DE RIESGOS'!$AR571="Moderado"),CONCATENATE("R",'MAPA DE RIESGOS'!$H571,"C",'MAPA DE RIESGOS'!$AF571),"")</f>
        <v/>
      </c>
      <c r="BL68" s="357" t="str">
        <f>IF(AND('MAPA DE RIESGOS'!$AP554="Alta",'MAPA DE RIESGOS'!$AR554="Mayor"),CONCATENATE("R",'MAPA DE RIESGOS'!$H554,"C",'MAPA DE RIESGOS'!$AF554),"")</f>
        <v/>
      </c>
      <c r="BM68" s="357" t="str">
        <f>IF(AND('MAPA DE RIESGOS'!$AP555="Alta",'MAPA DE RIESGOS'!$AR555="Mayor"),CONCATENATE("R",'MAPA DE RIESGOS'!$H555,"C",'MAPA DE RIESGOS'!$AF555),"")</f>
        <v/>
      </c>
      <c r="BN68" s="357" t="str">
        <f>IF(AND('MAPA DE RIESGOS'!$AP556="Alta",'MAPA DE RIESGOS'!$AR556="Mayor"),CONCATENATE("R",'MAPA DE RIESGOS'!$H556,"C",'MAPA DE RIESGOS'!$AF556),"")</f>
        <v/>
      </c>
      <c r="BO68" s="357" t="str">
        <f>IF(AND('MAPA DE RIESGOS'!$AP557="Alta",'MAPA DE RIESGOS'!$AR557="Mayor"),CONCATENATE("R",'MAPA DE RIESGOS'!$H557,"C",'MAPA DE RIESGOS'!$AF557),"")</f>
        <v/>
      </c>
      <c r="BP68" s="357" t="str">
        <f>IF(AND('MAPA DE RIESGOS'!$AP558="Alta",'MAPA DE RIESGOS'!$AR558="Mayor"),CONCATENATE("R",'MAPA DE RIESGOS'!$H558,"C",'MAPA DE RIESGOS'!$AF558),"")</f>
        <v/>
      </c>
      <c r="BQ68" s="357" t="str">
        <f>IF(AND('MAPA DE RIESGOS'!$AP559="Alta",'MAPA DE RIESGOS'!$AR559="Mayor"),CONCATENATE("R",'MAPA DE RIESGOS'!$H559,"C",'MAPA DE RIESGOS'!$AF559),"")</f>
        <v/>
      </c>
      <c r="BR68" s="357" t="str">
        <f>IF(AND('MAPA DE RIESGOS'!$AP560="Alta",'MAPA DE RIESGOS'!$AR560="Mayor"),CONCATENATE("R",'MAPA DE RIESGOS'!$H560,"C",'MAPA DE RIESGOS'!$AF560),"")</f>
        <v/>
      </c>
      <c r="BS68" s="357" t="str">
        <f>IF(AND('MAPA DE RIESGOS'!$AP561="Alta",'MAPA DE RIESGOS'!$AR561="Mayor"),CONCATENATE("R",'MAPA DE RIESGOS'!$H561,"C",'MAPA DE RIESGOS'!$AF561),"")</f>
        <v/>
      </c>
      <c r="BT68" s="357" t="str">
        <f>IF(AND('MAPA DE RIESGOS'!$AP562="Alta",'MAPA DE RIESGOS'!$AR562="Mayor"),CONCATENATE("R",'MAPA DE RIESGOS'!$H562,"C",'MAPA DE RIESGOS'!$AF562),"")</f>
        <v/>
      </c>
      <c r="BU68" s="357" t="str">
        <f>IF(AND('MAPA DE RIESGOS'!$AP563="Alta",'MAPA DE RIESGOS'!$AR563="Mayor"),CONCATENATE("R",'MAPA DE RIESGOS'!$H563,"C",'MAPA DE RIESGOS'!$AF563),"")</f>
        <v/>
      </c>
      <c r="BV68" s="357" t="str">
        <f>IF(AND('MAPA DE RIESGOS'!$AP564="Alta",'MAPA DE RIESGOS'!$AR564="Mayor"),CONCATENATE("R",'MAPA DE RIESGOS'!$H564,"C",'MAPA DE RIESGOS'!$AF564),"")</f>
        <v/>
      </c>
      <c r="BW68" s="357" t="str">
        <f>IF(AND('MAPA DE RIESGOS'!$AP565="Alta",'MAPA DE RIESGOS'!$AR565="Mayor"),CONCATENATE("R",'MAPA DE RIESGOS'!$H565,"C",'MAPA DE RIESGOS'!$AF565),"")</f>
        <v/>
      </c>
      <c r="BX68" s="357" t="str">
        <f>IF(AND('MAPA DE RIESGOS'!$AP566="Alta",'MAPA DE RIESGOS'!$AR566="Mayor"),CONCATENATE("R",'MAPA DE RIESGOS'!$H566,"C",'MAPA DE RIESGOS'!$AF566),"")</f>
        <v/>
      </c>
      <c r="BY68" s="357" t="str">
        <f>IF(AND('MAPA DE RIESGOS'!$AP567="Alta",'MAPA DE RIESGOS'!$AR567="Mayor"),CONCATENATE("R",'MAPA DE RIESGOS'!$H567,"C",'MAPA DE RIESGOS'!$AF567),"")</f>
        <v/>
      </c>
      <c r="BZ68" s="357" t="str">
        <f>IF(AND('MAPA DE RIESGOS'!$AP568="Alta",'MAPA DE RIESGOS'!$AR568="Mayor"),CONCATENATE("R",'MAPA DE RIESGOS'!$H568,"C",'MAPA DE RIESGOS'!$AF568),"")</f>
        <v/>
      </c>
      <c r="CA68" s="357" t="str">
        <f>IF(AND('MAPA DE RIESGOS'!$AP569="Alta",'MAPA DE RIESGOS'!$AR569="Mayor"),CONCATENATE("R",'MAPA DE RIESGOS'!$H569,"C",'MAPA DE RIESGOS'!$AF569),"")</f>
        <v/>
      </c>
      <c r="CB68" s="357" t="str">
        <f>IF(AND('MAPA DE RIESGOS'!$AP570="Alta",'MAPA DE RIESGOS'!$AR570="Mayor"),CONCATENATE("R",'MAPA DE RIESGOS'!$H570,"C",'MAPA DE RIESGOS'!$AF570),"")</f>
        <v/>
      </c>
      <c r="CC68" s="358" t="str">
        <f>IF(AND('MAPA DE RIESGOS'!$AP571="Alta",'MAPA DE RIESGOS'!$AR571="Mayor"),CONCATENATE("R",'MAPA DE RIESGOS'!$H571,"C",'MAPA DE RIESGOS'!$AF571),"")</f>
        <v/>
      </c>
      <c r="CD68" s="359" t="str">
        <f>IF(AND('MAPA DE RIESGOS'!$AP554="Alta",'MAPA DE RIESGOS'!$AR554="Catastrófico"),CONCATENATE("R",'MAPA DE RIESGOS'!$H554,"C",'MAPA DE RIESGOS'!$AF554),"")</f>
        <v/>
      </c>
      <c r="CE68" s="359" t="str">
        <f>IF(AND('MAPA DE RIESGOS'!$AP555="Alta",'MAPA DE RIESGOS'!$AR555="Catastrófico"),CONCATENATE("R",'MAPA DE RIESGOS'!$H555,"C",'MAPA DE RIESGOS'!$AF555),"")</f>
        <v/>
      </c>
      <c r="CF68" s="359" t="str">
        <f>IF(AND('MAPA DE RIESGOS'!$AP556="Alta",'MAPA DE RIESGOS'!$AR556="Catastrófico"),CONCATENATE("R",'MAPA DE RIESGOS'!$H556,"C",'MAPA DE RIESGOS'!$AF556),"")</f>
        <v/>
      </c>
      <c r="CG68" s="359" t="str">
        <f>IF(AND('MAPA DE RIESGOS'!$AP557="Alta",'MAPA DE RIESGOS'!$AR557="Catastrófico"),CONCATENATE("R",'MAPA DE RIESGOS'!$H557,"C",'MAPA DE RIESGOS'!$AF557),"")</f>
        <v/>
      </c>
      <c r="CH68" s="359" t="str">
        <f>IF(AND('MAPA DE RIESGOS'!$AP558="Alta",'MAPA DE RIESGOS'!$AR558="Catastrófico"),CONCATENATE("R",'MAPA DE RIESGOS'!$H558,"C",'MAPA DE RIESGOS'!$AF558),"")</f>
        <v/>
      </c>
      <c r="CI68" s="359" t="str">
        <f>IF(AND('MAPA DE RIESGOS'!$AP559="Alta",'MAPA DE RIESGOS'!$AR559="Catastrófico"),CONCATENATE("R",'MAPA DE RIESGOS'!$H559,"C",'MAPA DE RIESGOS'!$AF559),"")</f>
        <v/>
      </c>
      <c r="CJ68" s="359" t="str">
        <f>IF(AND('MAPA DE RIESGOS'!$AP560="Alta",'MAPA DE RIESGOS'!$AR560="Catastrófico"),CONCATENATE("R",'MAPA DE RIESGOS'!$H560,"C",'MAPA DE RIESGOS'!$AF560),"")</f>
        <v/>
      </c>
      <c r="CK68" s="359" t="str">
        <f>IF(AND('MAPA DE RIESGOS'!$AP561="Alta",'MAPA DE RIESGOS'!$AR561="Catastrófico"),CONCATENATE("R",'MAPA DE RIESGOS'!$H561,"C",'MAPA DE RIESGOS'!$AF561),"")</f>
        <v/>
      </c>
      <c r="CL68" s="359" t="str">
        <f>IF(AND('MAPA DE RIESGOS'!$AP562="Alta",'MAPA DE RIESGOS'!$AR562="Catastrófico"),CONCATENATE("R",'MAPA DE RIESGOS'!$H562,"C",'MAPA DE RIESGOS'!$AF562),"")</f>
        <v/>
      </c>
      <c r="CM68" s="359" t="str">
        <f>IF(AND('MAPA DE RIESGOS'!$AP563="Alta",'MAPA DE RIESGOS'!$AR563="Catastrófico"),CONCATENATE("R",'MAPA DE RIESGOS'!$H563,"C",'MAPA DE RIESGOS'!$AF563),"")</f>
        <v/>
      </c>
      <c r="CN68" s="359" t="str">
        <f>IF(AND('MAPA DE RIESGOS'!$AP564="Alta",'MAPA DE RIESGOS'!$AR564="Catastrófico"),CONCATENATE("R",'MAPA DE RIESGOS'!$H564,"C",'MAPA DE RIESGOS'!$AF564),"")</f>
        <v/>
      </c>
      <c r="CO68" s="359" t="str">
        <f>IF(AND('MAPA DE RIESGOS'!$AP565="Alta",'MAPA DE RIESGOS'!$AR565="Catastrófico"),CONCATENATE("R",'MAPA DE RIESGOS'!$H565,"C",'MAPA DE RIESGOS'!$AF565),"")</f>
        <v/>
      </c>
      <c r="CP68" s="359" t="str">
        <f>IF(AND('MAPA DE RIESGOS'!$AP566="Alta",'MAPA DE RIESGOS'!$AR566="Catastrófico"),CONCATENATE("R",'MAPA DE RIESGOS'!$H566,"C",'MAPA DE RIESGOS'!$AF566),"")</f>
        <v/>
      </c>
      <c r="CQ68" s="359" t="str">
        <f>IF(AND('MAPA DE RIESGOS'!$AP567="Alta",'MAPA DE RIESGOS'!$AR567="Catastrófico"),CONCATENATE("R",'MAPA DE RIESGOS'!$H567,"C",'MAPA DE RIESGOS'!$AF567),"")</f>
        <v/>
      </c>
      <c r="CR68" s="359" t="str">
        <f>IF(AND('MAPA DE RIESGOS'!$AP568="Alta",'MAPA DE RIESGOS'!$AR568="Catastrófico"),CONCATENATE("R",'MAPA DE RIESGOS'!$H568,"C",'MAPA DE RIESGOS'!$AF568),"")</f>
        <v/>
      </c>
      <c r="CS68" s="359" t="str">
        <f>IF(AND('MAPA DE RIESGOS'!$AP569="Alta",'MAPA DE RIESGOS'!$AR569="Catastrófico"),CONCATENATE("R",'MAPA DE RIESGOS'!$H569,"C",'MAPA DE RIESGOS'!$AF569),"")</f>
        <v/>
      </c>
      <c r="CT68" s="359" t="str">
        <f>IF(AND('MAPA DE RIESGOS'!$AP570="Alta",'MAPA DE RIESGOS'!$AR570="Catastrófico"),CONCATENATE("R",'MAPA DE RIESGOS'!$H570,"C",'MAPA DE RIESGOS'!$AF570),"")</f>
        <v/>
      </c>
      <c r="CU68" s="360" t="str">
        <f>IF(AND('MAPA DE RIESGOS'!$AP571="Alta",'MAPA DE RIESGOS'!$AR571="Catastrófico"),CONCATENATE("R",'MAPA DE RIESGOS'!$H571,"C",'MAPA DE RIESGOS'!$AF571),"")</f>
        <v/>
      </c>
      <c r="CV68" s="67"/>
      <c r="CW68" s="765"/>
      <c r="CX68" s="766"/>
      <c r="CY68" s="766"/>
      <c r="CZ68" s="766"/>
      <c r="DA68" s="766"/>
      <c r="DB68" s="767"/>
    </row>
    <row r="69" spans="2:106" ht="32.5" customHeight="1">
      <c r="B69" s="770"/>
      <c r="C69" s="770"/>
      <c r="D69" s="771"/>
      <c r="E69" s="741"/>
      <c r="F69" s="742"/>
      <c r="G69" s="742"/>
      <c r="H69" s="742"/>
      <c r="I69" s="742"/>
      <c r="J69" s="369" t="str">
        <f>IF(AND('MAPA DE RIESGOS'!$AP572="Alta",'MAPA DE RIESGOS'!$AR572="Leve"),CONCATENATE("R",'MAPA DE RIESGOS'!$H572,"C",'MAPA DE RIESGOS'!$AF572),"")</f>
        <v/>
      </c>
      <c r="K69" s="370" t="str">
        <f>IF(AND('MAPA DE RIESGOS'!$AP573="Alta",'MAPA DE RIESGOS'!$AR573="Leve"),CONCATENATE("R",'MAPA DE RIESGOS'!$H573,"C",'MAPA DE RIESGOS'!$AF573),"")</f>
        <v/>
      </c>
      <c r="L69" s="370" t="str">
        <f>IF(AND('MAPA DE RIESGOS'!$AP574="Alta",'MAPA DE RIESGOS'!$AR574="Leve"),CONCATENATE("R",'MAPA DE RIESGOS'!$H574,"C",'MAPA DE RIESGOS'!$AF574),"")</f>
        <v/>
      </c>
      <c r="M69" s="370" t="str">
        <f>IF(AND('MAPA DE RIESGOS'!$AP575="Alta",'MAPA DE RIESGOS'!$AR575="Leve"),CONCATENATE("R",'MAPA DE RIESGOS'!$H575,"C",'MAPA DE RIESGOS'!$AF575),"")</f>
        <v/>
      </c>
      <c r="N69" s="370" t="str">
        <f>IF(AND('MAPA DE RIESGOS'!$AP576="Alta",'MAPA DE RIESGOS'!$AR576="Leve"),CONCATENATE("R",'MAPA DE RIESGOS'!$H576,"C",'MAPA DE RIESGOS'!$AF576),"")</f>
        <v/>
      </c>
      <c r="O69" s="370" t="str">
        <f>IF(AND('MAPA DE RIESGOS'!$AP577="Alta",'MAPA DE RIESGOS'!$AR577="Leve"),CONCATENATE("R",'MAPA DE RIESGOS'!$H577,"C",'MAPA DE RIESGOS'!$AF577),"")</f>
        <v/>
      </c>
      <c r="P69" s="370" t="str">
        <f>IF(AND('MAPA DE RIESGOS'!$AP578="Alta",'MAPA DE RIESGOS'!$AR578="Leve"),CONCATENATE("R",'MAPA DE RIESGOS'!$H578,"C",'MAPA DE RIESGOS'!$AF578),"")</f>
        <v/>
      </c>
      <c r="Q69" s="370" t="str">
        <f>IF(AND('MAPA DE RIESGOS'!$AP579="Alta",'MAPA DE RIESGOS'!$AR579="Leve"),CONCATENATE("R",'MAPA DE RIESGOS'!$H579,"C",'MAPA DE RIESGOS'!$AF579),"")</f>
        <v/>
      </c>
      <c r="R69" s="370" t="str">
        <f>IF(AND('MAPA DE RIESGOS'!$AP580="Alta",'MAPA DE RIESGOS'!$AR580="Leve"),CONCATENATE("R",'MAPA DE RIESGOS'!$H580,"C",'MAPA DE RIESGOS'!$AF580),"")</f>
        <v/>
      </c>
      <c r="S69" s="370" t="str">
        <f>IF(AND('MAPA DE RIESGOS'!$AP581="Alta",'MAPA DE RIESGOS'!$AR581="Leve"),CONCATENATE("R",'MAPA DE RIESGOS'!$H581,"C",'MAPA DE RIESGOS'!$AF581),"")</f>
        <v/>
      </c>
      <c r="T69" s="370" t="str">
        <f>IF(AND('MAPA DE RIESGOS'!$AP582="Alta",'MAPA DE RIESGOS'!$AR582="Leve"),CONCATENATE("R",'MAPA DE RIESGOS'!$H582,"C",'MAPA DE RIESGOS'!$AF582),"")</f>
        <v/>
      </c>
      <c r="U69" s="370" t="str">
        <f>IF(AND('MAPA DE RIESGOS'!$AP583="Alta",'MAPA DE RIESGOS'!$AR583="Leve"),CONCATENATE("R",'MAPA DE RIESGOS'!$H583,"C",'MAPA DE RIESGOS'!$AF583),"")</f>
        <v/>
      </c>
      <c r="V69" s="370" t="str">
        <f>IF(AND('MAPA DE RIESGOS'!$AP584="Alta",'MAPA DE RIESGOS'!$AR584="Leve"),CONCATENATE("R",'MAPA DE RIESGOS'!$H584,"C",'MAPA DE RIESGOS'!$AF584),"")</f>
        <v/>
      </c>
      <c r="W69" s="370" t="str">
        <f>IF(AND('MAPA DE RIESGOS'!$AP585="Alta",'MAPA DE RIESGOS'!$AR585="Leve"),CONCATENATE("R",'MAPA DE RIESGOS'!$H585,"C",'MAPA DE RIESGOS'!$AF585),"")</f>
        <v/>
      </c>
      <c r="X69" s="370" t="str">
        <f>IF(AND('MAPA DE RIESGOS'!$AP586="Alta",'MAPA DE RIESGOS'!$AR586="Leve"),CONCATENATE("R",'MAPA DE RIESGOS'!$H586,"C",'MAPA DE RIESGOS'!$AF586),"")</f>
        <v/>
      </c>
      <c r="Y69" s="370" t="str">
        <f>IF(AND('MAPA DE RIESGOS'!$AP587="Alta",'MAPA DE RIESGOS'!$AR587="Leve"),CONCATENATE("R",'MAPA DE RIESGOS'!$H587,"C",'MAPA DE RIESGOS'!$AF587),"")</f>
        <v/>
      </c>
      <c r="Z69" s="370" t="str">
        <f>IF(AND('MAPA DE RIESGOS'!$AP588="Alta",'MAPA DE RIESGOS'!$AR588="Leve"),CONCATENATE("R",'MAPA DE RIESGOS'!$H588,"C",'MAPA DE RIESGOS'!$AF588),"")</f>
        <v/>
      </c>
      <c r="AA69" s="370" t="str">
        <f>IF(AND('MAPA DE RIESGOS'!$AP589="Alta",'MAPA DE RIESGOS'!$AR589="Leve"),CONCATENATE("R",'MAPA DE RIESGOS'!$H589,"C",'MAPA DE RIESGOS'!$AF589),"")</f>
        <v/>
      </c>
      <c r="AB69" s="369" t="str">
        <f>IF(AND('MAPA DE RIESGOS'!$AP572="Alta",'MAPA DE RIESGOS'!$AR572="Menor"),CONCATENATE("R",'MAPA DE RIESGOS'!$H572,"C",'MAPA DE RIESGOS'!$AF572),"")</f>
        <v/>
      </c>
      <c r="AC69" s="370" t="str">
        <f>IF(AND('MAPA DE RIESGOS'!$AP573="Alta",'MAPA DE RIESGOS'!$AR573="Menor"),CONCATENATE("R",'MAPA DE RIESGOS'!$H573,"C",'MAPA DE RIESGOS'!$AF573),"")</f>
        <v/>
      </c>
      <c r="AD69" s="370" t="str">
        <f>IF(AND('MAPA DE RIESGOS'!$AP574="Alta",'MAPA DE RIESGOS'!$AR574="Menor"),CONCATENATE("R",'MAPA DE RIESGOS'!$H574,"C",'MAPA DE RIESGOS'!$AF574),"")</f>
        <v/>
      </c>
      <c r="AE69" s="370" t="str">
        <f>IF(AND('MAPA DE RIESGOS'!$AP575="Alta",'MAPA DE RIESGOS'!$AR575="Menor"),CONCATENATE("R",'MAPA DE RIESGOS'!$H575,"C",'MAPA DE RIESGOS'!$AF575),"")</f>
        <v/>
      </c>
      <c r="AF69" s="370" t="str">
        <f>IF(AND('MAPA DE RIESGOS'!$AP576="Alta",'MAPA DE RIESGOS'!$AR576="Menor"),CONCATENATE("R",'MAPA DE RIESGOS'!$H576,"C",'MAPA DE RIESGOS'!$AF576),"")</f>
        <v/>
      </c>
      <c r="AG69" s="370" t="str">
        <f>IF(AND('MAPA DE RIESGOS'!$AP577="Alta",'MAPA DE RIESGOS'!$AR577="Menor"),CONCATENATE("R",'MAPA DE RIESGOS'!$H577,"C",'MAPA DE RIESGOS'!$AF577),"")</f>
        <v/>
      </c>
      <c r="AH69" s="370" t="str">
        <f>IF(AND('MAPA DE RIESGOS'!$AP578="Alta",'MAPA DE RIESGOS'!$AR578="Menor"),CONCATENATE("R",'MAPA DE RIESGOS'!$H578,"C",'MAPA DE RIESGOS'!$AF578),"")</f>
        <v/>
      </c>
      <c r="AI69" s="370" t="str">
        <f>IF(AND('MAPA DE RIESGOS'!$AP579="Alta",'MAPA DE RIESGOS'!$AR579="Menor"),CONCATENATE("R",'MAPA DE RIESGOS'!$H579,"C",'MAPA DE RIESGOS'!$AF579),"")</f>
        <v/>
      </c>
      <c r="AJ69" s="370" t="str">
        <f>IF(AND('MAPA DE RIESGOS'!$AP580="Alta",'MAPA DE RIESGOS'!$AR580="Menor"),CONCATENATE("R",'MAPA DE RIESGOS'!$H580,"C",'MAPA DE RIESGOS'!$AF580),"")</f>
        <v/>
      </c>
      <c r="AK69" s="370" t="str">
        <f>IF(AND('MAPA DE RIESGOS'!$AP581="Alta",'MAPA DE RIESGOS'!$AR581="Menor"),CONCATENATE("R",'MAPA DE RIESGOS'!$H581,"C",'MAPA DE RIESGOS'!$AF581),"")</f>
        <v/>
      </c>
      <c r="AL69" s="370" t="str">
        <f>IF(AND('MAPA DE RIESGOS'!$AP582="Alta",'MAPA DE RIESGOS'!$AR582="Menor"),CONCATENATE("R",'MAPA DE RIESGOS'!$H582,"C",'MAPA DE RIESGOS'!$AF582),"")</f>
        <v/>
      </c>
      <c r="AM69" s="370" t="str">
        <f>IF(AND('MAPA DE RIESGOS'!$AP583="Alta",'MAPA DE RIESGOS'!$AR583="Menor"),CONCATENATE("R",'MAPA DE RIESGOS'!$H583,"C",'MAPA DE RIESGOS'!$AF583),"")</f>
        <v/>
      </c>
      <c r="AN69" s="370" t="str">
        <f>IF(AND('MAPA DE RIESGOS'!$AP584="Alta",'MAPA DE RIESGOS'!$AR584="Menor"),CONCATENATE("R",'MAPA DE RIESGOS'!$H584,"C",'MAPA DE RIESGOS'!$AF584),"")</f>
        <v/>
      </c>
      <c r="AO69" s="370" t="str">
        <f>IF(AND('MAPA DE RIESGOS'!$AP585="Alta",'MAPA DE RIESGOS'!$AR585="Menor"),CONCATENATE("R",'MAPA DE RIESGOS'!$H585,"C",'MAPA DE RIESGOS'!$AF585),"")</f>
        <v/>
      </c>
      <c r="AP69" s="370" t="str">
        <f>IF(AND('MAPA DE RIESGOS'!$AP586="Alta",'MAPA DE RIESGOS'!$AR586="Menor"),CONCATENATE("R",'MAPA DE RIESGOS'!$H586,"C",'MAPA DE RIESGOS'!$AF586),"")</f>
        <v/>
      </c>
      <c r="AQ69" s="370" t="str">
        <f>IF(AND('MAPA DE RIESGOS'!$AP587="Alta",'MAPA DE RIESGOS'!$AR587="Menor"),CONCATENATE("R",'MAPA DE RIESGOS'!$H587,"C",'MAPA DE RIESGOS'!$AF587),"")</f>
        <v/>
      </c>
      <c r="AR69" s="370" t="str">
        <f>IF(AND('MAPA DE RIESGOS'!$AP588="Alta",'MAPA DE RIESGOS'!$AR588="Menor"),CONCATENATE("R",'MAPA DE RIESGOS'!$H588,"C",'MAPA DE RIESGOS'!$AF588),"")</f>
        <v/>
      </c>
      <c r="AS69" s="371" t="str">
        <f>IF(AND('MAPA DE RIESGOS'!$AP589="Alta",'MAPA DE RIESGOS'!$AR589="Menor"),CONCATENATE("R",'MAPA DE RIESGOS'!$H589,"C",'MAPA DE RIESGOS'!$AF589),"")</f>
        <v/>
      </c>
      <c r="AT69" s="357" t="str">
        <f>IF(AND('MAPA DE RIESGOS'!$AP572="Alta",'MAPA DE RIESGOS'!$AR572="Moderado"),CONCATENATE("R",'MAPA DE RIESGOS'!$H572,"C",'MAPA DE RIESGOS'!$AF572),"")</f>
        <v/>
      </c>
      <c r="AU69" s="357" t="str">
        <f>IF(AND('MAPA DE RIESGOS'!$AP573="Alta",'MAPA DE RIESGOS'!$AR573="Moderado"),CONCATENATE("R",'MAPA DE RIESGOS'!$H573,"C",'MAPA DE RIESGOS'!$AF573),"")</f>
        <v/>
      </c>
      <c r="AV69" s="357" t="str">
        <f>IF(AND('MAPA DE RIESGOS'!$AP574="Alta",'MAPA DE RIESGOS'!$AR574="Moderado"),CONCATENATE("R",'MAPA DE RIESGOS'!$H574,"C",'MAPA DE RIESGOS'!$AF574),"")</f>
        <v/>
      </c>
      <c r="AW69" s="357" t="str">
        <f>IF(AND('MAPA DE RIESGOS'!$AP575="Alta",'MAPA DE RIESGOS'!$AR575="Moderado"),CONCATENATE("R",'MAPA DE RIESGOS'!$H575,"C",'MAPA DE RIESGOS'!$AF575),"")</f>
        <v/>
      </c>
      <c r="AX69" s="357" t="str">
        <f>IF(AND('MAPA DE RIESGOS'!$AP576="Alta",'MAPA DE RIESGOS'!$AR576="Moderado"),CONCATENATE("R",'MAPA DE RIESGOS'!$H576,"C",'MAPA DE RIESGOS'!$AF576),"")</f>
        <v/>
      </c>
      <c r="AY69" s="357" t="str">
        <f>IF(AND('MAPA DE RIESGOS'!$AP577="Alta",'MAPA DE RIESGOS'!$AR577="Moderado"),CONCATENATE("R",'MAPA DE RIESGOS'!$H577,"C",'MAPA DE RIESGOS'!$AF577),"")</f>
        <v/>
      </c>
      <c r="AZ69" s="357" t="str">
        <f>IF(AND('MAPA DE RIESGOS'!$AP578="Alta",'MAPA DE RIESGOS'!$AR578="Moderado"),CONCATENATE("R",'MAPA DE RIESGOS'!$H578,"C",'MAPA DE RIESGOS'!$AF578),"")</f>
        <v/>
      </c>
      <c r="BA69" s="357" t="str">
        <f>IF(AND('MAPA DE RIESGOS'!$AP579="Alta",'MAPA DE RIESGOS'!$AR579="Moderado"),CONCATENATE("R",'MAPA DE RIESGOS'!$H579,"C",'MAPA DE RIESGOS'!$AF579),"")</f>
        <v/>
      </c>
      <c r="BB69" s="357" t="str">
        <f>IF(AND('MAPA DE RIESGOS'!$AP580="Alta",'MAPA DE RIESGOS'!$AR580="Moderado"),CONCATENATE("R",'MAPA DE RIESGOS'!$H580,"C",'MAPA DE RIESGOS'!$AF580),"")</f>
        <v/>
      </c>
      <c r="BC69" s="357" t="str">
        <f>IF(AND('MAPA DE RIESGOS'!$AP581="Alta",'MAPA DE RIESGOS'!$AR581="Moderado"),CONCATENATE("R",'MAPA DE RIESGOS'!$H581,"C",'MAPA DE RIESGOS'!$AF581),"")</f>
        <v/>
      </c>
      <c r="BD69" s="357" t="str">
        <f>IF(AND('MAPA DE RIESGOS'!$AP582="Alta",'MAPA DE RIESGOS'!$AR582="Moderado"),CONCATENATE("R",'MAPA DE RIESGOS'!$H582,"C",'MAPA DE RIESGOS'!$AF582),"")</f>
        <v/>
      </c>
      <c r="BE69" s="357" t="str">
        <f>IF(AND('MAPA DE RIESGOS'!$AP583="Alta",'MAPA DE RIESGOS'!$AR583="Moderado"),CONCATENATE("R",'MAPA DE RIESGOS'!$H583,"C",'MAPA DE RIESGOS'!$AF583),"")</f>
        <v/>
      </c>
      <c r="BF69" s="357" t="str">
        <f>IF(AND('MAPA DE RIESGOS'!$AP584="Alta",'MAPA DE RIESGOS'!$AR584="Moderado"),CONCATENATE("R",'MAPA DE RIESGOS'!$H584,"C",'MAPA DE RIESGOS'!$AF584),"")</f>
        <v/>
      </c>
      <c r="BG69" s="357" t="str">
        <f>IF(AND('MAPA DE RIESGOS'!$AP585="Alta",'MAPA DE RIESGOS'!$AR585="Moderado"),CONCATENATE("R",'MAPA DE RIESGOS'!$H585,"C",'MAPA DE RIESGOS'!$AF585),"")</f>
        <v/>
      </c>
      <c r="BH69" s="357" t="str">
        <f>IF(AND('MAPA DE RIESGOS'!$AP586="Alta",'MAPA DE RIESGOS'!$AR586="Moderado"),CONCATENATE("R",'MAPA DE RIESGOS'!$H586,"C",'MAPA DE RIESGOS'!$AF586),"")</f>
        <v/>
      </c>
      <c r="BI69" s="357" t="str">
        <f>IF(AND('MAPA DE RIESGOS'!$AP587="Alta",'MAPA DE RIESGOS'!$AR587="Moderado"),CONCATENATE("R",'MAPA DE RIESGOS'!$H587,"C",'MAPA DE RIESGOS'!$AF587),"")</f>
        <v/>
      </c>
      <c r="BJ69" s="357" t="str">
        <f>IF(AND('MAPA DE RIESGOS'!$AP588="Alta",'MAPA DE RIESGOS'!$AR588="Moderado"),CONCATENATE("R",'MAPA DE RIESGOS'!$H588,"C",'MAPA DE RIESGOS'!$AF588),"")</f>
        <v/>
      </c>
      <c r="BK69" s="358" t="str">
        <f>IF(AND('MAPA DE RIESGOS'!$AP589="Alta",'MAPA DE RIESGOS'!$AR589="Moderado"),CONCATENATE("R",'MAPA DE RIESGOS'!$H589,"C",'MAPA DE RIESGOS'!$AF589),"")</f>
        <v/>
      </c>
      <c r="BL69" s="357" t="str">
        <f>IF(AND('MAPA DE RIESGOS'!$AP572="Alta",'MAPA DE RIESGOS'!$AR572="Mayor"),CONCATENATE("R",'MAPA DE RIESGOS'!$H572,"C",'MAPA DE RIESGOS'!$AF572),"")</f>
        <v/>
      </c>
      <c r="BM69" s="357" t="str">
        <f>IF(AND('MAPA DE RIESGOS'!$AP573="Alta",'MAPA DE RIESGOS'!$AR573="Mayor"),CONCATENATE("R",'MAPA DE RIESGOS'!$H573,"C",'MAPA DE RIESGOS'!$AF573),"")</f>
        <v/>
      </c>
      <c r="BN69" s="357" t="str">
        <f>IF(AND('MAPA DE RIESGOS'!$AP574="Alta",'MAPA DE RIESGOS'!$AR574="Mayor"),CONCATENATE("R",'MAPA DE RIESGOS'!$H574,"C",'MAPA DE RIESGOS'!$AF574),"")</f>
        <v/>
      </c>
      <c r="BO69" s="357" t="str">
        <f>IF(AND('MAPA DE RIESGOS'!$AP575="Alta",'MAPA DE RIESGOS'!$AR575="Mayor"),CONCATENATE("R",'MAPA DE RIESGOS'!$H575,"C",'MAPA DE RIESGOS'!$AF575),"")</f>
        <v/>
      </c>
      <c r="BP69" s="357" t="str">
        <f>IF(AND('MAPA DE RIESGOS'!$AP576="Alta",'MAPA DE RIESGOS'!$AR576="Mayor"),CONCATENATE("R",'MAPA DE RIESGOS'!$H576,"C",'MAPA DE RIESGOS'!$AF576),"")</f>
        <v/>
      </c>
      <c r="BQ69" s="357" t="str">
        <f>IF(AND('MAPA DE RIESGOS'!$AP577="Alta",'MAPA DE RIESGOS'!$AR577="Mayor"),CONCATENATE("R",'MAPA DE RIESGOS'!$H577,"C",'MAPA DE RIESGOS'!$AF577),"")</f>
        <v/>
      </c>
      <c r="BR69" s="357" t="str">
        <f>IF(AND('MAPA DE RIESGOS'!$AP578="Alta",'MAPA DE RIESGOS'!$AR578="Mayor"),CONCATENATE("R",'MAPA DE RIESGOS'!$H578,"C",'MAPA DE RIESGOS'!$AF578),"")</f>
        <v/>
      </c>
      <c r="BS69" s="357" t="str">
        <f>IF(AND('MAPA DE RIESGOS'!$AP579="Alta",'MAPA DE RIESGOS'!$AR579="Mayor"),CONCATENATE("R",'MAPA DE RIESGOS'!$H579,"C",'MAPA DE RIESGOS'!$AF579),"")</f>
        <v/>
      </c>
      <c r="BT69" s="357" t="str">
        <f>IF(AND('MAPA DE RIESGOS'!$AP580="Alta",'MAPA DE RIESGOS'!$AR580="Mayor"),CONCATENATE("R",'MAPA DE RIESGOS'!$H580,"C",'MAPA DE RIESGOS'!$AF580),"")</f>
        <v/>
      </c>
      <c r="BU69" s="357" t="str">
        <f>IF(AND('MAPA DE RIESGOS'!$AP581="Alta",'MAPA DE RIESGOS'!$AR581="Mayor"),CONCATENATE("R",'MAPA DE RIESGOS'!$H581,"C",'MAPA DE RIESGOS'!$AF581),"")</f>
        <v/>
      </c>
      <c r="BV69" s="357" t="str">
        <f>IF(AND('MAPA DE RIESGOS'!$AP582="Alta",'MAPA DE RIESGOS'!$AR582="Mayor"),CONCATENATE("R",'MAPA DE RIESGOS'!$H582,"C",'MAPA DE RIESGOS'!$AF582),"")</f>
        <v/>
      </c>
      <c r="BW69" s="357" t="str">
        <f>IF(AND('MAPA DE RIESGOS'!$AP583="Alta",'MAPA DE RIESGOS'!$AR583="Mayor"),CONCATENATE("R",'MAPA DE RIESGOS'!$H583,"C",'MAPA DE RIESGOS'!$AF583),"")</f>
        <v/>
      </c>
      <c r="BX69" s="357" t="str">
        <f>IF(AND('MAPA DE RIESGOS'!$AP584="Alta",'MAPA DE RIESGOS'!$AR584="Mayor"),CONCATENATE("R",'MAPA DE RIESGOS'!$H584,"C",'MAPA DE RIESGOS'!$AF584),"")</f>
        <v/>
      </c>
      <c r="BY69" s="357" t="str">
        <f>IF(AND('MAPA DE RIESGOS'!$AP585="Alta",'MAPA DE RIESGOS'!$AR585="Mayor"),CONCATENATE("R",'MAPA DE RIESGOS'!$H585,"C",'MAPA DE RIESGOS'!$AF585),"")</f>
        <v/>
      </c>
      <c r="BZ69" s="357" t="str">
        <f>IF(AND('MAPA DE RIESGOS'!$AP586="Alta",'MAPA DE RIESGOS'!$AR586="Mayor"),CONCATENATE("R",'MAPA DE RIESGOS'!$H586,"C",'MAPA DE RIESGOS'!$AF586),"")</f>
        <v/>
      </c>
      <c r="CA69" s="357" t="str">
        <f>IF(AND('MAPA DE RIESGOS'!$AP587="Alta",'MAPA DE RIESGOS'!$AR587="Mayor"),CONCATENATE("R",'MAPA DE RIESGOS'!$H587,"C",'MAPA DE RIESGOS'!$AF587),"")</f>
        <v/>
      </c>
      <c r="CB69" s="357" t="str">
        <f>IF(AND('MAPA DE RIESGOS'!$AP588="Alta",'MAPA DE RIESGOS'!$AR588="Mayor"),CONCATENATE("R",'MAPA DE RIESGOS'!$H588,"C",'MAPA DE RIESGOS'!$AF588),"")</f>
        <v/>
      </c>
      <c r="CC69" s="358" t="str">
        <f>IF(AND('MAPA DE RIESGOS'!$AP589="Alta",'MAPA DE RIESGOS'!$AR589="Mayor"),CONCATENATE("R",'MAPA DE RIESGOS'!$H589,"C",'MAPA DE RIESGOS'!$AF589),"")</f>
        <v/>
      </c>
      <c r="CD69" s="359" t="str">
        <f>IF(AND('MAPA DE RIESGOS'!$AP572="Alta",'MAPA DE RIESGOS'!$AR572="Catastrófico"),CONCATENATE("R",'MAPA DE RIESGOS'!$H572,"C",'MAPA DE RIESGOS'!$AF572),"")</f>
        <v/>
      </c>
      <c r="CE69" s="359" t="str">
        <f>IF(AND('MAPA DE RIESGOS'!$AP573="Alta",'MAPA DE RIESGOS'!$AR573="Catastrófico"),CONCATENATE("R",'MAPA DE RIESGOS'!$H573,"C",'MAPA DE RIESGOS'!$AF573),"")</f>
        <v/>
      </c>
      <c r="CF69" s="359" t="str">
        <f>IF(AND('MAPA DE RIESGOS'!$AP574="Alta",'MAPA DE RIESGOS'!$AR574="Catastrófico"),CONCATENATE("R",'MAPA DE RIESGOS'!$H574,"C",'MAPA DE RIESGOS'!$AF574),"")</f>
        <v/>
      </c>
      <c r="CG69" s="359" t="str">
        <f>IF(AND('MAPA DE RIESGOS'!$AP575="Alta",'MAPA DE RIESGOS'!$AR575="Catastrófico"),CONCATENATE("R",'MAPA DE RIESGOS'!$H575,"C",'MAPA DE RIESGOS'!$AF575),"")</f>
        <v/>
      </c>
      <c r="CH69" s="359" t="str">
        <f>IF(AND('MAPA DE RIESGOS'!$AP576="Alta",'MAPA DE RIESGOS'!$AR576="Catastrófico"),CONCATENATE("R",'MAPA DE RIESGOS'!$H576,"C",'MAPA DE RIESGOS'!$AF576),"")</f>
        <v/>
      </c>
      <c r="CI69" s="359" t="str">
        <f>IF(AND('MAPA DE RIESGOS'!$AP577="Alta",'MAPA DE RIESGOS'!$AR577="Catastrófico"),CONCATENATE("R",'MAPA DE RIESGOS'!$H577,"C",'MAPA DE RIESGOS'!$AF577),"")</f>
        <v/>
      </c>
      <c r="CJ69" s="359" t="str">
        <f>IF(AND('MAPA DE RIESGOS'!$AP578="Alta",'MAPA DE RIESGOS'!$AR578="Catastrófico"),CONCATENATE("R",'MAPA DE RIESGOS'!$H578,"C",'MAPA DE RIESGOS'!$AF578),"")</f>
        <v/>
      </c>
      <c r="CK69" s="359" t="str">
        <f>IF(AND('MAPA DE RIESGOS'!$AP579="Alta",'MAPA DE RIESGOS'!$AR579="Catastrófico"),CONCATENATE("R",'MAPA DE RIESGOS'!$H579,"C",'MAPA DE RIESGOS'!$AF579),"")</f>
        <v/>
      </c>
      <c r="CL69" s="359" t="str">
        <f>IF(AND('MAPA DE RIESGOS'!$AP580="Alta",'MAPA DE RIESGOS'!$AR580="Catastrófico"),CONCATENATE("R",'MAPA DE RIESGOS'!$H580,"C",'MAPA DE RIESGOS'!$AF580),"")</f>
        <v/>
      </c>
      <c r="CM69" s="359" t="str">
        <f>IF(AND('MAPA DE RIESGOS'!$AP581="Alta",'MAPA DE RIESGOS'!$AR581="Catastrófico"),CONCATENATE("R",'MAPA DE RIESGOS'!$H581,"C",'MAPA DE RIESGOS'!$AF581),"")</f>
        <v/>
      </c>
      <c r="CN69" s="359" t="str">
        <f>IF(AND('MAPA DE RIESGOS'!$AP582="Alta",'MAPA DE RIESGOS'!$AR582="Catastrófico"),CONCATENATE("R",'MAPA DE RIESGOS'!$H582,"C",'MAPA DE RIESGOS'!$AF582),"")</f>
        <v/>
      </c>
      <c r="CO69" s="359" t="str">
        <f>IF(AND('MAPA DE RIESGOS'!$AP583="Alta",'MAPA DE RIESGOS'!$AR583="Catastrófico"),CONCATENATE("R",'MAPA DE RIESGOS'!$H583,"C",'MAPA DE RIESGOS'!$AF583),"")</f>
        <v/>
      </c>
      <c r="CP69" s="359" t="str">
        <f>IF(AND('MAPA DE RIESGOS'!$AP584="Alta",'MAPA DE RIESGOS'!$AR584="Catastrófico"),CONCATENATE("R",'MAPA DE RIESGOS'!$H584,"C",'MAPA DE RIESGOS'!$AF584),"")</f>
        <v/>
      </c>
      <c r="CQ69" s="359" t="str">
        <f>IF(AND('MAPA DE RIESGOS'!$AP585="Alta",'MAPA DE RIESGOS'!$AR585="Catastrófico"),CONCATENATE("R",'MAPA DE RIESGOS'!$H585,"C",'MAPA DE RIESGOS'!$AF585),"")</f>
        <v/>
      </c>
      <c r="CR69" s="359" t="str">
        <f>IF(AND('MAPA DE RIESGOS'!$AP586="Alta",'MAPA DE RIESGOS'!$AR586="Catastrófico"),CONCATENATE("R",'MAPA DE RIESGOS'!$H586,"C",'MAPA DE RIESGOS'!$AF586),"")</f>
        <v/>
      </c>
      <c r="CS69" s="359" t="str">
        <f>IF(AND('MAPA DE RIESGOS'!$AP587="Alta",'MAPA DE RIESGOS'!$AR587="Catastrófico"),CONCATENATE("R",'MAPA DE RIESGOS'!$H587,"C",'MAPA DE RIESGOS'!$AF587),"")</f>
        <v/>
      </c>
      <c r="CT69" s="359" t="str">
        <f>IF(AND('MAPA DE RIESGOS'!$AP588="Alta",'MAPA DE RIESGOS'!$AR588="Catastrófico"),CONCATENATE("R",'MAPA DE RIESGOS'!$H588,"C",'MAPA DE RIESGOS'!$AF588),"")</f>
        <v/>
      </c>
      <c r="CU69" s="360" t="str">
        <f>IF(AND('MAPA DE RIESGOS'!$AP589="Alta",'MAPA DE RIESGOS'!$AR589="Catastrófico"),CONCATENATE("R",'MAPA DE RIESGOS'!$H589,"C",'MAPA DE RIESGOS'!$AF589),"")</f>
        <v/>
      </c>
      <c r="CV69" s="67"/>
      <c r="CW69" s="765"/>
      <c r="CX69" s="766"/>
      <c r="CY69" s="766"/>
      <c r="CZ69" s="766"/>
      <c r="DA69" s="766"/>
      <c r="DB69" s="767"/>
    </row>
    <row r="70" spans="2:106" ht="32.5" customHeight="1">
      <c r="B70" s="770"/>
      <c r="C70" s="770"/>
      <c r="D70" s="771"/>
      <c r="E70" s="741"/>
      <c r="F70" s="742"/>
      <c r="G70" s="742"/>
      <c r="H70" s="742"/>
      <c r="I70" s="742"/>
      <c r="J70" s="369" t="str">
        <f>IF(AND('MAPA DE RIESGOS'!$AP590="Alta",'MAPA DE RIESGOS'!$AR590="Leve"),CONCATENATE("R",'MAPA DE RIESGOS'!$H590,"C",'MAPA DE RIESGOS'!$AF590),"")</f>
        <v/>
      </c>
      <c r="K70" s="370" t="str">
        <f>IF(AND('MAPA DE RIESGOS'!$AP591="Alta",'MAPA DE RIESGOS'!$AR591="Leve"),CONCATENATE("R",'MAPA DE RIESGOS'!$H591,"C",'MAPA DE RIESGOS'!$AF591),"")</f>
        <v/>
      </c>
      <c r="L70" s="370" t="str">
        <f>IF(AND('MAPA DE RIESGOS'!$AP592="Alta",'MAPA DE RIESGOS'!$AR592="Leve"),CONCATENATE("R",'MAPA DE RIESGOS'!$H592,"C",'MAPA DE RIESGOS'!$AF592),"")</f>
        <v/>
      </c>
      <c r="M70" s="370" t="str">
        <f>IF(AND('MAPA DE RIESGOS'!$AP593="Alta",'MAPA DE RIESGOS'!$AR593="Leve"),CONCATENATE("R",'MAPA DE RIESGOS'!$H593,"C",'MAPA DE RIESGOS'!$AF593),"")</f>
        <v/>
      </c>
      <c r="N70" s="370" t="str">
        <f>IF(AND('MAPA DE RIESGOS'!$AP594="Alta",'MAPA DE RIESGOS'!$AR594="Leve"),CONCATENATE("R",'MAPA DE RIESGOS'!$H594,"C",'MAPA DE RIESGOS'!$AF594),"")</f>
        <v/>
      </c>
      <c r="O70" s="370" t="str">
        <f>IF(AND('MAPA DE RIESGOS'!$AP595="Alta",'MAPA DE RIESGOS'!$AR595="Leve"),CONCATENATE("R",'MAPA DE RIESGOS'!$H595,"C",'MAPA DE RIESGOS'!$AF595),"")</f>
        <v/>
      </c>
      <c r="P70" s="370" t="str">
        <f>IF(AND('MAPA DE RIESGOS'!$AP596="Alta",'MAPA DE RIESGOS'!$AR596="Leve"),CONCATENATE("R",'MAPA DE RIESGOS'!$H596,"C",'MAPA DE RIESGOS'!$AF596),"")</f>
        <v/>
      </c>
      <c r="Q70" s="370" t="str">
        <f>IF(AND('MAPA DE RIESGOS'!$AP597="Alta",'MAPA DE RIESGOS'!$AR597="Leve"),CONCATENATE("R",'MAPA DE RIESGOS'!$H597,"C",'MAPA DE RIESGOS'!$AF597),"")</f>
        <v/>
      </c>
      <c r="R70" s="370" t="str">
        <f>IF(AND('MAPA DE RIESGOS'!$AP598="Alta",'MAPA DE RIESGOS'!$AR598="Leve"),CONCATENATE("R",'MAPA DE RIESGOS'!$H598,"C",'MAPA DE RIESGOS'!$AF598),"")</f>
        <v/>
      </c>
      <c r="S70" s="370" t="str">
        <f>IF(AND('MAPA DE RIESGOS'!$AP599="Alta",'MAPA DE RIESGOS'!$AR599="Leve"),CONCATENATE("R",'MAPA DE RIESGOS'!$H599,"C",'MAPA DE RIESGOS'!$AF599),"")</f>
        <v/>
      </c>
      <c r="T70" s="370" t="str">
        <f>IF(AND('MAPA DE RIESGOS'!$AP600="Alta",'MAPA DE RIESGOS'!$AR600="Leve"),CONCATENATE("R",'MAPA DE RIESGOS'!$H600,"C",'MAPA DE RIESGOS'!$AF600),"")</f>
        <v/>
      </c>
      <c r="U70" s="370" t="str">
        <f>IF(AND('MAPA DE RIESGOS'!$AP601="Alta",'MAPA DE RIESGOS'!$AR601="Leve"),CONCATENATE("R",'MAPA DE RIESGOS'!$H601,"C",'MAPA DE RIESGOS'!$AF601),"")</f>
        <v/>
      </c>
      <c r="V70" s="370" t="str">
        <f>IF(AND('MAPA DE RIESGOS'!$AP602="Alta",'MAPA DE RIESGOS'!$AR602="Leve"),CONCATENATE("R",'MAPA DE RIESGOS'!$H602,"C",'MAPA DE RIESGOS'!$AF602),"")</f>
        <v/>
      </c>
      <c r="W70" s="370" t="str">
        <f>IF(AND('MAPA DE RIESGOS'!$AP603="Alta",'MAPA DE RIESGOS'!$AR603="Leve"),CONCATENATE("R",'MAPA DE RIESGOS'!$H603,"C",'MAPA DE RIESGOS'!$AF603),"")</f>
        <v/>
      </c>
      <c r="X70" s="370" t="str">
        <f>IF(AND('MAPA DE RIESGOS'!$AP604="Alta",'MAPA DE RIESGOS'!$AR604="Leve"),CONCATENATE("R",'MAPA DE RIESGOS'!$H604,"C",'MAPA DE RIESGOS'!$AF604),"")</f>
        <v/>
      </c>
      <c r="Y70" s="370" t="str">
        <f>IF(AND('MAPA DE RIESGOS'!$AP605="Alta",'MAPA DE RIESGOS'!$AR605="Leve"),CONCATENATE("R",'MAPA DE RIESGOS'!$H605,"C",'MAPA DE RIESGOS'!$AF605),"")</f>
        <v/>
      </c>
      <c r="Z70" s="370" t="str">
        <f>IF(AND('MAPA DE RIESGOS'!$AP606="Alta",'MAPA DE RIESGOS'!$AR606="Leve"),CONCATENATE("R",'MAPA DE RIESGOS'!$H606,"C",'MAPA DE RIESGOS'!$AF606),"")</f>
        <v/>
      </c>
      <c r="AA70" s="370" t="str">
        <f>IF(AND('MAPA DE RIESGOS'!$AP607="Alta",'MAPA DE RIESGOS'!$AR607="Leve"),CONCATENATE("R",'MAPA DE RIESGOS'!$H607,"C",'MAPA DE RIESGOS'!$AF607),"")</f>
        <v/>
      </c>
      <c r="AB70" s="369" t="str">
        <f>IF(AND('MAPA DE RIESGOS'!$AP590="Alta",'MAPA DE RIESGOS'!$AR590="Menor"),CONCATENATE("R",'MAPA DE RIESGOS'!$H590,"C",'MAPA DE RIESGOS'!$AF590),"")</f>
        <v/>
      </c>
      <c r="AC70" s="370" t="str">
        <f>IF(AND('MAPA DE RIESGOS'!$AP591="Alta",'MAPA DE RIESGOS'!$AR591="Menor"),CONCATENATE("R",'MAPA DE RIESGOS'!$H591,"C",'MAPA DE RIESGOS'!$AF591),"")</f>
        <v/>
      </c>
      <c r="AD70" s="370" t="str">
        <f>IF(AND('MAPA DE RIESGOS'!$AP592="Alta",'MAPA DE RIESGOS'!$AR592="Menor"),CONCATENATE("R",'MAPA DE RIESGOS'!$H592,"C",'MAPA DE RIESGOS'!$AF592),"")</f>
        <v/>
      </c>
      <c r="AE70" s="370" t="str">
        <f>IF(AND('MAPA DE RIESGOS'!$AP593="Alta",'MAPA DE RIESGOS'!$AR593="Menor"),CONCATENATE("R",'MAPA DE RIESGOS'!$H593,"C",'MAPA DE RIESGOS'!$AF593),"")</f>
        <v/>
      </c>
      <c r="AF70" s="370" t="str">
        <f>IF(AND('MAPA DE RIESGOS'!$AP594="Alta",'MAPA DE RIESGOS'!$AR594="Menor"),CONCATENATE("R",'MAPA DE RIESGOS'!$H594,"C",'MAPA DE RIESGOS'!$AF594),"")</f>
        <v/>
      </c>
      <c r="AG70" s="370" t="str">
        <f>IF(AND('MAPA DE RIESGOS'!$AP595="Alta",'MAPA DE RIESGOS'!$AR595="Menor"),CONCATENATE("R",'MAPA DE RIESGOS'!$H595,"C",'MAPA DE RIESGOS'!$AF595),"")</f>
        <v/>
      </c>
      <c r="AH70" s="370" t="str">
        <f>IF(AND('MAPA DE RIESGOS'!$AP596="Alta",'MAPA DE RIESGOS'!$AR596="Menor"),CONCATENATE("R",'MAPA DE RIESGOS'!$H596,"C",'MAPA DE RIESGOS'!$AF596),"")</f>
        <v/>
      </c>
      <c r="AI70" s="370" t="str">
        <f>IF(AND('MAPA DE RIESGOS'!$AP597="Alta",'MAPA DE RIESGOS'!$AR597="Menor"),CONCATENATE("R",'MAPA DE RIESGOS'!$H597,"C",'MAPA DE RIESGOS'!$AF597),"")</f>
        <v/>
      </c>
      <c r="AJ70" s="370" t="str">
        <f>IF(AND('MAPA DE RIESGOS'!$AP598="Alta",'MAPA DE RIESGOS'!$AR598="Menor"),CONCATENATE("R",'MAPA DE RIESGOS'!$H598,"C",'MAPA DE RIESGOS'!$AF598),"")</f>
        <v/>
      </c>
      <c r="AK70" s="370" t="str">
        <f>IF(AND('MAPA DE RIESGOS'!$AP599="Alta",'MAPA DE RIESGOS'!$AR599="Menor"),CONCATENATE("R",'MAPA DE RIESGOS'!$H599,"C",'MAPA DE RIESGOS'!$AF599),"")</f>
        <v/>
      </c>
      <c r="AL70" s="370" t="str">
        <f>IF(AND('MAPA DE RIESGOS'!$AP600="Alta",'MAPA DE RIESGOS'!$AR600="Menor"),CONCATENATE("R",'MAPA DE RIESGOS'!$H600,"C",'MAPA DE RIESGOS'!$AF600),"")</f>
        <v/>
      </c>
      <c r="AM70" s="370" t="str">
        <f>IF(AND('MAPA DE RIESGOS'!$AP601="Alta",'MAPA DE RIESGOS'!$AR601="Menor"),CONCATENATE("R",'MAPA DE RIESGOS'!$H601,"C",'MAPA DE RIESGOS'!$AF601),"")</f>
        <v/>
      </c>
      <c r="AN70" s="370" t="str">
        <f>IF(AND('MAPA DE RIESGOS'!$AP602="Alta",'MAPA DE RIESGOS'!$AR602="Menor"),CONCATENATE("R",'MAPA DE RIESGOS'!$H602,"C",'MAPA DE RIESGOS'!$AF602),"")</f>
        <v/>
      </c>
      <c r="AO70" s="370" t="str">
        <f>IF(AND('MAPA DE RIESGOS'!$AP603="Alta",'MAPA DE RIESGOS'!$AR603="Menor"),CONCATENATE("R",'MAPA DE RIESGOS'!$H603,"C",'MAPA DE RIESGOS'!$AF603),"")</f>
        <v/>
      </c>
      <c r="AP70" s="370" t="str">
        <f>IF(AND('MAPA DE RIESGOS'!$AP604="Alta",'MAPA DE RIESGOS'!$AR604="Menor"),CONCATENATE("R",'MAPA DE RIESGOS'!$H604,"C",'MAPA DE RIESGOS'!$AF604),"")</f>
        <v/>
      </c>
      <c r="AQ70" s="370" t="str">
        <f>IF(AND('MAPA DE RIESGOS'!$AP605="Alta",'MAPA DE RIESGOS'!$AR605="Menor"),CONCATENATE("R",'MAPA DE RIESGOS'!$H605,"C",'MAPA DE RIESGOS'!$AF605),"")</f>
        <v/>
      </c>
      <c r="AR70" s="370" t="str">
        <f>IF(AND('MAPA DE RIESGOS'!$AP606="Alta",'MAPA DE RIESGOS'!$AR606="Menor"),CONCATENATE("R",'MAPA DE RIESGOS'!$H606,"C",'MAPA DE RIESGOS'!$AF606),"")</f>
        <v/>
      </c>
      <c r="AS70" s="371" t="str">
        <f>IF(AND('MAPA DE RIESGOS'!$AP607="Alta",'MAPA DE RIESGOS'!$AR607="Menor"),CONCATENATE("R",'MAPA DE RIESGOS'!$H607,"C",'MAPA DE RIESGOS'!$AF607),"")</f>
        <v/>
      </c>
      <c r="AT70" s="357" t="str">
        <f>IF(AND('MAPA DE RIESGOS'!$AP590="Alta",'MAPA DE RIESGOS'!$AR590="Moderado"),CONCATENATE("R",'MAPA DE RIESGOS'!$H590,"C",'MAPA DE RIESGOS'!$AF590),"")</f>
        <v/>
      </c>
      <c r="AU70" s="357" t="str">
        <f>IF(AND('MAPA DE RIESGOS'!$AP591="Alta",'MAPA DE RIESGOS'!$AR591="Moderado"),CONCATENATE("R",'MAPA DE RIESGOS'!$H591,"C",'MAPA DE RIESGOS'!$AF591),"")</f>
        <v/>
      </c>
      <c r="AV70" s="357" t="str">
        <f>IF(AND('MAPA DE RIESGOS'!$AP592="Alta",'MAPA DE RIESGOS'!$AR592="Moderado"),CONCATENATE("R",'MAPA DE RIESGOS'!$H592,"C",'MAPA DE RIESGOS'!$AF592),"")</f>
        <v/>
      </c>
      <c r="AW70" s="357" t="str">
        <f>IF(AND('MAPA DE RIESGOS'!$AP593="Alta",'MAPA DE RIESGOS'!$AR593="Moderado"),CONCATENATE("R",'MAPA DE RIESGOS'!$H593,"C",'MAPA DE RIESGOS'!$AF593),"")</f>
        <v/>
      </c>
      <c r="AX70" s="357" t="str">
        <f>IF(AND('MAPA DE RIESGOS'!$AP594="Alta",'MAPA DE RIESGOS'!$AR594="Moderado"),CONCATENATE("R",'MAPA DE RIESGOS'!$H594,"C",'MAPA DE RIESGOS'!$AF594),"")</f>
        <v/>
      </c>
      <c r="AY70" s="357" t="str">
        <f>IF(AND('MAPA DE RIESGOS'!$AP595="Alta",'MAPA DE RIESGOS'!$AR595="Moderado"),CONCATENATE("R",'MAPA DE RIESGOS'!$H595,"C",'MAPA DE RIESGOS'!$AF595),"")</f>
        <v/>
      </c>
      <c r="AZ70" s="357" t="str">
        <f>IF(AND('MAPA DE RIESGOS'!$AP596="Alta",'MAPA DE RIESGOS'!$AR596="Moderado"),CONCATENATE("R",'MAPA DE RIESGOS'!$H596,"C",'MAPA DE RIESGOS'!$AF596),"")</f>
        <v/>
      </c>
      <c r="BA70" s="357" t="str">
        <f>IF(AND('MAPA DE RIESGOS'!$AP597="Alta",'MAPA DE RIESGOS'!$AR597="Moderado"),CONCATENATE("R",'MAPA DE RIESGOS'!$H597,"C",'MAPA DE RIESGOS'!$AF597),"")</f>
        <v/>
      </c>
      <c r="BB70" s="357" t="str">
        <f>IF(AND('MAPA DE RIESGOS'!$AP598="Alta",'MAPA DE RIESGOS'!$AR598="Moderado"),CONCATENATE("R",'MAPA DE RIESGOS'!$H598,"C",'MAPA DE RIESGOS'!$AF598),"")</f>
        <v/>
      </c>
      <c r="BC70" s="357" t="str">
        <f>IF(AND('MAPA DE RIESGOS'!$AP599="Alta",'MAPA DE RIESGOS'!$AR599="Moderado"),CONCATENATE("R",'MAPA DE RIESGOS'!$H599,"C",'MAPA DE RIESGOS'!$AF599),"")</f>
        <v/>
      </c>
      <c r="BD70" s="357" t="str">
        <f>IF(AND('MAPA DE RIESGOS'!$AP600="Alta",'MAPA DE RIESGOS'!$AR600="Moderado"),CONCATENATE("R",'MAPA DE RIESGOS'!$H600,"C",'MAPA DE RIESGOS'!$AF600),"")</f>
        <v/>
      </c>
      <c r="BE70" s="357" t="str">
        <f>IF(AND('MAPA DE RIESGOS'!$AP601="Alta",'MAPA DE RIESGOS'!$AR601="Moderado"),CONCATENATE("R",'MAPA DE RIESGOS'!$H601,"C",'MAPA DE RIESGOS'!$AF601),"")</f>
        <v/>
      </c>
      <c r="BF70" s="357" t="str">
        <f>IF(AND('MAPA DE RIESGOS'!$AP602="Alta",'MAPA DE RIESGOS'!$AR602="Moderado"),CONCATENATE("R",'MAPA DE RIESGOS'!$H602,"C",'MAPA DE RIESGOS'!$AF602),"")</f>
        <v/>
      </c>
      <c r="BG70" s="357" t="str">
        <f>IF(AND('MAPA DE RIESGOS'!$AP603="Alta",'MAPA DE RIESGOS'!$AR603="Moderado"),CONCATENATE("R",'MAPA DE RIESGOS'!$H603,"C",'MAPA DE RIESGOS'!$AF603),"")</f>
        <v/>
      </c>
      <c r="BH70" s="357" t="str">
        <f>IF(AND('MAPA DE RIESGOS'!$AP604="Alta",'MAPA DE RIESGOS'!$AR604="Moderado"),CONCATENATE("R",'MAPA DE RIESGOS'!$H604,"C",'MAPA DE RIESGOS'!$AF604),"")</f>
        <v/>
      </c>
      <c r="BI70" s="357" t="str">
        <f>IF(AND('MAPA DE RIESGOS'!$AP605="Alta",'MAPA DE RIESGOS'!$AR605="Moderado"),CONCATENATE("R",'MAPA DE RIESGOS'!$H605,"C",'MAPA DE RIESGOS'!$AF605),"")</f>
        <v/>
      </c>
      <c r="BJ70" s="357" t="str">
        <f>IF(AND('MAPA DE RIESGOS'!$AP606="Alta",'MAPA DE RIESGOS'!$AR606="Moderado"),CONCATENATE("R",'MAPA DE RIESGOS'!$H606,"C",'MAPA DE RIESGOS'!$AF606),"")</f>
        <v/>
      </c>
      <c r="BK70" s="358" t="str">
        <f>IF(AND('MAPA DE RIESGOS'!$AP607="Alta",'MAPA DE RIESGOS'!$AR607="Moderado"),CONCATENATE("R",'MAPA DE RIESGOS'!$H607,"C",'MAPA DE RIESGOS'!$AF607),"")</f>
        <v/>
      </c>
      <c r="BL70" s="357" t="str">
        <f>IF(AND('MAPA DE RIESGOS'!$AP590="Alta",'MAPA DE RIESGOS'!$AR590="Mayor"),CONCATENATE("R",'MAPA DE RIESGOS'!$H590,"C",'MAPA DE RIESGOS'!$AF590),"")</f>
        <v/>
      </c>
      <c r="BM70" s="357" t="str">
        <f>IF(AND('MAPA DE RIESGOS'!$AP591="Alta",'MAPA DE RIESGOS'!$AR591="Mayor"),CONCATENATE("R",'MAPA DE RIESGOS'!$H591,"C",'MAPA DE RIESGOS'!$AF591),"")</f>
        <v/>
      </c>
      <c r="BN70" s="357" t="str">
        <f>IF(AND('MAPA DE RIESGOS'!$AP592="Alta",'MAPA DE RIESGOS'!$AR592="Mayor"),CONCATENATE("R",'MAPA DE RIESGOS'!$H592,"C",'MAPA DE RIESGOS'!$AF592),"")</f>
        <v/>
      </c>
      <c r="BO70" s="357" t="str">
        <f>IF(AND('MAPA DE RIESGOS'!$AP593="Alta",'MAPA DE RIESGOS'!$AR593="Mayor"),CONCATENATE("R",'MAPA DE RIESGOS'!$H593,"C",'MAPA DE RIESGOS'!$AF593),"")</f>
        <v/>
      </c>
      <c r="BP70" s="357" t="str">
        <f>IF(AND('MAPA DE RIESGOS'!$AP594="Alta",'MAPA DE RIESGOS'!$AR594="Mayor"),CONCATENATE("R",'MAPA DE RIESGOS'!$H594,"C",'MAPA DE RIESGOS'!$AF594),"")</f>
        <v/>
      </c>
      <c r="BQ70" s="357" t="str">
        <f>IF(AND('MAPA DE RIESGOS'!$AP595="Alta",'MAPA DE RIESGOS'!$AR595="Mayor"),CONCATENATE("R",'MAPA DE RIESGOS'!$H595,"C",'MAPA DE RIESGOS'!$AF595),"")</f>
        <v/>
      </c>
      <c r="BR70" s="357" t="str">
        <f>IF(AND('MAPA DE RIESGOS'!$AP596="Alta",'MAPA DE RIESGOS'!$AR596="Mayor"),CONCATENATE("R",'MAPA DE RIESGOS'!$H596,"C",'MAPA DE RIESGOS'!$AF596),"")</f>
        <v/>
      </c>
      <c r="BS70" s="357" t="str">
        <f>IF(AND('MAPA DE RIESGOS'!$AP597="Alta",'MAPA DE RIESGOS'!$AR597="Mayor"),CONCATENATE("R",'MAPA DE RIESGOS'!$H597,"C",'MAPA DE RIESGOS'!$AF597),"")</f>
        <v/>
      </c>
      <c r="BT70" s="357" t="str">
        <f>IF(AND('MAPA DE RIESGOS'!$AP598="Alta",'MAPA DE RIESGOS'!$AR598="Mayor"),CONCATENATE("R",'MAPA DE RIESGOS'!$H598,"C",'MAPA DE RIESGOS'!$AF598),"")</f>
        <v/>
      </c>
      <c r="BU70" s="357" t="str">
        <f>IF(AND('MAPA DE RIESGOS'!$AP599="Alta",'MAPA DE RIESGOS'!$AR599="Mayor"),CONCATENATE("R",'MAPA DE RIESGOS'!$H599,"C",'MAPA DE RIESGOS'!$AF599),"")</f>
        <v/>
      </c>
      <c r="BV70" s="357" t="str">
        <f>IF(AND('MAPA DE RIESGOS'!$AP600="Alta",'MAPA DE RIESGOS'!$AR600="Mayor"),CONCATENATE("R",'MAPA DE RIESGOS'!$H600,"C",'MAPA DE RIESGOS'!$AF600),"")</f>
        <v/>
      </c>
      <c r="BW70" s="357" t="str">
        <f>IF(AND('MAPA DE RIESGOS'!$AP601="Alta",'MAPA DE RIESGOS'!$AR601="Mayor"),CONCATENATE("R",'MAPA DE RIESGOS'!$H601,"C",'MAPA DE RIESGOS'!$AF601),"")</f>
        <v/>
      </c>
      <c r="BX70" s="357" t="str">
        <f>IF(AND('MAPA DE RIESGOS'!$AP602="Alta",'MAPA DE RIESGOS'!$AR602="Mayor"),CONCATENATE("R",'MAPA DE RIESGOS'!$H602,"C",'MAPA DE RIESGOS'!$AF602),"")</f>
        <v/>
      </c>
      <c r="BY70" s="357" t="str">
        <f>IF(AND('MAPA DE RIESGOS'!$AP603="Alta",'MAPA DE RIESGOS'!$AR603="Mayor"),CONCATENATE("R",'MAPA DE RIESGOS'!$H603,"C",'MAPA DE RIESGOS'!$AF603),"")</f>
        <v/>
      </c>
      <c r="BZ70" s="357" t="str">
        <f>IF(AND('MAPA DE RIESGOS'!$AP604="Alta",'MAPA DE RIESGOS'!$AR604="Mayor"),CONCATENATE("R",'MAPA DE RIESGOS'!$H604,"C",'MAPA DE RIESGOS'!$AF604),"")</f>
        <v/>
      </c>
      <c r="CA70" s="357" t="str">
        <f>IF(AND('MAPA DE RIESGOS'!$AP605="Alta",'MAPA DE RIESGOS'!$AR605="Mayor"),CONCATENATE("R",'MAPA DE RIESGOS'!$H605,"C",'MAPA DE RIESGOS'!$AF605),"")</f>
        <v/>
      </c>
      <c r="CB70" s="357" t="str">
        <f>IF(AND('MAPA DE RIESGOS'!$AP606="Alta",'MAPA DE RIESGOS'!$AR606="Mayor"),CONCATENATE("R",'MAPA DE RIESGOS'!$H606,"C",'MAPA DE RIESGOS'!$AF606),"")</f>
        <v/>
      </c>
      <c r="CC70" s="358" t="str">
        <f>IF(AND('MAPA DE RIESGOS'!$AP607="Alta",'MAPA DE RIESGOS'!$AR607="Mayor"),CONCATENATE("R",'MAPA DE RIESGOS'!$H607,"C",'MAPA DE RIESGOS'!$AF607),"")</f>
        <v/>
      </c>
      <c r="CD70" s="359" t="str">
        <f>IF(AND('MAPA DE RIESGOS'!$AP590="Alta",'MAPA DE RIESGOS'!$AR590="Catastrófico"),CONCATENATE("R",'MAPA DE RIESGOS'!$H590,"C",'MAPA DE RIESGOS'!$AF590),"")</f>
        <v/>
      </c>
      <c r="CE70" s="359" t="str">
        <f>IF(AND('MAPA DE RIESGOS'!$AP591="Alta",'MAPA DE RIESGOS'!$AR591="Catastrófico"),CONCATENATE("R",'MAPA DE RIESGOS'!$H591,"C",'MAPA DE RIESGOS'!$AF591),"")</f>
        <v/>
      </c>
      <c r="CF70" s="359" t="str">
        <f>IF(AND('MAPA DE RIESGOS'!$AP592="Alta",'MAPA DE RIESGOS'!$AR592="Catastrófico"),CONCATENATE("R",'MAPA DE RIESGOS'!$H592,"C",'MAPA DE RIESGOS'!$AF592),"")</f>
        <v/>
      </c>
      <c r="CG70" s="359" t="str">
        <f>IF(AND('MAPA DE RIESGOS'!$AP593="Alta",'MAPA DE RIESGOS'!$AR593="Catastrófico"),CONCATENATE("R",'MAPA DE RIESGOS'!$H593,"C",'MAPA DE RIESGOS'!$AF593),"")</f>
        <v/>
      </c>
      <c r="CH70" s="359" t="str">
        <f>IF(AND('MAPA DE RIESGOS'!$AP594="Alta",'MAPA DE RIESGOS'!$AR594="Catastrófico"),CONCATENATE("R",'MAPA DE RIESGOS'!$H594,"C",'MAPA DE RIESGOS'!$AF594),"")</f>
        <v/>
      </c>
      <c r="CI70" s="359" t="str">
        <f>IF(AND('MAPA DE RIESGOS'!$AP595="Alta",'MAPA DE RIESGOS'!$AR595="Catastrófico"),CONCATENATE("R",'MAPA DE RIESGOS'!$H595,"C",'MAPA DE RIESGOS'!$AF595),"")</f>
        <v/>
      </c>
      <c r="CJ70" s="359" t="str">
        <f>IF(AND('MAPA DE RIESGOS'!$AP596="Alta",'MAPA DE RIESGOS'!$AR596="Catastrófico"),CONCATENATE("R",'MAPA DE RIESGOS'!$H596,"C",'MAPA DE RIESGOS'!$AF596),"")</f>
        <v/>
      </c>
      <c r="CK70" s="359" t="str">
        <f>IF(AND('MAPA DE RIESGOS'!$AP597="Alta",'MAPA DE RIESGOS'!$AR597="Catastrófico"),CONCATENATE("R",'MAPA DE RIESGOS'!$H597,"C",'MAPA DE RIESGOS'!$AF597),"")</f>
        <v/>
      </c>
      <c r="CL70" s="359" t="str">
        <f>IF(AND('MAPA DE RIESGOS'!$AP598="Alta",'MAPA DE RIESGOS'!$AR598="Catastrófico"),CONCATENATE("R",'MAPA DE RIESGOS'!$H598,"C",'MAPA DE RIESGOS'!$AF598),"")</f>
        <v/>
      </c>
      <c r="CM70" s="359" t="str">
        <f>IF(AND('MAPA DE RIESGOS'!$AP599="Alta",'MAPA DE RIESGOS'!$AR599="Catastrófico"),CONCATENATE("R",'MAPA DE RIESGOS'!$H599,"C",'MAPA DE RIESGOS'!$AF599),"")</f>
        <v/>
      </c>
      <c r="CN70" s="359" t="str">
        <f>IF(AND('MAPA DE RIESGOS'!$AP600="Alta",'MAPA DE RIESGOS'!$AR600="Catastrófico"),CONCATENATE("R",'MAPA DE RIESGOS'!$H600,"C",'MAPA DE RIESGOS'!$AF600),"")</f>
        <v/>
      </c>
      <c r="CO70" s="359" t="str">
        <f>IF(AND('MAPA DE RIESGOS'!$AP601="Alta",'MAPA DE RIESGOS'!$AR601="Catastrófico"),CONCATENATE("R",'MAPA DE RIESGOS'!$H601,"C",'MAPA DE RIESGOS'!$AF601),"")</f>
        <v/>
      </c>
      <c r="CP70" s="359" t="str">
        <f>IF(AND('MAPA DE RIESGOS'!$AP602="Alta",'MAPA DE RIESGOS'!$AR602="Catastrófico"),CONCATENATE("R",'MAPA DE RIESGOS'!$H602,"C",'MAPA DE RIESGOS'!$AF602),"")</f>
        <v/>
      </c>
      <c r="CQ70" s="359" t="str">
        <f>IF(AND('MAPA DE RIESGOS'!$AP603="Alta",'MAPA DE RIESGOS'!$AR603="Catastrófico"),CONCATENATE("R",'MAPA DE RIESGOS'!$H603,"C",'MAPA DE RIESGOS'!$AF603),"")</f>
        <v/>
      </c>
      <c r="CR70" s="359" t="str">
        <f>IF(AND('MAPA DE RIESGOS'!$AP604="Alta",'MAPA DE RIESGOS'!$AR604="Catastrófico"),CONCATENATE("R",'MAPA DE RIESGOS'!$H604,"C",'MAPA DE RIESGOS'!$AF604),"")</f>
        <v/>
      </c>
      <c r="CS70" s="359" t="str">
        <f>IF(AND('MAPA DE RIESGOS'!$AP605="Alta",'MAPA DE RIESGOS'!$AR605="Catastrófico"),CONCATENATE("R",'MAPA DE RIESGOS'!$H605,"C",'MAPA DE RIESGOS'!$AF605),"")</f>
        <v/>
      </c>
      <c r="CT70" s="359" t="str">
        <f>IF(AND('MAPA DE RIESGOS'!$AP606="Alta",'MAPA DE RIESGOS'!$AR606="Catastrófico"),CONCATENATE("R",'MAPA DE RIESGOS'!$H606,"C",'MAPA DE RIESGOS'!$AF606),"")</f>
        <v/>
      </c>
      <c r="CU70" s="360" t="str">
        <f>IF(AND('MAPA DE RIESGOS'!$AP607="Alta",'MAPA DE RIESGOS'!$AR607="Catastrófico"),CONCATENATE("R",'MAPA DE RIESGOS'!$H607,"C",'MAPA DE RIESGOS'!$AF607),"")</f>
        <v/>
      </c>
      <c r="CV70" s="67"/>
      <c r="CW70" s="765"/>
      <c r="CX70" s="766"/>
      <c r="CY70" s="766"/>
      <c r="CZ70" s="766"/>
      <c r="DA70" s="766"/>
      <c r="DB70" s="767"/>
    </row>
    <row r="71" spans="2:106" ht="32.5" customHeight="1">
      <c r="B71" s="770"/>
      <c r="C71" s="770"/>
      <c r="D71" s="771"/>
      <c r="E71" s="741"/>
      <c r="F71" s="742"/>
      <c r="G71" s="742"/>
      <c r="H71" s="742"/>
      <c r="I71" s="742"/>
      <c r="J71" s="369" t="str">
        <f>IF(AND('MAPA DE RIESGOS'!$AP608="Alta",'MAPA DE RIESGOS'!$AR608="Leve"),CONCATENATE("R",'MAPA DE RIESGOS'!$H608,"C",'MAPA DE RIESGOS'!$AF608),"")</f>
        <v/>
      </c>
      <c r="K71" s="370" t="str">
        <f>IF(AND('MAPA DE RIESGOS'!$AP609="Alta",'MAPA DE RIESGOS'!$AR609="Leve"),CONCATENATE("R",'MAPA DE RIESGOS'!$H609,"C",'MAPA DE RIESGOS'!$AF609),"")</f>
        <v/>
      </c>
      <c r="L71" s="370" t="str">
        <f>IF(AND('MAPA DE RIESGOS'!$AP610="Alta",'MAPA DE RIESGOS'!$AR610="Leve"),CONCATENATE("R",'MAPA DE RIESGOS'!$H610,"C",'MAPA DE RIESGOS'!$AF610),"")</f>
        <v/>
      </c>
      <c r="M71" s="370" t="str">
        <f>IF(AND('MAPA DE RIESGOS'!$AP611="Alta",'MAPA DE RIESGOS'!$AR611="Leve"),CONCATENATE("R",'MAPA DE RIESGOS'!$H611,"C",'MAPA DE RIESGOS'!$AF611),"")</f>
        <v/>
      </c>
      <c r="N71" s="370" t="str">
        <f>IF(AND('MAPA DE RIESGOS'!$AP612="Alta",'MAPA DE RIESGOS'!$AR612="Leve"),CONCATENATE("R",'MAPA DE RIESGOS'!$H612,"C",'MAPA DE RIESGOS'!$AF612),"")</f>
        <v/>
      </c>
      <c r="O71" s="370" t="str">
        <f>IF(AND('MAPA DE RIESGOS'!$AP613="Alta",'MAPA DE RIESGOS'!$AR613="Leve"),CONCATENATE("R",'MAPA DE RIESGOS'!$H613,"C",'MAPA DE RIESGOS'!$AF613),"")</f>
        <v/>
      </c>
      <c r="P71" s="370" t="str">
        <f>IF(AND('MAPA DE RIESGOS'!$AP614="Alta",'MAPA DE RIESGOS'!$AR614="Leve"),CONCATENATE("R",'MAPA DE RIESGOS'!$H614,"C",'MAPA DE RIESGOS'!$AF614),"")</f>
        <v/>
      </c>
      <c r="Q71" s="370" t="str">
        <f>IF(AND('MAPA DE RIESGOS'!$AP615="Alta",'MAPA DE RIESGOS'!$AR615="Leve"),CONCATENATE("R",'MAPA DE RIESGOS'!$H615,"C",'MAPA DE RIESGOS'!$AF615),"")</f>
        <v/>
      </c>
      <c r="R71" s="370" t="str">
        <f>IF(AND('MAPA DE RIESGOS'!$AP616="Alta",'MAPA DE RIESGOS'!$AR616="Leve"),CONCATENATE("R",'MAPA DE RIESGOS'!$H616,"C",'MAPA DE RIESGOS'!$AF616),"")</f>
        <v/>
      </c>
      <c r="S71" s="370" t="str">
        <f>IF(AND('MAPA DE RIESGOS'!$AP617="Alta",'MAPA DE RIESGOS'!$AR617="Leve"),CONCATENATE("R",'MAPA DE RIESGOS'!$H617,"C",'MAPA DE RIESGOS'!$AF617),"")</f>
        <v/>
      </c>
      <c r="T71" s="370" t="str">
        <f>IF(AND('MAPA DE RIESGOS'!$AP618="Alta",'MAPA DE RIESGOS'!$AR618="Leve"),CONCATENATE("R",'MAPA DE RIESGOS'!$H618,"C",'MAPA DE RIESGOS'!$AF618),"")</f>
        <v/>
      </c>
      <c r="U71" s="370" t="str">
        <f>IF(AND('MAPA DE RIESGOS'!$AP619="Alta",'MAPA DE RIESGOS'!$AR619="Leve"),CONCATENATE("R",'MAPA DE RIESGOS'!$H619,"C",'MAPA DE RIESGOS'!$AF619),"")</f>
        <v/>
      </c>
      <c r="V71" s="370" t="str">
        <f>IF(AND('MAPA DE RIESGOS'!$AP620="Alta",'MAPA DE RIESGOS'!$AR620="Leve"),CONCATENATE("R",'MAPA DE RIESGOS'!$H620,"C",'MAPA DE RIESGOS'!$AF620),"")</f>
        <v/>
      </c>
      <c r="W71" s="370" t="str">
        <f>IF(AND('MAPA DE RIESGOS'!$AP621="Alta",'MAPA DE RIESGOS'!$AR621="Leve"),CONCATENATE("R",'MAPA DE RIESGOS'!$H621,"C",'MAPA DE RIESGOS'!$AF621),"")</f>
        <v/>
      </c>
      <c r="X71" s="370" t="str">
        <f>IF(AND('MAPA DE RIESGOS'!$AP622="Alta",'MAPA DE RIESGOS'!$AR622="Leve"),CONCATENATE("R",'MAPA DE RIESGOS'!$H622,"C",'MAPA DE RIESGOS'!$AF622),"")</f>
        <v/>
      </c>
      <c r="Y71" s="370" t="str">
        <f>IF(AND('MAPA DE RIESGOS'!$AP623="Alta",'MAPA DE RIESGOS'!$AR623="Leve"),CONCATENATE("R",'MAPA DE RIESGOS'!$H623,"C",'MAPA DE RIESGOS'!$AF623),"")</f>
        <v/>
      </c>
      <c r="Z71" s="370" t="str">
        <f>IF(AND('MAPA DE RIESGOS'!$AP624="Alta",'MAPA DE RIESGOS'!$AR624="Leve"),CONCATENATE("R",'MAPA DE RIESGOS'!$H624,"C",'MAPA DE RIESGOS'!$AF624),"")</f>
        <v/>
      </c>
      <c r="AA71" s="370" t="str">
        <f>IF(AND('MAPA DE RIESGOS'!$AP625="Alta",'MAPA DE RIESGOS'!$AR625="Leve"),CONCATENATE("R",'MAPA DE RIESGOS'!$H625,"C",'MAPA DE RIESGOS'!$AF625),"")</f>
        <v/>
      </c>
      <c r="AB71" s="369" t="str">
        <f>IF(AND('MAPA DE RIESGOS'!$AP608="Alta",'MAPA DE RIESGOS'!$AR608="Menor"),CONCATENATE("R",'MAPA DE RIESGOS'!$H608,"C",'MAPA DE RIESGOS'!$AF608),"")</f>
        <v/>
      </c>
      <c r="AC71" s="370" t="str">
        <f>IF(AND('MAPA DE RIESGOS'!$AP609="Alta",'MAPA DE RIESGOS'!$AR609="Menor"),CONCATENATE("R",'MAPA DE RIESGOS'!$H609,"C",'MAPA DE RIESGOS'!$AF609),"")</f>
        <v/>
      </c>
      <c r="AD71" s="370" t="str">
        <f>IF(AND('MAPA DE RIESGOS'!$AP610="Alta",'MAPA DE RIESGOS'!$AR610="Menor"),CONCATENATE("R",'MAPA DE RIESGOS'!$H610,"C",'MAPA DE RIESGOS'!$AF610),"")</f>
        <v/>
      </c>
      <c r="AE71" s="370" t="str">
        <f>IF(AND('MAPA DE RIESGOS'!$AP611="Alta",'MAPA DE RIESGOS'!$AR611="Menor"),CONCATENATE("R",'MAPA DE RIESGOS'!$H611,"C",'MAPA DE RIESGOS'!$AF611),"")</f>
        <v/>
      </c>
      <c r="AF71" s="370" t="str">
        <f>IF(AND('MAPA DE RIESGOS'!$AP612="Alta",'MAPA DE RIESGOS'!$AR612="Menor"),CONCATENATE("R",'MAPA DE RIESGOS'!$H612,"C",'MAPA DE RIESGOS'!$AF612),"")</f>
        <v/>
      </c>
      <c r="AG71" s="370" t="str">
        <f>IF(AND('MAPA DE RIESGOS'!$AP613="Alta",'MAPA DE RIESGOS'!$AR613="Menor"),CONCATENATE("R",'MAPA DE RIESGOS'!$H613,"C",'MAPA DE RIESGOS'!$AF613),"")</f>
        <v/>
      </c>
      <c r="AH71" s="370" t="str">
        <f>IF(AND('MAPA DE RIESGOS'!$AP614="Alta",'MAPA DE RIESGOS'!$AR614="Menor"),CONCATENATE("R",'MAPA DE RIESGOS'!$H614,"C",'MAPA DE RIESGOS'!$AF614),"")</f>
        <v/>
      </c>
      <c r="AI71" s="370" t="str">
        <f>IF(AND('MAPA DE RIESGOS'!$AP615="Alta",'MAPA DE RIESGOS'!$AR615="Menor"),CONCATENATE("R",'MAPA DE RIESGOS'!$H615,"C",'MAPA DE RIESGOS'!$AF615),"")</f>
        <v/>
      </c>
      <c r="AJ71" s="370" t="str">
        <f>IF(AND('MAPA DE RIESGOS'!$AP616="Alta",'MAPA DE RIESGOS'!$AR616="Menor"),CONCATENATE("R",'MAPA DE RIESGOS'!$H616,"C",'MAPA DE RIESGOS'!$AF616),"")</f>
        <v/>
      </c>
      <c r="AK71" s="370" t="str">
        <f>IF(AND('MAPA DE RIESGOS'!$AP617="Alta",'MAPA DE RIESGOS'!$AR617="Menor"),CONCATENATE("R",'MAPA DE RIESGOS'!$H617,"C",'MAPA DE RIESGOS'!$AF617),"")</f>
        <v/>
      </c>
      <c r="AL71" s="370" t="str">
        <f>IF(AND('MAPA DE RIESGOS'!$AP618="Alta",'MAPA DE RIESGOS'!$AR618="Menor"),CONCATENATE("R",'MAPA DE RIESGOS'!$H618,"C",'MAPA DE RIESGOS'!$AF618),"")</f>
        <v/>
      </c>
      <c r="AM71" s="370" t="str">
        <f>IF(AND('MAPA DE RIESGOS'!$AP619="Alta",'MAPA DE RIESGOS'!$AR619="Menor"),CONCATENATE("R",'MAPA DE RIESGOS'!$H619,"C",'MAPA DE RIESGOS'!$AF619),"")</f>
        <v/>
      </c>
      <c r="AN71" s="370" t="str">
        <f>IF(AND('MAPA DE RIESGOS'!$AP620="Alta",'MAPA DE RIESGOS'!$AR620="Menor"),CONCATENATE("R",'MAPA DE RIESGOS'!$H620,"C",'MAPA DE RIESGOS'!$AF620),"")</f>
        <v/>
      </c>
      <c r="AO71" s="370" t="str">
        <f>IF(AND('MAPA DE RIESGOS'!$AP621="Alta",'MAPA DE RIESGOS'!$AR621="Menor"),CONCATENATE("R",'MAPA DE RIESGOS'!$H621,"C",'MAPA DE RIESGOS'!$AF621),"")</f>
        <v/>
      </c>
      <c r="AP71" s="370" t="str">
        <f>IF(AND('MAPA DE RIESGOS'!$AP622="Alta",'MAPA DE RIESGOS'!$AR622="Menor"),CONCATENATE("R",'MAPA DE RIESGOS'!$H622,"C",'MAPA DE RIESGOS'!$AF622),"")</f>
        <v/>
      </c>
      <c r="AQ71" s="370" t="str">
        <f>IF(AND('MAPA DE RIESGOS'!$AP623="Alta",'MAPA DE RIESGOS'!$AR623="Menor"),CONCATENATE("R",'MAPA DE RIESGOS'!$H623,"C",'MAPA DE RIESGOS'!$AF623),"")</f>
        <v/>
      </c>
      <c r="AR71" s="370" t="str">
        <f>IF(AND('MAPA DE RIESGOS'!$AP624="Alta",'MAPA DE RIESGOS'!$AR624="Menor"),CONCATENATE("R",'MAPA DE RIESGOS'!$H624,"C",'MAPA DE RIESGOS'!$AF624),"")</f>
        <v/>
      </c>
      <c r="AS71" s="371" t="str">
        <f>IF(AND('MAPA DE RIESGOS'!$AP625="Alta",'MAPA DE RIESGOS'!$AR625="Menor"),CONCATENATE("R",'MAPA DE RIESGOS'!$H625,"C",'MAPA DE RIESGOS'!$AF625),"")</f>
        <v/>
      </c>
      <c r="AT71" s="357" t="str">
        <f>IF(AND('MAPA DE RIESGOS'!$AP608="Alta",'MAPA DE RIESGOS'!$AR608="Moderado"),CONCATENATE("R",'MAPA DE RIESGOS'!$H608,"C",'MAPA DE RIESGOS'!$AF608),"")</f>
        <v/>
      </c>
      <c r="AU71" s="357" t="str">
        <f>IF(AND('MAPA DE RIESGOS'!$AP609="Alta",'MAPA DE RIESGOS'!$AR609="Moderado"),CONCATENATE("R",'MAPA DE RIESGOS'!$H609,"C",'MAPA DE RIESGOS'!$AF609),"")</f>
        <v/>
      </c>
      <c r="AV71" s="357" t="str">
        <f>IF(AND('MAPA DE RIESGOS'!$AP610="Alta",'MAPA DE RIESGOS'!$AR610="Moderado"),CONCATENATE("R",'MAPA DE RIESGOS'!$H610,"C",'MAPA DE RIESGOS'!$AF610),"")</f>
        <v/>
      </c>
      <c r="AW71" s="357" t="str">
        <f>IF(AND('MAPA DE RIESGOS'!$AP611="Alta",'MAPA DE RIESGOS'!$AR611="Moderado"),CONCATENATE("R",'MAPA DE RIESGOS'!$H611,"C",'MAPA DE RIESGOS'!$AF611),"")</f>
        <v/>
      </c>
      <c r="AX71" s="357" t="str">
        <f>IF(AND('MAPA DE RIESGOS'!$AP612="Alta",'MAPA DE RIESGOS'!$AR612="Moderado"),CONCATENATE("R",'MAPA DE RIESGOS'!$H612,"C",'MAPA DE RIESGOS'!$AF612),"")</f>
        <v/>
      </c>
      <c r="AY71" s="357" t="str">
        <f>IF(AND('MAPA DE RIESGOS'!$AP613="Alta",'MAPA DE RIESGOS'!$AR613="Moderado"),CONCATENATE("R",'MAPA DE RIESGOS'!$H613,"C",'MAPA DE RIESGOS'!$AF613),"")</f>
        <v/>
      </c>
      <c r="AZ71" s="357" t="str">
        <f>IF(AND('MAPA DE RIESGOS'!$AP614="Alta",'MAPA DE RIESGOS'!$AR614="Moderado"),CONCATENATE("R",'MAPA DE RIESGOS'!$H614,"C",'MAPA DE RIESGOS'!$AF614),"")</f>
        <v/>
      </c>
      <c r="BA71" s="357" t="str">
        <f>IF(AND('MAPA DE RIESGOS'!$AP615="Alta",'MAPA DE RIESGOS'!$AR615="Moderado"),CONCATENATE("R",'MAPA DE RIESGOS'!$H615,"C",'MAPA DE RIESGOS'!$AF615),"")</f>
        <v/>
      </c>
      <c r="BB71" s="357" t="str">
        <f>IF(AND('MAPA DE RIESGOS'!$AP616="Alta",'MAPA DE RIESGOS'!$AR616="Moderado"),CONCATENATE("R",'MAPA DE RIESGOS'!$H616,"C",'MAPA DE RIESGOS'!$AF616),"")</f>
        <v/>
      </c>
      <c r="BC71" s="357" t="str">
        <f>IF(AND('MAPA DE RIESGOS'!$AP617="Alta",'MAPA DE RIESGOS'!$AR617="Moderado"),CONCATENATE("R",'MAPA DE RIESGOS'!$H617,"C",'MAPA DE RIESGOS'!$AF617),"")</f>
        <v/>
      </c>
      <c r="BD71" s="357" t="str">
        <f>IF(AND('MAPA DE RIESGOS'!$AP618="Alta",'MAPA DE RIESGOS'!$AR618="Moderado"),CONCATENATE("R",'MAPA DE RIESGOS'!$H618,"C",'MAPA DE RIESGOS'!$AF618),"")</f>
        <v/>
      </c>
      <c r="BE71" s="357" t="str">
        <f>IF(AND('MAPA DE RIESGOS'!$AP619="Alta",'MAPA DE RIESGOS'!$AR619="Moderado"),CONCATENATE("R",'MAPA DE RIESGOS'!$H619,"C",'MAPA DE RIESGOS'!$AF619),"")</f>
        <v/>
      </c>
      <c r="BF71" s="357" t="str">
        <f>IF(AND('MAPA DE RIESGOS'!$AP620="Alta",'MAPA DE RIESGOS'!$AR620="Moderado"),CONCATENATE("R",'MAPA DE RIESGOS'!$H620,"C",'MAPA DE RIESGOS'!$AF620),"")</f>
        <v/>
      </c>
      <c r="BG71" s="357" t="str">
        <f>IF(AND('MAPA DE RIESGOS'!$AP621="Alta",'MAPA DE RIESGOS'!$AR621="Moderado"),CONCATENATE("R",'MAPA DE RIESGOS'!$H621,"C",'MAPA DE RIESGOS'!$AF621),"")</f>
        <v/>
      </c>
      <c r="BH71" s="357" t="str">
        <f>IF(AND('MAPA DE RIESGOS'!$AP622="Alta",'MAPA DE RIESGOS'!$AR622="Moderado"),CONCATENATE("R",'MAPA DE RIESGOS'!$H622,"C",'MAPA DE RIESGOS'!$AF622),"")</f>
        <v/>
      </c>
      <c r="BI71" s="357" t="str">
        <f>IF(AND('MAPA DE RIESGOS'!$AP623="Alta",'MAPA DE RIESGOS'!$AR623="Moderado"),CONCATENATE("R",'MAPA DE RIESGOS'!$H623,"C",'MAPA DE RIESGOS'!$AF623),"")</f>
        <v/>
      </c>
      <c r="BJ71" s="357" t="str">
        <f>IF(AND('MAPA DE RIESGOS'!$AP624="Alta",'MAPA DE RIESGOS'!$AR624="Moderado"),CONCATENATE("R",'MAPA DE RIESGOS'!$H624,"C",'MAPA DE RIESGOS'!$AF624),"")</f>
        <v/>
      </c>
      <c r="BK71" s="358" t="str">
        <f>IF(AND('MAPA DE RIESGOS'!$AP625="Alta",'MAPA DE RIESGOS'!$AR625="Moderado"),CONCATENATE("R",'MAPA DE RIESGOS'!$H625,"C",'MAPA DE RIESGOS'!$AF625),"")</f>
        <v/>
      </c>
      <c r="BL71" s="357" t="str">
        <f>IF(AND('MAPA DE RIESGOS'!$AP608="Alta",'MAPA DE RIESGOS'!$AR608="Mayor"),CONCATENATE("R",'MAPA DE RIESGOS'!$H608,"C",'MAPA DE RIESGOS'!$AF608),"")</f>
        <v/>
      </c>
      <c r="BM71" s="357" t="str">
        <f>IF(AND('MAPA DE RIESGOS'!$AP609="Alta",'MAPA DE RIESGOS'!$AR609="Mayor"),CONCATENATE("R",'MAPA DE RIESGOS'!$H609,"C",'MAPA DE RIESGOS'!$AF609),"")</f>
        <v/>
      </c>
      <c r="BN71" s="357" t="str">
        <f>IF(AND('MAPA DE RIESGOS'!$AP610="Alta",'MAPA DE RIESGOS'!$AR610="Mayor"),CONCATENATE("R",'MAPA DE RIESGOS'!$H610,"C",'MAPA DE RIESGOS'!$AF610),"")</f>
        <v/>
      </c>
      <c r="BO71" s="357" t="str">
        <f>IF(AND('MAPA DE RIESGOS'!$AP611="Alta",'MAPA DE RIESGOS'!$AR611="Mayor"),CONCATENATE("R",'MAPA DE RIESGOS'!$H611,"C",'MAPA DE RIESGOS'!$AF611),"")</f>
        <v/>
      </c>
      <c r="BP71" s="357" t="str">
        <f>IF(AND('MAPA DE RIESGOS'!$AP612="Alta",'MAPA DE RIESGOS'!$AR612="Mayor"),CONCATENATE("R",'MAPA DE RIESGOS'!$H612,"C",'MAPA DE RIESGOS'!$AF612),"")</f>
        <v/>
      </c>
      <c r="BQ71" s="357" t="str">
        <f>IF(AND('MAPA DE RIESGOS'!$AP613="Alta",'MAPA DE RIESGOS'!$AR613="Mayor"),CONCATENATE("R",'MAPA DE RIESGOS'!$H613,"C",'MAPA DE RIESGOS'!$AF613),"")</f>
        <v/>
      </c>
      <c r="BR71" s="357" t="str">
        <f>IF(AND('MAPA DE RIESGOS'!$AP614="Alta",'MAPA DE RIESGOS'!$AR614="Mayor"),CONCATENATE("R",'MAPA DE RIESGOS'!$H614,"C",'MAPA DE RIESGOS'!$AF614),"")</f>
        <v/>
      </c>
      <c r="BS71" s="357" t="str">
        <f>IF(AND('MAPA DE RIESGOS'!$AP615="Alta",'MAPA DE RIESGOS'!$AR615="Mayor"),CONCATENATE("R",'MAPA DE RIESGOS'!$H615,"C",'MAPA DE RIESGOS'!$AF615),"")</f>
        <v/>
      </c>
      <c r="BT71" s="357" t="str">
        <f>IF(AND('MAPA DE RIESGOS'!$AP616="Alta",'MAPA DE RIESGOS'!$AR616="Mayor"),CONCATENATE("R",'MAPA DE RIESGOS'!$H616,"C",'MAPA DE RIESGOS'!$AF616),"")</f>
        <v/>
      </c>
      <c r="BU71" s="357" t="str">
        <f>IF(AND('MAPA DE RIESGOS'!$AP617="Alta",'MAPA DE RIESGOS'!$AR617="Mayor"),CONCATENATE("R",'MAPA DE RIESGOS'!$H617,"C",'MAPA DE RIESGOS'!$AF617),"")</f>
        <v/>
      </c>
      <c r="BV71" s="357" t="str">
        <f>IF(AND('MAPA DE RIESGOS'!$AP618="Alta",'MAPA DE RIESGOS'!$AR618="Mayor"),CONCATENATE("R",'MAPA DE RIESGOS'!$H618,"C",'MAPA DE RIESGOS'!$AF618),"")</f>
        <v/>
      </c>
      <c r="BW71" s="357" t="str">
        <f>IF(AND('MAPA DE RIESGOS'!$AP619="Alta",'MAPA DE RIESGOS'!$AR619="Mayor"),CONCATENATE("R",'MAPA DE RIESGOS'!$H619,"C",'MAPA DE RIESGOS'!$AF619),"")</f>
        <v/>
      </c>
      <c r="BX71" s="357" t="str">
        <f>IF(AND('MAPA DE RIESGOS'!$AP620="Alta",'MAPA DE RIESGOS'!$AR620="Mayor"),CONCATENATE("R",'MAPA DE RIESGOS'!$H620,"C",'MAPA DE RIESGOS'!$AF620),"")</f>
        <v/>
      </c>
      <c r="BY71" s="357" t="str">
        <f>IF(AND('MAPA DE RIESGOS'!$AP621="Alta",'MAPA DE RIESGOS'!$AR621="Mayor"),CONCATENATE("R",'MAPA DE RIESGOS'!$H621,"C",'MAPA DE RIESGOS'!$AF621),"")</f>
        <v/>
      </c>
      <c r="BZ71" s="357" t="str">
        <f>IF(AND('MAPA DE RIESGOS'!$AP622="Alta",'MAPA DE RIESGOS'!$AR622="Mayor"),CONCATENATE("R",'MAPA DE RIESGOS'!$H622,"C",'MAPA DE RIESGOS'!$AF622),"")</f>
        <v/>
      </c>
      <c r="CA71" s="357" t="str">
        <f>IF(AND('MAPA DE RIESGOS'!$AP623="Alta",'MAPA DE RIESGOS'!$AR623="Mayor"),CONCATENATE("R",'MAPA DE RIESGOS'!$H623,"C",'MAPA DE RIESGOS'!$AF623),"")</f>
        <v/>
      </c>
      <c r="CB71" s="357" t="str">
        <f>IF(AND('MAPA DE RIESGOS'!$AP624="Alta",'MAPA DE RIESGOS'!$AR624="Mayor"),CONCATENATE("R",'MAPA DE RIESGOS'!$H624,"C",'MAPA DE RIESGOS'!$AF624),"")</f>
        <v/>
      </c>
      <c r="CC71" s="358" t="str">
        <f>IF(AND('MAPA DE RIESGOS'!$AP625="Alta",'MAPA DE RIESGOS'!$AR625="Mayor"),CONCATENATE("R",'MAPA DE RIESGOS'!$H625,"C",'MAPA DE RIESGOS'!$AF625),"")</f>
        <v/>
      </c>
      <c r="CD71" s="359" t="str">
        <f>IF(AND('MAPA DE RIESGOS'!$AP608="Alta",'MAPA DE RIESGOS'!$AR608="Catastrófico"),CONCATENATE("R",'MAPA DE RIESGOS'!$H608,"C",'MAPA DE RIESGOS'!$AF608),"")</f>
        <v/>
      </c>
      <c r="CE71" s="359" t="str">
        <f>IF(AND('MAPA DE RIESGOS'!$AP609="Alta",'MAPA DE RIESGOS'!$AR609="Catastrófico"),CONCATENATE("R",'MAPA DE RIESGOS'!$H609,"C",'MAPA DE RIESGOS'!$AF609),"")</f>
        <v/>
      </c>
      <c r="CF71" s="359" t="str">
        <f>IF(AND('MAPA DE RIESGOS'!$AP610="Alta",'MAPA DE RIESGOS'!$AR610="Catastrófico"),CONCATENATE("R",'MAPA DE RIESGOS'!$H610,"C",'MAPA DE RIESGOS'!$AF610),"")</f>
        <v/>
      </c>
      <c r="CG71" s="359" t="str">
        <f>IF(AND('MAPA DE RIESGOS'!$AP611="Alta",'MAPA DE RIESGOS'!$AR611="Catastrófico"),CONCATENATE("R",'MAPA DE RIESGOS'!$H611,"C",'MAPA DE RIESGOS'!$AF611),"")</f>
        <v/>
      </c>
      <c r="CH71" s="359" t="str">
        <f>IF(AND('MAPA DE RIESGOS'!$AP612="Alta",'MAPA DE RIESGOS'!$AR612="Catastrófico"),CONCATENATE("R",'MAPA DE RIESGOS'!$H612,"C",'MAPA DE RIESGOS'!$AF612),"")</f>
        <v/>
      </c>
      <c r="CI71" s="359" t="str">
        <f>IF(AND('MAPA DE RIESGOS'!$AP613="Alta",'MAPA DE RIESGOS'!$AR613="Catastrófico"),CONCATENATE("R",'MAPA DE RIESGOS'!$H613,"C",'MAPA DE RIESGOS'!$AF613),"")</f>
        <v/>
      </c>
      <c r="CJ71" s="359" t="str">
        <f>IF(AND('MAPA DE RIESGOS'!$AP614="Alta",'MAPA DE RIESGOS'!$AR614="Catastrófico"),CONCATENATE("R",'MAPA DE RIESGOS'!$H614,"C",'MAPA DE RIESGOS'!$AF614),"")</f>
        <v/>
      </c>
      <c r="CK71" s="359" t="str">
        <f>IF(AND('MAPA DE RIESGOS'!$AP615="Alta",'MAPA DE RIESGOS'!$AR615="Catastrófico"),CONCATENATE("R",'MAPA DE RIESGOS'!$H615,"C",'MAPA DE RIESGOS'!$AF615),"")</f>
        <v/>
      </c>
      <c r="CL71" s="359" t="str">
        <f>IF(AND('MAPA DE RIESGOS'!$AP616="Alta",'MAPA DE RIESGOS'!$AR616="Catastrófico"),CONCATENATE("R",'MAPA DE RIESGOS'!$H616,"C",'MAPA DE RIESGOS'!$AF616),"")</f>
        <v/>
      </c>
      <c r="CM71" s="359" t="str">
        <f>IF(AND('MAPA DE RIESGOS'!$AP617="Alta",'MAPA DE RIESGOS'!$AR617="Catastrófico"),CONCATENATE("R",'MAPA DE RIESGOS'!$H617,"C",'MAPA DE RIESGOS'!$AF617),"")</f>
        <v/>
      </c>
      <c r="CN71" s="359" t="str">
        <f>IF(AND('MAPA DE RIESGOS'!$AP618="Alta",'MAPA DE RIESGOS'!$AR618="Catastrófico"),CONCATENATE("R",'MAPA DE RIESGOS'!$H618,"C",'MAPA DE RIESGOS'!$AF618),"")</f>
        <v/>
      </c>
      <c r="CO71" s="359" t="str">
        <f>IF(AND('MAPA DE RIESGOS'!$AP619="Alta",'MAPA DE RIESGOS'!$AR619="Catastrófico"),CONCATENATE("R",'MAPA DE RIESGOS'!$H619,"C",'MAPA DE RIESGOS'!$AF619),"")</f>
        <v/>
      </c>
      <c r="CP71" s="359" t="str">
        <f>IF(AND('MAPA DE RIESGOS'!$AP620="Alta",'MAPA DE RIESGOS'!$AR620="Catastrófico"),CONCATENATE("R",'MAPA DE RIESGOS'!$H620,"C",'MAPA DE RIESGOS'!$AF620),"")</f>
        <v/>
      </c>
      <c r="CQ71" s="359" t="str">
        <f>IF(AND('MAPA DE RIESGOS'!$AP621="Alta",'MAPA DE RIESGOS'!$AR621="Catastrófico"),CONCATENATE("R",'MAPA DE RIESGOS'!$H621,"C",'MAPA DE RIESGOS'!$AF621),"")</f>
        <v/>
      </c>
      <c r="CR71" s="359" t="str">
        <f>IF(AND('MAPA DE RIESGOS'!$AP622="Alta",'MAPA DE RIESGOS'!$AR622="Catastrófico"),CONCATENATE("R",'MAPA DE RIESGOS'!$H622,"C",'MAPA DE RIESGOS'!$AF622),"")</f>
        <v/>
      </c>
      <c r="CS71" s="359" t="str">
        <f>IF(AND('MAPA DE RIESGOS'!$AP623="Alta",'MAPA DE RIESGOS'!$AR623="Catastrófico"),CONCATENATE("R",'MAPA DE RIESGOS'!$H623,"C",'MAPA DE RIESGOS'!$AF623),"")</f>
        <v/>
      </c>
      <c r="CT71" s="359" t="str">
        <f>IF(AND('MAPA DE RIESGOS'!$AP624="Alta",'MAPA DE RIESGOS'!$AR624="Catastrófico"),CONCATENATE("R",'MAPA DE RIESGOS'!$H624,"C",'MAPA DE RIESGOS'!$AF624),"")</f>
        <v/>
      </c>
      <c r="CU71" s="360" t="str">
        <f>IF(AND('MAPA DE RIESGOS'!$AP625="Alta",'MAPA DE RIESGOS'!$AR625="Catastrófico"),CONCATENATE("R",'MAPA DE RIESGOS'!$H625,"C",'MAPA DE RIESGOS'!$AF625),"")</f>
        <v/>
      </c>
      <c r="CV71" s="67"/>
      <c r="CW71" s="765"/>
      <c r="CX71" s="766"/>
      <c r="CY71" s="766"/>
      <c r="CZ71" s="766"/>
      <c r="DA71" s="766"/>
      <c r="DB71" s="767"/>
    </row>
    <row r="72" spans="2:106" ht="32.5" customHeight="1">
      <c r="B72" s="770"/>
      <c r="C72" s="770"/>
      <c r="D72" s="771"/>
      <c r="E72" s="741"/>
      <c r="F72" s="742"/>
      <c r="G72" s="742"/>
      <c r="H72" s="742"/>
      <c r="I72" s="742"/>
      <c r="J72" s="369" t="str">
        <f>IF(AND('MAPA DE RIESGOS'!$AP626="Alta",'MAPA DE RIESGOS'!$AR626="Leve"),CONCATENATE("R",'MAPA DE RIESGOS'!$H626,"C",'MAPA DE RIESGOS'!$AF626),"")</f>
        <v/>
      </c>
      <c r="K72" s="370" t="str">
        <f>IF(AND('MAPA DE RIESGOS'!$AP627="Alta",'MAPA DE RIESGOS'!$AR627="Leve"),CONCATENATE("R",'MAPA DE RIESGOS'!$H627,"C",'MAPA DE RIESGOS'!$AF627),"")</f>
        <v/>
      </c>
      <c r="L72" s="370" t="str">
        <f>IF(AND('MAPA DE RIESGOS'!$AP628="Alta",'MAPA DE RIESGOS'!$AR628="Leve"),CONCATENATE("R",'MAPA DE RIESGOS'!$H628,"C",'MAPA DE RIESGOS'!$AF628),"")</f>
        <v/>
      </c>
      <c r="M72" s="370" t="str">
        <f>IF(AND('MAPA DE RIESGOS'!$AP629="Alta",'MAPA DE RIESGOS'!$AR629="Leve"),CONCATENATE("R",'MAPA DE RIESGOS'!$H629,"C",'MAPA DE RIESGOS'!$AF629),"")</f>
        <v/>
      </c>
      <c r="N72" s="370" t="str">
        <f>IF(AND('MAPA DE RIESGOS'!$AP630="Alta",'MAPA DE RIESGOS'!$AR630="Leve"),CONCATENATE("R",'MAPA DE RIESGOS'!$H630,"C",'MAPA DE RIESGOS'!$AF630),"")</f>
        <v/>
      </c>
      <c r="O72" s="370" t="str">
        <f>IF(AND('MAPA DE RIESGOS'!$AP631="Alta",'MAPA DE RIESGOS'!$AR631="Leve"),CONCATENATE("R",'MAPA DE RIESGOS'!$H631,"C",'MAPA DE RIESGOS'!$AF631),"")</f>
        <v/>
      </c>
      <c r="P72" s="370" t="str">
        <f>IF(AND('MAPA DE RIESGOS'!$AP632="Alta",'MAPA DE RIESGOS'!$AR632="Leve"),CONCATENATE("R",'MAPA DE RIESGOS'!$H632,"C",'MAPA DE RIESGOS'!$AF632),"")</f>
        <v/>
      </c>
      <c r="Q72" s="370" t="str">
        <f>IF(AND('MAPA DE RIESGOS'!$AP633="Alta",'MAPA DE RIESGOS'!$AR633="Leve"),CONCATENATE("R",'MAPA DE RIESGOS'!$H633,"C",'MAPA DE RIESGOS'!$AF633),"")</f>
        <v/>
      </c>
      <c r="R72" s="370" t="str">
        <f>IF(AND('MAPA DE RIESGOS'!$AP634="Alta",'MAPA DE RIESGOS'!$AR634="Leve"),CONCATENATE("R",'MAPA DE RIESGOS'!$H634,"C",'MAPA DE RIESGOS'!$AF634),"")</f>
        <v/>
      </c>
      <c r="S72" s="370" t="str">
        <f>IF(AND('MAPA DE RIESGOS'!$AP635="Alta",'MAPA DE RIESGOS'!$AR635="Leve"),CONCATENATE("R",'MAPA DE RIESGOS'!$H635,"C",'MAPA DE RIESGOS'!$AF635),"")</f>
        <v/>
      </c>
      <c r="T72" s="370" t="str">
        <f>IF(AND('MAPA DE RIESGOS'!$AP636="Alta",'MAPA DE RIESGOS'!$AR636="Leve"),CONCATENATE("R",'MAPA DE RIESGOS'!$H636,"C",'MAPA DE RIESGOS'!$AF636),"")</f>
        <v/>
      </c>
      <c r="U72" s="370" t="str">
        <f>IF(AND('MAPA DE RIESGOS'!$AP637="Alta",'MAPA DE RIESGOS'!$AR637="Leve"),CONCATENATE("R",'MAPA DE RIESGOS'!$H637,"C",'MAPA DE RIESGOS'!$AF637),"")</f>
        <v/>
      </c>
      <c r="V72" s="370" t="str">
        <f>IF(AND('MAPA DE RIESGOS'!$AP638="Alta",'MAPA DE RIESGOS'!$AR638="Leve"),CONCATENATE("R",'MAPA DE RIESGOS'!$H638,"C",'MAPA DE RIESGOS'!$AF638),"")</f>
        <v/>
      </c>
      <c r="W72" s="370" t="str">
        <f>IF(AND('MAPA DE RIESGOS'!$AP639="Alta",'MAPA DE RIESGOS'!$AR639="Leve"),CONCATENATE("R",'MAPA DE RIESGOS'!$H639,"C",'MAPA DE RIESGOS'!$AF639),"")</f>
        <v/>
      </c>
      <c r="X72" s="370" t="str">
        <f>IF(AND('MAPA DE RIESGOS'!$AP640="Alta",'MAPA DE RIESGOS'!$AR640="Leve"),CONCATENATE("R",'MAPA DE RIESGOS'!$H640,"C",'MAPA DE RIESGOS'!$AF640),"")</f>
        <v/>
      </c>
      <c r="Y72" s="370" t="str">
        <f>IF(AND('MAPA DE RIESGOS'!$AP641="Alta",'MAPA DE RIESGOS'!$AR641="Leve"),CONCATENATE("R",'MAPA DE RIESGOS'!$H641,"C",'MAPA DE RIESGOS'!$AF641),"")</f>
        <v/>
      </c>
      <c r="Z72" s="370" t="str">
        <f>IF(AND('MAPA DE RIESGOS'!$AP642="Alta",'MAPA DE RIESGOS'!$AR642="Leve"),CONCATENATE("R",'MAPA DE RIESGOS'!$H642,"C",'MAPA DE RIESGOS'!$AF642),"")</f>
        <v/>
      </c>
      <c r="AA72" s="370" t="str">
        <f>IF(AND('MAPA DE RIESGOS'!$AP643="Alta",'MAPA DE RIESGOS'!$AR643="Leve"),CONCATENATE("R",'MAPA DE RIESGOS'!$H643,"C",'MAPA DE RIESGOS'!$AF643),"")</f>
        <v/>
      </c>
      <c r="AB72" s="369" t="str">
        <f>IF(AND('MAPA DE RIESGOS'!$AP626="Alta",'MAPA DE RIESGOS'!$AR626="Menor"),CONCATENATE("R",'MAPA DE RIESGOS'!$H626,"C",'MAPA DE RIESGOS'!$AF626),"")</f>
        <v/>
      </c>
      <c r="AC72" s="370" t="str">
        <f>IF(AND('MAPA DE RIESGOS'!$AP627="Alta",'MAPA DE RIESGOS'!$AR627="Menor"),CONCATENATE("R",'MAPA DE RIESGOS'!$H627,"C",'MAPA DE RIESGOS'!$AF627),"")</f>
        <v/>
      </c>
      <c r="AD72" s="370" t="str">
        <f>IF(AND('MAPA DE RIESGOS'!$AP628="Alta",'MAPA DE RIESGOS'!$AR628="Menor"),CONCATENATE("R",'MAPA DE RIESGOS'!$H628,"C",'MAPA DE RIESGOS'!$AF628),"")</f>
        <v/>
      </c>
      <c r="AE72" s="370" t="str">
        <f>IF(AND('MAPA DE RIESGOS'!$AP629="Alta",'MAPA DE RIESGOS'!$AR629="Menor"),CONCATENATE("R",'MAPA DE RIESGOS'!$H629,"C",'MAPA DE RIESGOS'!$AF629),"")</f>
        <v/>
      </c>
      <c r="AF72" s="370" t="str">
        <f>IF(AND('MAPA DE RIESGOS'!$AP630="Alta",'MAPA DE RIESGOS'!$AR630="Menor"),CONCATENATE("R",'MAPA DE RIESGOS'!$H630,"C",'MAPA DE RIESGOS'!$AF630),"")</f>
        <v/>
      </c>
      <c r="AG72" s="370" t="str">
        <f>IF(AND('MAPA DE RIESGOS'!$AP631="Alta",'MAPA DE RIESGOS'!$AR631="Menor"),CONCATENATE("R",'MAPA DE RIESGOS'!$H631,"C",'MAPA DE RIESGOS'!$AF631),"")</f>
        <v/>
      </c>
      <c r="AH72" s="370" t="str">
        <f>IF(AND('MAPA DE RIESGOS'!$AP632="Alta",'MAPA DE RIESGOS'!$AR632="Menor"),CONCATENATE("R",'MAPA DE RIESGOS'!$H632,"C",'MAPA DE RIESGOS'!$AF632),"")</f>
        <v/>
      </c>
      <c r="AI72" s="370" t="str">
        <f>IF(AND('MAPA DE RIESGOS'!$AP633="Alta",'MAPA DE RIESGOS'!$AR633="Menor"),CONCATENATE("R",'MAPA DE RIESGOS'!$H633,"C",'MAPA DE RIESGOS'!$AF633),"")</f>
        <v/>
      </c>
      <c r="AJ72" s="370" t="str">
        <f>IF(AND('MAPA DE RIESGOS'!$AP634="Alta",'MAPA DE RIESGOS'!$AR634="Menor"),CONCATENATE("R",'MAPA DE RIESGOS'!$H634,"C",'MAPA DE RIESGOS'!$AF634),"")</f>
        <v/>
      </c>
      <c r="AK72" s="370" t="str">
        <f>IF(AND('MAPA DE RIESGOS'!$AP635="Alta",'MAPA DE RIESGOS'!$AR635="Menor"),CONCATENATE("R",'MAPA DE RIESGOS'!$H635,"C",'MAPA DE RIESGOS'!$AF635),"")</f>
        <v/>
      </c>
      <c r="AL72" s="370" t="str">
        <f>IF(AND('MAPA DE RIESGOS'!$AP636="Alta",'MAPA DE RIESGOS'!$AR636="Menor"),CONCATENATE("R",'MAPA DE RIESGOS'!$H636,"C",'MAPA DE RIESGOS'!$AF636),"")</f>
        <v/>
      </c>
      <c r="AM72" s="370" t="str">
        <f>IF(AND('MAPA DE RIESGOS'!$AP637="Alta",'MAPA DE RIESGOS'!$AR637="Menor"),CONCATENATE("R",'MAPA DE RIESGOS'!$H637,"C",'MAPA DE RIESGOS'!$AF637),"")</f>
        <v/>
      </c>
      <c r="AN72" s="370" t="str">
        <f>IF(AND('MAPA DE RIESGOS'!$AP638="Alta",'MAPA DE RIESGOS'!$AR638="Menor"),CONCATENATE("R",'MAPA DE RIESGOS'!$H638,"C",'MAPA DE RIESGOS'!$AF638),"")</f>
        <v/>
      </c>
      <c r="AO72" s="370" t="str">
        <f>IF(AND('MAPA DE RIESGOS'!$AP639="Alta",'MAPA DE RIESGOS'!$AR639="Menor"),CONCATENATE("R",'MAPA DE RIESGOS'!$H639,"C",'MAPA DE RIESGOS'!$AF639),"")</f>
        <v/>
      </c>
      <c r="AP72" s="370" t="str">
        <f>IF(AND('MAPA DE RIESGOS'!$AP640="Alta",'MAPA DE RIESGOS'!$AR640="Menor"),CONCATENATE("R",'MAPA DE RIESGOS'!$H640,"C",'MAPA DE RIESGOS'!$AF640),"")</f>
        <v/>
      </c>
      <c r="AQ72" s="370" t="str">
        <f>IF(AND('MAPA DE RIESGOS'!$AP641="Alta",'MAPA DE RIESGOS'!$AR641="Menor"),CONCATENATE("R",'MAPA DE RIESGOS'!$H641,"C",'MAPA DE RIESGOS'!$AF641),"")</f>
        <v/>
      </c>
      <c r="AR72" s="370" t="str">
        <f>IF(AND('MAPA DE RIESGOS'!$AP642="Alta",'MAPA DE RIESGOS'!$AR642="Menor"),CONCATENATE("R",'MAPA DE RIESGOS'!$H642,"C",'MAPA DE RIESGOS'!$AF642),"")</f>
        <v/>
      </c>
      <c r="AS72" s="371" t="str">
        <f>IF(AND('MAPA DE RIESGOS'!$AP643="Alta",'MAPA DE RIESGOS'!$AR643="Menor"),CONCATENATE("R",'MAPA DE RIESGOS'!$H643,"C",'MAPA DE RIESGOS'!$AF643),"")</f>
        <v/>
      </c>
      <c r="AT72" s="357" t="str">
        <f>IF(AND('MAPA DE RIESGOS'!$AP626="Alta",'MAPA DE RIESGOS'!$AR626="Moderado"),CONCATENATE("R",'MAPA DE RIESGOS'!$H626,"C",'MAPA DE RIESGOS'!$AF626),"")</f>
        <v/>
      </c>
      <c r="AU72" s="357" t="str">
        <f>IF(AND('MAPA DE RIESGOS'!$AP627="Alta",'MAPA DE RIESGOS'!$AR627="Moderado"),CONCATENATE("R",'MAPA DE RIESGOS'!$H627,"C",'MAPA DE RIESGOS'!$AF627),"")</f>
        <v/>
      </c>
      <c r="AV72" s="357" t="str">
        <f>IF(AND('MAPA DE RIESGOS'!$AP628="Alta",'MAPA DE RIESGOS'!$AR628="Moderado"),CONCATENATE("R",'MAPA DE RIESGOS'!$H628,"C",'MAPA DE RIESGOS'!$AF628),"")</f>
        <v/>
      </c>
      <c r="AW72" s="357" t="str">
        <f>IF(AND('MAPA DE RIESGOS'!$AP629="Alta",'MAPA DE RIESGOS'!$AR629="Moderado"),CONCATENATE("R",'MAPA DE RIESGOS'!$H629,"C",'MAPA DE RIESGOS'!$AF629),"")</f>
        <v/>
      </c>
      <c r="AX72" s="357" t="str">
        <f>IF(AND('MAPA DE RIESGOS'!$AP630="Alta",'MAPA DE RIESGOS'!$AR630="Moderado"),CONCATENATE("R",'MAPA DE RIESGOS'!$H630,"C",'MAPA DE RIESGOS'!$AF630),"")</f>
        <v/>
      </c>
      <c r="AY72" s="357" t="str">
        <f>IF(AND('MAPA DE RIESGOS'!$AP631="Alta",'MAPA DE RIESGOS'!$AR631="Moderado"),CONCATENATE("R",'MAPA DE RIESGOS'!$H631,"C",'MAPA DE RIESGOS'!$AF631),"")</f>
        <v/>
      </c>
      <c r="AZ72" s="357" t="str">
        <f>IF(AND('MAPA DE RIESGOS'!$AP632="Alta",'MAPA DE RIESGOS'!$AR632="Moderado"),CONCATENATE("R",'MAPA DE RIESGOS'!$H632,"C",'MAPA DE RIESGOS'!$AF632),"")</f>
        <v/>
      </c>
      <c r="BA72" s="357" t="str">
        <f>IF(AND('MAPA DE RIESGOS'!$AP633="Alta",'MAPA DE RIESGOS'!$AR633="Moderado"),CONCATENATE("R",'MAPA DE RIESGOS'!$H633,"C",'MAPA DE RIESGOS'!$AF633),"")</f>
        <v/>
      </c>
      <c r="BB72" s="357" t="str">
        <f>IF(AND('MAPA DE RIESGOS'!$AP634="Alta",'MAPA DE RIESGOS'!$AR634="Moderado"),CONCATENATE("R",'MAPA DE RIESGOS'!$H634,"C",'MAPA DE RIESGOS'!$AF634),"")</f>
        <v/>
      </c>
      <c r="BC72" s="357" t="str">
        <f>IF(AND('MAPA DE RIESGOS'!$AP635="Alta",'MAPA DE RIESGOS'!$AR635="Moderado"),CONCATENATE("R",'MAPA DE RIESGOS'!$H635,"C",'MAPA DE RIESGOS'!$AF635),"")</f>
        <v/>
      </c>
      <c r="BD72" s="357" t="str">
        <f>IF(AND('MAPA DE RIESGOS'!$AP636="Alta",'MAPA DE RIESGOS'!$AR636="Moderado"),CONCATENATE("R",'MAPA DE RIESGOS'!$H636,"C",'MAPA DE RIESGOS'!$AF636),"")</f>
        <v/>
      </c>
      <c r="BE72" s="357" t="str">
        <f>IF(AND('MAPA DE RIESGOS'!$AP637="Alta",'MAPA DE RIESGOS'!$AR637="Moderado"),CONCATENATE("R",'MAPA DE RIESGOS'!$H637,"C",'MAPA DE RIESGOS'!$AF637),"")</f>
        <v/>
      </c>
      <c r="BF72" s="357" t="str">
        <f>IF(AND('MAPA DE RIESGOS'!$AP638="Alta",'MAPA DE RIESGOS'!$AR638="Moderado"),CONCATENATE("R",'MAPA DE RIESGOS'!$H638,"C",'MAPA DE RIESGOS'!$AF638),"")</f>
        <v/>
      </c>
      <c r="BG72" s="357" t="str">
        <f>IF(AND('MAPA DE RIESGOS'!$AP639="Alta",'MAPA DE RIESGOS'!$AR639="Moderado"),CONCATENATE("R",'MAPA DE RIESGOS'!$H639,"C",'MAPA DE RIESGOS'!$AF639),"")</f>
        <v/>
      </c>
      <c r="BH72" s="357" t="str">
        <f>IF(AND('MAPA DE RIESGOS'!$AP640="Alta",'MAPA DE RIESGOS'!$AR640="Moderado"),CONCATENATE("R",'MAPA DE RIESGOS'!$H640,"C",'MAPA DE RIESGOS'!$AF640),"")</f>
        <v/>
      </c>
      <c r="BI72" s="357" t="str">
        <f>IF(AND('MAPA DE RIESGOS'!$AP641="Alta",'MAPA DE RIESGOS'!$AR641="Moderado"),CONCATENATE("R",'MAPA DE RIESGOS'!$H641,"C",'MAPA DE RIESGOS'!$AF641),"")</f>
        <v/>
      </c>
      <c r="BJ72" s="357" t="str">
        <f>IF(AND('MAPA DE RIESGOS'!$AP642="Alta",'MAPA DE RIESGOS'!$AR642="Moderado"),CONCATENATE("R",'MAPA DE RIESGOS'!$H642,"C",'MAPA DE RIESGOS'!$AF642),"")</f>
        <v/>
      </c>
      <c r="BK72" s="358" t="str">
        <f>IF(AND('MAPA DE RIESGOS'!$AP643="Alta",'MAPA DE RIESGOS'!$AR643="Moderado"),CONCATENATE("R",'MAPA DE RIESGOS'!$H643,"C",'MAPA DE RIESGOS'!$AF643),"")</f>
        <v/>
      </c>
      <c r="BL72" s="357" t="str">
        <f>IF(AND('MAPA DE RIESGOS'!$AP626="Alta",'MAPA DE RIESGOS'!$AR626="Mayor"),CONCATENATE("R",'MAPA DE RIESGOS'!$H626,"C",'MAPA DE RIESGOS'!$AF626),"")</f>
        <v/>
      </c>
      <c r="BM72" s="357" t="str">
        <f>IF(AND('MAPA DE RIESGOS'!$AP627="Alta",'MAPA DE RIESGOS'!$AR627="Mayor"),CONCATENATE("R",'MAPA DE RIESGOS'!$H627,"C",'MAPA DE RIESGOS'!$AF627),"")</f>
        <v/>
      </c>
      <c r="BN72" s="357" t="str">
        <f>IF(AND('MAPA DE RIESGOS'!$AP628="Alta",'MAPA DE RIESGOS'!$AR628="Mayor"),CONCATENATE("R",'MAPA DE RIESGOS'!$H628,"C",'MAPA DE RIESGOS'!$AF628),"")</f>
        <v/>
      </c>
      <c r="BO72" s="357" t="str">
        <f>IF(AND('MAPA DE RIESGOS'!$AP629="Alta",'MAPA DE RIESGOS'!$AR629="Mayor"),CONCATENATE("R",'MAPA DE RIESGOS'!$H629,"C",'MAPA DE RIESGOS'!$AF629),"")</f>
        <v/>
      </c>
      <c r="BP72" s="357" t="str">
        <f>IF(AND('MAPA DE RIESGOS'!$AP630="Alta",'MAPA DE RIESGOS'!$AR630="Mayor"),CONCATENATE("R",'MAPA DE RIESGOS'!$H630,"C",'MAPA DE RIESGOS'!$AF630),"")</f>
        <v/>
      </c>
      <c r="BQ72" s="357" t="str">
        <f>IF(AND('MAPA DE RIESGOS'!$AP631="Alta",'MAPA DE RIESGOS'!$AR631="Mayor"),CONCATENATE("R",'MAPA DE RIESGOS'!$H631,"C",'MAPA DE RIESGOS'!$AF631),"")</f>
        <v/>
      </c>
      <c r="BR72" s="357" t="str">
        <f>IF(AND('MAPA DE RIESGOS'!$AP632="Alta",'MAPA DE RIESGOS'!$AR632="Mayor"),CONCATENATE("R",'MAPA DE RIESGOS'!$H632,"C",'MAPA DE RIESGOS'!$AF632),"")</f>
        <v/>
      </c>
      <c r="BS72" s="357" t="str">
        <f>IF(AND('MAPA DE RIESGOS'!$AP633="Alta",'MAPA DE RIESGOS'!$AR633="Mayor"),CONCATENATE("R",'MAPA DE RIESGOS'!$H633,"C",'MAPA DE RIESGOS'!$AF633),"")</f>
        <v/>
      </c>
      <c r="BT72" s="357" t="str">
        <f>IF(AND('MAPA DE RIESGOS'!$AP634="Alta",'MAPA DE RIESGOS'!$AR634="Mayor"),CONCATENATE("R",'MAPA DE RIESGOS'!$H634,"C",'MAPA DE RIESGOS'!$AF634),"")</f>
        <v/>
      </c>
      <c r="BU72" s="357" t="str">
        <f>IF(AND('MAPA DE RIESGOS'!$AP635="Alta",'MAPA DE RIESGOS'!$AR635="Mayor"),CONCATENATE("R",'MAPA DE RIESGOS'!$H635,"C",'MAPA DE RIESGOS'!$AF635),"")</f>
        <v/>
      </c>
      <c r="BV72" s="357" t="str">
        <f>IF(AND('MAPA DE RIESGOS'!$AP636="Alta",'MAPA DE RIESGOS'!$AR636="Mayor"),CONCATENATE("R",'MAPA DE RIESGOS'!$H636,"C",'MAPA DE RIESGOS'!$AF636),"")</f>
        <v/>
      </c>
      <c r="BW72" s="357" t="str">
        <f>IF(AND('MAPA DE RIESGOS'!$AP637="Alta",'MAPA DE RIESGOS'!$AR637="Mayor"),CONCATENATE("R",'MAPA DE RIESGOS'!$H637,"C",'MAPA DE RIESGOS'!$AF637),"")</f>
        <v/>
      </c>
      <c r="BX72" s="357" t="str">
        <f>IF(AND('MAPA DE RIESGOS'!$AP638="Alta",'MAPA DE RIESGOS'!$AR638="Mayor"),CONCATENATE("R",'MAPA DE RIESGOS'!$H638,"C",'MAPA DE RIESGOS'!$AF638),"")</f>
        <v/>
      </c>
      <c r="BY72" s="357" t="str">
        <f>IF(AND('MAPA DE RIESGOS'!$AP639="Alta",'MAPA DE RIESGOS'!$AR639="Mayor"),CONCATENATE("R",'MAPA DE RIESGOS'!$H639,"C",'MAPA DE RIESGOS'!$AF639),"")</f>
        <v/>
      </c>
      <c r="BZ72" s="357" t="str">
        <f>IF(AND('MAPA DE RIESGOS'!$AP640="Alta",'MAPA DE RIESGOS'!$AR640="Mayor"),CONCATENATE("R",'MAPA DE RIESGOS'!$H640,"C",'MAPA DE RIESGOS'!$AF640),"")</f>
        <v/>
      </c>
      <c r="CA72" s="357" t="str">
        <f>IF(AND('MAPA DE RIESGOS'!$AP641="Alta",'MAPA DE RIESGOS'!$AR641="Mayor"),CONCATENATE("R",'MAPA DE RIESGOS'!$H641,"C",'MAPA DE RIESGOS'!$AF641),"")</f>
        <v/>
      </c>
      <c r="CB72" s="357" t="str">
        <f>IF(AND('MAPA DE RIESGOS'!$AP642="Alta",'MAPA DE RIESGOS'!$AR642="Mayor"),CONCATENATE("R",'MAPA DE RIESGOS'!$H642,"C",'MAPA DE RIESGOS'!$AF642),"")</f>
        <v/>
      </c>
      <c r="CC72" s="358" t="str">
        <f>IF(AND('MAPA DE RIESGOS'!$AP643="Alta",'MAPA DE RIESGOS'!$AR643="Mayor"),CONCATENATE("R",'MAPA DE RIESGOS'!$H643,"C",'MAPA DE RIESGOS'!$AF643),"")</f>
        <v/>
      </c>
      <c r="CD72" s="359" t="str">
        <f>IF(AND('MAPA DE RIESGOS'!$AP626="Alta",'MAPA DE RIESGOS'!$AR626="Catastrófico"),CONCATENATE("R",'MAPA DE RIESGOS'!$H626,"C",'MAPA DE RIESGOS'!$AF626),"")</f>
        <v/>
      </c>
      <c r="CE72" s="359" t="str">
        <f>IF(AND('MAPA DE RIESGOS'!$AP627="Alta",'MAPA DE RIESGOS'!$AR627="Catastrófico"),CONCATENATE("R",'MAPA DE RIESGOS'!$H627,"C",'MAPA DE RIESGOS'!$AF627),"")</f>
        <v/>
      </c>
      <c r="CF72" s="359" t="str">
        <f>IF(AND('MAPA DE RIESGOS'!$AP628="Alta",'MAPA DE RIESGOS'!$AR628="Catastrófico"),CONCATENATE("R",'MAPA DE RIESGOS'!$H628,"C",'MAPA DE RIESGOS'!$AF628),"")</f>
        <v/>
      </c>
      <c r="CG72" s="359" t="str">
        <f>IF(AND('MAPA DE RIESGOS'!$AP629="Alta",'MAPA DE RIESGOS'!$AR629="Catastrófico"),CONCATENATE("R",'MAPA DE RIESGOS'!$H629,"C",'MAPA DE RIESGOS'!$AF629),"")</f>
        <v/>
      </c>
      <c r="CH72" s="359" t="str">
        <f>IF(AND('MAPA DE RIESGOS'!$AP630="Alta",'MAPA DE RIESGOS'!$AR630="Catastrófico"),CONCATENATE("R",'MAPA DE RIESGOS'!$H630,"C",'MAPA DE RIESGOS'!$AF630),"")</f>
        <v/>
      </c>
      <c r="CI72" s="359" t="str">
        <f>IF(AND('MAPA DE RIESGOS'!$AP631="Alta",'MAPA DE RIESGOS'!$AR631="Catastrófico"),CONCATENATE("R",'MAPA DE RIESGOS'!$H631,"C",'MAPA DE RIESGOS'!$AF631),"")</f>
        <v/>
      </c>
      <c r="CJ72" s="359" t="str">
        <f>IF(AND('MAPA DE RIESGOS'!$AP632="Alta",'MAPA DE RIESGOS'!$AR632="Catastrófico"),CONCATENATE("R",'MAPA DE RIESGOS'!$H632,"C",'MAPA DE RIESGOS'!$AF632),"")</f>
        <v/>
      </c>
      <c r="CK72" s="359" t="str">
        <f>IF(AND('MAPA DE RIESGOS'!$AP633="Alta",'MAPA DE RIESGOS'!$AR633="Catastrófico"),CONCATENATE("R",'MAPA DE RIESGOS'!$H633,"C",'MAPA DE RIESGOS'!$AF633),"")</f>
        <v/>
      </c>
      <c r="CL72" s="359" t="str">
        <f>IF(AND('MAPA DE RIESGOS'!$AP634="Alta",'MAPA DE RIESGOS'!$AR634="Catastrófico"),CONCATENATE("R",'MAPA DE RIESGOS'!$H634,"C",'MAPA DE RIESGOS'!$AF634),"")</f>
        <v/>
      </c>
      <c r="CM72" s="359" t="str">
        <f>IF(AND('MAPA DE RIESGOS'!$AP635="Alta",'MAPA DE RIESGOS'!$AR635="Catastrófico"),CONCATENATE("R",'MAPA DE RIESGOS'!$H635,"C",'MAPA DE RIESGOS'!$AF635),"")</f>
        <v/>
      </c>
      <c r="CN72" s="359" t="str">
        <f>IF(AND('MAPA DE RIESGOS'!$AP636="Alta",'MAPA DE RIESGOS'!$AR636="Catastrófico"),CONCATENATE("R",'MAPA DE RIESGOS'!$H636,"C",'MAPA DE RIESGOS'!$AF636),"")</f>
        <v/>
      </c>
      <c r="CO72" s="359" t="str">
        <f>IF(AND('MAPA DE RIESGOS'!$AP637="Alta",'MAPA DE RIESGOS'!$AR637="Catastrófico"),CONCATENATE("R",'MAPA DE RIESGOS'!$H637,"C",'MAPA DE RIESGOS'!$AF637),"")</f>
        <v/>
      </c>
      <c r="CP72" s="359" t="str">
        <f>IF(AND('MAPA DE RIESGOS'!$AP638="Alta",'MAPA DE RIESGOS'!$AR638="Catastrófico"),CONCATENATE("R",'MAPA DE RIESGOS'!$H638,"C",'MAPA DE RIESGOS'!$AF638),"")</f>
        <v/>
      </c>
      <c r="CQ72" s="359" t="str">
        <f>IF(AND('MAPA DE RIESGOS'!$AP639="Alta",'MAPA DE RIESGOS'!$AR639="Catastrófico"),CONCATENATE("R",'MAPA DE RIESGOS'!$H639,"C",'MAPA DE RIESGOS'!$AF639),"")</f>
        <v/>
      </c>
      <c r="CR72" s="359" t="str">
        <f>IF(AND('MAPA DE RIESGOS'!$AP640="Alta",'MAPA DE RIESGOS'!$AR640="Catastrófico"),CONCATENATE("R",'MAPA DE RIESGOS'!$H640,"C",'MAPA DE RIESGOS'!$AF640),"")</f>
        <v/>
      </c>
      <c r="CS72" s="359" t="str">
        <f>IF(AND('MAPA DE RIESGOS'!$AP641="Alta",'MAPA DE RIESGOS'!$AR641="Catastrófico"),CONCATENATE("R",'MAPA DE RIESGOS'!$H641,"C",'MAPA DE RIESGOS'!$AF641),"")</f>
        <v/>
      </c>
      <c r="CT72" s="359" t="str">
        <f>IF(AND('MAPA DE RIESGOS'!$AP642="Alta",'MAPA DE RIESGOS'!$AR642="Catastrófico"),CONCATENATE("R",'MAPA DE RIESGOS'!$H642,"C",'MAPA DE RIESGOS'!$AF642),"")</f>
        <v/>
      </c>
      <c r="CU72" s="360" t="str">
        <f>IF(AND('MAPA DE RIESGOS'!$AP643="Alta",'MAPA DE RIESGOS'!$AR643="Catastrófico"),CONCATENATE("R",'MAPA DE RIESGOS'!$H643,"C",'MAPA DE RIESGOS'!$AF643),"")</f>
        <v/>
      </c>
      <c r="CV72" s="67"/>
      <c r="CW72" s="765"/>
      <c r="CX72" s="766"/>
      <c r="CY72" s="766"/>
      <c r="CZ72" s="766"/>
      <c r="DA72" s="766"/>
      <c r="DB72" s="767"/>
    </row>
    <row r="73" spans="2:106" ht="32.5" customHeight="1" thickBot="1">
      <c r="B73" s="770"/>
      <c r="C73" s="770"/>
      <c r="D73" s="771"/>
      <c r="E73" s="744"/>
      <c r="F73" s="745"/>
      <c r="G73" s="745"/>
      <c r="H73" s="745"/>
      <c r="I73" s="745"/>
      <c r="J73" s="372" t="str">
        <f>IF(AND('MAPA DE RIESGOS'!$AP644="Alta",'MAPA DE RIESGOS'!$AR644="Leve"),CONCATENATE("R",'MAPA DE RIESGOS'!$H644,"C",'MAPA DE RIESGOS'!$AF644),"")</f>
        <v/>
      </c>
      <c r="K73" s="373" t="str">
        <f>IF(AND('MAPA DE RIESGOS'!$AP645="Alta",'MAPA DE RIESGOS'!$AR645="Leve"),CONCATENATE("R",'MAPA DE RIESGOS'!$H645,"C",'MAPA DE RIESGOS'!$AF645),"")</f>
        <v/>
      </c>
      <c r="L73" s="373" t="str">
        <f>IF(AND('MAPA DE RIESGOS'!$AP646="Alta",'MAPA DE RIESGOS'!$AR646="Leve"),CONCATENATE("R",'MAPA DE RIESGOS'!$H646,"C",'MAPA DE RIESGOS'!$AF646),"")</f>
        <v/>
      </c>
      <c r="M73" s="373" t="str">
        <f>IF(AND('MAPA DE RIESGOS'!$AP647="Alta",'MAPA DE RIESGOS'!$AR647="Leve"),CONCATENATE("R",'MAPA DE RIESGOS'!$H647,"C",'MAPA DE RIESGOS'!$AF647),"")</f>
        <v/>
      </c>
      <c r="N73" s="373" t="str">
        <f>IF(AND('MAPA DE RIESGOS'!$AP648="Alta",'MAPA DE RIESGOS'!$AR648="Leve"),CONCATENATE("R",'MAPA DE RIESGOS'!$H648,"C",'MAPA DE RIESGOS'!$AF648),"")</f>
        <v/>
      </c>
      <c r="O73" s="373" t="str">
        <f>IF(AND('MAPA DE RIESGOS'!$AP649="Alta",'MAPA DE RIESGOS'!$AR649="Leve"),CONCATENATE("R",'MAPA DE RIESGOS'!$H649,"C",'MAPA DE RIESGOS'!$AF649),"")</f>
        <v/>
      </c>
      <c r="P73" s="373"/>
      <c r="Q73" s="373"/>
      <c r="R73" s="373"/>
      <c r="S73" s="373"/>
      <c r="T73" s="373"/>
      <c r="U73" s="373"/>
      <c r="V73" s="373"/>
      <c r="W73" s="373"/>
      <c r="X73" s="373"/>
      <c r="Y73" s="373"/>
      <c r="Z73" s="373"/>
      <c r="AA73" s="373"/>
      <c r="AB73" s="372" t="str">
        <f>IF(AND('MAPA DE RIESGOS'!$AP644="Alta",'MAPA DE RIESGOS'!$AR644="Menor"),CONCATENATE("R",'MAPA DE RIESGOS'!$H644,"C",'MAPA DE RIESGOS'!$AF644),"")</f>
        <v/>
      </c>
      <c r="AC73" s="373" t="str">
        <f>IF(AND('MAPA DE RIESGOS'!$AP645="Alta",'MAPA DE RIESGOS'!$AR645="Menor"),CONCATENATE("R",'MAPA DE RIESGOS'!$H645,"C",'MAPA DE RIESGOS'!$AF645),"")</f>
        <v/>
      </c>
      <c r="AD73" s="373" t="str">
        <f>IF(AND('MAPA DE RIESGOS'!$AP646="Alta",'MAPA DE RIESGOS'!$AR646="Menor"),CONCATENATE("R",'MAPA DE RIESGOS'!$H646,"C",'MAPA DE RIESGOS'!$AF646),"")</f>
        <v/>
      </c>
      <c r="AE73" s="373" t="str">
        <f>IF(AND('MAPA DE RIESGOS'!$AP647="Alta",'MAPA DE RIESGOS'!$AR647="Menor"),CONCATENATE("R",'MAPA DE RIESGOS'!$H647,"C",'MAPA DE RIESGOS'!$AF647),"")</f>
        <v/>
      </c>
      <c r="AF73" s="373" t="str">
        <f>IF(AND('MAPA DE RIESGOS'!$AP648="Alta",'MAPA DE RIESGOS'!$AR648="Menor"),CONCATENATE("R",'MAPA DE RIESGOS'!$H648,"C",'MAPA DE RIESGOS'!$AF648),"")</f>
        <v/>
      </c>
      <c r="AG73" s="373" t="str">
        <f>IF(AND('MAPA DE RIESGOS'!$AP649="Alta",'MAPA DE RIESGOS'!$AR649="Menor"),CONCATENATE("R",'MAPA DE RIESGOS'!$H649,"C",'MAPA DE RIESGOS'!$AF649),"")</f>
        <v/>
      </c>
      <c r="AH73" s="373"/>
      <c r="AI73" s="373"/>
      <c r="AJ73" s="373"/>
      <c r="AK73" s="373"/>
      <c r="AL73" s="373"/>
      <c r="AM73" s="373"/>
      <c r="AN73" s="373"/>
      <c r="AO73" s="373"/>
      <c r="AP73" s="373"/>
      <c r="AQ73" s="373"/>
      <c r="AR73" s="373"/>
      <c r="AS73" s="374"/>
      <c r="AT73" s="357" t="str">
        <f>IF(AND('MAPA DE RIESGOS'!$AP644="Alta",'MAPA DE RIESGOS'!$AR644="Moderado"),CONCATENATE("R",'MAPA DE RIESGOS'!$H644,"C",'MAPA DE RIESGOS'!$AF644),"")</f>
        <v/>
      </c>
      <c r="AU73" s="357" t="str">
        <f>IF(AND('MAPA DE RIESGOS'!$AP645="Alta",'MAPA DE RIESGOS'!$AR645="Moderado"),CONCATENATE("R",'MAPA DE RIESGOS'!$H645,"C",'MAPA DE RIESGOS'!$AF645),"")</f>
        <v/>
      </c>
      <c r="AV73" s="357" t="str">
        <f>IF(AND('MAPA DE RIESGOS'!$AP646="Alta",'MAPA DE RIESGOS'!$AR646="Moderado"),CONCATENATE("R",'MAPA DE RIESGOS'!$H646,"C",'MAPA DE RIESGOS'!$AF646),"")</f>
        <v/>
      </c>
      <c r="AW73" s="357" t="str">
        <f>IF(AND('MAPA DE RIESGOS'!$AP647="Alta",'MAPA DE RIESGOS'!$AR647="Moderado"),CONCATENATE("R",'MAPA DE RIESGOS'!$H647,"C",'MAPA DE RIESGOS'!$AF647),"")</f>
        <v/>
      </c>
      <c r="AX73" s="357" t="str">
        <f>IF(AND('MAPA DE RIESGOS'!$AP648="Alta",'MAPA DE RIESGOS'!$AR648="Moderado"),CONCATENATE("R",'MAPA DE RIESGOS'!$H648,"C",'MAPA DE RIESGOS'!$AF648),"")</f>
        <v/>
      </c>
      <c r="AY73" s="357" t="str">
        <f>IF(AND('MAPA DE RIESGOS'!$AP649="Alta",'MAPA DE RIESGOS'!$AR649="Moderado"),CONCATENATE("R",'MAPA DE RIESGOS'!$H649,"C",'MAPA DE RIESGOS'!$AF649),"")</f>
        <v/>
      </c>
      <c r="AZ73" s="357"/>
      <c r="BA73" s="357"/>
      <c r="BB73" s="357"/>
      <c r="BC73" s="357"/>
      <c r="BD73" s="357"/>
      <c r="BE73" s="357"/>
      <c r="BF73" s="357"/>
      <c r="BG73" s="357"/>
      <c r="BH73" s="357"/>
      <c r="BI73" s="357"/>
      <c r="BJ73" s="357"/>
      <c r="BK73" s="358"/>
      <c r="BL73" s="357" t="str">
        <f>IF(AND('MAPA DE RIESGOS'!$AP644="Alta",'MAPA DE RIESGOS'!$AR644="Mayor"),CONCATENATE("R",'MAPA DE RIESGOS'!$H644,"C",'MAPA DE RIESGOS'!$AF644),"")</f>
        <v/>
      </c>
      <c r="BM73" s="357" t="str">
        <f>IF(AND('MAPA DE RIESGOS'!$AP645="Alta",'MAPA DE RIESGOS'!$AR645="Mayor"),CONCATENATE("R",'MAPA DE RIESGOS'!$H645,"C",'MAPA DE RIESGOS'!$AF645),"")</f>
        <v/>
      </c>
      <c r="BN73" s="357" t="str">
        <f>IF(AND('MAPA DE RIESGOS'!$AP646="Alta",'MAPA DE RIESGOS'!$AR646="Mayor"),CONCATENATE("R",'MAPA DE RIESGOS'!$H646,"C",'MAPA DE RIESGOS'!$AF646),"")</f>
        <v/>
      </c>
      <c r="BO73" s="357" t="str">
        <f>IF(AND('MAPA DE RIESGOS'!$AP647="Alta",'MAPA DE RIESGOS'!$AR647="Mayor"),CONCATENATE("R",'MAPA DE RIESGOS'!$H647,"C",'MAPA DE RIESGOS'!$AF647),"")</f>
        <v/>
      </c>
      <c r="BP73" s="357" t="str">
        <f>IF(AND('MAPA DE RIESGOS'!$AP648="Alta",'MAPA DE RIESGOS'!$AR648="Mayor"),CONCATENATE("R",'MAPA DE RIESGOS'!$H648,"C",'MAPA DE RIESGOS'!$AF648),"")</f>
        <v/>
      </c>
      <c r="BQ73" s="357" t="str">
        <f>IF(AND('MAPA DE RIESGOS'!$AP649="Alta",'MAPA DE RIESGOS'!$AR649="Mayor"),CONCATENATE("R",'MAPA DE RIESGOS'!$H649,"C",'MAPA DE RIESGOS'!$AF649),"")</f>
        <v/>
      </c>
      <c r="BR73" s="357"/>
      <c r="BS73" s="357"/>
      <c r="BT73" s="357"/>
      <c r="BU73" s="357"/>
      <c r="BV73" s="357"/>
      <c r="BW73" s="357"/>
      <c r="BX73" s="357"/>
      <c r="BY73" s="357"/>
      <c r="BZ73" s="357"/>
      <c r="CA73" s="357"/>
      <c r="CB73" s="357"/>
      <c r="CC73" s="358"/>
      <c r="CD73" s="359" t="str">
        <f>IF(AND('MAPA DE RIESGOS'!$AP644="Alta",'MAPA DE RIESGOS'!$AR644="Catastrófico"),CONCATENATE("R",'MAPA DE RIESGOS'!$H644,"C",'MAPA DE RIESGOS'!$AF644),"")</f>
        <v/>
      </c>
      <c r="CE73" s="359" t="str">
        <f>IF(AND('MAPA DE RIESGOS'!$AP645="Alta",'MAPA DE RIESGOS'!$AR645="Catastrófico"),CONCATENATE("R",'MAPA DE RIESGOS'!$H645,"C",'MAPA DE RIESGOS'!$AF645),"")</f>
        <v/>
      </c>
      <c r="CF73" s="359" t="str">
        <f>IF(AND('MAPA DE RIESGOS'!$AP646="Alta",'MAPA DE RIESGOS'!$AR646="Catastrófico"),CONCATENATE("R",'MAPA DE RIESGOS'!$H646,"C",'MAPA DE RIESGOS'!$AF646),"")</f>
        <v/>
      </c>
      <c r="CG73" s="359" t="str">
        <f>IF(AND('MAPA DE RIESGOS'!$AP647="Alta",'MAPA DE RIESGOS'!$AR647="Catastrófico"),CONCATENATE("R",'MAPA DE RIESGOS'!$H647,"C",'MAPA DE RIESGOS'!$AF647),"")</f>
        <v/>
      </c>
      <c r="CH73" s="359" t="str">
        <f>IF(AND('MAPA DE RIESGOS'!$AP648="Alta",'MAPA DE RIESGOS'!$AR648="Catastrófico"),CONCATENATE("R",'MAPA DE RIESGOS'!$H648,"C",'MAPA DE RIESGOS'!$AF648),"")</f>
        <v/>
      </c>
      <c r="CI73" s="359" t="str">
        <f>IF(AND('MAPA DE RIESGOS'!$AP649="Alta",'MAPA DE RIESGOS'!$AR649="Catastrófico"),CONCATENATE("R",'MAPA DE RIESGOS'!$H649,"C",'MAPA DE RIESGOS'!$AF649),"")</f>
        <v/>
      </c>
      <c r="CJ73" s="359"/>
      <c r="CK73" s="359"/>
      <c r="CL73" s="359"/>
      <c r="CM73" s="359"/>
      <c r="CN73" s="359"/>
      <c r="CO73" s="359"/>
      <c r="CP73" s="359"/>
      <c r="CQ73" s="359"/>
      <c r="CR73" s="359"/>
      <c r="CS73" s="359"/>
      <c r="CT73" s="359"/>
      <c r="CU73" s="360"/>
      <c r="CV73" s="67"/>
      <c r="CW73" s="765"/>
      <c r="CX73" s="766"/>
      <c r="CY73" s="766"/>
      <c r="CZ73" s="766"/>
      <c r="DA73" s="766"/>
      <c r="DB73" s="767"/>
    </row>
    <row r="74" spans="2:106" ht="32.5" customHeight="1">
      <c r="B74" s="770"/>
      <c r="C74" s="770"/>
      <c r="D74" s="771"/>
      <c r="E74" s="738" t="s">
        <v>282</v>
      </c>
      <c r="F74" s="739"/>
      <c r="G74" s="739"/>
      <c r="H74" s="739"/>
      <c r="I74" s="740"/>
      <c r="J74" s="366" t="str">
        <f>IF(AND('MAPA DE RIESGOS'!$AP78="Media",'MAPA DE RIESGOS'!$AR78="Leve"),CONCATENATE("R",'MAPA DE RIESGOS'!$H78,"C",'MAPA DE RIESGOS'!$AF78),"")</f>
        <v/>
      </c>
      <c r="K74" s="367" t="str">
        <f>IF(AND('MAPA DE RIESGOS'!$AP79="Media",'MAPA DE RIESGOS'!$AR79="Leve"),CONCATENATE("R",'MAPA DE RIESGOS'!$H79,"C",'MAPA DE RIESGOS'!$AF79),"")</f>
        <v/>
      </c>
      <c r="L74" s="367" t="str">
        <f>IF(AND('MAPA DE RIESGOS'!$AP80="Media",'MAPA DE RIESGOS'!$AR80="Leve"),CONCATENATE("R",'MAPA DE RIESGOS'!$H80,"C",'MAPA DE RIESGOS'!$AF80),"")</f>
        <v/>
      </c>
      <c r="M74" s="367" t="str">
        <f>IF(AND('MAPA DE RIESGOS'!$AP81="Media",'MAPA DE RIESGOS'!$AR81="Leve"),CONCATENATE("R",'MAPA DE RIESGOS'!$H81,"C",'MAPA DE RIESGOS'!$AF81),"")</f>
        <v/>
      </c>
      <c r="N74" s="367" t="str">
        <f>IF(AND('MAPA DE RIESGOS'!$AP82="Media",'MAPA DE RIESGOS'!$AR82="Leve"),CONCATENATE("R",'MAPA DE RIESGOS'!$H82,"C",'MAPA DE RIESGOS'!$AF82),"")</f>
        <v/>
      </c>
      <c r="O74" s="367" t="str">
        <f>IF(AND('MAPA DE RIESGOS'!$AP83="Media",'MAPA DE RIESGOS'!$AR83="Leve"),CONCATENATE("R",'MAPA DE RIESGOS'!$H83,"C",'MAPA DE RIESGOS'!$AF83),"")</f>
        <v/>
      </c>
      <c r="P74" s="367" t="str">
        <f>IF(AND('MAPA DE RIESGOS'!$AP84="Media",'MAPA DE RIESGOS'!$AR84="Leve"),CONCATENATE("R",'MAPA DE RIESGOS'!$H84,"C",'MAPA DE RIESGOS'!$AF84),"")</f>
        <v/>
      </c>
      <c r="Q74" s="367" t="str">
        <f>IF(AND('MAPA DE RIESGOS'!$AP85="Media",'MAPA DE RIESGOS'!$AR85="Leve"),CONCATENATE("R",'MAPA DE RIESGOS'!$H85,"C",'MAPA DE RIESGOS'!$AF85),"")</f>
        <v/>
      </c>
      <c r="R74" s="367" t="str">
        <f>IF(AND('MAPA DE RIESGOS'!$AP86="Media",'MAPA DE RIESGOS'!$AR86="Leve"),CONCATENATE("R",'MAPA DE RIESGOS'!$H86,"C",'MAPA DE RIESGOS'!$AF86),"")</f>
        <v/>
      </c>
      <c r="S74" s="367" t="str">
        <f>IF(AND('MAPA DE RIESGOS'!$AP87="Media",'MAPA DE RIESGOS'!$AR87="Leve"),CONCATENATE("R",'MAPA DE RIESGOS'!$H87,"C",'MAPA DE RIESGOS'!$AF87),"")</f>
        <v/>
      </c>
      <c r="T74" s="367" t="str">
        <f>IF(AND('MAPA DE RIESGOS'!$AP88="Media",'MAPA DE RIESGOS'!$AR88="Leve"),CONCATENATE("R",'MAPA DE RIESGOS'!$H88,"C",'MAPA DE RIESGOS'!$AF88),"")</f>
        <v/>
      </c>
      <c r="U74" s="367" t="str">
        <f>IF(AND('MAPA DE RIESGOS'!$AP89="Media",'MAPA DE RIESGOS'!$AR89="Leve"),CONCATENATE("R",'MAPA DE RIESGOS'!$H89,"C",'MAPA DE RIESGOS'!$AF89),"")</f>
        <v/>
      </c>
      <c r="V74" s="367" t="str">
        <f>IF(AND('MAPA DE RIESGOS'!$AP90="Media",'MAPA DE RIESGOS'!$AR90="Leve"),CONCATENATE("R",'MAPA DE RIESGOS'!$H90,"C",'MAPA DE RIESGOS'!$AF90),"")</f>
        <v/>
      </c>
      <c r="W74" s="367" t="str">
        <f>IF(AND('MAPA DE RIESGOS'!$AP91="Media",'MAPA DE RIESGOS'!$AR91="Leve"),CONCATENATE("R",'MAPA DE RIESGOS'!$H91,"C",'MAPA DE RIESGOS'!$AF91),"")</f>
        <v/>
      </c>
      <c r="X74" s="367" t="str">
        <f>IF(AND('MAPA DE RIESGOS'!$AP92="Media",'MAPA DE RIESGOS'!$AR92="Leve"),CONCATENATE("R",'MAPA DE RIESGOS'!$H92,"C",'MAPA DE RIESGOS'!$AF92),"")</f>
        <v/>
      </c>
      <c r="Y74" s="367" t="str">
        <f>IF(AND('MAPA DE RIESGOS'!$AP93="Media",'MAPA DE RIESGOS'!$AR93="Leve"),CONCATENATE("R",'MAPA DE RIESGOS'!$H93,"C",'MAPA DE RIESGOS'!$AF93),"")</f>
        <v/>
      </c>
      <c r="Z74" s="367" t="str">
        <f>IF(AND('MAPA DE RIESGOS'!$AP94="Media",'MAPA DE RIESGOS'!$AR94="Leve"),CONCATENATE("R",'MAPA DE RIESGOS'!$H94,"C",'MAPA DE RIESGOS'!$AF94),"")</f>
        <v/>
      </c>
      <c r="AA74" s="367" t="str">
        <f>IF(AND('MAPA DE RIESGOS'!$AP95="Media",'MAPA DE RIESGOS'!$AR95="Leve"),CONCATENATE("R",'MAPA DE RIESGOS'!$H95,"C",'MAPA DE RIESGOS'!$AF95),"")</f>
        <v/>
      </c>
      <c r="AB74" s="366" t="str">
        <f>IF(AND('MAPA DE RIESGOS'!$AP78="Media",'MAPA DE RIESGOS'!$AR78="Menor"),CONCATENATE("R",'MAPA DE RIESGOS'!$H78,"C",'MAPA DE RIESGOS'!$AF78),"")</f>
        <v/>
      </c>
      <c r="AC74" s="367" t="str">
        <f>IF(AND('MAPA DE RIESGOS'!$AP79="Media",'MAPA DE RIESGOS'!$AR79="Menor"),CONCATENATE("R",'MAPA DE RIESGOS'!$H79,"C",'MAPA DE RIESGOS'!$AF79),"")</f>
        <v/>
      </c>
      <c r="AD74" s="367" t="str">
        <f>IF(AND('MAPA DE RIESGOS'!$AP80="Media",'MAPA DE RIESGOS'!$AR80="Menor"),CONCATENATE("R",'MAPA DE RIESGOS'!$H80,"C",'MAPA DE RIESGOS'!$AF80),"")</f>
        <v/>
      </c>
      <c r="AE74" s="367" t="str">
        <f>IF(AND('MAPA DE RIESGOS'!$AP81="Media",'MAPA DE RIESGOS'!$AR81="Menor"),CONCATENATE("R",'MAPA DE RIESGOS'!$H81,"C",'MAPA DE RIESGOS'!$AF81),"")</f>
        <v/>
      </c>
      <c r="AF74" s="367" t="str">
        <f>IF(AND('MAPA DE RIESGOS'!$AP82="Media",'MAPA DE RIESGOS'!$AR82="Menor"),CONCATENATE("R",'MAPA DE RIESGOS'!$H82,"C",'MAPA DE RIESGOS'!$AF82),"")</f>
        <v/>
      </c>
      <c r="AG74" s="367" t="str">
        <f>IF(AND('MAPA DE RIESGOS'!$AP83="Media",'MAPA DE RIESGOS'!$AR83="Menor"),CONCATENATE("R",'MAPA DE RIESGOS'!$H83,"C",'MAPA DE RIESGOS'!$AF83),"")</f>
        <v/>
      </c>
      <c r="AH74" s="367" t="str">
        <f>IF(AND('MAPA DE RIESGOS'!$AP84="Media",'MAPA DE RIESGOS'!$AR84="Menor"),CONCATENATE("R",'MAPA DE RIESGOS'!$H84,"C",'MAPA DE RIESGOS'!$AF84),"")</f>
        <v/>
      </c>
      <c r="AI74" s="367" t="str">
        <f>IF(AND('MAPA DE RIESGOS'!$AP85="Media",'MAPA DE RIESGOS'!$AR85="Menor"),CONCATENATE("R",'MAPA DE RIESGOS'!$H85,"C",'MAPA DE RIESGOS'!$AF85),"")</f>
        <v/>
      </c>
      <c r="AJ74" s="367" t="str">
        <f>IF(AND('MAPA DE RIESGOS'!$AP86="Media",'MAPA DE RIESGOS'!$AR86="Menor"),CONCATENATE("R",'MAPA DE RIESGOS'!$H86,"C",'MAPA DE RIESGOS'!$AF86),"")</f>
        <v/>
      </c>
      <c r="AK74" s="367" t="str">
        <f>IF(AND('MAPA DE RIESGOS'!$AP87="Media",'MAPA DE RIESGOS'!$AR87="Menor"),CONCATENATE("R",'MAPA DE RIESGOS'!$H87,"C",'MAPA DE RIESGOS'!$AF87),"")</f>
        <v/>
      </c>
      <c r="AL74" s="367" t="str">
        <f>IF(AND('MAPA DE RIESGOS'!$AP88="Media",'MAPA DE RIESGOS'!$AR88="Menor"),CONCATENATE("R",'MAPA DE RIESGOS'!$H88,"C",'MAPA DE RIESGOS'!$AF88),"")</f>
        <v/>
      </c>
      <c r="AM74" s="367" t="str">
        <f>IF(AND('MAPA DE RIESGOS'!$AP89="Media",'MAPA DE RIESGOS'!$AR89="Menor"),CONCATENATE("R",'MAPA DE RIESGOS'!$H89,"C",'MAPA DE RIESGOS'!$AF89),"")</f>
        <v/>
      </c>
      <c r="AN74" s="367" t="str">
        <f>IF(AND('MAPA DE RIESGOS'!$AP90="Media",'MAPA DE RIESGOS'!$AR90="Menor"),CONCATENATE("R",'MAPA DE RIESGOS'!$H90,"C",'MAPA DE RIESGOS'!$AF90),"")</f>
        <v/>
      </c>
      <c r="AO74" s="367" t="str">
        <f>IF(AND('MAPA DE RIESGOS'!$AP91="Media",'MAPA DE RIESGOS'!$AR91="Menor"),CONCATENATE("R",'MAPA DE RIESGOS'!$H91,"C",'MAPA DE RIESGOS'!$AF91),"")</f>
        <v/>
      </c>
      <c r="AP74" s="367" t="str">
        <f>IF(AND('MAPA DE RIESGOS'!$AP92="Media",'MAPA DE RIESGOS'!$AR92="Menor"),CONCATENATE("R",'MAPA DE RIESGOS'!$H92,"C",'MAPA DE RIESGOS'!$AF92),"")</f>
        <v/>
      </c>
      <c r="AQ74" s="367" t="str">
        <f>IF(AND('MAPA DE RIESGOS'!$AP93="Media",'MAPA DE RIESGOS'!$AR93="Menor"),CONCATENATE("R",'MAPA DE RIESGOS'!$H93,"C",'MAPA DE RIESGOS'!$AF93),"")</f>
        <v/>
      </c>
      <c r="AR74" s="367" t="str">
        <f>IF(AND('MAPA DE RIESGOS'!$AP94="Media",'MAPA DE RIESGOS'!$AR94="Menor"),CONCATENATE("R",'MAPA DE RIESGOS'!$H94,"C",'MAPA DE RIESGOS'!$AF94),"")</f>
        <v/>
      </c>
      <c r="AS74" s="367" t="str">
        <f>IF(AND('MAPA DE RIESGOS'!$AP95="Media",'MAPA DE RIESGOS'!$AR95="Menor"),CONCATENATE("R",'MAPA DE RIESGOS'!$H95,"C",'MAPA DE RIESGOS'!$AF95),"")</f>
        <v/>
      </c>
      <c r="AT74" s="366" t="str">
        <f>IF(AND('MAPA DE RIESGOS'!$AP78="Media",'MAPA DE RIESGOS'!$AR78="Moderado"),CONCATENATE("R",'MAPA DE RIESGOS'!$H78,"C",'MAPA DE RIESGOS'!$AF78),"")</f>
        <v/>
      </c>
      <c r="AU74" s="367" t="str">
        <f>IF(AND('MAPA DE RIESGOS'!$AP79="Media",'MAPA DE RIESGOS'!$AR79="Moderado"),CONCATENATE("R",'MAPA DE RIESGOS'!$H79,"C",'MAPA DE RIESGOS'!$AF79),"")</f>
        <v/>
      </c>
      <c r="AV74" s="367" t="str">
        <f>IF(AND('MAPA DE RIESGOS'!$AP80="Media",'MAPA DE RIESGOS'!$AR80="Moderado"),CONCATENATE("R",'MAPA DE RIESGOS'!$H80,"C",'MAPA DE RIESGOS'!$AF80),"")</f>
        <v/>
      </c>
      <c r="AW74" s="367" t="str">
        <f>IF(AND('MAPA DE RIESGOS'!$AP81="Media",'MAPA DE RIESGOS'!$AR81="Moderado"),CONCATENATE("R",'MAPA DE RIESGOS'!$H81,"C",'MAPA DE RIESGOS'!$AF81),"")</f>
        <v/>
      </c>
      <c r="AX74" s="367" t="str">
        <f>IF(AND('MAPA DE RIESGOS'!$AP82="Media",'MAPA DE RIESGOS'!$AR82="Moderado"),CONCATENATE("R",'MAPA DE RIESGOS'!$H82,"C",'MAPA DE RIESGOS'!$AF82),"")</f>
        <v/>
      </c>
      <c r="AY74" s="367" t="str">
        <f>IF(AND('MAPA DE RIESGOS'!$AP83="Media",'MAPA DE RIESGOS'!$AR83="Moderado"),CONCATENATE("R",'MAPA DE RIESGOS'!$H83,"C",'MAPA DE RIESGOS'!$AF83),"")</f>
        <v/>
      </c>
      <c r="AZ74" s="367" t="str">
        <f>IF(AND('MAPA DE RIESGOS'!$AP84="Media",'MAPA DE RIESGOS'!$AR84="Moderado"),CONCATENATE("R",'MAPA DE RIESGOS'!$H84,"C",'MAPA DE RIESGOS'!$AF84),"")</f>
        <v/>
      </c>
      <c r="BA74" s="367" t="str">
        <f>IF(AND('MAPA DE RIESGOS'!$AP85="Media",'MAPA DE RIESGOS'!$AR85="Moderado"),CONCATENATE("R",'MAPA DE RIESGOS'!$H85,"C",'MAPA DE RIESGOS'!$AF85),"")</f>
        <v/>
      </c>
      <c r="BB74" s="367" t="str">
        <f>IF(AND('MAPA DE RIESGOS'!$AP86="Media",'MAPA DE RIESGOS'!$AR86="Moderado"),CONCATENATE("R",'MAPA DE RIESGOS'!$H86,"C",'MAPA DE RIESGOS'!$AF86),"")</f>
        <v/>
      </c>
      <c r="BC74" s="367" t="str">
        <f>IF(AND('MAPA DE RIESGOS'!$AP87="Media",'MAPA DE RIESGOS'!$AR87="Moderado"),CONCATENATE("R",'MAPA DE RIESGOS'!$H87,"C",'MAPA DE RIESGOS'!$AF87),"")</f>
        <v/>
      </c>
      <c r="BD74" s="367" t="str">
        <f>IF(AND('MAPA DE RIESGOS'!$AP88="Media",'MAPA DE RIESGOS'!$AR88="Moderado"),CONCATENATE("R",'MAPA DE RIESGOS'!$H88,"C",'MAPA DE RIESGOS'!$AF88),"")</f>
        <v/>
      </c>
      <c r="BE74" s="367" t="str">
        <f>IF(AND('MAPA DE RIESGOS'!$AP89="Media",'MAPA DE RIESGOS'!$AR89="Moderado"),CONCATENATE("R",'MAPA DE RIESGOS'!$H89,"C",'MAPA DE RIESGOS'!$AF89),"")</f>
        <v/>
      </c>
      <c r="BF74" s="367" t="str">
        <f>IF(AND('MAPA DE RIESGOS'!$AP90="Media",'MAPA DE RIESGOS'!$AR90="Moderado"),CONCATENATE("R",'MAPA DE RIESGOS'!$H90,"C",'MAPA DE RIESGOS'!$AF90),"")</f>
        <v/>
      </c>
      <c r="BG74" s="367" t="str">
        <f>IF(AND('MAPA DE RIESGOS'!$AP91="Media",'MAPA DE RIESGOS'!$AR91="Moderado"),CONCATENATE("R",'MAPA DE RIESGOS'!$H91,"C",'MAPA DE RIESGOS'!$AF91),"")</f>
        <v/>
      </c>
      <c r="BH74" s="367" t="str">
        <f>IF(AND('MAPA DE RIESGOS'!$AP92="Media",'MAPA DE RIESGOS'!$AR92="Moderado"),CONCATENATE("R",'MAPA DE RIESGOS'!$H92,"C",'MAPA DE RIESGOS'!$AF92),"")</f>
        <v/>
      </c>
      <c r="BI74" s="367" t="str">
        <f>IF(AND('MAPA DE RIESGOS'!$AP93="Media",'MAPA DE RIESGOS'!$AR93="Moderado"),CONCATENATE("R",'MAPA DE RIESGOS'!$H93,"C",'MAPA DE RIESGOS'!$AF93),"")</f>
        <v/>
      </c>
      <c r="BJ74" s="367" t="str">
        <f>IF(AND('MAPA DE RIESGOS'!$AP94="Media",'MAPA DE RIESGOS'!$AR94="Moderado"),CONCATENATE("R",'MAPA DE RIESGOS'!$H94,"C",'MAPA DE RIESGOS'!$AF94),"")</f>
        <v/>
      </c>
      <c r="BK74" s="368" t="str">
        <f>IF(AND('MAPA DE RIESGOS'!$AP95="Media",'MAPA DE RIESGOS'!$AR95="Moderado"),CONCATENATE("R",'MAPA DE RIESGOS'!$H95,"C",'MAPA DE RIESGOS'!$AF95),"")</f>
        <v/>
      </c>
      <c r="BL74" s="352" t="str">
        <f>IF(AND('MAPA DE RIESGOS'!$AP78="Media",'MAPA DE RIESGOS'!$AR78="Mayor"),CONCATENATE("R",'MAPA DE RIESGOS'!$H78,"C",'MAPA DE RIESGOS'!$AF78),"")</f>
        <v/>
      </c>
      <c r="BM74" s="352" t="str">
        <f>IF(AND('MAPA DE RIESGOS'!$AP79="Media",'MAPA DE RIESGOS'!$AR79="Mayor"),CONCATENATE("R",'MAPA DE RIESGOS'!$H79,"C",'MAPA DE RIESGOS'!$AF79),"")</f>
        <v/>
      </c>
      <c r="BN74" s="352" t="str">
        <f>IF(AND('MAPA DE RIESGOS'!$AP80="Media",'MAPA DE RIESGOS'!$AR80="Mayor"),CONCATENATE("R",'MAPA DE RIESGOS'!$H80,"C",'MAPA DE RIESGOS'!$AF80),"")</f>
        <v/>
      </c>
      <c r="BO74" s="352" t="str">
        <f>IF(AND('MAPA DE RIESGOS'!$AP81="Media",'MAPA DE RIESGOS'!$AR81="Mayor"),CONCATENATE("R",'MAPA DE RIESGOS'!$H81,"C",'MAPA DE RIESGOS'!$AF81),"")</f>
        <v/>
      </c>
      <c r="BP74" s="352" t="str">
        <f>IF(AND('MAPA DE RIESGOS'!$AP82="Media",'MAPA DE RIESGOS'!$AR82="Mayor"),CONCATENATE("R",'MAPA DE RIESGOS'!$H82,"C",'MAPA DE RIESGOS'!$AF82),"")</f>
        <v/>
      </c>
      <c r="BQ74" s="352" t="str">
        <f>IF(AND('MAPA DE RIESGOS'!$AP83="Media",'MAPA DE RIESGOS'!$AR83="Mayor"),CONCATENATE("R",'MAPA DE RIESGOS'!$H83,"C",'MAPA DE RIESGOS'!$AF83),"")</f>
        <v/>
      </c>
      <c r="BR74" s="352" t="str">
        <f>IF(AND('MAPA DE RIESGOS'!$AP84="Media",'MAPA DE RIESGOS'!$AR84="Mayor"),CONCATENATE("R",'MAPA DE RIESGOS'!$H84,"C",'MAPA DE RIESGOS'!$AF84),"")</f>
        <v/>
      </c>
      <c r="BS74" s="352" t="str">
        <f>IF(AND('MAPA DE RIESGOS'!$AP85="Media",'MAPA DE RIESGOS'!$AR85="Mayor"),CONCATENATE("R",'MAPA DE RIESGOS'!$H85,"C",'MAPA DE RIESGOS'!$AF85),"")</f>
        <v/>
      </c>
      <c r="BT74" s="352" t="str">
        <f>IF(AND('MAPA DE RIESGOS'!$AP86="Media",'MAPA DE RIESGOS'!$AR86="Mayor"),CONCATENATE("R",'MAPA DE RIESGOS'!$H86,"C",'MAPA DE RIESGOS'!$AF86),"")</f>
        <v/>
      </c>
      <c r="BU74" s="352" t="str">
        <f>IF(AND('MAPA DE RIESGOS'!$AP87="Media",'MAPA DE RIESGOS'!$AR87="Mayor"),CONCATENATE("R",'MAPA DE RIESGOS'!$H87,"C",'MAPA DE RIESGOS'!$AF87),"")</f>
        <v/>
      </c>
      <c r="BV74" s="352" t="str">
        <f>IF(AND('MAPA DE RIESGOS'!$AP88="Media",'MAPA DE RIESGOS'!$AR88="Mayor"),CONCATENATE("R",'MAPA DE RIESGOS'!$H88,"C",'MAPA DE RIESGOS'!$AF88),"")</f>
        <v/>
      </c>
      <c r="BW74" s="352" t="str">
        <f>IF(AND('MAPA DE RIESGOS'!$AP89="Media",'MAPA DE RIESGOS'!$AR89="Mayor"),CONCATENATE("R",'MAPA DE RIESGOS'!$H89,"C",'MAPA DE RIESGOS'!$AF89),"")</f>
        <v/>
      </c>
      <c r="BX74" s="352" t="str">
        <f>IF(AND('MAPA DE RIESGOS'!$AP90="Media",'MAPA DE RIESGOS'!$AR90="Mayor"),CONCATENATE("R",'MAPA DE RIESGOS'!$H90,"C",'MAPA DE RIESGOS'!$AF90),"")</f>
        <v/>
      </c>
      <c r="BY74" s="352" t="str">
        <f>IF(AND('MAPA DE RIESGOS'!$AP91="Media",'MAPA DE RIESGOS'!$AR91="Mayor"),CONCATENATE("R",'MAPA DE RIESGOS'!$H91,"C",'MAPA DE RIESGOS'!$AF91),"")</f>
        <v/>
      </c>
      <c r="BZ74" s="352" t="str">
        <f>IF(AND('MAPA DE RIESGOS'!$AP92="Media",'MAPA DE RIESGOS'!$AR92="Mayor"),CONCATENATE("R",'MAPA DE RIESGOS'!$H92,"C",'MAPA DE RIESGOS'!$AF92),"")</f>
        <v/>
      </c>
      <c r="CA74" s="352" t="str">
        <f>IF(AND('MAPA DE RIESGOS'!$AP93="Media",'MAPA DE RIESGOS'!$AR93="Mayor"),CONCATENATE("R",'MAPA DE RIESGOS'!$H93,"C",'MAPA DE RIESGOS'!$AF93),"")</f>
        <v/>
      </c>
      <c r="CB74" s="352" t="str">
        <f>IF(AND('MAPA DE RIESGOS'!$AP94="Media",'MAPA DE RIESGOS'!$AR94="Mayor"),CONCATENATE("R",'MAPA DE RIESGOS'!$H94,"C",'MAPA DE RIESGOS'!$AF94),"")</f>
        <v/>
      </c>
      <c r="CC74" s="353" t="str">
        <f>IF(AND('MAPA DE RIESGOS'!$AP95="Media",'MAPA DE RIESGOS'!$AR95="Mayor"),CONCATENATE("R",'MAPA DE RIESGOS'!$H95,"C",'MAPA DE RIESGOS'!$AF95),"")</f>
        <v/>
      </c>
      <c r="CD74" s="354" t="str">
        <f>IF(AND('MAPA DE RIESGOS'!$AP78="Media",'MAPA DE RIESGOS'!$AR78="Catastrófico"),CONCATENATE("R",'MAPA DE RIESGOS'!$H78,"C",'MAPA DE RIESGOS'!$AF78),"")</f>
        <v/>
      </c>
      <c r="CE74" s="354" t="str">
        <f>IF(AND('MAPA DE RIESGOS'!$AP79="Media",'MAPA DE RIESGOS'!$AR79="Catastrófico"),CONCATENATE("R",'MAPA DE RIESGOS'!$H79,"C",'MAPA DE RIESGOS'!$AF79),"")</f>
        <v/>
      </c>
      <c r="CF74" s="354" t="str">
        <f>IF(AND('MAPA DE RIESGOS'!$AP80="Media",'MAPA DE RIESGOS'!$AR80="Catastrófico"),CONCATENATE("R",'MAPA DE RIESGOS'!$H80,"C",'MAPA DE RIESGOS'!$AF80),"")</f>
        <v/>
      </c>
      <c r="CG74" s="354" t="str">
        <f>IF(AND('MAPA DE RIESGOS'!$AP81="Media",'MAPA DE RIESGOS'!$AR81="Catastrófico"),CONCATENATE("R",'MAPA DE RIESGOS'!$H81,"C",'MAPA DE RIESGOS'!$AF81),"")</f>
        <v/>
      </c>
      <c r="CH74" s="354" t="str">
        <f>IF(AND('MAPA DE RIESGOS'!$AP82="Media",'MAPA DE RIESGOS'!$AR82="Catastrófico"),CONCATENATE("R",'MAPA DE RIESGOS'!$H82,"C",'MAPA DE RIESGOS'!$AF82),"")</f>
        <v/>
      </c>
      <c r="CI74" s="354" t="str">
        <f>IF(AND('MAPA DE RIESGOS'!$AP83="Media",'MAPA DE RIESGOS'!$AR83="Catastrófico"),CONCATENATE("R",'MAPA DE RIESGOS'!$H83,"C",'MAPA DE RIESGOS'!$AF83),"")</f>
        <v/>
      </c>
      <c r="CJ74" s="354" t="str">
        <f>IF(AND('MAPA DE RIESGOS'!$AP84="Media",'MAPA DE RIESGOS'!$AR84="Catastrófico"),CONCATENATE("R",'MAPA DE RIESGOS'!$H84,"C",'MAPA DE RIESGOS'!$AF84),"")</f>
        <v/>
      </c>
      <c r="CK74" s="354" t="str">
        <f>IF(AND('MAPA DE RIESGOS'!$AP85="Media",'MAPA DE RIESGOS'!$AR85="Catastrófico"),CONCATENATE("R",'MAPA DE RIESGOS'!$H85,"C",'MAPA DE RIESGOS'!$AF85),"")</f>
        <v/>
      </c>
      <c r="CL74" s="354" t="str">
        <f>IF(AND('MAPA DE RIESGOS'!$AP86="Media",'MAPA DE RIESGOS'!$AR86="Catastrófico"),CONCATENATE("R",'MAPA DE RIESGOS'!$H86,"C",'MAPA DE RIESGOS'!$AF86),"")</f>
        <v/>
      </c>
      <c r="CM74" s="354" t="str">
        <f>IF(AND('MAPA DE RIESGOS'!$AP87="Media",'MAPA DE RIESGOS'!$AR87="Catastrófico"),CONCATENATE("R",'MAPA DE RIESGOS'!$H87,"C",'MAPA DE RIESGOS'!$AF87),"")</f>
        <v/>
      </c>
      <c r="CN74" s="354" t="str">
        <f>IF(AND('MAPA DE RIESGOS'!$AP88="Media",'MAPA DE RIESGOS'!$AR88="Catastrófico"),CONCATENATE("R",'MAPA DE RIESGOS'!$H88,"C",'MAPA DE RIESGOS'!$AF88),"")</f>
        <v/>
      </c>
      <c r="CO74" s="354" t="str">
        <f>IF(AND('MAPA DE RIESGOS'!$AP89="Media",'MAPA DE RIESGOS'!$AR89="Catastrófico"),CONCATENATE("R",'MAPA DE RIESGOS'!$H89,"C",'MAPA DE RIESGOS'!$AF89),"")</f>
        <v/>
      </c>
      <c r="CP74" s="354" t="str">
        <f>IF(AND('MAPA DE RIESGOS'!$AP90="Media",'MAPA DE RIESGOS'!$AR90="Catastrófico"),CONCATENATE("R",'MAPA DE RIESGOS'!$H90,"C",'MAPA DE RIESGOS'!$AF90),"")</f>
        <v/>
      </c>
      <c r="CQ74" s="354" t="str">
        <f>IF(AND('MAPA DE RIESGOS'!$AP91="Media",'MAPA DE RIESGOS'!$AR91="Catastrófico"),CONCATENATE("R",'MAPA DE RIESGOS'!$H91,"C",'MAPA DE RIESGOS'!$AF91),"")</f>
        <v/>
      </c>
      <c r="CR74" s="354" t="str">
        <f>IF(AND('MAPA DE RIESGOS'!$AP92="Media",'MAPA DE RIESGOS'!$AR92="Catastrófico"),CONCATENATE("R",'MAPA DE RIESGOS'!$H92,"C",'MAPA DE RIESGOS'!$AF92),"")</f>
        <v/>
      </c>
      <c r="CS74" s="354" t="str">
        <f>IF(AND('MAPA DE RIESGOS'!$AP93="Media",'MAPA DE RIESGOS'!$AR93="Catastrófico"),CONCATENATE("R",'MAPA DE RIESGOS'!$H93,"C",'MAPA DE RIESGOS'!$AF93),"")</f>
        <v/>
      </c>
      <c r="CT74" s="354" t="str">
        <f>IF(AND('MAPA DE RIESGOS'!$AP94="Media",'MAPA DE RIESGOS'!$AR94="Catastrófico"),CONCATENATE("R",'MAPA DE RIESGOS'!$H94,"C",'MAPA DE RIESGOS'!$AF94),"")</f>
        <v/>
      </c>
      <c r="CU74" s="355" t="str">
        <f>IF(AND('MAPA DE RIESGOS'!$AP95="Media",'MAPA DE RIESGOS'!$AR95="Catastrófico"),CONCATENATE("R",'MAPA DE RIESGOS'!$H95,"C",'MAPA DE RIESGOS'!$AF95),"")</f>
        <v/>
      </c>
      <c r="CV74" s="67"/>
      <c r="CW74" s="756" t="s">
        <v>12</v>
      </c>
      <c r="CX74" s="757"/>
      <c r="CY74" s="757"/>
      <c r="CZ74" s="757"/>
      <c r="DA74" s="757"/>
      <c r="DB74" s="758"/>
    </row>
    <row r="75" spans="2:106" ht="32.5" customHeight="1">
      <c r="B75" s="770"/>
      <c r="C75" s="770"/>
      <c r="D75" s="771"/>
      <c r="E75" s="741"/>
      <c r="F75" s="742"/>
      <c r="G75" s="742"/>
      <c r="H75" s="742"/>
      <c r="I75" s="743"/>
      <c r="J75" s="369" t="str">
        <f>IF(AND('MAPA DE RIESGOS'!$AP96="Media",'MAPA DE RIESGOS'!$AR96="Leve"),CONCATENATE("R",'MAPA DE RIESGOS'!$H96,"C",'MAPA DE RIESGOS'!$AF96),"")</f>
        <v/>
      </c>
      <c r="K75" s="370" t="str">
        <f>IF(AND('MAPA DE RIESGOS'!$AP97="Media",'MAPA DE RIESGOS'!$AR97="Leve"),CONCATENATE("R",'MAPA DE RIESGOS'!$H97,"C",'MAPA DE RIESGOS'!$AF97),"")</f>
        <v/>
      </c>
      <c r="L75" s="370" t="str">
        <f>IF(AND('MAPA DE RIESGOS'!$AP98="Media",'MAPA DE RIESGOS'!$AR98="Leve"),CONCATENATE("R",'MAPA DE RIESGOS'!$H98,"C",'MAPA DE RIESGOS'!$AF98),"")</f>
        <v/>
      </c>
      <c r="M75" s="370" t="str">
        <f>IF(AND('MAPA DE RIESGOS'!$AP99="Media",'MAPA DE RIESGOS'!$AR99="Leve"),CONCATENATE("R",'MAPA DE RIESGOS'!$H99,"C",'MAPA DE RIESGOS'!$AF99),"")</f>
        <v/>
      </c>
      <c r="N75" s="370" t="str">
        <f>IF(AND('MAPA DE RIESGOS'!$AP100="Media",'MAPA DE RIESGOS'!$AR100="Leve"),CONCATENATE("R",'MAPA DE RIESGOS'!$H100,"C",'MAPA DE RIESGOS'!$AF100),"")</f>
        <v/>
      </c>
      <c r="O75" s="370" t="str">
        <f>IF(AND('MAPA DE RIESGOS'!$AP101="Media",'MAPA DE RIESGOS'!$AR101="Leve"),CONCATENATE("R",'MAPA DE RIESGOS'!$H101,"C",'MAPA DE RIESGOS'!$AF101),"")</f>
        <v/>
      </c>
      <c r="P75" s="370" t="str">
        <f>IF(AND('MAPA DE RIESGOS'!$AP102="Media",'MAPA DE RIESGOS'!$AR102="Leve"),CONCATENATE("R",'MAPA DE RIESGOS'!$H102,"C",'MAPA DE RIESGOS'!$AF102),"")</f>
        <v/>
      </c>
      <c r="Q75" s="370" t="str">
        <f>IF(AND('MAPA DE RIESGOS'!$AP103="Media",'MAPA DE RIESGOS'!$AR103="Leve"),CONCATENATE("R",'MAPA DE RIESGOS'!$H103,"C",'MAPA DE RIESGOS'!$AF103),"")</f>
        <v/>
      </c>
      <c r="R75" s="370" t="str">
        <f>IF(AND('MAPA DE RIESGOS'!$AP104="Media",'MAPA DE RIESGOS'!$AR104="Leve"),CONCATENATE("R",'MAPA DE RIESGOS'!$H104,"C",'MAPA DE RIESGOS'!$AF104),"")</f>
        <v/>
      </c>
      <c r="S75" s="370" t="str">
        <f>IF(AND('MAPA DE RIESGOS'!$AP105="Media",'MAPA DE RIESGOS'!$AR105="Leve"),CONCATENATE("R",'MAPA DE RIESGOS'!$H105,"C",'MAPA DE RIESGOS'!$AF105),"")</f>
        <v/>
      </c>
      <c r="T75" s="370" t="str">
        <f>IF(AND('MAPA DE RIESGOS'!$AP106="Media",'MAPA DE RIESGOS'!$AR106="Leve"),CONCATENATE("R",'MAPA DE RIESGOS'!$H106,"C",'MAPA DE RIESGOS'!$AF106),"")</f>
        <v/>
      </c>
      <c r="U75" s="370" t="str">
        <f>IF(AND('MAPA DE RIESGOS'!$AP107="Media",'MAPA DE RIESGOS'!$AR107="Leve"),CONCATENATE("R",'MAPA DE RIESGOS'!$H107,"C",'MAPA DE RIESGOS'!$AF107),"")</f>
        <v/>
      </c>
      <c r="V75" s="370" t="str">
        <f>IF(AND('MAPA DE RIESGOS'!$AP108="Media",'MAPA DE RIESGOS'!$AR108="Leve"),CONCATENATE("R",'MAPA DE RIESGOS'!$H108,"C",'MAPA DE RIESGOS'!$AF108),"")</f>
        <v/>
      </c>
      <c r="W75" s="370" t="str">
        <f>IF(AND('MAPA DE RIESGOS'!$AP109="Media",'MAPA DE RIESGOS'!$AR109="Leve"),CONCATENATE("R",'MAPA DE RIESGOS'!$H109,"C",'MAPA DE RIESGOS'!$AF109),"")</f>
        <v/>
      </c>
      <c r="X75" s="370" t="str">
        <f>IF(AND('MAPA DE RIESGOS'!$AP110="Media",'MAPA DE RIESGOS'!$AR110="Leve"),CONCATENATE("R",'MAPA DE RIESGOS'!$H110,"C",'MAPA DE RIESGOS'!$AF110),"")</f>
        <v/>
      </c>
      <c r="Y75" s="370" t="str">
        <f>IF(AND('MAPA DE RIESGOS'!$AP111="Media",'MAPA DE RIESGOS'!$AR111="Leve"),CONCATENATE("R",'MAPA DE RIESGOS'!$H111,"C",'MAPA DE RIESGOS'!$AF111),"")</f>
        <v/>
      </c>
      <c r="Z75" s="370" t="str">
        <f>IF(AND('MAPA DE RIESGOS'!$AP112="Media",'MAPA DE RIESGOS'!$AR112="Leve"),CONCATENATE("R",'MAPA DE RIESGOS'!$H112,"C",'MAPA DE RIESGOS'!$AF112),"")</f>
        <v/>
      </c>
      <c r="AA75" s="370" t="str">
        <f>IF(AND('MAPA DE RIESGOS'!$AP113="Media",'MAPA DE RIESGOS'!$AR113="Leve"),CONCATENATE("R",'MAPA DE RIESGOS'!$H113,"C",'MAPA DE RIESGOS'!$AF113),"")</f>
        <v/>
      </c>
      <c r="AB75" s="369" t="str">
        <f>IF(AND('MAPA DE RIESGOS'!$AP96="Media",'MAPA DE RIESGOS'!$AR96="Menor"),CONCATENATE("R",'MAPA DE RIESGOS'!$H96,"C",'MAPA DE RIESGOS'!$AF96),"")</f>
        <v/>
      </c>
      <c r="AC75" s="370" t="str">
        <f>IF(AND('MAPA DE RIESGOS'!$AP97="Media",'MAPA DE RIESGOS'!$AR97="Menor"),CONCATENATE("R",'MAPA DE RIESGOS'!$H97,"C",'MAPA DE RIESGOS'!$AF97),"")</f>
        <v/>
      </c>
      <c r="AD75" s="370" t="str">
        <f>IF(AND('MAPA DE RIESGOS'!$AP98="Media",'MAPA DE RIESGOS'!$AR98="Menor"),CONCATENATE("R",'MAPA DE RIESGOS'!$H98,"C",'MAPA DE RIESGOS'!$AF98),"")</f>
        <v/>
      </c>
      <c r="AE75" s="370" t="str">
        <f>IF(AND('MAPA DE RIESGOS'!$AP99="Media",'MAPA DE RIESGOS'!$AR99="Menor"),CONCATENATE("R",'MAPA DE RIESGOS'!$H99,"C",'MAPA DE RIESGOS'!$AF99),"")</f>
        <v/>
      </c>
      <c r="AF75" s="370" t="str">
        <f>IF(AND('MAPA DE RIESGOS'!$AP100="Media",'MAPA DE RIESGOS'!$AR100="Menor"),CONCATENATE("R",'MAPA DE RIESGOS'!$H100,"C",'MAPA DE RIESGOS'!$AF100),"")</f>
        <v/>
      </c>
      <c r="AG75" s="370" t="str">
        <f>IF(AND('MAPA DE RIESGOS'!$AP101="Media",'MAPA DE RIESGOS'!$AR101="Menor"),CONCATENATE("R",'MAPA DE RIESGOS'!$H101,"C",'MAPA DE RIESGOS'!$AF101),"")</f>
        <v/>
      </c>
      <c r="AH75" s="370" t="str">
        <f>IF(AND('MAPA DE RIESGOS'!$AP102="Media",'MAPA DE RIESGOS'!$AR102="Menor"),CONCATENATE("R",'MAPA DE RIESGOS'!$H102,"C",'MAPA DE RIESGOS'!$AF102),"")</f>
        <v/>
      </c>
      <c r="AI75" s="370" t="str">
        <f>IF(AND('MAPA DE RIESGOS'!$AP103="Media",'MAPA DE RIESGOS'!$AR103="Menor"),CONCATENATE("R",'MAPA DE RIESGOS'!$H103,"C",'MAPA DE RIESGOS'!$AF103),"")</f>
        <v/>
      </c>
      <c r="AJ75" s="370" t="str">
        <f>IF(AND('MAPA DE RIESGOS'!$AP104="Media",'MAPA DE RIESGOS'!$AR104="Menor"),CONCATENATE("R",'MAPA DE RIESGOS'!$H104,"C",'MAPA DE RIESGOS'!$AF104),"")</f>
        <v/>
      </c>
      <c r="AK75" s="370" t="str">
        <f>IF(AND('MAPA DE RIESGOS'!$AP105="Media",'MAPA DE RIESGOS'!$AR105="Menor"),CONCATENATE("R",'MAPA DE RIESGOS'!$H105,"C",'MAPA DE RIESGOS'!$AF105),"")</f>
        <v/>
      </c>
      <c r="AL75" s="370" t="str">
        <f>IF(AND('MAPA DE RIESGOS'!$AP106="Media",'MAPA DE RIESGOS'!$AR106="Menor"),CONCATENATE("R",'MAPA DE RIESGOS'!$H106,"C",'MAPA DE RIESGOS'!$AF106),"")</f>
        <v/>
      </c>
      <c r="AM75" s="370" t="str">
        <f>IF(AND('MAPA DE RIESGOS'!$AP107="Media",'MAPA DE RIESGOS'!$AR107="Menor"),CONCATENATE("R",'MAPA DE RIESGOS'!$H107,"C",'MAPA DE RIESGOS'!$AF107),"")</f>
        <v/>
      </c>
      <c r="AN75" s="370" t="str">
        <f>IF(AND('MAPA DE RIESGOS'!$AP108="Media",'MAPA DE RIESGOS'!$AR108="Menor"),CONCATENATE("R",'MAPA DE RIESGOS'!$H108,"C",'MAPA DE RIESGOS'!$AF108),"")</f>
        <v/>
      </c>
      <c r="AO75" s="370" t="str">
        <f>IF(AND('MAPA DE RIESGOS'!$AP109="Media",'MAPA DE RIESGOS'!$AR109="Menor"),CONCATENATE("R",'MAPA DE RIESGOS'!$H109,"C",'MAPA DE RIESGOS'!$AF109),"")</f>
        <v/>
      </c>
      <c r="AP75" s="370" t="str">
        <f>IF(AND('MAPA DE RIESGOS'!$AP110="Media",'MAPA DE RIESGOS'!$AR110="Menor"),CONCATENATE("R",'MAPA DE RIESGOS'!$H110,"C",'MAPA DE RIESGOS'!$AF110),"")</f>
        <v/>
      </c>
      <c r="AQ75" s="370" t="str">
        <f>IF(AND('MAPA DE RIESGOS'!$AP111="Media",'MAPA DE RIESGOS'!$AR111="Menor"),CONCATENATE("R",'MAPA DE RIESGOS'!$H111,"C",'MAPA DE RIESGOS'!$AF111),"")</f>
        <v/>
      </c>
      <c r="AR75" s="370" t="str">
        <f>IF(AND('MAPA DE RIESGOS'!$AP112="Media",'MAPA DE RIESGOS'!$AR112="Menor"),CONCATENATE("R",'MAPA DE RIESGOS'!$H112,"C",'MAPA DE RIESGOS'!$AF112),"")</f>
        <v/>
      </c>
      <c r="AS75" s="370" t="str">
        <f>IF(AND('MAPA DE RIESGOS'!$AP113="Media",'MAPA DE RIESGOS'!$AR113="Menor"),CONCATENATE("R",'MAPA DE RIESGOS'!$H113,"C",'MAPA DE RIESGOS'!$AF113),"")</f>
        <v/>
      </c>
      <c r="AT75" s="369" t="str">
        <f>IF(AND('MAPA DE RIESGOS'!$AP96="Media",'MAPA DE RIESGOS'!$AR96="Moderado"),CONCATENATE("R",'MAPA DE RIESGOS'!$H96,"C",'MAPA DE RIESGOS'!$AF96),"")</f>
        <v/>
      </c>
      <c r="AU75" s="370" t="str">
        <f>IF(AND('MAPA DE RIESGOS'!$AP97="Media",'MAPA DE RIESGOS'!$AR97="Moderado"),CONCATENATE("R",'MAPA DE RIESGOS'!$H97,"C",'MAPA DE RIESGOS'!$AF97),"")</f>
        <v/>
      </c>
      <c r="AV75" s="370" t="str">
        <f>IF(AND('MAPA DE RIESGOS'!$AP98="Media",'MAPA DE RIESGOS'!$AR98="Moderado"),CONCATENATE("R",'MAPA DE RIESGOS'!$H98,"C",'MAPA DE RIESGOS'!$AF98),"")</f>
        <v/>
      </c>
      <c r="AW75" s="370" t="str">
        <f>IF(AND('MAPA DE RIESGOS'!$AP99="Media",'MAPA DE RIESGOS'!$AR99="Moderado"),CONCATENATE("R",'MAPA DE RIESGOS'!$H99,"C",'MAPA DE RIESGOS'!$AF99),"")</f>
        <v/>
      </c>
      <c r="AX75" s="370" t="str">
        <f>IF(AND('MAPA DE RIESGOS'!$AP100="Media",'MAPA DE RIESGOS'!$AR100="Moderado"),CONCATENATE("R",'MAPA DE RIESGOS'!$H100,"C",'MAPA DE RIESGOS'!$AF100),"")</f>
        <v/>
      </c>
      <c r="AY75" s="370" t="str">
        <f>IF(AND('MAPA DE RIESGOS'!$AP101="Media",'MAPA DE RIESGOS'!$AR101="Moderado"),CONCATENATE("R",'MAPA DE RIESGOS'!$H101,"C",'MAPA DE RIESGOS'!$AF101),"")</f>
        <v/>
      </c>
      <c r="AZ75" s="370" t="str">
        <f>IF(AND('MAPA DE RIESGOS'!$AP102="Media",'MAPA DE RIESGOS'!$AR102="Moderado"),CONCATENATE("R",'MAPA DE RIESGOS'!$H102,"C",'MAPA DE RIESGOS'!$AF102),"")</f>
        <v/>
      </c>
      <c r="BA75" s="370" t="str">
        <f>IF(AND('MAPA DE RIESGOS'!$AP103="Media",'MAPA DE RIESGOS'!$AR103="Moderado"),CONCATENATE("R",'MAPA DE RIESGOS'!$H103,"C",'MAPA DE RIESGOS'!$AF103),"")</f>
        <v/>
      </c>
      <c r="BB75" s="370" t="str">
        <f>IF(AND('MAPA DE RIESGOS'!$AP104="Media",'MAPA DE RIESGOS'!$AR104="Moderado"),CONCATENATE("R",'MAPA DE RIESGOS'!$H104,"C",'MAPA DE RIESGOS'!$AF104),"")</f>
        <v/>
      </c>
      <c r="BC75" s="370" t="str">
        <f>IF(AND('MAPA DE RIESGOS'!$AP105="Media",'MAPA DE RIESGOS'!$AR105="Moderado"),CONCATENATE("R",'MAPA DE RIESGOS'!$H105,"C",'MAPA DE RIESGOS'!$AF105),"")</f>
        <v/>
      </c>
      <c r="BD75" s="370" t="str">
        <f>IF(AND('MAPA DE RIESGOS'!$AP106="Media",'MAPA DE RIESGOS'!$AR106="Moderado"),CONCATENATE("R",'MAPA DE RIESGOS'!$H106,"C",'MAPA DE RIESGOS'!$AF106),"")</f>
        <v/>
      </c>
      <c r="BE75" s="370" t="str">
        <f>IF(AND('MAPA DE RIESGOS'!$AP107="Media",'MAPA DE RIESGOS'!$AR107="Moderado"),CONCATENATE("R",'MAPA DE RIESGOS'!$H107,"C",'MAPA DE RIESGOS'!$AF107),"")</f>
        <v/>
      </c>
      <c r="BF75" s="370" t="str">
        <f>IF(AND('MAPA DE RIESGOS'!$AP108="Media",'MAPA DE RIESGOS'!$AR108="Moderado"),CONCATENATE("R",'MAPA DE RIESGOS'!$H108,"C",'MAPA DE RIESGOS'!$AF108),"")</f>
        <v/>
      </c>
      <c r="BG75" s="370" t="str">
        <f>IF(AND('MAPA DE RIESGOS'!$AP109="Media",'MAPA DE RIESGOS'!$AR109="Moderado"),CONCATENATE("R",'MAPA DE RIESGOS'!$H109,"C",'MAPA DE RIESGOS'!$AF109),"")</f>
        <v/>
      </c>
      <c r="BH75" s="370" t="str">
        <f>IF(AND('MAPA DE RIESGOS'!$AP110="Media",'MAPA DE RIESGOS'!$AR110="Moderado"),CONCATENATE("R",'MAPA DE RIESGOS'!$H110,"C",'MAPA DE RIESGOS'!$AF110),"")</f>
        <v/>
      </c>
      <c r="BI75" s="370" t="str">
        <f>IF(AND('MAPA DE RIESGOS'!$AP111="Media",'MAPA DE RIESGOS'!$AR111="Moderado"),CONCATENATE("R",'MAPA DE RIESGOS'!$H111,"C",'MAPA DE RIESGOS'!$AF111),"")</f>
        <v/>
      </c>
      <c r="BJ75" s="370" t="str">
        <f>IF(AND('MAPA DE RIESGOS'!$AP112="Media",'MAPA DE RIESGOS'!$AR112="Moderado"),CONCATENATE("R",'MAPA DE RIESGOS'!$H112,"C",'MAPA DE RIESGOS'!$AF112),"")</f>
        <v/>
      </c>
      <c r="BK75" s="371" t="str">
        <f>IF(AND('MAPA DE RIESGOS'!$AP113="Media",'MAPA DE RIESGOS'!$AR113="Moderado"),CONCATENATE("R",'MAPA DE RIESGOS'!$H113,"C",'MAPA DE RIESGOS'!$AF113),"")</f>
        <v/>
      </c>
      <c r="BL75" s="357" t="str">
        <f>IF(AND('MAPA DE RIESGOS'!$AP96="Media",'MAPA DE RIESGOS'!$AR96="Mayor"),CONCATENATE("R",'MAPA DE RIESGOS'!$H96,"C",'MAPA DE RIESGOS'!$AF96),"")</f>
        <v/>
      </c>
      <c r="BM75" s="357" t="str">
        <f>IF(AND('MAPA DE RIESGOS'!$AP97="Media",'MAPA DE RIESGOS'!$AR97="Mayor"),CONCATENATE("R",'MAPA DE RIESGOS'!$H97,"C",'MAPA DE RIESGOS'!$AF97),"")</f>
        <v/>
      </c>
      <c r="BN75" s="357" t="str">
        <f>IF(AND('MAPA DE RIESGOS'!$AP98="Media",'MAPA DE RIESGOS'!$AR98="Mayor"),CONCATENATE("R",'MAPA DE RIESGOS'!$H98,"C",'MAPA DE RIESGOS'!$AF98),"")</f>
        <v/>
      </c>
      <c r="BO75" s="357" t="str">
        <f>IF(AND('MAPA DE RIESGOS'!$AP99="Media",'MAPA DE RIESGOS'!$AR99="Mayor"),CONCATENATE("R",'MAPA DE RIESGOS'!$H99,"C",'MAPA DE RIESGOS'!$AF99),"")</f>
        <v/>
      </c>
      <c r="BP75" s="357" t="str">
        <f>IF(AND('MAPA DE RIESGOS'!$AP100="Media",'MAPA DE RIESGOS'!$AR100="Mayor"),CONCATENATE("R",'MAPA DE RIESGOS'!$H100,"C",'MAPA DE RIESGOS'!$AF100),"")</f>
        <v/>
      </c>
      <c r="BQ75" s="357" t="str">
        <f>IF(AND('MAPA DE RIESGOS'!$AP101="Media",'MAPA DE RIESGOS'!$AR101="Mayor"),CONCATENATE("R",'MAPA DE RIESGOS'!$H101,"C",'MAPA DE RIESGOS'!$AF101),"")</f>
        <v/>
      </c>
      <c r="BR75" s="357" t="str">
        <f>IF(AND('MAPA DE RIESGOS'!$AP102="Media",'MAPA DE RIESGOS'!$AR102="Mayor"),CONCATENATE("R",'MAPA DE RIESGOS'!$H102,"C",'MAPA DE RIESGOS'!$AF102),"")</f>
        <v/>
      </c>
      <c r="BS75" s="357" t="str">
        <f>IF(AND('MAPA DE RIESGOS'!$AP103="Media",'MAPA DE RIESGOS'!$AR103="Mayor"),CONCATENATE("R",'MAPA DE RIESGOS'!$H103,"C",'MAPA DE RIESGOS'!$AF103),"")</f>
        <v/>
      </c>
      <c r="BT75" s="357" t="str">
        <f>IF(AND('MAPA DE RIESGOS'!$AP104="Media",'MAPA DE RIESGOS'!$AR104="Mayor"),CONCATENATE("R",'MAPA DE RIESGOS'!$H104,"C",'MAPA DE RIESGOS'!$AF104),"")</f>
        <v/>
      </c>
      <c r="BU75" s="357" t="str">
        <f>IF(AND('MAPA DE RIESGOS'!$AP105="Media",'MAPA DE RIESGOS'!$AR105="Mayor"),CONCATENATE("R",'MAPA DE RIESGOS'!$H105,"C",'MAPA DE RIESGOS'!$AF105),"")</f>
        <v/>
      </c>
      <c r="BV75" s="357" t="str">
        <f>IF(AND('MAPA DE RIESGOS'!$AP106="Media",'MAPA DE RIESGOS'!$AR106="Mayor"),CONCATENATE("R",'MAPA DE RIESGOS'!$H106,"C",'MAPA DE RIESGOS'!$AF106),"")</f>
        <v/>
      </c>
      <c r="BW75" s="357" t="str">
        <f>IF(AND('MAPA DE RIESGOS'!$AP107="Media",'MAPA DE RIESGOS'!$AR107="Mayor"),CONCATENATE("R",'MAPA DE RIESGOS'!$H107,"C",'MAPA DE RIESGOS'!$AF107),"")</f>
        <v/>
      </c>
      <c r="BX75" s="357" t="str">
        <f>IF(AND('MAPA DE RIESGOS'!$AP108="Media",'MAPA DE RIESGOS'!$AR108="Mayor"),CONCATENATE("R",'MAPA DE RIESGOS'!$H108,"C",'MAPA DE RIESGOS'!$AF108),"")</f>
        <v/>
      </c>
      <c r="BY75" s="357" t="str">
        <f>IF(AND('MAPA DE RIESGOS'!$AP109="Media",'MAPA DE RIESGOS'!$AR109="Mayor"),CONCATENATE("R",'MAPA DE RIESGOS'!$H109,"C",'MAPA DE RIESGOS'!$AF109),"")</f>
        <v/>
      </c>
      <c r="BZ75" s="357" t="str">
        <f>IF(AND('MAPA DE RIESGOS'!$AP110="Media",'MAPA DE RIESGOS'!$AR110="Mayor"),CONCATENATE("R",'MAPA DE RIESGOS'!$H110,"C",'MAPA DE RIESGOS'!$AF110),"")</f>
        <v/>
      </c>
      <c r="CA75" s="357" t="str">
        <f>IF(AND('MAPA DE RIESGOS'!$AP111="Media",'MAPA DE RIESGOS'!$AR111="Mayor"),CONCATENATE("R",'MAPA DE RIESGOS'!$H111,"C",'MAPA DE RIESGOS'!$AF111),"")</f>
        <v/>
      </c>
      <c r="CB75" s="357" t="str">
        <f>IF(AND('MAPA DE RIESGOS'!$AP112="Media",'MAPA DE RIESGOS'!$AR112="Mayor"),CONCATENATE("R",'MAPA DE RIESGOS'!$H112,"C",'MAPA DE RIESGOS'!$AF112),"")</f>
        <v/>
      </c>
      <c r="CC75" s="358" t="str">
        <f>IF(AND('MAPA DE RIESGOS'!$AP113="Media",'MAPA DE RIESGOS'!$AR113="Mayor"),CONCATENATE("R",'MAPA DE RIESGOS'!$H113,"C",'MAPA DE RIESGOS'!$AF113),"")</f>
        <v/>
      </c>
      <c r="CD75" s="359" t="str">
        <f>IF(AND('MAPA DE RIESGOS'!$AP96="Media",'MAPA DE RIESGOS'!$AR96="Catastrófico"),CONCATENATE("R",'MAPA DE RIESGOS'!$H96,"C",'MAPA DE RIESGOS'!$AF96),"")</f>
        <v/>
      </c>
      <c r="CE75" s="359" t="str">
        <f>IF(AND('MAPA DE RIESGOS'!$AP97="Media",'MAPA DE RIESGOS'!$AR97="Catastrófico"),CONCATENATE("R",'MAPA DE RIESGOS'!$H97,"C",'MAPA DE RIESGOS'!$AF97),"")</f>
        <v/>
      </c>
      <c r="CF75" s="359" t="str">
        <f>IF(AND('MAPA DE RIESGOS'!$AP98="Media",'MAPA DE RIESGOS'!$AR98="Catastrófico"),CONCATENATE("R",'MAPA DE RIESGOS'!$H98,"C",'MAPA DE RIESGOS'!$AF98),"")</f>
        <v/>
      </c>
      <c r="CG75" s="359" t="str">
        <f>IF(AND('MAPA DE RIESGOS'!$AP99="Media",'MAPA DE RIESGOS'!$AR99="Catastrófico"),CONCATENATE("R",'MAPA DE RIESGOS'!$H99,"C",'MAPA DE RIESGOS'!$AF99),"")</f>
        <v/>
      </c>
      <c r="CH75" s="359" t="str">
        <f>IF(AND('MAPA DE RIESGOS'!$AP100="Media",'MAPA DE RIESGOS'!$AR100="Catastrófico"),CONCATENATE("R",'MAPA DE RIESGOS'!$H100,"C",'MAPA DE RIESGOS'!$AF100),"")</f>
        <v/>
      </c>
      <c r="CI75" s="359" t="str">
        <f>IF(AND('MAPA DE RIESGOS'!$AP101="Media",'MAPA DE RIESGOS'!$AR101="Catastrófico"),CONCATENATE("R",'MAPA DE RIESGOS'!$H101,"C",'MAPA DE RIESGOS'!$AF101),"")</f>
        <v/>
      </c>
      <c r="CJ75" s="359" t="str">
        <f>IF(AND('MAPA DE RIESGOS'!$AP102="Media",'MAPA DE RIESGOS'!$AR102="Catastrófico"),CONCATENATE("R",'MAPA DE RIESGOS'!$H102,"C",'MAPA DE RIESGOS'!$AF102),"")</f>
        <v/>
      </c>
      <c r="CK75" s="359" t="str">
        <f>IF(AND('MAPA DE RIESGOS'!$AP103="Media",'MAPA DE RIESGOS'!$AR103="Catastrófico"),CONCATENATE("R",'MAPA DE RIESGOS'!$H103,"C",'MAPA DE RIESGOS'!$AF103),"")</f>
        <v/>
      </c>
      <c r="CL75" s="359" t="str">
        <f>IF(AND('MAPA DE RIESGOS'!$AP104="Media",'MAPA DE RIESGOS'!$AR104="Catastrófico"),CONCATENATE("R",'MAPA DE RIESGOS'!$H104,"C",'MAPA DE RIESGOS'!$AF104),"")</f>
        <v/>
      </c>
      <c r="CM75" s="359" t="str">
        <f>IF(AND('MAPA DE RIESGOS'!$AP105="Media",'MAPA DE RIESGOS'!$AR105="Catastrófico"),CONCATENATE("R",'MAPA DE RIESGOS'!$H105,"C",'MAPA DE RIESGOS'!$AF105),"")</f>
        <v/>
      </c>
      <c r="CN75" s="359" t="str">
        <f>IF(AND('MAPA DE RIESGOS'!$AP106="Media",'MAPA DE RIESGOS'!$AR106="Catastrófico"),CONCATENATE("R",'MAPA DE RIESGOS'!$H106,"C",'MAPA DE RIESGOS'!$AF106),"")</f>
        <v/>
      </c>
      <c r="CO75" s="359" t="str">
        <f>IF(AND('MAPA DE RIESGOS'!$AP107="Media",'MAPA DE RIESGOS'!$AR107="Catastrófico"),CONCATENATE("R",'MAPA DE RIESGOS'!$H107,"C",'MAPA DE RIESGOS'!$AF107),"")</f>
        <v/>
      </c>
      <c r="CP75" s="359" t="str">
        <f>IF(AND('MAPA DE RIESGOS'!$AP108="Media",'MAPA DE RIESGOS'!$AR108="Catastrófico"),CONCATENATE("R",'MAPA DE RIESGOS'!$H108,"C",'MAPA DE RIESGOS'!$AF108),"")</f>
        <v/>
      </c>
      <c r="CQ75" s="359" t="str">
        <f>IF(AND('MAPA DE RIESGOS'!$AP109="Media",'MAPA DE RIESGOS'!$AR109="Catastrófico"),CONCATENATE("R",'MAPA DE RIESGOS'!$H109,"C",'MAPA DE RIESGOS'!$AF109),"")</f>
        <v/>
      </c>
      <c r="CR75" s="359" t="str">
        <f>IF(AND('MAPA DE RIESGOS'!$AP110="Media",'MAPA DE RIESGOS'!$AR110="Catastrófico"),CONCATENATE("R",'MAPA DE RIESGOS'!$H110,"C",'MAPA DE RIESGOS'!$AF110),"")</f>
        <v/>
      </c>
      <c r="CS75" s="359" t="str">
        <f>IF(AND('MAPA DE RIESGOS'!$AP111="Media",'MAPA DE RIESGOS'!$AR111="Catastrófico"),CONCATENATE("R",'MAPA DE RIESGOS'!$H111,"C",'MAPA DE RIESGOS'!$AF111),"")</f>
        <v/>
      </c>
      <c r="CT75" s="359" t="str">
        <f>IF(AND('MAPA DE RIESGOS'!$AP112="Media",'MAPA DE RIESGOS'!$AR112="Catastrófico"),CONCATENATE("R",'MAPA DE RIESGOS'!$H112,"C",'MAPA DE RIESGOS'!$AF112),"")</f>
        <v/>
      </c>
      <c r="CU75" s="360" t="str">
        <f>IF(AND('MAPA DE RIESGOS'!$AP113="Media",'MAPA DE RIESGOS'!$AR113="Catastrófico"),CONCATENATE("R",'MAPA DE RIESGOS'!$H113,"C",'MAPA DE RIESGOS'!$AF113),"")</f>
        <v/>
      </c>
      <c r="CV75" s="67"/>
      <c r="CW75" s="756"/>
      <c r="CX75" s="757"/>
      <c r="CY75" s="757"/>
      <c r="CZ75" s="757"/>
      <c r="DA75" s="757"/>
      <c r="DB75" s="758"/>
    </row>
    <row r="76" spans="2:106" ht="32.5" customHeight="1">
      <c r="B76" s="770"/>
      <c r="C76" s="770"/>
      <c r="D76" s="771"/>
      <c r="E76" s="741"/>
      <c r="F76" s="742"/>
      <c r="G76" s="742"/>
      <c r="H76" s="742"/>
      <c r="I76" s="743"/>
      <c r="J76" s="369" t="str">
        <f>IF(AND('MAPA DE RIESGOS'!$AP114="Media",'MAPA DE RIESGOS'!$AR114="Leve"),CONCATENATE("R",'MAPA DE RIESGOS'!$H114,"C",'MAPA DE RIESGOS'!$AF114),"")</f>
        <v/>
      </c>
      <c r="K76" s="370" t="str">
        <f>IF(AND('MAPA DE RIESGOS'!$AP115="Media",'MAPA DE RIESGOS'!$AR115="Leve"),CONCATENATE("R",'MAPA DE RIESGOS'!$H115,"C",'MAPA DE RIESGOS'!$AF115),"")</f>
        <v/>
      </c>
      <c r="L76" s="370" t="str">
        <f>IF(AND('MAPA DE RIESGOS'!$AP116="Media",'MAPA DE RIESGOS'!$AR116="Leve"),CONCATENATE("R",'MAPA DE RIESGOS'!$H116,"C",'MAPA DE RIESGOS'!$AF116),"")</f>
        <v/>
      </c>
      <c r="M76" s="370" t="str">
        <f>IF(AND('MAPA DE RIESGOS'!$AP117="Media",'MAPA DE RIESGOS'!$AR117="Leve"),CONCATENATE("R",'MAPA DE RIESGOS'!$H117,"C",'MAPA DE RIESGOS'!$AF117),"")</f>
        <v/>
      </c>
      <c r="N76" s="370" t="str">
        <f>IF(AND('MAPA DE RIESGOS'!$AP118="Media",'MAPA DE RIESGOS'!$AR118="Leve"),CONCATENATE("R",'MAPA DE RIESGOS'!$H118,"C",'MAPA DE RIESGOS'!$AF118),"")</f>
        <v/>
      </c>
      <c r="O76" s="370" t="str">
        <f>IF(AND('MAPA DE RIESGOS'!$AP119="Media",'MAPA DE RIESGOS'!$AR119="Leve"),CONCATENATE("R",'MAPA DE RIESGOS'!$H119,"C",'MAPA DE RIESGOS'!$AF119),"")</f>
        <v/>
      </c>
      <c r="P76" s="370" t="str">
        <f>IF(AND('MAPA DE RIESGOS'!$AP120="Media",'MAPA DE RIESGOS'!$AR120="Leve"),CONCATENATE("R",'MAPA DE RIESGOS'!$H120,"C",'MAPA DE RIESGOS'!$AF120),"")</f>
        <v/>
      </c>
      <c r="Q76" s="370" t="str">
        <f>IF(AND('MAPA DE RIESGOS'!$AP121="Media",'MAPA DE RIESGOS'!$AR121="Leve"),CONCATENATE("R",'MAPA DE RIESGOS'!$H121,"C",'MAPA DE RIESGOS'!$AF121),"")</f>
        <v/>
      </c>
      <c r="R76" s="370" t="str">
        <f>IF(AND('MAPA DE RIESGOS'!$AP122="Media",'MAPA DE RIESGOS'!$AR122="Leve"),CONCATENATE("R",'MAPA DE RIESGOS'!$H122,"C",'MAPA DE RIESGOS'!$AF122),"")</f>
        <v/>
      </c>
      <c r="S76" s="370" t="str">
        <f>IF(AND('MAPA DE RIESGOS'!$AP123="Media",'MAPA DE RIESGOS'!$AR123="Leve"),CONCATENATE("R",'MAPA DE RIESGOS'!$H123,"C",'MAPA DE RIESGOS'!$AF123),"")</f>
        <v/>
      </c>
      <c r="T76" s="370" t="str">
        <f>IF(AND('MAPA DE RIESGOS'!$AP124="Media",'MAPA DE RIESGOS'!$AR124="Leve"),CONCATENATE("R",'MAPA DE RIESGOS'!$H124,"C",'MAPA DE RIESGOS'!$AF124),"")</f>
        <v/>
      </c>
      <c r="U76" s="370" t="str">
        <f>IF(AND('MAPA DE RIESGOS'!$AP125="Media",'MAPA DE RIESGOS'!$AR125="Leve"),CONCATENATE("R",'MAPA DE RIESGOS'!$H125,"C",'MAPA DE RIESGOS'!$AF125),"")</f>
        <v/>
      </c>
      <c r="V76" s="370" t="str">
        <f>IF(AND('MAPA DE RIESGOS'!$AP126="Media",'MAPA DE RIESGOS'!$AR126="Leve"),CONCATENATE("R",'MAPA DE RIESGOS'!$H126,"C",'MAPA DE RIESGOS'!$AF126),"")</f>
        <v/>
      </c>
      <c r="W76" s="370" t="str">
        <f>IF(AND('MAPA DE RIESGOS'!$AP127="Media",'MAPA DE RIESGOS'!$AR127="Leve"),CONCATENATE("R",'MAPA DE RIESGOS'!$H127,"C",'MAPA DE RIESGOS'!$AF127),"")</f>
        <v/>
      </c>
      <c r="X76" s="370" t="str">
        <f>IF(AND('MAPA DE RIESGOS'!$AP128="Media",'MAPA DE RIESGOS'!$AR128="Leve"),CONCATENATE("R",'MAPA DE RIESGOS'!$H128,"C",'MAPA DE RIESGOS'!$AF128),"")</f>
        <v/>
      </c>
      <c r="Y76" s="370" t="str">
        <f>IF(AND('MAPA DE RIESGOS'!$AP129="Media",'MAPA DE RIESGOS'!$AR129="Leve"),CONCATENATE("R",'MAPA DE RIESGOS'!$H129,"C",'MAPA DE RIESGOS'!$AF129),"")</f>
        <v/>
      </c>
      <c r="Z76" s="370" t="str">
        <f>IF(AND('MAPA DE RIESGOS'!$AP136="Media",'MAPA DE RIESGOS'!$AR136="Leve"),CONCATENATE("R",'MAPA DE RIESGOS'!$H136,"C",'MAPA DE RIESGOS'!$AF136),"")</f>
        <v/>
      </c>
      <c r="AA76" s="370" t="str">
        <f>IF(AND('MAPA DE RIESGOS'!$AP137="Media",'MAPA DE RIESGOS'!$AR137="Leve"),CONCATENATE("R",'MAPA DE RIESGOS'!$H137,"C",'MAPA DE RIESGOS'!$AF137),"")</f>
        <v/>
      </c>
      <c r="AB76" s="369" t="str">
        <f>IF(AND('MAPA DE RIESGOS'!$AP114="Media",'MAPA DE RIESGOS'!$AR114="Menor"),CONCATENATE("R",'MAPA DE RIESGOS'!$H114,"C",'MAPA DE RIESGOS'!$AF114),"")</f>
        <v/>
      </c>
      <c r="AC76" s="370" t="str">
        <f>IF(AND('MAPA DE RIESGOS'!$AP115="Media",'MAPA DE RIESGOS'!$AR115="Menor"),CONCATENATE("R",'MAPA DE RIESGOS'!$H115,"C",'MAPA DE RIESGOS'!$AF115),"")</f>
        <v/>
      </c>
      <c r="AD76" s="370" t="str">
        <f>IF(AND('MAPA DE RIESGOS'!$AP116="Media",'MAPA DE RIESGOS'!$AR116="Menor"),CONCATENATE("R",'MAPA DE RIESGOS'!$H116,"C",'MAPA DE RIESGOS'!$AF116),"")</f>
        <v/>
      </c>
      <c r="AE76" s="370" t="str">
        <f>IF(AND('MAPA DE RIESGOS'!$AP117="Media",'MAPA DE RIESGOS'!$AR117="Menor"),CONCATENATE("R",'MAPA DE RIESGOS'!$H117,"C",'MAPA DE RIESGOS'!$AF117),"")</f>
        <v/>
      </c>
      <c r="AF76" s="370" t="str">
        <f>IF(AND('MAPA DE RIESGOS'!$AP118="Media",'MAPA DE RIESGOS'!$AR118="Menor"),CONCATENATE("R",'MAPA DE RIESGOS'!$H118,"C",'MAPA DE RIESGOS'!$AF118),"")</f>
        <v/>
      </c>
      <c r="AG76" s="370" t="str">
        <f>IF(AND('MAPA DE RIESGOS'!$AP119="Media",'MAPA DE RIESGOS'!$AR119="Menor"),CONCATENATE("R",'MAPA DE RIESGOS'!$H119,"C",'MAPA DE RIESGOS'!$AF119),"")</f>
        <v/>
      </c>
      <c r="AH76" s="370" t="str">
        <f>IF(AND('MAPA DE RIESGOS'!$AP120="Media",'MAPA DE RIESGOS'!$AR120="Menor"),CONCATENATE("R",'MAPA DE RIESGOS'!$H120,"C",'MAPA DE RIESGOS'!$AF120),"")</f>
        <v/>
      </c>
      <c r="AI76" s="370" t="str">
        <f>IF(AND('MAPA DE RIESGOS'!$AP121="Media",'MAPA DE RIESGOS'!$AR121="Menor"),CONCATENATE("R",'MAPA DE RIESGOS'!$H121,"C",'MAPA DE RIESGOS'!$AF121),"")</f>
        <v/>
      </c>
      <c r="AJ76" s="370" t="str">
        <f>IF(AND('MAPA DE RIESGOS'!$AP122="Media",'MAPA DE RIESGOS'!$AR122="Menor"),CONCATENATE("R",'MAPA DE RIESGOS'!$H122,"C",'MAPA DE RIESGOS'!$AF122),"")</f>
        <v/>
      </c>
      <c r="AK76" s="370" t="str">
        <f>IF(AND('MAPA DE RIESGOS'!$AP123="Media",'MAPA DE RIESGOS'!$AR123="Menor"),CONCATENATE("R",'MAPA DE RIESGOS'!$H123,"C",'MAPA DE RIESGOS'!$AF123),"")</f>
        <v/>
      </c>
      <c r="AL76" s="370" t="str">
        <f>IF(AND('MAPA DE RIESGOS'!$AP124="Media",'MAPA DE RIESGOS'!$AR124="Menor"),CONCATENATE("R",'MAPA DE RIESGOS'!$H124,"C",'MAPA DE RIESGOS'!$AF124),"")</f>
        <v/>
      </c>
      <c r="AM76" s="370" t="str">
        <f>IF(AND('MAPA DE RIESGOS'!$AP125="Media",'MAPA DE RIESGOS'!$AR125="Menor"),CONCATENATE("R",'MAPA DE RIESGOS'!$H125,"C",'MAPA DE RIESGOS'!$AF125),"")</f>
        <v/>
      </c>
      <c r="AN76" s="370" t="str">
        <f>IF(AND('MAPA DE RIESGOS'!$AP126="Media",'MAPA DE RIESGOS'!$AR126="Menor"),CONCATENATE("R",'MAPA DE RIESGOS'!$H126,"C",'MAPA DE RIESGOS'!$AF126),"")</f>
        <v/>
      </c>
      <c r="AO76" s="370" t="str">
        <f>IF(AND('MAPA DE RIESGOS'!$AP127="Media",'MAPA DE RIESGOS'!$AR127="Menor"),CONCATENATE("R",'MAPA DE RIESGOS'!$H127,"C",'MAPA DE RIESGOS'!$AF127),"")</f>
        <v/>
      </c>
      <c r="AP76" s="370" t="str">
        <f>IF(AND('MAPA DE RIESGOS'!$AP128="Media",'MAPA DE RIESGOS'!$AR128="Menor"),CONCATENATE("R",'MAPA DE RIESGOS'!$H128,"C",'MAPA DE RIESGOS'!$AF128),"")</f>
        <v/>
      </c>
      <c r="AQ76" s="370" t="str">
        <f>IF(AND('MAPA DE RIESGOS'!$AP129="Media",'MAPA DE RIESGOS'!$AR129="Menor"),CONCATENATE("R",'MAPA DE RIESGOS'!$H129,"C",'MAPA DE RIESGOS'!$AF129),"")</f>
        <v/>
      </c>
      <c r="AR76" s="370" t="str">
        <f>IF(AND('MAPA DE RIESGOS'!$AP136="Media",'MAPA DE RIESGOS'!$AR136="Menor"),CONCATENATE("R",'MAPA DE RIESGOS'!$H136,"C",'MAPA DE RIESGOS'!$AF136),"")</f>
        <v/>
      </c>
      <c r="AS76" s="370" t="str">
        <f>IF(AND('MAPA DE RIESGOS'!$AP137="Media",'MAPA DE RIESGOS'!$AR137="Menor"),CONCATENATE("R",'MAPA DE RIESGOS'!$H137,"C",'MAPA DE RIESGOS'!$AF137),"")</f>
        <v/>
      </c>
      <c r="AT76" s="369" t="str">
        <f>IF(AND('MAPA DE RIESGOS'!$AP114="Media",'MAPA DE RIESGOS'!$AR114="Moderado"),CONCATENATE("R",'MAPA DE RIESGOS'!$H114,"C",'MAPA DE RIESGOS'!$AF114),"")</f>
        <v/>
      </c>
      <c r="AU76" s="370" t="str">
        <f>IF(AND('MAPA DE RIESGOS'!$AP115="Media",'MAPA DE RIESGOS'!$AR115="Moderado"),CONCATENATE("R",'MAPA DE RIESGOS'!$H115,"C",'MAPA DE RIESGOS'!$AF115),"")</f>
        <v/>
      </c>
      <c r="AV76" s="370" t="str">
        <f>IF(AND('MAPA DE RIESGOS'!$AP116="Media",'MAPA DE RIESGOS'!$AR116="Moderado"),CONCATENATE("R",'MAPA DE RIESGOS'!$H116,"C",'MAPA DE RIESGOS'!$AF116),"")</f>
        <v/>
      </c>
      <c r="AW76" s="370" t="str">
        <f>IF(AND('MAPA DE RIESGOS'!$AP117="Media",'MAPA DE RIESGOS'!$AR117="Moderado"),CONCATENATE("R",'MAPA DE RIESGOS'!$H117,"C",'MAPA DE RIESGOS'!$AF117),"")</f>
        <v/>
      </c>
      <c r="AX76" s="370" t="str">
        <f>IF(AND('MAPA DE RIESGOS'!$AP118="Media",'MAPA DE RIESGOS'!$AR118="Moderado"),CONCATENATE("R",'MAPA DE RIESGOS'!$H118,"C",'MAPA DE RIESGOS'!$AF118),"")</f>
        <v/>
      </c>
      <c r="AY76" s="370" t="str">
        <f>IF(AND('MAPA DE RIESGOS'!$AP119="Media",'MAPA DE RIESGOS'!$AR119="Moderado"),CONCATENATE("R",'MAPA DE RIESGOS'!$H119,"C",'MAPA DE RIESGOS'!$AF119),"")</f>
        <v/>
      </c>
      <c r="AZ76" s="370" t="str">
        <f>IF(AND('MAPA DE RIESGOS'!$AP120="Media",'MAPA DE RIESGOS'!$AR120="Moderado"),CONCATENATE("R",'MAPA DE RIESGOS'!$H120,"C",'MAPA DE RIESGOS'!$AF120),"")</f>
        <v/>
      </c>
      <c r="BA76" s="370" t="str">
        <f>IF(AND('MAPA DE RIESGOS'!$AP121="Media",'MAPA DE RIESGOS'!$AR121="Moderado"),CONCATENATE("R",'MAPA DE RIESGOS'!$H121,"C",'MAPA DE RIESGOS'!$AF121),"")</f>
        <v/>
      </c>
      <c r="BB76" s="370" t="str">
        <f>IF(AND('MAPA DE RIESGOS'!$AP122="Media",'MAPA DE RIESGOS'!$AR122="Moderado"),CONCATENATE("R",'MAPA DE RIESGOS'!$H122,"C",'MAPA DE RIESGOS'!$AF122),"")</f>
        <v/>
      </c>
      <c r="BC76" s="370" t="str">
        <f>IF(AND('MAPA DE RIESGOS'!$AP123="Media",'MAPA DE RIESGOS'!$AR123="Moderado"),CONCATENATE("R",'MAPA DE RIESGOS'!$H123,"C",'MAPA DE RIESGOS'!$AF123),"")</f>
        <v/>
      </c>
      <c r="BD76" s="370" t="str">
        <f>IF(AND('MAPA DE RIESGOS'!$AP124="Media",'MAPA DE RIESGOS'!$AR124="Moderado"),CONCATENATE("R",'MAPA DE RIESGOS'!$H124,"C",'MAPA DE RIESGOS'!$AF124),"")</f>
        <v/>
      </c>
      <c r="BE76" s="370" t="str">
        <f>IF(AND('MAPA DE RIESGOS'!$AP125="Media",'MAPA DE RIESGOS'!$AR125="Moderado"),CONCATENATE("R",'MAPA DE RIESGOS'!$H125,"C",'MAPA DE RIESGOS'!$AF125),"")</f>
        <v/>
      </c>
      <c r="BF76" s="370" t="str">
        <f>IF(AND('MAPA DE RIESGOS'!$AP126="Media",'MAPA DE RIESGOS'!$AR126="Moderado"),CONCATENATE("R",'MAPA DE RIESGOS'!$H126,"C",'MAPA DE RIESGOS'!$AF126),"")</f>
        <v/>
      </c>
      <c r="BG76" s="370" t="str">
        <f>IF(AND('MAPA DE RIESGOS'!$AP127="Media",'MAPA DE RIESGOS'!$AR127="Moderado"),CONCATENATE("R",'MAPA DE RIESGOS'!$H127,"C",'MAPA DE RIESGOS'!$AF127),"")</f>
        <v/>
      </c>
      <c r="BH76" s="370" t="str">
        <f>IF(AND('MAPA DE RIESGOS'!$AP128="Media",'MAPA DE RIESGOS'!$AR128="Moderado"),CONCATENATE("R",'MAPA DE RIESGOS'!$H128,"C",'MAPA DE RIESGOS'!$AF128),"")</f>
        <v/>
      </c>
      <c r="BI76" s="370" t="str">
        <f>IF(AND('MAPA DE RIESGOS'!$AP129="Media",'MAPA DE RIESGOS'!$AR129="Moderado"),CONCATENATE("R",'MAPA DE RIESGOS'!$H129,"C",'MAPA DE RIESGOS'!$AF129),"")</f>
        <v/>
      </c>
      <c r="BJ76" s="370" t="str">
        <f>IF(AND('MAPA DE RIESGOS'!$AP136="Media",'MAPA DE RIESGOS'!$AR136="Moderado"),CONCATENATE("R",'MAPA DE RIESGOS'!$H136,"C",'MAPA DE RIESGOS'!$AF136),"")</f>
        <v/>
      </c>
      <c r="BK76" s="371" t="str">
        <f>IF(AND('MAPA DE RIESGOS'!$AP137="Media",'MAPA DE RIESGOS'!$AR137="Moderado"),CONCATENATE("R",'MAPA DE RIESGOS'!$H137,"C",'MAPA DE RIESGOS'!$AF137),"")</f>
        <v/>
      </c>
      <c r="BL76" s="357" t="str">
        <f>IF(AND('MAPA DE RIESGOS'!$AP114="Media",'MAPA DE RIESGOS'!$AR114="Mayor"),CONCATENATE("R",'MAPA DE RIESGOS'!$H114,"C",'MAPA DE RIESGOS'!$AF114),"")</f>
        <v/>
      </c>
      <c r="BM76" s="357" t="str">
        <f>IF(AND('MAPA DE RIESGOS'!$AP115="Media",'MAPA DE RIESGOS'!$AR115="Mayor"),CONCATENATE("R",'MAPA DE RIESGOS'!$H115,"C",'MAPA DE RIESGOS'!$AF115),"")</f>
        <v/>
      </c>
      <c r="BN76" s="357" t="str">
        <f>IF(AND('MAPA DE RIESGOS'!$AP116="Media",'MAPA DE RIESGOS'!$AR116="Mayor"),CONCATENATE("R",'MAPA DE RIESGOS'!$H116,"C",'MAPA DE RIESGOS'!$AF116),"")</f>
        <v/>
      </c>
      <c r="BO76" s="357" t="str">
        <f>IF(AND('MAPA DE RIESGOS'!$AP117="Media",'MAPA DE RIESGOS'!$AR117="Mayor"),CONCATENATE("R",'MAPA DE RIESGOS'!$H117,"C",'MAPA DE RIESGOS'!$AF117),"")</f>
        <v/>
      </c>
      <c r="BP76" s="357" t="str">
        <f>IF(AND('MAPA DE RIESGOS'!$AP118="Media",'MAPA DE RIESGOS'!$AR118="Mayor"),CONCATENATE("R",'MAPA DE RIESGOS'!$H118,"C",'MAPA DE RIESGOS'!$AF118),"")</f>
        <v/>
      </c>
      <c r="BQ76" s="357" t="str">
        <f>IF(AND('MAPA DE RIESGOS'!$AP119="Media",'MAPA DE RIESGOS'!$AR119="Mayor"),CONCATENATE("R",'MAPA DE RIESGOS'!$H119,"C",'MAPA DE RIESGOS'!$AF119),"")</f>
        <v/>
      </c>
      <c r="BR76" s="357" t="str">
        <f>IF(AND('MAPA DE RIESGOS'!$AP120="Media",'MAPA DE RIESGOS'!$AR120="Mayor"),CONCATENATE("R",'MAPA DE RIESGOS'!$H120,"C",'MAPA DE RIESGOS'!$AF120),"")</f>
        <v/>
      </c>
      <c r="BS76" s="357" t="str">
        <f>IF(AND('MAPA DE RIESGOS'!$AP121="Media",'MAPA DE RIESGOS'!$AR121="Mayor"),CONCATENATE("R",'MAPA DE RIESGOS'!$H121,"C",'MAPA DE RIESGOS'!$AF121),"")</f>
        <v/>
      </c>
      <c r="BT76" s="357" t="str">
        <f>IF(AND('MAPA DE RIESGOS'!$AP122="Media",'MAPA DE RIESGOS'!$AR122="Mayor"),CONCATENATE("R",'MAPA DE RIESGOS'!$H122,"C",'MAPA DE RIESGOS'!$AF122),"")</f>
        <v/>
      </c>
      <c r="BU76" s="357" t="str">
        <f>IF(AND('MAPA DE RIESGOS'!$AP123="Media",'MAPA DE RIESGOS'!$AR123="Mayor"),CONCATENATE("R",'MAPA DE RIESGOS'!$H123,"C",'MAPA DE RIESGOS'!$AF123),"")</f>
        <v/>
      </c>
      <c r="BV76" s="357" t="str">
        <f>IF(AND('MAPA DE RIESGOS'!$AP124="Media",'MAPA DE RIESGOS'!$AR124="Mayor"),CONCATENATE("R",'MAPA DE RIESGOS'!$H124,"C",'MAPA DE RIESGOS'!$AF124),"")</f>
        <v/>
      </c>
      <c r="BW76" s="357" t="str">
        <f>IF(AND('MAPA DE RIESGOS'!$AP125="Media",'MAPA DE RIESGOS'!$AR125="Mayor"),CONCATENATE("R",'MAPA DE RIESGOS'!$H125,"C",'MAPA DE RIESGOS'!$AF125),"")</f>
        <v/>
      </c>
      <c r="BX76" s="357" t="str">
        <f>IF(AND('MAPA DE RIESGOS'!$AP126="Media",'MAPA DE RIESGOS'!$AR126="Mayor"),CONCATENATE("R",'MAPA DE RIESGOS'!$H126,"C",'MAPA DE RIESGOS'!$AF126),"")</f>
        <v/>
      </c>
      <c r="BY76" s="357" t="str">
        <f>IF(AND('MAPA DE RIESGOS'!$AP127="Media",'MAPA DE RIESGOS'!$AR127="Mayor"),CONCATENATE("R",'MAPA DE RIESGOS'!$H127,"C",'MAPA DE RIESGOS'!$AF127),"")</f>
        <v/>
      </c>
      <c r="BZ76" s="357" t="str">
        <f>IF(AND('MAPA DE RIESGOS'!$AP128="Media",'MAPA DE RIESGOS'!$AR128="Mayor"),CONCATENATE("R",'MAPA DE RIESGOS'!$H128,"C",'MAPA DE RIESGOS'!$AF128),"")</f>
        <v/>
      </c>
      <c r="CA76" s="357" t="str">
        <f>IF(AND('MAPA DE RIESGOS'!$AP129="Media",'MAPA DE RIESGOS'!$AR129="Mayor"),CONCATENATE("R",'MAPA DE RIESGOS'!$H129,"C",'MAPA DE RIESGOS'!$AF129),"")</f>
        <v/>
      </c>
      <c r="CB76" s="357" t="str">
        <f>IF(AND('MAPA DE RIESGOS'!$AP136="Media",'MAPA DE RIESGOS'!$AR136="Mayor"),CONCATENATE("R",'MAPA DE RIESGOS'!$H136,"C",'MAPA DE RIESGOS'!$AF136),"")</f>
        <v/>
      </c>
      <c r="CC76" s="358" t="str">
        <f>IF(AND('MAPA DE RIESGOS'!$AP137="Media",'MAPA DE RIESGOS'!$AR137="Mayor"),CONCATENATE("R",'MAPA DE RIESGOS'!$H137,"C",'MAPA DE RIESGOS'!$AF137),"")</f>
        <v/>
      </c>
      <c r="CD76" s="359" t="str">
        <f>IF(AND('MAPA DE RIESGOS'!$AP114="Media",'MAPA DE RIESGOS'!$AR114="Catastrófico"),CONCATENATE("R",'MAPA DE RIESGOS'!$H114,"C",'MAPA DE RIESGOS'!$AF114),"")</f>
        <v/>
      </c>
      <c r="CE76" s="359" t="str">
        <f>IF(AND('MAPA DE RIESGOS'!$AP115="Media",'MAPA DE RIESGOS'!$AR115="Catastrófico"),CONCATENATE("R",'MAPA DE RIESGOS'!$H115,"C",'MAPA DE RIESGOS'!$AF115),"")</f>
        <v/>
      </c>
      <c r="CF76" s="359" t="str">
        <f>IF(AND('MAPA DE RIESGOS'!$AP116="Media",'MAPA DE RIESGOS'!$AR116="Catastrófico"),CONCATENATE("R",'MAPA DE RIESGOS'!$H116,"C",'MAPA DE RIESGOS'!$AF116),"")</f>
        <v/>
      </c>
      <c r="CG76" s="359" t="str">
        <f>IF(AND('MAPA DE RIESGOS'!$AP117="Media",'MAPA DE RIESGOS'!$AR117="Catastrófico"),CONCATENATE("R",'MAPA DE RIESGOS'!$H117,"C",'MAPA DE RIESGOS'!$AF117),"")</f>
        <v/>
      </c>
      <c r="CH76" s="359" t="str">
        <f>IF(AND('MAPA DE RIESGOS'!$AP118="Media",'MAPA DE RIESGOS'!$AR118="Catastrófico"),CONCATENATE("R",'MAPA DE RIESGOS'!$H118,"C",'MAPA DE RIESGOS'!$AF118),"")</f>
        <v/>
      </c>
      <c r="CI76" s="359" t="str">
        <f>IF(AND('MAPA DE RIESGOS'!$AP119="Media",'MAPA DE RIESGOS'!$AR119="Catastrófico"),CONCATENATE("R",'MAPA DE RIESGOS'!$H119,"C",'MAPA DE RIESGOS'!$AF119),"")</f>
        <v/>
      </c>
      <c r="CJ76" s="359" t="str">
        <f>IF(AND('MAPA DE RIESGOS'!$AP120="Media",'MAPA DE RIESGOS'!$AR120="Catastrófico"),CONCATENATE("R",'MAPA DE RIESGOS'!$H120,"C",'MAPA DE RIESGOS'!$AF120),"")</f>
        <v/>
      </c>
      <c r="CK76" s="359" t="str">
        <f>IF(AND('MAPA DE RIESGOS'!$AP121="Media",'MAPA DE RIESGOS'!$AR121="Catastrófico"),CONCATENATE("R",'MAPA DE RIESGOS'!$H121,"C",'MAPA DE RIESGOS'!$AF121),"")</f>
        <v/>
      </c>
      <c r="CL76" s="359" t="str">
        <f>IF(AND('MAPA DE RIESGOS'!$AP122="Media",'MAPA DE RIESGOS'!$AR122="Catastrófico"),CONCATENATE("R",'MAPA DE RIESGOS'!$H122,"C",'MAPA DE RIESGOS'!$AF122),"")</f>
        <v/>
      </c>
      <c r="CM76" s="359" t="str">
        <f>IF(AND('MAPA DE RIESGOS'!$AP123="Media",'MAPA DE RIESGOS'!$AR123="Catastrófico"),CONCATENATE("R",'MAPA DE RIESGOS'!$H123,"C",'MAPA DE RIESGOS'!$AF123),"")</f>
        <v/>
      </c>
      <c r="CN76" s="359" t="str">
        <f>IF(AND('MAPA DE RIESGOS'!$AP124="Media",'MAPA DE RIESGOS'!$AR124="Catastrófico"),CONCATENATE("R",'MAPA DE RIESGOS'!$H124,"C",'MAPA DE RIESGOS'!$AF124),"")</f>
        <v/>
      </c>
      <c r="CO76" s="359" t="str">
        <f>IF(AND('MAPA DE RIESGOS'!$AP125="Media",'MAPA DE RIESGOS'!$AR125="Catastrófico"),CONCATENATE("R",'MAPA DE RIESGOS'!$H125,"C",'MAPA DE RIESGOS'!$AF125),"")</f>
        <v/>
      </c>
      <c r="CP76" s="359" t="str">
        <f>IF(AND('MAPA DE RIESGOS'!$AP126="Media",'MAPA DE RIESGOS'!$AR126="Catastrófico"),CONCATENATE("R",'MAPA DE RIESGOS'!$H126,"C",'MAPA DE RIESGOS'!$AF126),"")</f>
        <v/>
      </c>
      <c r="CQ76" s="359" t="str">
        <f>IF(AND('MAPA DE RIESGOS'!$AP127="Media",'MAPA DE RIESGOS'!$AR127="Catastrófico"),CONCATENATE("R",'MAPA DE RIESGOS'!$H127,"C",'MAPA DE RIESGOS'!$AF127),"")</f>
        <v/>
      </c>
      <c r="CR76" s="359" t="str">
        <f>IF(AND('MAPA DE RIESGOS'!$AP128="Media",'MAPA DE RIESGOS'!$AR128="Catastrófico"),CONCATENATE("R",'MAPA DE RIESGOS'!$H128,"C",'MAPA DE RIESGOS'!$AF128),"")</f>
        <v/>
      </c>
      <c r="CS76" s="359" t="str">
        <f>IF(AND('MAPA DE RIESGOS'!$AP129="Media",'MAPA DE RIESGOS'!$AR129="Catastrófico"),CONCATENATE("R",'MAPA DE RIESGOS'!$H129,"C",'MAPA DE RIESGOS'!$AF129),"")</f>
        <v/>
      </c>
      <c r="CT76" s="359" t="str">
        <f>IF(AND('MAPA DE RIESGOS'!$AP136="Media",'MAPA DE RIESGOS'!$AR136="Catastrófico"),CONCATENATE("R",'MAPA DE RIESGOS'!$H136,"C",'MAPA DE RIESGOS'!$AF136),"")</f>
        <v/>
      </c>
      <c r="CU76" s="360" t="str">
        <f>IF(AND('MAPA DE RIESGOS'!$AP137="Media",'MAPA DE RIESGOS'!$AR137="Catastrófico"),CONCATENATE("R",'MAPA DE RIESGOS'!$H137,"C",'MAPA DE RIESGOS'!$AF137),"")</f>
        <v/>
      </c>
      <c r="CV76" s="67"/>
      <c r="CW76" s="756"/>
      <c r="CX76" s="757"/>
      <c r="CY76" s="757"/>
      <c r="CZ76" s="757"/>
      <c r="DA76" s="757"/>
      <c r="DB76" s="758"/>
    </row>
    <row r="77" spans="2:106" ht="32.5" customHeight="1">
      <c r="B77" s="770"/>
      <c r="C77" s="770"/>
      <c r="D77" s="771"/>
      <c r="E77" s="741"/>
      <c r="F77" s="742"/>
      <c r="G77" s="742"/>
      <c r="H77" s="742"/>
      <c r="I77" s="743"/>
      <c r="J77" s="369" t="str">
        <f>IF(AND('MAPA DE RIESGOS'!$AP138="Media",'MAPA DE RIESGOS'!$AR138="Leve"),CONCATENATE("R",'MAPA DE RIESGOS'!$H138,"C",'MAPA DE RIESGOS'!$AF138),"")</f>
        <v/>
      </c>
      <c r="K77" s="370" t="str">
        <f>IF(AND('MAPA DE RIESGOS'!$AP139="Media",'MAPA DE RIESGOS'!$AR139="Leve"),CONCATENATE("R",'MAPA DE RIESGOS'!$H139,"C",'MAPA DE RIESGOS'!$AF139),"")</f>
        <v/>
      </c>
      <c r="L77" s="370" t="str">
        <f>IF(AND('MAPA DE RIESGOS'!$AP140="Media",'MAPA DE RIESGOS'!$AR140="Leve"),CONCATENATE("R",'MAPA DE RIESGOS'!$H140,"C",'MAPA DE RIESGOS'!$AF140),"")</f>
        <v/>
      </c>
      <c r="M77" s="370" t="str">
        <f>IF(AND('MAPA DE RIESGOS'!$AP141="Media",'MAPA DE RIESGOS'!$AR141="Leve"),CONCATENATE("R",'MAPA DE RIESGOS'!$H141,"C",'MAPA DE RIESGOS'!$AF141),"")</f>
        <v/>
      </c>
      <c r="N77" s="370" t="str">
        <f>IF(AND('MAPA DE RIESGOS'!$AP142="Media",'MAPA DE RIESGOS'!$AR142="Leve"),CONCATENATE("R",'MAPA DE RIESGOS'!$H142,"C",'MAPA DE RIESGOS'!$AF142),"")</f>
        <v/>
      </c>
      <c r="O77" s="370" t="str">
        <f>IF(AND('MAPA DE RIESGOS'!$AP143="Media",'MAPA DE RIESGOS'!$AR143="Leve"),CONCATENATE("R",'MAPA DE RIESGOS'!$H143,"C",'MAPA DE RIESGOS'!$AF143),"")</f>
        <v/>
      </c>
      <c r="P77" s="370" t="str">
        <f>IF(AND('MAPA DE RIESGOS'!$AP144="Media",'MAPA DE RIESGOS'!$AR144="Leve"),CONCATENATE("R",'MAPA DE RIESGOS'!$H144,"C",'MAPA DE RIESGOS'!$AF144),"")</f>
        <v/>
      </c>
      <c r="Q77" s="370" t="str">
        <f>IF(AND('MAPA DE RIESGOS'!$AP145="Media",'MAPA DE RIESGOS'!$AR145="Leve"),CONCATENATE("R",'MAPA DE RIESGOS'!$H145,"C",'MAPA DE RIESGOS'!$AF145),"")</f>
        <v/>
      </c>
      <c r="R77" s="370" t="str">
        <f>IF(AND('MAPA DE RIESGOS'!$AP146="Media",'MAPA DE RIESGOS'!$AR146="Leve"),CONCATENATE("R",'MAPA DE RIESGOS'!$H146,"C",'MAPA DE RIESGOS'!$AF146),"")</f>
        <v/>
      </c>
      <c r="S77" s="370" t="str">
        <f>IF(AND('MAPA DE RIESGOS'!$AP147="Media",'MAPA DE RIESGOS'!$AR147="Leve"),CONCATENATE("R",'MAPA DE RIESGOS'!$H147,"C",'MAPA DE RIESGOS'!$AF147),"")</f>
        <v/>
      </c>
      <c r="T77" s="370" t="str">
        <f>IF(AND('MAPA DE RIESGOS'!$AP148="Media",'MAPA DE RIESGOS'!$AR148="Leve"),CONCATENATE("R",'MAPA DE RIESGOS'!$H148,"C",'MAPA DE RIESGOS'!$AF148),"")</f>
        <v/>
      </c>
      <c r="U77" s="370" t="str">
        <f>IF(AND('MAPA DE RIESGOS'!$AP149="Media",'MAPA DE RIESGOS'!$AR149="Leve"),CONCATENATE("R",'MAPA DE RIESGOS'!$H149,"C",'MAPA DE RIESGOS'!$AF149),"")</f>
        <v/>
      </c>
      <c r="V77" s="370" t="str">
        <f>IF(AND('MAPA DE RIESGOS'!$AP150="Media",'MAPA DE RIESGOS'!$AR150="Leve"),CONCATENATE("R",'MAPA DE RIESGOS'!$H150,"C",'MAPA DE RIESGOS'!$AF150),"")</f>
        <v/>
      </c>
      <c r="W77" s="370" t="str">
        <f>IF(AND('MAPA DE RIESGOS'!$AP151="Media",'MAPA DE RIESGOS'!$AR151="Leve"),CONCATENATE("R",'MAPA DE RIESGOS'!$H151,"C",'MAPA DE RIESGOS'!$AF151),"")</f>
        <v/>
      </c>
      <c r="X77" s="370" t="str">
        <f>IF(AND('MAPA DE RIESGOS'!$AP152="Media",'MAPA DE RIESGOS'!$AR152="Leve"),CONCATENATE("R",'MAPA DE RIESGOS'!$H152,"C",'MAPA DE RIESGOS'!$AF152),"")</f>
        <v/>
      </c>
      <c r="Y77" s="370" t="str">
        <f>IF(AND('MAPA DE RIESGOS'!$AP153="Media",'MAPA DE RIESGOS'!$AR153="Leve"),CONCATENATE("R",'MAPA DE RIESGOS'!$H153,"C",'MAPA DE RIESGOS'!$AF153),"")</f>
        <v/>
      </c>
      <c r="Z77" s="370" t="str">
        <f>IF(AND('MAPA DE RIESGOS'!$AP154="Media",'MAPA DE RIESGOS'!$AR154="Leve"),CONCATENATE("R",'MAPA DE RIESGOS'!$H154,"C",'MAPA DE RIESGOS'!$AF154),"")</f>
        <v/>
      </c>
      <c r="AA77" s="370" t="str">
        <f>IF(AND('MAPA DE RIESGOS'!$AP155="Media",'MAPA DE RIESGOS'!$AR155="Leve"),CONCATENATE("R",'MAPA DE RIESGOS'!$H155,"C",'MAPA DE RIESGOS'!$AF155),"")</f>
        <v/>
      </c>
      <c r="AB77" s="369" t="str">
        <f>IF(AND('MAPA DE RIESGOS'!$AP138="Media",'MAPA DE RIESGOS'!$AR138="Menor"),CONCATENATE("R",'MAPA DE RIESGOS'!$H138,"C",'MAPA DE RIESGOS'!$AF138),"")</f>
        <v/>
      </c>
      <c r="AC77" s="370" t="str">
        <f>IF(AND('MAPA DE RIESGOS'!$AP139="Media",'MAPA DE RIESGOS'!$AR139="Menor"),CONCATENATE("R",'MAPA DE RIESGOS'!$H139,"C",'MAPA DE RIESGOS'!$AF139),"")</f>
        <v/>
      </c>
      <c r="AD77" s="370" t="str">
        <f>IF(AND('MAPA DE RIESGOS'!$AP140="Media",'MAPA DE RIESGOS'!$AR140="Menor"),CONCATENATE("R",'MAPA DE RIESGOS'!$H140,"C",'MAPA DE RIESGOS'!$AF140),"")</f>
        <v/>
      </c>
      <c r="AE77" s="370" t="str">
        <f>IF(AND('MAPA DE RIESGOS'!$AP141="Media",'MAPA DE RIESGOS'!$AR141="Menor"),CONCATENATE("R",'MAPA DE RIESGOS'!$H141,"C",'MAPA DE RIESGOS'!$AF141),"")</f>
        <v/>
      </c>
      <c r="AF77" s="370" t="str">
        <f>IF(AND('MAPA DE RIESGOS'!$AP142="Media",'MAPA DE RIESGOS'!$AR142="Menor"),CONCATENATE("R",'MAPA DE RIESGOS'!$H142,"C",'MAPA DE RIESGOS'!$AF142),"")</f>
        <v/>
      </c>
      <c r="AG77" s="370" t="str">
        <f>IF(AND('MAPA DE RIESGOS'!$AP143="Media",'MAPA DE RIESGOS'!$AR143="Menor"),CONCATENATE("R",'MAPA DE RIESGOS'!$H143,"C",'MAPA DE RIESGOS'!$AF143),"")</f>
        <v/>
      </c>
      <c r="AH77" s="370" t="str">
        <f>IF(AND('MAPA DE RIESGOS'!$AP144="Media",'MAPA DE RIESGOS'!$AR144="Menor"),CONCATENATE("R",'MAPA DE RIESGOS'!$H144,"C",'MAPA DE RIESGOS'!$AF144),"")</f>
        <v/>
      </c>
      <c r="AI77" s="370" t="str">
        <f>IF(AND('MAPA DE RIESGOS'!$AP145="Media",'MAPA DE RIESGOS'!$AR145="Menor"),CONCATENATE("R",'MAPA DE RIESGOS'!$H145,"C",'MAPA DE RIESGOS'!$AF145),"")</f>
        <v/>
      </c>
      <c r="AJ77" s="370" t="str">
        <f>IF(AND('MAPA DE RIESGOS'!$AP146="Media",'MAPA DE RIESGOS'!$AR146="Menor"),CONCATENATE("R",'MAPA DE RIESGOS'!$H146,"C",'MAPA DE RIESGOS'!$AF146),"")</f>
        <v/>
      </c>
      <c r="AK77" s="370" t="str">
        <f>IF(AND('MAPA DE RIESGOS'!$AP147="Media",'MAPA DE RIESGOS'!$AR147="Menor"),CONCATENATE("R",'MAPA DE RIESGOS'!$H147,"C",'MAPA DE RIESGOS'!$AF147),"")</f>
        <v/>
      </c>
      <c r="AL77" s="370" t="str">
        <f>IF(AND('MAPA DE RIESGOS'!$AP148="Media",'MAPA DE RIESGOS'!$AR148="Menor"),CONCATENATE("R",'MAPA DE RIESGOS'!$H148,"C",'MAPA DE RIESGOS'!$AF148),"")</f>
        <v/>
      </c>
      <c r="AM77" s="370" t="str">
        <f>IF(AND('MAPA DE RIESGOS'!$AP149="Media",'MAPA DE RIESGOS'!$AR149="Menor"),CONCATENATE("R",'MAPA DE RIESGOS'!$H149,"C",'MAPA DE RIESGOS'!$AF149),"")</f>
        <v/>
      </c>
      <c r="AN77" s="370" t="str">
        <f>IF(AND('MAPA DE RIESGOS'!$AP150="Media",'MAPA DE RIESGOS'!$AR150="Menor"),CONCATENATE("R",'MAPA DE RIESGOS'!$H150,"C",'MAPA DE RIESGOS'!$AF150),"")</f>
        <v/>
      </c>
      <c r="AO77" s="370" t="str">
        <f>IF(AND('MAPA DE RIESGOS'!$AP151="Media",'MAPA DE RIESGOS'!$AR151="Menor"),CONCATENATE("R",'MAPA DE RIESGOS'!$H151,"C",'MAPA DE RIESGOS'!$AF151),"")</f>
        <v/>
      </c>
      <c r="AP77" s="370" t="str">
        <f>IF(AND('MAPA DE RIESGOS'!$AP152="Media",'MAPA DE RIESGOS'!$AR152="Menor"),CONCATENATE("R",'MAPA DE RIESGOS'!$H152,"C",'MAPA DE RIESGOS'!$AF152),"")</f>
        <v/>
      </c>
      <c r="AQ77" s="370" t="str">
        <f>IF(AND('MAPA DE RIESGOS'!$AP153="Media",'MAPA DE RIESGOS'!$AR153="Menor"),CONCATENATE("R",'MAPA DE RIESGOS'!$H153,"C",'MAPA DE RIESGOS'!$AF153),"")</f>
        <v/>
      </c>
      <c r="AR77" s="370" t="str">
        <f>IF(AND('MAPA DE RIESGOS'!$AP154="Media",'MAPA DE RIESGOS'!$AR154="Menor"),CONCATENATE("R",'MAPA DE RIESGOS'!$H154,"C",'MAPA DE RIESGOS'!$AF154),"")</f>
        <v/>
      </c>
      <c r="AS77" s="370" t="str">
        <f>IF(AND('MAPA DE RIESGOS'!$AP155="Media",'MAPA DE RIESGOS'!$AR155="Menor"),CONCATENATE("R",'MAPA DE RIESGOS'!$H155,"C",'MAPA DE RIESGOS'!$AF155),"")</f>
        <v/>
      </c>
      <c r="AT77" s="369" t="str">
        <f>IF(AND('MAPA DE RIESGOS'!$AP138="Media",'MAPA DE RIESGOS'!$AR138="Moderado"),CONCATENATE("R",'MAPA DE RIESGOS'!$H138,"C",'MAPA DE RIESGOS'!$AF138),"")</f>
        <v/>
      </c>
      <c r="AU77" s="370" t="str">
        <f>IF(AND('MAPA DE RIESGOS'!$AP139="Media",'MAPA DE RIESGOS'!$AR139="Moderado"),CONCATENATE("R",'MAPA DE RIESGOS'!$H139,"C",'MAPA DE RIESGOS'!$AF139),"")</f>
        <v/>
      </c>
      <c r="AV77" s="370" t="str">
        <f>IF(AND('MAPA DE RIESGOS'!$AP140="Media",'MAPA DE RIESGOS'!$AR140="Moderado"),CONCATENATE("R",'MAPA DE RIESGOS'!$H140,"C",'MAPA DE RIESGOS'!$AF140),"")</f>
        <v/>
      </c>
      <c r="AW77" s="370" t="str">
        <f>IF(AND('MAPA DE RIESGOS'!$AP141="Media",'MAPA DE RIESGOS'!$AR141="Moderado"),CONCATENATE("R",'MAPA DE RIESGOS'!$H141,"C",'MAPA DE RIESGOS'!$AF141),"")</f>
        <v/>
      </c>
      <c r="AX77" s="370" t="str">
        <f>IF(AND('MAPA DE RIESGOS'!$AP142="Media",'MAPA DE RIESGOS'!$AR142="Moderado"),CONCATENATE("R",'MAPA DE RIESGOS'!$H142,"C",'MAPA DE RIESGOS'!$AF142),"")</f>
        <v/>
      </c>
      <c r="AY77" s="370" t="str">
        <f>IF(AND('MAPA DE RIESGOS'!$AP143="Media",'MAPA DE RIESGOS'!$AR143="Moderado"),CONCATENATE("R",'MAPA DE RIESGOS'!$H143,"C",'MAPA DE RIESGOS'!$AF143),"")</f>
        <v/>
      </c>
      <c r="AZ77" s="370" t="str">
        <f>IF(AND('MAPA DE RIESGOS'!$AP144="Media",'MAPA DE RIESGOS'!$AR144="Moderado"),CONCATENATE("R",'MAPA DE RIESGOS'!$H144,"C",'MAPA DE RIESGOS'!$AF144),"")</f>
        <v/>
      </c>
      <c r="BA77" s="370" t="str">
        <f>IF(AND('MAPA DE RIESGOS'!$AP145="Media",'MAPA DE RIESGOS'!$AR145="Moderado"),CONCATENATE("R",'MAPA DE RIESGOS'!$H145,"C",'MAPA DE RIESGOS'!$AF145),"")</f>
        <v/>
      </c>
      <c r="BB77" s="370" t="str">
        <f>IF(AND('MAPA DE RIESGOS'!$AP146="Media",'MAPA DE RIESGOS'!$AR146="Moderado"),CONCATENATE("R",'MAPA DE RIESGOS'!$H146,"C",'MAPA DE RIESGOS'!$AF146),"")</f>
        <v/>
      </c>
      <c r="BC77" s="370" t="str">
        <f>IF(AND('MAPA DE RIESGOS'!$AP147="Media",'MAPA DE RIESGOS'!$AR147="Moderado"),CONCATENATE("R",'MAPA DE RIESGOS'!$H147,"C",'MAPA DE RIESGOS'!$AF147),"")</f>
        <v/>
      </c>
      <c r="BD77" s="370" t="str">
        <f>IF(AND('MAPA DE RIESGOS'!$AP148="Media",'MAPA DE RIESGOS'!$AR148="Moderado"),CONCATENATE("R",'MAPA DE RIESGOS'!$H148,"C",'MAPA DE RIESGOS'!$AF148),"")</f>
        <v/>
      </c>
      <c r="BE77" s="370" t="str">
        <f>IF(AND('MAPA DE RIESGOS'!$AP149="Media",'MAPA DE RIESGOS'!$AR149="Moderado"),CONCATENATE("R",'MAPA DE RIESGOS'!$H149,"C",'MAPA DE RIESGOS'!$AF149),"")</f>
        <v/>
      </c>
      <c r="BF77" s="370" t="str">
        <f>IF(AND('MAPA DE RIESGOS'!$AP150="Media",'MAPA DE RIESGOS'!$AR150="Moderado"),CONCATENATE("R",'MAPA DE RIESGOS'!$H150,"C",'MAPA DE RIESGOS'!$AF150),"")</f>
        <v/>
      </c>
      <c r="BG77" s="370" t="str">
        <f>IF(AND('MAPA DE RIESGOS'!$AP151="Media",'MAPA DE RIESGOS'!$AR151="Moderado"),CONCATENATE("R",'MAPA DE RIESGOS'!$H151,"C",'MAPA DE RIESGOS'!$AF151),"")</f>
        <v/>
      </c>
      <c r="BH77" s="370" t="str">
        <f>IF(AND('MAPA DE RIESGOS'!$AP152="Media",'MAPA DE RIESGOS'!$AR152="Moderado"),CONCATENATE("R",'MAPA DE RIESGOS'!$H152,"C",'MAPA DE RIESGOS'!$AF152),"")</f>
        <v/>
      </c>
      <c r="BI77" s="370" t="str">
        <f>IF(AND('MAPA DE RIESGOS'!$AP153="Media",'MAPA DE RIESGOS'!$AR153="Moderado"),CONCATENATE("R",'MAPA DE RIESGOS'!$H153,"C",'MAPA DE RIESGOS'!$AF153),"")</f>
        <v/>
      </c>
      <c r="BJ77" s="370" t="str">
        <f>IF(AND('MAPA DE RIESGOS'!$AP154="Media",'MAPA DE RIESGOS'!$AR154="Moderado"),CONCATENATE("R",'MAPA DE RIESGOS'!$H154,"C",'MAPA DE RIESGOS'!$AF154),"")</f>
        <v/>
      </c>
      <c r="BK77" s="371" t="str">
        <f>IF(AND('MAPA DE RIESGOS'!$AP155="Media",'MAPA DE RIESGOS'!$AR155="Moderado"),CONCATENATE("R",'MAPA DE RIESGOS'!$H155,"C",'MAPA DE RIESGOS'!$AF155),"")</f>
        <v/>
      </c>
      <c r="BL77" s="357" t="str">
        <f>IF(AND('MAPA DE RIESGOS'!$AP138="Media",'MAPA DE RIESGOS'!$AR138="Mayor"),CONCATENATE("R",'MAPA DE RIESGOS'!$H138,"C",'MAPA DE RIESGOS'!$AF138),"")</f>
        <v/>
      </c>
      <c r="BM77" s="357" t="str">
        <f>IF(AND('MAPA DE RIESGOS'!$AP139="Media",'MAPA DE RIESGOS'!$AR139="Mayor"),CONCATENATE("R",'MAPA DE RIESGOS'!$H139,"C",'MAPA DE RIESGOS'!$AF139),"")</f>
        <v/>
      </c>
      <c r="BN77" s="357" t="str">
        <f>IF(AND('MAPA DE RIESGOS'!$AP140="Media",'MAPA DE RIESGOS'!$AR140="Mayor"),CONCATENATE("R",'MAPA DE RIESGOS'!$H140,"C",'MAPA DE RIESGOS'!$AF140),"")</f>
        <v/>
      </c>
      <c r="BO77" s="357" t="str">
        <f>IF(AND('MAPA DE RIESGOS'!$AP141="Media",'MAPA DE RIESGOS'!$AR141="Mayor"),CONCATENATE("R",'MAPA DE RIESGOS'!$H141,"C",'MAPA DE RIESGOS'!$AF141),"")</f>
        <v/>
      </c>
      <c r="BP77" s="357" t="str">
        <f>IF(AND('MAPA DE RIESGOS'!$AP142="Media",'MAPA DE RIESGOS'!$AR142="Mayor"),CONCATENATE("R",'MAPA DE RIESGOS'!$H142,"C",'MAPA DE RIESGOS'!$AF142),"")</f>
        <v/>
      </c>
      <c r="BQ77" s="357" t="str">
        <f>IF(AND('MAPA DE RIESGOS'!$AP143="Media",'MAPA DE RIESGOS'!$AR143="Mayor"),CONCATENATE("R",'MAPA DE RIESGOS'!$H143,"C",'MAPA DE RIESGOS'!$AF143),"")</f>
        <v/>
      </c>
      <c r="BR77" s="357" t="str">
        <f>IF(AND('MAPA DE RIESGOS'!$AP144="Media",'MAPA DE RIESGOS'!$AR144="Mayor"),CONCATENATE("R",'MAPA DE RIESGOS'!$H144,"C",'MAPA DE RIESGOS'!$AF144),"")</f>
        <v/>
      </c>
      <c r="BS77" s="357" t="str">
        <f>IF(AND('MAPA DE RIESGOS'!$AP145="Media",'MAPA DE RIESGOS'!$AR145="Mayor"),CONCATENATE("R",'MAPA DE RIESGOS'!$H145,"C",'MAPA DE RIESGOS'!$AF145),"")</f>
        <v/>
      </c>
      <c r="BT77" s="357" t="str">
        <f>IF(AND('MAPA DE RIESGOS'!$AP146="Media",'MAPA DE RIESGOS'!$AR146="Mayor"),CONCATENATE("R",'MAPA DE RIESGOS'!$H146,"C",'MAPA DE RIESGOS'!$AF146),"")</f>
        <v/>
      </c>
      <c r="BU77" s="357" t="str">
        <f>IF(AND('MAPA DE RIESGOS'!$AP147="Media",'MAPA DE RIESGOS'!$AR147="Mayor"),CONCATENATE("R",'MAPA DE RIESGOS'!$H147,"C",'MAPA DE RIESGOS'!$AF147),"")</f>
        <v/>
      </c>
      <c r="BV77" s="357" t="str">
        <f>IF(AND('MAPA DE RIESGOS'!$AP148="Media",'MAPA DE RIESGOS'!$AR148="Mayor"),CONCATENATE("R",'MAPA DE RIESGOS'!$H148,"C",'MAPA DE RIESGOS'!$AF148),"")</f>
        <v/>
      </c>
      <c r="BW77" s="357" t="str">
        <f>IF(AND('MAPA DE RIESGOS'!$AP149="Media",'MAPA DE RIESGOS'!$AR149="Mayor"),CONCATENATE("R",'MAPA DE RIESGOS'!$H149,"C",'MAPA DE RIESGOS'!$AF149),"")</f>
        <v/>
      </c>
      <c r="BX77" s="357" t="str">
        <f>IF(AND('MAPA DE RIESGOS'!$AP150="Media",'MAPA DE RIESGOS'!$AR150="Mayor"),CONCATENATE("R",'MAPA DE RIESGOS'!$H150,"C",'MAPA DE RIESGOS'!$AF150),"")</f>
        <v/>
      </c>
      <c r="BY77" s="357" t="str">
        <f>IF(AND('MAPA DE RIESGOS'!$AP151="Media",'MAPA DE RIESGOS'!$AR151="Mayor"),CONCATENATE("R",'MAPA DE RIESGOS'!$H151,"C",'MAPA DE RIESGOS'!$AF151),"")</f>
        <v/>
      </c>
      <c r="BZ77" s="357" t="str">
        <f>IF(AND('MAPA DE RIESGOS'!$AP152="Media",'MAPA DE RIESGOS'!$AR152="Mayor"),CONCATENATE("R",'MAPA DE RIESGOS'!$H152,"C",'MAPA DE RIESGOS'!$AF152),"")</f>
        <v/>
      </c>
      <c r="CA77" s="357" t="str">
        <f>IF(AND('MAPA DE RIESGOS'!$AP153="Media",'MAPA DE RIESGOS'!$AR153="Mayor"),CONCATENATE("R",'MAPA DE RIESGOS'!$H153,"C",'MAPA DE RIESGOS'!$AF153),"")</f>
        <v/>
      </c>
      <c r="CB77" s="357" t="str">
        <f>IF(AND('MAPA DE RIESGOS'!$AP154="Media",'MAPA DE RIESGOS'!$AR154="Mayor"),CONCATENATE("R",'MAPA DE RIESGOS'!$H154,"C",'MAPA DE RIESGOS'!$AF154),"")</f>
        <v/>
      </c>
      <c r="CC77" s="358" t="str">
        <f>IF(AND('MAPA DE RIESGOS'!$AP155="Media",'MAPA DE RIESGOS'!$AR155="Mayor"),CONCATENATE("R",'MAPA DE RIESGOS'!$H155,"C",'MAPA DE RIESGOS'!$AF155),"")</f>
        <v/>
      </c>
      <c r="CD77" s="359" t="str">
        <f>IF(AND('MAPA DE RIESGOS'!$AP138="Media",'MAPA DE RIESGOS'!$AR138="Catastrófico"),CONCATENATE("R",'MAPA DE RIESGOS'!$H138,"C",'MAPA DE RIESGOS'!$AF138),"")</f>
        <v/>
      </c>
      <c r="CE77" s="359" t="str">
        <f>IF(AND('MAPA DE RIESGOS'!$AP139="Media",'MAPA DE RIESGOS'!$AR139="Catastrófico"),CONCATENATE("R",'MAPA DE RIESGOS'!$H139,"C",'MAPA DE RIESGOS'!$AF139),"")</f>
        <v/>
      </c>
      <c r="CF77" s="359" t="str">
        <f>IF(AND('MAPA DE RIESGOS'!$AP140="Media",'MAPA DE RIESGOS'!$AR140="Catastrófico"),CONCATENATE("R",'MAPA DE RIESGOS'!$H140,"C",'MAPA DE RIESGOS'!$AF140),"")</f>
        <v/>
      </c>
      <c r="CG77" s="359" t="str">
        <f>IF(AND('MAPA DE RIESGOS'!$AP141="Media",'MAPA DE RIESGOS'!$AR141="Catastrófico"),CONCATENATE("R",'MAPA DE RIESGOS'!$H141,"C",'MAPA DE RIESGOS'!$AF141),"")</f>
        <v/>
      </c>
      <c r="CH77" s="359" t="str">
        <f>IF(AND('MAPA DE RIESGOS'!$AP142="Media",'MAPA DE RIESGOS'!$AR142="Catastrófico"),CONCATENATE("R",'MAPA DE RIESGOS'!$H142,"C",'MAPA DE RIESGOS'!$AF142),"")</f>
        <v/>
      </c>
      <c r="CI77" s="359" t="str">
        <f>IF(AND('MAPA DE RIESGOS'!$AP143="Media",'MAPA DE RIESGOS'!$AR143="Catastrófico"),CONCATENATE("R",'MAPA DE RIESGOS'!$H143,"C",'MAPA DE RIESGOS'!$AF143),"")</f>
        <v/>
      </c>
      <c r="CJ77" s="359" t="str">
        <f>IF(AND('MAPA DE RIESGOS'!$AP144="Media",'MAPA DE RIESGOS'!$AR144="Catastrófico"),CONCATENATE("R",'MAPA DE RIESGOS'!$H144,"C",'MAPA DE RIESGOS'!$AF144),"")</f>
        <v/>
      </c>
      <c r="CK77" s="359" t="str">
        <f>IF(AND('MAPA DE RIESGOS'!$AP145="Media",'MAPA DE RIESGOS'!$AR145="Catastrófico"),CONCATENATE("R",'MAPA DE RIESGOS'!$H145,"C",'MAPA DE RIESGOS'!$AF145),"")</f>
        <v/>
      </c>
      <c r="CL77" s="359" t="str">
        <f>IF(AND('MAPA DE RIESGOS'!$AP146="Media",'MAPA DE RIESGOS'!$AR146="Catastrófico"),CONCATENATE("R",'MAPA DE RIESGOS'!$H146,"C",'MAPA DE RIESGOS'!$AF146),"")</f>
        <v/>
      </c>
      <c r="CM77" s="359" t="str">
        <f>IF(AND('MAPA DE RIESGOS'!$AP147="Media",'MAPA DE RIESGOS'!$AR147="Catastrófico"),CONCATENATE("R",'MAPA DE RIESGOS'!$H147,"C",'MAPA DE RIESGOS'!$AF147),"")</f>
        <v/>
      </c>
      <c r="CN77" s="359" t="str">
        <f>IF(AND('MAPA DE RIESGOS'!$AP148="Media",'MAPA DE RIESGOS'!$AR148="Catastrófico"),CONCATENATE("R",'MAPA DE RIESGOS'!$H148,"C",'MAPA DE RIESGOS'!$AF148),"")</f>
        <v/>
      </c>
      <c r="CO77" s="359" t="str">
        <f>IF(AND('MAPA DE RIESGOS'!$AP149="Media",'MAPA DE RIESGOS'!$AR149="Catastrófico"),CONCATENATE("R",'MAPA DE RIESGOS'!$H149,"C",'MAPA DE RIESGOS'!$AF149),"")</f>
        <v/>
      </c>
      <c r="CP77" s="359" t="str">
        <f>IF(AND('MAPA DE RIESGOS'!$AP150="Media",'MAPA DE RIESGOS'!$AR150="Catastrófico"),CONCATENATE("R",'MAPA DE RIESGOS'!$H150,"C",'MAPA DE RIESGOS'!$AF150),"")</f>
        <v/>
      </c>
      <c r="CQ77" s="359" t="str">
        <f>IF(AND('MAPA DE RIESGOS'!$AP151="Media",'MAPA DE RIESGOS'!$AR151="Catastrófico"),CONCATENATE("R",'MAPA DE RIESGOS'!$H151,"C",'MAPA DE RIESGOS'!$AF151),"")</f>
        <v/>
      </c>
      <c r="CR77" s="359" t="str">
        <f>IF(AND('MAPA DE RIESGOS'!$AP152="Media",'MAPA DE RIESGOS'!$AR152="Catastrófico"),CONCATENATE("R",'MAPA DE RIESGOS'!$H152,"C",'MAPA DE RIESGOS'!$AF152),"")</f>
        <v/>
      </c>
      <c r="CS77" s="359" t="str">
        <f>IF(AND('MAPA DE RIESGOS'!$AP153="Media",'MAPA DE RIESGOS'!$AR153="Catastrófico"),CONCATENATE("R",'MAPA DE RIESGOS'!$H153,"C",'MAPA DE RIESGOS'!$AF153),"")</f>
        <v/>
      </c>
      <c r="CT77" s="359" t="str">
        <f>IF(AND('MAPA DE RIESGOS'!$AP154="Media",'MAPA DE RIESGOS'!$AR154="Catastrófico"),CONCATENATE("R",'MAPA DE RIESGOS'!$H154,"C",'MAPA DE RIESGOS'!$AF154),"")</f>
        <v/>
      </c>
      <c r="CU77" s="360" t="str">
        <f>IF(AND('MAPA DE RIESGOS'!$AP155="Media",'MAPA DE RIESGOS'!$AR155="Catastrófico"),CONCATENATE("R",'MAPA DE RIESGOS'!$H155,"C",'MAPA DE RIESGOS'!$AF155),"")</f>
        <v/>
      </c>
      <c r="CV77" s="67"/>
      <c r="CW77" s="756"/>
      <c r="CX77" s="757"/>
      <c r="CY77" s="757"/>
      <c r="CZ77" s="757"/>
      <c r="DA77" s="757"/>
      <c r="DB77" s="758"/>
    </row>
    <row r="78" spans="2:106" ht="32.5" customHeight="1">
      <c r="B78" s="770"/>
      <c r="C78" s="770"/>
      <c r="D78" s="771"/>
      <c r="E78" s="741"/>
      <c r="F78" s="742"/>
      <c r="G78" s="742"/>
      <c r="H78" s="742"/>
      <c r="I78" s="743"/>
      <c r="J78" s="369" t="str">
        <f>IF(AND('MAPA DE RIESGOS'!$AP156="Media",'MAPA DE RIESGOS'!$AR156="Leve"),CONCATENATE("R",'MAPA DE RIESGOS'!$H156,"C",'MAPA DE RIESGOS'!$AF156),"")</f>
        <v/>
      </c>
      <c r="K78" s="370" t="str">
        <f>IF(AND('MAPA DE RIESGOS'!$AP157="Media",'MAPA DE RIESGOS'!$AR157="Leve"),CONCATENATE("R",'MAPA DE RIESGOS'!$H157,"C",'MAPA DE RIESGOS'!$AF157),"")</f>
        <v/>
      </c>
      <c r="L78" s="370" t="str">
        <f>IF(AND('MAPA DE RIESGOS'!$AP158="Media",'MAPA DE RIESGOS'!$AR158="Leve"),CONCATENATE("R",'MAPA DE RIESGOS'!$H158,"C",'MAPA DE RIESGOS'!$AF158),"")</f>
        <v/>
      </c>
      <c r="M78" s="370" t="str">
        <f>IF(AND('MAPA DE RIESGOS'!$AP159="Media",'MAPA DE RIESGOS'!$AR159="Leve"),CONCATENATE("R",'MAPA DE RIESGOS'!$H159,"C",'MAPA DE RIESGOS'!$AF159),"")</f>
        <v/>
      </c>
      <c r="N78" s="370" t="str">
        <f>IF(AND('MAPA DE RIESGOS'!$AP160="Media",'MAPA DE RIESGOS'!$AR160="Leve"),CONCATENATE("R",'MAPA DE RIESGOS'!$H160,"C",'MAPA DE RIESGOS'!$AF160),"")</f>
        <v/>
      </c>
      <c r="O78" s="370" t="str">
        <f>IF(AND('MAPA DE RIESGOS'!$AP161="Media",'MAPA DE RIESGOS'!$AR161="Leve"),CONCATENATE("R",'MAPA DE RIESGOS'!$H161,"C",'MAPA DE RIESGOS'!$AF161),"")</f>
        <v/>
      </c>
      <c r="P78" s="370" t="str">
        <f>IF(AND('MAPA DE RIESGOS'!$AP162="Media",'MAPA DE RIESGOS'!$AR162="Leve"),CONCATENATE("R",'MAPA DE RIESGOS'!$H162,"C",'MAPA DE RIESGOS'!$AF162),"")</f>
        <v/>
      </c>
      <c r="Q78" s="370" t="str">
        <f>IF(AND('MAPA DE RIESGOS'!$AP163="Media",'MAPA DE RIESGOS'!$AR163="Leve"),CONCATENATE("R",'MAPA DE RIESGOS'!$H163,"C",'MAPA DE RIESGOS'!$AF163),"")</f>
        <v/>
      </c>
      <c r="R78" s="370" t="str">
        <f>IF(AND('MAPA DE RIESGOS'!$AP164="Media",'MAPA DE RIESGOS'!$AR164="Leve"),CONCATENATE("R",'MAPA DE RIESGOS'!$H164,"C",'MAPA DE RIESGOS'!$AF164),"")</f>
        <v/>
      </c>
      <c r="S78" s="370" t="str">
        <f>IF(AND('MAPA DE RIESGOS'!$AP165="Media",'MAPA DE RIESGOS'!$AR165="Leve"),CONCATENATE("R",'MAPA DE RIESGOS'!$H165,"C",'MAPA DE RIESGOS'!$AF165),"")</f>
        <v/>
      </c>
      <c r="T78" s="370" t="str">
        <f>IF(AND('MAPA DE RIESGOS'!$AP166="Media",'MAPA DE RIESGOS'!$AR166="Leve"),CONCATENATE("R",'MAPA DE RIESGOS'!$H166,"C",'MAPA DE RIESGOS'!$AF166),"")</f>
        <v/>
      </c>
      <c r="U78" s="370" t="str">
        <f>IF(AND('MAPA DE RIESGOS'!$AP167="Media",'MAPA DE RIESGOS'!$AR167="Leve"),CONCATENATE("R",'MAPA DE RIESGOS'!$H167,"C",'MAPA DE RIESGOS'!$AF167),"")</f>
        <v/>
      </c>
      <c r="V78" s="370" t="str">
        <f>IF(AND('MAPA DE RIESGOS'!$AP168="Media",'MAPA DE RIESGOS'!$AR168="Leve"),CONCATENATE("R",'MAPA DE RIESGOS'!$H168,"C",'MAPA DE RIESGOS'!$AF168),"")</f>
        <v/>
      </c>
      <c r="W78" s="370" t="str">
        <f>IF(AND('MAPA DE RIESGOS'!$AP169="Media",'MAPA DE RIESGOS'!$AR169="Leve"),CONCATENATE("R",'MAPA DE RIESGOS'!$H169,"C",'MAPA DE RIESGOS'!$AF169),"")</f>
        <v/>
      </c>
      <c r="X78" s="370" t="str">
        <f>IF(AND('MAPA DE RIESGOS'!$AP170="Media",'MAPA DE RIESGOS'!$AR170="Leve"),CONCATENATE("R",'MAPA DE RIESGOS'!$H170,"C",'MAPA DE RIESGOS'!$AF170),"")</f>
        <v/>
      </c>
      <c r="Y78" s="370" t="str">
        <f>IF(AND('MAPA DE RIESGOS'!$AP171="Media",'MAPA DE RIESGOS'!$AR171="Leve"),CONCATENATE("R",'MAPA DE RIESGOS'!$H171,"C",'MAPA DE RIESGOS'!$AF171),"")</f>
        <v/>
      </c>
      <c r="Z78" s="370" t="str">
        <f>IF(AND('MAPA DE RIESGOS'!$AP172="Media",'MAPA DE RIESGOS'!$AR172="Leve"),CONCATENATE("R",'MAPA DE RIESGOS'!$H172,"C",'MAPA DE RIESGOS'!$AF172),"")</f>
        <v/>
      </c>
      <c r="AA78" s="370" t="str">
        <f>IF(AND('MAPA DE RIESGOS'!$AP173="Media",'MAPA DE RIESGOS'!$AR173="Leve"),CONCATENATE("R",'MAPA DE RIESGOS'!$H173,"C",'MAPA DE RIESGOS'!$AF173),"")</f>
        <v/>
      </c>
      <c r="AB78" s="369" t="str">
        <f>IF(AND('MAPA DE RIESGOS'!$AP156="Media",'MAPA DE RIESGOS'!$AR156="Menor"),CONCATENATE("R",'MAPA DE RIESGOS'!$H156,"C",'MAPA DE RIESGOS'!$AF156),"")</f>
        <v/>
      </c>
      <c r="AC78" s="370" t="str">
        <f>IF(AND('MAPA DE RIESGOS'!$AP157="Media",'MAPA DE RIESGOS'!$AR157="Menor"),CONCATENATE("R",'MAPA DE RIESGOS'!$H157,"C",'MAPA DE RIESGOS'!$AF157),"")</f>
        <v/>
      </c>
      <c r="AD78" s="370" t="str">
        <f>IF(AND('MAPA DE RIESGOS'!$AP158="Media",'MAPA DE RIESGOS'!$AR158="Menor"),CONCATENATE("R",'MAPA DE RIESGOS'!$H158,"C",'MAPA DE RIESGOS'!$AF158),"")</f>
        <v/>
      </c>
      <c r="AE78" s="370" t="str">
        <f>IF(AND('MAPA DE RIESGOS'!$AP159="Media",'MAPA DE RIESGOS'!$AR159="Menor"),CONCATENATE("R",'MAPA DE RIESGOS'!$H159,"C",'MAPA DE RIESGOS'!$AF159),"")</f>
        <v/>
      </c>
      <c r="AF78" s="370" t="str">
        <f>IF(AND('MAPA DE RIESGOS'!$AP160="Media",'MAPA DE RIESGOS'!$AR160="Menor"),CONCATENATE("R",'MAPA DE RIESGOS'!$H160,"C",'MAPA DE RIESGOS'!$AF160),"")</f>
        <v/>
      </c>
      <c r="AG78" s="370" t="str">
        <f>IF(AND('MAPA DE RIESGOS'!$AP161="Media",'MAPA DE RIESGOS'!$AR161="Menor"),CONCATENATE("R",'MAPA DE RIESGOS'!$H161,"C",'MAPA DE RIESGOS'!$AF161),"")</f>
        <v/>
      </c>
      <c r="AH78" s="370" t="str">
        <f>IF(AND('MAPA DE RIESGOS'!$AP162="Media",'MAPA DE RIESGOS'!$AR162="Menor"),CONCATENATE("R",'MAPA DE RIESGOS'!$H162,"C",'MAPA DE RIESGOS'!$AF162),"")</f>
        <v/>
      </c>
      <c r="AI78" s="370" t="str">
        <f>IF(AND('MAPA DE RIESGOS'!$AP163="Media",'MAPA DE RIESGOS'!$AR163="Menor"),CONCATENATE("R",'MAPA DE RIESGOS'!$H163,"C",'MAPA DE RIESGOS'!$AF163),"")</f>
        <v/>
      </c>
      <c r="AJ78" s="370" t="str">
        <f>IF(AND('MAPA DE RIESGOS'!$AP164="Media",'MAPA DE RIESGOS'!$AR164="Menor"),CONCATENATE("R",'MAPA DE RIESGOS'!$H164,"C",'MAPA DE RIESGOS'!$AF164),"")</f>
        <v/>
      </c>
      <c r="AK78" s="370" t="str">
        <f>IF(AND('MAPA DE RIESGOS'!$AP165="Media",'MAPA DE RIESGOS'!$AR165="Menor"),CONCATENATE("R",'MAPA DE RIESGOS'!$H165,"C",'MAPA DE RIESGOS'!$AF165),"")</f>
        <v/>
      </c>
      <c r="AL78" s="370" t="str">
        <f>IF(AND('MAPA DE RIESGOS'!$AP166="Media",'MAPA DE RIESGOS'!$AR166="Menor"),CONCATENATE("R",'MAPA DE RIESGOS'!$H166,"C",'MAPA DE RIESGOS'!$AF166),"")</f>
        <v/>
      </c>
      <c r="AM78" s="370" t="str">
        <f>IF(AND('MAPA DE RIESGOS'!$AP167="Media",'MAPA DE RIESGOS'!$AR167="Menor"),CONCATENATE("R",'MAPA DE RIESGOS'!$H167,"C",'MAPA DE RIESGOS'!$AF167),"")</f>
        <v/>
      </c>
      <c r="AN78" s="370" t="str">
        <f>IF(AND('MAPA DE RIESGOS'!$AP168="Media",'MAPA DE RIESGOS'!$AR168="Menor"),CONCATENATE("R",'MAPA DE RIESGOS'!$H168,"C",'MAPA DE RIESGOS'!$AF168),"")</f>
        <v/>
      </c>
      <c r="AO78" s="370" t="str">
        <f>IF(AND('MAPA DE RIESGOS'!$AP169="Media",'MAPA DE RIESGOS'!$AR169="Menor"),CONCATENATE("R",'MAPA DE RIESGOS'!$H169,"C",'MAPA DE RIESGOS'!$AF169),"")</f>
        <v/>
      </c>
      <c r="AP78" s="370" t="str">
        <f>IF(AND('MAPA DE RIESGOS'!$AP170="Media",'MAPA DE RIESGOS'!$AR170="Menor"),CONCATENATE("R",'MAPA DE RIESGOS'!$H170,"C",'MAPA DE RIESGOS'!$AF170),"")</f>
        <v/>
      </c>
      <c r="AQ78" s="370" t="str">
        <f>IF(AND('MAPA DE RIESGOS'!$AP171="Media",'MAPA DE RIESGOS'!$AR171="Menor"),CONCATENATE("R",'MAPA DE RIESGOS'!$H171,"C",'MAPA DE RIESGOS'!$AF171),"")</f>
        <v/>
      </c>
      <c r="AR78" s="370" t="str">
        <f>IF(AND('MAPA DE RIESGOS'!$AP172="Media",'MAPA DE RIESGOS'!$AR172="Menor"),CONCATENATE("R",'MAPA DE RIESGOS'!$H172,"C",'MAPA DE RIESGOS'!$AF172),"")</f>
        <v/>
      </c>
      <c r="AS78" s="370" t="str">
        <f>IF(AND('MAPA DE RIESGOS'!$AP173="Media",'MAPA DE RIESGOS'!$AR173="Menor"),CONCATENATE("R",'MAPA DE RIESGOS'!$H173,"C",'MAPA DE RIESGOS'!$AF173),"")</f>
        <v/>
      </c>
      <c r="AT78" s="369" t="str">
        <f>IF(AND('MAPA DE RIESGOS'!$AP156="Media",'MAPA DE RIESGOS'!$AR156="Moderado"),CONCATENATE("R",'MAPA DE RIESGOS'!$H156,"C",'MAPA DE RIESGOS'!$AF156),"")</f>
        <v/>
      </c>
      <c r="AU78" s="370" t="str">
        <f>IF(AND('MAPA DE RIESGOS'!$AP157="Media",'MAPA DE RIESGOS'!$AR157="Moderado"),CONCATENATE("R",'MAPA DE RIESGOS'!$H157,"C",'MAPA DE RIESGOS'!$AF157),"")</f>
        <v/>
      </c>
      <c r="AV78" s="370" t="str">
        <f>IF(AND('MAPA DE RIESGOS'!$AP158="Media",'MAPA DE RIESGOS'!$AR158="Moderado"),CONCATENATE("R",'MAPA DE RIESGOS'!$H158,"C",'MAPA DE RIESGOS'!$AF158),"")</f>
        <v/>
      </c>
      <c r="AW78" s="370" t="str">
        <f>IF(AND('MAPA DE RIESGOS'!$AP159="Media",'MAPA DE RIESGOS'!$AR159="Moderado"),CONCATENATE("R",'MAPA DE RIESGOS'!$H159,"C",'MAPA DE RIESGOS'!$AF159),"")</f>
        <v/>
      </c>
      <c r="AX78" s="370" t="str">
        <f>IF(AND('MAPA DE RIESGOS'!$AP160="Media",'MAPA DE RIESGOS'!$AR160="Moderado"),CONCATENATE("R",'MAPA DE RIESGOS'!$H160,"C",'MAPA DE RIESGOS'!$AF160),"")</f>
        <v/>
      </c>
      <c r="AY78" s="370" t="str">
        <f>IF(AND('MAPA DE RIESGOS'!$AP161="Media",'MAPA DE RIESGOS'!$AR161="Moderado"),CONCATENATE("R",'MAPA DE RIESGOS'!$H161,"C",'MAPA DE RIESGOS'!$AF161),"")</f>
        <v/>
      </c>
      <c r="AZ78" s="370" t="str">
        <f>IF(AND('MAPA DE RIESGOS'!$AP162="Media",'MAPA DE RIESGOS'!$AR162="Moderado"),CONCATENATE("R",'MAPA DE RIESGOS'!$H162,"C",'MAPA DE RIESGOS'!$AF162),"")</f>
        <v/>
      </c>
      <c r="BA78" s="370" t="str">
        <f>IF(AND('MAPA DE RIESGOS'!$AP163="Media",'MAPA DE RIESGOS'!$AR163="Moderado"),CONCATENATE("R",'MAPA DE RIESGOS'!$H163,"C",'MAPA DE RIESGOS'!$AF163),"")</f>
        <v/>
      </c>
      <c r="BB78" s="370" t="str">
        <f>IF(AND('MAPA DE RIESGOS'!$AP164="Media",'MAPA DE RIESGOS'!$AR164="Moderado"),CONCATENATE("R",'MAPA DE RIESGOS'!$H164,"C",'MAPA DE RIESGOS'!$AF164),"")</f>
        <v/>
      </c>
      <c r="BC78" s="370" t="str">
        <f>IF(AND('MAPA DE RIESGOS'!$AP165="Media",'MAPA DE RIESGOS'!$AR165="Moderado"),CONCATENATE("R",'MAPA DE RIESGOS'!$H165,"C",'MAPA DE RIESGOS'!$AF165),"")</f>
        <v/>
      </c>
      <c r="BD78" s="370" t="str">
        <f>IF(AND('MAPA DE RIESGOS'!$AP166="Media",'MAPA DE RIESGOS'!$AR166="Moderado"),CONCATENATE("R",'MAPA DE RIESGOS'!$H166,"C",'MAPA DE RIESGOS'!$AF166),"")</f>
        <v/>
      </c>
      <c r="BE78" s="370" t="str">
        <f>IF(AND('MAPA DE RIESGOS'!$AP167="Media",'MAPA DE RIESGOS'!$AR167="Moderado"),CONCATENATE("R",'MAPA DE RIESGOS'!$H167,"C",'MAPA DE RIESGOS'!$AF167),"")</f>
        <v/>
      </c>
      <c r="BF78" s="370" t="str">
        <f>IF(AND('MAPA DE RIESGOS'!$AP168="Media",'MAPA DE RIESGOS'!$AR168="Moderado"),CONCATENATE("R",'MAPA DE RIESGOS'!$H168,"C",'MAPA DE RIESGOS'!$AF168),"")</f>
        <v/>
      </c>
      <c r="BG78" s="370" t="str">
        <f>IF(AND('MAPA DE RIESGOS'!$AP169="Media",'MAPA DE RIESGOS'!$AR169="Moderado"),CONCATENATE("R",'MAPA DE RIESGOS'!$H169,"C",'MAPA DE RIESGOS'!$AF169),"")</f>
        <v/>
      </c>
      <c r="BH78" s="370" t="str">
        <f>IF(AND('MAPA DE RIESGOS'!$AP170="Media",'MAPA DE RIESGOS'!$AR170="Moderado"),CONCATENATE("R",'MAPA DE RIESGOS'!$H170,"C",'MAPA DE RIESGOS'!$AF170),"")</f>
        <v/>
      </c>
      <c r="BI78" s="370" t="str">
        <f>IF(AND('MAPA DE RIESGOS'!$AP171="Media",'MAPA DE RIESGOS'!$AR171="Moderado"),CONCATENATE("R",'MAPA DE RIESGOS'!$H171,"C",'MAPA DE RIESGOS'!$AF171),"")</f>
        <v/>
      </c>
      <c r="BJ78" s="370" t="str">
        <f>IF(AND('MAPA DE RIESGOS'!$AP172="Media",'MAPA DE RIESGOS'!$AR172="Moderado"),CONCATENATE("R",'MAPA DE RIESGOS'!$H172,"C",'MAPA DE RIESGOS'!$AF172),"")</f>
        <v/>
      </c>
      <c r="BK78" s="371" t="str">
        <f>IF(AND('MAPA DE RIESGOS'!$AP173="Media",'MAPA DE RIESGOS'!$AR173="Moderado"),CONCATENATE("R",'MAPA DE RIESGOS'!$H173,"C",'MAPA DE RIESGOS'!$AF173),"")</f>
        <v/>
      </c>
      <c r="BL78" s="357" t="str">
        <f>IF(AND('MAPA DE RIESGOS'!$AP156="Media",'MAPA DE RIESGOS'!$AR156="Mayor"),CONCATENATE("R",'MAPA DE RIESGOS'!$H156,"C",'MAPA DE RIESGOS'!$AF156),"")</f>
        <v/>
      </c>
      <c r="BM78" s="357" t="str">
        <f>IF(AND('MAPA DE RIESGOS'!$AP157="Media",'MAPA DE RIESGOS'!$AR157="Mayor"),CONCATENATE("R",'MAPA DE RIESGOS'!$H157,"C",'MAPA DE RIESGOS'!$AF157),"")</f>
        <v/>
      </c>
      <c r="BN78" s="357" t="str">
        <f>IF(AND('MAPA DE RIESGOS'!$AP158="Media",'MAPA DE RIESGOS'!$AR158="Mayor"),CONCATENATE("R",'MAPA DE RIESGOS'!$H158,"C",'MAPA DE RIESGOS'!$AF158),"")</f>
        <v/>
      </c>
      <c r="BO78" s="357" t="str">
        <f>IF(AND('MAPA DE RIESGOS'!$AP159="Media",'MAPA DE RIESGOS'!$AR159="Mayor"),CONCATENATE("R",'MAPA DE RIESGOS'!$H159,"C",'MAPA DE RIESGOS'!$AF159),"")</f>
        <v/>
      </c>
      <c r="BP78" s="357" t="str">
        <f>IF(AND('MAPA DE RIESGOS'!$AP160="Media",'MAPA DE RIESGOS'!$AR160="Mayor"),CONCATENATE("R",'MAPA DE RIESGOS'!$H160,"C",'MAPA DE RIESGOS'!$AF160),"")</f>
        <v/>
      </c>
      <c r="BQ78" s="357" t="str">
        <f>IF(AND('MAPA DE RIESGOS'!$AP161="Media",'MAPA DE RIESGOS'!$AR161="Mayor"),CONCATENATE("R",'MAPA DE RIESGOS'!$H161,"C",'MAPA DE RIESGOS'!$AF161),"")</f>
        <v/>
      </c>
      <c r="BR78" s="357" t="str">
        <f>IF(AND('MAPA DE RIESGOS'!$AP162="Media",'MAPA DE RIESGOS'!$AR162="Mayor"),CONCATENATE("R",'MAPA DE RIESGOS'!$H162,"C",'MAPA DE RIESGOS'!$AF162),"")</f>
        <v/>
      </c>
      <c r="BS78" s="357" t="str">
        <f>IF(AND('MAPA DE RIESGOS'!$AP163="Media",'MAPA DE RIESGOS'!$AR163="Mayor"),CONCATENATE("R",'MAPA DE RIESGOS'!$H163,"C",'MAPA DE RIESGOS'!$AF163),"")</f>
        <v/>
      </c>
      <c r="BT78" s="357" t="str">
        <f>IF(AND('MAPA DE RIESGOS'!$AP164="Media",'MAPA DE RIESGOS'!$AR164="Mayor"),CONCATENATE("R",'MAPA DE RIESGOS'!$H164,"C",'MAPA DE RIESGOS'!$AF164),"")</f>
        <v/>
      </c>
      <c r="BU78" s="357" t="str">
        <f>IF(AND('MAPA DE RIESGOS'!$AP165="Media",'MAPA DE RIESGOS'!$AR165="Mayor"),CONCATENATE("R",'MAPA DE RIESGOS'!$H165,"C",'MAPA DE RIESGOS'!$AF165),"")</f>
        <v/>
      </c>
      <c r="BV78" s="357" t="str">
        <f>IF(AND('MAPA DE RIESGOS'!$AP166="Media",'MAPA DE RIESGOS'!$AR166="Mayor"),CONCATENATE("R",'MAPA DE RIESGOS'!$H166,"C",'MAPA DE RIESGOS'!$AF166),"")</f>
        <v/>
      </c>
      <c r="BW78" s="357" t="str">
        <f>IF(AND('MAPA DE RIESGOS'!$AP167="Media",'MAPA DE RIESGOS'!$AR167="Mayor"),CONCATENATE("R",'MAPA DE RIESGOS'!$H167,"C",'MAPA DE RIESGOS'!$AF167),"")</f>
        <v/>
      </c>
      <c r="BX78" s="357" t="str">
        <f>IF(AND('MAPA DE RIESGOS'!$AP168="Media",'MAPA DE RIESGOS'!$AR168="Mayor"),CONCATENATE("R",'MAPA DE RIESGOS'!$H168,"C",'MAPA DE RIESGOS'!$AF168),"")</f>
        <v/>
      </c>
      <c r="BY78" s="357" t="str">
        <f>IF(AND('MAPA DE RIESGOS'!$AP169="Media",'MAPA DE RIESGOS'!$AR169="Mayor"),CONCATENATE("R",'MAPA DE RIESGOS'!$H169,"C",'MAPA DE RIESGOS'!$AF169),"")</f>
        <v/>
      </c>
      <c r="BZ78" s="357" t="str">
        <f>IF(AND('MAPA DE RIESGOS'!$AP170="Media",'MAPA DE RIESGOS'!$AR170="Mayor"),CONCATENATE("R",'MAPA DE RIESGOS'!$H170,"C",'MAPA DE RIESGOS'!$AF170),"")</f>
        <v/>
      </c>
      <c r="CA78" s="357" t="str">
        <f>IF(AND('MAPA DE RIESGOS'!$AP171="Media",'MAPA DE RIESGOS'!$AR171="Mayor"),CONCATENATE("R",'MAPA DE RIESGOS'!$H171,"C",'MAPA DE RIESGOS'!$AF171),"")</f>
        <v/>
      </c>
      <c r="CB78" s="357" t="str">
        <f>IF(AND('MAPA DE RIESGOS'!$AP172="Media",'MAPA DE RIESGOS'!$AR172="Mayor"),CONCATENATE("R",'MAPA DE RIESGOS'!$H172,"C",'MAPA DE RIESGOS'!$AF172),"")</f>
        <v/>
      </c>
      <c r="CC78" s="358" t="str">
        <f>IF(AND('MAPA DE RIESGOS'!$AP173="Media",'MAPA DE RIESGOS'!$AR173="Mayor"),CONCATENATE("R",'MAPA DE RIESGOS'!$H173,"C",'MAPA DE RIESGOS'!$AF173),"")</f>
        <v/>
      </c>
      <c r="CD78" s="359" t="str">
        <f>IF(AND('MAPA DE RIESGOS'!$AP156="Media",'MAPA DE RIESGOS'!$AR156="Catastrófico"),CONCATENATE("R",'MAPA DE RIESGOS'!$H156,"C",'MAPA DE RIESGOS'!$AF156),"")</f>
        <v/>
      </c>
      <c r="CE78" s="359" t="str">
        <f>IF(AND('MAPA DE RIESGOS'!$AP157="Media",'MAPA DE RIESGOS'!$AR157="Catastrófico"),CONCATENATE("R",'MAPA DE RIESGOS'!$H157,"C",'MAPA DE RIESGOS'!$AF157),"")</f>
        <v/>
      </c>
      <c r="CF78" s="359" t="str">
        <f>IF(AND('MAPA DE RIESGOS'!$AP158="Media",'MAPA DE RIESGOS'!$AR158="Catastrófico"),CONCATENATE("R",'MAPA DE RIESGOS'!$H158,"C",'MAPA DE RIESGOS'!$AF158),"")</f>
        <v/>
      </c>
      <c r="CG78" s="359" t="str">
        <f>IF(AND('MAPA DE RIESGOS'!$AP159="Media",'MAPA DE RIESGOS'!$AR159="Catastrófico"),CONCATENATE("R",'MAPA DE RIESGOS'!$H159,"C",'MAPA DE RIESGOS'!$AF159),"")</f>
        <v/>
      </c>
      <c r="CH78" s="359" t="str">
        <f>IF(AND('MAPA DE RIESGOS'!$AP160="Media",'MAPA DE RIESGOS'!$AR160="Catastrófico"),CONCATENATE("R",'MAPA DE RIESGOS'!$H160,"C",'MAPA DE RIESGOS'!$AF160),"")</f>
        <v/>
      </c>
      <c r="CI78" s="359" t="str">
        <f>IF(AND('MAPA DE RIESGOS'!$AP161="Media",'MAPA DE RIESGOS'!$AR161="Catastrófico"),CONCATENATE("R",'MAPA DE RIESGOS'!$H161,"C",'MAPA DE RIESGOS'!$AF161),"")</f>
        <v/>
      </c>
      <c r="CJ78" s="359" t="str">
        <f>IF(AND('MAPA DE RIESGOS'!$AP162="Media",'MAPA DE RIESGOS'!$AR162="Catastrófico"),CONCATENATE("R",'MAPA DE RIESGOS'!$H162,"C",'MAPA DE RIESGOS'!$AF162),"")</f>
        <v/>
      </c>
      <c r="CK78" s="359" t="str">
        <f>IF(AND('MAPA DE RIESGOS'!$AP163="Media",'MAPA DE RIESGOS'!$AR163="Catastrófico"),CONCATENATE("R",'MAPA DE RIESGOS'!$H163,"C",'MAPA DE RIESGOS'!$AF163),"")</f>
        <v/>
      </c>
      <c r="CL78" s="359" t="str">
        <f>IF(AND('MAPA DE RIESGOS'!$AP164="Media",'MAPA DE RIESGOS'!$AR164="Catastrófico"),CONCATENATE("R",'MAPA DE RIESGOS'!$H164,"C",'MAPA DE RIESGOS'!$AF164),"")</f>
        <v/>
      </c>
      <c r="CM78" s="359" t="str">
        <f>IF(AND('MAPA DE RIESGOS'!$AP165="Media",'MAPA DE RIESGOS'!$AR165="Catastrófico"),CONCATENATE("R",'MAPA DE RIESGOS'!$H165,"C",'MAPA DE RIESGOS'!$AF165),"")</f>
        <v/>
      </c>
      <c r="CN78" s="359" t="str">
        <f>IF(AND('MAPA DE RIESGOS'!$AP166="Media",'MAPA DE RIESGOS'!$AR166="Catastrófico"),CONCATENATE("R",'MAPA DE RIESGOS'!$H166,"C",'MAPA DE RIESGOS'!$AF166),"")</f>
        <v/>
      </c>
      <c r="CO78" s="359" t="str">
        <f>IF(AND('MAPA DE RIESGOS'!$AP167="Media",'MAPA DE RIESGOS'!$AR167="Catastrófico"),CONCATENATE("R",'MAPA DE RIESGOS'!$H167,"C",'MAPA DE RIESGOS'!$AF167),"")</f>
        <v/>
      </c>
      <c r="CP78" s="359" t="str">
        <f>IF(AND('MAPA DE RIESGOS'!$AP168="Media",'MAPA DE RIESGOS'!$AR168="Catastrófico"),CONCATENATE("R",'MAPA DE RIESGOS'!$H168,"C",'MAPA DE RIESGOS'!$AF168),"")</f>
        <v/>
      </c>
      <c r="CQ78" s="359" t="str">
        <f>IF(AND('MAPA DE RIESGOS'!$AP169="Media",'MAPA DE RIESGOS'!$AR169="Catastrófico"),CONCATENATE("R",'MAPA DE RIESGOS'!$H169,"C",'MAPA DE RIESGOS'!$AF169),"")</f>
        <v/>
      </c>
      <c r="CR78" s="359" t="str">
        <f>IF(AND('MAPA DE RIESGOS'!$AP170="Media",'MAPA DE RIESGOS'!$AR170="Catastrófico"),CONCATENATE("R",'MAPA DE RIESGOS'!$H170,"C",'MAPA DE RIESGOS'!$AF170),"")</f>
        <v/>
      </c>
      <c r="CS78" s="359" t="str">
        <f>IF(AND('MAPA DE RIESGOS'!$AP171="Media",'MAPA DE RIESGOS'!$AR171="Catastrófico"),CONCATENATE("R",'MAPA DE RIESGOS'!$H171,"C",'MAPA DE RIESGOS'!$AF171),"")</f>
        <v/>
      </c>
      <c r="CT78" s="359" t="str">
        <f>IF(AND('MAPA DE RIESGOS'!$AP172="Media",'MAPA DE RIESGOS'!$AR172="Catastrófico"),CONCATENATE("R",'MAPA DE RIESGOS'!$H172,"C",'MAPA DE RIESGOS'!$AF172),"")</f>
        <v/>
      </c>
      <c r="CU78" s="360" t="str">
        <f>IF(AND('MAPA DE RIESGOS'!$AP173="Media",'MAPA DE RIESGOS'!$AR173="Catastrófico"),CONCATENATE("R",'MAPA DE RIESGOS'!$H173,"C",'MAPA DE RIESGOS'!$AF173),"")</f>
        <v/>
      </c>
      <c r="CV78" s="67"/>
      <c r="CW78" s="756"/>
      <c r="CX78" s="757"/>
      <c r="CY78" s="757"/>
      <c r="CZ78" s="757"/>
      <c r="DA78" s="757"/>
      <c r="DB78" s="758"/>
    </row>
    <row r="79" spans="2:106" ht="32.5" customHeight="1">
      <c r="B79" s="770"/>
      <c r="C79" s="770"/>
      <c r="D79" s="771"/>
      <c r="E79" s="741"/>
      <c r="F79" s="742"/>
      <c r="G79" s="742"/>
      <c r="H79" s="742"/>
      <c r="I79" s="743"/>
      <c r="J79" s="369" t="str">
        <f>IF(AND('MAPA DE RIESGOS'!$AP174="Media",'MAPA DE RIESGOS'!$AR174="Leve"),CONCATENATE("R",'MAPA DE RIESGOS'!$H174,"C",'MAPA DE RIESGOS'!$AF174),"")</f>
        <v/>
      </c>
      <c r="K79" s="370" t="str">
        <f>IF(AND('MAPA DE RIESGOS'!$AP175="Media",'MAPA DE RIESGOS'!$AR175="Leve"),CONCATENATE("R",'MAPA DE RIESGOS'!$H175,"C",'MAPA DE RIESGOS'!$AF175),"")</f>
        <v/>
      </c>
      <c r="L79" s="370" t="str">
        <f>IF(AND('MAPA DE RIESGOS'!$AP176="Media",'MAPA DE RIESGOS'!$AR176="Leve"),CONCATENATE("R",'MAPA DE RIESGOS'!$H176,"C",'MAPA DE RIESGOS'!$AF176),"")</f>
        <v/>
      </c>
      <c r="M79" s="370" t="str">
        <f>IF(AND('MAPA DE RIESGOS'!$AP177="Media",'MAPA DE RIESGOS'!$AR177="Leve"),CONCATENATE("R",'MAPA DE RIESGOS'!$H177,"C",'MAPA DE RIESGOS'!$AF177),"")</f>
        <v/>
      </c>
      <c r="N79" s="370" t="str">
        <f>IF(AND('MAPA DE RIESGOS'!$AP178="Media",'MAPA DE RIESGOS'!$AR178="Leve"),CONCATENATE("R",'MAPA DE RIESGOS'!$H178,"C",'MAPA DE RIESGOS'!$AF178),"")</f>
        <v/>
      </c>
      <c r="O79" s="370" t="str">
        <f>IF(AND('MAPA DE RIESGOS'!$AP179="Media",'MAPA DE RIESGOS'!$AR179="Leve"),CONCATENATE("R",'MAPA DE RIESGOS'!$H179,"C",'MAPA DE RIESGOS'!$AF179),"")</f>
        <v/>
      </c>
      <c r="P79" s="370" t="str">
        <f>IF(AND('MAPA DE RIESGOS'!$AP180="Media",'MAPA DE RIESGOS'!$AR180="Leve"),CONCATENATE("R",'MAPA DE RIESGOS'!$H180,"C",'MAPA DE RIESGOS'!$AF180),"")</f>
        <v/>
      </c>
      <c r="Q79" s="370" t="str">
        <f>IF(AND('MAPA DE RIESGOS'!$AP181="Media",'MAPA DE RIESGOS'!$AR181="Leve"),CONCATENATE("R",'MAPA DE RIESGOS'!$H181,"C",'MAPA DE RIESGOS'!$AF181),"")</f>
        <v/>
      </c>
      <c r="R79" s="370" t="str">
        <f>IF(AND('MAPA DE RIESGOS'!$AP182="Media",'MAPA DE RIESGOS'!$AR182="Leve"),CONCATENATE("R",'MAPA DE RIESGOS'!$H182,"C",'MAPA DE RIESGOS'!$AF182),"")</f>
        <v/>
      </c>
      <c r="S79" s="370" t="str">
        <f>IF(AND('MAPA DE RIESGOS'!$AP183="Media",'MAPA DE RIESGOS'!$AR183="Leve"),CONCATENATE("R",'MAPA DE RIESGOS'!$H183,"C",'MAPA DE RIESGOS'!$AF183),"")</f>
        <v/>
      </c>
      <c r="T79" s="370" t="str">
        <f>IF(AND('MAPA DE RIESGOS'!$AP184="Media",'MAPA DE RIESGOS'!$AR184="Leve"),CONCATENATE("R",'MAPA DE RIESGOS'!$H184,"C",'MAPA DE RIESGOS'!$AF184),"")</f>
        <v/>
      </c>
      <c r="U79" s="370" t="str">
        <f>IF(AND('MAPA DE RIESGOS'!$AP185="Media",'MAPA DE RIESGOS'!$AR185="Leve"),CONCATENATE("R",'MAPA DE RIESGOS'!$H185,"C",'MAPA DE RIESGOS'!$AF185),"")</f>
        <v/>
      </c>
      <c r="V79" s="370" t="str">
        <f>IF(AND('MAPA DE RIESGOS'!$AP186="Media",'MAPA DE RIESGOS'!$AR186="Leve"),CONCATENATE("R",'MAPA DE RIESGOS'!$H186,"C",'MAPA DE RIESGOS'!$AF186),"")</f>
        <v/>
      </c>
      <c r="W79" s="370" t="str">
        <f>IF(AND('MAPA DE RIESGOS'!$AP187="Media",'MAPA DE RIESGOS'!$AR187="Leve"),CONCATENATE("R",'MAPA DE RIESGOS'!$H187,"C",'MAPA DE RIESGOS'!$AF187),"")</f>
        <v/>
      </c>
      <c r="X79" s="370" t="str">
        <f>IF(AND('MAPA DE RIESGOS'!$AP188="Media",'MAPA DE RIESGOS'!$AR188="Leve"),CONCATENATE("R",'MAPA DE RIESGOS'!$H188,"C",'MAPA DE RIESGOS'!$AF188),"")</f>
        <v/>
      </c>
      <c r="Y79" s="370" t="str">
        <f>IF(AND('MAPA DE RIESGOS'!$AP189="Media",'MAPA DE RIESGOS'!$AR189="Leve"),CONCATENATE("R",'MAPA DE RIESGOS'!$H189,"C",'MAPA DE RIESGOS'!$AF189),"")</f>
        <v/>
      </c>
      <c r="Z79" s="370" t="str">
        <f>IF(AND('MAPA DE RIESGOS'!$AP190="Media",'MAPA DE RIESGOS'!$AR190="Leve"),CONCATENATE("R",'MAPA DE RIESGOS'!$H190,"C",'MAPA DE RIESGOS'!$AF190),"")</f>
        <v/>
      </c>
      <c r="AA79" s="370" t="str">
        <f>IF(AND('MAPA DE RIESGOS'!$AP191="Media",'MAPA DE RIESGOS'!$AR191="Leve"),CONCATENATE("R",'MAPA DE RIESGOS'!$H191,"C",'MAPA DE RIESGOS'!$AF191),"")</f>
        <v/>
      </c>
      <c r="AB79" s="369" t="str">
        <f>IF(AND('MAPA DE RIESGOS'!$AP174="Media",'MAPA DE RIESGOS'!$AR174="Menor"),CONCATENATE("R",'MAPA DE RIESGOS'!$H174,"C",'MAPA DE RIESGOS'!$AF174),"")</f>
        <v/>
      </c>
      <c r="AC79" s="370" t="str">
        <f>IF(AND('MAPA DE RIESGOS'!$AP175="Media",'MAPA DE RIESGOS'!$AR175="Menor"),CONCATENATE("R",'MAPA DE RIESGOS'!$H175,"C",'MAPA DE RIESGOS'!$AF175),"")</f>
        <v/>
      </c>
      <c r="AD79" s="370" t="str">
        <f>IF(AND('MAPA DE RIESGOS'!$AP176="Media",'MAPA DE RIESGOS'!$AR176="Menor"),CONCATENATE("R",'MAPA DE RIESGOS'!$H176,"C",'MAPA DE RIESGOS'!$AF176),"")</f>
        <v/>
      </c>
      <c r="AE79" s="370" t="str">
        <f>IF(AND('MAPA DE RIESGOS'!$AP177="Media",'MAPA DE RIESGOS'!$AR177="Menor"),CONCATENATE("R",'MAPA DE RIESGOS'!$H177,"C",'MAPA DE RIESGOS'!$AF177),"")</f>
        <v/>
      </c>
      <c r="AF79" s="370" t="str">
        <f>IF(AND('MAPA DE RIESGOS'!$AP178="Media",'MAPA DE RIESGOS'!$AR178="Menor"),CONCATENATE("R",'MAPA DE RIESGOS'!$H178,"C",'MAPA DE RIESGOS'!$AF178),"")</f>
        <v/>
      </c>
      <c r="AG79" s="370" t="str">
        <f>IF(AND('MAPA DE RIESGOS'!$AP179="Media",'MAPA DE RIESGOS'!$AR179="Menor"),CONCATENATE("R",'MAPA DE RIESGOS'!$H179,"C",'MAPA DE RIESGOS'!$AF179),"")</f>
        <v/>
      </c>
      <c r="AH79" s="370" t="str">
        <f>IF(AND('MAPA DE RIESGOS'!$AP180="Media",'MAPA DE RIESGOS'!$AR180="Menor"),CONCATENATE("R",'MAPA DE RIESGOS'!$H180,"C",'MAPA DE RIESGOS'!$AF180),"")</f>
        <v/>
      </c>
      <c r="AI79" s="370" t="str">
        <f>IF(AND('MAPA DE RIESGOS'!$AP181="Media",'MAPA DE RIESGOS'!$AR181="Menor"),CONCATENATE("R",'MAPA DE RIESGOS'!$H181,"C",'MAPA DE RIESGOS'!$AF181),"")</f>
        <v/>
      </c>
      <c r="AJ79" s="370" t="str">
        <f>IF(AND('MAPA DE RIESGOS'!$AP182="Media",'MAPA DE RIESGOS'!$AR182="Menor"),CONCATENATE("R",'MAPA DE RIESGOS'!$H182,"C",'MAPA DE RIESGOS'!$AF182),"")</f>
        <v/>
      </c>
      <c r="AK79" s="370" t="str">
        <f>IF(AND('MAPA DE RIESGOS'!$AP183="Media",'MAPA DE RIESGOS'!$AR183="Menor"),CONCATENATE("R",'MAPA DE RIESGOS'!$H183,"C",'MAPA DE RIESGOS'!$AF183),"")</f>
        <v/>
      </c>
      <c r="AL79" s="370" t="str">
        <f>IF(AND('MAPA DE RIESGOS'!$AP184="Media",'MAPA DE RIESGOS'!$AR184="Menor"),CONCATENATE("R",'MAPA DE RIESGOS'!$H184,"C",'MAPA DE RIESGOS'!$AF184),"")</f>
        <v/>
      </c>
      <c r="AM79" s="370" t="str">
        <f>IF(AND('MAPA DE RIESGOS'!$AP185="Media",'MAPA DE RIESGOS'!$AR185="Menor"),CONCATENATE("R",'MAPA DE RIESGOS'!$H185,"C",'MAPA DE RIESGOS'!$AF185),"")</f>
        <v/>
      </c>
      <c r="AN79" s="370" t="str">
        <f>IF(AND('MAPA DE RIESGOS'!$AP186="Media",'MAPA DE RIESGOS'!$AR186="Menor"),CONCATENATE("R",'MAPA DE RIESGOS'!$H186,"C",'MAPA DE RIESGOS'!$AF186),"")</f>
        <v/>
      </c>
      <c r="AO79" s="370" t="str">
        <f>IF(AND('MAPA DE RIESGOS'!$AP187="Media",'MAPA DE RIESGOS'!$AR187="Menor"),CONCATENATE("R",'MAPA DE RIESGOS'!$H187,"C",'MAPA DE RIESGOS'!$AF187),"")</f>
        <v/>
      </c>
      <c r="AP79" s="370" t="str">
        <f>IF(AND('MAPA DE RIESGOS'!$AP188="Media",'MAPA DE RIESGOS'!$AR188="Menor"),CONCATENATE("R",'MAPA DE RIESGOS'!$H188,"C",'MAPA DE RIESGOS'!$AF188),"")</f>
        <v/>
      </c>
      <c r="AQ79" s="370" t="str">
        <f>IF(AND('MAPA DE RIESGOS'!$AP189="Media",'MAPA DE RIESGOS'!$AR189="Menor"),CONCATENATE("R",'MAPA DE RIESGOS'!$H189,"C",'MAPA DE RIESGOS'!$AF189),"")</f>
        <v/>
      </c>
      <c r="AR79" s="370" t="str">
        <f>IF(AND('MAPA DE RIESGOS'!$AP190="Media",'MAPA DE RIESGOS'!$AR190="Menor"),CONCATENATE("R",'MAPA DE RIESGOS'!$H190,"C",'MAPA DE RIESGOS'!$AF190),"")</f>
        <v/>
      </c>
      <c r="AS79" s="370" t="str">
        <f>IF(AND('MAPA DE RIESGOS'!$AP191="Media",'MAPA DE RIESGOS'!$AR191="Menor"),CONCATENATE("R",'MAPA DE RIESGOS'!$H191,"C",'MAPA DE RIESGOS'!$AF191),"")</f>
        <v/>
      </c>
      <c r="AT79" s="369" t="str">
        <f>IF(AND('MAPA DE RIESGOS'!$AP174="Media",'MAPA DE RIESGOS'!$AR174="Moderado"),CONCATENATE("R",'MAPA DE RIESGOS'!$H174,"C",'MAPA DE RIESGOS'!$AF174),"")</f>
        <v/>
      </c>
      <c r="AU79" s="370" t="str">
        <f>IF(AND('MAPA DE RIESGOS'!$AP175="Media",'MAPA DE RIESGOS'!$AR175="Moderado"),CONCATENATE("R",'MAPA DE RIESGOS'!$H175,"C",'MAPA DE RIESGOS'!$AF175),"")</f>
        <v/>
      </c>
      <c r="AV79" s="370" t="str">
        <f>IF(AND('MAPA DE RIESGOS'!$AP176="Media",'MAPA DE RIESGOS'!$AR176="Moderado"),CONCATENATE("R",'MAPA DE RIESGOS'!$H176,"C",'MAPA DE RIESGOS'!$AF176),"")</f>
        <v/>
      </c>
      <c r="AW79" s="370" t="str">
        <f>IF(AND('MAPA DE RIESGOS'!$AP177="Media",'MAPA DE RIESGOS'!$AR177="Moderado"),CONCATENATE("R",'MAPA DE RIESGOS'!$H177,"C",'MAPA DE RIESGOS'!$AF177),"")</f>
        <v/>
      </c>
      <c r="AX79" s="370" t="str">
        <f>IF(AND('MAPA DE RIESGOS'!$AP178="Media",'MAPA DE RIESGOS'!$AR178="Moderado"),CONCATENATE("R",'MAPA DE RIESGOS'!$H178,"C",'MAPA DE RIESGOS'!$AF178),"")</f>
        <v/>
      </c>
      <c r="AY79" s="370" t="str">
        <f>IF(AND('MAPA DE RIESGOS'!$AP179="Media",'MAPA DE RIESGOS'!$AR179="Moderado"),CONCATENATE("R",'MAPA DE RIESGOS'!$H179,"C",'MAPA DE RIESGOS'!$AF179),"")</f>
        <v/>
      </c>
      <c r="AZ79" s="370" t="str">
        <f>IF(AND('MAPA DE RIESGOS'!$AP180="Media",'MAPA DE RIESGOS'!$AR180="Moderado"),CONCATENATE("R",'MAPA DE RIESGOS'!$H180,"C",'MAPA DE RIESGOS'!$AF180),"")</f>
        <v/>
      </c>
      <c r="BA79" s="370" t="str">
        <f>IF(AND('MAPA DE RIESGOS'!$AP181="Media",'MAPA DE RIESGOS'!$AR181="Moderado"),CONCATENATE("R",'MAPA DE RIESGOS'!$H181,"C",'MAPA DE RIESGOS'!$AF181),"")</f>
        <v/>
      </c>
      <c r="BB79" s="370" t="str">
        <f>IF(AND('MAPA DE RIESGOS'!$AP182="Media",'MAPA DE RIESGOS'!$AR182="Moderado"),CONCATENATE("R",'MAPA DE RIESGOS'!$H182,"C",'MAPA DE RIESGOS'!$AF182),"")</f>
        <v/>
      </c>
      <c r="BC79" s="370" t="str">
        <f>IF(AND('MAPA DE RIESGOS'!$AP183="Media",'MAPA DE RIESGOS'!$AR183="Moderado"),CONCATENATE("R",'MAPA DE RIESGOS'!$H183,"C",'MAPA DE RIESGOS'!$AF183),"")</f>
        <v/>
      </c>
      <c r="BD79" s="370" t="str">
        <f>IF(AND('MAPA DE RIESGOS'!$AP184="Media",'MAPA DE RIESGOS'!$AR184="Moderado"),CONCATENATE("R",'MAPA DE RIESGOS'!$H184,"C",'MAPA DE RIESGOS'!$AF184),"")</f>
        <v/>
      </c>
      <c r="BE79" s="370" t="str">
        <f>IF(AND('MAPA DE RIESGOS'!$AP185="Media",'MAPA DE RIESGOS'!$AR185="Moderado"),CONCATENATE("R",'MAPA DE RIESGOS'!$H185,"C",'MAPA DE RIESGOS'!$AF185),"")</f>
        <v/>
      </c>
      <c r="BF79" s="370" t="str">
        <f>IF(AND('MAPA DE RIESGOS'!$AP186="Media",'MAPA DE RIESGOS'!$AR186="Moderado"),CONCATENATE("R",'MAPA DE RIESGOS'!$H186,"C",'MAPA DE RIESGOS'!$AF186),"")</f>
        <v/>
      </c>
      <c r="BG79" s="370" t="str">
        <f>IF(AND('MAPA DE RIESGOS'!$AP187="Media",'MAPA DE RIESGOS'!$AR187="Moderado"),CONCATENATE("R",'MAPA DE RIESGOS'!$H187,"C",'MAPA DE RIESGOS'!$AF187),"")</f>
        <v/>
      </c>
      <c r="BH79" s="370" t="str">
        <f>IF(AND('MAPA DE RIESGOS'!$AP188="Media",'MAPA DE RIESGOS'!$AR188="Moderado"),CONCATENATE("R",'MAPA DE RIESGOS'!$H188,"C",'MAPA DE RIESGOS'!$AF188),"")</f>
        <v/>
      </c>
      <c r="BI79" s="370" t="str">
        <f>IF(AND('MAPA DE RIESGOS'!$AP189="Media",'MAPA DE RIESGOS'!$AR189="Moderado"),CONCATENATE("R",'MAPA DE RIESGOS'!$H189,"C",'MAPA DE RIESGOS'!$AF189),"")</f>
        <v/>
      </c>
      <c r="BJ79" s="370" t="str">
        <f>IF(AND('MAPA DE RIESGOS'!$AP190="Media",'MAPA DE RIESGOS'!$AR190="Moderado"),CONCATENATE("R",'MAPA DE RIESGOS'!$H190,"C",'MAPA DE RIESGOS'!$AF190),"")</f>
        <v/>
      </c>
      <c r="BK79" s="371" t="str">
        <f>IF(AND('MAPA DE RIESGOS'!$AP191="Media",'MAPA DE RIESGOS'!$AR191="Moderado"),CONCATENATE("R",'MAPA DE RIESGOS'!$H191,"C",'MAPA DE RIESGOS'!$AF191),"")</f>
        <v/>
      </c>
      <c r="BL79" s="357" t="str">
        <f>IF(AND('MAPA DE RIESGOS'!$AP174="Media",'MAPA DE RIESGOS'!$AR174="Mayor"),CONCATENATE("R",'MAPA DE RIESGOS'!$H174,"C",'MAPA DE RIESGOS'!$AF174),"")</f>
        <v/>
      </c>
      <c r="BM79" s="357" t="str">
        <f>IF(AND('MAPA DE RIESGOS'!$AP175="Media",'MAPA DE RIESGOS'!$AR175="Mayor"),CONCATENATE("R",'MAPA DE RIESGOS'!$H175,"C",'MAPA DE RIESGOS'!$AF175),"")</f>
        <v/>
      </c>
      <c r="BN79" s="357" t="str">
        <f>IF(AND('MAPA DE RIESGOS'!$AP176="Media",'MAPA DE RIESGOS'!$AR176="Mayor"),CONCATENATE("R",'MAPA DE RIESGOS'!$H176,"C",'MAPA DE RIESGOS'!$AF176),"")</f>
        <v/>
      </c>
      <c r="BO79" s="357" t="str">
        <f>IF(AND('MAPA DE RIESGOS'!$AP177="Media",'MAPA DE RIESGOS'!$AR177="Mayor"),CONCATENATE("R",'MAPA DE RIESGOS'!$H177,"C",'MAPA DE RIESGOS'!$AF177),"")</f>
        <v/>
      </c>
      <c r="BP79" s="357" t="str">
        <f>IF(AND('MAPA DE RIESGOS'!$AP178="Media",'MAPA DE RIESGOS'!$AR178="Mayor"),CONCATENATE("R",'MAPA DE RIESGOS'!$H178,"C",'MAPA DE RIESGOS'!$AF178),"")</f>
        <v/>
      </c>
      <c r="BQ79" s="357" t="str">
        <f>IF(AND('MAPA DE RIESGOS'!$AP179="Media",'MAPA DE RIESGOS'!$AR179="Mayor"),CONCATENATE("R",'MAPA DE RIESGOS'!$H179,"C",'MAPA DE RIESGOS'!$AF179),"")</f>
        <v/>
      </c>
      <c r="BR79" s="357" t="str">
        <f>IF(AND('MAPA DE RIESGOS'!$AP180="Media",'MAPA DE RIESGOS'!$AR180="Mayor"),CONCATENATE("R",'MAPA DE RIESGOS'!$H180,"C",'MAPA DE RIESGOS'!$AF180),"")</f>
        <v/>
      </c>
      <c r="BS79" s="357" t="str">
        <f>IF(AND('MAPA DE RIESGOS'!$AP181="Media",'MAPA DE RIESGOS'!$AR181="Mayor"),CONCATENATE("R",'MAPA DE RIESGOS'!$H181,"C",'MAPA DE RIESGOS'!$AF181),"")</f>
        <v/>
      </c>
      <c r="BT79" s="357" t="str">
        <f>IF(AND('MAPA DE RIESGOS'!$AP182="Media",'MAPA DE RIESGOS'!$AR182="Mayor"),CONCATENATE("R",'MAPA DE RIESGOS'!$H182,"C",'MAPA DE RIESGOS'!$AF182),"")</f>
        <v/>
      </c>
      <c r="BU79" s="357" t="str">
        <f>IF(AND('MAPA DE RIESGOS'!$AP183="Media",'MAPA DE RIESGOS'!$AR183="Mayor"),CONCATENATE("R",'MAPA DE RIESGOS'!$H183,"C",'MAPA DE RIESGOS'!$AF183),"")</f>
        <v/>
      </c>
      <c r="BV79" s="357" t="str">
        <f>IF(AND('MAPA DE RIESGOS'!$AP184="Media",'MAPA DE RIESGOS'!$AR184="Mayor"),CONCATENATE("R",'MAPA DE RIESGOS'!$H184,"C",'MAPA DE RIESGOS'!$AF184),"")</f>
        <v/>
      </c>
      <c r="BW79" s="357" t="str">
        <f>IF(AND('MAPA DE RIESGOS'!$AP185="Media",'MAPA DE RIESGOS'!$AR185="Mayor"),CONCATENATE("R",'MAPA DE RIESGOS'!$H185,"C",'MAPA DE RIESGOS'!$AF185),"")</f>
        <v/>
      </c>
      <c r="BX79" s="357" t="str">
        <f>IF(AND('MAPA DE RIESGOS'!$AP186="Media",'MAPA DE RIESGOS'!$AR186="Mayor"),CONCATENATE("R",'MAPA DE RIESGOS'!$H186,"C",'MAPA DE RIESGOS'!$AF186),"")</f>
        <v/>
      </c>
      <c r="BY79" s="357" t="str">
        <f>IF(AND('MAPA DE RIESGOS'!$AP187="Media",'MAPA DE RIESGOS'!$AR187="Mayor"),CONCATENATE("R",'MAPA DE RIESGOS'!$H187,"C",'MAPA DE RIESGOS'!$AF187),"")</f>
        <v/>
      </c>
      <c r="BZ79" s="357" t="str">
        <f>IF(AND('MAPA DE RIESGOS'!$AP188="Media",'MAPA DE RIESGOS'!$AR188="Mayor"),CONCATENATE("R",'MAPA DE RIESGOS'!$H188,"C",'MAPA DE RIESGOS'!$AF188),"")</f>
        <v/>
      </c>
      <c r="CA79" s="357" t="str">
        <f>IF(AND('MAPA DE RIESGOS'!$AP189="Media",'MAPA DE RIESGOS'!$AR189="Mayor"),CONCATENATE("R",'MAPA DE RIESGOS'!$H189,"C",'MAPA DE RIESGOS'!$AF189),"")</f>
        <v/>
      </c>
      <c r="CB79" s="357" t="str">
        <f>IF(AND('MAPA DE RIESGOS'!$AP190="Media",'MAPA DE RIESGOS'!$AR190="Mayor"),CONCATENATE("R",'MAPA DE RIESGOS'!$H190,"C",'MAPA DE RIESGOS'!$AF190),"")</f>
        <v/>
      </c>
      <c r="CC79" s="358" t="str">
        <f>IF(AND('MAPA DE RIESGOS'!$AP191="Media",'MAPA DE RIESGOS'!$AR191="Mayor"),CONCATENATE("R",'MAPA DE RIESGOS'!$H191,"C",'MAPA DE RIESGOS'!$AF191),"")</f>
        <v/>
      </c>
      <c r="CD79" s="359" t="str">
        <f>IF(AND('MAPA DE RIESGOS'!$AP174="Media",'MAPA DE RIESGOS'!$AR174="Catastrófico"),CONCATENATE("R",'MAPA DE RIESGOS'!$H174,"C",'MAPA DE RIESGOS'!$AF174),"")</f>
        <v/>
      </c>
      <c r="CE79" s="359" t="str">
        <f>IF(AND('MAPA DE RIESGOS'!$AP175="Media",'MAPA DE RIESGOS'!$AR175="Catastrófico"),CONCATENATE("R",'MAPA DE RIESGOS'!$H175,"C",'MAPA DE RIESGOS'!$AF175),"")</f>
        <v/>
      </c>
      <c r="CF79" s="359" t="str">
        <f>IF(AND('MAPA DE RIESGOS'!$AP176="Media",'MAPA DE RIESGOS'!$AR176="Catastrófico"),CONCATENATE("R",'MAPA DE RIESGOS'!$H176,"C",'MAPA DE RIESGOS'!$AF176),"")</f>
        <v/>
      </c>
      <c r="CG79" s="359" t="str">
        <f>IF(AND('MAPA DE RIESGOS'!$AP177="Media",'MAPA DE RIESGOS'!$AR177="Catastrófico"),CONCATENATE("R",'MAPA DE RIESGOS'!$H177,"C",'MAPA DE RIESGOS'!$AF177),"")</f>
        <v/>
      </c>
      <c r="CH79" s="359" t="str">
        <f>IF(AND('MAPA DE RIESGOS'!$AP178="Media",'MAPA DE RIESGOS'!$AR178="Catastrófico"),CONCATENATE("R",'MAPA DE RIESGOS'!$H178,"C",'MAPA DE RIESGOS'!$AF178),"")</f>
        <v/>
      </c>
      <c r="CI79" s="359" t="str">
        <f>IF(AND('MAPA DE RIESGOS'!$AP179="Media",'MAPA DE RIESGOS'!$AR179="Catastrófico"),CONCATENATE("R",'MAPA DE RIESGOS'!$H179,"C",'MAPA DE RIESGOS'!$AF179),"")</f>
        <v/>
      </c>
      <c r="CJ79" s="359" t="str">
        <f>IF(AND('MAPA DE RIESGOS'!$AP180="Media",'MAPA DE RIESGOS'!$AR180="Catastrófico"),CONCATENATE("R",'MAPA DE RIESGOS'!$H180,"C",'MAPA DE RIESGOS'!$AF180),"")</f>
        <v/>
      </c>
      <c r="CK79" s="359" t="str">
        <f>IF(AND('MAPA DE RIESGOS'!$AP181="Media",'MAPA DE RIESGOS'!$AR181="Catastrófico"),CONCATENATE("R",'MAPA DE RIESGOS'!$H181,"C",'MAPA DE RIESGOS'!$AF181),"")</f>
        <v/>
      </c>
      <c r="CL79" s="359" t="str">
        <f>IF(AND('MAPA DE RIESGOS'!$AP182="Media",'MAPA DE RIESGOS'!$AR182="Catastrófico"),CONCATENATE("R",'MAPA DE RIESGOS'!$H182,"C",'MAPA DE RIESGOS'!$AF182),"")</f>
        <v/>
      </c>
      <c r="CM79" s="359" t="str">
        <f>IF(AND('MAPA DE RIESGOS'!$AP183="Media",'MAPA DE RIESGOS'!$AR183="Catastrófico"),CONCATENATE("R",'MAPA DE RIESGOS'!$H183,"C",'MAPA DE RIESGOS'!$AF183),"")</f>
        <v/>
      </c>
      <c r="CN79" s="359" t="str">
        <f>IF(AND('MAPA DE RIESGOS'!$AP184="Media",'MAPA DE RIESGOS'!$AR184="Catastrófico"),CONCATENATE("R",'MAPA DE RIESGOS'!$H184,"C",'MAPA DE RIESGOS'!$AF184),"")</f>
        <v/>
      </c>
      <c r="CO79" s="359" t="str">
        <f>IF(AND('MAPA DE RIESGOS'!$AP185="Media",'MAPA DE RIESGOS'!$AR185="Catastrófico"),CONCATENATE("R",'MAPA DE RIESGOS'!$H185,"C",'MAPA DE RIESGOS'!$AF185),"")</f>
        <v/>
      </c>
      <c r="CP79" s="359" t="str">
        <f>IF(AND('MAPA DE RIESGOS'!$AP186="Media",'MAPA DE RIESGOS'!$AR186="Catastrófico"),CONCATENATE("R",'MAPA DE RIESGOS'!$H186,"C",'MAPA DE RIESGOS'!$AF186),"")</f>
        <v/>
      </c>
      <c r="CQ79" s="359" t="str">
        <f>IF(AND('MAPA DE RIESGOS'!$AP187="Media",'MAPA DE RIESGOS'!$AR187="Catastrófico"),CONCATENATE("R",'MAPA DE RIESGOS'!$H187,"C",'MAPA DE RIESGOS'!$AF187),"")</f>
        <v/>
      </c>
      <c r="CR79" s="359" t="str">
        <f>IF(AND('MAPA DE RIESGOS'!$AP188="Media",'MAPA DE RIESGOS'!$AR188="Catastrófico"),CONCATENATE("R",'MAPA DE RIESGOS'!$H188,"C",'MAPA DE RIESGOS'!$AF188),"")</f>
        <v/>
      </c>
      <c r="CS79" s="359" t="str">
        <f>IF(AND('MAPA DE RIESGOS'!$AP189="Media",'MAPA DE RIESGOS'!$AR189="Catastrófico"),CONCATENATE("R",'MAPA DE RIESGOS'!$H189,"C",'MAPA DE RIESGOS'!$AF189),"")</f>
        <v/>
      </c>
      <c r="CT79" s="359" t="str">
        <f>IF(AND('MAPA DE RIESGOS'!$AP190="Media",'MAPA DE RIESGOS'!$AR190="Catastrófico"),CONCATENATE("R",'MAPA DE RIESGOS'!$H190,"C",'MAPA DE RIESGOS'!$AF190),"")</f>
        <v/>
      </c>
      <c r="CU79" s="360" t="str">
        <f>IF(AND('MAPA DE RIESGOS'!$AP191="Media",'MAPA DE RIESGOS'!$AR191="Catastrófico"),CONCATENATE("R",'MAPA DE RIESGOS'!$H191,"C",'MAPA DE RIESGOS'!$AF191),"")</f>
        <v/>
      </c>
      <c r="CV79" s="67"/>
      <c r="CW79" s="756"/>
      <c r="CX79" s="757"/>
      <c r="CY79" s="757"/>
      <c r="CZ79" s="757"/>
      <c r="DA79" s="757"/>
      <c r="DB79" s="758"/>
    </row>
    <row r="80" spans="2:106" ht="32.5" customHeight="1">
      <c r="B80" s="770"/>
      <c r="C80" s="770"/>
      <c r="D80" s="771"/>
      <c r="E80" s="741"/>
      <c r="F80" s="742"/>
      <c r="G80" s="742"/>
      <c r="H80" s="742"/>
      <c r="I80" s="743"/>
      <c r="J80" s="369" t="str">
        <f>IF(AND('MAPA DE RIESGOS'!$AP192="Media",'MAPA DE RIESGOS'!$AR192="Leve"),CONCATENATE("R",'MAPA DE RIESGOS'!$H192,"C",'MAPA DE RIESGOS'!$AF192),"")</f>
        <v/>
      </c>
      <c r="K80" s="370" t="str">
        <f>IF(AND('MAPA DE RIESGOS'!$AP193="Media",'MAPA DE RIESGOS'!$AR193="Leve"),CONCATENATE("R",'MAPA DE RIESGOS'!$H193,"C",'MAPA DE RIESGOS'!$AF193),"")</f>
        <v/>
      </c>
      <c r="L80" s="370" t="str">
        <f>IF(AND('MAPA DE RIESGOS'!$AP194="Media",'MAPA DE RIESGOS'!$AR194="Leve"),CONCATENATE("R",'MAPA DE RIESGOS'!$H194,"C",'MAPA DE RIESGOS'!$AF194),"")</f>
        <v/>
      </c>
      <c r="M80" s="370" t="str">
        <f>IF(AND('MAPA DE RIESGOS'!$AP195="Media",'MAPA DE RIESGOS'!$AR195="Leve"),CONCATENATE("R",'MAPA DE RIESGOS'!$H195,"C",'MAPA DE RIESGOS'!$AF195),"")</f>
        <v/>
      </c>
      <c r="N80" s="370" t="str">
        <f>IF(AND('MAPA DE RIESGOS'!$AP196="Media",'MAPA DE RIESGOS'!$AR196="Leve"),CONCATENATE("R",'MAPA DE RIESGOS'!$H196,"C",'MAPA DE RIESGOS'!$AF196),"")</f>
        <v/>
      </c>
      <c r="O80" s="370" t="str">
        <f>IF(AND('MAPA DE RIESGOS'!$AP197="Media",'MAPA DE RIESGOS'!$AR197="Leve"),CONCATENATE("R",'MAPA DE RIESGOS'!$H197,"C",'MAPA DE RIESGOS'!$AF197),"")</f>
        <v/>
      </c>
      <c r="P80" s="370" t="str">
        <f>IF(AND('MAPA DE RIESGOS'!$AP198="Media",'MAPA DE RIESGOS'!$AR198="Leve"),CONCATENATE("R",'MAPA DE RIESGOS'!$H198,"C",'MAPA DE RIESGOS'!$AF198),"")</f>
        <v/>
      </c>
      <c r="Q80" s="370" t="str">
        <f>IF(AND('MAPA DE RIESGOS'!$AP199="Media",'MAPA DE RIESGOS'!$AR199="Leve"),CONCATENATE("R",'MAPA DE RIESGOS'!$H199,"C",'MAPA DE RIESGOS'!$AF199),"")</f>
        <v/>
      </c>
      <c r="R80" s="370" t="str">
        <f>IF(AND('MAPA DE RIESGOS'!$AP200="Media",'MAPA DE RIESGOS'!$AR200="Leve"),CONCATENATE("R",'MAPA DE RIESGOS'!$H200,"C",'MAPA DE RIESGOS'!$AF200),"")</f>
        <v/>
      </c>
      <c r="S80" s="370" t="str">
        <f>IF(AND('MAPA DE RIESGOS'!$AP201="Media",'MAPA DE RIESGOS'!$AR201="Leve"),CONCATENATE("R",'MAPA DE RIESGOS'!$H201,"C",'MAPA DE RIESGOS'!$AF201),"")</f>
        <v/>
      </c>
      <c r="T80" s="370" t="str">
        <f>IF(AND('MAPA DE RIESGOS'!$AP202="Media",'MAPA DE RIESGOS'!$AR202="Leve"),CONCATENATE("R",'MAPA DE RIESGOS'!$H202,"C",'MAPA DE RIESGOS'!$AF202),"")</f>
        <v/>
      </c>
      <c r="U80" s="370" t="str">
        <f>IF(AND('MAPA DE RIESGOS'!$AP203="Media",'MAPA DE RIESGOS'!$AR203="Leve"),CONCATENATE("R",'MAPA DE RIESGOS'!$H203,"C",'MAPA DE RIESGOS'!$AF203),"")</f>
        <v/>
      </c>
      <c r="V80" s="370" t="str">
        <f>IF(AND('MAPA DE RIESGOS'!$AP204="Media",'MAPA DE RIESGOS'!$AR204="Leve"),CONCATENATE("R",'MAPA DE RIESGOS'!$H204,"C",'MAPA DE RIESGOS'!$AF204),"")</f>
        <v/>
      </c>
      <c r="W80" s="370" t="str">
        <f>IF(AND('MAPA DE RIESGOS'!$AP205="Media",'MAPA DE RIESGOS'!$AR205="Leve"),CONCATENATE("R",'MAPA DE RIESGOS'!$H205,"C",'MAPA DE RIESGOS'!$AF205),"")</f>
        <v/>
      </c>
      <c r="X80" s="370" t="str">
        <f>IF(AND('MAPA DE RIESGOS'!$AP206="Media",'MAPA DE RIESGOS'!$AR206="Leve"),CONCATENATE("R",'MAPA DE RIESGOS'!$H206,"C",'MAPA DE RIESGOS'!$AF206),"")</f>
        <v/>
      </c>
      <c r="Y80" s="370" t="str">
        <f>IF(AND('MAPA DE RIESGOS'!$AP207="Media",'MAPA DE RIESGOS'!$AR207="Leve"),CONCATENATE("R",'MAPA DE RIESGOS'!$H207,"C",'MAPA DE RIESGOS'!$AF207),"")</f>
        <v/>
      </c>
      <c r="Z80" s="370" t="str">
        <f>IF(AND('MAPA DE RIESGOS'!$AP208="Media",'MAPA DE RIESGOS'!$AR208="Leve"),CONCATENATE("R",'MAPA DE RIESGOS'!$H208,"C",'MAPA DE RIESGOS'!$AF208),"")</f>
        <v/>
      </c>
      <c r="AA80" s="370" t="str">
        <f>IF(AND('MAPA DE RIESGOS'!$AP209="Media",'MAPA DE RIESGOS'!$AR209="Leve"),CONCATENATE("R",'MAPA DE RIESGOS'!$H209,"C",'MAPA DE RIESGOS'!$AF209),"")</f>
        <v/>
      </c>
      <c r="AB80" s="369" t="str">
        <f>IF(AND('MAPA DE RIESGOS'!$AP192="Media",'MAPA DE RIESGOS'!$AR192="Menor"),CONCATENATE("R",'MAPA DE RIESGOS'!$H192,"C",'MAPA DE RIESGOS'!$AF192),"")</f>
        <v/>
      </c>
      <c r="AC80" s="370" t="str">
        <f>IF(AND('MAPA DE RIESGOS'!$AP193="Media",'MAPA DE RIESGOS'!$AR193="Menor"),CONCATENATE("R",'MAPA DE RIESGOS'!$H193,"C",'MAPA DE RIESGOS'!$AF193),"")</f>
        <v/>
      </c>
      <c r="AD80" s="370" t="str">
        <f>IF(AND('MAPA DE RIESGOS'!$AP194="Media",'MAPA DE RIESGOS'!$AR194="Menor"),CONCATENATE("R",'MAPA DE RIESGOS'!$H194,"C",'MAPA DE RIESGOS'!$AF194),"")</f>
        <v/>
      </c>
      <c r="AE80" s="370" t="str">
        <f>IF(AND('MAPA DE RIESGOS'!$AP195="Media",'MAPA DE RIESGOS'!$AR195="Menor"),CONCATENATE("R",'MAPA DE RIESGOS'!$H195,"C",'MAPA DE RIESGOS'!$AF195),"")</f>
        <v/>
      </c>
      <c r="AF80" s="370" t="str">
        <f>IF(AND('MAPA DE RIESGOS'!$AP196="Media",'MAPA DE RIESGOS'!$AR196="Menor"),CONCATENATE("R",'MAPA DE RIESGOS'!$H196,"C",'MAPA DE RIESGOS'!$AF196),"")</f>
        <v/>
      </c>
      <c r="AG80" s="370" t="str">
        <f>IF(AND('MAPA DE RIESGOS'!$AP197="Media",'MAPA DE RIESGOS'!$AR197="Menor"),CONCATENATE("R",'MAPA DE RIESGOS'!$H197,"C",'MAPA DE RIESGOS'!$AF197),"")</f>
        <v/>
      </c>
      <c r="AH80" s="370" t="str">
        <f>IF(AND('MAPA DE RIESGOS'!$AP198="Media",'MAPA DE RIESGOS'!$AR198="Menor"),CONCATENATE("R",'MAPA DE RIESGOS'!$H198,"C",'MAPA DE RIESGOS'!$AF198),"")</f>
        <v/>
      </c>
      <c r="AI80" s="370" t="str">
        <f>IF(AND('MAPA DE RIESGOS'!$AP199="Media",'MAPA DE RIESGOS'!$AR199="Menor"),CONCATENATE("R",'MAPA DE RIESGOS'!$H199,"C",'MAPA DE RIESGOS'!$AF199),"")</f>
        <v/>
      </c>
      <c r="AJ80" s="370" t="str">
        <f>IF(AND('MAPA DE RIESGOS'!$AP200="Media",'MAPA DE RIESGOS'!$AR200="Menor"),CONCATENATE("R",'MAPA DE RIESGOS'!$H200,"C",'MAPA DE RIESGOS'!$AF200),"")</f>
        <v/>
      </c>
      <c r="AK80" s="370" t="str">
        <f>IF(AND('MAPA DE RIESGOS'!$AP201="Media",'MAPA DE RIESGOS'!$AR201="Menor"),CONCATENATE("R",'MAPA DE RIESGOS'!$H201,"C",'MAPA DE RIESGOS'!$AF201),"")</f>
        <v/>
      </c>
      <c r="AL80" s="370" t="str">
        <f>IF(AND('MAPA DE RIESGOS'!$AP202="Media",'MAPA DE RIESGOS'!$AR202="Menor"),CONCATENATE("R",'MAPA DE RIESGOS'!$H202,"C",'MAPA DE RIESGOS'!$AF202),"")</f>
        <v/>
      </c>
      <c r="AM80" s="370" t="str">
        <f>IF(AND('MAPA DE RIESGOS'!$AP203="Media",'MAPA DE RIESGOS'!$AR203="Menor"),CONCATENATE("R",'MAPA DE RIESGOS'!$H203,"C",'MAPA DE RIESGOS'!$AF203),"")</f>
        <v/>
      </c>
      <c r="AN80" s="370" t="str">
        <f>IF(AND('MAPA DE RIESGOS'!$AP204="Media",'MAPA DE RIESGOS'!$AR204="Menor"),CONCATENATE("R",'MAPA DE RIESGOS'!$H204,"C",'MAPA DE RIESGOS'!$AF204),"")</f>
        <v/>
      </c>
      <c r="AO80" s="370" t="str">
        <f>IF(AND('MAPA DE RIESGOS'!$AP205="Media",'MAPA DE RIESGOS'!$AR205="Menor"),CONCATENATE("R",'MAPA DE RIESGOS'!$H205,"C",'MAPA DE RIESGOS'!$AF205),"")</f>
        <v/>
      </c>
      <c r="AP80" s="370" t="str">
        <f>IF(AND('MAPA DE RIESGOS'!$AP206="Media",'MAPA DE RIESGOS'!$AR206="Menor"),CONCATENATE("R",'MAPA DE RIESGOS'!$H206,"C",'MAPA DE RIESGOS'!$AF206),"")</f>
        <v/>
      </c>
      <c r="AQ80" s="370" t="str">
        <f>IF(AND('MAPA DE RIESGOS'!$AP207="Media",'MAPA DE RIESGOS'!$AR207="Menor"),CONCATENATE("R",'MAPA DE RIESGOS'!$H207,"C",'MAPA DE RIESGOS'!$AF207),"")</f>
        <v/>
      </c>
      <c r="AR80" s="370" t="str">
        <f>IF(AND('MAPA DE RIESGOS'!$AP208="Media",'MAPA DE RIESGOS'!$AR208="Menor"),CONCATENATE("R",'MAPA DE RIESGOS'!$H208,"C",'MAPA DE RIESGOS'!$AF208),"")</f>
        <v/>
      </c>
      <c r="AS80" s="370" t="str">
        <f>IF(AND('MAPA DE RIESGOS'!$AP209="Media",'MAPA DE RIESGOS'!$AR209="Menor"),CONCATENATE("R",'MAPA DE RIESGOS'!$H209,"C",'MAPA DE RIESGOS'!$AF209),"")</f>
        <v/>
      </c>
      <c r="AT80" s="369" t="str">
        <f>IF(AND('MAPA DE RIESGOS'!$AP192="Media",'MAPA DE RIESGOS'!$AR192="Moderado"),CONCATENATE("R",'MAPA DE RIESGOS'!$H192,"C",'MAPA DE RIESGOS'!$AF192),"")</f>
        <v/>
      </c>
      <c r="AU80" s="370" t="str">
        <f>IF(AND('MAPA DE RIESGOS'!$AP193="Media",'MAPA DE RIESGOS'!$AR193="Moderado"),CONCATENATE("R",'MAPA DE RIESGOS'!$H193,"C",'MAPA DE RIESGOS'!$AF193),"")</f>
        <v/>
      </c>
      <c r="AV80" s="370" t="str">
        <f>IF(AND('MAPA DE RIESGOS'!$AP194="Media",'MAPA DE RIESGOS'!$AR194="Moderado"),CONCATENATE("R",'MAPA DE RIESGOS'!$H194,"C",'MAPA DE RIESGOS'!$AF194),"")</f>
        <v/>
      </c>
      <c r="AW80" s="370" t="str">
        <f>IF(AND('MAPA DE RIESGOS'!$AP195="Media",'MAPA DE RIESGOS'!$AR195="Moderado"),CONCATENATE("R",'MAPA DE RIESGOS'!$H195,"C",'MAPA DE RIESGOS'!$AF195),"")</f>
        <v/>
      </c>
      <c r="AX80" s="370" t="str">
        <f>IF(AND('MAPA DE RIESGOS'!$AP196="Media",'MAPA DE RIESGOS'!$AR196="Moderado"),CONCATENATE("R",'MAPA DE RIESGOS'!$H196,"C",'MAPA DE RIESGOS'!$AF196),"")</f>
        <v/>
      </c>
      <c r="AY80" s="370" t="str">
        <f>IF(AND('MAPA DE RIESGOS'!$AP197="Media",'MAPA DE RIESGOS'!$AR197="Moderado"),CONCATENATE("R",'MAPA DE RIESGOS'!$H197,"C",'MAPA DE RIESGOS'!$AF197),"")</f>
        <v/>
      </c>
      <c r="AZ80" s="370" t="str">
        <f>IF(AND('MAPA DE RIESGOS'!$AP198="Media",'MAPA DE RIESGOS'!$AR198="Moderado"),CONCATENATE("R",'MAPA DE RIESGOS'!$H198,"C",'MAPA DE RIESGOS'!$AF198),"")</f>
        <v/>
      </c>
      <c r="BA80" s="370" t="str">
        <f>IF(AND('MAPA DE RIESGOS'!$AP199="Media",'MAPA DE RIESGOS'!$AR199="Moderado"),CONCATENATE("R",'MAPA DE RIESGOS'!$H199,"C",'MAPA DE RIESGOS'!$AF199),"")</f>
        <v/>
      </c>
      <c r="BB80" s="370" t="str">
        <f>IF(AND('MAPA DE RIESGOS'!$AP200="Media",'MAPA DE RIESGOS'!$AR200="Moderado"),CONCATENATE("R",'MAPA DE RIESGOS'!$H200,"C",'MAPA DE RIESGOS'!$AF200),"")</f>
        <v/>
      </c>
      <c r="BC80" s="370" t="str">
        <f>IF(AND('MAPA DE RIESGOS'!$AP201="Media",'MAPA DE RIESGOS'!$AR201="Moderado"),CONCATENATE("R",'MAPA DE RIESGOS'!$H201,"C",'MAPA DE RIESGOS'!$AF201),"")</f>
        <v/>
      </c>
      <c r="BD80" s="370" t="str">
        <f>IF(AND('MAPA DE RIESGOS'!$AP202="Media",'MAPA DE RIESGOS'!$AR202="Moderado"),CONCATENATE("R",'MAPA DE RIESGOS'!$H202,"C",'MAPA DE RIESGOS'!$AF202),"")</f>
        <v/>
      </c>
      <c r="BE80" s="370" t="str">
        <f>IF(AND('MAPA DE RIESGOS'!$AP203="Media",'MAPA DE RIESGOS'!$AR203="Moderado"),CONCATENATE("R",'MAPA DE RIESGOS'!$H203,"C",'MAPA DE RIESGOS'!$AF203),"")</f>
        <v/>
      </c>
      <c r="BF80" s="370" t="str">
        <f>IF(AND('MAPA DE RIESGOS'!$AP204="Media",'MAPA DE RIESGOS'!$AR204="Moderado"),CONCATENATE("R",'MAPA DE RIESGOS'!$H204,"C",'MAPA DE RIESGOS'!$AF204),"")</f>
        <v/>
      </c>
      <c r="BG80" s="370" t="str">
        <f>IF(AND('MAPA DE RIESGOS'!$AP205="Media",'MAPA DE RIESGOS'!$AR205="Moderado"),CONCATENATE("R",'MAPA DE RIESGOS'!$H205,"C",'MAPA DE RIESGOS'!$AF205),"")</f>
        <v/>
      </c>
      <c r="BH80" s="370" t="str">
        <f>IF(AND('MAPA DE RIESGOS'!$AP206="Media",'MAPA DE RIESGOS'!$AR206="Moderado"),CONCATENATE("R",'MAPA DE RIESGOS'!$H206,"C",'MAPA DE RIESGOS'!$AF206),"")</f>
        <v/>
      </c>
      <c r="BI80" s="370" t="str">
        <f>IF(AND('MAPA DE RIESGOS'!$AP207="Media",'MAPA DE RIESGOS'!$AR207="Moderado"),CONCATENATE("R",'MAPA DE RIESGOS'!$H207,"C",'MAPA DE RIESGOS'!$AF207),"")</f>
        <v/>
      </c>
      <c r="BJ80" s="370" t="str">
        <f>IF(AND('MAPA DE RIESGOS'!$AP208="Media",'MAPA DE RIESGOS'!$AR208="Moderado"),CONCATENATE("R",'MAPA DE RIESGOS'!$H208,"C",'MAPA DE RIESGOS'!$AF208),"")</f>
        <v/>
      </c>
      <c r="BK80" s="371" t="str">
        <f>IF(AND('MAPA DE RIESGOS'!$AP209="Media",'MAPA DE RIESGOS'!$AR209="Moderado"),CONCATENATE("R",'MAPA DE RIESGOS'!$H209,"C",'MAPA DE RIESGOS'!$AF209),"")</f>
        <v/>
      </c>
      <c r="BL80" s="357" t="str">
        <f>IF(AND('MAPA DE RIESGOS'!$AP192="Media",'MAPA DE RIESGOS'!$AR192="Mayor"),CONCATENATE("R",'MAPA DE RIESGOS'!$H192,"C",'MAPA DE RIESGOS'!$AF192),"")</f>
        <v/>
      </c>
      <c r="BM80" s="357" t="str">
        <f>IF(AND('MAPA DE RIESGOS'!$AP193="Media",'MAPA DE RIESGOS'!$AR193="Mayor"),CONCATENATE("R",'MAPA DE RIESGOS'!$H193,"C",'MAPA DE RIESGOS'!$AF193),"")</f>
        <v/>
      </c>
      <c r="BN80" s="357" t="str">
        <f>IF(AND('MAPA DE RIESGOS'!$AP194="Media",'MAPA DE RIESGOS'!$AR194="Mayor"),CONCATENATE("R",'MAPA DE RIESGOS'!$H194,"C",'MAPA DE RIESGOS'!$AF194),"")</f>
        <v/>
      </c>
      <c r="BO80" s="357" t="str">
        <f>IF(AND('MAPA DE RIESGOS'!$AP195="Media",'MAPA DE RIESGOS'!$AR195="Mayor"),CONCATENATE("R",'MAPA DE RIESGOS'!$H195,"C",'MAPA DE RIESGOS'!$AF195),"")</f>
        <v/>
      </c>
      <c r="BP80" s="357" t="str">
        <f>IF(AND('MAPA DE RIESGOS'!$AP196="Media",'MAPA DE RIESGOS'!$AR196="Mayor"),CONCATENATE("R",'MAPA DE RIESGOS'!$H196,"C",'MAPA DE RIESGOS'!$AF196),"")</f>
        <v/>
      </c>
      <c r="BQ80" s="357" t="str">
        <f>IF(AND('MAPA DE RIESGOS'!$AP197="Media",'MAPA DE RIESGOS'!$AR197="Mayor"),CONCATENATE("R",'MAPA DE RIESGOS'!$H197,"C",'MAPA DE RIESGOS'!$AF197),"")</f>
        <v/>
      </c>
      <c r="BR80" s="357" t="str">
        <f>IF(AND('MAPA DE RIESGOS'!$AP198="Media",'MAPA DE RIESGOS'!$AR198="Mayor"),CONCATENATE("R",'MAPA DE RIESGOS'!$H198,"C",'MAPA DE RIESGOS'!$AF198),"")</f>
        <v/>
      </c>
      <c r="BS80" s="357" t="str">
        <f>IF(AND('MAPA DE RIESGOS'!$AP199="Media",'MAPA DE RIESGOS'!$AR199="Mayor"),CONCATENATE("R",'MAPA DE RIESGOS'!$H199,"C",'MAPA DE RIESGOS'!$AF199),"")</f>
        <v/>
      </c>
      <c r="BT80" s="357" t="str">
        <f>IF(AND('MAPA DE RIESGOS'!$AP200="Media",'MAPA DE RIESGOS'!$AR200="Mayor"),CONCATENATE("R",'MAPA DE RIESGOS'!$H200,"C",'MAPA DE RIESGOS'!$AF200),"")</f>
        <v/>
      </c>
      <c r="BU80" s="357" t="str">
        <f>IF(AND('MAPA DE RIESGOS'!$AP201="Media",'MAPA DE RIESGOS'!$AR201="Mayor"),CONCATENATE("R",'MAPA DE RIESGOS'!$H201,"C",'MAPA DE RIESGOS'!$AF201),"")</f>
        <v/>
      </c>
      <c r="BV80" s="357" t="str">
        <f>IF(AND('MAPA DE RIESGOS'!$AP202="Media",'MAPA DE RIESGOS'!$AR202="Mayor"),CONCATENATE("R",'MAPA DE RIESGOS'!$H202,"C",'MAPA DE RIESGOS'!$AF202),"")</f>
        <v/>
      </c>
      <c r="BW80" s="357" t="str">
        <f>IF(AND('MAPA DE RIESGOS'!$AP203="Media",'MAPA DE RIESGOS'!$AR203="Mayor"),CONCATENATE("R",'MAPA DE RIESGOS'!$H203,"C",'MAPA DE RIESGOS'!$AF203),"")</f>
        <v/>
      </c>
      <c r="BX80" s="357" t="str">
        <f>IF(AND('MAPA DE RIESGOS'!$AP204="Media",'MAPA DE RIESGOS'!$AR204="Mayor"),CONCATENATE("R",'MAPA DE RIESGOS'!$H204,"C",'MAPA DE RIESGOS'!$AF204),"")</f>
        <v/>
      </c>
      <c r="BY80" s="357" t="str">
        <f>IF(AND('MAPA DE RIESGOS'!$AP205="Media",'MAPA DE RIESGOS'!$AR205="Mayor"),CONCATENATE("R",'MAPA DE RIESGOS'!$H205,"C",'MAPA DE RIESGOS'!$AF205),"")</f>
        <v/>
      </c>
      <c r="BZ80" s="357" t="str">
        <f>IF(AND('MAPA DE RIESGOS'!$AP206="Media",'MAPA DE RIESGOS'!$AR206="Mayor"),CONCATENATE("R",'MAPA DE RIESGOS'!$H206,"C",'MAPA DE RIESGOS'!$AF206),"")</f>
        <v/>
      </c>
      <c r="CA80" s="357" t="str">
        <f>IF(AND('MAPA DE RIESGOS'!$AP207="Media",'MAPA DE RIESGOS'!$AR207="Mayor"),CONCATENATE("R",'MAPA DE RIESGOS'!$H207,"C",'MAPA DE RIESGOS'!$AF207),"")</f>
        <v/>
      </c>
      <c r="CB80" s="357" t="str">
        <f>IF(AND('MAPA DE RIESGOS'!$AP208="Media",'MAPA DE RIESGOS'!$AR208="Mayor"),CONCATENATE("R",'MAPA DE RIESGOS'!$H208,"C",'MAPA DE RIESGOS'!$AF208),"")</f>
        <v/>
      </c>
      <c r="CC80" s="358" t="str">
        <f>IF(AND('MAPA DE RIESGOS'!$AP209="Media",'MAPA DE RIESGOS'!$AR209="Mayor"),CONCATENATE("R",'MAPA DE RIESGOS'!$H209,"C",'MAPA DE RIESGOS'!$AF209),"")</f>
        <v/>
      </c>
      <c r="CD80" s="359" t="str">
        <f>IF(AND('MAPA DE RIESGOS'!$AP192="Media",'MAPA DE RIESGOS'!$AR192="Catastrófico"),CONCATENATE("R",'MAPA DE RIESGOS'!$H192,"C",'MAPA DE RIESGOS'!$AF192),"")</f>
        <v/>
      </c>
      <c r="CE80" s="359" t="str">
        <f>IF(AND('MAPA DE RIESGOS'!$AP193="Media",'MAPA DE RIESGOS'!$AR193="Catastrófico"),CONCATENATE("R",'MAPA DE RIESGOS'!$H193,"C",'MAPA DE RIESGOS'!$AF193),"")</f>
        <v/>
      </c>
      <c r="CF80" s="359" t="str">
        <f>IF(AND('MAPA DE RIESGOS'!$AP194="Media",'MAPA DE RIESGOS'!$AR194="Catastrófico"),CONCATENATE("R",'MAPA DE RIESGOS'!$H194,"C",'MAPA DE RIESGOS'!$AF194),"")</f>
        <v/>
      </c>
      <c r="CG80" s="359" t="str">
        <f>IF(AND('MAPA DE RIESGOS'!$AP195="Media",'MAPA DE RIESGOS'!$AR195="Catastrófico"),CONCATENATE("R",'MAPA DE RIESGOS'!$H195,"C",'MAPA DE RIESGOS'!$AF195),"")</f>
        <v/>
      </c>
      <c r="CH80" s="359" t="str">
        <f>IF(AND('MAPA DE RIESGOS'!$AP196="Media",'MAPA DE RIESGOS'!$AR196="Catastrófico"),CONCATENATE("R",'MAPA DE RIESGOS'!$H196,"C",'MAPA DE RIESGOS'!$AF196),"")</f>
        <v/>
      </c>
      <c r="CI80" s="359" t="str">
        <f>IF(AND('MAPA DE RIESGOS'!$AP197="Media",'MAPA DE RIESGOS'!$AR197="Catastrófico"),CONCATENATE("R",'MAPA DE RIESGOS'!$H197,"C",'MAPA DE RIESGOS'!$AF197),"")</f>
        <v/>
      </c>
      <c r="CJ80" s="359" t="str">
        <f>IF(AND('MAPA DE RIESGOS'!$AP198="Media",'MAPA DE RIESGOS'!$AR198="Catastrófico"),CONCATENATE("R",'MAPA DE RIESGOS'!$H198,"C",'MAPA DE RIESGOS'!$AF198),"")</f>
        <v/>
      </c>
      <c r="CK80" s="359" t="str">
        <f>IF(AND('MAPA DE RIESGOS'!$AP199="Media",'MAPA DE RIESGOS'!$AR199="Catastrófico"),CONCATENATE("R",'MAPA DE RIESGOS'!$H199,"C",'MAPA DE RIESGOS'!$AF199),"")</f>
        <v/>
      </c>
      <c r="CL80" s="359" t="str">
        <f>IF(AND('MAPA DE RIESGOS'!$AP200="Media",'MAPA DE RIESGOS'!$AR200="Catastrófico"),CONCATENATE("R",'MAPA DE RIESGOS'!$H200,"C",'MAPA DE RIESGOS'!$AF200),"")</f>
        <v/>
      </c>
      <c r="CM80" s="359" t="str">
        <f>IF(AND('MAPA DE RIESGOS'!$AP201="Media",'MAPA DE RIESGOS'!$AR201="Catastrófico"),CONCATENATE("R",'MAPA DE RIESGOS'!$H201,"C",'MAPA DE RIESGOS'!$AF201),"")</f>
        <v/>
      </c>
      <c r="CN80" s="359" t="str">
        <f>IF(AND('MAPA DE RIESGOS'!$AP202="Media",'MAPA DE RIESGOS'!$AR202="Catastrófico"),CONCATENATE("R",'MAPA DE RIESGOS'!$H202,"C",'MAPA DE RIESGOS'!$AF202),"")</f>
        <v/>
      </c>
      <c r="CO80" s="359" t="str">
        <f>IF(AND('MAPA DE RIESGOS'!$AP203="Media",'MAPA DE RIESGOS'!$AR203="Catastrófico"),CONCATENATE("R",'MAPA DE RIESGOS'!$H203,"C",'MAPA DE RIESGOS'!$AF203),"")</f>
        <v/>
      </c>
      <c r="CP80" s="359" t="str">
        <f>IF(AND('MAPA DE RIESGOS'!$AP204="Media",'MAPA DE RIESGOS'!$AR204="Catastrófico"),CONCATENATE("R",'MAPA DE RIESGOS'!$H204,"C",'MAPA DE RIESGOS'!$AF204),"")</f>
        <v/>
      </c>
      <c r="CQ80" s="359" t="str">
        <f>IF(AND('MAPA DE RIESGOS'!$AP205="Media",'MAPA DE RIESGOS'!$AR205="Catastrófico"),CONCATENATE("R",'MAPA DE RIESGOS'!$H205,"C",'MAPA DE RIESGOS'!$AF205),"")</f>
        <v/>
      </c>
      <c r="CR80" s="359" t="str">
        <f>IF(AND('MAPA DE RIESGOS'!$AP206="Media",'MAPA DE RIESGOS'!$AR206="Catastrófico"),CONCATENATE("R",'MAPA DE RIESGOS'!$H206,"C",'MAPA DE RIESGOS'!$AF206),"")</f>
        <v/>
      </c>
      <c r="CS80" s="359" t="str">
        <f>IF(AND('MAPA DE RIESGOS'!$AP207="Media",'MAPA DE RIESGOS'!$AR207="Catastrófico"),CONCATENATE("R",'MAPA DE RIESGOS'!$H207,"C",'MAPA DE RIESGOS'!$AF207),"")</f>
        <v/>
      </c>
      <c r="CT80" s="359" t="str">
        <f>IF(AND('MAPA DE RIESGOS'!$AP208="Media",'MAPA DE RIESGOS'!$AR208="Catastrófico"),CONCATENATE("R",'MAPA DE RIESGOS'!$H208,"C",'MAPA DE RIESGOS'!$AF208),"")</f>
        <v/>
      </c>
      <c r="CU80" s="360" t="str">
        <f>IF(AND('MAPA DE RIESGOS'!$AP209="Media",'MAPA DE RIESGOS'!$AR209="Catastrófico"),CONCATENATE("R",'MAPA DE RIESGOS'!$H209,"C",'MAPA DE RIESGOS'!$AF209),"")</f>
        <v/>
      </c>
      <c r="CV80" s="67"/>
      <c r="CW80" s="756"/>
      <c r="CX80" s="757"/>
      <c r="CY80" s="757"/>
      <c r="CZ80" s="757"/>
      <c r="DA80" s="757"/>
      <c r="DB80" s="758"/>
    </row>
    <row r="81" spans="2:106" ht="32.5" customHeight="1">
      <c r="B81" s="770"/>
      <c r="C81" s="770"/>
      <c r="D81" s="771"/>
      <c r="E81" s="741"/>
      <c r="F81" s="742"/>
      <c r="G81" s="742"/>
      <c r="H81" s="742"/>
      <c r="I81" s="743"/>
      <c r="J81" s="369" t="str">
        <f>IF(AND('MAPA DE RIESGOS'!$AP210="Media",'MAPA DE RIESGOS'!$AR210="Leve"),CONCATENATE("R",'MAPA DE RIESGOS'!$H210,"C",'MAPA DE RIESGOS'!$AF210),"")</f>
        <v/>
      </c>
      <c r="K81" s="370" t="str">
        <f>IF(AND('MAPA DE RIESGOS'!$AP211="Media",'MAPA DE RIESGOS'!$AR211="Leve"),CONCATENATE("R",'MAPA DE RIESGOS'!$H211,"C",'MAPA DE RIESGOS'!$AF211),"")</f>
        <v/>
      </c>
      <c r="L81" s="370" t="str">
        <f>IF(AND('MAPA DE RIESGOS'!$AP212="Media",'MAPA DE RIESGOS'!$AR212="Leve"),CONCATENATE("R",'MAPA DE RIESGOS'!$H212,"C",'MAPA DE RIESGOS'!$AF212),"")</f>
        <v/>
      </c>
      <c r="M81" s="370" t="str">
        <f>IF(AND('MAPA DE RIESGOS'!$AP213="Media",'MAPA DE RIESGOS'!$AR213="Leve"),CONCATENATE("R",'MAPA DE RIESGOS'!$H213,"C",'MAPA DE RIESGOS'!$AF213),"")</f>
        <v/>
      </c>
      <c r="N81" s="370" t="str">
        <f>IF(AND('MAPA DE RIESGOS'!$AP214="Media",'MAPA DE RIESGOS'!$AR214="Leve"),CONCATENATE("R",'MAPA DE RIESGOS'!$H214,"C",'MAPA DE RIESGOS'!$AF214),"")</f>
        <v/>
      </c>
      <c r="O81" s="370" t="str">
        <f>IF(AND('MAPA DE RIESGOS'!$AP215="Media",'MAPA DE RIESGOS'!$AR215="Leve"),CONCATENATE("R",'MAPA DE RIESGOS'!$H215,"C",'MAPA DE RIESGOS'!$AF215),"")</f>
        <v/>
      </c>
      <c r="P81" s="370" t="str">
        <f>IF(AND('MAPA DE RIESGOS'!$AP216="Media",'MAPA DE RIESGOS'!$AR216="Leve"),CONCATENATE("R",'MAPA DE RIESGOS'!$H216,"C",'MAPA DE RIESGOS'!$AF216),"")</f>
        <v/>
      </c>
      <c r="Q81" s="370" t="str">
        <f>IF(AND('MAPA DE RIESGOS'!$AP217="Media",'MAPA DE RIESGOS'!$AR217="Leve"),CONCATENATE("R",'MAPA DE RIESGOS'!$H217,"C",'MAPA DE RIESGOS'!$AF217),"")</f>
        <v/>
      </c>
      <c r="R81" s="370" t="str">
        <f>IF(AND('MAPA DE RIESGOS'!$AP218="Media",'MAPA DE RIESGOS'!$AR218="Leve"),CONCATENATE("R",'MAPA DE RIESGOS'!$H218,"C",'MAPA DE RIESGOS'!$AF218),"")</f>
        <v/>
      </c>
      <c r="S81" s="370" t="str">
        <f>IF(AND('MAPA DE RIESGOS'!$AP219="Media",'MAPA DE RIESGOS'!$AR219="Leve"),CONCATENATE("R",'MAPA DE RIESGOS'!$H219,"C",'MAPA DE RIESGOS'!$AF219),"")</f>
        <v/>
      </c>
      <c r="T81" s="370" t="str">
        <f>IF(AND('MAPA DE RIESGOS'!$AP220="Media",'MAPA DE RIESGOS'!$AR220="Leve"),CONCATENATE("R",'MAPA DE RIESGOS'!$H220,"C",'MAPA DE RIESGOS'!$AF220),"")</f>
        <v/>
      </c>
      <c r="U81" s="370" t="str">
        <f>IF(AND('MAPA DE RIESGOS'!$AP221="Media",'MAPA DE RIESGOS'!$AR221="Leve"),CONCATENATE("R",'MAPA DE RIESGOS'!$H221,"C",'MAPA DE RIESGOS'!$AF221),"")</f>
        <v/>
      </c>
      <c r="V81" s="370" t="str">
        <f>IF(AND('MAPA DE RIESGOS'!$AP222="Media",'MAPA DE RIESGOS'!$AR222="Leve"),CONCATENATE("R",'MAPA DE RIESGOS'!$H222,"C",'MAPA DE RIESGOS'!$AF222),"")</f>
        <v/>
      </c>
      <c r="W81" s="370" t="str">
        <f>IF(AND('MAPA DE RIESGOS'!$AP223="Media",'MAPA DE RIESGOS'!$AR223="Leve"),CONCATENATE("R",'MAPA DE RIESGOS'!$H223,"C",'MAPA DE RIESGOS'!$AF223),"")</f>
        <v/>
      </c>
      <c r="X81" s="370" t="str">
        <f>IF(AND('MAPA DE RIESGOS'!$AP224="Media",'MAPA DE RIESGOS'!$AR224="Leve"),CONCATENATE("R",'MAPA DE RIESGOS'!$H224,"C",'MAPA DE RIESGOS'!$AF224),"")</f>
        <v/>
      </c>
      <c r="Y81" s="370" t="str">
        <f>IF(AND('MAPA DE RIESGOS'!$AP225="Media",'MAPA DE RIESGOS'!$AR225="Leve"),CONCATENATE("R",'MAPA DE RIESGOS'!$H225,"C",'MAPA DE RIESGOS'!$AF225),"")</f>
        <v/>
      </c>
      <c r="Z81" s="370" t="str">
        <f>IF(AND('MAPA DE RIESGOS'!$AP226="Media",'MAPA DE RIESGOS'!$AR226="Leve"),CONCATENATE("R",'MAPA DE RIESGOS'!$H226,"C",'MAPA DE RIESGOS'!$AF226),"")</f>
        <v/>
      </c>
      <c r="AA81" s="370" t="str">
        <f>IF(AND('MAPA DE RIESGOS'!$AP227="Media",'MAPA DE RIESGOS'!$AR227="Leve"),CONCATENATE("R",'MAPA DE RIESGOS'!$H227,"C",'MAPA DE RIESGOS'!$AF227),"")</f>
        <v/>
      </c>
      <c r="AB81" s="369" t="str">
        <f>IF(AND('MAPA DE RIESGOS'!$AP210="Media",'MAPA DE RIESGOS'!$AR210="Menor"),CONCATENATE("R",'MAPA DE RIESGOS'!$H210,"C",'MAPA DE RIESGOS'!$AF210),"")</f>
        <v/>
      </c>
      <c r="AC81" s="370" t="str">
        <f>IF(AND('MAPA DE RIESGOS'!$AP211="Media",'MAPA DE RIESGOS'!$AR211="Menor"),CONCATENATE("R",'MAPA DE RIESGOS'!$H211,"C",'MAPA DE RIESGOS'!$AF211),"")</f>
        <v/>
      </c>
      <c r="AD81" s="370" t="str">
        <f>IF(AND('MAPA DE RIESGOS'!$AP212="Media",'MAPA DE RIESGOS'!$AR212="Menor"),CONCATENATE("R",'MAPA DE RIESGOS'!$H212,"C",'MAPA DE RIESGOS'!$AF212),"")</f>
        <v/>
      </c>
      <c r="AE81" s="370" t="str">
        <f>IF(AND('MAPA DE RIESGOS'!$AP213="Media",'MAPA DE RIESGOS'!$AR213="Menor"),CONCATENATE("R",'MAPA DE RIESGOS'!$H213,"C",'MAPA DE RIESGOS'!$AF213),"")</f>
        <v/>
      </c>
      <c r="AF81" s="370" t="str">
        <f>IF(AND('MAPA DE RIESGOS'!$AP214="Media",'MAPA DE RIESGOS'!$AR214="Menor"),CONCATENATE("R",'MAPA DE RIESGOS'!$H214,"C",'MAPA DE RIESGOS'!$AF214),"")</f>
        <v/>
      </c>
      <c r="AG81" s="370" t="str">
        <f>IF(AND('MAPA DE RIESGOS'!$AP215="Media",'MAPA DE RIESGOS'!$AR215="Menor"),CONCATENATE("R",'MAPA DE RIESGOS'!$H215,"C",'MAPA DE RIESGOS'!$AF215),"")</f>
        <v/>
      </c>
      <c r="AH81" s="370" t="str">
        <f>IF(AND('MAPA DE RIESGOS'!$AP216="Media",'MAPA DE RIESGOS'!$AR216="Menor"),CONCATENATE("R",'MAPA DE RIESGOS'!$H216,"C",'MAPA DE RIESGOS'!$AF216),"")</f>
        <v/>
      </c>
      <c r="AI81" s="370" t="str">
        <f>IF(AND('MAPA DE RIESGOS'!$AP217="Media",'MAPA DE RIESGOS'!$AR217="Menor"),CONCATENATE("R",'MAPA DE RIESGOS'!$H217,"C",'MAPA DE RIESGOS'!$AF217),"")</f>
        <v/>
      </c>
      <c r="AJ81" s="370" t="str">
        <f>IF(AND('MAPA DE RIESGOS'!$AP218="Media",'MAPA DE RIESGOS'!$AR218="Menor"),CONCATENATE("R",'MAPA DE RIESGOS'!$H218,"C",'MAPA DE RIESGOS'!$AF218),"")</f>
        <v/>
      </c>
      <c r="AK81" s="370" t="str">
        <f>IF(AND('MAPA DE RIESGOS'!$AP219="Media",'MAPA DE RIESGOS'!$AR219="Menor"),CONCATENATE("R",'MAPA DE RIESGOS'!$H219,"C",'MAPA DE RIESGOS'!$AF219),"")</f>
        <v/>
      </c>
      <c r="AL81" s="370" t="str">
        <f>IF(AND('MAPA DE RIESGOS'!$AP220="Media",'MAPA DE RIESGOS'!$AR220="Menor"),CONCATENATE("R",'MAPA DE RIESGOS'!$H220,"C",'MAPA DE RIESGOS'!$AF220),"")</f>
        <v/>
      </c>
      <c r="AM81" s="370" t="str">
        <f>IF(AND('MAPA DE RIESGOS'!$AP221="Media",'MAPA DE RIESGOS'!$AR221="Menor"),CONCATENATE("R",'MAPA DE RIESGOS'!$H221,"C",'MAPA DE RIESGOS'!$AF221),"")</f>
        <v/>
      </c>
      <c r="AN81" s="370" t="str">
        <f>IF(AND('MAPA DE RIESGOS'!$AP222="Media",'MAPA DE RIESGOS'!$AR222="Menor"),CONCATENATE("R",'MAPA DE RIESGOS'!$H222,"C",'MAPA DE RIESGOS'!$AF222),"")</f>
        <v/>
      </c>
      <c r="AO81" s="370" t="str">
        <f>IF(AND('MAPA DE RIESGOS'!$AP223="Media",'MAPA DE RIESGOS'!$AR223="Menor"),CONCATENATE("R",'MAPA DE RIESGOS'!$H223,"C",'MAPA DE RIESGOS'!$AF223),"")</f>
        <v/>
      </c>
      <c r="AP81" s="370" t="str">
        <f>IF(AND('MAPA DE RIESGOS'!$AP224="Media",'MAPA DE RIESGOS'!$AR224="Menor"),CONCATENATE("R",'MAPA DE RIESGOS'!$H224,"C",'MAPA DE RIESGOS'!$AF224),"")</f>
        <v/>
      </c>
      <c r="AQ81" s="370" t="str">
        <f>IF(AND('MAPA DE RIESGOS'!$AP225="Media",'MAPA DE RIESGOS'!$AR225="Menor"),CONCATENATE("R",'MAPA DE RIESGOS'!$H225,"C",'MAPA DE RIESGOS'!$AF225),"")</f>
        <v/>
      </c>
      <c r="AR81" s="370" t="str">
        <f>IF(AND('MAPA DE RIESGOS'!$AP226="Media",'MAPA DE RIESGOS'!$AR226="Menor"),CONCATENATE("R",'MAPA DE RIESGOS'!$H226,"C",'MAPA DE RIESGOS'!$AF226),"")</f>
        <v/>
      </c>
      <c r="AS81" s="370" t="str">
        <f>IF(AND('MAPA DE RIESGOS'!$AP227="Media",'MAPA DE RIESGOS'!$AR227="Menor"),CONCATENATE("R",'MAPA DE RIESGOS'!$H227,"C",'MAPA DE RIESGOS'!$AF227),"")</f>
        <v/>
      </c>
      <c r="AT81" s="369" t="str">
        <f>IF(AND('MAPA DE RIESGOS'!$AP210="Media",'MAPA DE RIESGOS'!$AR210="Moderado"),CONCATENATE("R",'MAPA DE RIESGOS'!$H210,"C",'MAPA DE RIESGOS'!$AF210),"")</f>
        <v/>
      </c>
      <c r="AU81" s="370" t="str">
        <f>IF(AND('MAPA DE RIESGOS'!$AP211="Media",'MAPA DE RIESGOS'!$AR211="Moderado"),CONCATENATE("R",'MAPA DE RIESGOS'!$H211,"C",'MAPA DE RIESGOS'!$AF211),"")</f>
        <v/>
      </c>
      <c r="AV81" s="370" t="str">
        <f>IF(AND('MAPA DE RIESGOS'!$AP212="Media",'MAPA DE RIESGOS'!$AR212="Moderado"),CONCATENATE("R",'MAPA DE RIESGOS'!$H212,"C",'MAPA DE RIESGOS'!$AF212),"")</f>
        <v/>
      </c>
      <c r="AW81" s="370" t="str">
        <f>IF(AND('MAPA DE RIESGOS'!$AP213="Media",'MAPA DE RIESGOS'!$AR213="Moderado"),CONCATENATE("R",'MAPA DE RIESGOS'!$H213,"C",'MAPA DE RIESGOS'!$AF213),"")</f>
        <v/>
      </c>
      <c r="AX81" s="370" t="str">
        <f>IF(AND('MAPA DE RIESGOS'!$AP214="Media",'MAPA DE RIESGOS'!$AR214="Moderado"),CONCATENATE("R",'MAPA DE RIESGOS'!$H214,"C",'MAPA DE RIESGOS'!$AF214),"")</f>
        <v/>
      </c>
      <c r="AY81" s="370" t="str">
        <f>IF(AND('MAPA DE RIESGOS'!$AP215="Media",'MAPA DE RIESGOS'!$AR215="Moderado"),CONCATENATE("R",'MAPA DE RIESGOS'!$H215,"C",'MAPA DE RIESGOS'!$AF215),"")</f>
        <v/>
      </c>
      <c r="AZ81" s="370" t="str">
        <f>IF(AND('MAPA DE RIESGOS'!$AP216="Media",'MAPA DE RIESGOS'!$AR216="Moderado"),CONCATENATE("R",'MAPA DE RIESGOS'!$H216,"C",'MAPA DE RIESGOS'!$AF216),"")</f>
        <v/>
      </c>
      <c r="BA81" s="370" t="str">
        <f>IF(AND('MAPA DE RIESGOS'!$AP217="Media",'MAPA DE RIESGOS'!$AR217="Moderado"),CONCATENATE("R",'MAPA DE RIESGOS'!$H217,"C",'MAPA DE RIESGOS'!$AF217),"")</f>
        <v/>
      </c>
      <c r="BB81" s="370" t="str">
        <f>IF(AND('MAPA DE RIESGOS'!$AP218="Media",'MAPA DE RIESGOS'!$AR218="Moderado"),CONCATENATE("R",'MAPA DE RIESGOS'!$H218,"C",'MAPA DE RIESGOS'!$AF218),"")</f>
        <v/>
      </c>
      <c r="BC81" s="370" t="str">
        <f>IF(AND('MAPA DE RIESGOS'!$AP219="Media",'MAPA DE RIESGOS'!$AR219="Moderado"),CONCATENATE("R",'MAPA DE RIESGOS'!$H219,"C",'MAPA DE RIESGOS'!$AF219),"")</f>
        <v/>
      </c>
      <c r="BD81" s="370" t="str">
        <f>IF(AND('MAPA DE RIESGOS'!$AP220="Media",'MAPA DE RIESGOS'!$AR220="Moderado"),CONCATENATE("R",'MAPA DE RIESGOS'!$H220,"C",'MAPA DE RIESGOS'!$AF220),"")</f>
        <v/>
      </c>
      <c r="BE81" s="370" t="str">
        <f>IF(AND('MAPA DE RIESGOS'!$AP221="Media",'MAPA DE RIESGOS'!$AR221="Moderado"),CONCATENATE("R",'MAPA DE RIESGOS'!$H221,"C",'MAPA DE RIESGOS'!$AF221),"")</f>
        <v/>
      </c>
      <c r="BF81" s="370" t="str">
        <f>IF(AND('MAPA DE RIESGOS'!$AP222="Media",'MAPA DE RIESGOS'!$AR222="Moderado"),CONCATENATE("R",'MAPA DE RIESGOS'!$H222,"C",'MAPA DE RIESGOS'!$AF222),"")</f>
        <v/>
      </c>
      <c r="BG81" s="370" t="str">
        <f>IF(AND('MAPA DE RIESGOS'!$AP223="Media",'MAPA DE RIESGOS'!$AR223="Moderado"),CONCATENATE("R",'MAPA DE RIESGOS'!$H223,"C",'MAPA DE RIESGOS'!$AF223),"")</f>
        <v/>
      </c>
      <c r="BH81" s="370" t="str">
        <f>IF(AND('MAPA DE RIESGOS'!$AP224="Media",'MAPA DE RIESGOS'!$AR224="Moderado"),CONCATENATE("R",'MAPA DE RIESGOS'!$H224,"C",'MAPA DE RIESGOS'!$AF224),"")</f>
        <v/>
      </c>
      <c r="BI81" s="370" t="str">
        <f>IF(AND('MAPA DE RIESGOS'!$AP225="Media",'MAPA DE RIESGOS'!$AR225="Moderado"),CONCATENATE("R",'MAPA DE RIESGOS'!$H225,"C",'MAPA DE RIESGOS'!$AF225),"")</f>
        <v/>
      </c>
      <c r="BJ81" s="370" t="str">
        <f>IF(AND('MAPA DE RIESGOS'!$AP226="Media",'MAPA DE RIESGOS'!$AR226="Moderado"),CONCATENATE("R",'MAPA DE RIESGOS'!$H226,"C",'MAPA DE RIESGOS'!$AF226),"")</f>
        <v/>
      </c>
      <c r="BK81" s="371" t="str">
        <f>IF(AND('MAPA DE RIESGOS'!$AP227="Media",'MAPA DE RIESGOS'!$AR227="Moderado"),CONCATENATE("R",'MAPA DE RIESGOS'!$H227,"C",'MAPA DE RIESGOS'!$AF227),"")</f>
        <v/>
      </c>
      <c r="BL81" s="357" t="str">
        <f>IF(AND('MAPA DE RIESGOS'!$AP210="Media",'MAPA DE RIESGOS'!$AR210="Mayor"),CONCATENATE("R",'MAPA DE RIESGOS'!$H210,"C",'MAPA DE RIESGOS'!$AF210),"")</f>
        <v/>
      </c>
      <c r="BM81" s="357" t="str">
        <f>IF(AND('MAPA DE RIESGOS'!$AP211="Media",'MAPA DE RIESGOS'!$AR211="Mayor"),CONCATENATE("R",'MAPA DE RIESGOS'!$H211,"C",'MAPA DE RIESGOS'!$AF211),"")</f>
        <v/>
      </c>
      <c r="BN81" s="357" t="str">
        <f>IF(AND('MAPA DE RIESGOS'!$AP212="Media",'MAPA DE RIESGOS'!$AR212="Mayor"),CONCATENATE("R",'MAPA DE RIESGOS'!$H212,"C",'MAPA DE RIESGOS'!$AF212),"")</f>
        <v/>
      </c>
      <c r="BO81" s="357" t="str">
        <f>IF(AND('MAPA DE RIESGOS'!$AP213="Media",'MAPA DE RIESGOS'!$AR213="Mayor"),CONCATENATE("R",'MAPA DE RIESGOS'!$H213,"C",'MAPA DE RIESGOS'!$AF213),"")</f>
        <v/>
      </c>
      <c r="BP81" s="357" t="str">
        <f>IF(AND('MAPA DE RIESGOS'!$AP214="Media",'MAPA DE RIESGOS'!$AR214="Mayor"),CONCATENATE("R",'MAPA DE RIESGOS'!$H214,"C",'MAPA DE RIESGOS'!$AF214),"")</f>
        <v/>
      </c>
      <c r="BQ81" s="357" t="str">
        <f>IF(AND('MAPA DE RIESGOS'!$AP215="Media",'MAPA DE RIESGOS'!$AR215="Mayor"),CONCATENATE("R",'MAPA DE RIESGOS'!$H215,"C",'MAPA DE RIESGOS'!$AF215),"")</f>
        <v/>
      </c>
      <c r="BR81" s="357" t="str">
        <f>IF(AND('MAPA DE RIESGOS'!$AP216="Media",'MAPA DE RIESGOS'!$AR216="Mayor"),CONCATENATE("R",'MAPA DE RIESGOS'!$H216,"C",'MAPA DE RIESGOS'!$AF216),"")</f>
        <v/>
      </c>
      <c r="BS81" s="357" t="str">
        <f>IF(AND('MAPA DE RIESGOS'!$AP217="Media",'MAPA DE RIESGOS'!$AR217="Mayor"),CONCATENATE("R",'MAPA DE RIESGOS'!$H217,"C",'MAPA DE RIESGOS'!$AF217),"")</f>
        <v/>
      </c>
      <c r="BT81" s="357" t="str">
        <f>IF(AND('MAPA DE RIESGOS'!$AP218="Media",'MAPA DE RIESGOS'!$AR218="Mayor"),CONCATENATE("R",'MAPA DE RIESGOS'!$H218,"C",'MAPA DE RIESGOS'!$AF218),"")</f>
        <v/>
      </c>
      <c r="BU81" s="357" t="str">
        <f>IF(AND('MAPA DE RIESGOS'!$AP219="Media",'MAPA DE RIESGOS'!$AR219="Mayor"),CONCATENATE("R",'MAPA DE RIESGOS'!$H219,"C",'MAPA DE RIESGOS'!$AF219),"")</f>
        <v/>
      </c>
      <c r="BV81" s="357" t="str">
        <f>IF(AND('MAPA DE RIESGOS'!$AP220="Media",'MAPA DE RIESGOS'!$AR220="Mayor"),CONCATENATE("R",'MAPA DE RIESGOS'!$H220,"C",'MAPA DE RIESGOS'!$AF220),"")</f>
        <v/>
      </c>
      <c r="BW81" s="357" t="str">
        <f>IF(AND('MAPA DE RIESGOS'!$AP221="Media",'MAPA DE RIESGOS'!$AR221="Mayor"),CONCATENATE("R",'MAPA DE RIESGOS'!$H221,"C",'MAPA DE RIESGOS'!$AF221),"")</f>
        <v/>
      </c>
      <c r="BX81" s="357" t="str">
        <f>IF(AND('MAPA DE RIESGOS'!$AP222="Media",'MAPA DE RIESGOS'!$AR222="Mayor"),CONCATENATE("R",'MAPA DE RIESGOS'!$H222,"C",'MAPA DE RIESGOS'!$AF222),"")</f>
        <v/>
      </c>
      <c r="BY81" s="357" t="str">
        <f>IF(AND('MAPA DE RIESGOS'!$AP223="Media",'MAPA DE RIESGOS'!$AR223="Mayor"),CONCATENATE("R",'MAPA DE RIESGOS'!$H223,"C",'MAPA DE RIESGOS'!$AF223),"")</f>
        <v/>
      </c>
      <c r="BZ81" s="357" t="str">
        <f>IF(AND('MAPA DE RIESGOS'!$AP224="Media",'MAPA DE RIESGOS'!$AR224="Mayor"),CONCATENATE("R",'MAPA DE RIESGOS'!$H224,"C",'MAPA DE RIESGOS'!$AF224),"")</f>
        <v/>
      </c>
      <c r="CA81" s="357" t="str">
        <f>IF(AND('MAPA DE RIESGOS'!$AP225="Media",'MAPA DE RIESGOS'!$AR225="Mayor"),CONCATENATE("R",'MAPA DE RIESGOS'!$H225,"C",'MAPA DE RIESGOS'!$AF225),"")</f>
        <v/>
      </c>
      <c r="CB81" s="357" t="str">
        <f>IF(AND('MAPA DE RIESGOS'!$AP226="Media",'MAPA DE RIESGOS'!$AR226="Mayor"),CONCATENATE("R",'MAPA DE RIESGOS'!$H226,"C",'MAPA DE RIESGOS'!$AF226),"")</f>
        <v/>
      </c>
      <c r="CC81" s="358" t="str">
        <f>IF(AND('MAPA DE RIESGOS'!$AP227="Media",'MAPA DE RIESGOS'!$AR227="Mayor"),CONCATENATE("R",'MAPA DE RIESGOS'!$H227,"C",'MAPA DE RIESGOS'!$AF227),"")</f>
        <v/>
      </c>
      <c r="CD81" s="359" t="str">
        <f>IF(AND('MAPA DE RIESGOS'!$AP210="Media",'MAPA DE RIESGOS'!$AR210="Catastrófico"),CONCATENATE("R",'MAPA DE RIESGOS'!$H210,"C",'MAPA DE RIESGOS'!$AF210),"")</f>
        <v/>
      </c>
      <c r="CE81" s="359" t="str">
        <f>IF(AND('MAPA DE RIESGOS'!$AP211="Media",'MAPA DE RIESGOS'!$AR211="Catastrófico"),CONCATENATE("R",'MAPA DE RIESGOS'!$H211,"C",'MAPA DE RIESGOS'!$AF211),"")</f>
        <v/>
      </c>
      <c r="CF81" s="359" t="str">
        <f>IF(AND('MAPA DE RIESGOS'!$AP212="Media",'MAPA DE RIESGOS'!$AR212="Catastrófico"),CONCATENATE("R",'MAPA DE RIESGOS'!$H212,"C",'MAPA DE RIESGOS'!$AF212),"")</f>
        <v/>
      </c>
      <c r="CG81" s="359" t="str">
        <f>IF(AND('MAPA DE RIESGOS'!$AP213="Media",'MAPA DE RIESGOS'!$AR213="Catastrófico"),CONCATENATE("R",'MAPA DE RIESGOS'!$H213,"C",'MAPA DE RIESGOS'!$AF213),"")</f>
        <v/>
      </c>
      <c r="CH81" s="359" t="str">
        <f>IF(AND('MAPA DE RIESGOS'!$AP214="Media",'MAPA DE RIESGOS'!$AR214="Catastrófico"),CONCATENATE("R",'MAPA DE RIESGOS'!$H214,"C",'MAPA DE RIESGOS'!$AF214),"")</f>
        <v/>
      </c>
      <c r="CI81" s="359" t="str">
        <f>IF(AND('MAPA DE RIESGOS'!$AP215="Media",'MAPA DE RIESGOS'!$AR215="Catastrófico"),CONCATENATE("R",'MAPA DE RIESGOS'!$H215,"C",'MAPA DE RIESGOS'!$AF215),"")</f>
        <v/>
      </c>
      <c r="CJ81" s="359" t="str">
        <f>IF(AND('MAPA DE RIESGOS'!$AP216="Media",'MAPA DE RIESGOS'!$AR216="Catastrófico"),CONCATENATE("R",'MAPA DE RIESGOS'!$H216,"C",'MAPA DE RIESGOS'!$AF216),"")</f>
        <v/>
      </c>
      <c r="CK81" s="359" t="str">
        <f>IF(AND('MAPA DE RIESGOS'!$AP217="Media",'MAPA DE RIESGOS'!$AR217="Catastrófico"),CONCATENATE("R",'MAPA DE RIESGOS'!$H217,"C",'MAPA DE RIESGOS'!$AF217),"")</f>
        <v/>
      </c>
      <c r="CL81" s="359" t="str">
        <f>IF(AND('MAPA DE RIESGOS'!$AP218="Media",'MAPA DE RIESGOS'!$AR218="Catastrófico"),CONCATENATE("R",'MAPA DE RIESGOS'!$H218,"C",'MAPA DE RIESGOS'!$AF218),"")</f>
        <v/>
      </c>
      <c r="CM81" s="359" t="str">
        <f>IF(AND('MAPA DE RIESGOS'!$AP219="Media",'MAPA DE RIESGOS'!$AR219="Catastrófico"),CONCATENATE("R",'MAPA DE RIESGOS'!$H219,"C",'MAPA DE RIESGOS'!$AF219),"")</f>
        <v/>
      </c>
      <c r="CN81" s="359" t="str">
        <f>IF(AND('MAPA DE RIESGOS'!$AP220="Media",'MAPA DE RIESGOS'!$AR220="Catastrófico"),CONCATENATE("R",'MAPA DE RIESGOS'!$H220,"C",'MAPA DE RIESGOS'!$AF220),"")</f>
        <v/>
      </c>
      <c r="CO81" s="359" t="str">
        <f>IF(AND('MAPA DE RIESGOS'!$AP221="Media",'MAPA DE RIESGOS'!$AR221="Catastrófico"),CONCATENATE("R",'MAPA DE RIESGOS'!$H221,"C",'MAPA DE RIESGOS'!$AF221),"")</f>
        <v/>
      </c>
      <c r="CP81" s="359" t="str">
        <f>IF(AND('MAPA DE RIESGOS'!$AP222="Media",'MAPA DE RIESGOS'!$AR222="Catastrófico"),CONCATENATE("R",'MAPA DE RIESGOS'!$H222,"C",'MAPA DE RIESGOS'!$AF222),"")</f>
        <v/>
      </c>
      <c r="CQ81" s="359" t="str">
        <f>IF(AND('MAPA DE RIESGOS'!$AP223="Media",'MAPA DE RIESGOS'!$AR223="Catastrófico"),CONCATENATE("R",'MAPA DE RIESGOS'!$H223,"C",'MAPA DE RIESGOS'!$AF223),"")</f>
        <v/>
      </c>
      <c r="CR81" s="359" t="str">
        <f>IF(AND('MAPA DE RIESGOS'!$AP224="Media",'MAPA DE RIESGOS'!$AR224="Catastrófico"),CONCATENATE("R",'MAPA DE RIESGOS'!$H224,"C",'MAPA DE RIESGOS'!$AF224),"")</f>
        <v/>
      </c>
      <c r="CS81" s="359" t="str">
        <f>IF(AND('MAPA DE RIESGOS'!$AP225="Media",'MAPA DE RIESGOS'!$AR225="Catastrófico"),CONCATENATE("R",'MAPA DE RIESGOS'!$H225,"C",'MAPA DE RIESGOS'!$AF225),"")</f>
        <v/>
      </c>
      <c r="CT81" s="359" t="str">
        <f>IF(AND('MAPA DE RIESGOS'!$AP226="Media",'MAPA DE RIESGOS'!$AR226="Catastrófico"),CONCATENATE("R",'MAPA DE RIESGOS'!$H226,"C",'MAPA DE RIESGOS'!$AF226),"")</f>
        <v/>
      </c>
      <c r="CU81" s="360" t="str">
        <f>IF(AND('MAPA DE RIESGOS'!$AP227="Media",'MAPA DE RIESGOS'!$AR227="Catastrófico"),CONCATENATE("R",'MAPA DE RIESGOS'!$H227,"C",'MAPA DE RIESGOS'!$AF227),"")</f>
        <v/>
      </c>
      <c r="CV81" s="67"/>
      <c r="CW81" s="756"/>
      <c r="CX81" s="757"/>
      <c r="CY81" s="757"/>
      <c r="CZ81" s="757"/>
      <c r="DA81" s="757"/>
      <c r="DB81" s="758"/>
    </row>
    <row r="82" spans="2:106" ht="32.5" customHeight="1">
      <c r="B82" s="770"/>
      <c r="C82" s="770"/>
      <c r="D82" s="771"/>
      <c r="E82" s="741"/>
      <c r="F82" s="742"/>
      <c r="G82" s="742"/>
      <c r="H82" s="742"/>
      <c r="I82" s="743"/>
      <c r="J82" s="369" t="str">
        <f>IF(AND('MAPA DE RIESGOS'!$AP228="Media",'MAPA DE RIESGOS'!$AR228="Leve"),CONCATENATE("R",'MAPA DE RIESGOS'!$H228,"C",'MAPA DE RIESGOS'!$AF228),"")</f>
        <v/>
      </c>
      <c r="K82" s="370" t="str">
        <f>IF(AND('MAPA DE RIESGOS'!$AP229="Media",'MAPA DE RIESGOS'!$AR229="Leve"),CONCATENATE("R",'MAPA DE RIESGOS'!$H229,"C",'MAPA DE RIESGOS'!$AF229),"")</f>
        <v/>
      </c>
      <c r="L82" s="370" t="str">
        <f>IF(AND('MAPA DE RIESGOS'!$AP230="Media",'MAPA DE RIESGOS'!$AR230="Leve"),CONCATENATE("R",'MAPA DE RIESGOS'!$H230,"C",'MAPA DE RIESGOS'!$AF230),"")</f>
        <v/>
      </c>
      <c r="M82" s="370" t="str">
        <f>IF(AND('MAPA DE RIESGOS'!$AP231="Media",'MAPA DE RIESGOS'!$AR231="Leve"),CONCATENATE("R",'MAPA DE RIESGOS'!$H231,"C",'MAPA DE RIESGOS'!$AF231),"")</f>
        <v/>
      </c>
      <c r="N82" s="370" t="str">
        <f>IF(AND('MAPA DE RIESGOS'!$AP232="Media",'MAPA DE RIESGOS'!$AR232="Leve"),CONCATENATE("R",'MAPA DE RIESGOS'!$H232,"C",'MAPA DE RIESGOS'!$AF232),"")</f>
        <v/>
      </c>
      <c r="O82" s="370" t="str">
        <f>IF(AND('MAPA DE RIESGOS'!$AP233="Media",'MAPA DE RIESGOS'!$AR233="Leve"),CONCATENATE("R",'MAPA DE RIESGOS'!$H233,"C",'MAPA DE RIESGOS'!$AF233),"")</f>
        <v/>
      </c>
      <c r="P82" s="370" t="str">
        <f>IF(AND('MAPA DE RIESGOS'!$AP234="Media",'MAPA DE RIESGOS'!$AR234="Leve"),CONCATENATE("R",'MAPA DE RIESGOS'!$H234,"C",'MAPA DE RIESGOS'!$AF234),"")</f>
        <v/>
      </c>
      <c r="Q82" s="370" t="str">
        <f>IF(AND('MAPA DE RIESGOS'!$AP235="Media",'MAPA DE RIESGOS'!$AR235="Leve"),CONCATENATE("R",'MAPA DE RIESGOS'!$H235,"C",'MAPA DE RIESGOS'!$AF235),"")</f>
        <v/>
      </c>
      <c r="R82" s="370" t="str">
        <f>IF(AND('MAPA DE RIESGOS'!$AP236="Media",'MAPA DE RIESGOS'!$AR236="Leve"),CONCATENATE("R",'MAPA DE RIESGOS'!$H236,"C",'MAPA DE RIESGOS'!$AF236),"")</f>
        <v/>
      </c>
      <c r="S82" s="370" t="str">
        <f>IF(AND('MAPA DE RIESGOS'!$AP237="Media",'MAPA DE RIESGOS'!$AR237="Leve"),CONCATENATE("R",'MAPA DE RIESGOS'!$H237,"C",'MAPA DE RIESGOS'!$AF237),"")</f>
        <v/>
      </c>
      <c r="T82" s="370" t="str">
        <f>IF(AND('MAPA DE RIESGOS'!$AP238="Media",'MAPA DE RIESGOS'!$AR238="Leve"),CONCATENATE("R",'MAPA DE RIESGOS'!$H238,"C",'MAPA DE RIESGOS'!$AF238),"")</f>
        <v/>
      </c>
      <c r="U82" s="370" t="str">
        <f>IF(AND('MAPA DE RIESGOS'!$AP239="Media",'MAPA DE RIESGOS'!$AR239="Leve"),CONCATENATE("R",'MAPA DE RIESGOS'!$H239,"C",'MAPA DE RIESGOS'!$AF239),"")</f>
        <v/>
      </c>
      <c r="V82" s="370" t="str">
        <f>IF(AND('MAPA DE RIESGOS'!$AP240="Media",'MAPA DE RIESGOS'!$AR240="Leve"),CONCATENATE("R",'MAPA DE RIESGOS'!$H240,"C",'MAPA DE RIESGOS'!$AF240),"")</f>
        <v/>
      </c>
      <c r="W82" s="370" t="str">
        <f>IF(AND('MAPA DE RIESGOS'!$AP241="Media",'MAPA DE RIESGOS'!$AR241="Leve"),CONCATENATE("R",'MAPA DE RIESGOS'!$H241,"C",'MAPA DE RIESGOS'!$AF241),"")</f>
        <v/>
      </c>
      <c r="X82" s="370" t="str">
        <f>IF(AND('MAPA DE RIESGOS'!$AP242="Media",'MAPA DE RIESGOS'!$AR242="Leve"),CONCATENATE("R",'MAPA DE RIESGOS'!$H242,"C",'MAPA DE RIESGOS'!$AF242),"")</f>
        <v/>
      </c>
      <c r="Y82" s="370" t="str">
        <f>IF(AND('MAPA DE RIESGOS'!$AP243="Media",'MAPA DE RIESGOS'!$AR243="Leve"),CONCATENATE("R",'MAPA DE RIESGOS'!$H243,"C",'MAPA DE RIESGOS'!$AF243),"")</f>
        <v/>
      </c>
      <c r="Z82" s="370" t="str">
        <f>IF(AND('MAPA DE RIESGOS'!$AP244="Media",'MAPA DE RIESGOS'!$AR244="Leve"),CONCATENATE("R",'MAPA DE RIESGOS'!$H244,"C",'MAPA DE RIESGOS'!$AF244),"")</f>
        <v/>
      </c>
      <c r="AA82" s="370" t="str">
        <f>IF(AND('MAPA DE RIESGOS'!$AP245="Media",'MAPA DE RIESGOS'!$AR245="Leve"),CONCATENATE("R",'MAPA DE RIESGOS'!$H245,"C",'MAPA DE RIESGOS'!$AF245),"")</f>
        <v/>
      </c>
      <c r="AB82" s="369" t="str">
        <f>IF(AND('MAPA DE RIESGOS'!$AP228="Media",'MAPA DE RIESGOS'!$AR228="Menor"),CONCATENATE("R",'MAPA DE RIESGOS'!$H228,"C",'MAPA DE RIESGOS'!$AF228),"")</f>
        <v/>
      </c>
      <c r="AC82" s="370" t="str">
        <f>IF(AND('MAPA DE RIESGOS'!$AP229="Media",'MAPA DE RIESGOS'!$AR229="Menor"),CONCATENATE("R",'MAPA DE RIESGOS'!$H229,"C",'MAPA DE RIESGOS'!$AF229),"")</f>
        <v/>
      </c>
      <c r="AD82" s="370" t="str">
        <f>IF(AND('MAPA DE RIESGOS'!$AP230="Media",'MAPA DE RIESGOS'!$AR230="Menor"),CONCATENATE("R",'MAPA DE RIESGOS'!$H230,"C",'MAPA DE RIESGOS'!$AF230),"")</f>
        <v/>
      </c>
      <c r="AE82" s="370" t="str">
        <f>IF(AND('MAPA DE RIESGOS'!$AP231="Media",'MAPA DE RIESGOS'!$AR231="Menor"),CONCATENATE("R",'MAPA DE RIESGOS'!$H231,"C",'MAPA DE RIESGOS'!$AF231),"")</f>
        <v/>
      </c>
      <c r="AF82" s="370" t="str">
        <f>IF(AND('MAPA DE RIESGOS'!$AP232="Media",'MAPA DE RIESGOS'!$AR232="Menor"),CONCATENATE("R",'MAPA DE RIESGOS'!$H232,"C",'MAPA DE RIESGOS'!$AF232),"")</f>
        <v/>
      </c>
      <c r="AG82" s="370" t="str">
        <f>IF(AND('MAPA DE RIESGOS'!$AP233="Media",'MAPA DE RIESGOS'!$AR233="Menor"),CONCATENATE("R",'MAPA DE RIESGOS'!$H233,"C",'MAPA DE RIESGOS'!$AF233),"")</f>
        <v/>
      </c>
      <c r="AH82" s="370" t="str">
        <f>IF(AND('MAPA DE RIESGOS'!$AP234="Media",'MAPA DE RIESGOS'!$AR234="Menor"),CONCATENATE("R",'MAPA DE RIESGOS'!$H234,"C",'MAPA DE RIESGOS'!$AF234),"")</f>
        <v/>
      </c>
      <c r="AI82" s="370" t="str">
        <f>IF(AND('MAPA DE RIESGOS'!$AP235="Media",'MAPA DE RIESGOS'!$AR235="Menor"),CONCATENATE("R",'MAPA DE RIESGOS'!$H235,"C",'MAPA DE RIESGOS'!$AF235),"")</f>
        <v/>
      </c>
      <c r="AJ82" s="370" t="str">
        <f>IF(AND('MAPA DE RIESGOS'!$AP236="Media",'MAPA DE RIESGOS'!$AR236="Menor"),CONCATENATE("R",'MAPA DE RIESGOS'!$H236,"C",'MAPA DE RIESGOS'!$AF236),"")</f>
        <v/>
      </c>
      <c r="AK82" s="370" t="str">
        <f>IF(AND('MAPA DE RIESGOS'!$AP237="Media",'MAPA DE RIESGOS'!$AR237="Menor"),CONCATENATE("R",'MAPA DE RIESGOS'!$H237,"C",'MAPA DE RIESGOS'!$AF237),"")</f>
        <v/>
      </c>
      <c r="AL82" s="370" t="str">
        <f>IF(AND('MAPA DE RIESGOS'!$AP238="Media",'MAPA DE RIESGOS'!$AR238="Menor"),CONCATENATE("R",'MAPA DE RIESGOS'!$H238,"C",'MAPA DE RIESGOS'!$AF238),"")</f>
        <v/>
      </c>
      <c r="AM82" s="370" t="str">
        <f>IF(AND('MAPA DE RIESGOS'!$AP239="Media",'MAPA DE RIESGOS'!$AR239="Menor"),CONCATENATE("R",'MAPA DE RIESGOS'!$H239,"C",'MAPA DE RIESGOS'!$AF239),"")</f>
        <v/>
      </c>
      <c r="AN82" s="370" t="str">
        <f>IF(AND('MAPA DE RIESGOS'!$AP240="Media",'MAPA DE RIESGOS'!$AR240="Menor"),CONCATENATE("R",'MAPA DE RIESGOS'!$H240,"C",'MAPA DE RIESGOS'!$AF240),"")</f>
        <v/>
      </c>
      <c r="AO82" s="370" t="str">
        <f>IF(AND('MAPA DE RIESGOS'!$AP241="Media",'MAPA DE RIESGOS'!$AR241="Menor"),CONCATENATE("R",'MAPA DE RIESGOS'!$H241,"C",'MAPA DE RIESGOS'!$AF241),"")</f>
        <v/>
      </c>
      <c r="AP82" s="370" t="str">
        <f>IF(AND('MAPA DE RIESGOS'!$AP242="Media",'MAPA DE RIESGOS'!$AR242="Menor"),CONCATENATE("R",'MAPA DE RIESGOS'!$H242,"C",'MAPA DE RIESGOS'!$AF242),"")</f>
        <v/>
      </c>
      <c r="AQ82" s="370" t="str">
        <f>IF(AND('MAPA DE RIESGOS'!$AP243="Media",'MAPA DE RIESGOS'!$AR243="Menor"),CONCATENATE("R",'MAPA DE RIESGOS'!$H243,"C",'MAPA DE RIESGOS'!$AF243),"")</f>
        <v/>
      </c>
      <c r="AR82" s="370" t="str">
        <f>IF(AND('MAPA DE RIESGOS'!$AP244="Media",'MAPA DE RIESGOS'!$AR244="Menor"),CONCATENATE("R",'MAPA DE RIESGOS'!$H244,"C",'MAPA DE RIESGOS'!$AF244),"")</f>
        <v/>
      </c>
      <c r="AS82" s="370" t="str">
        <f>IF(AND('MAPA DE RIESGOS'!$AP245="Media",'MAPA DE RIESGOS'!$AR245="Menor"),CONCATENATE("R",'MAPA DE RIESGOS'!$H245,"C",'MAPA DE RIESGOS'!$AF245),"")</f>
        <v/>
      </c>
      <c r="AT82" s="369" t="str">
        <f>IF(AND('MAPA DE RIESGOS'!$AP228="Media",'MAPA DE RIESGOS'!$AR228="Moderado"),CONCATENATE("R",'MAPA DE RIESGOS'!$H228,"C",'MAPA DE RIESGOS'!$AF228),"")</f>
        <v/>
      </c>
      <c r="AU82" s="370" t="str">
        <f>IF(AND('MAPA DE RIESGOS'!$AP229="Media",'MAPA DE RIESGOS'!$AR229="Moderado"),CONCATENATE("R",'MAPA DE RIESGOS'!$H229,"C",'MAPA DE RIESGOS'!$AF229),"")</f>
        <v/>
      </c>
      <c r="AV82" s="370" t="str">
        <f>IF(AND('MAPA DE RIESGOS'!$AP230="Media",'MAPA DE RIESGOS'!$AR230="Moderado"),CONCATENATE("R",'MAPA DE RIESGOS'!$H230,"C",'MAPA DE RIESGOS'!$AF230),"")</f>
        <v/>
      </c>
      <c r="AW82" s="370" t="str">
        <f>IF(AND('MAPA DE RIESGOS'!$AP231="Media",'MAPA DE RIESGOS'!$AR231="Moderado"),CONCATENATE("R",'MAPA DE RIESGOS'!$H231,"C",'MAPA DE RIESGOS'!$AF231),"")</f>
        <v/>
      </c>
      <c r="AX82" s="370" t="str">
        <f>IF(AND('MAPA DE RIESGOS'!$AP232="Media",'MAPA DE RIESGOS'!$AR232="Moderado"),CONCATENATE("R",'MAPA DE RIESGOS'!$H232,"C",'MAPA DE RIESGOS'!$AF232),"")</f>
        <v/>
      </c>
      <c r="AY82" s="370" t="str">
        <f>IF(AND('MAPA DE RIESGOS'!$AP233="Media",'MAPA DE RIESGOS'!$AR233="Moderado"),CONCATENATE("R",'MAPA DE RIESGOS'!$H233,"C",'MAPA DE RIESGOS'!$AF233),"")</f>
        <v/>
      </c>
      <c r="AZ82" s="370" t="str">
        <f>IF(AND('MAPA DE RIESGOS'!$AP234="Media",'MAPA DE RIESGOS'!$AR234="Moderado"),CONCATENATE("R",'MAPA DE RIESGOS'!$H234,"C",'MAPA DE RIESGOS'!$AF234),"")</f>
        <v/>
      </c>
      <c r="BA82" s="370" t="str">
        <f>IF(AND('MAPA DE RIESGOS'!$AP235="Media",'MAPA DE RIESGOS'!$AR235="Moderado"),CONCATENATE("R",'MAPA DE RIESGOS'!$H235,"C",'MAPA DE RIESGOS'!$AF235),"")</f>
        <v/>
      </c>
      <c r="BB82" s="370" t="str">
        <f>IF(AND('MAPA DE RIESGOS'!$AP236="Media",'MAPA DE RIESGOS'!$AR236="Moderado"),CONCATENATE("R",'MAPA DE RIESGOS'!$H236,"C",'MAPA DE RIESGOS'!$AF236),"")</f>
        <v/>
      </c>
      <c r="BC82" s="370" t="str">
        <f>IF(AND('MAPA DE RIESGOS'!$AP237="Media",'MAPA DE RIESGOS'!$AR237="Moderado"),CONCATENATE("R",'MAPA DE RIESGOS'!$H237,"C",'MAPA DE RIESGOS'!$AF237),"")</f>
        <v/>
      </c>
      <c r="BD82" s="370" t="str">
        <f>IF(AND('MAPA DE RIESGOS'!$AP238="Media",'MAPA DE RIESGOS'!$AR238="Moderado"),CONCATENATE("R",'MAPA DE RIESGOS'!$H238,"C",'MAPA DE RIESGOS'!$AF238),"")</f>
        <v/>
      </c>
      <c r="BE82" s="370" t="str">
        <f>IF(AND('MAPA DE RIESGOS'!$AP239="Media",'MAPA DE RIESGOS'!$AR239="Moderado"),CONCATENATE("R",'MAPA DE RIESGOS'!$H239,"C",'MAPA DE RIESGOS'!$AF239),"")</f>
        <v/>
      </c>
      <c r="BF82" s="370" t="str">
        <f>IF(AND('MAPA DE RIESGOS'!$AP240="Media",'MAPA DE RIESGOS'!$AR240="Moderado"),CONCATENATE("R",'MAPA DE RIESGOS'!$H240,"C",'MAPA DE RIESGOS'!$AF240),"")</f>
        <v/>
      </c>
      <c r="BG82" s="370" t="str">
        <f>IF(AND('MAPA DE RIESGOS'!$AP241="Media",'MAPA DE RIESGOS'!$AR241="Moderado"),CONCATENATE("R",'MAPA DE RIESGOS'!$H241,"C",'MAPA DE RIESGOS'!$AF241),"")</f>
        <v/>
      </c>
      <c r="BH82" s="370" t="str">
        <f>IF(AND('MAPA DE RIESGOS'!$AP242="Media",'MAPA DE RIESGOS'!$AR242="Moderado"),CONCATENATE("R",'MAPA DE RIESGOS'!$H242,"C",'MAPA DE RIESGOS'!$AF242),"")</f>
        <v/>
      </c>
      <c r="BI82" s="370" t="str">
        <f>IF(AND('MAPA DE RIESGOS'!$AP243="Media",'MAPA DE RIESGOS'!$AR243="Moderado"),CONCATENATE("R",'MAPA DE RIESGOS'!$H243,"C",'MAPA DE RIESGOS'!$AF243),"")</f>
        <v/>
      </c>
      <c r="BJ82" s="370" t="str">
        <f>IF(AND('MAPA DE RIESGOS'!$AP244="Media",'MAPA DE RIESGOS'!$AR244="Moderado"),CONCATENATE("R",'MAPA DE RIESGOS'!$H244,"C",'MAPA DE RIESGOS'!$AF244),"")</f>
        <v/>
      </c>
      <c r="BK82" s="371" t="str">
        <f>IF(AND('MAPA DE RIESGOS'!$AP245="Media",'MAPA DE RIESGOS'!$AR245="Moderado"),CONCATENATE("R",'MAPA DE RIESGOS'!$H245,"C",'MAPA DE RIESGOS'!$AF245),"")</f>
        <v/>
      </c>
      <c r="BL82" s="357" t="str">
        <f>IF(AND('MAPA DE RIESGOS'!$AP228="Media",'MAPA DE RIESGOS'!$AR228="Mayor"),CONCATENATE("R",'MAPA DE RIESGOS'!$H228,"C",'MAPA DE RIESGOS'!$AF228),"")</f>
        <v/>
      </c>
      <c r="BM82" s="357" t="str">
        <f>IF(AND('MAPA DE RIESGOS'!$AP229="Media",'MAPA DE RIESGOS'!$AR229="Mayor"),CONCATENATE("R",'MAPA DE RIESGOS'!$H229,"C",'MAPA DE RIESGOS'!$AF229),"")</f>
        <v/>
      </c>
      <c r="BN82" s="357" t="str">
        <f>IF(AND('MAPA DE RIESGOS'!$AP230="Media",'MAPA DE RIESGOS'!$AR230="Mayor"),CONCATENATE("R",'MAPA DE RIESGOS'!$H230,"C",'MAPA DE RIESGOS'!$AF230),"")</f>
        <v/>
      </c>
      <c r="BO82" s="357" t="str">
        <f>IF(AND('MAPA DE RIESGOS'!$AP231="Media",'MAPA DE RIESGOS'!$AR231="Mayor"),CONCATENATE("R",'MAPA DE RIESGOS'!$H231,"C",'MAPA DE RIESGOS'!$AF231),"")</f>
        <v/>
      </c>
      <c r="BP82" s="357" t="str">
        <f>IF(AND('MAPA DE RIESGOS'!$AP232="Media",'MAPA DE RIESGOS'!$AR232="Mayor"),CONCATENATE("R",'MAPA DE RIESGOS'!$H232,"C",'MAPA DE RIESGOS'!$AF232),"")</f>
        <v/>
      </c>
      <c r="BQ82" s="357" t="str">
        <f>IF(AND('MAPA DE RIESGOS'!$AP233="Media",'MAPA DE RIESGOS'!$AR233="Mayor"),CONCATENATE("R",'MAPA DE RIESGOS'!$H233,"C",'MAPA DE RIESGOS'!$AF233),"")</f>
        <v/>
      </c>
      <c r="BR82" s="357" t="str">
        <f>IF(AND('MAPA DE RIESGOS'!$AP234="Media",'MAPA DE RIESGOS'!$AR234="Mayor"),CONCATENATE("R",'MAPA DE RIESGOS'!$H234,"C",'MAPA DE RIESGOS'!$AF234),"")</f>
        <v/>
      </c>
      <c r="BS82" s="357" t="str">
        <f>IF(AND('MAPA DE RIESGOS'!$AP235="Media",'MAPA DE RIESGOS'!$AR235="Mayor"),CONCATENATE("R",'MAPA DE RIESGOS'!$H235,"C",'MAPA DE RIESGOS'!$AF235),"")</f>
        <v/>
      </c>
      <c r="BT82" s="357" t="str">
        <f>IF(AND('MAPA DE RIESGOS'!$AP236="Media",'MAPA DE RIESGOS'!$AR236="Mayor"),CONCATENATE("R",'MAPA DE RIESGOS'!$H236,"C",'MAPA DE RIESGOS'!$AF236),"")</f>
        <v/>
      </c>
      <c r="BU82" s="357" t="str">
        <f>IF(AND('MAPA DE RIESGOS'!$AP237="Media",'MAPA DE RIESGOS'!$AR237="Mayor"),CONCATENATE("R",'MAPA DE RIESGOS'!$H237,"C",'MAPA DE RIESGOS'!$AF237),"")</f>
        <v/>
      </c>
      <c r="BV82" s="357" t="str">
        <f>IF(AND('MAPA DE RIESGOS'!$AP238="Media",'MAPA DE RIESGOS'!$AR238="Mayor"),CONCATENATE("R",'MAPA DE RIESGOS'!$H238,"C",'MAPA DE RIESGOS'!$AF238),"")</f>
        <v/>
      </c>
      <c r="BW82" s="357" t="str">
        <f>IF(AND('MAPA DE RIESGOS'!$AP239="Media",'MAPA DE RIESGOS'!$AR239="Mayor"),CONCATENATE("R",'MAPA DE RIESGOS'!$H239,"C",'MAPA DE RIESGOS'!$AF239),"")</f>
        <v/>
      </c>
      <c r="BX82" s="357" t="str">
        <f>IF(AND('MAPA DE RIESGOS'!$AP240="Media",'MAPA DE RIESGOS'!$AR240="Mayor"),CONCATENATE("R",'MAPA DE RIESGOS'!$H240,"C",'MAPA DE RIESGOS'!$AF240),"")</f>
        <v/>
      </c>
      <c r="BY82" s="357" t="str">
        <f>IF(AND('MAPA DE RIESGOS'!$AP241="Media",'MAPA DE RIESGOS'!$AR241="Mayor"),CONCATENATE("R",'MAPA DE RIESGOS'!$H241,"C",'MAPA DE RIESGOS'!$AF241),"")</f>
        <v/>
      </c>
      <c r="BZ82" s="357" t="str">
        <f>IF(AND('MAPA DE RIESGOS'!$AP242="Media",'MAPA DE RIESGOS'!$AR242="Mayor"),CONCATENATE("R",'MAPA DE RIESGOS'!$H242,"C",'MAPA DE RIESGOS'!$AF242),"")</f>
        <v/>
      </c>
      <c r="CA82" s="357" t="str">
        <f>IF(AND('MAPA DE RIESGOS'!$AP243="Media",'MAPA DE RIESGOS'!$AR243="Mayor"),CONCATENATE("R",'MAPA DE RIESGOS'!$H243,"C",'MAPA DE RIESGOS'!$AF243),"")</f>
        <v/>
      </c>
      <c r="CB82" s="357" t="str">
        <f>IF(AND('MAPA DE RIESGOS'!$AP244="Media",'MAPA DE RIESGOS'!$AR244="Mayor"),CONCATENATE("R",'MAPA DE RIESGOS'!$H244,"C",'MAPA DE RIESGOS'!$AF244),"")</f>
        <v/>
      </c>
      <c r="CC82" s="358" t="str">
        <f>IF(AND('MAPA DE RIESGOS'!$AP245="Media",'MAPA DE RIESGOS'!$AR245="Mayor"),CONCATENATE("R",'MAPA DE RIESGOS'!$H245,"C",'MAPA DE RIESGOS'!$AF245),"")</f>
        <v/>
      </c>
      <c r="CD82" s="359" t="str">
        <f>IF(AND('MAPA DE RIESGOS'!$AP228="Media",'MAPA DE RIESGOS'!$AR228="Catastrófico"),CONCATENATE("R",'MAPA DE RIESGOS'!$H228,"C",'MAPA DE RIESGOS'!$AF228),"")</f>
        <v/>
      </c>
      <c r="CE82" s="359" t="str">
        <f>IF(AND('MAPA DE RIESGOS'!$AP229="Media",'MAPA DE RIESGOS'!$AR229="Catastrófico"),CONCATENATE("R",'MAPA DE RIESGOS'!$H229,"C",'MAPA DE RIESGOS'!$AF229),"")</f>
        <v/>
      </c>
      <c r="CF82" s="359" t="str">
        <f>IF(AND('MAPA DE RIESGOS'!$AP230="Media",'MAPA DE RIESGOS'!$AR230="Catastrófico"),CONCATENATE("R",'MAPA DE RIESGOS'!$H230,"C",'MAPA DE RIESGOS'!$AF230),"")</f>
        <v/>
      </c>
      <c r="CG82" s="359" t="str">
        <f>IF(AND('MAPA DE RIESGOS'!$AP231="Media",'MAPA DE RIESGOS'!$AR231="Catastrófico"),CONCATENATE("R",'MAPA DE RIESGOS'!$H231,"C",'MAPA DE RIESGOS'!$AF231),"")</f>
        <v/>
      </c>
      <c r="CH82" s="359" t="str">
        <f>IF(AND('MAPA DE RIESGOS'!$AP232="Media",'MAPA DE RIESGOS'!$AR232="Catastrófico"),CONCATENATE("R",'MAPA DE RIESGOS'!$H232,"C",'MAPA DE RIESGOS'!$AF232),"")</f>
        <v/>
      </c>
      <c r="CI82" s="359" t="str">
        <f>IF(AND('MAPA DE RIESGOS'!$AP233="Media",'MAPA DE RIESGOS'!$AR233="Catastrófico"),CONCATENATE("R",'MAPA DE RIESGOS'!$H233,"C",'MAPA DE RIESGOS'!$AF233),"")</f>
        <v/>
      </c>
      <c r="CJ82" s="359" t="str">
        <f>IF(AND('MAPA DE RIESGOS'!$AP234="Media",'MAPA DE RIESGOS'!$AR234="Catastrófico"),CONCATENATE("R",'MAPA DE RIESGOS'!$H234,"C",'MAPA DE RIESGOS'!$AF234),"")</f>
        <v/>
      </c>
      <c r="CK82" s="359" t="str">
        <f>IF(AND('MAPA DE RIESGOS'!$AP235="Media",'MAPA DE RIESGOS'!$AR235="Catastrófico"),CONCATENATE("R",'MAPA DE RIESGOS'!$H235,"C",'MAPA DE RIESGOS'!$AF235),"")</f>
        <v/>
      </c>
      <c r="CL82" s="359" t="str">
        <f>IF(AND('MAPA DE RIESGOS'!$AP236="Media",'MAPA DE RIESGOS'!$AR236="Catastrófico"),CONCATENATE("R",'MAPA DE RIESGOS'!$H236,"C",'MAPA DE RIESGOS'!$AF236),"")</f>
        <v/>
      </c>
      <c r="CM82" s="359" t="str">
        <f>IF(AND('MAPA DE RIESGOS'!$AP237="Media",'MAPA DE RIESGOS'!$AR237="Catastrófico"),CONCATENATE("R",'MAPA DE RIESGOS'!$H237,"C",'MAPA DE RIESGOS'!$AF237),"")</f>
        <v/>
      </c>
      <c r="CN82" s="359" t="str">
        <f>IF(AND('MAPA DE RIESGOS'!$AP238="Media",'MAPA DE RIESGOS'!$AR238="Catastrófico"),CONCATENATE("R",'MAPA DE RIESGOS'!$H238,"C",'MAPA DE RIESGOS'!$AF238),"")</f>
        <v/>
      </c>
      <c r="CO82" s="359" t="str">
        <f>IF(AND('MAPA DE RIESGOS'!$AP239="Media",'MAPA DE RIESGOS'!$AR239="Catastrófico"),CONCATENATE("R",'MAPA DE RIESGOS'!$H239,"C",'MAPA DE RIESGOS'!$AF239),"")</f>
        <v/>
      </c>
      <c r="CP82" s="359" t="str">
        <f>IF(AND('MAPA DE RIESGOS'!$AP240="Media",'MAPA DE RIESGOS'!$AR240="Catastrófico"),CONCATENATE("R",'MAPA DE RIESGOS'!$H240,"C",'MAPA DE RIESGOS'!$AF240),"")</f>
        <v/>
      </c>
      <c r="CQ82" s="359" t="str">
        <f>IF(AND('MAPA DE RIESGOS'!$AP241="Media",'MAPA DE RIESGOS'!$AR241="Catastrófico"),CONCATENATE("R",'MAPA DE RIESGOS'!$H241,"C",'MAPA DE RIESGOS'!$AF241),"")</f>
        <v/>
      </c>
      <c r="CR82" s="359" t="str">
        <f>IF(AND('MAPA DE RIESGOS'!$AP242="Media",'MAPA DE RIESGOS'!$AR242="Catastrófico"),CONCATENATE("R",'MAPA DE RIESGOS'!$H242,"C",'MAPA DE RIESGOS'!$AF242),"")</f>
        <v/>
      </c>
      <c r="CS82" s="359" t="str">
        <f>IF(AND('MAPA DE RIESGOS'!$AP243="Media",'MAPA DE RIESGOS'!$AR243="Catastrófico"),CONCATENATE("R",'MAPA DE RIESGOS'!$H243,"C",'MAPA DE RIESGOS'!$AF243),"")</f>
        <v/>
      </c>
      <c r="CT82" s="359" t="str">
        <f>IF(AND('MAPA DE RIESGOS'!$AP244="Media",'MAPA DE RIESGOS'!$AR244="Catastrófico"),CONCATENATE("R",'MAPA DE RIESGOS'!$H244,"C",'MAPA DE RIESGOS'!$AF244),"")</f>
        <v/>
      </c>
      <c r="CU82" s="360" t="str">
        <f>IF(AND('MAPA DE RIESGOS'!$AP245="Media",'MAPA DE RIESGOS'!$AR245="Catastrófico"),CONCATENATE("R",'MAPA DE RIESGOS'!$H245,"C",'MAPA DE RIESGOS'!$AF245),"")</f>
        <v/>
      </c>
      <c r="CV82" s="67"/>
      <c r="CW82" s="756"/>
      <c r="CX82" s="757"/>
      <c r="CY82" s="757"/>
      <c r="CZ82" s="757"/>
      <c r="DA82" s="757"/>
      <c r="DB82" s="758"/>
    </row>
    <row r="83" spans="2:106" ht="32.5" customHeight="1">
      <c r="B83" s="770"/>
      <c r="C83" s="770"/>
      <c r="D83" s="771"/>
      <c r="E83" s="741"/>
      <c r="F83" s="742"/>
      <c r="G83" s="742"/>
      <c r="H83" s="742"/>
      <c r="I83" s="743"/>
      <c r="J83" s="369" t="str">
        <f>IF(AND('MAPA DE RIESGOS'!$AP246="Media",'MAPA DE RIESGOS'!$AR246="Leve"),CONCATENATE("R",'MAPA DE RIESGOS'!$H246,"C",'MAPA DE RIESGOS'!$AF246),"")</f>
        <v/>
      </c>
      <c r="K83" s="370" t="str">
        <f>IF(AND('MAPA DE RIESGOS'!$AP247="Media",'MAPA DE RIESGOS'!$AR247="Leve"),CONCATENATE("R",'MAPA DE RIESGOS'!$H247,"C",'MAPA DE RIESGOS'!$AF247),"")</f>
        <v/>
      </c>
      <c r="L83" s="370" t="str">
        <f>IF(AND('MAPA DE RIESGOS'!$AP248="Media",'MAPA DE RIESGOS'!$AR248="Leve"),CONCATENATE("R",'MAPA DE RIESGOS'!$H248,"C",'MAPA DE RIESGOS'!$AF248),"")</f>
        <v/>
      </c>
      <c r="M83" s="370" t="str">
        <f>IF(AND('MAPA DE RIESGOS'!$AP249="Media",'MAPA DE RIESGOS'!$AR249="Leve"),CONCATENATE("R",'MAPA DE RIESGOS'!$H249,"C",'MAPA DE RIESGOS'!$AF249),"")</f>
        <v/>
      </c>
      <c r="N83" s="370" t="str">
        <f>IF(AND('MAPA DE RIESGOS'!$AP250="Media",'MAPA DE RIESGOS'!$AR250="Leve"),CONCATENATE("R",'MAPA DE RIESGOS'!$H250,"C",'MAPA DE RIESGOS'!$AF250),"")</f>
        <v/>
      </c>
      <c r="O83" s="370" t="str">
        <f>IF(AND('MAPA DE RIESGOS'!$AP251="Media",'MAPA DE RIESGOS'!$AR251="Leve"),CONCATENATE("R",'MAPA DE RIESGOS'!$H251,"C",'MAPA DE RIESGOS'!$AF251),"")</f>
        <v/>
      </c>
      <c r="P83" s="370" t="str">
        <f>IF(AND('MAPA DE RIESGOS'!$AP252="Media",'MAPA DE RIESGOS'!$AR252="Leve"),CONCATENATE("R",'MAPA DE RIESGOS'!$H252,"C",'MAPA DE RIESGOS'!$AF252),"")</f>
        <v/>
      </c>
      <c r="Q83" s="370" t="str">
        <f>IF(AND('MAPA DE RIESGOS'!$AP253="Media",'MAPA DE RIESGOS'!$AR253="Leve"),CONCATENATE("R",'MAPA DE RIESGOS'!$H253,"C",'MAPA DE RIESGOS'!$AF253),"")</f>
        <v/>
      </c>
      <c r="R83" s="370" t="str">
        <f>IF(AND('MAPA DE RIESGOS'!$AP254="Media",'MAPA DE RIESGOS'!$AR254="Leve"),CONCATENATE("R",'MAPA DE RIESGOS'!$H254,"C",'MAPA DE RIESGOS'!$AF254),"")</f>
        <v/>
      </c>
      <c r="S83" s="370" t="str">
        <f>IF(AND('MAPA DE RIESGOS'!$AP255="Media",'MAPA DE RIESGOS'!$AR255="Leve"),CONCATENATE("R",'MAPA DE RIESGOS'!$H255,"C",'MAPA DE RIESGOS'!$AF255),"")</f>
        <v/>
      </c>
      <c r="T83" s="370" t="str">
        <f>IF(AND('MAPA DE RIESGOS'!$AP256="Media",'MAPA DE RIESGOS'!$AR256="Leve"),CONCATENATE("R",'MAPA DE RIESGOS'!$H256,"C",'MAPA DE RIESGOS'!$AF256),"")</f>
        <v/>
      </c>
      <c r="U83" s="370" t="str">
        <f>IF(AND('MAPA DE RIESGOS'!$AP257="Media",'MAPA DE RIESGOS'!$AR257="Leve"),CONCATENATE("R",'MAPA DE RIESGOS'!$H257,"C",'MAPA DE RIESGOS'!$AF257),"")</f>
        <v/>
      </c>
      <c r="V83" s="370" t="str">
        <f>IF(AND('MAPA DE RIESGOS'!$AP258="Media",'MAPA DE RIESGOS'!$AR258="Leve"),CONCATENATE("R",'MAPA DE RIESGOS'!$H258,"C",'MAPA DE RIESGOS'!$AF258),"")</f>
        <v/>
      </c>
      <c r="W83" s="370" t="str">
        <f>IF(AND('MAPA DE RIESGOS'!$AP259="Media",'MAPA DE RIESGOS'!$AR259="Leve"),CONCATENATE("R",'MAPA DE RIESGOS'!$H259,"C",'MAPA DE RIESGOS'!$AF259),"")</f>
        <v/>
      </c>
      <c r="X83" s="370" t="str">
        <f>IF(AND('MAPA DE RIESGOS'!$AP260="Media",'MAPA DE RIESGOS'!$AR260="Leve"),CONCATENATE("R",'MAPA DE RIESGOS'!$H260,"C",'MAPA DE RIESGOS'!$AF260),"")</f>
        <v/>
      </c>
      <c r="Y83" s="370" t="str">
        <f>IF(AND('MAPA DE RIESGOS'!$AP261="Media",'MAPA DE RIESGOS'!$AR261="Leve"),CONCATENATE("R",'MAPA DE RIESGOS'!$H261,"C",'MAPA DE RIESGOS'!$AF261),"")</f>
        <v/>
      </c>
      <c r="Z83" s="370" t="str">
        <f>IF(AND('MAPA DE RIESGOS'!$AP262="Media",'MAPA DE RIESGOS'!$AR262="Leve"),CONCATENATE("R",'MAPA DE RIESGOS'!$H262,"C",'MAPA DE RIESGOS'!$AF262),"")</f>
        <v/>
      </c>
      <c r="AA83" s="370" t="str">
        <f>IF(AND('MAPA DE RIESGOS'!$AP263="Media",'MAPA DE RIESGOS'!$AR263="Leve"),CONCATENATE("R",'MAPA DE RIESGOS'!$H263,"C",'MAPA DE RIESGOS'!$AF263),"")</f>
        <v/>
      </c>
      <c r="AB83" s="369" t="str">
        <f>IF(AND('MAPA DE RIESGOS'!$AP246="Media",'MAPA DE RIESGOS'!$AR246="Menor"),CONCATENATE("R",'MAPA DE RIESGOS'!$H246,"C",'MAPA DE RIESGOS'!$AF246),"")</f>
        <v/>
      </c>
      <c r="AC83" s="370" t="str">
        <f>IF(AND('MAPA DE RIESGOS'!$AP247="Media",'MAPA DE RIESGOS'!$AR247="Menor"),CONCATENATE("R",'MAPA DE RIESGOS'!$H247,"C",'MAPA DE RIESGOS'!$AF247),"")</f>
        <v/>
      </c>
      <c r="AD83" s="370" t="str">
        <f>IF(AND('MAPA DE RIESGOS'!$AP248="Media",'MAPA DE RIESGOS'!$AR248="Menor"),CONCATENATE("R",'MAPA DE RIESGOS'!$H248,"C",'MAPA DE RIESGOS'!$AF248),"")</f>
        <v/>
      </c>
      <c r="AE83" s="370" t="str">
        <f>IF(AND('MAPA DE RIESGOS'!$AP249="Media",'MAPA DE RIESGOS'!$AR249="Menor"),CONCATENATE("R",'MAPA DE RIESGOS'!$H249,"C",'MAPA DE RIESGOS'!$AF249),"")</f>
        <v/>
      </c>
      <c r="AF83" s="370" t="str">
        <f>IF(AND('MAPA DE RIESGOS'!$AP250="Media",'MAPA DE RIESGOS'!$AR250="Menor"),CONCATENATE("R",'MAPA DE RIESGOS'!$H250,"C",'MAPA DE RIESGOS'!$AF250),"")</f>
        <v/>
      </c>
      <c r="AG83" s="370" t="str">
        <f>IF(AND('MAPA DE RIESGOS'!$AP251="Media",'MAPA DE RIESGOS'!$AR251="Menor"),CONCATENATE("R",'MAPA DE RIESGOS'!$H251,"C",'MAPA DE RIESGOS'!$AF251),"")</f>
        <v/>
      </c>
      <c r="AH83" s="370" t="str">
        <f>IF(AND('MAPA DE RIESGOS'!$AP252="Media",'MAPA DE RIESGOS'!$AR252="Menor"),CONCATENATE("R",'MAPA DE RIESGOS'!$H252,"C",'MAPA DE RIESGOS'!$AF252),"")</f>
        <v/>
      </c>
      <c r="AI83" s="370" t="str">
        <f>IF(AND('MAPA DE RIESGOS'!$AP253="Media",'MAPA DE RIESGOS'!$AR253="Menor"),CONCATENATE("R",'MAPA DE RIESGOS'!$H253,"C",'MAPA DE RIESGOS'!$AF253),"")</f>
        <v/>
      </c>
      <c r="AJ83" s="370" t="str">
        <f>IF(AND('MAPA DE RIESGOS'!$AP254="Media",'MAPA DE RIESGOS'!$AR254="Menor"),CONCATENATE("R",'MAPA DE RIESGOS'!$H254,"C",'MAPA DE RIESGOS'!$AF254),"")</f>
        <v/>
      </c>
      <c r="AK83" s="370" t="str">
        <f>IF(AND('MAPA DE RIESGOS'!$AP255="Media",'MAPA DE RIESGOS'!$AR255="Menor"),CONCATENATE("R",'MAPA DE RIESGOS'!$H255,"C",'MAPA DE RIESGOS'!$AF255),"")</f>
        <v/>
      </c>
      <c r="AL83" s="370" t="str">
        <f>IF(AND('MAPA DE RIESGOS'!$AP256="Media",'MAPA DE RIESGOS'!$AR256="Menor"),CONCATENATE("R",'MAPA DE RIESGOS'!$H256,"C",'MAPA DE RIESGOS'!$AF256),"")</f>
        <v/>
      </c>
      <c r="AM83" s="370" t="str">
        <f>IF(AND('MAPA DE RIESGOS'!$AP257="Media",'MAPA DE RIESGOS'!$AR257="Menor"),CONCATENATE("R",'MAPA DE RIESGOS'!$H257,"C",'MAPA DE RIESGOS'!$AF257),"")</f>
        <v/>
      </c>
      <c r="AN83" s="370" t="str">
        <f>IF(AND('MAPA DE RIESGOS'!$AP258="Media",'MAPA DE RIESGOS'!$AR258="Menor"),CONCATENATE("R",'MAPA DE RIESGOS'!$H258,"C",'MAPA DE RIESGOS'!$AF258),"")</f>
        <v/>
      </c>
      <c r="AO83" s="370" t="str">
        <f>IF(AND('MAPA DE RIESGOS'!$AP259="Media",'MAPA DE RIESGOS'!$AR259="Menor"),CONCATENATE("R",'MAPA DE RIESGOS'!$H259,"C",'MAPA DE RIESGOS'!$AF259),"")</f>
        <v/>
      </c>
      <c r="AP83" s="370" t="str">
        <f>IF(AND('MAPA DE RIESGOS'!$AP260="Media",'MAPA DE RIESGOS'!$AR260="Menor"),CONCATENATE("R",'MAPA DE RIESGOS'!$H260,"C",'MAPA DE RIESGOS'!$AF260),"")</f>
        <v/>
      </c>
      <c r="AQ83" s="370" t="str">
        <f>IF(AND('MAPA DE RIESGOS'!$AP261="Media",'MAPA DE RIESGOS'!$AR261="Menor"),CONCATENATE("R",'MAPA DE RIESGOS'!$H261,"C",'MAPA DE RIESGOS'!$AF261),"")</f>
        <v/>
      </c>
      <c r="AR83" s="370" t="str">
        <f>IF(AND('MAPA DE RIESGOS'!$AP262="Media",'MAPA DE RIESGOS'!$AR262="Menor"),CONCATENATE("R",'MAPA DE RIESGOS'!$H262,"C",'MAPA DE RIESGOS'!$AF262),"")</f>
        <v/>
      </c>
      <c r="AS83" s="370" t="str">
        <f>IF(AND('MAPA DE RIESGOS'!$AP263="Media",'MAPA DE RIESGOS'!$AR263="Menor"),CONCATENATE("R",'MAPA DE RIESGOS'!$H263,"C",'MAPA DE RIESGOS'!$AF263),"")</f>
        <v/>
      </c>
      <c r="AT83" s="369" t="str">
        <f>IF(AND('MAPA DE RIESGOS'!$AP246="Media",'MAPA DE RIESGOS'!$AR246="Moderado"),CONCATENATE("R",'MAPA DE RIESGOS'!$H246,"C",'MAPA DE RIESGOS'!$AF246),"")</f>
        <v/>
      </c>
      <c r="AU83" s="370" t="str">
        <f>IF(AND('MAPA DE RIESGOS'!$AP247="Media",'MAPA DE RIESGOS'!$AR247="Moderado"),CONCATENATE("R",'MAPA DE RIESGOS'!$H247,"C",'MAPA DE RIESGOS'!$AF247),"")</f>
        <v/>
      </c>
      <c r="AV83" s="370" t="str">
        <f>IF(AND('MAPA DE RIESGOS'!$AP248="Media",'MAPA DE RIESGOS'!$AR248="Moderado"),CONCATENATE("R",'MAPA DE RIESGOS'!$H248,"C",'MAPA DE RIESGOS'!$AF248),"")</f>
        <v/>
      </c>
      <c r="AW83" s="370" t="str">
        <f>IF(AND('MAPA DE RIESGOS'!$AP249="Media",'MAPA DE RIESGOS'!$AR249="Moderado"),CONCATENATE("R",'MAPA DE RIESGOS'!$H249,"C",'MAPA DE RIESGOS'!$AF249),"")</f>
        <v/>
      </c>
      <c r="AX83" s="370" t="str">
        <f>IF(AND('MAPA DE RIESGOS'!$AP250="Media",'MAPA DE RIESGOS'!$AR250="Moderado"),CONCATENATE("R",'MAPA DE RIESGOS'!$H250,"C",'MAPA DE RIESGOS'!$AF250),"")</f>
        <v/>
      </c>
      <c r="AY83" s="370" t="str">
        <f>IF(AND('MAPA DE RIESGOS'!$AP251="Media",'MAPA DE RIESGOS'!$AR251="Moderado"),CONCATENATE("R",'MAPA DE RIESGOS'!$H251,"C",'MAPA DE RIESGOS'!$AF251),"")</f>
        <v/>
      </c>
      <c r="AZ83" s="370" t="str">
        <f>IF(AND('MAPA DE RIESGOS'!$AP252="Media",'MAPA DE RIESGOS'!$AR252="Moderado"),CONCATENATE("R",'MAPA DE RIESGOS'!$H252,"C",'MAPA DE RIESGOS'!$AF252),"")</f>
        <v/>
      </c>
      <c r="BA83" s="370" t="str">
        <f>IF(AND('MAPA DE RIESGOS'!$AP253="Media",'MAPA DE RIESGOS'!$AR253="Moderado"),CONCATENATE("R",'MAPA DE RIESGOS'!$H253,"C",'MAPA DE RIESGOS'!$AF253),"")</f>
        <v/>
      </c>
      <c r="BB83" s="370" t="str">
        <f>IF(AND('MAPA DE RIESGOS'!$AP254="Media",'MAPA DE RIESGOS'!$AR254="Moderado"),CONCATENATE("R",'MAPA DE RIESGOS'!$H254,"C",'MAPA DE RIESGOS'!$AF254),"")</f>
        <v/>
      </c>
      <c r="BC83" s="370" t="str">
        <f>IF(AND('MAPA DE RIESGOS'!$AP255="Media",'MAPA DE RIESGOS'!$AR255="Moderado"),CONCATENATE("R",'MAPA DE RIESGOS'!$H255,"C",'MAPA DE RIESGOS'!$AF255),"")</f>
        <v/>
      </c>
      <c r="BD83" s="370" t="str">
        <f>IF(AND('MAPA DE RIESGOS'!$AP256="Media",'MAPA DE RIESGOS'!$AR256="Moderado"),CONCATENATE("R",'MAPA DE RIESGOS'!$H256,"C",'MAPA DE RIESGOS'!$AF256),"")</f>
        <v/>
      </c>
      <c r="BE83" s="370" t="str">
        <f>IF(AND('MAPA DE RIESGOS'!$AP257="Media",'MAPA DE RIESGOS'!$AR257="Moderado"),CONCATENATE("R",'MAPA DE RIESGOS'!$H257,"C",'MAPA DE RIESGOS'!$AF257),"")</f>
        <v/>
      </c>
      <c r="BF83" s="370" t="str">
        <f>IF(AND('MAPA DE RIESGOS'!$AP258="Media",'MAPA DE RIESGOS'!$AR258="Moderado"),CONCATENATE("R",'MAPA DE RIESGOS'!$H258,"C",'MAPA DE RIESGOS'!$AF258),"")</f>
        <v/>
      </c>
      <c r="BG83" s="370" t="str">
        <f>IF(AND('MAPA DE RIESGOS'!$AP259="Media",'MAPA DE RIESGOS'!$AR259="Moderado"),CONCATENATE("R",'MAPA DE RIESGOS'!$H259,"C",'MAPA DE RIESGOS'!$AF259),"")</f>
        <v/>
      </c>
      <c r="BH83" s="370" t="str">
        <f>IF(AND('MAPA DE RIESGOS'!$AP260="Media",'MAPA DE RIESGOS'!$AR260="Moderado"),CONCATENATE("R",'MAPA DE RIESGOS'!$H260,"C",'MAPA DE RIESGOS'!$AF260),"")</f>
        <v/>
      </c>
      <c r="BI83" s="370" t="str">
        <f>IF(AND('MAPA DE RIESGOS'!$AP261="Media",'MAPA DE RIESGOS'!$AR261="Moderado"),CONCATENATE("R",'MAPA DE RIESGOS'!$H261,"C",'MAPA DE RIESGOS'!$AF261),"")</f>
        <v/>
      </c>
      <c r="BJ83" s="370" t="str">
        <f>IF(AND('MAPA DE RIESGOS'!$AP262="Media",'MAPA DE RIESGOS'!$AR262="Moderado"),CONCATENATE("R",'MAPA DE RIESGOS'!$H262,"C",'MAPA DE RIESGOS'!$AF262),"")</f>
        <v/>
      </c>
      <c r="BK83" s="371" t="str">
        <f>IF(AND('MAPA DE RIESGOS'!$AP263="Media",'MAPA DE RIESGOS'!$AR263="Moderado"),CONCATENATE("R",'MAPA DE RIESGOS'!$H263,"C",'MAPA DE RIESGOS'!$AF263),"")</f>
        <v/>
      </c>
      <c r="BL83" s="357" t="str">
        <f>IF(AND('MAPA DE RIESGOS'!$AP246="Media",'MAPA DE RIESGOS'!$AR246="Mayor"),CONCATENATE("R",'MAPA DE RIESGOS'!$H246,"C",'MAPA DE RIESGOS'!$AF246),"")</f>
        <v/>
      </c>
      <c r="BM83" s="357" t="str">
        <f>IF(AND('MAPA DE RIESGOS'!$AP247="Media",'MAPA DE RIESGOS'!$AR247="Mayor"),CONCATENATE("R",'MAPA DE RIESGOS'!$H247,"C",'MAPA DE RIESGOS'!$AF247),"")</f>
        <v/>
      </c>
      <c r="BN83" s="357" t="str">
        <f>IF(AND('MAPA DE RIESGOS'!$AP248="Media",'MAPA DE RIESGOS'!$AR248="Mayor"),CONCATENATE("R",'MAPA DE RIESGOS'!$H248,"C",'MAPA DE RIESGOS'!$AF248),"")</f>
        <v/>
      </c>
      <c r="BO83" s="357" t="str">
        <f>IF(AND('MAPA DE RIESGOS'!$AP249="Media",'MAPA DE RIESGOS'!$AR249="Mayor"),CONCATENATE("R",'MAPA DE RIESGOS'!$H249,"C",'MAPA DE RIESGOS'!$AF249),"")</f>
        <v/>
      </c>
      <c r="BP83" s="357" t="str">
        <f>IF(AND('MAPA DE RIESGOS'!$AP250="Media",'MAPA DE RIESGOS'!$AR250="Mayor"),CONCATENATE("R",'MAPA DE RIESGOS'!$H250,"C",'MAPA DE RIESGOS'!$AF250),"")</f>
        <v/>
      </c>
      <c r="BQ83" s="357" t="str">
        <f>IF(AND('MAPA DE RIESGOS'!$AP251="Media",'MAPA DE RIESGOS'!$AR251="Mayor"),CONCATENATE("R",'MAPA DE RIESGOS'!$H251,"C",'MAPA DE RIESGOS'!$AF251),"")</f>
        <v/>
      </c>
      <c r="BR83" s="357" t="str">
        <f>IF(AND('MAPA DE RIESGOS'!$AP252="Media",'MAPA DE RIESGOS'!$AR252="Mayor"),CONCATENATE("R",'MAPA DE RIESGOS'!$H252,"C",'MAPA DE RIESGOS'!$AF252),"")</f>
        <v/>
      </c>
      <c r="BS83" s="357" t="str">
        <f>IF(AND('MAPA DE RIESGOS'!$AP253="Media",'MAPA DE RIESGOS'!$AR253="Mayor"),CONCATENATE("R",'MAPA DE RIESGOS'!$H253,"C",'MAPA DE RIESGOS'!$AF253),"")</f>
        <v/>
      </c>
      <c r="BT83" s="357" t="str">
        <f>IF(AND('MAPA DE RIESGOS'!$AP254="Media",'MAPA DE RIESGOS'!$AR254="Mayor"),CONCATENATE("R",'MAPA DE RIESGOS'!$H254,"C",'MAPA DE RIESGOS'!$AF254),"")</f>
        <v/>
      </c>
      <c r="BU83" s="357" t="str">
        <f>IF(AND('MAPA DE RIESGOS'!$AP255="Media",'MAPA DE RIESGOS'!$AR255="Mayor"),CONCATENATE("R",'MAPA DE RIESGOS'!$H255,"C",'MAPA DE RIESGOS'!$AF255),"")</f>
        <v/>
      </c>
      <c r="BV83" s="357" t="str">
        <f>IF(AND('MAPA DE RIESGOS'!$AP256="Media",'MAPA DE RIESGOS'!$AR256="Mayor"),CONCATENATE("R",'MAPA DE RIESGOS'!$H256,"C",'MAPA DE RIESGOS'!$AF256),"")</f>
        <v/>
      </c>
      <c r="BW83" s="357" t="str">
        <f>IF(AND('MAPA DE RIESGOS'!$AP257="Media",'MAPA DE RIESGOS'!$AR257="Mayor"),CONCATENATE("R",'MAPA DE RIESGOS'!$H257,"C",'MAPA DE RIESGOS'!$AF257),"")</f>
        <v/>
      </c>
      <c r="BX83" s="357" t="str">
        <f>IF(AND('MAPA DE RIESGOS'!$AP258="Media",'MAPA DE RIESGOS'!$AR258="Mayor"),CONCATENATE("R",'MAPA DE RIESGOS'!$H258,"C",'MAPA DE RIESGOS'!$AF258),"")</f>
        <v/>
      </c>
      <c r="BY83" s="357" t="str">
        <f>IF(AND('MAPA DE RIESGOS'!$AP259="Media",'MAPA DE RIESGOS'!$AR259="Mayor"),CONCATENATE("R",'MAPA DE RIESGOS'!$H259,"C",'MAPA DE RIESGOS'!$AF259),"")</f>
        <v/>
      </c>
      <c r="BZ83" s="357" t="str">
        <f>IF(AND('MAPA DE RIESGOS'!$AP260="Media",'MAPA DE RIESGOS'!$AR260="Mayor"),CONCATENATE("R",'MAPA DE RIESGOS'!$H260,"C",'MAPA DE RIESGOS'!$AF260),"")</f>
        <v/>
      </c>
      <c r="CA83" s="357" t="str">
        <f>IF(AND('MAPA DE RIESGOS'!$AP261="Media",'MAPA DE RIESGOS'!$AR261="Mayor"),CONCATENATE("R",'MAPA DE RIESGOS'!$H261,"C",'MAPA DE RIESGOS'!$AF261),"")</f>
        <v/>
      </c>
      <c r="CB83" s="357" t="str">
        <f>IF(AND('MAPA DE RIESGOS'!$AP262="Media",'MAPA DE RIESGOS'!$AR262="Mayor"),CONCATENATE("R",'MAPA DE RIESGOS'!$H262,"C",'MAPA DE RIESGOS'!$AF262),"")</f>
        <v/>
      </c>
      <c r="CC83" s="358" t="str">
        <f>IF(AND('MAPA DE RIESGOS'!$AP263="Media",'MAPA DE RIESGOS'!$AR263="Mayor"),CONCATENATE("R",'MAPA DE RIESGOS'!$H263,"C",'MAPA DE RIESGOS'!$AF263),"")</f>
        <v/>
      </c>
      <c r="CD83" s="359" t="str">
        <f>IF(AND('MAPA DE RIESGOS'!$AP246="Media",'MAPA DE RIESGOS'!$AR246="Catastrófico"),CONCATENATE("R",'MAPA DE RIESGOS'!$H246,"C",'MAPA DE RIESGOS'!$AF246),"")</f>
        <v/>
      </c>
      <c r="CE83" s="359" t="str">
        <f>IF(AND('MAPA DE RIESGOS'!$AP247="Media",'MAPA DE RIESGOS'!$AR247="Catastrófico"),CONCATENATE("R",'MAPA DE RIESGOS'!$H247,"C",'MAPA DE RIESGOS'!$AF247),"")</f>
        <v/>
      </c>
      <c r="CF83" s="359" t="str">
        <f>IF(AND('MAPA DE RIESGOS'!$AP248="Media",'MAPA DE RIESGOS'!$AR248="Catastrófico"),CONCATENATE("R",'MAPA DE RIESGOS'!$H248,"C",'MAPA DE RIESGOS'!$AF248),"")</f>
        <v/>
      </c>
      <c r="CG83" s="359" t="str">
        <f>IF(AND('MAPA DE RIESGOS'!$AP249="Media",'MAPA DE RIESGOS'!$AR249="Catastrófico"),CONCATENATE("R",'MAPA DE RIESGOS'!$H249,"C",'MAPA DE RIESGOS'!$AF249),"")</f>
        <v/>
      </c>
      <c r="CH83" s="359" t="str">
        <f>IF(AND('MAPA DE RIESGOS'!$AP250="Media",'MAPA DE RIESGOS'!$AR250="Catastrófico"),CONCATENATE("R",'MAPA DE RIESGOS'!$H250,"C",'MAPA DE RIESGOS'!$AF250),"")</f>
        <v/>
      </c>
      <c r="CI83" s="359" t="str">
        <f>IF(AND('MAPA DE RIESGOS'!$AP251="Media",'MAPA DE RIESGOS'!$AR251="Catastrófico"),CONCATENATE("R",'MAPA DE RIESGOS'!$H251,"C",'MAPA DE RIESGOS'!$AF251),"")</f>
        <v/>
      </c>
      <c r="CJ83" s="359" t="str">
        <f>IF(AND('MAPA DE RIESGOS'!$AP252="Media",'MAPA DE RIESGOS'!$AR252="Catastrófico"),CONCATENATE("R",'MAPA DE RIESGOS'!$H252,"C",'MAPA DE RIESGOS'!$AF252),"")</f>
        <v/>
      </c>
      <c r="CK83" s="359" t="str">
        <f>IF(AND('MAPA DE RIESGOS'!$AP253="Media",'MAPA DE RIESGOS'!$AR253="Catastrófico"),CONCATENATE("R",'MAPA DE RIESGOS'!$H253,"C",'MAPA DE RIESGOS'!$AF253),"")</f>
        <v/>
      </c>
      <c r="CL83" s="359" t="str">
        <f>IF(AND('MAPA DE RIESGOS'!$AP254="Media",'MAPA DE RIESGOS'!$AR254="Catastrófico"),CONCATENATE("R",'MAPA DE RIESGOS'!$H254,"C",'MAPA DE RIESGOS'!$AF254),"")</f>
        <v/>
      </c>
      <c r="CM83" s="359" t="str">
        <f>IF(AND('MAPA DE RIESGOS'!$AP255="Media",'MAPA DE RIESGOS'!$AR255="Catastrófico"),CONCATENATE("R",'MAPA DE RIESGOS'!$H255,"C",'MAPA DE RIESGOS'!$AF255),"")</f>
        <v/>
      </c>
      <c r="CN83" s="359" t="str">
        <f>IF(AND('MAPA DE RIESGOS'!$AP256="Media",'MAPA DE RIESGOS'!$AR256="Catastrófico"),CONCATENATE("R",'MAPA DE RIESGOS'!$H256,"C",'MAPA DE RIESGOS'!$AF256),"")</f>
        <v/>
      </c>
      <c r="CO83" s="359" t="str">
        <f>IF(AND('MAPA DE RIESGOS'!$AP257="Media",'MAPA DE RIESGOS'!$AR257="Catastrófico"),CONCATENATE("R",'MAPA DE RIESGOS'!$H257,"C",'MAPA DE RIESGOS'!$AF257),"")</f>
        <v/>
      </c>
      <c r="CP83" s="359" t="str">
        <f>IF(AND('MAPA DE RIESGOS'!$AP258="Media",'MAPA DE RIESGOS'!$AR258="Catastrófico"),CONCATENATE("R",'MAPA DE RIESGOS'!$H258,"C",'MAPA DE RIESGOS'!$AF258),"")</f>
        <v/>
      </c>
      <c r="CQ83" s="359" t="str">
        <f>IF(AND('MAPA DE RIESGOS'!$AP259="Media",'MAPA DE RIESGOS'!$AR259="Catastrófico"),CONCATENATE("R",'MAPA DE RIESGOS'!$H259,"C",'MAPA DE RIESGOS'!$AF259),"")</f>
        <v/>
      </c>
      <c r="CR83" s="359" t="str">
        <f>IF(AND('MAPA DE RIESGOS'!$AP260="Media",'MAPA DE RIESGOS'!$AR260="Catastrófico"),CONCATENATE("R",'MAPA DE RIESGOS'!$H260,"C",'MAPA DE RIESGOS'!$AF260),"")</f>
        <v/>
      </c>
      <c r="CS83" s="359" t="str">
        <f>IF(AND('MAPA DE RIESGOS'!$AP261="Media",'MAPA DE RIESGOS'!$AR261="Catastrófico"),CONCATENATE("R",'MAPA DE RIESGOS'!$H261,"C",'MAPA DE RIESGOS'!$AF261),"")</f>
        <v/>
      </c>
      <c r="CT83" s="359" t="str">
        <f>IF(AND('MAPA DE RIESGOS'!$AP262="Media",'MAPA DE RIESGOS'!$AR262="Catastrófico"),CONCATENATE("R",'MAPA DE RIESGOS'!$H262,"C",'MAPA DE RIESGOS'!$AF262),"")</f>
        <v/>
      </c>
      <c r="CU83" s="360" t="str">
        <f>IF(AND('MAPA DE RIESGOS'!$AP263="Media",'MAPA DE RIESGOS'!$AR263="Catastrófico"),CONCATENATE("R",'MAPA DE RIESGOS'!$H263,"C",'MAPA DE RIESGOS'!$AF263),"")</f>
        <v/>
      </c>
      <c r="CV83" s="67"/>
      <c r="CW83" s="756"/>
      <c r="CX83" s="757"/>
      <c r="CY83" s="757"/>
      <c r="CZ83" s="757"/>
      <c r="DA83" s="757"/>
      <c r="DB83" s="758"/>
    </row>
    <row r="84" spans="2:106" ht="32.5" customHeight="1">
      <c r="B84" s="770"/>
      <c r="C84" s="770"/>
      <c r="D84" s="771"/>
      <c r="E84" s="741"/>
      <c r="F84" s="742"/>
      <c r="G84" s="742"/>
      <c r="H84" s="742"/>
      <c r="I84" s="743"/>
      <c r="J84" s="369" t="str">
        <f>IF(AND('MAPA DE RIESGOS'!$AP264="Media",'MAPA DE RIESGOS'!$AR264="Leve"),CONCATENATE("R",'MAPA DE RIESGOS'!$H264,"C",'MAPA DE RIESGOS'!$AF264),"")</f>
        <v/>
      </c>
      <c r="K84" s="370" t="str">
        <f>IF(AND('MAPA DE RIESGOS'!$AP265="Media",'MAPA DE RIESGOS'!$AR265="Leve"),CONCATENATE("R",'MAPA DE RIESGOS'!$H265,"C",'MAPA DE RIESGOS'!$AF265),"")</f>
        <v/>
      </c>
      <c r="L84" s="370" t="str">
        <f>IF(AND('MAPA DE RIESGOS'!$AP266="Media",'MAPA DE RIESGOS'!$AR266="Leve"),CONCATENATE("R",'MAPA DE RIESGOS'!$H266,"C",'MAPA DE RIESGOS'!$AF266),"")</f>
        <v/>
      </c>
      <c r="M84" s="370" t="str">
        <f>IF(AND('MAPA DE RIESGOS'!$AP267="Media",'MAPA DE RIESGOS'!$AR267="Leve"),CONCATENATE("R",'MAPA DE RIESGOS'!$H267,"C",'MAPA DE RIESGOS'!$AF267),"")</f>
        <v/>
      </c>
      <c r="N84" s="370" t="str">
        <f>IF(AND('MAPA DE RIESGOS'!$AP268="Media",'MAPA DE RIESGOS'!$AR268="Leve"),CONCATENATE("R",'MAPA DE RIESGOS'!$H268,"C",'MAPA DE RIESGOS'!$AF268),"")</f>
        <v/>
      </c>
      <c r="O84" s="370" t="str">
        <f>IF(AND('MAPA DE RIESGOS'!$AP269="Media",'MAPA DE RIESGOS'!$AR269="Leve"),CONCATENATE("R",'MAPA DE RIESGOS'!$H269,"C",'MAPA DE RIESGOS'!$AF269),"")</f>
        <v/>
      </c>
      <c r="P84" s="370" t="str">
        <f>IF(AND('MAPA DE RIESGOS'!$AP270="Media",'MAPA DE RIESGOS'!$AR270="Leve"),CONCATENATE("R",'MAPA DE RIESGOS'!$H270,"C",'MAPA DE RIESGOS'!$AF270),"")</f>
        <v/>
      </c>
      <c r="Q84" s="370" t="str">
        <f>IF(AND('MAPA DE RIESGOS'!$AP271="Media",'MAPA DE RIESGOS'!$AR271="Leve"),CONCATENATE("R",'MAPA DE RIESGOS'!$H271,"C",'MAPA DE RIESGOS'!$AF271),"")</f>
        <v/>
      </c>
      <c r="R84" s="370" t="str">
        <f>IF(AND('MAPA DE RIESGOS'!$AP272="Media",'MAPA DE RIESGOS'!$AR272="Leve"),CONCATENATE("R",'MAPA DE RIESGOS'!$H272,"C",'MAPA DE RIESGOS'!$AF272),"")</f>
        <v/>
      </c>
      <c r="S84" s="370" t="str">
        <f>IF(AND('MAPA DE RIESGOS'!$AP273="Media",'MAPA DE RIESGOS'!$AR273="Leve"),CONCATENATE("R",'MAPA DE RIESGOS'!$H273,"C",'MAPA DE RIESGOS'!$AF273),"")</f>
        <v/>
      </c>
      <c r="T84" s="370" t="str">
        <f>IF(AND('MAPA DE RIESGOS'!$AP274="Media",'MAPA DE RIESGOS'!$AR274="Leve"),CONCATENATE("R",'MAPA DE RIESGOS'!$H274,"C",'MAPA DE RIESGOS'!$AF274),"")</f>
        <v/>
      </c>
      <c r="U84" s="370" t="str">
        <f>IF(AND('MAPA DE RIESGOS'!$AP275="Media",'MAPA DE RIESGOS'!$AR275="Leve"),CONCATENATE("R",'MAPA DE RIESGOS'!$H275,"C",'MAPA DE RIESGOS'!$AF275),"")</f>
        <v/>
      </c>
      <c r="V84" s="370" t="str">
        <f>IF(AND('MAPA DE RIESGOS'!$AP276="Media",'MAPA DE RIESGOS'!$AR276="Leve"),CONCATENATE("R",'MAPA DE RIESGOS'!$H276,"C",'MAPA DE RIESGOS'!$AF276),"")</f>
        <v/>
      </c>
      <c r="W84" s="370" t="str">
        <f>IF(AND('MAPA DE RIESGOS'!$AP277="Media",'MAPA DE RIESGOS'!$AR277="Leve"),CONCATENATE("R",'MAPA DE RIESGOS'!$H277,"C",'MAPA DE RIESGOS'!$AF277),"")</f>
        <v/>
      </c>
      <c r="X84" s="370" t="str">
        <f>IF(AND('MAPA DE RIESGOS'!$AP278="Media",'MAPA DE RIESGOS'!$AR278="Leve"),CONCATENATE("R",'MAPA DE RIESGOS'!$H278,"C",'MAPA DE RIESGOS'!$AF278),"")</f>
        <v/>
      </c>
      <c r="Y84" s="370" t="str">
        <f>IF(AND('MAPA DE RIESGOS'!$AP279="Media",'MAPA DE RIESGOS'!$AR279="Leve"),CONCATENATE("R",'MAPA DE RIESGOS'!$H279,"C",'MAPA DE RIESGOS'!$AF279),"")</f>
        <v/>
      </c>
      <c r="Z84" s="370" t="str">
        <f>IF(AND('MAPA DE RIESGOS'!$AP280="Media",'MAPA DE RIESGOS'!$AR280="Leve"),CONCATENATE("R",'MAPA DE RIESGOS'!$H280,"C",'MAPA DE RIESGOS'!$AF280),"")</f>
        <v/>
      </c>
      <c r="AA84" s="370" t="str">
        <f>IF(AND('MAPA DE RIESGOS'!$AP281="Media",'MAPA DE RIESGOS'!$AR281="Leve"),CONCATENATE("R",'MAPA DE RIESGOS'!$H281,"C",'MAPA DE RIESGOS'!$AF281),"")</f>
        <v/>
      </c>
      <c r="AB84" s="369" t="str">
        <f>IF(AND('MAPA DE RIESGOS'!$AP264="Media",'MAPA DE RIESGOS'!$AR264="Menor"),CONCATENATE("R",'MAPA DE RIESGOS'!$H264,"C",'MAPA DE RIESGOS'!$AF264),"")</f>
        <v/>
      </c>
      <c r="AC84" s="370" t="str">
        <f>IF(AND('MAPA DE RIESGOS'!$AP265="Media",'MAPA DE RIESGOS'!$AR265="Menor"),CONCATENATE("R",'MAPA DE RIESGOS'!$H265,"C",'MAPA DE RIESGOS'!$AF265),"")</f>
        <v/>
      </c>
      <c r="AD84" s="370" t="str">
        <f>IF(AND('MAPA DE RIESGOS'!$AP266="Media",'MAPA DE RIESGOS'!$AR266="Menor"),CONCATENATE("R",'MAPA DE RIESGOS'!$H266,"C",'MAPA DE RIESGOS'!$AF266),"")</f>
        <v/>
      </c>
      <c r="AE84" s="370" t="str">
        <f>IF(AND('MAPA DE RIESGOS'!$AP267="Media",'MAPA DE RIESGOS'!$AR267="Menor"),CONCATENATE("R",'MAPA DE RIESGOS'!$H267,"C",'MAPA DE RIESGOS'!$AF267),"")</f>
        <v/>
      </c>
      <c r="AF84" s="370" t="str">
        <f>IF(AND('MAPA DE RIESGOS'!$AP268="Media",'MAPA DE RIESGOS'!$AR268="Menor"),CONCATENATE("R",'MAPA DE RIESGOS'!$H268,"C",'MAPA DE RIESGOS'!$AF268),"")</f>
        <v/>
      </c>
      <c r="AG84" s="370" t="str">
        <f>IF(AND('MAPA DE RIESGOS'!$AP269="Media",'MAPA DE RIESGOS'!$AR269="Menor"),CONCATENATE("R",'MAPA DE RIESGOS'!$H269,"C",'MAPA DE RIESGOS'!$AF269),"")</f>
        <v/>
      </c>
      <c r="AH84" s="370" t="str">
        <f>IF(AND('MAPA DE RIESGOS'!$AP270="Media",'MAPA DE RIESGOS'!$AR270="Menor"),CONCATENATE("R",'MAPA DE RIESGOS'!$H270,"C",'MAPA DE RIESGOS'!$AF270),"")</f>
        <v/>
      </c>
      <c r="AI84" s="370" t="str">
        <f>IF(AND('MAPA DE RIESGOS'!$AP271="Media",'MAPA DE RIESGOS'!$AR271="Menor"),CONCATENATE("R",'MAPA DE RIESGOS'!$H271,"C",'MAPA DE RIESGOS'!$AF271),"")</f>
        <v/>
      </c>
      <c r="AJ84" s="370" t="str">
        <f>IF(AND('MAPA DE RIESGOS'!$AP272="Media",'MAPA DE RIESGOS'!$AR272="Menor"),CONCATENATE("R",'MAPA DE RIESGOS'!$H272,"C",'MAPA DE RIESGOS'!$AF272),"")</f>
        <v/>
      </c>
      <c r="AK84" s="370" t="str">
        <f>IF(AND('MAPA DE RIESGOS'!$AP273="Media",'MAPA DE RIESGOS'!$AR273="Menor"),CONCATENATE("R",'MAPA DE RIESGOS'!$H273,"C",'MAPA DE RIESGOS'!$AF273),"")</f>
        <v/>
      </c>
      <c r="AL84" s="370" t="str">
        <f>IF(AND('MAPA DE RIESGOS'!$AP274="Media",'MAPA DE RIESGOS'!$AR274="Menor"),CONCATENATE("R",'MAPA DE RIESGOS'!$H274,"C",'MAPA DE RIESGOS'!$AF274),"")</f>
        <v/>
      </c>
      <c r="AM84" s="370" t="str">
        <f>IF(AND('MAPA DE RIESGOS'!$AP275="Media",'MAPA DE RIESGOS'!$AR275="Menor"),CONCATENATE("R",'MAPA DE RIESGOS'!$H275,"C",'MAPA DE RIESGOS'!$AF275),"")</f>
        <v/>
      </c>
      <c r="AN84" s="370" t="str">
        <f>IF(AND('MAPA DE RIESGOS'!$AP276="Media",'MAPA DE RIESGOS'!$AR276="Menor"),CONCATENATE("R",'MAPA DE RIESGOS'!$H276,"C",'MAPA DE RIESGOS'!$AF276),"")</f>
        <v/>
      </c>
      <c r="AO84" s="370" t="str">
        <f>IF(AND('MAPA DE RIESGOS'!$AP277="Media",'MAPA DE RIESGOS'!$AR277="Menor"),CONCATENATE("R",'MAPA DE RIESGOS'!$H277,"C",'MAPA DE RIESGOS'!$AF277),"")</f>
        <v/>
      </c>
      <c r="AP84" s="370" t="str">
        <f>IF(AND('MAPA DE RIESGOS'!$AP278="Media",'MAPA DE RIESGOS'!$AR278="Menor"),CONCATENATE("R",'MAPA DE RIESGOS'!$H278,"C",'MAPA DE RIESGOS'!$AF278),"")</f>
        <v/>
      </c>
      <c r="AQ84" s="370" t="str">
        <f>IF(AND('MAPA DE RIESGOS'!$AP279="Media",'MAPA DE RIESGOS'!$AR279="Menor"),CONCATENATE("R",'MAPA DE RIESGOS'!$H279,"C",'MAPA DE RIESGOS'!$AF279),"")</f>
        <v/>
      </c>
      <c r="AR84" s="370" t="str">
        <f>IF(AND('MAPA DE RIESGOS'!$AP280="Media",'MAPA DE RIESGOS'!$AR280="Menor"),CONCATENATE("R",'MAPA DE RIESGOS'!$H280,"C",'MAPA DE RIESGOS'!$AF280),"")</f>
        <v/>
      </c>
      <c r="AS84" s="370" t="str">
        <f>IF(AND('MAPA DE RIESGOS'!$AP281="Media",'MAPA DE RIESGOS'!$AR281="Menor"),CONCATENATE("R",'MAPA DE RIESGOS'!$H281,"C",'MAPA DE RIESGOS'!$AF281),"")</f>
        <v/>
      </c>
      <c r="AT84" s="369" t="str">
        <f>IF(AND('MAPA DE RIESGOS'!$AP264="Media",'MAPA DE RIESGOS'!$AR264="Moderado"),CONCATENATE("R",'MAPA DE RIESGOS'!$H264,"C",'MAPA DE RIESGOS'!$AF264),"")</f>
        <v/>
      </c>
      <c r="AU84" s="370" t="str">
        <f>IF(AND('MAPA DE RIESGOS'!$AP265="Media",'MAPA DE RIESGOS'!$AR265="Moderado"),CONCATENATE("R",'MAPA DE RIESGOS'!$H265,"C",'MAPA DE RIESGOS'!$AF265),"")</f>
        <v/>
      </c>
      <c r="AV84" s="370" t="str">
        <f>IF(AND('MAPA DE RIESGOS'!$AP266="Media",'MAPA DE RIESGOS'!$AR266="Moderado"),CONCATENATE("R",'MAPA DE RIESGOS'!$H266,"C",'MAPA DE RIESGOS'!$AF266),"")</f>
        <v/>
      </c>
      <c r="AW84" s="370" t="str">
        <f>IF(AND('MAPA DE RIESGOS'!$AP267="Media",'MAPA DE RIESGOS'!$AR267="Moderado"),CONCATENATE("R",'MAPA DE RIESGOS'!$H267,"C",'MAPA DE RIESGOS'!$AF267),"")</f>
        <v/>
      </c>
      <c r="AX84" s="370" t="str">
        <f>IF(AND('MAPA DE RIESGOS'!$AP268="Media",'MAPA DE RIESGOS'!$AR268="Moderado"),CONCATENATE("R",'MAPA DE RIESGOS'!$H268,"C",'MAPA DE RIESGOS'!$AF268),"")</f>
        <v/>
      </c>
      <c r="AY84" s="370" t="str">
        <f>IF(AND('MAPA DE RIESGOS'!$AP269="Media",'MAPA DE RIESGOS'!$AR269="Moderado"),CONCATENATE("R",'MAPA DE RIESGOS'!$H269,"C",'MAPA DE RIESGOS'!$AF269),"")</f>
        <v/>
      </c>
      <c r="AZ84" s="370" t="str">
        <f>IF(AND('MAPA DE RIESGOS'!$AP270="Media",'MAPA DE RIESGOS'!$AR270="Moderado"),CONCATENATE("R",'MAPA DE RIESGOS'!$H270,"C",'MAPA DE RIESGOS'!$AF270),"")</f>
        <v/>
      </c>
      <c r="BA84" s="370" t="str">
        <f>IF(AND('MAPA DE RIESGOS'!$AP271="Media",'MAPA DE RIESGOS'!$AR271="Moderado"),CONCATENATE("R",'MAPA DE RIESGOS'!$H271,"C",'MAPA DE RIESGOS'!$AF271),"")</f>
        <v/>
      </c>
      <c r="BB84" s="370" t="str">
        <f>IF(AND('MAPA DE RIESGOS'!$AP272="Media",'MAPA DE RIESGOS'!$AR272="Moderado"),CONCATENATE("R",'MAPA DE RIESGOS'!$H272,"C",'MAPA DE RIESGOS'!$AF272),"")</f>
        <v/>
      </c>
      <c r="BC84" s="370" t="str">
        <f>IF(AND('MAPA DE RIESGOS'!$AP273="Media",'MAPA DE RIESGOS'!$AR273="Moderado"),CONCATENATE("R",'MAPA DE RIESGOS'!$H273,"C",'MAPA DE RIESGOS'!$AF273),"")</f>
        <v/>
      </c>
      <c r="BD84" s="370" t="str">
        <f>IF(AND('MAPA DE RIESGOS'!$AP274="Media",'MAPA DE RIESGOS'!$AR274="Moderado"),CONCATENATE("R",'MAPA DE RIESGOS'!$H274,"C",'MAPA DE RIESGOS'!$AF274),"")</f>
        <v/>
      </c>
      <c r="BE84" s="370" t="str">
        <f>IF(AND('MAPA DE RIESGOS'!$AP275="Media",'MAPA DE RIESGOS'!$AR275="Moderado"),CONCATENATE("R",'MAPA DE RIESGOS'!$H275,"C",'MAPA DE RIESGOS'!$AF275),"")</f>
        <v/>
      </c>
      <c r="BF84" s="370" t="str">
        <f>IF(AND('MAPA DE RIESGOS'!$AP276="Media",'MAPA DE RIESGOS'!$AR276="Moderado"),CONCATENATE("R",'MAPA DE RIESGOS'!$H276,"C",'MAPA DE RIESGOS'!$AF276),"")</f>
        <v/>
      </c>
      <c r="BG84" s="370" t="str">
        <f>IF(AND('MAPA DE RIESGOS'!$AP277="Media",'MAPA DE RIESGOS'!$AR277="Moderado"),CONCATENATE("R",'MAPA DE RIESGOS'!$H277,"C",'MAPA DE RIESGOS'!$AF277),"")</f>
        <v/>
      </c>
      <c r="BH84" s="370" t="str">
        <f>IF(AND('MAPA DE RIESGOS'!$AP278="Media",'MAPA DE RIESGOS'!$AR278="Moderado"),CONCATENATE("R",'MAPA DE RIESGOS'!$H278,"C",'MAPA DE RIESGOS'!$AF278),"")</f>
        <v/>
      </c>
      <c r="BI84" s="370" t="str">
        <f>IF(AND('MAPA DE RIESGOS'!$AP279="Media",'MAPA DE RIESGOS'!$AR279="Moderado"),CONCATENATE("R",'MAPA DE RIESGOS'!$H279,"C",'MAPA DE RIESGOS'!$AF279),"")</f>
        <v/>
      </c>
      <c r="BJ84" s="370" t="str">
        <f>IF(AND('MAPA DE RIESGOS'!$AP280="Media",'MAPA DE RIESGOS'!$AR280="Moderado"),CONCATENATE("R",'MAPA DE RIESGOS'!$H280,"C",'MAPA DE RIESGOS'!$AF280),"")</f>
        <v/>
      </c>
      <c r="BK84" s="371" t="str">
        <f>IF(AND('MAPA DE RIESGOS'!$AP281="Media",'MAPA DE RIESGOS'!$AR281="Moderado"),CONCATENATE("R",'MAPA DE RIESGOS'!$H281,"C",'MAPA DE RIESGOS'!$AF281),"")</f>
        <v/>
      </c>
      <c r="BL84" s="357" t="str">
        <f>IF(AND('MAPA DE RIESGOS'!$AP264="Media",'MAPA DE RIESGOS'!$AR264="Mayor"),CONCATENATE("R",'MAPA DE RIESGOS'!$H264,"C",'MAPA DE RIESGOS'!$AF264),"")</f>
        <v/>
      </c>
      <c r="BM84" s="357" t="str">
        <f>IF(AND('MAPA DE RIESGOS'!$AP265="Media",'MAPA DE RIESGOS'!$AR265="Mayor"),CONCATENATE("R",'MAPA DE RIESGOS'!$H265,"C",'MAPA DE RIESGOS'!$AF265),"")</f>
        <v/>
      </c>
      <c r="BN84" s="357" t="str">
        <f>IF(AND('MAPA DE RIESGOS'!$AP266="Media",'MAPA DE RIESGOS'!$AR266="Mayor"),CONCATENATE("R",'MAPA DE RIESGOS'!$H266,"C",'MAPA DE RIESGOS'!$AF266),"")</f>
        <v/>
      </c>
      <c r="BO84" s="357" t="str">
        <f>IF(AND('MAPA DE RIESGOS'!$AP267="Media",'MAPA DE RIESGOS'!$AR267="Mayor"),CONCATENATE("R",'MAPA DE RIESGOS'!$H267,"C",'MAPA DE RIESGOS'!$AF267),"")</f>
        <v/>
      </c>
      <c r="BP84" s="357" t="str">
        <f>IF(AND('MAPA DE RIESGOS'!$AP268="Media",'MAPA DE RIESGOS'!$AR268="Mayor"),CONCATENATE("R",'MAPA DE RIESGOS'!$H268,"C",'MAPA DE RIESGOS'!$AF268),"")</f>
        <v/>
      </c>
      <c r="BQ84" s="357" t="str">
        <f>IF(AND('MAPA DE RIESGOS'!$AP269="Media",'MAPA DE RIESGOS'!$AR269="Mayor"),CONCATENATE("R",'MAPA DE RIESGOS'!$H269,"C",'MAPA DE RIESGOS'!$AF269),"")</f>
        <v/>
      </c>
      <c r="BR84" s="357" t="str">
        <f>IF(AND('MAPA DE RIESGOS'!$AP270="Media",'MAPA DE RIESGOS'!$AR270="Mayor"),CONCATENATE("R",'MAPA DE RIESGOS'!$H270,"C",'MAPA DE RIESGOS'!$AF270),"")</f>
        <v/>
      </c>
      <c r="BS84" s="357" t="str">
        <f>IF(AND('MAPA DE RIESGOS'!$AP271="Media",'MAPA DE RIESGOS'!$AR271="Mayor"),CONCATENATE("R",'MAPA DE RIESGOS'!$H271,"C",'MAPA DE RIESGOS'!$AF271),"")</f>
        <v/>
      </c>
      <c r="BT84" s="357" t="str">
        <f>IF(AND('MAPA DE RIESGOS'!$AP272="Media",'MAPA DE RIESGOS'!$AR272="Mayor"),CONCATENATE("R",'MAPA DE RIESGOS'!$H272,"C",'MAPA DE RIESGOS'!$AF272),"")</f>
        <v/>
      </c>
      <c r="BU84" s="357" t="str">
        <f>IF(AND('MAPA DE RIESGOS'!$AP273="Media",'MAPA DE RIESGOS'!$AR273="Mayor"),CONCATENATE("R",'MAPA DE RIESGOS'!$H273,"C",'MAPA DE RIESGOS'!$AF273),"")</f>
        <v/>
      </c>
      <c r="BV84" s="357" t="str">
        <f>IF(AND('MAPA DE RIESGOS'!$AP274="Media",'MAPA DE RIESGOS'!$AR274="Mayor"),CONCATENATE("R",'MAPA DE RIESGOS'!$H274,"C",'MAPA DE RIESGOS'!$AF274),"")</f>
        <v/>
      </c>
      <c r="BW84" s="357" t="str">
        <f>IF(AND('MAPA DE RIESGOS'!$AP275="Media",'MAPA DE RIESGOS'!$AR275="Mayor"),CONCATENATE("R",'MAPA DE RIESGOS'!$H275,"C",'MAPA DE RIESGOS'!$AF275),"")</f>
        <v/>
      </c>
      <c r="BX84" s="357" t="str">
        <f>IF(AND('MAPA DE RIESGOS'!$AP276="Media",'MAPA DE RIESGOS'!$AR276="Mayor"),CONCATENATE("R",'MAPA DE RIESGOS'!$H276,"C",'MAPA DE RIESGOS'!$AF276),"")</f>
        <v/>
      </c>
      <c r="BY84" s="357" t="str">
        <f>IF(AND('MAPA DE RIESGOS'!$AP277="Media",'MAPA DE RIESGOS'!$AR277="Mayor"),CONCATENATE("R",'MAPA DE RIESGOS'!$H277,"C",'MAPA DE RIESGOS'!$AF277),"")</f>
        <v/>
      </c>
      <c r="BZ84" s="357" t="str">
        <f>IF(AND('MAPA DE RIESGOS'!$AP278="Media",'MAPA DE RIESGOS'!$AR278="Mayor"),CONCATENATE("R",'MAPA DE RIESGOS'!$H278,"C",'MAPA DE RIESGOS'!$AF278),"")</f>
        <v/>
      </c>
      <c r="CA84" s="357" t="str">
        <f>IF(AND('MAPA DE RIESGOS'!$AP279="Media",'MAPA DE RIESGOS'!$AR279="Mayor"),CONCATENATE("R",'MAPA DE RIESGOS'!$H279,"C",'MAPA DE RIESGOS'!$AF279),"")</f>
        <v/>
      </c>
      <c r="CB84" s="357" t="str">
        <f>IF(AND('MAPA DE RIESGOS'!$AP280="Media",'MAPA DE RIESGOS'!$AR280="Mayor"),CONCATENATE("R",'MAPA DE RIESGOS'!$H280,"C",'MAPA DE RIESGOS'!$AF280),"")</f>
        <v/>
      </c>
      <c r="CC84" s="358" t="str">
        <f>IF(AND('MAPA DE RIESGOS'!$AP281="Media",'MAPA DE RIESGOS'!$AR281="Mayor"),CONCATENATE("R",'MAPA DE RIESGOS'!$H281,"C",'MAPA DE RIESGOS'!$AF281),"")</f>
        <v/>
      </c>
      <c r="CD84" s="359" t="str">
        <f>IF(AND('MAPA DE RIESGOS'!$AP264="Media",'MAPA DE RIESGOS'!$AR264="Catastrófico"),CONCATENATE("R",'MAPA DE RIESGOS'!$H264,"C",'MAPA DE RIESGOS'!$AF264),"")</f>
        <v/>
      </c>
      <c r="CE84" s="359" t="str">
        <f>IF(AND('MAPA DE RIESGOS'!$AP265="Media",'MAPA DE RIESGOS'!$AR265="Catastrófico"),CONCATENATE("R",'MAPA DE RIESGOS'!$H265,"C",'MAPA DE RIESGOS'!$AF265),"")</f>
        <v/>
      </c>
      <c r="CF84" s="359" t="str">
        <f>IF(AND('MAPA DE RIESGOS'!$AP266="Media",'MAPA DE RIESGOS'!$AR266="Catastrófico"),CONCATENATE("R",'MAPA DE RIESGOS'!$H266,"C",'MAPA DE RIESGOS'!$AF266),"")</f>
        <v/>
      </c>
      <c r="CG84" s="359" t="str">
        <f>IF(AND('MAPA DE RIESGOS'!$AP267="Media",'MAPA DE RIESGOS'!$AR267="Catastrófico"),CONCATENATE("R",'MAPA DE RIESGOS'!$H267,"C",'MAPA DE RIESGOS'!$AF267),"")</f>
        <v/>
      </c>
      <c r="CH84" s="359" t="str">
        <f>IF(AND('MAPA DE RIESGOS'!$AP268="Media",'MAPA DE RIESGOS'!$AR268="Catastrófico"),CONCATENATE("R",'MAPA DE RIESGOS'!$H268,"C",'MAPA DE RIESGOS'!$AF268),"")</f>
        <v/>
      </c>
      <c r="CI84" s="359" t="str">
        <f>IF(AND('MAPA DE RIESGOS'!$AP269="Media",'MAPA DE RIESGOS'!$AR269="Catastrófico"),CONCATENATE("R",'MAPA DE RIESGOS'!$H269,"C",'MAPA DE RIESGOS'!$AF269),"")</f>
        <v/>
      </c>
      <c r="CJ84" s="359" t="str">
        <f>IF(AND('MAPA DE RIESGOS'!$AP270="Media",'MAPA DE RIESGOS'!$AR270="Catastrófico"),CONCATENATE("R",'MAPA DE RIESGOS'!$H270,"C",'MAPA DE RIESGOS'!$AF270),"")</f>
        <v/>
      </c>
      <c r="CK84" s="359" t="str">
        <f>IF(AND('MAPA DE RIESGOS'!$AP271="Media",'MAPA DE RIESGOS'!$AR271="Catastrófico"),CONCATENATE("R",'MAPA DE RIESGOS'!$H271,"C",'MAPA DE RIESGOS'!$AF271),"")</f>
        <v/>
      </c>
      <c r="CL84" s="359" t="str">
        <f>IF(AND('MAPA DE RIESGOS'!$AP272="Media",'MAPA DE RIESGOS'!$AR272="Catastrófico"),CONCATENATE("R",'MAPA DE RIESGOS'!$H272,"C",'MAPA DE RIESGOS'!$AF272),"")</f>
        <v/>
      </c>
      <c r="CM84" s="359" t="str">
        <f>IF(AND('MAPA DE RIESGOS'!$AP273="Media",'MAPA DE RIESGOS'!$AR273="Catastrófico"),CONCATENATE("R",'MAPA DE RIESGOS'!$H273,"C",'MAPA DE RIESGOS'!$AF273),"")</f>
        <v/>
      </c>
      <c r="CN84" s="359" t="str">
        <f>IF(AND('MAPA DE RIESGOS'!$AP274="Media",'MAPA DE RIESGOS'!$AR274="Catastrófico"),CONCATENATE("R",'MAPA DE RIESGOS'!$H274,"C",'MAPA DE RIESGOS'!$AF274),"")</f>
        <v/>
      </c>
      <c r="CO84" s="359" t="str">
        <f>IF(AND('MAPA DE RIESGOS'!$AP275="Media",'MAPA DE RIESGOS'!$AR275="Catastrófico"),CONCATENATE("R",'MAPA DE RIESGOS'!$H275,"C",'MAPA DE RIESGOS'!$AF275),"")</f>
        <v/>
      </c>
      <c r="CP84" s="359" t="str">
        <f>IF(AND('MAPA DE RIESGOS'!$AP276="Media",'MAPA DE RIESGOS'!$AR276="Catastrófico"),CONCATENATE("R",'MAPA DE RIESGOS'!$H276,"C",'MAPA DE RIESGOS'!$AF276),"")</f>
        <v/>
      </c>
      <c r="CQ84" s="359" t="str">
        <f>IF(AND('MAPA DE RIESGOS'!$AP277="Media",'MAPA DE RIESGOS'!$AR277="Catastrófico"),CONCATENATE("R",'MAPA DE RIESGOS'!$H277,"C",'MAPA DE RIESGOS'!$AF277),"")</f>
        <v/>
      </c>
      <c r="CR84" s="359" t="str">
        <f>IF(AND('MAPA DE RIESGOS'!$AP278="Media",'MAPA DE RIESGOS'!$AR278="Catastrófico"),CONCATENATE("R",'MAPA DE RIESGOS'!$H278,"C",'MAPA DE RIESGOS'!$AF278),"")</f>
        <v/>
      </c>
      <c r="CS84" s="359" t="str">
        <f>IF(AND('MAPA DE RIESGOS'!$AP279="Media",'MAPA DE RIESGOS'!$AR279="Catastrófico"),CONCATENATE("R",'MAPA DE RIESGOS'!$H279,"C",'MAPA DE RIESGOS'!$AF279),"")</f>
        <v/>
      </c>
      <c r="CT84" s="359" t="str">
        <f>IF(AND('MAPA DE RIESGOS'!$AP280="Media",'MAPA DE RIESGOS'!$AR280="Catastrófico"),CONCATENATE("R",'MAPA DE RIESGOS'!$H280,"C",'MAPA DE RIESGOS'!$AF280),"")</f>
        <v/>
      </c>
      <c r="CU84" s="360" t="str">
        <f>IF(AND('MAPA DE RIESGOS'!$AP281="Media",'MAPA DE RIESGOS'!$AR281="Catastrófico"),CONCATENATE("R",'MAPA DE RIESGOS'!$H281,"C",'MAPA DE RIESGOS'!$AF281),"")</f>
        <v/>
      </c>
      <c r="CV84" s="67"/>
      <c r="CW84" s="756"/>
      <c r="CX84" s="757"/>
      <c r="CY84" s="757"/>
      <c r="CZ84" s="757"/>
      <c r="DA84" s="757"/>
      <c r="DB84" s="758"/>
    </row>
    <row r="85" spans="2:106" ht="32.5" customHeight="1">
      <c r="B85" s="770"/>
      <c r="C85" s="770"/>
      <c r="D85" s="771"/>
      <c r="E85" s="741"/>
      <c r="F85" s="742"/>
      <c r="G85" s="742"/>
      <c r="H85" s="742"/>
      <c r="I85" s="743"/>
      <c r="J85" s="369" t="str">
        <f>IF(AND('MAPA DE RIESGOS'!$AP282="Media",'MAPA DE RIESGOS'!$AR282="Leve"),CONCATENATE("R",'MAPA DE RIESGOS'!$H282,"C",'MAPA DE RIESGOS'!$AF282),"")</f>
        <v/>
      </c>
      <c r="K85" s="370" t="str">
        <f>IF(AND('MAPA DE RIESGOS'!$AP283="Media",'MAPA DE RIESGOS'!$AR283="Leve"),CONCATENATE("R",'MAPA DE RIESGOS'!$H283,"C",'MAPA DE RIESGOS'!$AF283),"")</f>
        <v/>
      </c>
      <c r="L85" s="370" t="str">
        <f>IF(AND('MAPA DE RIESGOS'!$AP284="Media",'MAPA DE RIESGOS'!$AR284="Leve"),CONCATENATE("R",'MAPA DE RIESGOS'!$H284,"C",'MAPA DE RIESGOS'!$AF284),"")</f>
        <v/>
      </c>
      <c r="M85" s="370" t="str">
        <f>IF(AND('MAPA DE RIESGOS'!$AP285="Media",'MAPA DE RIESGOS'!$AR285="Leve"),CONCATENATE("R",'MAPA DE RIESGOS'!$H285,"C",'MAPA DE RIESGOS'!$AF285),"")</f>
        <v/>
      </c>
      <c r="N85" s="370" t="str">
        <f>IF(AND('MAPA DE RIESGOS'!$AP286="Media",'MAPA DE RIESGOS'!$AR286="Leve"),CONCATENATE("R",'MAPA DE RIESGOS'!$H286,"C",'MAPA DE RIESGOS'!$AF286),"")</f>
        <v/>
      </c>
      <c r="O85" s="370" t="str">
        <f>IF(AND('MAPA DE RIESGOS'!$AP287="Media",'MAPA DE RIESGOS'!$AR287="Leve"),CONCATENATE("R",'MAPA DE RIESGOS'!$H287,"C",'MAPA DE RIESGOS'!$AF287),"")</f>
        <v/>
      </c>
      <c r="P85" s="370" t="str">
        <f>IF(AND('MAPA DE RIESGOS'!$AP288="Media",'MAPA DE RIESGOS'!$AR288="Leve"),CONCATENATE("R",'MAPA DE RIESGOS'!$H288,"C",'MAPA DE RIESGOS'!$AF288),"")</f>
        <v/>
      </c>
      <c r="Q85" s="370" t="str">
        <f>IF(AND('MAPA DE RIESGOS'!$AP289="Media",'MAPA DE RIESGOS'!$AR289="Leve"),CONCATENATE("R",'MAPA DE RIESGOS'!$H289,"C",'MAPA DE RIESGOS'!$AF289),"")</f>
        <v/>
      </c>
      <c r="R85" s="370" t="str">
        <f>IF(AND('MAPA DE RIESGOS'!$AP290="Media",'MAPA DE RIESGOS'!$AR290="Leve"),CONCATENATE("R",'MAPA DE RIESGOS'!$H290,"C",'MAPA DE RIESGOS'!$AF290),"")</f>
        <v/>
      </c>
      <c r="S85" s="370" t="str">
        <f>IF(AND('MAPA DE RIESGOS'!$AP291="Media",'MAPA DE RIESGOS'!$AR291="Leve"),CONCATENATE("R",'MAPA DE RIESGOS'!$H291,"C",'MAPA DE RIESGOS'!$AF291),"")</f>
        <v/>
      </c>
      <c r="T85" s="370" t="str">
        <f>IF(AND('MAPA DE RIESGOS'!$AP292="Media",'MAPA DE RIESGOS'!$AR292="Leve"),CONCATENATE("R",'MAPA DE RIESGOS'!$H292,"C",'MAPA DE RIESGOS'!$AF292),"")</f>
        <v/>
      </c>
      <c r="U85" s="370" t="str">
        <f>IF(AND('MAPA DE RIESGOS'!$AP293="Media",'MAPA DE RIESGOS'!$AR293="Leve"),CONCATENATE("R",'MAPA DE RIESGOS'!$H293,"C",'MAPA DE RIESGOS'!$AF293),"")</f>
        <v/>
      </c>
      <c r="V85" s="370" t="str">
        <f>IF(AND('MAPA DE RIESGOS'!$AP294="Media",'MAPA DE RIESGOS'!$AR294="Leve"),CONCATENATE("R",'MAPA DE RIESGOS'!$H294,"C",'MAPA DE RIESGOS'!$AF294),"")</f>
        <v/>
      </c>
      <c r="W85" s="370" t="str">
        <f>IF(AND('MAPA DE RIESGOS'!$AP295="Media",'MAPA DE RIESGOS'!$AR295="Leve"),CONCATENATE("R",'MAPA DE RIESGOS'!$H295,"C",'MAPA DE RIESGOS'!$AF295),"")</f>
        <v/>
      </c>
      <c r="X85" s="370" t="str">
        <f>IF(AND('MAPA DE RIESGOS'!$AP296="Media",'MAPA DE RIESGOS'!$AR296="Leve"),CONCATENATE("R",'MAPA DE RIESGOS'!$H296,"C",'MAPA DE RIESGOS'!$AF296),"")</f>
        <v/>
      </c>
      <c r="Y85" s="370" t="str">
        <f>IF(AND('MAPA DE RIESGOS'!$AP297="Media",'MAPA DE RIESGOS'!$AR297="Leve"),CONCATENATE("R",'MAPA DE RIESGOS'!$H297,"C",'MAPA DE RIESGOS'!$AF297),"")</f>
        <v/>
      </c>
      <c r="Z85" s="370" t="str">
        <f>IF(AND('MAPA DE RIESGOS'!$AP298="Media",'MAPA DE RIESGOS'!$AR298="Leve"),CONCATENATE("R",'MAPA DE RIESGOS'!$H298,"C",'MAPA DE RIESGOS'!$AF298),"")</f>
        <v/>
      </c>
      <c r="AA85" s="370" t="str">
        <f>IF(AND('MAPA DE RIESGOS'!$AP299="Media",'MAPA DE RIESGOS'!$AR299="Leve"),CONCATENATE("R",'MAPA DE RIESGOS'!$H299,"C",'MAPA DE RIESGOS'!$AF299),"")</f>
        <v/>
      </c>
      <c r="AB85" s="369" t="str">
        <f>IF(AND('MAPA DE RIESGOS'!$AP282="Media",'MAPA DE RIESGOS'!$AR282="Menor"),CONCATENATE("R",'MAPA DE RIESGOS'!$H282,"C",'MAPA DE RIESGOS'!$AF282),"")</f>
        <v/>
      </c>
      <c r="AC85" s="370" t="str">
        <f>IF(AND('MAPA DE RIESGOS'!$AP283="Media",'MAPA DE RIESGOS'!$AR283="Menor"),CONCATENATE("R",'MAPA DE RIESGOS'!$H283,"C",'MAPA DE RIESGOS'!$AF283),"")</f>
        <v/>
      </c>
      <c r="AD85" s="370" t="str">
        <f>IF(AND('MAPA DE RIESGOS'!$AP284="Media",'MAPA DE RIESGOS'!$AR284="Menor"),CONCATENATE("R",'MAPA DE RIESGOS'!$H284,"C",'MAPA DE RIESGOS'!$AF284),"")</f>
        <v/>
      </c>
      <c r="AE85" s="370" t="str">
        <f>IF(AND('MAPA DE RIESGOS'!$AP285="Media",'MAPA DE RIESGOS'!$AR285="Menor"),CONCATENATE("R",'MAPA DE RIESGOS'!$H285,"C",'MAPA DE RIESGOS'!$AF285),"")</f>
        <v/>
      </c>
      <c r="AF85" s="370" t="str">
        <f>IF(AND('MAPA DE RIESGOS'!$AP286="Media",'MAPA DE RIESGOS'!$AR286="Menor"),CONCATENATE("R",'MAPA DE RIESGOS'!$H286,"C",'MAPA DE RIESGOS'!$AF286),"")</f>
        <v/>
      </c>
      <c r="AG85" s="370" t="str">
        <f>IF(AND('MAPA DE RIESGOS'!$AP287="Media",'MAPA DE RIESGOS'!$AR287="Menor"),CONCATENATE("R",'MAPA DE RIESGOS'!$H287,"C",'MAPA DE RIESGOS'!$AF287),"")</f>
        <v/>
      </c>
      <c r="AH85" s="370" t="str">
        <f>IF(AND('MAPA DE RIESGOS'!$AP288="Media",'MAPA DE RIESGOS'!$AR288="Menor"),CONCATENATE("R",'MAPA DE RIESGOS'!$H288,"C",'MAPA DE RIESGOS'!$AF288),"")</f>
        <v/>
      </c>
      <c r="AI85" s="370" t="str">
        <f>IF(AND('MAPA DE RIESGOS'!$AP289="Media",'MAPA DE RIESGOS'!$AR289="Menor"),CONCATENATE("R",'MAPA DE RIESGOS'!$H289,"C",'MAPA DE RIESGOS'!$AF289),"")</f>
        <v/>
      </c>
      <c r="AJ85" s="370" t="str">
        <f>IF(AND('MAPA DE RIESGOS'!$AP290="Media",'MAPA DE RIESGOS'!$AR290="Menor"),CONCATENATE("R",'MAPA DE RIESGOS'!$H290,"C",'MAPA DE RIESGOS'!$AF290),"")</f>
        <v/>
      </c>
      <c r="AK85" s="370" t="str">
        <f>IF(AND('MAPA DE RIESGOS'!$AP291="Media",'MAPA DE RIESGOS'!$AR291="Menor"),CONCATENATE("R",'MAPA DE RIESGOS'!$H291,"C",'MAPA DE RIESGOS'!$AF291),"")</f>
        <v/>
      </c>
      <c r="AL85" s="370" t="str">
        <f>IF(AND('MAPA DE RIESGOS'!$AP292="Media",'MAPA DE RIESGOS'!$AR292="Menor"),CONCATENATE("R",'MAPA DE RIESGOS'!$H292,"C",'MAPA DE RIESGOS'!$AF292),"")</f>
        <v/>
      </c>
      <c r="AM85" s="370" t="str">
        <f>IF(AND('MAPA DE RIESGOS'!$AP293="Media",'MAPA DE RIESGOS'!$AR293="Menor"),CONCATENATE("R",'MAPA DE RIESGOS'!$H293,"C",'MAPA DE RIESGOS'!$AF293),"")</f>
        <v/>
      </c>
      <c r="AN85" s="370" t="str">
        <f>IF(AND('MAPA DE RIESGOS'!$AP294="Media",'MAPA DE RIESGOS'!$AR294="Menor"),CONCATENATE("R",'MAPA DE RIESGOS'!$H294,"C",'MAPA DE RIESGOS'!$AF294),"")</f>
        <v/>
      </c>
      <c r="AO85" s="370" t="str">
        <f>IF(AND('MAPA DE RIESGOS'!$AP295="Media",'MAPA DE RIESGOS'!$AR295="Menor"),CONCATENATE("R",'MAPA DE RIESGOS'!$H295,"C",'MAPA DE RIESGOS'!$AF295),"")</f>
        <v/>
      </c>
      <c r="AP85" s="370" t="str">
        <f>IF(AND('MAPA DE RIESGOS'!$AP296="Media",'MAPA DE RIESGOS'!$AR296="Menor"),CONCATENATE("R",'MAPA DE RIESGOS'!$H296,"C",'MAPA DE RIESGOS'!$AF296),"")</f>
        <v/>
      </c>
      <c r="AQ85" s="370" t="str">
        <f>IF(AND('MAPA DE RIESGOS'!$AP297="Media",'MAPA DE RIESGOS'!$AR297="Menor"),CONCATENATE("R",'MAPA DE RIESGOS'!$H297,"C",'MAPA DE RIESGOS'!$AF297),"")</f>
        <v/>
      </c>
      <c r="AR85" s="370" t="str">
        <f>IF(AND('MAPA DE RIESGOS'!$AP298="Media",'MAPA DE RIESGOS'!$AR298="Menor"),CONCATENATE("R",'MAPA DE RIESGOS'!$H298,"C",'MAPA DE RIESGOS'!$AF298),"")</f>
        <v/>
      </c>
      <c r="AS85" s="370" t="str">
        <f>IF(AND('MAPA DE RIESGOS'!$AP299="Media",'MAPA DE RIESGOS'!$AR299="Menor"),CONCATENATE("R",'MAPA DE RIESGOS'!$H299,"C",'MAPA DE RIESGOS'!$AF299),"")</f>
        <v/>
      </c>
      <c r="AT85" s="369" t="str">
        <f>IF(AND('MAPA DE RIESGOS'!$AP282="Media",'MAPA DE RIESGOS'!$AR282="Moderado"),CONCATENATE("R",'MAPA DE RIESGOS'!$H282,"C",'MAPA DE RIESGOS'!$AF282),"")</f>
        <v/>
      </c>
      <c r="AU85" s="370" t="str">
        <f>IF(AND('MAPA DE RIESGOS'!$AP283="Media",'MAPA DE RIESGOS'!$AR283="Moderado"),CONCATENATE("R",'MAPA DE RIESGOS'!$H283,"C",'MAPA DE RIESGOS'!$AF283),"")</f>
        <v/>
      </c>
      <c r="AV85" s="370" t="str">
        <f>IF(AND('MAPA DE RIESGOS'!$AP284="Media",'MAPA DE RIESGOS'!$AR284="Moderado"),CONCATENATE("R",'MAPA DE RIESGOS'!$H284,"C",'MAPA DE RIESGOS'!$AF284),"")</f>
        <v/>
      </c>
      <c r="AW85" s="370" t="str">
        <f>IF(AND('MAPA DE RIESGOS'!$AP285="Media",'MAPA DE RIESGOS'!$AR285="Moderado"),CONCATENATE("R",'MAPA DE RIESGOS'!$H285,"C",'MAPA DE RIESGOS'!$AF285),"")</f>
        <v/>
      </c>
      <c r="AX85" s="370" t="str">
        <f>IF(AND('MAPA DE RIESGOS'!$AP286="Media",'MAPA DE RIESGOS'!$AR286="Moderado"),CONCATENATE("R",'MAPA DE RIESGOS'!$H286,"C",'MAPA DE RIESGOS'!$AF286),"")</f>
        <v/>
      </c>
      <c r="AY85" s="370" t="str">
        <f>IF(AND('MAPA DE RIESGOS'!$AP287="Media",'MAPA DE RIESGOS'!$AR287="Moderado"),CONCATENATE("R",'MAPA DE RIESGOS'!$H287,"C",'MAPA DE RIESGOS'!$AF287),"")</f>
        <v/>
      </c>
      <c r="AZ85" s="370" t="str">
        <f>IF(AND('MAPA DE RIESGOS'!$AP288="Media",'MAPA DE RIESGOS'!$AR288="Moderado"),CONCATENATE("R",'MAPA DE RIESGOS'!$H288,"C",'MAPA DE RIESGOS'!$AF288),"")</f>
        <v/>
      </c>
      <c r="BA85" s="370" t="str">
        <f>IF(AND('MAPA DE RIESGOS'!$AP289="Media",'MAPA DE RIESGOS'!$AR289="Moderado"),CONCATENATE("R",'MAPA DE RIESGOS'!$H289,"C",'MAPA DE RIESGOS'!$AF289),"")</f>
        <v/>
      </c>
      <c r="BB85" s="370" t="str">
        <f>IF(AND('MAPA DE RIESGOS'!$AP290="Media",'MAPA DE RIESGOS'!$AR290="Moderado"),CONCATENATE("R",'MAPA DE RIESGOS'!$H290,"C",'MAPA DE RIESGOS'!$AF290),"")</f>
        <v/>
      </c>
      <c r="BC85" s="370" t="str">
        <f>IF(AND('MAPA DE RIESGOS'!$AP291="Media",'MAPA DE RIESGOS'!$AR291="Moderado"),CONCATENATE("R",'MAPA DE RIESGOS'!$H291,"C",'MAPA DE RIESGOS'!$AF291),"")</f>
        <v/>
      </c>
      <c r="BD85" s="370" t="str">
        <f>IF(AND('MAPA DE RIESGOS'!$AP292="Media",'MAPA DE RIESGOS'!$AR292="Moderado"),CONCATENATE("R",'MAPA DE RIESGOS'!$H292,"C",'MAPA DE RIESGOS'!$AF292),"")</f>
        <v/>
      </c>
      <c r="BE85" s="370" t="str">
        <f>IF(AND('MAPA DE RIESGOS'!$AP293="Media",'MAPA DE RIESGOS'!$AR293="Moderado"),CONCATENATE("R",'MAPA DE RIESGOS'!$H293,"C",'MAPA DE RIESGOS'!$AF293),"")</f>
        <v/>
      </c>
      <c r="BF85" s="370" t="str">
        <f>IF(AND('MAPA DE RIESGOS'!$AP294="Media",'MAPA DE RIESGOS'!$AR294="Moderado"),CONCATENATE("R",'MAPA DE RIESGOS'!$H294,"C",'MAPA DE RIESGOS'!$AF294),"")</f>
        <v/>
      </c>
      <c r="BG85" s="370" t="str">
        <f>IF(AND('MAPA DE RIESGOS'!$AP295="Media",'MAPA DE RIESGOS'!$AR295="Moderado"),CONCATENATE("R",'MAPA DE RIESGOS'!$H295,"C",'MAPA DE RIESGOS'!$AF295),"")</f>
        <v/>
      </c>
      <c r="BH85" s="370" t="str">
        <f>IF(AND('MAPA DE RIESGOS'!$AP296="Media",'MAPA DE RIESGOS'!$AR296="Moderado"),CONCATENATE("R",'MAPA DE RIESGOS'!$H296,"C",'MAPA DE RIESGOS'!$AF296),"")</f>
        <v/>
      </c>
      <c r="BI85" s="370" t="str">
        <f>IF(AND('MAPA DE RIESGOS'!$AP297="Media",'MAPA DE RIESGOS'!$AR297="Moderado"),CONCATENATE("R",'MAPA DE RIESGOS'!$H297,"C",'MAPA DE RIESGOS'!$AF297),"")</f>
        <v/>
      </c>
      <c r="BJ85" s="370" t="str">
        <f>IF(AND('MAPA DE RIESGOS'!$AP298="Media",'MAPA DE RIESGOS'!$AR298="Moderado"),CONCATENATE("R",'MAPA DE RIESGOS'!$H298,"C",'MAPA DE RIESGOS'!$AF298),"")</f>
        <v/>
      </c>
      <c r="BK85" s="371" t="str">
        <f>IF(AND('MAPA DE RIESGOS'!$AP299="Media",'MAPA DE RIESGOS'!$AR299="Moderado"),CONCATENATE("R",'MAPA DE RIESGOS'!$H299,"C",'MAPA DE RIESGOS'!$AF299),"")</f>
        <v/>
      </c>
      <c r="BL85" s="357" t="str">
        <f>IF(AND('MAPA DE RIESGOS'!$AP282="Media",'MAPA DE RIESGOS'!$AR282="Mayor"),CONCATENATE("R",'MAPA DE RIESGOS'!$H282,"C",'MAPA DE RIESGOS'!$AF282),"")</f>
        <v/>
      </c>
      <c r="BM85" s="357" t="str">
        <f>IF(AND('MAPA DE RIESGOS'!$AP283="Media",'MAPA DE RIESGOS'!$AR283="Mayor"),CONCATENATE("R",'MAPA DE RIESGOS'!$H283,"C",'MAPA DE RIESGOS'!$AF283),"")</f>
        <v/>
      </c>
      <c r="BN85" s="357" t="str">
        <f>IF(AND('MAPA DE RIESGOS'!$AP284="Media",'MAPA DE RIESGOS'!$AR284="Mayor"),CONCATENATE("R",'MAPA DE RIESGOS'!$H284,"C",'MAPA DE RIESGOS'!$AF284),"")</f>
        <v/>
      </c>
      <c r="BO85" s="357" t="str">
        <f>IF(AND('MAPA DE RIESGOS'!$AP285="Media",'MAPA DE RIESGOS'!$AR285="Mayor"),CONCATENATE("R",'MAPA DE RIESGOS'!$H285,"C",'MAPA DE RIESGOS'!$AF285),"")</f>
        <v/>
      </c>
      <c r="BP85" s="357" t="str">
        <f>IF(AND('MAPA DE RIESGOS'!$AP286="Media",'MAPA DE RIESGOS'!$AR286="Mayor"),CONCATENATE("R",'MAPA DE RIESGOS'!$H286,"C",'MAPA DE RIESGOS'!$AF286),"")</f>
        <v/>
      </c>
      <c r="BQ85" s="357" t="str">
        <f>IF(AND('MAPA DE RIESGOS'!$AP287="Media",'MAPA DE RIESGOS'!$AR287="Mayor"),CONCATENATE("R",'MAPA DE RIESGOS'!$H287,"C",'MAPA DE RIESGOS'!$AF287),"")</f>
        <v/>
      </c>
      <c r="BR85" s="357" t="str">
        <f>IF(AND('MAPA DE RIESGOS'!$AP288="Media",'MAPA DE RIESGOS'!$AR288="Mayor"),CONCATENATE("R",'MAPA DE RIESGOS'!$H288,"C",'MAPA DE RIESGOS'!$AF288),"")</f>
        <v/>
      </c>
      <c r="BS85" s="357" t="str">
        <f>IF(AND('MAPA DE RIESGOS'!$AP289="Media",'MAPA DE RIESGOS'!$AR289="Mayor"),CONCATENATE("R",'MAPA DE RIESGOS'!$H289,"C",'MAPA DE RIESGOS'!$AF289),"")</f>
        <v/>
      </c>
      <c r="BT85" s="357" t="str">
        <f>IF(AND('MAPA DE RIESGOS'!$AP290="Media",'MAPA DE RIESGOS'!$AR290="Mayor"),CONCATENATE("R",'MAPA DE RIESGOS'!$H290,"C",'MAPA DE RIESGOS'!$AF290),"")</f>
        <v/>
      </c>
      <c r="BU85" s="357" t="str">
        <f>IF(AND('MAPA DE RIESGOS'!$AP291="Media",'MAPA DE RIESGOS'!$AR291="Mayor"),CONCATENATE("R",'MAPA DE RIESGOS'!$H291,"C",'MAPA DE RIESGOS'!$AF291),"")</f>
        <v/>
      </c>
      <c r="BV85" s="357" t="str">
        <f>IF(AND('MAPA DE RIESGOS'!$AP292="Media",'MAPA DE RIESGOS'!$AR292="Mayor"),CONCATENATE("R",'MAPA DE RIESGOS'!$H292,"C",'MAPA DE RIESGOS'!$AF292),"")</f>
        <v/>
      </c>
      <c r="BW85" s="357" t="str">
        <f>IF(AND('MAPA DE RIESGOS'!$AP293="Media",'MAPA DE RIESGOS'!$AR293="Mayor"),CONCATENATE("R",'MAPA DE RIESGOS'!$H293,"C",'MAPA DE RIESGOS'!$AF293),"")</f>
        <v/>
      </c>
      <c r="BX85" s="357" t="str">
        <f>IF(AND('MAPA DE RIESGOS'!$AP294="Media",'MAPA DE RIESGOS'!$AR294="Mayor"),CONCATENATE("R",'MAPA DE RIESGOS'!$H294,"C",'MAPA DE RIESGOS'!$AF294),"")</f>
        <v/>
      </c>
      <c r="BY85" s="357" t="str">
        <f>IF(AND('MAPA DE RIESGOS'!$AP295="Media",'MAPA DE RIESGOS'!$AR295="Mayor"),CONCATENATE("R",'MAPA DE RIESGOS'!$H295,"C",'MAPA DE RIESGOS'!$AF295),"")</f>
        <v/>
      </c>
      <c r="BZ85" s="357" t="str">
        <f>IF(AND('MAPA DE RIESGOS'!$AP296="Media",'MAPA DE RIESGOS'!$AR296="Mayor"),CONCATENATE("R",'MAPA DE RIESGOS'!$H296,"C",'MAPA DE RIESGOS'!$AF296),"")</f>
        <v/>
      </c>
      <c r="CA85" s="357" t="str">
        <f>IF(AND('MAPA DE RIESGOS'!$AP297="Media",'MAPA DE RIESGOS'!$AR297="Mayor"),CONCATENATE("R",'MAPA DE RIESGOS'!$H297,"C",'MAPA DE RIESGOS'!$AF297),"")</f>
        <v/>
      </c>
      <c r="CB85" s="357" t="str">
        <f>IF(AND('MAPA DE RIESGOS'!$AP298="Media",'MAPA DE RIESGOS'!$AR298="Mayor"),CONCATENATE("R",'MAPA DE RIESGOS'!$H298,"C",'MAPA DE RIESGOS'!$AF298),"")</f>
        <v/>
      </c>
      <c r="CC85" s="358" t="str">
        <f>IF(AND('MAPA DE RIESGOS'!$AP299="Media",'MAPA DE RIESGOS'!$AR299="Mayor"),CONCATENATE("R",'MAPA DE RIESGOS'!$H299,"C",'MAPA DE RIESGOS'!$AF299),"")</f>
        <v/>
      </c>
      <c r="CD85" s="359" t="str">
        <f>IF(AND('MAPA DE RIESGOS'!$AP282="Media",'MAPA DE RIESGOS'!$AR282="Catastrófico"),CONCATENATE("R",'MAPA DE RIESGOS'!$H282,"C",'MAPA DE RIESGOS'!$AF282),"")</f>
        <v/>
      </c>
      <c r="CE85" s="359" t="str">
        <f>IF(AND('MAPA DE RIESGOS'!$AP283="Media",'MAPA DE RIESGOS'!$AR283="Catastrófico"),CONCATENATE("R",'MAPA DE RIESGOS'!$H283,"C",'MAPA DE RIESGOS'!$AF283),"")</f>
        <v/>
      </c>
      <c r="CF85" s="359" t="str">
        <f>IF(AND('MAPA DE RIESGOS'!$AP284="Media",'MAPA DE RIESGOS'!$AR284="Catastrófico"),CONCATENATE("R",'MAPA DE RIESGOS'!$H284,"C",'MAPA DE RIESGOS'!$AF284),"")</f>
        <v/>
      </c>
      <c r="CG85" s="359" t="str">
        <f>IF(AND('MAPA DE RIESGOS'!$AP285="Media",'MAPA DE RIESGOS'!$AR285="Catastrófico"),CONCATENATE("R",'MAPA DE RIESGOS'!$H285,"C",'MAPA DE RIESGOS'!$AF285),"")</f>
        <v/>
      </c>
      <c r="CH85" s="359" t="str">
        <f>IF(AND('MAPA DE RIESGOS'!$AP286="Media",'MAPA DE RIESGOS'!$AR286="Catastrófico"),CONCATENATE("R",'MAPA DE RIESGOS'!$H286,"C",'MAPA DE RIESGOS'!$AF286),"")</f>
        <v/>
      </c>
      <c r="CI85" s="359" t="str">
        <f>IF(AND('MAPA DE RIESGOS'!$AP287="Media",'MAPA DE RIESGOS'!$AR287="Catastrófico"),CONCATENATE("R",'MAPA DE RIESGOS'!$H287,"C",'MAPA DE RIESGOS'!$AF287),"")</f>
        <v/>
      </c>
      <c r="CJ85" s="359" t="str">
        <f>IF(AND('MAPA DE RIESGOS'!$AP288="Media",'MAPA DE RIESGOS'!$AR288="Catastrófico"),CONCATENATE("R",'MAPA DE RIESGOS'!$H288,"C",'MAPA DE RIESGOS'!$AF288),"")</f>
        <v/>
      </c>
      <c r="CK85" s="359" t="str">
        <f>IF(AND('MAPA DE RIESGOS'!$AP289="Media",'MAPA DE RIESGOS'!$AR289="Catastrófico"),CONCATENATE("R",'MAPA DE RIESGOS'!$H289,"C",'MAPA DE RIESGOS'!$AF289),"")</f>
        <v/>
      </c>
      <c r="CL85" s="359" t="str">
        <f>IF(AND('MAPA DE RIESGOS'!$AP290="Media",'MAPA DE RIESGOS'!$AR290="Catastrófico"),CONCATENATE("R",'MAPA DE RIESGOS'!$H290,"C",'MAPA DE RIESGOS'!$AF290),"")</f>
        <v/>
      </c>
      <c r="CM85" s="359" t="str">
        <f>IF(AND('MAPA DE RIESGOS'!$AP291="Media",'MAPA DE RIESGOS'!$AR291="Catastrófico"),CONCATENATE("R",'MAPA DE RIESGOS'!$H291,"C",'MAPA DE RIESGOS'!$AF291),"")</f>
        <v/>
      </c>
      <c r="CN85" s="359" t="str">
        <f>IF(AND('MAPA DE RIESGOS'!$AP292="Media",'MAPA DE RIESGOS'!$AR292="Catastrófico"),CONCATENATE("R",'MAPA DE RIESGOS'!$H292,"C",'MAPA DE RIESGOS'!$AF292),"")</f>
        <v/>
      </c>
      <c r="CO85" s="359" t="str">
        <f>IF(AND('MAPA DE RIESGOS'!$AP293="Media",'MAPA DE RIESGOS'!$AR293="Catastrófico"),CONCATENATE("R",'MAPA DE RIESGOS'!$H293,"C",'MAPA DE RIESGOS'!$AF293),"")</f>
        <v/>
      </c>
      <c r="CP85" s="359" t="str">
        <f>IF(AND('MAPA DE RIESGOS'!$AP294="Media",'MAPA DE RIESGOS'!$AR294="Catastrófico"),CONCATENATE("R",'MAPA DE RIESGOS'!$H294,"C",'MAPA DE RIESGOS'!$AF294),"")</f>
        <v/>
      </c>
      <c r="CQ85" s="359" t="str">
        <f>IF(AND('MAPA DE RIESGOS'!$AP295="Media",'MAPA DE RIESGOS'!$AR295="Catastrófico"),CONCATENATE("R",'MAPA DE RIESGOS'!$H295,"C",'MAPA DE RIESGOS'!$AF295),"")</f>
        <v/>
      </c>
      <c r="CR85" s="359" t="str">
        <f>IF(AND('MAPA DE RIESGOS'!$AP296="Media",'MAPA DE RIESGOS'!$AR296="Catastrófico"),CONCATENATE("R",'MAPA DE RIESGOS'!$H296,"C",'MAPA DE RIESGOS'!$AF296),"")</f>
        <v/>
      </c>
      <c r="CS85" s="359" t="str">
        <f>IF(AND('MAPA DE RIESGOS'!$AP297="Media",'MAPA DE RIESGOS'!$AR297="Catastrófico"),CONCATENATE("R",'MAPA DE RIESGOS'!$H297,"C",'MAPA DE RIESGOS'!$AF297),"")</f>
        <v/>
      </c>
      <c r="CT85" s="359" t="str">
        <f>IF(AND('MAPA DE RIESGOS'!$AP298="Media",'MAPA DE RIESGOS'!$AR298="Catastrófico"),CONCATENATE("R",'MAPA DE RIESGOS'!$H298,"C",'MAPA DE RIESGOS'!$AF298),"")</f>
        <v/>
      </c>
      <c r="CU85" s="360" t="str">
        <f>IF(AND('MAPA DE RIESGOS'!$AP299="Media",'MAPA DE RIESGOS'!$AR299="Catastrófico"),CONCATENATE("R",'MAPA DE RIESGOS'!$H299,"C",'MAPA DE RIESGOS'!$AF299),"")</f>
        <v/>
      </c>
      <c r="CV85" s="67"/>
      <c r="CW85" s="756"/>
      <c r="CX85" s="757"/>
      <c r="CY85" s="757"/>
      <c r="CZ85" s="757"/>
      <c r="DA85" s="757"/>
      <c r="DB85" s="758"/>
    </row>
    <row r="86" spans="2:106" ht="32.5" customHeight="1">
      <c r="B86" s="770"/>
      <c r="C86" s="770"/>
      <c r="D86" s="771"/>
      <c r="E86" s="741"/>
      <c r="F86" s="742"/>
      <c r="G86" s="742"/>
      <c r="H86" s="742"/>
      <c r="I86" s="743"/>
      <c r="J86" s="369" t="str">
        <f>IF(AND('MAPA DE RIESGOS'!$AP300="Media",'MAPA DE RIESGOS'!$AR300="Leve"),CONCATENATE("R",'MAPA DE RIESGOS'!$H300,"C",'MAPA DE RIESGOS'!$AF300),"")</f>
        <v/>
      </c>
      <c r="K86" s="370" t="str">
        <f>IF(AND('MAPA DE RIESGOS'!$AP301="Media",'MAPA DE RIESGOS'!$AR301="Leve"),CONCATENATE("R",'MAPA DE RIESGOS'!$H301,"C",'MAPA DE RIESGOS'!$AF301),"")</f>
        <v/>
      </c>
      <c r="L86" s="370" t="str">
        <f>IF(AND('MAPA DE RIESGOS'!$AP302="Media",'MAPA DE RIESGOS'!$AR302="Leve"),CONCATENATE("R",'MAPA DE RIESGOS'!$H302,"C",'MAPA DE RIESGOS'!$AF302),"")</f>
        <v/>
      </c>
      <c r="M86" s="370" t="str">
        <f>IF(AND('MAPA DE RIESGOS'!$AP303="Media",'MAPA DE RIESGOS'!$AR303="Leve"),CONCATENATE("R",'MAPA DE RIESGOS'!$H303,"C",'MAPA DE RIESGOS'!$AF303),"")</f>
        <v/>
      </c>
      <c r="N86" s="370" t="str">
        <f>IF(AND('MAPA DE RIESGOS'!$AP304="Media",'MAPA DE RIESGOS'!$AR304="Leve"),CONCATENATE("R",'MAPA DE RIESGOS'!$H304,"C",'MAPA DE RIESGOS'!$AF304),"")</f>
        <v/>
      </c>
      <c r="O86" s="370" t="str">
        <f>IF(AND('MAPA DE RIESGOS'!$AP305="Media",'MAPA DE RIESGOS'!$AR305="Leve"),CONCATENATE("R",'MAPA DE RIESGOS'!$H305,"C",'MAPA DE RIESGOS'!$AF305),"")</f>
        <v/>
      </c>
      <c r="P86" s="370" t="str">
        <f>IF(AND('MAPA DE RIESGOS'!$AP306="Media",'MAPA DE RIESGOS'!$AR306="Leve"),CONCATENATE("R",'MAPA DE RIESGOS'!$H306,"C",'MAPA DE RIESGOS'!$AF306),"")</f>
        <v/>
      </c>
      <c r="Q86" s="370" t="str">
        <f>IF(AND('MAPA DE RIESGOS'!$AP307="Media",'MAPA DE RIESGOS'!$AR307="Leve"),CONCATENATE("R",'MAPA DE RIESGOS'!$H307,"C",'MAPA DE RIESGOS'!$AF307),"")</f>
        <v/>
      </c>
      <c r="R86" s="370" t="str">
        <f>IF(AND('MAPA DE RIESGOS'!$AP308="Media",'MAPA DE RIESGOS'!$AR308="Leve"),CONCATENATE("R",'MAPA DE RIESGOS'!$H308,"C",'MAPA DE RIESGOS'!$AF308),"")</f>
        <v/>
      </c>
      <c r="S86" s="370" t="str">
        <f>IF(AND('MAPA DE RIESGOS'!$AP309="Media",'MAPA DE RIESGOS'!$AR309="Leve"),CONCATENATE("R",'MAPA DE RIESGOS'!$H309,"C",'MAPA DE RIESGOS'!$AF309),"")</f>
        <v/>
      </c>
      <c r="T86" s="370" t="str">
        <f>IF(AND('MAPA DE RIESGOS'!$AP310="Media",'MAPA DE RIESGOS'!$AR310="Leve"),CONCATENATE("R",'MAPA DE RIESGOS'!$H310,"C",'MAPA DE RIESGOS'!$AF310),"")</f>
        <v/>
      </c>
      <c r="U86" s="370" t="str">
        <f>IF(AND('MAPA DE RIESGOS'!$AP311="Media",'MAPA DE RIESGOS'!$AR311="Leve"),CONCATENATE("R",'MAPA DE RIESGOS'!$H311,"C",'MAPA DE RIESGOS'!$AF311),"")</f>
        <v/>
      </c>
      <c r="V86" s="370" t="str">
        <f>IF(AND('MAPA DE RIESGOS'!$AP312="Media",'MAPA DE RIESGOS'!$AR312="Leve"),CONCATENATE("R",'MAPA DE RIESGOS'!$H312,"C",'MAPA DE RIESGOS'!$AF312),"")</f>
        <v/>
      </c>
      <c r="W86" s="370" t="str">
        <f>IF(AND('MAPA DE RIESGOS'!$AP313="Media",'MAPA DE RIESGOS'!$AR313="Leve"),CONCATENATE("R",'MAPA DE RIESGOS'!$H313,"C",'MAPA DE RIESGOS'!$AF313),"")</f>
        <v/>
      </c>
      <c r="X86" s="370" t="str">
        <f>IF(AND('MAPA DE RIESGOS'!$AP314="Media",'MAPA DE RIESGOS'!$AR314="Leve"),CONCATENATE("R",'MAPA DE RIESGOS'!$H314,"C",'MAPA DE RIESGOS'!$AF314),"")</f>
        <v/>
      </c>
      <c r="Y86" s="370" t="str">
        <f>IF(AND('MAPA DE RIESGOS'!$AP315="Media",'MAPA DE RIESGOS'!$AR315="Leve"),CONCATENATE("R",'MAPA DE RIESGOS'!$H315,"C",'MAPA DE RIESGOS'!$AF315),"")</f>
        <v/>
      </c>
      <c r="Z86" s="370" t="str">
        <f>IF(AND('MAPA DE RIESGOS'!$AP316="Media",'MAPA DE RIESGOS'!$AR316="Leve"),CONCATENATE("R",'MAPA DE RIESGOS'!$H316,"C",'MAPA DE RIESGOS'!$AF316),"")</f>
        <v/>
      </c>
      <c r="AA86" s="370" t="str">
        <f>IF(AND('MAPA DE RIESGOS'!$AP317="Media",'MAPA DE RIESGOS'!$AR317="Leve"),CONCATENATE("R",'MAPA DE RIESGOS'!$H317,"C",'MAPA DE RIESGOS'!$AF317),"")</f>
        <v/>
      </c>
      <c r="AB86" s="369" t="str">
        <f>IF(AND('MAPA DE RIESGOS'!$AP300="Media",'MAPA DE RIESGOS'!$AR300="Menor"),CONCATENATE("R",'MAPA DE RIESGOS'!$H300,"C",'MAPA DE RIESGOS'!$AF300),"")</f>
        <v/>
      </c>
      <c r="AC86" s="370" t="str">
        <f>IF(AND('MAPA DE RIESGOS'!$AP301="Media",'MAPA DE RIESGOS'!$AR301="Menor"),CONCATENATE("R",'MAPA DE RIESGOS'!$H301,"C",'MAPA DE RIESGOS'!$AF301),"")</f>
        <v/>
      </c>
      <c r="AD86" s="370" t="str">
        <f>IF(AND('MAPA DE RIESGOS'!$AP302="Media",'MAPA DE RIESGOS'!$AR302="Menor"),CONCATENATE("R",'MAPA DE RIESGOS'!$H302,"C",'MAPA DE RIESGOS'!$AF302),"")</f>
        <v/>
      </c>
      <c r="AE86" s="370" t="str">
        <f>IF(AND('MAPA DE RIESGOS'!$AP303="Media",'MAPA DE RIESGOS'!$AR303="Menor"),CONCATENATE("R",'MAPA DE RIESGOS'!$H303,"C",'MAPA DE RIESGOS'!$AF303),"")</f>
        <v/>
      </c>
      <c r="AF86" s="370" t="str">
        <f>IF(AND('MAPA DE RIESGOS'!$AP304="Media",'MAPA DE RIESGOS'!$AR304="Menor"),CONCATENATE("R",'MAPA DE RIESGOS'!$H304,"C",'MAPA DE RIESGOS'!$AF304),"")</f>
        <v/>
      </c>
      <c r="AG86" s="370" t="str">
        <f>IF(AND('MAPA DE RIESGOS'!$AP305="Media",'MAPA DE RIESGOS'!$AR305="Menor"),CONCATENATE("R",'MAPA DE RIESGOS'!$H305,"C",'MAPA DE RIESGOS'!$AF305),"")</f>
        <v/>
      </c>
      <c r="AH86" s="370" t="str">
        <f>IF(AND('MAPA DE RIESGOS'!$AP306="Media",'MAPA DE RIESGOS'!$AR306="Menor"),CONCATENATE("R",'MAPA DE RIESGOS'!$H306,"C",'MAPA DE RIESGOS'!$AF306),"")</f>
        <v/>
      </c>
      <c r="AI86" s="370" t="str">
        <f>IF(AND('MAPA DE RIESGOS'!$AP307="Media",'MAPA DE RIESGOS'!$AR307="Menor"),CONCATENATE("R",'MAPA DE RIESGOS'!$H307,"C",'MAPA DE RIESGOS'!$AF307),"")</f>
        <v/>
      </c>
      <c r="AJ86" s="370" t="str">
        <f>IF(AND('MAPA DE RIESGOS'!$AP308="Media",'MAPA DE RIESGOS'!$AR308="Menor"),CONCATENATE("R",'MAPA DE RIESGOS'!$H308,"C",'MAPA DE RIESGOS'!$AF308),"")</f>
        <v/>
      </c>
      <c r="AK86" s="370" t="str">
        <f>IF(AND('MAPA DE RIESGOS'!$AP309="Media",'MAPA DE RIESGOS'!$AR309="Menor"),CONCATENATE("R",'MAPA DE RIESGOS'!$H309,"C",'MAPA DE RIESGOS'!$AF309),"")</f>
        <v/>
      </c>
      <c r="AL86" s="370" t="str">
        <f>IF(AND('MAPA DE RIESGOS'!$AP310="Media",'MAPA DE RIESGOS'!$AR310="Menor"),CONCATENATE("R",'MAPA DE RIESGOS'!$H310,"C",'MAPA DE RIESGOS'!$AF310),"")</f>
        <v/>
      </c>
      <c r="AM86" s="370" t="str">
        <f>IF(AND('MAPA DE RIESGOS'!$AP311="Media",'MAPA DE RIESGOS'!$AR311="Menor"),CONCATENATE("R",'MAPA DE RIESGOS'!$H311,"C",'MAPA DE RIESGOS'!$AF311),"")</f>
        <v/>
      </c>
      <c r="AN86" s="370" t="str">
        <f>IF(AND('MAPA DE RIESGOS'!$AP312="Media",'MAPA DE RIESGOS'!$AR312="Menor"),CONCATENATE("R",'MAPA DE RIESGOS'!$H312,"C",'MAPA DE RIESGOS'!$AF312),"")</f>
        <v/>
      </c>
      <c r="AO86" s="370" t="str">
        <f>IF(AND('MAPA DE RIESGOS'!$AP313="Media",'MAPA DE RIESGOS'!$AR313="Menor"),CONCATENATE("R",'MAPA DE RIESGOS'!$H313,"C",'MAPA DE RIESGOS'!$AF313),"")</f>
        <v/>
      </c>
      <c r="AP86" s="370" t="str">
        <f>IF(AND('MAPA DE RIESGOS'!$AP314="Media",'MAPA DE RIESGOS'!$AR314="Menor"),CONCATENATE("R",'MAPA DE RIESGOS'!$H314,"C",'MAPA DE RIESGOS'!$AF314),"")</f>
        <v/>
      </c>
      <c r="AQ86" s="370" t="str">
        <f>IF(AND('MAPA DE RIESGOS'!$AP315="Media",'MAPA DE RIESGOS'!$AR315="Menor"),CONCATENATE("R",'MAPA DE RIESGOS'!$H315,"C",'MAPA DE RIESGOS'!$AF315),"")</f>
        <v/>
      </c>
      <c r="AR86" s="370" t="str">
        <f>IF(AND('MAPA DE RIESGOS'!$AP316="Media",'MAPA DE RIESGOS'!$AR316="Menor"),CONCATENATE("R",'MAPA DE RIESGOS'!$H316,"C",'MAPA DE RIESGOS'!$AF316),"")</f>
        <v/>
      </c>
      <c r="AS86" s="370" t="str">
        <f>IF(AND('MAPA DE RIESGOS'!$AP317="Media",'MAPA DE RIESGOS'!$AR317="Menor"),CONCATENATE("R",'MAPA DE RIESGOS'!$H317,"C",'MAPA DE RIESGOS'!$AF317),"")</f>
        <v/>
      </c>
      <c r="AT86" s="369" t="str">
        <f>IF(AND('MAPA DE RIESGOS'!$AP300="Media",'MAPA DE RIESGOS'!$AR300="Moderado"),CONCATENATE("R",'MAPA DE RIESGOS'!$H300,"C",'MAPA DE RIESGOS'!$AF300),"")</f>
        <v/>
      </c>
      <c r="AU86" s="370" t="str">
        <f>IF(AND('MAPA DE RIESGOS'!$AP301="Media",'MAPA DE RIESGOS'!$AR301="Moderado"),CONCATENATE("R",'MAPA DE RIESGOS'!$H301,"C",'MAPA DE RIESGOS'!$AF301),"")</f>
        <v/>
      </c>
      <c r="AV86" s="370" t="str">
        <f>IF(AND('MAPA DE RIESGOS'!$AP302="Media",'MAPA DE RIESGOS'!$AR302="Moderado"),CONCATENATE("R",'MAPA DE RIESGOS'!$H302,"C",'MAPA DE RIESGOS'!$AF302),"")</f>
        <v/>
      </c>
      <c r="AW86" s="370" t="str">
        <f>IF(AND('MAPA DE RIESGOS'!$AP303="Media",'MAPA DE RIESGOS'!$AR303="Moderado"),CONCATENATE("R",'MAPA DE RIESGOS'!$H303,"C",'MAPA DE RIESGOS'!$AF303),"")</f>
        <v/>
      </c>
      <c r="AX86" s="370" t="str">
        <f>IF(AND('MAPA DE RIESGOS'!$AP304="Media",'MAPA DE RIESGOS'!$AR304="Moderado"),CONCATENATE("R",'MAPA DE RIESGOS'!$H304,"C",'MAPA DE RIESGOS'!$AF304),"")</f>
        <v/>
      </c>
      <c r="AY86" s="370" t="str">
        <f>IF(AND('MAPA DE RIESGOS'!$AP305="Media",'MAPA DE RIESGOS'!$AR305="Moderado"),CONCATENATE("R",'MAPA DE RIESGOS'!$H305,"C",'MAPA DE RIESGOS'!$AF305),"")</f>
        <v/>
      </c>
      <c r="AZ86" s="370" t="str">
        <f>IF(AND('MAPA DE RIESGOS'!$AP306="Media",'MAPA DE RIESGOS'!$AR306="Moderado"),CONCATENATE("R",'MAPA DE RIESGOS'!$H306,"C",'MAPA DE RIESGOS'!$AF306),"")</f>
        <v/>
      </c>
      <c r="BA86" s="370" t="str">
        <f>IF(AND('MAPA DE RIESGOS'!$AP307="Media",'MAPA DE RIESGOS'!$AR307="Moderado"),CONCATENATE("R",'MAPA DE RIESGOS'!$H307,"C",'MAPA DE RIESGOS'!$AF307),"")</f>
        <v/>
      </c>
      <c r="BB86" s="370" t="str">
        <f>IF(AND('MAPA DE RIESGOS'!$AP308="Media",'MAPA DE RIESGOS'!$AR308="Moderado"),CONCATENATE("R",'MAPA DE RIESGOS'!$H308,"C",'MAPA DE RIESGOS'!$AF308),"")</f>
        <v/>
      </c>
      <c r="BC86" s="370" t="str">
        <f>IF(AND('MAPA DE RIESGOS'!$AP309="Media",'MAPA DE RIESGOS'!$AR309="Moderado"),CONCATENATE("R",'MAPA DE RIESGOS'!$H309,"C",'MAPA DE RIESGOS'!$AF309),"")</f>
        <v/>
      </c>
      <c r="BD86" s="370" t="str">
        <f>IF(AND('MAPA DE RIESGOS'!$AP310="Media",'MAPA DE RIESGOS'!$AR310="Moderado"),CONCATENATE("R",'MAPA DE RIESGOS'!$H310,"C",'MAPA DE RIESGOS'!$AF310),"")</f>
        <v/>
      </c>
      <c r="BE86" s="370" t="str">
        <f>IF(AND('MAPA DE RIESGOS'!$AP311="Media",'MAPA DE RIESGOS'!$AR311="Moderado"),CONCATENATE("R",'MAPA DE RIESGOS'!$H311,"C",'MAPA DE RIESGOS'!$AF311),"")</f>
        <v/>
      </c>
      <c r="BF86" s="370" t="str">
        <f>IF(AND('MAPA DE RIESGOS'!$AP312="Media",'MAPA DE RIESGOS'!$AR312="Moderado"),CONCATENATE("R",'MAPA DE RIESGOS'!$H312,"C",'MAPA DE RIESGOS'!$AF312),"")</f>
        <v/>
      </c>
      <c r="BG86" s="370" t="str">
        <f>IF(AND('MAPA DE RIESGOS'!$AP313="Media",'MAPA DE RIESGOS'!$AR313="Moderado"),CONCATENATE("R",'MAPA DE RIESGOS'!$H313,"C",'MAPA DE RIESGOS'!$AF313),"")</f>
        <v/>
      </c>
      <c r="BH86" s="370" t="str">
        <f>IF(AND('MAPA DE RIESGOS'!$AP314="Media",'MAPA DE RIESGOS'!$AR314="Moderado"),CONCATENATE("R",'MAPA DE RIESGOS'!$H314,"C",'MAPA DE RIESGOS'!$AF314),"")</f>
        <v/>
      </c>
      <c r="BI86" s="370" t="str">
        <f>IF(AND('MAPA DE RIESGOS'!$AP315="Media",'MAPA DE RIESGOS'!$AR315="Moderado"),CONCATENATE("R",'MAPA DE RIESGOS'!$H315,"C",'MAPA DE RIESGOS'!$AF315),"")</f>
        <v/>
      </c>
      <c r="BJ86" s="370" t="str">
        <f>IF(AND('MAPA DE RIESGOS'!$AP316="Media",'MAPA DE RIESGOS'!$AR316="Moderado"),CONCATENATE("R",'MAPA DE RIESGOS'!$H316,"C",'MAPA DE RIESGOS'!$AF316),"")</f>
        <v/>
      </c>
      <c r="BK86" s="371" t="str">
        <f>IF(AND('MAPA DE RIESGOS'!$AP317="Media",'MAPA DE RIESGOS'!$AR317="Moderado"),CONCATENATE("R",'MAPA DE RIESGOS'!$H317,"C",'MAPA DE RIESGOS'!$AF317),"")</f>
        <v/>
      </c>
      <c r="BL86" s="357" t="str">
        <f>IF(AND('MAPA DE RIESGOS'!$AP300="Media",'MAPA DE RIESGOS'!$AR300="Mayor"),CONCATENATE("R",'MAPA DE RIESGOS'!$H300,"C",'MAPA DE RIESGOS'!$AF300),"")</f>
        <v/>
      </c>
      <c r="BM86" s="357" t="str">
        <f>IF(AND('MAPA DE RIESGOS'!$AP301="Media",'MAPA DE RIESGOS'!$AR301="Mayor"),CONCATENATE("R",'MAPA DE RIESGOS'!$H301,"C",'MAPA DE RIESGOS'!$AF301),"")</f>
        <v/>
      </c>
      <c r="BN86" s="357" t="str">
        <f>IF(AND('MAPA DE RIESGOS'!$AP302="Media",'MAPA DE RIESGOS'!$AR302="Mayor"),CONCATENATE("R",'MAPA DE RIESGOS'!$H302,"C",'MAPA DE RIESGOS'!$AF302),"")</f>
        <v/>
      </c>
      <c r="BO86" s="357" t="str">
        <f>IF(AND('MAPA DE RIESGOS'!$AP303="Media",'MAPA DE RIESGOS'!$AR303="Mayor"),CONCATENATE("R",'MAPA DE RIESGOS'!$H303,"C",'MAPA DE RIESGOS'!$AF303),"")</f>
        <v/>
      </c>
      <c r="BP86" s="357" t="str">
        <f>IF(AND('MAPA DE RIESGOS'!$AP304="Media",'MAPA DE RIESGOS'!$AR304="Mayor"),CONCATENATE("R",'MAPA DE RIESGOS'!$H304,"C",'MAPA DE RIESGOS'!$AF304),"")</f>
        <v/>
      </c>
      <c r="BQ86" s="357" t="str">
        <f>IF(AND('MAPA DE RIESGOS'!$AP305="Media",'MAPA DE RIESGOS'!$AR305="Mayor"),CONCATENATE("R",'MAPA DE RIESGOS'!$H305,"C",'MAPA DE RIESGOS'!$AF305),"")</f>
        <v/>
      </c>
      <c r="BR86" s="357" t="str">
        <f>IF(AND('MAPA DE RIESGOS'!$AP306="Media",'MAPA DE RIESGOS'!$AR306="Mayor"),CONCATENATE("R",'MAPA DE RIESGOS'!$H306,"C",'MAPA DE RIESGOS'!$AF306),"")</f>
        <v/>
      </c>
      <c r="BS86" s="357" t="str">
        <f>IF(AND('MAPA DE RIESGOS'!$AP307="Media",'MAPA DE RIESGOS'!$AR307="Mayor"),CONCATENATE("R",'MAPA DE RIESGOS'!$H307,"C",'MAPA DE RIESGOS'!$AF307),"")</f>
        <v/>
      </c>
      <c r="BT86" s="357" t="str">
        <f>IF(AND('MAPA DE RIESGOS'!$AP308="Media",'MAPA DE RIESGOS'!$AR308="Mayor"),CONCATENATE("R",'MAPA DE RIESGOS'!$H308,"C",'MAPA DE RIESGOS'!$AF308),"")</f>
        <v/>
      </c>
      <c r="BU86" s="357" t="str">
        <f>IF(AND('MAPA DE RIESGOS'!$AP309="Media",'MAPA DE RIESGOS'!$AR309="Mayor"),CONCATENATE("R",'MAPA DE RIESGOS'!$H309,"C",'MAPA DE RIESGOS'!$AF309),"")</f>
        <v/>
      </c>
      <c r="BV86" s="357" t="str">
        <f>IF(AND('MAPA DE RIESGOS'!$AP310="Media",'MAPA DE RIESGOS'!$AR310="Mayor"),CONCATENATE("R",'MAPA DE RIESGOS'!$H310,"C",'MAPA DE RIESGOS'!$AF310),"")</f>
        <v/>
      </c>
      <c r="BW86" s="357" t="str">
        <f>IF(AND('MAPA DE RIESGOS'!$AP311="Media",'MAPA DE RIESGOS'!$AR311="Mayor"),CONCATENATE("R",'MAPA DE RIESGOS'!$H311,"C",'MAPA DE RIESGOS'!$AF311),"")</f>
        <v/>
      </c>
      <c r="BX86" s="357" t="str">
        <f>IF(AND('MAPA DE RIESGOS'!$AP312="Media",'MAPA DE RIESGOS'!$AR312="Mayor"),CONCATENATE("R",'MAPA DE RIESGOS'!$H312,"C",'MAPA DE RIESGOS'!$AF312),"")</f>
        <v/>
      </c>
      <c r="BY86" s="357" t="str">
        <f>IF(AND('MAPA DE RIESGOS'!$AP313="Media",'MAPA DE RIESGOS'!$AR313="Mayor"),CONCATENATE("R",'MAPA DE RIESGOS'!$H313,"C",'MAPA DE RIESGOS'!$AF313),"")</f>
        <v/>
      </c>
      <c r="BZ86" s="357" t="str">
        <f>IF(AND('MAPA DE RIESGOS'!$AP314="Media",'MAPA DE RIESGOS'!$AR314="Mayor"),CONCATENATE("R",'MAPA DE RIESGOS'!$H314,"C",'MAPA DE RIESGOS'!$AF314),"")</f>
        <v/>
      </c>
      <c r="CA86" s="357" t="str">
        <f>IF(AND('MAPA DE RIESGOS'!$AP315="Media",'MAPA DE RIESGOS'!$AR315="Mayor"),CONCATENATE("R",'MAPA DE RIESGOS'!$H315,"C",'MAPA DE RIESGOS'!$AF315),"")</f>
        <v/>
      </c>
      <c r="CB86" s="357" t="str">
        <f>IF(AND('MAPA DE RIESGOS'!$AP316="Media",'MAPA DE RIESGOS'!$AR316="Mayor"),CONCATENATE("R",'MAPA DE RIESGOS'!$H316,"C",'MAPA DE RIESGOS'!$AF316),"")</f>
        <v/>
      </c>
      <c r="CC86" s="358" t="str">
        <f>IF(AND('MAPA DE RIESGOS'!$AP317="Media",'MAPA DE RIESGOS'!$AR317="Mayor"),CONCATENATE("R",'MAPA DE RIESGOS'!$H317,"C",'MAPA DE RIESGOS'!$AF317),"")</f>
        <v/>
      </c>
      <c r="CD86" s="359" t="str">
        <f>IF(AND('MAPA DE RIESGOS'!$AP300="Media",'MAPA DE RIESGOS'!$AR300="Catastrófico"),CONCATENATE("R",'MAPA DE RIESGOS'!$H300,"C",'MAPA DE RIESGOS'!$AF300),"")</f>
        <v/>
      </c>
      <c r="CE86" s="359" t="str">
        <f>IF(AND('MAPA DE RIESGOS'!$AP301="Media",'MAPA DE RIESGOS'!$AR301="Catastrófico"),CONCATENATE("R",'MAPA DE RIESGOS'!$H301,"C",'MAPA DE RIESGOS'!$AF301),"")</f>
        <v/>
      </c>
      <c r="CF86" s="359" t="str">
        <f>IF(AND('MAPA DE RIESGOS'!$AP302="Media",'MAPA DE RIESGOS'!$AR302="Catastrófico"),CONCATENATE("R",'MAPA DE RIESGOS'!$H302,"C",'MAPA DE RIESGOS'!$AF302),"")</f>
        <v/>
      </c>
      <c r="CG86" s="359" t="str">
        <f>IF(AND('MAPA DE RIESGOS'!$AP303="Media",'MAPA DE RIESGOS'!$AR303="Catastrófico"),CONCATENATE("R",'MAPA DE RIESGOS'!$H303,"C",'MAPA DE RIESGOS'!$AF303),"")</f>
        <v/>
      </c>
      <c r="CH86" s="359" t="str">
        <f>IF(AND('MAPA DE RIESGOS'!$AP304="Media",'MAPA DE RIESGOS'!$AR304="Catastrófico"),CONCATENATE("R",'MAPA DE RIESGOS'!$H304,"C",'MAPA DE RIESGOS'!$AF304),"")</f>
        <v/>
      </c>
      <c r="CI86" s="359" t="str">
        <f>IF(AND('MAPA DE RIESGOS'!$AP305="Media",'MAPA DE RIESGOS'!$AR305="Catastrófico"),CONCATENATE("R",'MAPA DE RIESGOS'!$H305,"C",'MAPA DE RIESGOS'!$AF305),"")</f>
        <v/>
      </c>
      <c r="CJ86" s="359" t="str">
        <f>IF(AND('MAPA DE RIESGOS'!$AP306="Media",'MAPA DE RIESGOS'!$AR306="Catastrófico"),CONCATENATE("R",'MAPA DE RIESGOS'!$H306,"C",'MAPA DE RIESGOS'!$AF306),"")</f>
        <v/>
      </c>
      <c r="CK86" s="359" t="str">
        <f>IF(AND('MAPA DE RIESGOS'!$AP307="Media",'MAPA DE RIESGOS'!$AR307="Catastrófico"),CONCATENATE("R",'MAPA DE RIESGOS'!$H307,"C",'MAPA DE RIESGOS'!$AF307),"")</f>
        <v/>
      </c>
      <c r="CL86" s="359" t="str">
        <f>IF(AND('MAPA DE RIESGOS'!$AP308="Media",'MAPA DE RIESGOS'!$AR308="Catastrófico"),CONCATENATE("R",'MAPA DE RIESGOS'!$H308,"C",'MAPA DE RIESGOS'!$AF308),"")</f>
        <v/>
      </c>
      <c r="CM86" s="359" t="str">
        <f>IF(AND('MAPA DE RIESGOS'!$AP309="Media",'MAPA DE RIESGOS'!$AR309="Catastrófico"),CONCATENATE("R",'MAPA DE RIESGOS'!$H309,"C",'MAPA DE RIESGOS'!$AF309),"")</f>
        <v/>
      </c>
      <c r="CN86" s="359" t="str">
        <f>IF(AND('MAPA DE RIESGOS'!$AP310="Media",'MAPA DE RIESGOS'!$AR310="Catastrófico"),CONCATENATE("R",'MAPA DE RIESGOS'!$H310,"C",'MAPA DE RIESGOS'!$AF310),"")</f>
        <v/>
      </c>
      <c r="CO86" s="359" t="str">
        <f>IF(AND('MAPA DE RIESGOS'!$AP311="Media",'MAPA DE RIESGOS'!$AR311="Catastrófico"),CONCATENATE("R",'MAPA DE RIESGOS'!$H311,"C",'MAPA DE RIESGOS'!$AF311),"")</f>
        <v/>
      </c>
      <c r="CP86" s="359" t="str">
        <f>IF(AND('MAPA DE RIESGOS'!$AP312="Media",'MAPA DE RIESGOS'!$AR312="Catastrófico"),CONCATENATE("R",'MAPA DE RIESGOS'!$H312,"C",'MAPA DE RIESGOS'!$AF312),"")</f>
        <v/>
      </c>
      <c r="CQ86" s="359" t="str">
        <f>IF(AND('MAPA DE RIESGOS'!$AP313="Media",'MAPA DE RIESGOS'!$AR313="Catastrófico"),CONCATENATE("R",'MAPA DE RIESGOS'!$H313,"C",'MAPA DE RIESGOS'!$AF313),"")</f>
        <v/>
      </c>
      <c r="CR86" s="359" t="str">
        <f>IF(AND('MAPA DE RIESGOS'!$AP314="Media",'MAPA DE RIESGOS'!$AR314="Catastrófico"),CONCATENATE("R",'MAPA DE RIESGOS'!$H314,"C",'MAPA DE RIESGOS'!$AF314),"")</f>
        <v/>
      </c>
      <c r="CS86" s="359" t="str">
        <f>IF(AND('MAPA DE RIESGOS'!$AP315="Media",'MAPA DE RIESGOS'!$AR315="Catastrófico"),CONCATENATE("R",'MAPA DE RIESGOS'!$H315,"C",'MAPA DE RIESGOS'!$AF315),"")</f>
        <v/>
      </c>
      <c r="CT86" s="359" t="str">
        <f>IF(AND('MAPA DE RIESGOS'!$AP316="Media",'MAPA DE RIESGOS'!$AR316="Catastrófico"),CONCATENATE("R",'MAPA DE RIESGOS'!$H316,"C",'MAPA DE RIESGOS'!$AF316),"")</f>
        <v/>
      </c>
      <c r="CU86" s="360" t="str">
        <f>IF(AND('MAPA DE RIESGOS'!$AP317="Media",'MAPA DE RIESGOS'!$AR317="Catastrófico"),CONCATENATE("R",'MAPA DE RIESGOS'!$H317,"C",'MAPA DE RIESGOS'!$AF317),"")</f>
        <v/>
      </c>
      <c r="CV86" s="67"/>
      <c r="CW86" s="756"/>
      <c r="CX86" s="757"/>
      <c r="CY86" s="757"/>
      <c r="CZ86" s="757"/>
      <c r="DA86" s="757"/>
      <c r="DB86" s="758"/>
    </row>
    <row r="87" spans="2:106" ht="32.5" customHeight="1">
      <c r="B87" s="770"/>
      <c r="C87" s="770"/>
      <c r="D87" s="771"/>
      <c r="E87" s="741"/>
      <c r="F87" s="742"/>
      <c r="G87" s="742"/>
      <c r="H87" s="742"/>
      <c r="I87" s="743"/>
      <c r="J87" s="369" t="str">
        <f>IF(AND('MAPA DE RIESGOS'!$AP318="Media",'MAPA DE RIESGOS'!$AR318="Leve"),CONCATENATE("R",'MAPA DE RIESGOS'!$H318,"C",'MAPA DE RIESGOS'!$AF318),"")</f>
        <v/>
      </c>
      <c r="K87" s="370" t="str">
        <f>IF(AND('MAPA DE RIESGOS'!$AP319="Media",'MAPA DE RIESGOS'!$AR319="Leve"),CONCATENATE("R",'MAPA DE RIESGOS'!$H319,"C",'MAPA DE RIESGOS'!$AF319),"")</f>
        <v/>
      </c>
      <c r="L87" s="370" t="str">
        <f>IF(AND('MAPA DE RIESGOS'!$AP320="Media",'MAPA DE RIESGOS'!$AR320="Leve"),CONCATENATE("R",'MAPA DE RIESGOS'!$H320,"C",'MAPA DE RIESGOS'!$AF320),"")</f>
        <v/>
      </c>
      <c r="M87" s="370" t="str">
        <f>IF(AND('MAPA DE RIESGOS'!$AP321="Media",'MAPA DE RIESGOS'!$AR321="Leve"),CONCATENATE("R",'MAPA DE RIESGOS'!$H321,"C",'MAPA DE RIESGOS'!$AF321),"")</f>
        <v/>
      </c>
      <c r="N87" s="370" t="str">
        <f>IF(AND('MAPA DE RIESGOS'!$AP322="Media",'MAPA DE RIESGOS'!$AR322="Leve"),CONCATENATE("R",'MAPA DE RIESGOS'!$H322,"C",'MAPA DE RIESGOS'!$AF322),"")</f>
        <v/>
      </c>
      <c r="O87" s="370" t="str">
        <f>IF(AND('MAPA DE RIESGOS'!$AP323="Media",'MAPA DE RIESGOS'!$AR323="Leve"),CONCATENATE("R",'MAPA DE RIESGOS'!$H323,"C",'MAPA DE RIESGOS'!$AF323),"")</f>
        <v/>
      </c>
      <c r="P87" s="370" t="str">
        <f>IF(AND('MAPA DE RIESGOS'!$AP324="Media",'MAPA DE RIESGOS'!$AR324="Leve"),CONCATENATE("R",'MAPA DE RIESGOS'!$H324,"C",'MAPA DE RIESGOS'!$AF324),"")</f>
        <v/>
      </c>
      <c r="Q87" s="370" t="str">
        <f>IF(AND('MAPA DE RIESGOS'!$AP325="Media",'MAPA DE RIESGOS'!$AR325="Leve"),CONCATENATE("R",'MAPA DE RIESGOS'!$H325,"C",'MAPA DE RIESGOS'!$AF325),"")</f>
        <v/>
      </c>
      <c r="R87" s="370" t="str">
        <f>IF(AND('MAPA DE RIESGOS'!$AP326="Media",'MAPA DE RIESGOS'!$AR326="Leve"),CONCATENATE("R",'MAPA DE RIESGOS'!$H326,"C",'MAPA DE RIESGOS'!$AF326),"")</f>
        <v/>
      </c>
      <c r="S87" s="370" t="str">
        <f>IF(AND('MAPA DE RIESGOS'!$AP327="Media",'MAPA DE RIESGOS'!$AR327="Leve"),CONCATENATE("R",'MAPA DE RIESGOS'!$H327,"C",'MAPA DE RIESGOS'!$AF327),"")</f>
        <v/>
      </c>
      <c r="T87" s="370" t="str">
        <f>IF(AND('MAPA DE RIESGOS'!$AP328="Media",'MAPA DE RIESGOS'!$AR328="Leve"),CONCATENATE("R",'MAPA DE RIESGOS'!$H328,"C",'MAPA DE RIESGOS'!$AF328),"")</f>
        <v/>
      </c>
      <c r="U87" s="370" t="str">
        <f>IF(AND('MAPA DE RIESGOS'!$AP329="Media",'MAPA DE RIESGOS'!$AR329="Leve"),CONCATENATE("R",'MAPA DE RIESGOS'!$H329,"C",'MAPA DE RIESGOS'!$AF329),"")</f>
        <v/>
      </c>
      <c r="V87" s="370" t="str">
        <f>IF(AND('MAPA DE RIESGOS'!$AP330="Media",'MAPA DE RIESGOS'!$AR330="Leve"),CONCATENATE("R",'MAPA DE RIESGOS'!$H330,"C",'MAPA DE RIESGOS'!$AF330),"")</f>
        <v/>
      </c>
      <c r="W87" s="370" t="str">
        <f>IF(AND('MAPA DE RIESGOS'!$AP331="Media",'MAPA DE RIESGOS'!$AR331="Leve"),CONCATENATE("R",'MAPA DE RIESGOS'!$H331,"C",'MAPA DE RIESGOS'!$AF331),"")</f>
        <v/>
      </c>
      <c r="X87" s="370" t="str">
        <f>IF(AND('MAPA DE RIESGOS'!$AP332="Media",'MAPA DE RIESGOS'!$AR332="Leve"),CONCATENATE("R",'MAPA DE RIESGOS'!$H332,"C",'MAPA DE RIESGOS'!$AF332),"")</f>
        <v/>
      </c>
      <c r="Y87" s="370" t="str">
        <f>IF(AND('MAPA DE RIESGOS'!$AP333="Media",'MAPA DE RIESGOS'!$AR333="Leve"),CONCATENATE("R",'MAPA DE RIESGOS'!$H333,"C",'MAPA DE RIESGOS'!$AF333),"")</f>
        <v/>
      </c>
      <c r="Z87" s="370" t="str">
        <f>IF(AND('MAPA DE RIESGOS'!$AP334="Media",'MAPA DE RIESGOS'!$AR334="Leve"),CONCATENATE("R",'MAPA DE RIESGOS'!$H334,"C",'MAPA DE RIESGOS'!$AF334),"")</f>
        <v/>
      </c>
      <c r="AA87" s="370" t="str">
        <f>IF(AND('MAPA DE RIESGOS'!$AP335="Media",'MAPA DE RIESGOS'!$AR335="Leve"),CONCATENATE("R",'MAPA DE RIESGOS'!$H335,"C",'MAPA DE RIESGOS'!$AF335),"")</f>
        <v/>
      </c>
      <c r="AB87" s="369" t="str">
        <f>IF(AND('MAPA DE RIESGOS'!$AP318="Media",'MAPA DE RIESGOS'!$AR318="Menor"),CONCATENATE("R",'MAPA DE RIESGOS'!$H318,"C",'MAPA DE RIESGOS'!$AF318),"")</f>
        <v/>
      </c>
      <c r="AC87" s="370" t="str">
        <f>IF(AND('MAPA DE RIESGOS'!$AP319="Media",'MAPA DE RIESGOS'!$AR319="Menor"),CONCATENATE("R",'MAPA DE RIESGOS'!$H319,"C",'MAPA DE RIESGOS'!$AF319),"")</f>
        <v/>
      </c>
      <c r="AD87" s="370" t="str">
        <f>IF(AND('MAPA DE RIESGOS'!$AP320="Media",'MAPA DE RIESGOS'!$AR320="Menor"),CONCATENATE("R",'MAPA DE RIESGOS'!$H320,"C",'MAPA DE RIESGOS'!$AF320),"")</f>
        <v/>
      </c>
      <c r="AE87" s="370" t="str">
        <f>IF(AND('MAPA DE RIESGOS'!$AP321="Media",'MAPA DE RIESGOS'!$AR321="Menor"),CONCATENATE("R",'MAPA DE RIESGOS'!$H321,"C",'MAPA DE RIESGOS'!$AF321),"")</f>
        <v/>
      </c>
      <c r="AF87" s="370" t="str">
        <f>IF(AND('MAPA DE RIESGOS'!$AP322="Media",'MAPA DE RIESGOS'!$AR322="Menor"),CONCATENATE("R",'MAPA DE RIESGOS'!$H322,"C",'MAPA DE RIESGOS'!$AF322),"")</f>
        <v/>
      </c>
      <c r="AG87" s="370" t="str">
        <f>IF(AND('MAPA DE RIESGOS'!$AP323="Media",'MAPA DE RIESGOS'!$AR323="Menor"),CONCATENATE("R",'MAPA DE RIESGOS'!$H323,"C",'MAPA DE RIESGOS'!$AF323),"")</f>
        <v/>
      </c>
      <c r="AH87" s="370" t="str">
        <f>IF(AND('MAPA DE RIESGOS'!$AP324="Media",'MAPA DE RIESGOS'!$AR324="Menor"),CONCATENATE("R",'MAPA DE RIESGOS'!$H324,"C",'MAPA DE RIESGOS'!$AF324),"")</f>
        <v/>
      </c>
      <c r="AI87" s="370" t="str">
        <f>IF(AND('MAPA DE RIESGOS'!$AP325="Media",'MAPA DE RIESGOS'!$AR325="Menor"),CONCATENATE("R",'MAPA DE RIESGOS'!$H325,"C",'MAPA DE RIESGOS'!$AF325),"")</f>
        <v/>
      </c>
      <c r="AJ87" s="370" t="str">
        <f>IF(AND('MAPA DE RIESGOS'!$AP326="Media",'MAPA DE RIESGOS'!$AR326="Menor"),CONCATENATE("R",'MAPA DE RIESGOS'!$H326,"C",'MAPA DE RIESGOS'!$AF326),"")</f>
        <v/>
      </c>
      <c r="AK87" s="370" t="str">
        <f>IF(AND('MAPA DE RIESGOS'!$AP327="Media",'MAPA DE RIESGOS'!$AR327="Menor"),CONCATENATE("R",'MAPA DE RIESGOS'!$H327,"C",'MAPA DE RIESGOS'!$AF327),"")</f>
        <v/>
      </c>
      <c r="AL87" s="370" t="str">
        <f>IF(AND('MAPA DE RIESGOS'!$AP328="Media",'MAPA DE RIESGOS'!$AR328="Menor"),CONCATENATE("R",'MAPA DE RIESGOS'!$H328,"C",'MAPA DE RIESGOS'!$AF328),"")</f>
        <v/>
      </c>
      <c r="AM87" s="370" t="str">
        <f>IF(AND('MAPA DE RIESGOS'!$AP329="Media",'MAPA DE RIESGOS'!$AR329="Menor"),CONCATENATE("R",'MAPA DE RIESGOS'!$H329,"C",'MAPA DE RIESGOS'!$AF329),"")</f>
        <v/>
      </c>
      <c r="AN87" s="370" t="str">
        <f>IF(AND('MAPA DE RIESGOS'!$AP330="Media",'MAPA DE RIESGOS'!$AR330="Menor"),CONCATENATE("R",'MAPA DE RIESGOS'!$H330,"C",'MAPA DE RIESGOS'!$AF330),"")</f>
        <v/>
      </c>
      <c r="AO87" s="370" t="str">
        <f>IF(AND('MAPA DE RIESGOS'!$AP331="Media",'MAPA DE RIESGOS'!$AR331="Menor"),CONCATENATE("R",'MAPA DE RIESGOS'!$H331,"C",'MAPA DE RIESGOS'!$AF331),"")</f>
        <v/>
      </c>
      <c r="AP87" s="370" t="str">
        <f>IF(AND('MAPA DE RIESGOS'!$AP332="Media",'MAPA DE RIESGOS'!$AR332="Menor"),CONCATENATE("R",'MAPA DE RIESGOS'!$H332,"C",'MAPA DE RIESGOS'!$AF332),"")</f>
        <v/>
      </c>
      <c r="AQ87" s="370" t="str">
        <f>IF(AND('MAPA DE RIESGOS'!$AP333="Media",'MAPA DE RIESGOS'!$AR333="Menor"),CONCATENATE("R",'MAPA DE RIESGOS'!$H333,"C",'MAPA DE RIESGOS'!$AF333),"")</f>
        <v/>
      </c>
      <c r="AR87" s="370" t="str">
        <f>IF(AND('MAPA DE RIESGOS'!$AP334="Media",'MAPA DE RIESGOS'!$AR334="Menor"),CONCATENATE("R",'MAPA DE RIESGOS'!$H334,"C",'MAPA DE RIESGOS'!$AF334),"")</f>
        <v/>
      </c>
      <c r="AS87" s="370" t="str">
        <f>IF(AND('MAPA DE RIESGOS'!$AP335="Media",'MAPA DE RIESGOS'!$AR335="Menor"),CONCATENATE("R",'MAPA DE RIESGOS'!$H335,"C",'MAPA DE RIESGOS'!$AF335),"")</f>
        <v/>
      </c>
      <c r="AT87" s="369" t="str">
        <f>IF(AND('MAPA DE RIESGOS'!$AP318="Media",'MAPA DE RIESGOS'!$AR318="Moderado"),CONCATENATE("R",'MAPA DE RIESGOS'!$H318,"C",'MAPA DE RIESGOS'!$AF318),"")</f>
        <v/>
      </c>
      <c r="AU87" s="370" t="str">
        <f>IF(AND('MAPA DE RIESGOS'!$AP319="Media",'MAPA DE RIESGOS'!$AR319="Moderado"),CONCATENATE("R",'MAPA DE RIESGOS'!$H319,"C",'MAPA DE RIESGOS'!$AF319),"")</f>
        <v/>
      </c>
      <c r="AV87" s="370" t="str">
        <f>IF(AND('MAPA DE RIESGOS'!$AP320="Media",'MAPA DE RIESGOS'!$AR320="Moderado"),CONCATENATE("R",'MAPA DE RIESGOS'!$H320,"C",'MAPA DE RIESGOS'!$AF320),"")</f>
        <v/>
      </c>
      <c r="AW87" s="370" t="str">
        <f>IF(AND('MAPA DE RIESGOS'!$AP321="Media",'MAPA DE RIESGOS'!$AR321="Moderado"),CONCATENATE("R",'MAPA DE RIESGOS'!$H321,"C",'MAPA DE RIESGOS'!$AF321),"")</f>
        <v/>
      </c>
      <c r="AX87" s="370" t="str">
        <f>IF(AND('MAPA DE RIESGOS'!$AP322="Media",'MAPA DE RIESGOS'!$AR322="Moderado"),CONCATENATE("R",'MAPA DE RIESGOS'!$H322,"C",'MAPA DE RIESGOS'!$AF322),"")</f>
        <v/>
      </c>
      <c r="AY87" s="370" t="str">
        <f>IF(AND('MAPA DE RIESGOS'!$AP323="Media",'MAPA DE RIESGOS'!$AR323="Moderado"),CONCATENATE("R",'MAPA DE RIESGOS'!$H323,"C",'MAPA DE RIESGOS'!$AF323),"")</f>
        <v/>
      </c>
      <c r="AZ87" s="370" t="str">
        <f>IF(AND('MAPA DE RIESGOS'!$AP324="Media",'MAPA DE RIESGOS'!$AR324="Moderado"),CONCATENATE("R",'MAPA DE RIESGOS'!$H324,"C",'MAPA DE RIESGOS'!$AF324),"")</f>
        <v/>
      </c>
      <c r="BA87" s="370" t="str">
        <f>IF(AND('MAPA DE RIESGOS'!$AP325="Media",'MAPA DE RIESGOS'!$AR325="Moderado"),CONCATENATE("R",'MAPA DE RIESGOS'!$H325,"C",'MAPA DE RIESGOS'!$AF325),"")</f>
        <v/>
      </c>
      <c r="BB87" s="370" t="str">
        <f>IF(AND('MAPA DE RIESGOS'!$AP326="Media",'MAPA DE RIESGOS'!$AR326="Moderado"),CONCATENATE("R",'MAPA DE RIESGOS'!$H326,"C",'MAPA DE RIESGOS'!$AF326),"")</f>
        <v/>
      </c>
      <c r="BC87" s="370" t="str">
        <f>IF(AND('MAPA DE RIESGOS'!$AP327="Media",'MAPA DE RIESGOS'!$AR327="Moderado"),CONCATENATE("R",'MAPA DE RIESGOS'!$H327,"C",'MAPA DE RIESGOS'!$AF327),"")</f>
        <v/>
      </c>
      <c r="BD87" s="370" t="str">
        <f>IF(AND('MAPA DE RIESGOS'!$AP328="Media",'MAPA DE RIESGOS'!$AR328="Moderado"),CONCATENATE("R",'MAPA DE RIESGOS'!$H328,"C",'MAPA DE RIESGOS'!$AF328),"")</f>
        <v/>
      </c>
      <c r="BE87" s="370" t="str">
        <f>IF(AND('MAPA DE RIESGOS'!$AP329="Media",'MAPA DE RIESGOS'!$AR329="Moderado"),CONCATENATE("R",'MAPA DE RIESGOS'!$H329,"C",'MAPA DE RIESGOS'!$AF329),"")</f>
        <v/>
      </c>
      <c r="BF87" s="370" t="str">
        <f>IF(AND('MAPA DE RIESGOS'!$AP330="Media",'MAPA DE RIESGOS'!$AR330="Moderado"),CONCATENATE("R",'MAPA DE RIESGOS'!$H330,"C",'MAPA DE RIESGOS'!$AF330),"")</f>
        <v/>
      </c>
      <c r="BG87" s="370" t="str">
        <f>IF(AND('MAPA DE RIESGOS'!$AP331="Media",'MAPA DE RIESGOS'!$AR331="Moderado"),CONCATENATE("R",'MAPA DE RIESGOS'!$H331,"C",'MAPA DE RIESGOS'!$AF331),"")</f>
        <v/>
      </c>
      <c r="BH87" s="370" t="str">
        <f>IF(AND('MAPA DE RIESGOS'!$AP332="Media",'MAPA DE RIESGOS'!$AR332="Moderado"),CONCATENATE("R",'MAPA DE RIESGOS'!$H332,"C",'MAPA DE RIESGOS'!$AF332),"")</f>
        <v/>
      </c>
      <c r="BI87" s="370" t="str">
        <f>IF(AND('MAPA DE RIESGOS'!$AP333="Media",'MAPA DE RIESGOS'!$AR333="Moderado"),CONCATENATE("R",'MAPA DE RIESGOS'!$H333,"C",'MAPA DE RIESGOS'!$AF333),"")</f>
        <v/>
      </c>
      <c r="BJ87" s="370" t="str">
        <f>IF(AND('MAPA DE RIESGOS'!$AP334="Media",'MAPA DE RIESGOS'!$AR334="Moderado"),CONCATENATE("R",'MAPA DE RIESGOS'!$H334,"C",'MAPA DE RIESGOS'!$AF334),"")</f>
        <v/>
      </c>
      <c r="BK87" s="371" t="str">
        <f>IF(AND('MAPA DE RIESGOS'!$AP335="Media",'MAPA DE RIESGOS'!$AR335="Moderado"),CONCATENATE("R",'MAPA DE RIESGOS'!$H335,"C",'MAPA DE RIESGOS'!$AF335),"")</f>
        <v/>
      </c>
      <c r="BL87" s="357" t="str">
        <f>IF(AND('MAPA DE RIESGOS'!$AP318="Media",'MAPA DE RIESGOS'!$AR318="Mayor"),CONCATENATE("R",'MAPA DE RIESGOS'!$H318,"C",'MAPA DE RIESGOS'!$AF318),"")</f>
        <v/>
      </c>
      <c r="BM87" s="357" t="str">
        <f>IF(AND('MAPA DE RIESGOS'!$AP319="Media",'MAPA DE RIESGOS'!$AR319="Mayor"),CONCATENATE("R",'MAPA DE RIESGOS'!$H319,"C",'MAPA DE RIESGOS'!$AF319),"")</f>
        <v/>
      </c>
      <c r="BN87" s="357" t="str">
        <f>IF(AND('MAPA DE RIESGOS'!$AP320="Media",'MAPA DE RIESGOS'!$AR320="Mayor"),CONCATENATE("R",'MAPA DE RIESGOS'!$H320,"C",'MAPA DE RIESGOS'!$AF320),"")</f>
        <v/>
      </c>
      <c r="BO87" s="357" t="str">
        <f>IF(AND('MAPA DE RIESGOS'!$AP321="Media",'MAPA DE RIESGOS'!$AR321="Mayor"),CONCATENATE("R",'MAPA DE RIESGOS'!$H321,"C",'MAPA DE RIESGOS'!$AF321),"")</f>
        <v/>
      </c>
      <c r="BP87" s="357" t="str">
        <f>IF(AND('MAPA DE RIESGOS'!$AP322="Media",'MAPA DE RIESGOS'!$AR322="Mayor"),CONCATENATE("R",'MAPA DE RIESGOS'!$H322,"C",'MAPA DE RIESGOS'!$AF322),"")</f>
        <v/>
      </c>
      <c r="BQ87" s="357" t="str">
        <f>IF(AND('MAPA DE RIESGOS'!$AP323="Media",'MAPA DE RIESGOS'!$AR323="Mayor"),CONCATENATE("R",'MAPA DE RIESGOS'!$H323,"C",'MAPA DE RIESGOS'!$AF323),"")</f>
        <v/>
      </c>
      <c r="BR87" s="357" t="str">
        <f>IF(AND('MAPA DE RIESGOS'!$AP324="Media",'MAPA DE RIESGOS'!$AR324="Mayor"),CONCATENATE("R",'MAPA DE RIESGOS'!$H324,"C",'MAPA DE RIESGOS'!$AF324),"")</f>
        <v/>
      </c>
      <c r="BS87" s="357" t="str">
        <f>IF(AND('MAPA DE RIESGOS'!$AP325="Media",'MAPA DE RIESGOS'!$AR325="Mayor"),CONCATENATE("R",'MAPA DE RIESGOS'!$H325,"C",'MAPA DE RIESGOS'!$AF325),"")</f>
        <v/>
      </c>
      <c r="BT87" s="357" t="str">
        <f>IF(AND('MAPA DE RIESGOS'!$AP326="Media",'MAPA DE RIESGOS'!$AR326="Mayor"),CONCATENATE("R",'MAPA DE RIESGOS'!$H326,"C",'MAPA DE RIESGOS'!$AF326),"")</f>
        <v/>
      </c>
      <c r="BU87" s="357" t="str">
        <f>IF(AND('MAPA DE RIESGOS'!$AP327="Media",'MAPA DE RIESGOS'!$AR327="Mayor"),CONCATENATE("R",'MAPA DE RIESGOS'!$H327,"C",'MAPA DE RIESGOS'!$AF327),"")</f>
        <v/>
      </c>
      <c r="BV87" s="357" t="str">
        <f>IF(AND('MAPA DE RIESGOS'!$AP328="Media",'MAPA DE RIESGOS'!$AR328="Mayor"),CONCATENATE("R",'MAPA DE RIESGOS'!$H328,"C",'MAPA DE RIESGOS'!$AF328),"")</f>
        <v/>
      </c>
      <c r="BW87" s="357" t="str">
        <f>IF(AND('MAPA DE RIESGOS'!$AP329="Media",'MAPA DE RIESGOS'!$AR329="Mayor"),CONCATENATE("R",'MAPA DE RIESGOS'!$H329,"C",'MAPA DE RIESGOS'!$AF329),"")</f>
        <v/>
      </c>
      <c r="BX87" s="357" t="str">
        <f>IF(AND('MAPA DE RIESGOS'!$AP330="Media",'MAPA DE RIESGOS'!$AR330="Mayor"),CONCATENATE("R",'MAPA DE RIESGOS'!$H330,"C",'MAPA DE RIESGOS'!$AF330),"")</f>
        <v/>
      </c>
      <c r="BY87" s="357" t="str">
        <f>IF(AND('MAPA DE RIESGOS'!$AP331="Media",'MAPA DE RIESGOS'!$AR331="Mayor"),CONCATENATE("R",'MAPA DE RIESGOS'!$H331,"C",'MAPA DE RIESGOS'!$AF331),"")</f>
        <v/>
      </c>
      <c r="BZ87" s="357" t="str">
        <f>IF(AND('MAPA DE RIESGOS'!$AP332="Media",'MAPA DE RIESGOS'!$AR332="Mayor"),CONCATENATE("R",'MAPA DE RIESGOS'!$H332,"C",'MAPA DE RIESGOS'!$AF332),"")</f>
        <v/>
      </c>
      <c r="CA87" s="357" t="str">
        <f>IF(AND('MAPA DE RIESGOS'!$AP333="Media",'MAPA DE RIESGOS'!$AR333="Mayor"),CONCATENATE("R",'MAPA DE RIESGOS'!$H333,"C",'MAPA DE RIESGOS'!$AF333),"")</f>
        <v/>
      </c>
      <c r="CB87" s="357" t="str">
        <f>IF(AND('MAPA DE RIESGOS'!$AP334="Media",'MAPA DE RIESGOS'!$AR334="Mayor"),CONCATENATE("R",'MAPA DE RIESGOS'!$H334,"C",'MAPA DE RIESGOS'!$AF334),"")</f>
        <v/>
      </c>
      <c r="CC87" s="358" t="str">
        <f>IF(AND('MAPA DE RIESGOS'!$AP335="Media",'MAPA DE RIESGOS'!$AR335="Mayor"),CONCATENATE("R",'MAPA DE RIESGOS'!$H335,"C",'MAPA DE RIESGOS'!$AF335),"")</f>
        <v/>
      </c>
      <c r="CD87" s="359" t="str">
        <f>IF(AND('MAPA DE RIESGOS'!$AP318="Media",'MAPA DE RIESGOS'!$AR318="Catastrófico"),CONCATENATE("R",'MAPA DE RIESGOS'!$H318,"C",'MAPA DE RIESGOS'!$AF318),"")</f>
        <v/>
      </c>
      <c r="CE87" s="359" t="str">
        <f>IF(AND('MAPA DE RIESGOS'!$AP319="Media",'MAPA DE RIESGOS'!$AR319="Catastrófico"),CONCATENATE("R",'MAPA DE RIESGOS'!$H319,"C",'MAPA DE RIESGOS'!$AF319),"")</f>
        <v/>
      </c>
      <c r="CF87" s="359" t="str">
        <f>IF(AND('MAPA DE RIESGOS'!$AP320="Media",'MAPA DE RIESGOS'!$AR320="Catastrófico"),CONCATENATE("R",'MAPA DE RIESGOS'!$H320,"C",'MAPA DE RIESGOS'!$AF320),"")</f>
        <v/>
      </c>
      <c r="CG87" s="359" t="str">
        <f>IF(AND('MAPA DE RIESGOS'!$AP321="Media",'MAPA DE RIESGOS'!$AR321="Catastrófico"),CONCATENATE("R",'MAPA DE RIESGOS'!$H321,"C",'MAPA DE RIESGOS'!$AF321),"")</f>
        <v/>
      </c>
      <c r="CH87" s="359" t="str">
        <f>IF(AND('MAPA DE RIESGOS'!$AP322="Media",'MAPA DE RIESGOS'!$AR322="Catastrófico"),CONCATENATE("R",'MAPA DE RIESGOS'!$H322,"C",'MAPA DE RIESGOS'!$AF322),"")</f>
        <v/>
      </c>
      <c r="CI87" s="359" t="str">
        <f>IF(AND('MAPA DE RIESGOS'!$AP323="Media",'MAPA DE RIESGOS'!$AR323="Catastrófico"),CONCATENATE("R",'MAPA DE RIESGOS'!$H323,"C",'MAPA DE RIESGOS'!$AF323),"")</f>
        <v/>
      </c>
      <c r="CJ87" s="359" t="str">
        <f>IF(AND('MAPA DE RIESGOS'!$AP324="Media",'MAPA DE RIESGOS'!$AR324="Catastrófico"),CONCATENATE("R",'MAPA DE RIESGOS'!$H324,"C",'MAPA DE RIESGOS'!$AF324),"")</f>
        <v/>
      </c>
      <c r="CK87" s="359" t="str">
        <f>IF(AND('MAPA DE RIESGOS'!$AP325="Media",'MAPA DE RIESGOS'!$AR325="Catastrófico"),CONCATENATE("R",'MAPA DE RIESGOS'!$H325,"C",'MAPA DE RIESGOS'!$AF325),"")</f>
        <v/>
      </c>
      <c r="CL87" s="359" t="str">
        <f>IF(AND('MAPA DE RIESGOS'!$AP326="Media",'MAPA DE RIESGOS'!$AR326="Catastrófico"),CONCATENATE("R",'MAPA DE RIESGOS'!$H326,"C",'MAPA DE RIESGOS'!$AF326),"")</f>
        <v/>
      </c>
      <c r="CM87" s="359" t="str">
        <f>IF(AND('MAPA DE RIESGOS'!$AP327="Media",'MAPA DE RIESGOS'!$AR327="Catastrófico"),CONCATENATE("R",'MAPA DE RIESGOS'!$H327,"C",'MAPA DE RIESGOS'!$AF327),"")</f>
        <v/>
      </c>
      <c r="CN87" s="359" t="str">
        <f>IF(AND('MAPA DE RIESGOS'!$AP328="Media",'MAPA DE RIESGOS'!$AR328="Catastrófico"),CONCATENATE("R",'MAPA DE RIESGOS'!$H328,"C",'MAPA DE RIESGOS'!$AF328),"")</f>
        <v/>
      </c>
      <c r="CO87" s="359" t="str">
        <f>IF(AND('MAPA DE RIESGOS'!$AP329="Media",'MAPA DE RIESGOS'!$AR329="Catastrófico"),CONCATENATE("R",'MAPA DE RIESGOS'!$H329,"C",'MAPA DE RIESGOS'!$AF329),"")</f>
        <v/>
      </c>
      <c r="CP87" s="359" t="str">
        <f>IF(AND('MAPA DE RIESGOS'!$AP330="Media",'MAPA DE RIESGOS'!$AR330="Catastrófico"),CONCATENATE("R",'MAPA DE RIESGOS'!$H330,"C",'MAPA DE RIESGOS'!$AF330),"")</f>
        <v/>
      </c>
      <c r="CQ87" s="359" t="str">
        <f>IF(AND('MAPA DE RIESGOS'!$AP331="Media",'MAPA DE RIESGOS'!$AR331="Catastrófico"),CONCATENATE("R",'MAPA DE RIESGOS'!$H331,"C",'MAPA DE RIESGOS'!$AF331),"")</f>
        <v/>
      </c>
      <c r="CR87" s="359" t="str">
        <f>IF(AND('MAPA DE RIESGOS'!$AP332="Media",'MAPA DE RIESGOS'!$AR332="Catastrófico"),CONCATENATE("R",'MAPA DE RIESGOS'!$H332,"C",'MAPA DE RIESGOS'!$AF332),"")</f>
        <v/>
      </c>
      <c r="CS87" s="359" t="str">
        <f>IF(AND('MAPA DE RIESGOS'!$AP333="Media",'MAPA DE RIESGOS'!$AR333="Catastrófico"),CONCATENATE("R",'MAPA DE RIESGOS'!$H333,"C",'MAPA DE RIESGOS'!$AF333),"")</f>
        <v/>
      </c>
      <c r="CT87" s="359" t="str">
        <f>IF(AND('MAPA DE RIESGOS'!$AP334="Media",'MAPA DE RIESGOS'!$AR334="Catastrófico"),CONCATENATE("R",'MAPA DE RIESGOS'!$H334,"C",'MAPA DE RIESGOS'!$AF334),"")</f>
        <v/>
      </c>
      <c r="CU87" s="360" t="str">
        <f>IF(AND('MAPA DE RIESGOS'!$AP335="Media",'MAPA DE RIESGOS'!$AR335="Catastrófico"),CONCATENATE("R",'MAPA DE RIESGOS'!$H335,"C",'MAPA DE RIESGOS'!$AF335),"")</f>
        <v/>
      </c>
      <c r="CV87" s="67"/>
      <c r="CW87" s="756"/>
      <c r="CX87" s="757"/>
      <c r="CY87" s="757"/>
      <c r="CZ87" s="757"/>
      <c r="DA87" s="757"/>
      <c r="DB87" s="758"/>
    </row>
    <row r="88" spans="2:106" ht="32.5" customHeight="1">
      <c r="B88" s="770"/>
      <c r="C88" s="770"/>
      <c r="D88" s="771"/>
      <c r="E88" s="741"/>
      <c r="F88" s="742"/>
      <c r="G88" s="742"/>
      <c r="H88" s="742"/>
      <c r="I88" s="743"/>
      <c r="J88" s="369" t="str">
        <f>IF(AND('MAPA DE RIESGOS'!$AP336="Media",'MAPA DE RIESGOS'!$AR336="Leve"),CONCATENATE("R",'MAPA DE RIESGOS'!$H336,"C",'MAPA DE RIESGOS'!$AF336),"")</f>
        <v/>
      </c>
      <c r="K88" s="370" t="str">
        <f>IF(AND('MAPA DE RIESGOS'!$AP337="Media",'MAPA DE RIESGOS'!$AR337="Leve"),CONCATENATE("R",'MAPA DE RIESGOS'!$H337,"C",'MAPA DE RIESGOS'!$AF337),"")</f>
        <v/>
      </c>
      <c r="L88" s="370" t="str">
        <f>IF(AND('MAPA DE RIESGOS'!$AP338="Media",'MAPA DE RIESGOS'!$AR338="Leve"),CONCATENATE("R",'MAPA DE RIESGOS'!$H338,"C",'MAPA DE RIESGOS'!$AF338),"")</f>
        <v/>
      </c>
      <c r="M88" s="370" t="str">
        <f>IF(AND('MAPA DE RIESGOS'!$AP339="Media",'MAPA DE RIESGOS'!$AR339="Leve"),CONCATENATE("R",'MAPA DE RIESGOS'!$H339,"C",'MAPA DE RIESGOS'!$AF339),"")</f>
        <v/>
      </c>
      <c r="N88" s="370" t="str">
        <f>IF(AND('MAPA DE RIESGOS'!$AP340="Media",'MAPA DE RIESGOS'!$AR340="Leve"),CONCATENATE("R",'MAPA DE RIESGOS'!$H340,"C",'MAPA DE RIESGOS'!$AF340),"")</f>
        <v/>
      </c>
      <c r="O88" s="370" t="str">
        <f>IF(AND('MAPA DE RIESGOS'!$AP341="Media",'MAPA DE RIESGOS'!$AR341="Leve"),CONCATENATE("R",'MAPA DE RIESGOS'!$H341,"C",'MAPA DE RIESGOS'!$AF341),"")</f>
        <v/>
      </c>
      <c r="P88" s="370" t="str">
        <f>IF(AND('MAPA DE RIESGOS'!$AP342="Media",'MAPA DE RIESGOS'!$AR342="Leve"),CONCATENATE("R",'MAPA DE RIESGOS'!$H342,"C",'MAPA DE RIESGOS'!$AF342),"")</f>
        <v/>
      </c>
      <c r="Q88" s="370" t="str">
        <f>IF(AND('MAPA DE RIESGOS'!$AP343="Media",'MAPA DE RIESGOS'!$AR343="Leve"),CONCATENATE("R",'MAPA DE RIESGOS'!$H343,"C",'MAPA DE RIESGOS'!$AF343),"")</f>
        <v/>
      </c>
      <c r="R88" s="370" t="str">
        <f>IF(AND('MAPA DE RIESGOS'!$AP344="Media",'MAPA DE RIESGOS'!$AR344="Leve"),CONCATENATE("R",'MAPA DE RIESGOS'!$H344,"C",'MAPA DE RIESGOS'!$AF344),"")</f>
        <v/>
      </c>
      <c r="S88" s="370" t="str">
        <f>IF(AND('MAPA DE RIESGOS'!$AP345="Media",'MAPA DE RIESGOS'!$AR345="Leve"),CONCATENATE("R",'MAPA DE RIESGOS'!$H345,"C",'MAPA DE RIESGOS'!$AF345),"")</f>
        <v/>
      </c>
      <c r="T88" s="370" t="str">
        <f>IF(AND('MAPA DE RIESGOS'!$AP346="Media",'MAPA DE RIESGOS'!$AR346="Leve"),CONCATENATE("R",'MAPA DE RIESGOS'!$H346,"C",'MAPA DE RIESGOS'!$AF346),"")</f>
        <v/>
      </c>
      <c r="U88" s="370" t="str">
        <f>IF(AND('MAPA DE RIESGOS'!$AP347="Media",'MAPA DE RIESGOS'!$AR347="Leve"),CONCATENATE("R",'MAPA DE RIESGOS'!$H347,"C",'MAPA DE RIESGOS'!$AF347),"")</f>
        <v/>
      </c>
      <c r="V88" s="370" t="str">
        <f>IF(AND('MAPA DE RIESGOS'!$AP348="Media",'MAPA DE RIESGOS'!$AR348="Leve"),CONCATENATE("R",'MAPA DE RIESGOS'!$H348,"C",'MAPA DE RIESGOS'!$AF348),"")</f>
        <v/>
      </c>
      <c r="W88" s="370" t="str">
        <f>IF(AND('MAPA DE RIESGOS'!$AP349="Media",'MAPA DE RIESGOS'!$AR349="Leve"),CONCATENATE("R",'MAPA DE RIESGOS'!$H349,"C",'MAPA DE RIESGOS'!$AF349),"")</f>
        <v/>
      </c>
      <c r="X88" s="370" t="str">
        <f>IF(AND('MAPA DE RIESGOS'!$AP350="Media",'MAPA DE RIESGOS'!$AR350="Leve"),CONCATENATE("R",'MAPA DE RIESGOS'!$H350,"C",'MAPA DE RIESGOS'!$AF350),"")</f>
        <v/>
      </c>
      <c r="Y88" s="370" t="str">
        <f>IF(AND('MAPA DE RIESGOS'!$AP351="Media",'MAPA DE RIESGOS'!$AR351="Leve"),CONCATENATE("R",'MAPA DE RIESGOS'!$H351,"C",'MAPA DE RIESGOS'!$AF351),"")</f>
        <v/>
      </c>
      <c r="Z88" s="370" t="str">
        <f>IF(AND('MAPA DE RIESGOS'!$AP352="Media",'MAPA DE RIESGOS'!$AR352="Leve"),CONCATENATE("R",'MAPA DE RIESGOS'!$H352,"C",'MAPA DE RIESGOS'!$AF352),"")</f>
        <v/>
      </c>
      <c r="AA88" s="370" t="str">
        <f>IF(AND('MAPA DE RIESGOS'!$AP353="Media",'MAPA DE RIESGOS'!$AR353="Leve"),CONCATENATE("R",'MAPA DE RIESGOS'!$H353,"C",'MAPA DE RIESGOS'!$AF353),"")</f>
        <v/>
      </c>
      <c r="AB88" s="369" t="str">
        <f>IF(AND('MAPA DE RIESGOS'!$AP336="Media",'MAPA DE RIESGOS'!$AR336="Menor"),CONCATENATE("R",'MAPA DE RIESGOS'!$H336,"C",'MAPA DE RIESGOS'!$AF336),"")</f>
        <v/>
      </c>
      <c r="AC88" s="370" t="str">
        <f>IF(AND('MAPA DE RIESGOS'!$AP337="Media",'MAPA DE RIESGOS'!$AR337="Menor"),CONCATENATE("R",'MAPA DE RIESGOS'!$H337,"C",'MAPA DE RIESGOS'!$AF337),"")</f>
        <v/>
      </c>
      <c r="AD88" s="370" t="str">
        <f>IF(AND('MAPA DE RIESGOS'!$AP338="Media",'MAPA DE RIESGOS'!$AR338="Menor"),CONCATENATE("R",'MAPA DE RIESGOS'!$H338,"C",'MAPA DE RIESGOS'!$AF338),"")</f>
        <v/>
      </c>
      <c r="AE88" s="370" t="str">
        <f>IF(AND('MAPA DE RIESGOS'!$AP339="Media",'MAPA DE RIESGOS'!$AR339="Menor"),CONCATENATE("R",'MAPA DE RIESGOS'!$H339,"C",'MAPA DE RIESGOS'!$AF339),"")</f>
        <v/>
      </c>
      <c r="AF88" s="370" t="str">
        <f>IF(AND('MAPA DE RIESGOS'!$AP340="Media",'MAPA DE RIESGOS'!$AR340="Menor"),CONCATENATE("R",'MAPA DE RIESGOS'!$H340,"C",'MAPA DE RIESGOS'!$AF340),"")</f>
        <v/>
      </c>
      <c r="AG88" s="370" t="str">
        <f>IF(AND('MAPA DE RIESGOS'!$AP341="Media",'MAPA DE RIESGOS'!$AR341="Menor"),CONCATENATE("R",'MAPA DE RIESGOS'!$H341,"C",'MAPA DE RIESGOS'!$AF341),"")</f>
        <v/>
      </c>
      <c r="AH88" s="370" t="str">
        <f>IF(AND('MAPA DE RIESGOS'!$AP342="Media",'MAPA DE RIESGOS'!$AR342="Menor"),CONCATENATE("R",'MAPA DE RIESGOS'!$H342,"C",'MAPA DE RIESGOS'!$AF342),"")</f>
        <v/>
      </c>
      <c r="AI88" s="370" t="str">
        <f>IF(AND('MAPA DE RIESGOS'!$AP343="Media",'MAPA DE RIESGOS'!$AR343="Menor"),CONCATENATE("R",'MAPA DE RIESGOS'!$H343,"C",'MAPA DE RIESGOS'!$AF343),"")</f>
        <v/>
      </c>
      <c r="AJ88" s="370" t="str">
        <f>IF(AND('MAPA DE RIESGOS'!$AP344="Media",'MAPA DE RIESGOS'!$AR344="Menor"),CONCATENATE("R",'MAPA DE RIESGOS'!$H344,"C",'MAPA DE RIESGOS'!$AF344),"")</f>
        <v/>
      </c>
      <c r="AK88" s="370" t="str">
        <f>IF(AND('MAPA DE RIESGOS'!$AP345="Media",'MAPA DE RIESGOS'!$AR345="Menor"),CONCATENATE("R",'MAPA DE RIESGOS'!$H345,"C",'MAPA DE RIESGOS'!$AF345),"")</f>
        <v/>
      </c>
      <c r="AL88" s="370" t="str">
        <f>IF(AND('MAPA DE RIESGOS'!$AP346="Media",'MAPA DE RIESGOS'!$AR346="Menor"),CONCATENATE("R",'MAPA DE RIESGOS'!$H346,"C",'MAPA DE RIESGOS'!$AF346),"")</f>
        <v/>
      </c>
      <c r="AM88" s="370" t="str">
        <f>IF(AND('MAPA DE RIESGOS'!$AP347="Media",'MAPA DE RIESGOS'!$AR347="Menor"),CONCATENATE("R",'MAPA DE RIESGOS'!$H347,"C",'MAPA DE RIESGOS'!$AF347),"")</f>
        <v/>
      </c>
      <c r="AN88" s="370" t="str">
        <f>IF(AND('MAPA DE RIESGOS'!$AP348="Media",'MAPA DE RIESGOS'!$AR348="Menor"),CONCATENATE("R",'MAPA DE RIESGOS'!$H348,"C",'MAPA DE RIESGOS'!$AF348),"")</f>
        <v/>
      </c>
      <c r="AO88" s="370" t="str">
        <f>IF(AND('MAPA DE RIESGOS'!$AP349="Media",'MAPA DE RIESGOS'!$AR349="Menor"),CONCATENATE("R",'MAPA DE RIESGOS'!$H349,"C",'MAPA DE RIESGOS'!$AF349),"")</f>
        <v/>
      </c>
      <c r="AP88" s="370" t="str">
        <f>IF(AND('MAPA DE RIESGOS'!$AP350="Media",'MAPA DE RIESGOS'!$AR350="Menor"),CONCATENATE("R",'MAPA DE RIESGOS'!$H350,"C",'MAPA DE RIESGOS'!$AF350),"")</f>
        <v/>
      </c>
      <c r="AQ88" s="370" t="str">
        <f>IF(AND('MAPA DE RIESGOS'!$AP351="Media",'MAPA DE RIESGOS'!$AR351="Menor"),CONCATENATE("R",'MAPA DE RIESGOS'!$H351,"C",'MAPA DE RIESGOS'!$AF351),"")</f>
        <v/>
      </c>
      <c r="AR88" s="370" t="str">
        <f>IF(AND('MAPA DE RIESGOS'!$AP352="Media",'MAPA DE RIESGOS'!$AR352="Menor"),CONCATENATE("R",'MAPA DE RIESGOS'!$H352,"C",'MAPA DE RIESGOS'!$AF352),"")</f>
        <v/>
      </c>
      <c r="AS88" s="370" t="str">
        <f>IF(AND('MAPA DE RIESGOS'!$AP353="Media",'MAPA DE RIESGOS'!$AR353="Menor"),CONCATENATE("R",'MAPA DE RIESGOS'!$H353,"C",'MAPA DE RIESGOS'!$AF353),"")</f>
        <v/>
      </c>
      <c r="AT88" s="369" t="str">
        <f>IF(AND('MAPA DE RIESGOS'!$AP336="Media",'MAPA DE RIESGOS'!$AR336="Moderado"),CONCATENATE("R",'MAPA DE RIESGOS'!$H336,"C",'MAPA DE RIESGOS'!$AF336),"")</f>
        <v/>
      </c>
      <c r="AU88" s="370" t="str">
        <f>IF(AND('MAPA DE RIESGOS'!$AP337="Media",'MAPA DE RIESGOS'!$AR337="Moderado"),CONCATENATE("R",'MAPA DE RIESGOS'!$H337,"C",'MAPA DE RIESGOS'!$AF337),"")</f>
        <v/>
      </c>
      <c r="AV88" s="370" t="str">
        <f>IF(AND('MAPA DE RIESGOS'!$AP338="Media",'MAPA DE RIESGOS'!$AR338="Moderado"),CONCATENATE("R",'MAPA DE RIESGOS'!$H338,"C",'MAPA DE RIESGOS'!$AF338),"")</f>
        <v/>
      </c>
      <c r="AW88" s="370" t="str">
        <f>IF(AND('MAPA DE RIESGOS'!$AP339="Media",'MAPA DE RIESGOS'!$AR339="Moderado"),CONCATENATE("R",'MAPA DE RIESGOS'!$H339,"C",'MAPA DE RIESGOS'!$AF339),"")</f>
        <v/>
      </c>
      <c r="AX88" s="370" t="str">
        <f>IF(AND('MAPA DE RIESGOS'!$AP340="Media",'MAPA DE RIESGOS'!$AR340="Moderado"),CONCATENATE("R",'MAPA DE RIESGOS'!$H340,"C",'MAPA DE RIESGOS'!$AF340),"")</f>
        <v/>
      </c>
      <c r="AY88" s="370" t="str">
        <f>IF(AND('MAPA DE RIESGOS'!$AP341="Media",'MAPA DE RIESGOS'!$AR341="Moderado"),CONCATENATE("R",'MAPA DE RIESGOS'!$H341,"C",'MAPA DE RIESGOS'!$AF341),"")</f>
        <v/>
      </c>
      <c r="AZ88" s="370" t="str">
        <f>IF(AND('MAPA DE RIESGOS'!$AP342="Media",'MAPA DE RIESGOS'!$AR342="Moderado"),CONCATENATE("R",'MAPA DE RIESGOS'!$H342,"C",'MAPA DE RIESGOS'!$AF342),"")</f>
        <v/>
      </c>
      <c r="BA88" s="370" t="str">
        <f>IF(AND('MAPA DE RIESGOS'!$AP343="Media",'MAPA DE RIESGOS'!$AR343="Moderado"),CONCATENATE("R",'MAPA DE RIESGOS'!$H343,"C",'MAPA DE RIESGOS'!$AF343),"")</f>
        <v/>
      </c>
      <c r="BB88" s="370" t="str">
        <f>IF(AND('MAPA DE RIESGOS'!$AP344="Media",'MAPA DE RIESGOS'!$AR344="Moderado"),CONCATENATE("R",'MAPA DE RIESGOS'!$H344,"C",'MAPA DE RIESGOS'!$AF344),"")</f>
        <v/>
      </c>
      <c r="BC88" s="370" t="str">
        <f>IF(AND('MAPA DE RIESGOS'!$AP345="Media",'MAPA DE RIESGOS'!$AR345="Moderado"),CONCATENATE("R",'MAPA DE RIESGOS'!$H345,"C",'MAPA DE RIESGOS'!$AF345),"")</f>
        <v/>
      </c>
      <c r="BD88" s="370" t="str">
        <f>IF(AND('MAPA DE RIESGOS'!$AP346="Media",'MAPA DE RIESGOS'!$AR346="Moderado"),CONCATENATE("R",'MAPA DE RIESGOS'!$H346,"C",'MAPA DE RIESGOS'!$AF346),"")</f>
        <v/>
      </c>
      <c r="BE88" s="370" t="str">
        <f>IF(AND('MAPA DE RIESGOS'!$AP347="Media",'MAPA DE RIESGOS'!$AR347="Moderado"),CONCATENATE("R",'MAPA DE RIESGOS'!$H347,"C",'MAPA DE RIESGOS'!$AF347),"")</f>
        <v/>
      </c>
      <c r="BF88" s="370" t="str">
        <f>IF(AND('MAPA DE RIESGOS'!$AP348="Media",'MAPA DE RIESGOS'!$AR348="Moderado"),CONCATENATE("R",'MAPA DE RIESGOS'!$H348,"C",'MAPA DE RIESGOS'!$AF348),"")</f>
        <v/>
      </c>
      <c r="BG88" s="370" t="str">
        <f>IF(AND('MAPA DE RIESGOS'!$AP349="Media",'MAPA DE RIESGOS'!$AR349="Moderado"),CONCATENATE("R",'MAPA DE RIESGOS'!$H349,"C",'MAPA DE RIESGOS'!$AF349),"")</f>
        <v/>
      </c>
      <c r="BH88" s="370" t="str">
        <f>IF(AND('MAPA DE RIESGOS'!$AP350="Media",'MAPA DE RIESGOS'!$AR350="Moderado"),CONCATENATE("R",'MAPA DE RIESGOS'!$H350,"C",'MAPA DE RIESGOS'!$AF350),"")</f>
        <v/>
      </c>
      <c r="BI88" s="370" t="str">
        <f>IF(AND('MAPA DE RIESGOS'!$AP351="Media",'MAPA DE RIESGOS'!$AR351="Moderado"),CONCATENATE("R",'MAPA DE RIESGOS'!$H351,"C",'MAPA DE RIESGOS'!$AF351),"")</f>
        <v/>
      </c>
      <c r="BJ88" s="370" t="str">
        <f>IF(AND('MAPA DE RIESGOS'!$AP352="Media",'MAPA DE RIESGOS'!$AR352="Moderado"),CONCATENATE("R",'MAPA DE RIESGOS'!$H352,"C",'MAPA DE RIESGOS'!$AF352),"")</f>
        <v/>
      </c>
      <c r="BK88" s="371" t="str">
        <f>IF(AND('MAPA DE RIESGOS'!$AP353="Media",'MAPA DE RIESGOS'!$AR353="Moderado"),CONCATENATE("R",'MAPA DE RIESGOS'!$H353,"C",'MAPA DE RIESGOS'!$AF353),"")</f>
        <v/>
      </c>
      <c r="BL88" s="357" t="str">
        <f>IF(AND('MAPA DE RIESGOS'!$AP336="Media",'MAPA DE RIESGOS'!$AR336="Mayor"),CONCATENATE("R",'MAPA DE RIESGOS'!$H336,"C",'MAPA DE RIESGOS'!$AF336),"")</f>
        <v/>
      </c>
      <c r="BM88" s="357" t="str">
        <f>IF(AND('MAPA DE RIESGOS'!$AP337="Media",'MAPA DE RIESGOS'!$AR337="Mayor"),CONCATENATE("R",'MAPA DE RIESGOS'!$H337,"C",'MAPA DE RIESGOS'!$AF337),"")</f>
        <v/>
      </c>
      <c r="BN88" s="357" t="str">
        <f>IF(AND('MAPA DE RIESGOS'!$AP338="Media",'MAPA DE RIESGOS'!$AR338="Mayor"),CONCATENATE("R",'MAPA DE RIESGOS'!$H338,"C",'MAPA DE RIESGOS'!$AF338),"")</f>
        <v/>
      </c>
      <c r="BO88" s="357" t="str">
        <f>IF(AND('MAPA DE RIESGOS'!$AP339="Media",'MAPA DE RIESGOS'!$AR339="Mayor"),CONCATENATE("R",'MAPA DE RIESGOS'!$H339,"C",'MAPA DE RIESGOS'!$AF339),"")</f>
        <v/>
      </c>
      <c r="BP88" s="357" t="str">
        <f>IF(AND('MAPA DE RIESGOS'!$AP340="Media",'MAPA DE RIESGOS'!$AR340="Mayor"),CONCATENATE("R",'MAPA DE RIESGOS'!$H340,"C",'MAPA DE RIESGOS'!$AF340),"")</f>
        <v/>
      </c>
      <c r="BQ88" s="357" t="str">
        <f>IF(AND('MAPA DE RIESGOS'!$AP341="Media",'MAPA DE RIESGOS'!$AR341="Mayor"),CONCATENATE("R",'MAPA DE RIESGOS'!$H341,"C",'MAPA DE RIESGOS'!$AF341),"")</f>
        <v/>
      </c>
      <c r="BR88" s="357" t="str">
        <f>IF(AND('MAPA DE RIESGOS'!$AP342="Media",'MAPA DE RIESGOS'!$AR342="Mayor"),CONCATENATE("R",'MAPA DE RIESGOS'!$H342,"C",'MAPA DE RIESGOS'!$AF342),"")</f>
        <v/>
      </c>
      <c r="BS88" s="357" t="str">
        <f>IF(AND('MAPA DE RIESGOS'!$AP343="Media",'MAPA DE RIESGOS'!$AR343="Mayor"),CONCATENATE("R",'MAPA DE RIESGOS'!$H343,"C",'MAPA DE RIESGOS'!$AF343),"")</f>
        <v/>
      </c>
      <c r="BT88" s="357" t="str">
        <f>IF(AND('MAPA DE RIESGOS'!$AP344="Media",'MAPA DE RIESGOS'!$AR344="Mayor"),CONCATENATE("R",'MAPA DE RIESGOS'!$H344,"C",'MAPA DE RIESGOS'!$AF344),"")</f>
        <v/>
      </c>
      <c r="BU88" s="357" t="str">
        <f>IF(AND('MAPA DE RIESGOS'!$AP345="Media",'MAPA DE RIESGOS'!$AR345="Mayor"),CONCATENATE("R",'MAPA DE RIESGOS'!$H345,"C",'MAPA DE RIESGOS'!$AF345),"")</f>
        <v/>
      </c>
      <c r="BV88" s="357" t="str">
        <f>IF(AND('MAPA DE RIESGOS'!$AP346="Media",'MAPA DE RIESGOS'!$AR346="Mayor"),CONCATENATE("R",'MAPA DE RIESGOS'!$H346,"C",'MAPA DE RIESGOS'!$AF346),"")</f>
        <v/>
      </c>
      <c r="BW88" s="357" t="str">
        <f>IF(AND('MAPA DE RIESGOS'!$AP347="Media",'MAPA DE RIESGOS'!$AR347="Mayor"),CONCATENATE("R",'MAPA DE RIESGOS'!$H347,"C",'MAPA DE RIESGOS'!$AF347),"")</f>
        <v/>
      </c>
      <c r="BX88" s="357" t="str">
        <f>IF(AND('MAPA DE RIESGOS'!$AP348="Media",'MAPA DE RIESGOS'!$AR348="Mayor"),CONCATENATE("R",'MAPA DE RIESGOS'!$H348,"C",'MAPA DE RIESGOS'!$AF348),"")</f>
        <v/>
      </c>
      <c r="BY88" s="357" t="str">
        <f>IF(AND('MAPA DE RIESGOS'!$AP349="Media",'MAPA DE RIESGOS'!$AR349="Mayor"),CONCATENATE("R",'MAPA DE RIESGOS'!$H349,"C",'MAPA DE RIESGOS'!$AF349),"")</f>
        <v/>
      </c>
      <c r="BZ88" s="357" t="str">
        <f>IF(AND('MAPA DE RIESGOS'!$AP350="Media",'MAPA DE RIESGOS'!$AR350="Mayor"),CONCATENATE("R",'MAPA DE RIESGOS'!$H350,"C",'MAPA DE RIESGOS'!$AF350),"")</f>
        <v/>
      </c>
      <c r="CA88" s="357" t="str">
        <f>IF(AND('MAPA DE RIESGOS'!$AP351="Media",'MAPA DE RIESGOS'!$AR351="Mayor"),CONCATENATE("R",'MAPA DE RIESGOS'!$H351,"C",'MAPA DE RIESGOS'!$AF351),"")</f>
        <v/>
      </c>
      <c r="CB88" s="357" t="str">
        <f>IF(AND('MAPA DE RIESGOS'!$AP352="Media",'MAPA DE RIESGOS'!$AR352="Mayor"),CONCATENATE("R",'MAPA DE RIESGOS'!$H352,"C",'MAPA DE RIESGOS'!$AF352),"")</f>
        <v/>
      </c>
      <c r="CC88" s="358" t="str">
        <f>IF(AND('MAPA DE RIESGOS'!$AP353="Media",'MAPA DE RIESGOS'!$AR353="Mayor"),CONCATENATE("R",'MAPA DE RIESGOS'!$H353,"C",'MAPA DE RIESGOS'!$AF353),"")</f>
        <v/>
      </c>
      <c r="CD88" s="359" t="str">
        <f>IF(AND('MAPA DE RIESGOS'!$AP336="Media",'MAPA DE RIESGOS'!$AR336="Catastrófico"),CONCATENATE("R",'MAPA DE RIESGOS'!$H336,"C",'MAPA DE RIESGOS'!$AF336),"")</f>
        <v/>
      </c>
      <c r="CE88" s="359" t="str">
        <f>IF(AND('MAPA DE RIESGOS'!$AP337="Media",'MAPA DE RIESGOS'!$AR337="Catastrófico"),CONCATENATE("R",'MAPA DE RIESGOS'!$H337,"C",'MAPA DE RIESGOS'!$AF337),"")</f>
        <v/>
      </c>
      <c r="CF88" s="359" t="str">
        <f>IF(AND('MAPA DE RIESGOS'!$AP338="Media",'MAPA DE RIESGOS'!$AR338="Catastrófico"),CONCATENATE("R",'MAPA DE RIESGOS'!$H338,"C",'MAPA DE RIESGOS'!$AF338),"")</f>
        <v/>
      </c>
      <c r="CG88" s="359" t="str">
        <f>IF(AND('MAPA DE RIESGOS'!$AP339="Media",'MAPA DE RIESGOS'!$AR339="Catastrófico"),CONCATENATE("R",'MAPA DE RIESGOS'!$H339,"C",'MAPA DE RIESGOS'!$AF339),"")</f>
        <v/>
      </c>
      <c r="CH88" s="359" t="str">
        <f>IF(AND('MAPA DE RIESGOS'!$AP340="Media",'MAPA DE RIESGOS'!$AR340="Catastrófico"),CONCATENATE("R",'MAPA DE RIESGOS'!$H340,"C",'MAPA DE RIESGOS'!$AF340),"")</f>
        <v/>
      </c>
      <c r="CI88" s="359" t="str">
        <f>IF(AND('MAPA DE RIESGOS'!$AP341="Media",'MAPA DE RIESGOS'!$AR341="Catastrófico"),CONCATENATE("R",'MAPA DE RIESGOS'!$H341,"C",'MAPA DE RIESGOS'!$AF341),"")</f>
        <v/>
      </c>
      <c r="CJ88" s="359" t="str">
        <f>IF(AND('MAPA DE RIESGOS'!$AP342="Media",'MAPA DE RIESGOS'!$AR342="Catastrófico"),CONCATENATE("R",'MAPA DE RIESGOS'!$H342,"C",'MAPA DE RIESGOS'!$AF342),"")</f>
        <v/>
      </c>
      <c r="CK88" s="359" t="str">
        <f>IF(AND('MAPA DE RIESGOS'!$AP343="Media",'MAPA DE RIESGOS'!$AR343="Catastrófico"),CONCATENATE("R",'MAPA DE RIESGOS'!$H343,"C",'MAPA DE RIESGOS'!$AF343),"")</f>
        <v/>
      </c>
      <c r="CL88" s="359" t="str">
        <f>IF(AND('MAPA DE RIESGOS'!$AP344="Media",'MAPA DE RIESGOS'!$AR344="Catastrófico"),CONCATENATE("R",'MAPA DE RIESGOS'!$H344,"C",'MAPA DE RIESGOS'!$AF344),"")</f>
        <v/>
      </c>
      <c r="CM88" s="359" t="str">
        <f>IF(AND('MAPA DE RIESGOS'!$AP345="Media",'MAPA DE RIESGOS'!$AR345="Catastrófico"),CONCATENATE("R",'MAPA DE RIESGOS'!$H345,"C",'MAPA DE RIESGOS'!$AF345),"")</f>
        <v/>
      </c>
      <c r="CN88" s="359" t="str">
        <f>IF(AND('MAPA DE RIESGOS'!$AP346="Media",'MAPA DE RIESGOS'!$AR346="Catastrófico"),CONCATENATE("R",'MAPA DE RIESGOS'!$H346,"C",'MAPA DE RIESGOS'!$AF346),"")</f>
        <v/>
      </c>
      <c r="CO88" s="359" t="str">
        <f>IF(AND('MAPA DE RIESGOS'!$AP347="Media",'MAPA DE RIESGOS'!$AR347="Catastrófico"),CONCATENATE("R",'MAPA DE RIESGOS'!$H347,"C",'MAPA DE RIESGOS'!$AF347),"")</f>
        <v/>
      </c>
      <c r="CP88" s="359" t="str">
        <f>IF(AND('MAPA DE RIESGOS'!$AP348="Media",'MAPA DE RIESGOS'!$AR348="Catastrófico"),CONCATENATE("R",'MAPA DE RIESGOS'!$H348,"C",'MAPA DE RIESGOS'!$AF348),"")</f>
        <v/>
      </c>
      <c r="CQ88" s="359" t="str">
        <f>IF(AND('MAPA DE RIESGOS'!$AP349="Media",'MAPA DE RIESGOS'!$AR349="Catastrófico"),CONCATENATE("R",'MAPA DE RIESGOS'!$H349,"C",'MAPA DE RIESGOS'!$AF349),"")</f>
        <v/>
      </c>
      <c r="CR88" s="359" t="str">
        <f>IF(AND('MAPA DE RIESGOS'!$AP350="Media",'MAPA DE RIESGOS'!$AR350="Catastrófico"),CONCATENATE("R",'MAPA DE RIESGOS'!$H350,"C",'MAPA DE RIESGOS'!$AF350),"")</f>
        <v/>
      </c>
      <c r="CS88" s="359" t="str">
        <f>IF(AND('MAPA DE RIESGOS'!$AP351="Media",'MAPA DE RIESGOS'!$AR351="Catastrófico"),CONCATENATE("R",'MAPA DE RIESGOS'!$H351,"C",'MAPA DE RIESGOS'!$AF351),"")</f>
        <v/>
      </c>
      <c r="CT88" s="359" t="str">
        <f>IF(AND('MAPA DE RIESGOS'!$AP352="Media",'MAPA DE RIESGOS'!$AR352="Catastrófico"),CONCATENATE("R",'MAPA DE RIESGOS'!$H352,"C",'MAPA DE RIESGOS'!$AF352),"")</f>
        <v/>
      </c>
      <c r="CU88" s="360" t="str">
        <f>IF(AND('MAPA DE RIESGOS'!$AP353="Media",'MAPA DE RIESGOS'!$AR353="Catastrófico"),CONCATENATE("R",'MAPA DE RIESGOS'!$H353,"C",'MAPA DE RIESGOS'!$AF353),"")</f>
        <v/>
      </c>
      <c r="CV88" s="67"/>
      <c r="CW88" s="756"/>
      <c r="CX88" s="757"/>
      <c r="CY88" s="757"/>
      <c r="CZ88" s="757"/>
      <c r="DA88" s="757"/>
      <c r="DB88" s="758"/>
    </row>
    <row r="89" spans="2:106" ht="32.5" customHeight="1">
      <c r="B89" s="770"/>
      <c r="C89" s="770"/>
      <c r="D89" s="771"/>
      <c r="E89" s="741"/>
      <c r="F89" s="742"/>
      <c r="G89" s="742"/>
      <c r="H89" s="742"/>
      <c r="I89" s="743"/>
      <c r="J89" s="369" t="str">
        <f>IF(AND('MAPA DE RIESGOS'!$AP354="Media",'MAPA DE RIESGOS'!$AR354="Leve"),CONCATENATE("R",'MAPA DE RIESGOS'!$H354,"C",'MAPA DE RIESGOS'!$AF354),"")</f>
        <v/>
      </c>
      <c r="K89" s="370" t="str">
        <f>IF(AND('MAPA DE RIESGOS'!$AP355="Media",'MAPA DE RIESGOS'!$AR355="Leve"),CONCATENATE("R",'MAPA DE RIESGOS'!$H355,"C",'MAPA DE RIESGOS'!$AF355),"")</f>
        <v/>
      </c>
      <c r="L89" s="370" t="str">
        <f>IF(AND('MAPA DE RIESGOS'!$AP356="Media",'MAPA DE RIESGOS'!$AR356="Leve"),CONCATENATE("R",'MAPA DE RIESGOS'!$H356,"C",'MAPA DE RIESGOS'!$AF356),"")</f>
        <v/>
      </c>
      <c r="M89" s="370" t="str">
        <f>IF(AND('MAPA DE RIESGOS'!$AP357="Media",'MAPA DE RIESGOS'!$AR357="Leve"),CONCATENATE("R",'MAPA DE RIESGOS'!$H357,"C",'MAPA DE RIESGOS'!$AF357),"")</f>
        <v/>
      </c>
      <c r="N89" s="370" t="str">
        <f>IF(AND('MAPA DE RIESGOS'!$AP358="Media",'MAPA DE RIESGOS'!$AR358="Leve"),CONCATENATE("R",'MAPA DE RIESGOS'!$H358,"C",'MAPA DE RIESGOS'!$AF358),"")</f>
        <v/>
      </c>
      <c r="O89" s="370" t="str">
        <f>IF(AND('MAPA DE RIESGOS'!$AP359="Media",'MAPA DE RIESGOS'!$AR359="Leve"),CONCATENATE("R",'MAPA DE RIESGOS'!$H359,"C",'MAPA DE RIESGOS'!$AF359),"")</f>
        <v/>
      </c>
      <c r="P89" s="370" t="str">
        <f>IF(AND('MAPA DE RIESGOS'!$AP360="Media",'MAPA DE RIESGOS'!$AR360="Leve"),CONCATENATE("R",'MAPA DE RIESGOS'!$H360,"C",'MAPA DE RIESGOS'!$AF360),"")</f>
        <v/>
      </c>
      <c r="Q89" s="370" t="str">
        <f>IF(AND('MAPA DE RIESGOS'!$AP361="Media",'MAPA DE RIESGOS'!$AR361="Leve"),CONCATENATE("R",'MAPA DE RIESGOS'!$H361,"C",'MAPA DE RIESGOS'!$AF361),"")</f>
        <v/>
      </c>
      <c r="R89" s="370" t="str">
        <f>IF(AND('MAPA DE RIESGOS'!$AP362="Media",'MAPA DE RIESGOS'!$AR362="Leve"),CONCATENATE("R",'MAPA DE RIESGOS'!$H362,"C",'MAPA DE RIESGOS'!$AF362),"")</f>
        <v/>
      </c>
      <c r="S89" s="370" t="str">
        <f>IF(AND('MAPA DE RIESGOS'!$AP363="Media",'MAPA DE RIESGOS'!$AR363="Leve"),CONCATENATE("R",'MAPA DE RIESGOS'!$H363,"C",'MAPA DE RIESGOS'!$AF363),"")</f>
        <v/>
      </c>
      <c r="T89" s="370" t="str">
        <f>IF(AND('MAPA DE RIESGOS'!$AP364="Media",'MAPA DE RIESGOS'!$AR364="Leve"),CONCATENATE("R",'MAPA DE RIESGOS'!$H364,"C",'MAPA DE RIESGOS'!$AF364),"")</f>
        <v/>
      </c>
      <c r="U89" s="370" t="str">
        <f>IF(AND('MAPA DE RIESGOS'!$AP365="Media",'MAPA DE RIESGOS'!$AR365="Leve"),CONCATENATE("R",'MAPA DE RIESGOS'!$H365,"C",'MAPA DE RIESGOS'!$AF365),"")</f>
        <v/>
      </c>
      <c r="V89" s="370" t="str">
        <f>IF(AND('MAPA DE RIESGOS'!$AP366="Media",'MAPA DE RIESGOS'!$AR366="Leve"),CONCATENATE("R",'MAPA DE RIESGOS'!$H366,"C",'MAPA DE RIESGOS'!$AF366),"")</f>
        <v/>
      </c>
      <c r="W89" s="370" t="str">
        <f>IF(AND('MAPA DE RIESGOS'!$AP367="Media",'MAPA DE RIESGOS'!$AR367="Leve"),CONCATENATE("R",'MAPA DE RIESGOS'!$H367,"C",'MAPA DE RIESGOS'!$AF367),"")</f>
        <v/>
      </c>
      <c r="X89" s="370" t="str">
        <f>IF(AND('MAPA DE RIESGOS'!$AP368="Media",'MAPA DE RIESGOS'!$AR368="Leve"),CONCATENATE("R",'MAPA DE RIESGOS'!$H368,"C",'MAPA DE RIESGOS'!$AF368),"")</f>
        <v/>
      </c>
      <c r="Y89" s="370" t="str">
        <f>IF(AND('MAPA DE RIESGOS'!$AP369="Media",'MAPA DE RIESGOS'!$AR369="Leve"),CONCATENATE("R",'MAPA DE RIESGOS'!$H369,"C",'MAPA DE RIESGOS'!$AF369),"")</f>
        <v/>
      </c>
      <c r="Z89" s="370" t="str">
        <f>IF(AND('MAPA DE RIESGOS'!$AP370="Media",'MAPA DE RIESGOS'!$AR370="Leve"),CONCATENATE("R",'MAPA DE RIESGOS'!$H370,"C",'MAPA DE RIESGOS'!$AF370),"")</f>
        <v/>
      </c>
      <c r="AA89" s="370" t="str">
        <f>IF(AND('MAPA DE RIESGOS'!$AP371="Media",'MAPA DE RIESGOS'!$AR371="Leve"),CONCATENATE("R",'MAPA DE RIESGOS'!$H371,"C",'MAPA DE RIESGOS'!$AF371),"")</f>
        <v/>
      </c>
      <c r="AB89" s="369" t="str">
        <f>IF(AND('MAPA DE RIESGOS'!$AP354="Media",'MAPA DE RIESGOS'!$AR354="Menor"),CONCATENATE("R",'MAPA DE RIESGOS'!$H354,"C",'MAPA DE RIESGOS'!$AF354),"")</f>
        <v/>
      </c>
      <c r="AC89" s="370" t="str">
        <f>IF(AND('MAPA DE RIESGOS'!$AP355="Media",'MAPA DE RIESGOS'!$AR355="Menor"),CONCATENATE("R",'MAPA DE RIESGOS'!$H355,"C",'MAPA DE RIESGOS'!$AF355),"")</f>
        <v/>
      </c>
      <c r="AD89" s="370" t="str">
        <f>IF(AND('MAPA DE RIESGOS'!$AP356="Media",'MAPA DE RIESGOS'!$AR356="Menor"),CONCATENATE("R",'MAPA DE RIESGOS'!$H356,"C",'MAPA DE RIESGOS'!$AF356),"")</f>
        <v/>
      </c>
      <c r="AE89" s="370" t="str">
        <f>IF(AND('MAPA DE RIESGOS'!$AP357="Media",'MAPA DE RIESGOS'!$AR357="Menor"),CONCATENATE("R",'MAPA DE RIESGOS'!$H357,"C",'MAPA DE RIESGOS'!$AF357),"")</f>
        <v/>
      </c>
      <c r="AF89" s="370" t="str">
        <f>IF(AND('MAPA DE RIESGOS'!$AP358="Media",'MAPA DE RIESGOS'!$AR358="Menor"),CONCATENATE("R",'MAPA DE RIESGOS'!$H358,"C",'MAPA DE RIESGOS'!$AF358),"")</f>
        <v/>
      </c>
      <c r="AG89" s="370" t="str">
        <f>IF(AND('MAPA DE RIESGOS'!$AP359="Media",'MAPA DE RIESGOS'!$AR359="Menor"),CONCATENATE("R",'MAPA DE RIESGOS'!$H359,"C",'MAPA DE RIESGOS'!$AF359),"")</f>
        <v/>
      </c>
      <c r="AH89" s="370" t="str">
        <f>IF(AND('MAPA DE RIESGOS'!$AP360="Media",'MAPA DE RIESGOS'!$AR360="Menor"),CONCATENATE("R",'MAPA DE RIESGOS'!$H360,"C",'MAPA DE RIESGOS'!$AF360),"")</f>
        <v/>
      </c>
      <c r="AI89" s="370" t="str">
        <f>IF(AND('MAPA DE RIESGOS'!$AP361="Media",'MAPA DE RIESGOS'!$AR361="Menor"),CONCATENATE("R",'MAPA DE RIESGOS'!$H361,"C",'MAPA DE RIESGOS'!$AF361),"")</f>
        <v/>
      </c>
      <c r="AJ89" s="370" t="str">
        <f>IF(AND('MAPA DE RIESGOS'!$AP362="Media",'MAPA DE RIESGOS'!$AR362="Menor"),CONCATENATE("R",'MAPA DE RIESGOS'!$H362,"C",'MAPA DE RIESGOS'!$AF362),"")</f>
        <v/>
      </c>
      <c r="AK89" s="370" t="str">
        <f>IF(AND('MAPA DE RIESGOS'!$AP363="Media",'MAPA DE RIESGOS'!$AR363="Menor"),CONCATENATE("R",'MAPA DE RIESGOS'!$H363,"C",'MAPA DE RIESGOS'!$AF363),"")</f>
        <v/>
      </c>
      <c r="AL89" s="370" t="str">
        <f>IF(AND('MAPA DE RIESGOS'!$AP364="Media",'MAPA DE RIESGOS'!$AR364="Menor"),CONCATENATE("R",'MAPA DE RIESGOS'!$H364,"C",'MAPA DE RIESGOS'!$AF364),"")</f>
        <v/>
      </c>
      <c r="AM89" s="370" t="str">
        <f>IF(AND('MAPA DE RIESGOS'!$AP365="Media",'MAPA DE RIESGOS'!$AR365="Menor"),CONCATENATE("R",'MAPA DE RIESGOS'!$H365,"C",'MAPA DE RIESGOS'!$AF365),"")</f>
        <v/>
      </c>
      <c r="AN89" s="370" t="str">
        <f>IF(AND('MAPA DE RIESGOS'!$AP366="Media",'MAPA DE RIESGOS'!$AR366="Menor"),CONCATENATE("R",'MAPA DE RIESGOS'!$H366,"C",'MAPA DE RIESGOS'!$AF366),"")</f>
        <v/>
      </c>
      <c r="AO89" s="370" t="str">
        <f>IF(AND('MAPA DE RIESGOS'!$AP367="Media",'MAPA DE RIESGOS'!$AR367="Menor"),CONCATENATE("R",'MAPA DE RIESGOS'!$H367,"C",'MAPA DE RIESGOS'!$AF367),"")</f>
        <v/>
      </c>
      <c r="AP89" s="370" t="str">
        <f>IF(AND('MAPA DE RIESGOS'!$AP368="Media",'MAPA DE RIESGOS'!$AR368="Menor"),CONCATENATE("R",'MAPA DE RIESGOS'!$H368,"C",'MAPA DE RIESGOS'!$AF368),"")</f>
        <v/>
      </c>
      <c r="AQ89" s="370" t="str">
        <f>IF(AND('MAPA DE RIESGOS'!$AP369="Media",'MAPA DE RIESGOS'!$AR369="Menor"),CONCATENATE("R",'MAPA DE RIESGOS'!$H369,"C",'MAPA DE RIESGOS'!$AF369),"")</f>
        <v/>
      </c>
      <c r="AR89" s="370" t="str">
        <f>IF(AND('MAPA DE RIESGOS'!$AP370="Media",'MAPA DE RIESGOS'!$AR370="Menor"),CONCATENATE("R",'MAPA DE RIESGOS'!$H370,"C",'MAPA DE RIESGOS'!$AF370),"")</f>
        <v/>
      </c>
      <c r="AS89" s="370" t="str">
        <f>IF(AND('MAPA DE RIESGOS'!$AP371="Media",'MAPA DE RIESGOS'!$AR371="Menor"),CONCATENATE("R",'MAPA DE RIESGOS'!$H371,"C",'MAPA DE RIESGOS'!$AF371),"")</f>
        <v/>
      </c>
      <c r="AT89" s="369" t="str">
        <f>IF(AND('MAPA DE RIESGOS'!$AP354="Media",'MAPA DE RIESGOS'!$AR354="Moderado"),CONCATENATE("R",'MAPA DE RIESGOS'!$H354,"C",'MAPA DE RIESGOS'!$AF354),"")</f>
        <v/>
      </c>
      <c r="AU89" s="370" t="str">
        <f>IF(AND('MAPA DE RIESGOS'!$AP355="Media",'MAPA DE RIESGOS'!$AR355="Moderado"),CONCATENATE("R",'MAPA DE RIESGOS'!$H355,"C",'MAPA DE RIESGOS'!$AF355),"")</f>
        <v/>
      </c>
      <c r="AV89" s="370" t="str">
        <f>IF(AND('MAPA DE RIESGOS'!$AP356="Media",'MAPA DE RIESGOS'!$AR356="Moderado"),CONCATENATE("R",'MAPA DE RIESGOS'!$H356,"C",'MAPA DE RIESGOS'!$AF356),"")</f>
        <v/>
      </c>
      <c r="AW89" s="370" t="str">
        <f>IF(AND('MAPA DE RIESGOS'!$AP357="Media",'MAPA DE RIESGOS'!$AR357="Moderado"),CONCATENATE("R",'MAPA DE RIESGOS'!$H357,"C",'MAPA DE RIESGOS'!$AF357),"")</f>
        <v/>
      </c>
      <c r="AX89" s="370" t="str">
        <f>IF(AND('MAPA DE RIESGOS'!$AP358="Media",'MAPA DE RIESGOS'!$AR358="Moderado"),CONCATENATE("R",'MAPA DE RIESGOS'!$H358,"C",'MAPA DE RIESGOS'!$AF358),"")</f>
        <v/>
      </c>
      <c r="AY89" s="370" t="str">
        <f>IF(AND('MAPA DE RIESGOS'!$AP359="Media",'MAPA DE RIESGOS'!$AR359="Moderado"),CONCATENATE("R",'MAPA DE RIESGOS'!$H359,"C",'MAPA DE RIESGOS'!$AF359),"")</f>
        <v/>
      </c>
      <c r="AZ89" s="370" t="str">
        <f>IF(AND('MAPA DE RIESGOS'!$AP360="Media",'MAPA DE RIESGOS'!$AR360="Moderado"),CONCATENATE("R",'MAPA DE RIESGOS'!$H360,"C",'MAPA DE RIESGOS'!$AF360),"")</f>
        <v/>
      </c>
      <c r="BA89" s="370" t="str">
        <f>IF(AND('MAPA DE RIESGOS'!$AP361="Media",'MAPA DE RIESGOS'!$AR361="Moderado"),CONCATENATE("R",'MAPA DE RIESGOS'!$H361,"C",'MAPA DE RIESGOS'!$AF361),"")</f>
        <v/>
      </c>
      <c r="BB89" s="370" t="str">
        <f>IF(AND('MAPA DE RIESGOS'!$AP362="Media",'MAPA DE RIESGOS'!$AR362="Moderado"),CONCATENATE("R",'MAPA DE RIESGOS'!$H362,"C",'MAPA DE RIESGOS'!$AF362),"")</f>
        <v/>
      </c>
      <c r="BC89" s="370" t="str">
        <f>IF(AND('MAPA DE RIESGOS'!$AP363="Media",'MAPA DE RIESGOS'!$AR363="Moderado"),CONCATENATE("R",'MAPA DE RIESGOS'!$H363,"C",'MAPA DE RIESGOS'!$AF363),"")</f>
        <v/>
      </c>
      <c r="BD89" s="370" t="str">
        <f>IF(AND('MAPA DE RIESGOS'!$AP364="Media",'MAPA DE RIESGOS'!$AR364="Moderado"),CONCATENATE("R",'MAPA DE RIESGOS'!$H364,"C",'MAPA DE RIESGOS'!$AF364),"")</f>
        <v/>
      </c>
      <c r="BE89" s="370" t="str">
        <f>IF(AND('MAPA DE RIESGOS'!$AP365="Media",'MAPA DE RIESGOS'!$AR365="Moderado"),CONCATENATE("R",'MAPA DE RIESGOS'!$H365,"C",'MAPA DE RIESGOS'!$AF365),"")</f>
        <v/>
      </c>
      <c r="BF89" s="370" t="str">
        <f>IF(AND('MAPA DE RIESGOS'!$AP366="Media",'MAPA DE RIESGOS'!$AR366="Moderado"),CONCATENATE("R",'MAPA DE RIESGOS'!$H366,"C",'MAPA DE RIESGOS'!$AF366),"")</f>
        <v/>
      </c>
      <c r="BG89" s="370" t="str">
        <f>IF(AND('MAPA DE RIESGOS'!$AP367="Media",'MAPA DE RIESGOS'!$AR367="Moderado"),CONCATENATE("R",'MAPA DE RIESGOS'!$H367,"C",'MAPA DE RIESGOS'!$AF367),"")</f>
        <v/>
      </c>
      <c r="BH89" s="370" t="str">
        <f>IF(AND('MAPA DE RIESGOS'!$AP368="Media",'MAPA DE RIESGOS'!$AR368="Moderado"),CONCATENATE("R",'MAPA DE RIESGOS'!$H368,"C",'MAPA DE RIESGOS'!$AF368),"")</f>
        <v/>
      </c>
      <c r="BI89" s="370" t="str">
        <f>IF(AND('MAPA DE RIESGOS'!$AP369="Media",'MAPA DE RIESGOS'!$AR369="Moderado"),CONCATENATE("R",'MAPA DE RIESGOS'!$H369,"C",'MAPA DE RIESGOS'!$AF369),"")</f>
        <v/>
      </c>
      <c r="BJ89" s="370" t="str">
        <f>IF(AND('MAPA DE RIESGOS'!$AP370="Media",'MAPA DE RIESGOS'!$AR370="Moderado"),CONCATENATE("R",'MAPA DE RIESGOS'!$H370,"C",'MAPA DE RIESGOS'!$AF370),"")</f>
        <v/>
      </c>
      <c r="BK89" s="371" t="str">
        <f>IF(AND('MAPA DE RIESGOS'!$AP371="Media",'MAPA DE RIESGOS'!$AR371="Moderado"),CONCATENATE("R",'MAPA DE RIESGOS'!$H371,"C",'MAPA DE RIESGOS'!$AF371),"")</f>
        <v/>
      </c>
      <c r="BL89" s="357" t="str">
        <f>IF(AND('MAPA DE RIESGOS'!$AP354="Media",'MAPA DE RIESGOS'!$AR354="Mayor"),CONCATENATE("R",'MAPA DE RIESGOS'!$H354,"C",'MAPA DE RIESGOS'!$AF354),"")</f>
        <v/>
      </c>
      <c r="BM89" s="357" t="str">
        <f>IF(AND('MAPA DE RIESGOS'!$AP355="Media",'MAPA DE RIESGOS'!$AR355="Mayor"),CONCATENATE("R",'MAPA DE RIESGOS'!$H355,"C",'MAPA DE RIESGOS'!$AF355),"")</f>
        <v/>
      </c>
      <c r="BN89" s="357" t="str">
        <f>IF(AND('MAPA DE RIESGOS'!$AP356="Media",'MAPA DE RIESGOS'!$AR356="Mayor"),CONCATENATE("R",'MAPA DE RIESGOS'!$H356,"C",'MAPA DE RIESGOS'!$AF356),"")</f>
        <v/>
      </c>
      <c r="BO89" s="357" t="str">
        <f>IF(AND('MAPA DE RIESGOS'!$AP357="Media",'MAPA DE RIESGOS'!$AR357="Mayor"),CONCATENATE("R",'MAPA DE RIESGOS'!$H357,"C",'MAPA DE RIESGOS'!$AF357),"")</f>
        <v/>
      </c>
      <c r="BP89" s="357" t="str">
        <f>IF(AND('MAPA DE RIESGOS'!$AP358="Media",'MAPA DE RIESGOS'!$AR358="Mayor"),CONCATENATE("R",'MAPA DE RIESGOS'!$H358,"C",'MAPA DE RIESGOS'!$AF358),"")</f>
        <v/>
      </c>
      <c r="BQ89" s="357" t="str">
        <f>IF(AND('MAPA DE RIESGOS'!$AP359="Media",'MAPA DE RIESGOS'!$AR359="Mayor"),CONCATENATE("R",'MAPA DE RIESGOS'!$H359,"C",'MAPA DE RIESGOS'!$AF359),"")</f>
        <v/>
      </c>
      <c r="BR89" s="357" t="str">
        <f>IF(AND('MAPA DE RIESGOS'!$AP360="Media",'MAPA DE RIESGOS'!$AR360="Mayor"),CONCATENATE("R",'MAPA DE RIESGOS'!$H360,"C",'MAPA DE RIESGOS'!$AF360),"")</f>
        <v/>
      </c>
      <c r="BS89" s="357" t="str">
        <f>IF(AND('MAPA DE RIESGOS'!$AP361="Media",'MAPA DE RIESGOS'!$AR361="Mayor"),CONCATENATE("R",'MAPA DE RIESGOS'!$H361,"C",'MAPA DE RIESGOS'!$AF361),"")</f>
        <v/>
      </c>
      <c r="BT89" s="357" t="str">
        <f>IF(AND('MAPA DE RIESGOS'!$AP362="Media",'MAPA DE RIESGOS'!$AR362="Mayor"),CONCATENATE("R",'MAPA DE RIESGOS'!$H362,"C",'MAPA DE RIESGOS'!$AF362),"")</f>
        <v/>
      </c>
      <c r="BU89" s="357" t="str">
        <f>IF(AND('MAPA DE RIESGOS'!$AP363="Media",'MAPA DE RIESGOS'!$AR363="Mayor"),CONCATENATE("R",'MAPA DE RIESGOS'!$H363,"C",'MAPA DE RIESGOS'!$AF363),"")</f>
        <v/>
      </c>
      <c r="BV89" s="357" t="str">
        <f>IF(AND('MAPA DE RIESGOS'!$AP364="Media",'MAPA DE RIESGOS'!$AR364="Mayor"),CONCATENATE("R",'MAPA DE RIESGOS'!$H364,"C",'MAPA DE RIESGOS'!$AF364),"")</f>
        <v/>
      </c>
      <c r="BW89" s="357" t="str">
        <f>IF(AND('MAPA DE RIESGOS'!$AP365="Media",'MAPA DE RIESGOS'!$AR365="Mayor"),CONCATENATE("R",'MAPA DE RIESGOS'!$H365,"C",'MAPA DE RIESGOS'!$AF365),"")</f>
        <v/>
      </c>
      <c r="BX89" s="357" t="str">
        <f>IF(AND('MAPA DE RIESGOS'!$AP366="Media",'MAPA DE RIESGOS'!$AR366="Mayor"),CONCATENATE("R",'MAPA DE RIESGOS'!$H366,"C",'MAPA DE RIESGOS'!$AF366),"")</f>
        <v/>
      </c>
      <c r="BY89" s="357" t="str">
        <f>IF(AND('MAPA DE RIESGOS'!$AP367="Media",'MAPA DE RIESGOS'!$AR367="Mayor"),CONCATENATE("R",'MAPA DE RIESGOS'!$H367,"C",'MAPA DE RIESGOS'!$AF367),"")</f>
        <v/>
      </c>
      <c r="BZ89" s="357" t="str">
        <f>IF(AND('MAPA DE RIESGOS'!$AP368="Media",'MAPA DE RIESGOS'!$AR368="Mayor"),CONCATENATE("R",'MAPA DE RIESGOS'!$H368,"C",'MAPA DE RIESGOS'!$AF368),"")</f>
        <v/>
      </c>
      <c r="CA89" s="357" t="str">
        <f>IF(AND('MAPA DE RIESGOS'!$AP369="Media",'MAPA DE RIESGOS'!$AR369="Mayor"),CONCATENATE("R",'MAPA DE RIESGOS'!$H369,"C",'MAPA DE RIESGOS'!$AF369),"")</f>
        <v/>
      </c>
      <c r="CB89" s="357" t="str">
        <f>IF(AND('MAPA DE RIESGOS'!$AP370="Media",'MAPA DE RIESGOS'!$AR370="Mayor"),CONCATENATE("R",'MAPA DE RIESGOS'!$H370,"C",'MAPA DE RIESGOS'!$AF370),"")</f>
        <v/>
      </c>
      <c r="CC89" s="358" t="str">
        <f>IF(AND('MAPA DE RIESGOS'!$AP371="Media",'MAPA DE RIESGOS'!$AR371="Mayor"),CONCATENATE("R",'MAPA DE RIESGOS'!$H371,"C",'MAPA DE RIESGOS'!$AF371),"")</f>
        <v/>
      </c>
      <c r="CD89" s="359" t="str">
        <f>IF(AND('MAPA DE RIESGOS'!$AP354="Media",'MAPA DE RIESGOS'!$AR354="Catastrófico"),CONCATENATE("R",'MAPA DE RIESGOS'!$H354,"C",'MAPA DE RIESGOS'!$AF354),"")</f>
        <v/>
      </c>
      <c r="CE89" s="359" t="str">
        <f>IF(AND('MAPA DE RIESGOS'!$AP355="Media",'MAPA DE RIESGOS'!$AR355="Catastrófico"),CONCATENATE("R",'MAPA DE RIESGOS'!$H355,"C",'MAPA DE RIESGOS'!$AF355),"")</f>
        <v/>
      </c>
      <c r="CF89" s="359" t="str">
        <f>IF(AND('MAPA DE RIESGOS'!$AP356="Media",'MAPA DE RIESGOS'!$AR356="Catastrófico"),CONCATENATE("R",'MAPA DE RIESGOS'!$H356,"C",'MAPA DE RIESGOS'!$AF356),"")</f>
        <v/>
      </c>
      <c r="CG89" s="359" t="str">
        <f>IF(AND('MAPA DE RIESGOS'!$AP357="Media",'MAPA DE RIESGOS'!$AR357="Catastrófico"),CONCATENATE("R",'MAPA DE RIESGOS'!$H357,"C",'MAPA DE RIESGOS'!$AF357),"")</f>
        <v/>
      </c>
      <c r="CH89" s="359" t="str">
        <f>IF(AND('MAPA DE RIESGOS'!$AP358="Media",'MAPA DE RIESGOS'!$AR358="Catastrófico"),CONCATENATE("R",'MAPA DE RIESGOS'!$H358,"C",'MAPA DE RIESGOS'!$AF358),"")</f>
        <v/>
      </c>
      <c r="CI89" s="359" t="str">
        <f>IF(AND('MAPA DE RIESGOS'!$AP359="Media",'MAPA DE RIESGOS'!$AR359="Catastrófico"),CONCATENATE("R",'MAPA DE RIESGOS'!$H359,"C",'MAPA DE RIESGOS'!$AF359),"")</f>
        <v/>
      </c>
      <c r="CJ89" s="359" t="str">
        <f>IF(AND('MAPA DE RIESGOS'!$AP360="Media",'MAPA DE RIESGOS'!$AR360="Catastrófico"),CONCATENATE("R",'MAPA DE RIESGOS'!$H360,"C",'MAPA DE RIESGOS'!$AF360),"")</f>
        <v/>
      </c>
      <c r="CK89" s="359" t="str">
        <f>IF(AND('MAPA DE RIESGOS'!$AP361="Media",'MAPA DE RIESGOS'!$AR361="Catastrófico"),CONCATENATE("R",'MAPA DE RIESGOS'!$H361,"C",'MAPA DE RIESGOS'!$AF361),"")</f>
        <v/>
      </c>
      <c r="CL89" s="359" t="str">
        <f>IF(AND('MAPA DE RIESGOS'!$AP362="Media",'MAPA DE RIESGOS'!$AR362="Catastrófico"),CONCATENATE("R",'MAPA DE RIESGOS'!$H362,"C",'MAPA DE RIESGOS'!$AF362),"")</f>
        <v/>
      </c>
      <c r="CM89" s="359" t="str">
        <f>IF(AND('MAPA DE RIESGOS'!$AP363="Media",'MAPA DE RIESGOS'!$AR363="Catastrófico"),CONCATENATE("R",'MAPA DE RIESGOS'!$H363,"C",'MAPA DE RIESGOS'!$AF363),"")</f>
        <v/>
      </c>
      <c r="CN89" s="359" t="str">
        <f>IF(AND('MAPA DE RIESGOS'!$AP364="Media",'MAPA DE RIESGOS'!$AR364="Catastrófico"),CONCATENATE("R",'MAPA DE RIESGOS'!$H364,"C",'MAPA DE RIESGOS'!$AF364),"")</f>
        <v/>
      </c>
      <c r="CO89" s="359" t="str">
        <f>IF(AND('MAPA DE RIESGOS'!$AP365="Media",'MAPA DE RIESGOS'!$AR365="Catastrófico"),CONCATENATE("R",'MAPA DE RIESGOS'!$H365,"C",'MAPA DE RIESGOS'!$AF365),"")</f>
        <v/>
      </c>
      <c r="CP89" s="359" t="str">
        <f>IF(AND('MAPA DE RIESGOS'!$AP366="Media",'MAPA DE RIESGOS'!$AR366="Catastrófico"),CONCATENATE("R",'MAPA DE RIESGOS'!$H366,"C",'MAPA DE RIESGOS'!$AF366),"")</f>
        <v/>
      </c>
      <c r="CQ89" s="359" t="str">
        <f>IF(AND('MAPA DE RIESGOS'!$AP367="Media",'MAPA DE RIESGOS'!$AR367="Catastrófico"),CONCATENATE("R",'MAPA DE RIESGOS'!$H367,"C",'MAPA DE RIESGOS'!$AF367),"")</f>
        <v/>
      </c>
      <c r="CR89" s="359" t="str">
        <f>IF(AND('MAPA DE RIESGOS'!$AP368="Media",'MAPA DE RIESGOS'!$AR368="Catastrófico"),CONCATENATE("R",'MAPA DE RIESGOS'!$H368,"C",'MAPA DE RIESGOS'!$AF368),"")</f>
        <v/>
      </c>
      <c r="CS89" s="359" t="str">
        <f>IF(AND('MAPA DE RIESGOS'!$AP369="Media",'MAPA DE RIESGOS'!$AR369="Catastrófico"),CONCATENATE("R",'MAPA DE RIESGOS'!$H369,"C",'MAPA DE RIESGOS'!$AF369),"")</f>
        <v/>
      </c>
      <c r="CT89" s="359" t="str">
        <f>IF(AND('MAPA DE RIESGOS'!$AP370="Media",'MAPA DE RIESGOS'!$AR370="Catastrófico"),CONCATENATE("R",'MAPA DE RIESGOS'!$H370,"C",'MAPA DE RIESGOS'!$AF370),"")</f>
        <v/>
      </c>
      <c r="CU89" s="360" t="str">
        <f>IF(AND('MAPA DE RIESGOS'!$AP371="Media",'MAPA DE RIESGOS'!$AR371="Catastrófico"),CONCATENATE("R",'MAPA DE RIESGOS'!$H371,"C",'MAPA DE RIESGOS'!$AF371),"")</f>
        <v/>
      </c>
      <c r="CV89" s="67"/>
      <c r="CW89" s="756"/>
      <c r="CX89" s="757"/>
      <c r="CY89" s="757"/>
      <c r="CZ89" s="757"/>
      <c r="DA89" s="757"/>
      <c r="DB89" s="758"/>
    </row>
    <row r="90" spans="2:106" ht="32.5" customHeight="1">
      <c r="B90" s="770"/>
      <c r="C90" s="770"/>
      <c r="D90" s="771"/>
      <c r="E90" s="741"/>
      <c r="F90" s="742"/>
      <c r="G90" s="742"/>
      <c r="H90" s="742"/>
      <c r="I90" s="743"/>
      <c r="J90" s="369" t="str">
        <f>IF(AND('MAPA DE RIESGOS'!$AP372="Media",'MAPA DE RIESGOS'!$AR372="Leve"),CONCATENATE("R",'MAPA DE RIESGOS'!$H372,"C",'MAPA DE RIESGOS'!$AF372),"")</f>
        <v/>
      </c>
      <c r="K90" s="370" t="str">
        <f>IF(AND('MAPA DE RIESGOS'!$AP373="Media",'MAPA DE RIESGOS'!$AR373="Leve"),CONCATENATE("R",'MAPA DE RIESGOS'!$H373,"C",'MAPA DE RIESGOS'!$AF373),"")</f>
        <v/>
      </c>
      <c r="L90" s="370" t="str">
        <f>IF(AND('MAPA DE RIESGOS'!$AP374="Media",'MAPA DE RIESGOS'!$AR374="Leve"),CONCATENATE("R",'MAPA DE RIESGOS'!$H374,"C",'MAPA DE RIESGOS'!$AF374),"")</f>
        <v/>
      </c>
      <c r="M90" s="370" t="str">
        <f>IF(AND('MAPA DE RIESGOS'!$AP375="Media",'MAPA DE RIESGOS'!$AR375="Leve"),CONCATENATE("R",'MAPA DE RIESGOS'!$H375,"C",'MAPA DE RIESGOS'!$AF375),"")</f>
        <v/>
      </c>
      <c r="N90" s="370" t="str">
        <f>IF(AND('MAPA DE RIESGOS'!$AP376="Media",'MAPA DE RIESGOS'!$AR376="Leve"),CONCATENATE("R",'MAPA DE RIESGOS'!$H376,"C",'MAPA DE RIESGOS'!$AF376),"")</f>
        <v/>
      </c>
      <c r="O90" s="370" t="str">
        <f>IF(AND('MAPA DE RIESGOS'!$AP377="Media",'MAPA DE RIESGOS'!$AR377="Leve"),CONCATENATE("R",'MAPA DE RIESGOS'!$H377,"C",'MAPA DE RIESGOS'!$AF377),"")</f>
        <v/>
      </c>
      <c r="P90" s="370" t="str">
        <f>IF(AND('MAPA DE RIESGOS'!$AP378="Media",'MAPA DE RIESGOS'!$AR378="Leve"),CONCATENATE("R",'MAPA DE RIESGOS'!$H378,"C",'MAPA DE RIESGOS'!$AF378),"")</f>
        <v/>
      </c>
      <c r="Q90" s="370" t="str">
        <f>IF(AND('MAPA DE RIESGOS'!$AP379="Media",'MAPA DE RIESGOS'!$AR379="Leve"),CONCATENATE("R",'MAPA DE RIESGOS'!$H379,"C",'MAPA DE RIESGOS'!$AF379),"")</f>
        <v/>
      </c>
      <c r="R90" s="370" t="str">
        <f>IF(AND('MAPA DE RIESGOS'!$AP380="Media",'MAPA DE RIESGOS'!$AR380="Leve"),CONCATENATE("R",'MAPA DE RIESGOS'!$H380,"C",'MAPA DE RIESGOS'!$AF380),"")</f>
        <v/>
      </c>
      <c r="S90" s="370" t="str">
        <f>IF(AND('MAPA DE RIESGOS'!$AP381="Media",'MAPA DE RIESGOS'!$AR381="Leve"),CONCATENATE("R",'MAPA DE RIESGOS'!$H381,"C",'MAPA DE RIESGOS'!$AF381),"")</f>
        <v/>
      </c>
      <c r="T90" s="370" t="str">
        <f>IF(AND('MAPA DE RIESGOS'!$AP382="Media",'MAPA DE RIESGOS'!$AR382="Leve"),CONCATENATE("R",'MAPA DE RIESGOS'!$H382,"C",'MAPA DE RIESGOS'!$AF382),"")</f>
        <v/>
      </c>
      <c r="U90" s="370" t="str">
        <f>IF(AND('MAPA DE RIESGOS'!$AP383="Media",'MAPA DE RIESGOS'!$AR383="Leve"),CONCATENATE("R",'MAPA DE RIESGOS'!$H383,"C",'MAPA DE RIESGOS'!$AF383),"")</f>
        <v/>
      </c>
      <c r="V90" s="370" t="str">
        <f>IF(AND('MAPA DE RIESGOS'!$AP384="Media",'MAPA DE RIESGOS'!$AR384="Leve"),CONCATENATE("R",'MAPA DE RIESGOS'!$H384,"C",'MAPA DE RIESGOS'!$AF384),"")</f>
        <v/>
      </c>
      <c r="W90" s="370" t="str">
        <f>IF(AND('MAPA DE RIESGOS'!$AP385="Media",'MAPA DE RIESGOS'!$AR385="Leve"),CONCATENATE("R",'MAPA DE RIESGOS'!$H385,"C",'MAPA DE RIESGOS'!$AF385),"")</f>
        <v/>
      </c>
      <c r="X90" s="370" t="str">
        <f>IF(AND('MAPA DE RIESGOS'!$AP386="Media",'MAPA DE RIESGOS'!$AR386="Leve"),CONCATENATE("R",'MAPA DE RIESGOS'!$H386,"C",'MAPA DE RIESGOS'!$AF386),"")</f>
        <v/>
      </c>
      <c r="Y90" s="370" t="str">
        <f>IF(AND('MAPA DE RIESGOS'!$AP387="Media",'MAPA DE RIESGOS'!$AR387="Leve"),CONCATENATE("R",'MAPA DE RIESGOS'!$H387,"C",'MAPA DE RIESGOS'!$AF387),"")</f>
        <v/>
      </c>
      <c r="Z90" s="370" t="str">
        <f>IF(AND('MAPA DE RIESGOS'!$AP388="Media",'MAPA DE RIESGOS'!$AR388="Leve"),CONCATENATE("R",'MAPA DE RIESGOS'!$H388,"C",'MAPA DE RIESGOS'!$AF388),"")</f>
        <v/>
      </c>
      <c r="AA90" s="370" t="str">
        <f>IF(AND('MAPA DE RIESGOS'!$AP389="Media",'MAPA DE RIESGOS'!$AR389="Leve"),CONCATENATE("R",'MAPA DE RIESGOS'!$H389,"C",'MAPA DE RIESGOS'!$AF389),"")</f>
        <v/>
      </c>
      <c r="AB90" s="369" t="str">
        <f>IF(AND('MAPA DE RIESGOS'!$AP372="Media",'MAPA DE RIESGOS'!$AR372="Menor"),CONCATENATE("R",'MAPA DE RIESGOS'!$H372,"C",'MAPA DE RIESGOS'!$AF372),"")</f>
        <v/>
      </c>
      <c r="AC90" s="370" t="str">
        <f>IF(AND('MAPA DE RIESGOS'!$AP373="Media",'MAPA DE RIESGOS'!$AR373="Menor"),CONCATENATE("R",'MAPA DE RIESGOS'!$H373,"C",'MAPA DE RIESGOS'!$AF373),"")</f>
        <v/>
      </c>
      <c r="AD90" s="370" t="str">
        <f>IF(AND('MAPA DE RIESGOS'!$AP374="Media",'MAPA DE RIESGOS'!$AR374="Menor"),CONCATENATE("R",'MAPA DE RIESGOS'!$H374,"C",'MAPA DE RIESGOS'!$AF374),"")</f>
        <v/>
      </c>
      <c r="AE90" s="370" t="str">
        <f>IF(AND('MAPA DE RIESGOS'!$AP375="Media",'MAPA DE RIESGOS'!$AR375="Menor"),CONCATENATE("R",'MAPA DE RIESGOS'!$H375,"C",'MAPA DE RIESGOS'!$AF375),"")</f>
        <v/>
      </c>
      <c r="AF90" s="370" t="str">
        <f>IF(AND('MAPA DE RIESGOS'!$AP376="Media",'MAPA DE RIESGOS'!$AR376="Menor"),CONCATENATE("R",'MAPA DE RIESGOS'!$H376,"C",'MAPA DE RIESGOS'!$AF376),"")</f>
        <v/>
      </c>
      <c r="AG90" s="370" t="str">
        <f>IF(AND('MAPA DE RIESGOS'!$AP377="Media",'MAPA DE RIESGOS'!$AR377="Menor"),CONCATENATE("R",'MAPA DE RIESGOS'!$H377,"C",'MAPA DE RIESGOS'!$AF377),"")</f>
        <v/>
      </c>
      <c r="AH90" s="370" t="str">
        <f>IF(AND('MAPA DE RIESGOS'!$AP378="Media",'MAPA DE RIESGOS'!$AR378="Menor"),CONCATENATE("R",'MAPA DE RIESGOS'!$H378,"C",'MAPA DE RIESGOS'!$AF378),"")</f>
        <v/>
      </c>
      <c r="AI90" s="370" t="str">
        <f>IF(AND('MAPA DE RIESGOS'!$AP379="Media",'MAPA DE RIESGOS'!$AR379="Menor"),CONCATENATE("R",'MAPA DE RIESGOS'!$H379,"C",'MAPA DE RIESGOS'!$AF379),"")</f>
        <v/>
      </c>
      <c r="AJ90" s="370" t="str">
        <f>IF(AND('MAPA DE RIESGOS'!$AP380="Media",'MAPA DE RIESGOS'!$AR380="Menor"),CONCATENATE("R",'MAPA DE RIESGOS'!$H380,"C",'MAPA DE RIESGOS'!$AF380),"")</f>
        <v/>
      </c>
      <c r="AK90" s="370" t="str">
        <f>IF(AND('MAPA DE RIESGOS'!$AP381="Media",'MAPA DE RIESGOS'!$AR381="Menor"),CONCATENATE("R",'MAPA DE RIESGOS'!$H381,"C",'MAPA DE RIESGOS'!$AF381),"")</f>
        <v/>
      </c>
      <c r="AL90" s="370" t="str">
        <f>IF(AND('MAPA DE RIESGOS'!$AP382="Media",'MAPA DE RIESGOS'!$AR382="Menor"),CONCATENATE("R",'MAPA DE RIESGOS'!$H382,"C",'MAPA DE RIESGOS'!$AF382),"")</f>
        <v/>
      </c>
      <c r="AM90" s="370" t="str">
        <f>IF(AND('MAPA DE RIESGOS'!$AP383="Media",'MAPA DE RIESGOS'!$AR383="Menor"),CONCATENATE("R",'MAPA DE RIESGOS'!$H383,"C",'MAPA DE RIESGOS'!$AF383),"")</f>
        <v/>
      </c>
      <c r="AN90" s="370" t="str">
        <f>IF(AND('MAPA DE RIESGOS'!$AP384="Media",'MAPA DE RIESGOS'!$AR384="Menor"),CONCATENATE("R",'MAPA DE RIESGOS'!$H384,"C",'MAPA DE RIESGOS'!$AF384),"")</f>
        <v/>
      </c>
      <c r="AO90" s="370" t="str">
        <f>IF(AND('MAPA DE RIESGOS'!$AP385="Media",'MAPA DE RIESGOS'!$AR385="Menor"),CONCATENATE("R",'MAPA DE RIESGOS'!$H385,"C",'MAPA DE RIESGOS'!$AF385),"")</f>
        <v/>
      </c>
      <c r="AP90" s="370" t="str">
        <f>IF(AND('MAPA DE RIESGOS'!$AP386="Media",'MAPA DE RIESGOS'!$AR386="Menor"),CONCATENATE("R",'MAPA DE RIESGOS'!$H386,"C",'MAPA DE RIESGOS'!$AF386),"")</f>
        <v/>
      </c>
      <c r="AQ90" s="370" t="str">
        <f>IF(AND('MAPA DE RIESGOS'!$AP387="Media",'MAPA DE RIESGOS'!$AR387="Menor"),CONCATENATE("R",'MAPA DE RIESGOS'!$H387,"C",'MAPA DE RIESGOS'!$AF387),"")</f>
        <v/>
      </c>
      <c r="AR90" s="370" t="str">
        <f>IF(AND('MAPA DE RIESGOS'!$AP388="Media",'MAPA DE RIESGOS'!$AR388="Menor"),CONCATENATE("R",'MAPA DE RIESGOS'!$H388,"C",'MAPA DE RIESGOS'!$AF388),"")</f>
        <v/>
      </c>
      <c r="AS90" s="370" t="str">
        <f>IF(AND('MAPA DE RIESGOS'!$AP389="Media",'MAPA DE RIESGOS'!$AR389="Menor"),CONCATENATE("R",'MAPA DE RIESGOS'!$H389,"C",'MAPA DE RIESGOS'!$AF389),"")</f>
        <v/>
      </c>
      <c r="AT90" s="369" t="str">
        <f>IF(AND('MAPA DE RIESGOS'!$AP372="Media",'MAPA DE RIESGOS'!$AR372="Moderado"),CONCATENATE("R",'MAPA DE RIESGOS'!$H372,"C",'MAPA DE RIESGOS'!$AF372),"")</f>
        <v/>
      </c>
      <c r="AU90" s="370" t="str">
        <f>IF(AND('MAPA DE RIESGOS'!$AP373="Media",'MAPA DE RIESGOS'!$AR373="Moderado"),CONCATENATE("R",'MAPA DE RIESGOS'!$H373,"C",'MAPA DE RIESGOS'!$AF373),"")</f>
        <v/>
      </c>
      <c r="AV90" s="370" t="str">
        <f>IF(AND('MAPA DE RIESGOS'!$AP374="Media",'MAPA DE RIESGOS'!$AR374="Moderado"),CONCATENATE("R",'MAPA DE RIESGOS'!$H374,"C",'MAPA DE RIESGOS'!$AF374),"")</f>
        <v/>
      </c>
      <c r="AW90" s="370" t="str">
        <f>IF(AND('MAPA DE RIESGOS'!$AP375="Media",'MAPA DE RIESGOS'!$AR375="Moderado"),CONCATENATE("R",'MAPA DE RIESGOS'!$H375,"C",'MAPA DE RIESGOS'!$AF375),"")</f>
        <v/>
      </c>
      <c r="AX90" s="370" t="str">
        <f>IF(AND('MAPA DE RIESGOS'!$AP376="Media",'MAPA DE RIESGOS'!$AR376="Moderado"),CONCATENATE("R",'MAPA DE RIESGOS'!$H376,"C",'MAPA DE RIESGOS'!$AF376),"")</f>
        <v/>
      </c>
      <c r="AY90" s="370" t="str">
        <f>IF(AND('MAPA DE RIESGOS'!$AP377="Media",'MAPA DE RIESGOS'!$AR377="Moderado"),CONCATENATE("R",'MAPA DE RIESGOS'!$H377,"C",'MAPA DE RIESGOS'!$AF377),"")</f>
        <v/>
      </c>
      <c r="AZ90" s="370" t="str">
        <f>IF(AND('MAPA DE RIESGOS'!$AP378="Media",'MAPA DE RIESGOS'!$AR378="Moderado"),CONCATENATE("R",'MAPA DE RIESGOS'!$H378,"C",'MAPA DE RIESGOS'!$AF378),"")</f>
        <v/>
      </c>
      <c r="BA90" s="370" t="str">
        <f>IF(AND('MAPA DE RIESGOS'!$AP379="Media",'MAPA DE RIESGOS'!$AR379="Moderado"),CONCATENATE("R",'MAPA DE RIESGOS'!$H379,"C",'MAPA DE RIESGOS'!$AF379),"")</f>
        <v/>
      </c>
      <c r="BB90" s="370" t="str">
        <f>IF(AND('MAPA DE RIESGOS'!$AP380="Media",'MAPA DE RIESGOS'!$AR380="Moderado"),CONCATENATE("R",'MAPA DE RIESGOS'!$H380,"C",'MAPA DE RIESGOS'!$AF380),"")</f>
        <v/>
      </c>
      <c r="BC90" s="370" t="str">
        <f>IF(AND('MAPA DE RIESGOS'!$AP381="Media",'MAPA DE RIESGOS'!$AR381="Moderado"),CONCATENATE("R",'MAPA DE RIESGOS'!$H381,"C",'MAPA DE RIESGOS'!$AF381),"")</f>
        <v/>
      </c>
      <c r="BD90" s="370" t="str">
        <f>IF(AND('MAPA DE RIESGOS'!$AP382="Media",'MAPA DE RIESGOS'!$AR382="Moderado"),CONCATENATE("R",'MAPA DE RIESGOS'!$H382,"C",'MAPA DE RIESGOS'!$AF382),"")</f>
        <v/>
      </c>
      <c r="BE90" s="370" t="str">
        <f>IF(AND('MAPA DE RIESGOS'!$AP383="Media",'MAPA DE RIESGOS'!$AR383="Moderado"),CONCATENATE("R",'MAPA DE RIESGOS'!$H383,"C",'MAPA DE RIESGOS'!$AF383),"")</f>
        <v/>
      </c>
      <c r="BF90" s="370" t="str">
        <f>IF(AND('MAPA DE RIESGOS'!$AP384="Media",'MAPA DE RIESGOS'!$AR384="Moderado"),CONCATENATE("R",'MAPA DE RIESGOS'!$H384,"C",'MAPA DE RIESGOS'!$AF384),"")</f>
        <v/>
      </c>
      <c r="BG90" s="370" t="str">
        <f>IF(AND('MAPA DE RIESGOS'!$AP385="Media",'MAPA DE RIESGOS'!$AR385="Moderado"),CONCATENATE("R",'MAPA DE RIESGOS'!$H385,"C",'MAPA DE RIESGOS'!$AF385),"")</f>
        <v/>
      </c>
      <c r="BH90" s="370" t="str">
        <f>IF(AND('MAPA DE RIESGOS'!$AP386="Media",'MAPA DE RIESGOS'!$AR386="Moderado"),CONCATENATE("R",'MAPA DE RIESGOS'!$H386,"C",'MAPA DE RIESGOS'!$AF386),"")</f>
        <v/>
      </c>
      <c r="BI90" s="370" t="str">
        <f>IF(AND('MAPA DE RIESGOS'!$AP387="Media",'MAPA DE RIESGOS'!$AR387="Moderado"),CONCATENATE("R",'MAPA DE RIESGOS'!$H387,"C",'MAPA DE RIESGOS'!$AF387),"")</f>
        <v/>
      </c>
      <c r="BJ90" s="370" t="str">
        <f>IF(AND('MAPA DE RIESGOS'!$AP388="Media",'MAPA DE RIESGOS'!$AR388="Moderado"),CONCATENATE("R",'MAPA DE RIESGOS'!$H388,"C",'MAPA DE RIESGOS'!$AF388),"")</f>
        <v/>
      </c>
      <c r="BK90" s="371" t="str">
        <f>IF(AND('MAPA DE RIESGOS'!$AP389="Media",'MAPA DE RIESGOS'!$AR389="Moderado"),CONCATENATE("R",'MAPA DE RIESGOS'!$H389,"C",'MAPA DE RIESGOS'!$AF389),"")</f>
        <v/>
      </c>
      <c r="BL90" s="357" t="str">
        <f>IF(AND('MAPA DE RIESGOS'!$AP372="Media",'MAPA DE RIESGOS'!$AR372="Mayor"),CONCATENATE("R",'MAPA DE RIESGOS'!$H372,"C",'MAPA DE RIESGOS'!$AF372),"")</f>
        <v/>
      </c>
      <c r="BM90" s="357" t="str">
        <f>IF(AND('MAPA DE RIESGOS'!$AP373="Media",'MAPA DE RIESGOS'!$AR373="Mayor"),CONCATENATE("R",'MAPA DE RIESGOS'!$H373,"C",'MAPA DE RIESGOS'!$AF373),"")</f>
        <v/>
      </c>
      <c r="BN90" s="357" t="str">
        <f>IF(AND('MAPA DE RIESGOS'!$AP374="Media",'MAPA DE RIESGOS'!$AR374="Mayor"),CONCATENATE("R",'MAPA DE RIESGOS'!$H374,"C",'MAPA DE RIESGOS'!$AF374),"")</f>
        <v/>
      </c>
      <c r="BO90" s="357" t="str">
        <f>IF(AND('MAPA DE RIESGOS'!$AP375="Media",'MAPA DE RIESGOS'!$AR375="Mayor"),CONCATENATE("R",'MAPA DE RIESGOS'!$H375,"C",'MAPA DE RIESGOS'!$AF375),"")</f>
        <v/>
      </c>
      <c r="BP90" s="357" t="str">
        <f>IF(AND('MAPA DE RIESGOS'!$AP376="Media",'MAPA DE RIESGOS'!$AR376="Mayor"),CONCATENATE("R",'MAPA DE RIESGOS'!$H376,"C",'MAPA DE RIESGOS'!$AF376),"")</f>
        <v/>
      </c>
      <c r="BQ90" s="357" t="str">
        <f>IF(AND('MAPA DE RIESGOS'!$AP377="Media",'MAPA DE RIESGOS'!$AR377="Mayor"),CONCATENATE("R",'MAPA DE RIESGOS'!$H377,"C",'MAPA DE RIESGOS'!$AF377),"")</f>
        <v/>
      </c>
      <c r="BR90" s="357" t="str">
        <f>IF(AND('MAPA DE RIESGOS'!$AP378="Media",'MAPA DE RIESGOS'!$AR378="Mayor"),CONCATENATE("R",'MAPA DE RIESGOS'!$H378,"C",'MAPA DE RIESGOS'!$AF378),"")</f>
        <v/>
      </c>
      <c r="BS90" s="357" t="str">
        <f>IF(AND('MAPA DE RIESGOS'!$AP379="Media",'MAPA DE RIESGOS'!$AR379="Mayor"),CONCATENATE("R",'MAPA DE RIESGOS'!$H379,"C",'MAPA DE RIESGOS'!$AF379),"")</f>
        <v/>
      </c>
      <c r="BT90" s="357" t="str">
        <f>IF(AND('MAPA DE RIESGOS'!$AP380="Media",'MAPA DE RIESGOS'!$AR380="Mayor"),CONCATENATE("R",'MAPA DE RIESGOS'!$H380,"C",'MAPA DE RIESGOS'!$AF380),"")</f>
        <v/>
      </c>
      <c r="BU90" s="357" t="str">
        <f>IF(AND('MAPA DE RIESGOS'!$AP381="Media",'MAPA DE RIESGOS'!$AR381="Mayor"),CONCATENATE("R",'MAPA DE RIESGOS'!$H381,"C",'MAPA DE RIESGOS'!$AF381),"")</f>
        <v/>
      </c>
      <c r="BV90" s="357" t="str">
        <f>IF(AND('MAPA DE RIESGOS'!$AP382="Media",'MAPA DE RIESGOS'!$AR382="Mayor"),CONCATENATE("R",'MAPA DE RIESGOS'!$H382,"C",'MAPA DE RIESGOS'!$AF382),"")</f>
        <v/>
      </c>
      <c r="BW90" s="357" t="str">
        <f>IF(AND('MAPA DE RIESGOS'!$AP383="Media",'MAPA DE RIESGOS'!$AR383="Mayor"),CONCATENATE("R",'MAPA DE RIESGOS'!$H383,"C",'MAPA DE RIESGOS'!$AF383),"")</f>
        <v/>
      </c>
      <c r="BX90" s="357" t="str">
        <f>IF(AND('MAPA DE RIESGOS'!$AP384="Media",'MAPA DE RIESGOS'!$AR384="Mayor"),CONCATENATE("R",'MAPA DE RIESGOS'!$H384,"C",'MAPA DE RIESGOS'!$AF384),"")</f>
        <v/>
      </c>
      <c r="BY90" s="357" t="str">
        <f>IF(AND('MAPA DE RIESGOS'!$AP385="Media",'MAPA DE RIESGOS'!$AR385="Mayor"),CONCATENATE("R",'MAPA DE RIESGOS'!$H385,"C",'MAPA DE RIESGOS'!$AF385),"")</f>
        <v/>
      </c>
      <c r="BZ90" s="357" t="str">
        <f>IF(AND('MAPA DE RIESGOS'!$AP386="Media",'MAPA DE RIESGOS'!$AR386="Mayor"),CONCATENATE("R",'MAPA DE RIESGOS'!$H386,"C",'MAPA DE RIESGOS'!$AF386),"")</f>
        <v/>
      </c>
      <c r="CA90" s="357" t="str">
        <f>IF(AND('MAPA DE RIESGOS'!$AP387="Media",'MAPA DE RIESGOS'!$AR387="Mayor"),CONCATENATE("R",'MAPA DE RIESGOS'!$H387,"C",'MAPA DE RIESGOS'!$AF387),"")</f>
        <v/>
      </c>
      <c r="CB90" s="357" t="str">
        <f>IF(AND('MAPA DE RIESGOS'!$AP388="Media",'MAPA DE RIESGOS'!$AR388="Mayor"),CONCATENATE("R",'MAPA DE RIESGOS'!$H388,"C",'MAPA DE RIESGOS'!$AF388),"")</f>
        <v/>
      </c>
      <c r="CC90" s="358" t="str">
        <f>IF(AND('MAPA DE RIESGOS'!$AP389="Media",'MAPA DE RIESGOS'!$AR389="Mayor"),CONCATENATE("R",'MAPA DE RIESGOS'!$H389,"C",'MAPA DE RIESGOS'!$AF389),"")</f>
        <v/>
      </c>
      <c r="CD90" s="359" t="str">
        <f>IF(AND('MAPA DE RIESGOS'!$AP372="Media",'MAPA DE RIESGOS'!$AR372="Catastrófico"),CONCATENATE("R",'MAPA DE RIESGOS'!$H372,"C",'MAPA DE RIESGOS'!$AF372),"")</f>
        <v/>
      </c>
      <c r="CE90" s="359" t="str">
        <f>IF(AND('MAPA DE RIESGOS'!$AP373="Media",'MAPA DE RIESGOS'!$AR373="Catastrófico"),CONCATENATE("R",'MAPA DE RIESGOS'!$H373,"C",'MAPA DE RIESGOS'!$AF373),"")</f>
        <v/>
      </c>
      <c r="CF90" s="359" t="str">
        <f>IF(AND('MAPA DE RIESGOS'!$AP374="Media",'MAPA DE RIESGOS'!$AR374="Catastrófico"),CONCATENATE("R",'MAPA DE RIESGOS'!$H374,"C",'MAPA DE RIESGOS'!$AF374),"")</f>
        <v/>
      </c>
      <c r="CG90" s="359" t="str">
        <f>IF(AND('MAPA DE RIESGOS'!$AP375="Media",'MAPA DE RIESGOS'!$AR375="Catastrófico"),CONCATENATE("R",'MAPA DE RIESGOS'!$H375,"C",'MAPA DE RIESGOS'!$AF375),"")</f>
        <v/>
      </c>
      <c r="CH90" s="359" t="str">
        <f>IF(AND('MAPA DE RIESGOS'!$AP376="Media",'MAPA DE RIESGOS'!$AR376="Catastrófico"),CONCATENATE("R",'MAPA DE RIESGOS'!$H376,"C",'MAPA DE RIESGOS'!$AF376),"")</f>
        <v/>
      </c>
      <c r="CI90" s="359" t="str">
        <f>IF(AND('MAPA DE RIESGOS'!$AP377="Media",'MAPA DE RIESGOS'!$AR377="Catastrófico"),CONCATENATE("R",'MAPA DE RIESGOS'!$H377,"C",'MAPA DE RIESGOS'!$AF377),"")</f>
        <v/>
      </c>
      <c r="CJ90" s="359" t="str">
        <f>IF(AND('MAPA DE RIESGOS'!$AP378="Media",'MAPA DE RIESGOS'!$AR378="Catastrófico"),CONCATENATE("R",'MAPA DE RIESGOS'!$H378,"C",'MAPA DE RIESGOS'!$AF378),"")</f>
        <v/>
      </c>
      <c r="CK90" s="359" t="str">
        <f>IF(AND('MAPA DE RIESGOS'!$AP379="Media",'MAPA DE RIESGOS'!$AR379="Catastrófico"),CONCATENATE("R",'MAPA DE RIESGOS'!$H379,"C",'MAPA DE RIESGOS'!$AF379),"")</f>
        <v/>
      </c>
      <c r="CL90" s="359" t="str">
        <f>IF(AND('MAPA DE RIESGOS'!$AP380="Media",'MAPA DE RIESGOS'!$AR380="Catastrófico"),CONCATENATE("R",'MAPA DE RIESGOS'!$H380,"C",'MAPA DE RIESGOS'!$AF380),"")</f>
        <v/>
      </c>
      <c r="CM90" s="359" t="str">
        <f>IF(AND('MAPA DE RIESGOS'!$AP381="Media",'MAPA DE RIESGOS'!$AR381="Catastrófico"),CONCATENATE("R",'MAPA DE RIESGOS'!$H381,"C",'MAPA DE RIESGOS'!$AF381),"")</f>
        <v/>
      </c>
      <c r="CN90" s="359" t="str">
        <f>IF(AND('MAPA DE RIESGOS'!$AP382="Media",'MAPA DE RIESGOS'!$AR382="Catastrófico"),CONCATENATE("R",'MAPA DE RIESGOS'!$H382,"C",'MAPA DE RIESGOS'!$AF382),"")</f>
        <v/>
      </c>
      <c r="CO90" s="359" t="str">
        <f>IF(AND('MAPA DE RIESGOS'!$AP383="Media",'MAPA DE RIESGOS'!$AR383="Catastrófico"),CONCATENATE("R",'MAPA DE RIESGOS'!$H383,"C",'MAPA DE RIESGOS'!$AF383),"")</f>
        <v/>
      </c>
      <c r="CP90" s="359" t="str">
        <f>IF(AND('MAPA DE RIESGOS'!$AP384="Media",'MAPA DE RIESGOS'!$AR384="Catastrófico"),CONCATENATE("R",'MAPA DE RIESGOS'!$H384,"C",'MAPA DE RIESGOS'!$AF384),"")</f>
        <v/>
      </c>
      <c r="CQ90" s="359" t="str">
        <f>IF(AND('MAPA DE RIESGOS'!$AP385="Media",'MAPA DE RIESGOS'!$AR385="Catastrófico"),CONCATENATE("R",'MAPA DE RIESGOS'!$H385,"C",'MAPA DE RIESGOS'!$AF385),"")</f>
        <v/>
      </c>
      <c r="CR90" s="359" t="str">
        <f>IF(AND('MAPA DE RIESGOS'!$AP386="Media",'MAPA DE RIESGOS'!$AR386="Catastrófico"),CONCATENATE("R",'MAPA DE RIESGOS'!$H386,"C",'MAPA DE RIESGOS'!$AF386),"")</f>
        <v/>
      </c>
      <c r="CS90" s="359" t="str">
        <f>IF(AND('MAPA DE RIESGOS'!$AP387="Media",'MAPA DE RIESGOS'!$AR387="Catastrófico"),CONCATENATE("R",'MAPA DE RIESGOS'!$H387,"C",'MAPA DE RIESGOS'!$AF387),"")</f>
        <v/>
      </c>
      <c r="CT90" s="359" t="str">
        <f>IF(AND('MAPA DE RIESGOS'!$AP388="Media",'MAPA DE RIESGOS'!$AR388="Catastrófico"),CONCATENATE("R",'MAPA DE RIESGOS'!$H388,"C",'MAPA DE RIESGOS'!$AF388),"")</f>
        <v/>
      </c>
      <c r="CU90" s="360" t="str">
        <f>IF(AND('MAPA DE RIESGOS'!$AP389="Media",'MAPA DE RIESGOS'!$AR389="Catastrófico"),CONCATENATE("R",'MAPA DE RIESGOS'!$H389,"C",'MAPA DE RIESGOS'!$AF389),"")</f>
        <v/>
      </c>
      <c r="CV90" s="67"/>
      <c r="CW90" s="756"/>
      <c r="CX90" s="757"/>
      <c r="CY90" s="757"/>
      <c r="CZ90" s="757"/>
      <c r="DA90" s="757"/>
      <c r="DB90" s="758"/>
    </row>
    <row r="91" spans="2:106" ht="32.5" customHeight="1">
      <c r="B91" s="770"/>
      <c r="C91" s="770"/>
      <c r="D91" s="771"/>
      <c r="E91" s="741"/>
      <c r="F91" s="742"/>
      <c r="G91" s="742"/>
      <c r="H91" s="742"/>
      <c r="I91" s="743"/>
      <c r="J91" s="369" t="str">
        <f>IF(AND('MAPA DE RIESGOS'!$AP390="Media",'MAPA DE RIESGOS'!$AR390="Leve"),CONCATENATE("R",'MAPA DE RIESGOS'!$H390,"C",'MAPA DE RIESGOS'!$AF390),"")</f>
        <v/>
      </c>
      <c r="K91" s="370" t="str">
        <f>IF(AND('MAPA DE RIESGOS'!$AP391="Media",'MAPA DE RIESGOS'!$AR391="Leve"),CONCATENATE("R",'MAPA DE RIESGOS'!$H391,"C",'MAPA DE RIESGOS'!$AF391),"")</f>
        <v/>
      </c>
      <c r="L91" s="370" t="str">
        <f>IF(AND('MAPA DE RIESGOS'!$AP392="Media",'MAPA DE RIESGOS'!$AR392="Leve"),CONCATENATE("R",'MAPA DE RIESGOS'!$H392,"C",'MAPA DE RIESGOS'!$AF392),"")</f>
        <v/>
      </c>
      <c r="M91" s="370" t="str">
        <f>IF(AND('MAPA DE RIESGOS'!$AP393="Media",'MAPA DE RIESGOS'!$AR393="Leve"),CONCATENATE("R",'MAPA DE RIESGOS'!$H393,"C",'MAPA DE RIESGOS'!$AF393),"")</f>
        <v/>
      </c>
      <c r="N91" s="370" t="str">
        <f>IF(AND('MAPA DE RIESGOS'!$AP394="Media",'MAPA DE RIESGOS'!$AR394="Leve"),CONCATENATE("R",'MAPA DE RIESGOS'!$H394,"C",'MAPA DE RIESGOS'!$AF394),"")</f>
        <v/>
      </c>
      <c r="O91" s="370" t="str">
        <f>IF(AND('MAPA DE RIESGOS'!$AP395="Media",'MAPA DE RIESGOS'!$AR395="Leve"),CONCATENATE("R",'MAPA DE RIESGOS'!$H395,"C",'MAPA DE RIESGOS'!$AF395),"")</f>
        <v/>
      </c>
      <c r="P91" s="370" t="str">
        <f>IF(AND('MAPA DE RIESGOS'!$AP396="Media",'MAPA DE RIESGOS'!$AR396="Leve"),CONCATENATE("R",'MAPA DE RIESGOS'!$H396,"C",'MAPA DE RIESGOS'!$AF396),"")</f>
        <v/>
      </c>
      <c r="Q91" s="370" t="str">
        <f>IF(AND('MAPA DE RIESGOS'!$AP397="Media",'MAPA DE RIESGOS'!$AR397="Leve"),CONCATENATE("R",'MAPA DE RIESGOS'!$H397,"C",'MAPA DE RIESGOS'!$AF397),"")</f>
        <v/>
      </c>
      <c r="R91" s="370" t="str">
        <f>IF(AND('MAPA DE RIESGOS'!$AP398="Media",'MAPA DE RIESGOS'!$AR398="Leve"),CONCATENATE("R",'MAPA DE RIESGOS'!$H398,"C",'MAPA DE RIESGOS'!$AF398),"")</f>
        <v/>
      </c>
      <c r="S91" s="370" t="str">
        <f>IF(AND('MAPA DE RIESGOS'!$AP399="Media",'MAPA DE RIESGOS'!$AR399="Leve"),CONCATENATE("R",'MAPA DE RIESGOS'!$H399,"C",'MAPA DE RIESGOS'!$AF399),"")</f>
        <v/>
      </c>
      <c r="T91" s="370" t="str">
        <f>IF(AND('MAPA DE RIESGOS'!$AP400="Media",'MAPA DE RIESGOS'!$AR400="Leve"),CONCATENATE("R",'MAPA DE RIESGOS'!$H400,"C",'MAPA DE RIESGOS'!$AF400),"")</f>
        <v/>
      </c>
      <c r="U91" s="370" t="str">
        <f>IF(AND('MAPA DE RIESGOS'!$AP401="Media",'MAPA DE RIESGOS'!$AR401="Leve"),CONCATENATE("R",'MAPA DE RIESGOS'!$H401,"C",'MAPA DE RIESGOS'!$AF401),"")</f>
        <v/>
      </c>
      <c r="V91" s="370" t="str">
        <f>IF(AND('MAPA DE RIESGOS'!$AP402="Media",'MAPA DE RIESGOS'!$AR402="Leve"),CONCATENATE("R",'MAPA DE RIESGOS'!$H402,"C",'MAPA DE RIESGOS'!$AF402),"")</f>
        <v/>
      </c>
      <c r="W91" s="370" t="str">
        <f>IF(AND('MAPA DE RIESGOS'!$AP403="Media",'MAPA DE RIESGOS'!$AR403="Leve"),CONCATENATE("R",'MAPA DE RIESGOS'!$H403,"C",'MAPA DE RIESGOS'!$AF403),"")</f>
        <v/>
      </c>
      <c r="X91" s="370" t="str">
        <f>IF(AND('MAPA DE RIESGOS'!$AP404="Media",'MAPA DE RIESGOS'!$AR404="Leve"),CONCATENATE("R",'MAPA DE RIESGOS'!$H404,"C",'MAPA DE RIESGOS'!$AF404),"")</f>
        <v/>
      </c>
      <c r="Y91" s="370" t="str">
        <f>IF(AND('MAPA DE RIESGOS'!$AP405="Media",'MAPA DE RIESGOS'!$AR405="Leve"),CONCATENATE("R",'MAPA DE RIESGOS'!$H405,"C",'MAPA DE RIESGOS'!$AF405),"")</f>
        <v/>
      </c>
      <c r="Z91" s="370" t="str">
        <f>IF(AND('MAPA DE RIESGOS'!$AP406="Media",'MAPA DE RIESGOS'!$AR406="Leve"),CONCATENATE("R",'MAPA DE RIESGOS'!$H406,"C",'MAPA DE RIESGOS'!$AF406),"")</f>
        <v/>
      </c>
      <c r="AA91" s="370" t="str">
        <f>IF(AND('MAPA DE RIESGOS'!$AP407="Media",'MAPA DE RIESGOS'!$AR407="Leve"),CONCATENATE("R",'MAPA DE RIESGOS'!$H407,"C",'MAPA DE RIESGOS'!$AF407),"")</f>
        <v/>
      </c>
      <c r="AB91" s="369" t="str">
        <f>IF(AND('MAPA DE RIESGOS'!$AP390="Media",'MAPA DE RIESGOS'!$AR390="Menor"),CONCATENATE("R",'MAPA DE RIESGOS'!$H390,"C",'MAPA DE RIESGOS'!$AF390),"")</f>
        <v/>
      </c>
      <c r="AC91" s="370" t="str">
        <f>IF(AND('MAPA DE RIESGOS'!$AP391="Media",'MAPA DE RIESGOS'!$AR391="Menor"),CONCATENATE("R",'MAPA DE RIESGOS'!$H391,"C",'MAPA DE RIESGOS'!$AF391),"")</f>
        <v/>
      </c>
      <c r="AD91" s="370" t="str">
        <f>IF(AND('MAPA DE RIESGOS'!$AP392="Media",'MAPA DE RIESGOS'!$AR392="Menor"),CONCATENATE("R",'MAPA DE RIESGOS'!$H392,"C",'MAPA DE RIESGOS'!$AF392),"")</f>
        <v/>
      </c>
      <c r="AE91" s="370" t="str">
        <f>IF(AND('MAPA DE RIESGOS'!$AP393="Media",'MAPA DE RIESGOS'!$AR393="Menor"),CONCATENATE("R",'MAPA DE RIESGOS'!$H393,"C",'MAPA DE RIESGOS'!$AF393),"")</f>
        <v/>
      </c>
      <c r="AF91" s="370" t="str">
        <f>IF(AND('MAPA DE RIESGOS'!$AP394="Media",'MAPA DE RIESGOS'!$AR394="Menor"),CONCATENATE("R",'MAPA DE RIESGOS'!$H394,"C",'MAPA DE RIESGOS'!$AF394),"")</f>
        <v/>
      </c>
      <c r="AG91" s="370" t="str">
        <f>IF(AND('MAPA DE RIESGOS'!$AP395="Media",'MAPA DE RIESGOS'!$AR395="Menor"),CONCATENATE("R",'MAPA DE RIESGOS'!$H395,"C",'MAPA DE RIESGOS'!$AF395),"")</f>
        <v/>
      </c>
      <c r="AH91" s="370" t="str">
        <f>IF(AND('MAPA DE RIESGOS'!$AP396="Media",'MAPA DE RIESGOS'!$AR396="Menor"),CONCATENATE("R",'MAPA DE RIESGOS'!$H396,"C",'MAPA DE RIESGOS'!$AF396),"")</f>
        <v/>
      </c>
      <c r="AI91" s="370" t="str">
        <f>IF(AND('MAPA DE RIESGOS'!$AP397="Media",'MAPA DE RIESGOS'!$AR397="Menor"),CONCATENATE("R",'MAPA DE RIESGOS'!$H397,"C",'MAPA DE RIESGOS'!$AF397),"")</f>
        <v/>
      </c>
      <c r="AJ91" s="370" t="str">
        <f>IF(AND('MAPA DE RIESGOS'!$AP398="Media",'MAPA DE RIESGOS'!$AR398="Menor"),CONCATENATE("R",'MAPA DE RIESGOS'!$H398,"C",'MAPA DE RIESGOS'!$AF398),"")</f>
        <v/>
      </c>
      <c r="AK91" s="370" t="str">
        <f>IF(AND('MAPA DE RIESGOS'!$AP399="Media",'MAPA DE RIESGOS'!$AR399="Menor"),CONCATENATE("R",'MAPA DE RIESGOS'!$H399,"C",'MAPA DE RIESGOS'!$AF399),"")</f>
        <v/>
      </c>
      <c r="AL91" s="370" t="str">
        <f>IF(AND('MAPA DE RIESGOS'!$AP400="Media",'MAPA DE RIESGOS'!$AR400="Menor"),CONCATENATE("R",'MAPA DE RIESGOS'!$H400,"C",'MAPA DE RIESGOS'!$AF400),"")</f>
        <v/>
      </c>
      <c r="AM91" s="370" t="str">
        <f>IF(AND('MAPA DE RIESGOS'!$AP401="Media",'MAPA DE RIESGOS'!$AR401="Menor"),CONCATENATE("R",'MAPA DE RIESGOS'!$H401,"C",'MAPA DE RIESGOS'!$AF401),"")</f>
        <v/>
      </c>
      <c r="AN91" s="370" t="str">
        <f>IF(AND('MAPA DE RIESGOS'!$AP402="Media",'MAPA DE RIESGOS'!$AR402="Menor"),CONCATENATE("R",'MAPA DE RIESGOS'!$H402,"C",'MAPA DE RIESGOS'!$AF402),"")</f>
        <v/>
      </c>
      <c r="AO91" s="370" t="str">
        <f>IF(AND('MAPA DE RIESGOS'!$AP403="Media",'MAPA DE RIESGOS'!$AR403="Menor"),CONCATENATE("R",'MAPA DE RIESGOS'!$H403,"C",'MAPA DE RIESGOS'!$AF403),"")</f>
        <v/>
      </c>
      <c r="AP91" s="370" t="str">
        <f>IF(AND('MAPA DE RIESGOS'!$AP404="Media",'MAPA DE RIESGOS'!$AR404="Menor"),CONCATENATE("R",'MAPA DE RIESGOS'!$H404,"C",'MAPA DE RIESGOS'!$AF404),"")</f>
        <v/>
      </c>
      <c r="AQ91" s="370" t="str">
        <f>IF(AND('MAPA DE RIESGOS'!$AP405="Media",'MAPA DE RIESGOS'!$AR405="Menor"),CONCATENATE("R",'MAPA DE RIESGOS'!$H405,"C",'MAPA DE RIESGOS'!$AF405),"")</f>
        <v/>
      </c>
      <c r="AR91" s="370" t="str">
        <f>IF(AND('MAPA DE RIESGOS'!$AP406="Media",'MAPA DE RIESGOS'!$AR406="Menor"),CONCATENATE("R",'MAPA DE RIESGOS'!$H406,"C",'MAPA DE RIESGOS'!$AF406),"")</f>
        <v/>
      </c>
      <c r="AS91" s="370" t="str">
        <f>IF(AND('MAPA DE RIESGOS'!$AP407="Media",'MAPA DE RIESGOS'!$AR407="Menor"),CONCATENATE("R",'MAPA DE RIESGOS'!$H407,"C",'MAPA DE RIESGOS'!$AF407),"")</f>
        <v/>
      </c>
      <c r="AT91" s="369" t="str">
        <f>IF(AND('MAPA DE RIESGOS'!$AP390="Media",'MAPA DE RIESGOS'!$AR390="Moderado"),CONCATENATE("R",'MAPA DE RIESGOS'!$H390,"C",'MAPA DE RIESGOS'!$AF390),"")</f>
        <v/>
      </c>
      <c r="AU91" s="370" t="str">
        <f>IF(AND('MAPA DE RIESGOS'!$AP391="Media",'MAPA DE RIESGOS'!$AR391="Moderado"),CONCATENATE("R",'MAPA DE RIESGOS'!$H391,"C",'MAPA DE RIESGOS'!$AF391),"")</f>
        <v/>
      </c>
      <c r="AV91" s="370" t="str">
        <f>IF(AND('MAPA DE RIESGOS'!$AP392="Media",'MAPA DE RIESGOS'!$AR392="Moderado"),CONCATENATE("R",'MAPA DE RIESGOS'!$H392,"C",'MAPA DE RIESGOS'!$AF392),"")</f>
        <v/>
      </c>
      <c r="AW91" s="370" t="str">
        <f>IF(AND('MAPA DE RIESGOS'!$AP393="Media",'MAPA DE RIESGOS'!$AR393="Moderado"),CONCATENATE("R",'MAPA DE RIESGOS'!$H393,"C",'MAPA DE RIESGOS'!$AF393),"")</f>
        <v/>
      </c>
      <c r="AX91" s="370" t="str">
        <f>IF(AND('MAPA DE RIESGOS'!$AP394="Media",'MAPA DE RIESGOS'!$AR394="Moderado"),CONCATENATE("R",'MAPA DE RIESGOS'!$H394,"C",'MAPA DE RIESGOS'!$AF394),"")</f>
        <v/>
      </c>
      <c r="AY91" s="370" t="str">
        <f>IF(AND('MAPA DE RIESGOS'!$AP395="Media",'MAPA DE RIESGOS'!$AR395="Moderado"),CONCATENATE("R",'MAPA DE RIESGOS'!$H395,"C",'MAPA DE RIESGOS'!$AF395),"")</f>
        <v/>
      </c>
      <c r="AZ91" s="370" t="str">
        <f>IF(AND('MAPA DE RIESGOS'!$AP396="Media",'MAPA DE RIESGOS'!$AR396="Moderado"),CONCATENATE("R",'MAPA DE RIESGOS'!$H396,"C",'MAPA DE RIESGOS'!$AF396),"")</f>
        <v/>
      </c>
      <c r="BA91" s="370" t="str">
        <f>IF(AND('MAPA DE RIESGOS'!$AP397="Media",'MAPA DE RIESGOS'!$AR397="Moderado"),CONCATENATE("R",'MAPA DE RIESGOS'!$H397,"C",'MAPA DE RIESGOS'!$AF397),"")</f>
        <v/>
      </c>
      <c r="BB91" s="370" t="str">
        <f>IF(AND('MAPA DE RIESGOS'!$AP398="Media",'MAPA DE RIESGOS'!$AR398="Moderado"),CONCATENATE("R",'MAPA DE RIESGOS'!$H398,"C",'MAPA DE RIESGOS'!$AF398),"")</f>
        <v/>
      </c>
      <c r="BC91" s="370" t="str">
        <f>IF(AND('MAPA DE RIESGOS'!$AP399="Media",'MAPA DE RIESGOS'!$AR399="Moderado"),CONCATENATE("R",'MAPA DE RIESGOS'!$H399,"C",'MAPA DE RIESGOS'!$AF399),"")</f>
        <v/>
      </c>
      <c r="BD91" s="370" t="str">
        <f>IF(AND('MAPA DE RIESGOS'!$AP400="Media",'MAPA DE RIESGOS'!$AR400="Moderado"),CONCATENATE("R",'MAPA DE RIESGOS'!$H400,"C",'MAPA DE RIESGOS'!$AF400),"")</f>
        <v/>
      </c>
      <c r="BE91" s="370" t="str">
        <f>IF(AND('MAPA DE RIESGOS'!$AP401="Media",'MAPA DE RIESGOS'!$AR401="Moderado"),CONCATENATE("R",'MAPA DE RIESGOS'!$H401,"C",'MAPA DE RIESGOS'!$AF401),"")</f>
        <v/>
      </c>
      <c r="BF91" s="370" t="str">
        <f>IF(AND('MAPA DE RIESGOS'!$AP402="Media",'MAPA DE RIESGOS'!$AR402="Moderado"),CONCATENATE("R",'MAPA DE RIESGOS'!$H402,"C",'MAPA DE RIESGOS'!$AF402),"")</f>
        <v/>
      </c>
      <c r="BG91" s="370" t="str">
        <f>IF(AND('MAPA DE RIESGOS'!$AP403="Media",'MAPA DE RIESGOS'!$AR403="Moderado"),CONCATENATE("R",'MAPA DE RIESGOS'!$H403,"C",'MAPA DE RIESGOS'!$AF403),"")</f>
        <v/>
      </c>
      <c r="BH91" s="370" t="str">
        <f>IF(AND('MAPA DE RIESGOS'!$AP404="Media",'MAPA DE RIESGOS'!$AR404="Moderado"),CONCATENATE("R",'MAPA DE RIESGOS'!$H404,"C",'MAPA DE RIESGOS'!$AF404),"")</f>
        <v/>
      </c>
      <c r="BI91" s="370" t="str">
        <f>IF(AND('MAPA DE RIESGOS'!$AP405="Media",'MAPA DE RIESGOS'!$AR405="Moderado"),CONCATENATE("R",'MAPA DE RIESGOS'!$H405,"C",'MAPA DE RIESGOS'!$AF405),"")</f>
        <v/>
      </c>
      <c r="BJ91" s="370" t="str">
        <f>IF(AND('MAPA DE RIESGOS'!$AP406="Media",'MAPA DE RIESGOS'!$AR406="Moderado"),CONCATENATE("R",'MAPA DE RIESGOS'!$H406,"C",'MAPA DE RIESGOS'!$AF406),"")</f>
        <v/>
      </c>
      <c r="BK91" s="371" t="str">
        <f>IF(AND('MAPA DE RIESGOS'!$AP407="Media",'MAPA DE RIESGOS'!$AR407="Moderado"),CONCATENATE("R",'MAPA DE RIESGOS'!$H407,"C",'MAPA DE RIESGOS'!$AF407),"")</f>
        <v/>
      </c>
      <c r="BL91" s="357" t="str">
        <f>IF(AND('MAPA DE RIESGOS'!$AP390="Media",'MAPA DE RIESGOS'!$AR390="Mayor"),CONCATENATE("R",'MAPA DE RIESGOS'!$H390,"C",'MAPA DE RIESGOS'!$AF390),"")</f>
        <v/>
      </c>
      <c r="BM91" s="357" t="str">
        <f>IF(AND('MAPA DE RIESGOS'!$AP391="Media",'MAPA DE RIESGOS'!$AR391="Mayor"),CONCATENATE("R",'MAPA DE RIESGOS'!$H391,"C",'MAPA DE RIESGOS'!$AF391),"")</f>
        <v/>
      </c>
      <c r="BN91" s="357" t="str">
        <f>IF(AND('MAPA DE RIESGOS'!$AP392="Media",'MAPA DE RIESGOS'!$AR392="Mayor"),CONCATENATE("R",'MAPA DE RIESGOS'!$H392,"C",'MAPA DE RIESGOS'!$AF392),"")</f>
        <v/>
      </c>
      <c r="BO91" s="357" t="str">
        <f>IF(AND('MAPA DE RIESGOS'!$AP393="Media",'MAPA DE RIESGOS'!$AR393="Mayor"),CONCATENATE("R",'MAPA DE RIESGOS'!$H393,"C",'MAPA DE RIESGOS'!$AF393),"")</f>
        <v/>
      </c>
      <c r="BP91" s="357" t="str">
        <f>IF(AND('MAPA DE RIESGOS'!$AP394="Media",'MAPA DE RIESGOS'!$AR394="Mayor"),CONCATENATE("R",'MAPA DE RIESGOS'!$H394,"C",'MAPA DE RIESGOS'!$AF394),"")</f>
        <v/>
      </c>
      <c r="BQ91" s="357" t="str">
        <f>IF(AND('MAPA DE RIESGOS'!$AP395="Media",'MAPA DE RIESGOS'!$AR395="Mayor"),CONCATENATE("R",'MAPA DE RIESGOS'!$H395,"C",'MAPA DE RIESGOS'!$AF395),"")</f>
        <v/>
      </c>
      <c r="BR91" s="357" t="str">
        <f>IF(AND('MAPA DE RIESGOS'!$AP396="Media",'MAPA DE RIESGOS'!$AR396="Mayor"),CONCATENATE("R",'MAPA DE RIESGOS'!$H396,"C",'MAPA DE RIESGOS'!$AF396),"")</f>
        <v/>
      </c>
      <c r="BS91" s="357" t="str">
        <f>IF(AND('MAPA DE RIESGOS'!$AP397="Media",'MAPA DE RIESGOS'!$AR397="Mayor"),CONCATENATE("R",'MAPA DE RIESGOS'!$H397,"C",'MAPA DE RIESGOS'!$AF397),"")</f>
        <v/>
      </c>
      <c r="BT91" s="357" t="str">
        <f>IF(AND('MAPA DE RIESGOS'!$AP398="Media",'MAPA DE RIESGOS'!$AR398="Mayor"),CONCATENATE("R",'MAPA DE RIESGOS'!$H398,"C",'MAPA DE RIESGOS'!$AF398),"")</f>
        <v/>
      </c>
      <c r="BU91" s="357" t="str">
        <f>IF(AND('MAPA DE RIESGOS'!$AP399="Media",'MAPA DE RIESGOS'!$AR399="Mayor"),CONCATENATE("R",'MAPA DE RIESGOS'!$H399,"C",'MAPA DE RIESGOS'!$AF399),"")</f>
        <v/>
      </c>
      <c r="BV91" s="357" t="str">
        <f>IF(AND('MAPA DE RIESGOS'!$AP400="Media",'MAPA DE RIESGOS'!$AR400="Mayor"),CONCATENATE("R",'MAPA DE RIESGOS'!$H400,"C",'MAPA DE RIESGOS'!$AF400),"")</f>
        <v/>
      </c>
      <c r="BW91" s="357" t="str">
        <f>IF(AND('MAPA DE RIESGOS'!$AP401="Media",'MAPA DE RIESGOS'!$AR401="Mayor"),CONCATENATE("R",'MAPA DE RIESGOS'!$H401,"C",'MAPA DE RIESGOS'!$AF401),"")</f>
        <v/>
      </c>
      <c r="BX91" s="357" t="str">
        <f>IF(AND('MAPA DE RIESGOS'!$AP402="Media",'MAPA DE RIESGOS'!$AR402="Mayor"),CONCATENATE("R",'MAPA DE RIESGOS'!$H402,"C",'MAPA DE RIESGOS'!$AF402),"")</f>
        <v/>
      </c>
      <c r="BY91" s="357" t="str">
        <f>IF(AND('MAPA DE RIESGOS'!$AP403="Media",'MAPA DE RIESGOS'!$AR403="Mayor"),CONCATENATE("R",'MAPA DE RIESGOS'!$H403,"C",'MAPA DE RIESGOS'!$AF403),"")</f>
        <v/>
      </c>
      <c r="BZ91" s="357" t="str">
        <f>IF(AND('MAPA DE RIESGOS'!$AP404="Media",'MAPA DE RIESGOS'!$AR404="Mayor"),CONCATENATE("R",'MAPA DE RIESGOS'!$H404,"C",'MAPA DE RIESGOS'!$AF404),"")</f>
        <v/>
      </c>
      <c r="CA91" s="357" t="str">
        <f>IF(AND('MAPA DE RIESGOS'!$AP405="Media",'MAPA DE RIESGOS'!$AR405="Mayor"),CONCATENATE("R",'MAPA DE RIESGOS'!$H405,"C",'MAPA DE RIESGOS'!$AF405),"")</f>
        <v/>
      </c>
      <c r="CB91" s="357" t="str">
        <f>IF(AND('MAPA DE RIESGOS'!$AP406="Media",'MAPA DE RIESGOS'!$AR406="Mayor"),CONCATENATE("R",'MAPA DE RIESGOS'!$H406,"C",'MAPA DE RIESGOS'!$AF406),"")</f>
        <v/>
      </c>
      <c r="CC91" s="358" t="str">
        <f>IF(AND('MAPA DE RIESGOS'!$AP407="Media",'MAPA DE RIESGOS'!$AR407="Mayor"),CONCATENATE("R",'MAPA DE RIESGOS'!$H407,"C",'MAPA DE RIESGOS'!$AF407),"")</f>
        <v/>
      </c>
      <c r="CD91" s="359" t="str">
        <f>IF(AND('MAPA DE RIESGOS'!$AP390="Media",'MAPA DE RIESGOS'!$AR390="Catastrófico"),CONCATENATE("R",'MAPA DE RIESGOS'!$H390,"C",'MAPA DE RIESGOS'!$AF390),"")</f>
        <v/>
      </c>
      <c r="CE91" s="359" t="str">
        <f>IF(AND('MAPA DE RIESGOS'!$AP391="Media",'MAPA DE RIESGOS'!$AR391="Catastrófico"),CONCATENATE("R",'MAPA DE RIESGOS'!$H391,"C",'MAPA DE RIESGOS'!$AF391),"")</f>
        <v/>
      </c>
      <c r="CF91" s="359" t="str">
        <f>IF(AND('MAPA DE RIESGOS'!$AP392="Media",'MAPA DE RIESGOS'!$AR392="Catastrófico"),CONCATENATE("R",'MAPA DE RIESGOS'!$H392,"C",'MAPA DE RIESGOS'!$AF392),"")</f>
        <v/>
      </c>
      <c r="CG91" s="359" t="str">
        <f>IF(AND('MAPA DE RIESGOS'!$AP393="Media",'MAPA DE RIESGOS'!$AR393="Catastrófico"),CONCATENATE("R",'MAPA DE RIESGOS'!$H393,"C",'MAPA DE RIESGOS'!$AF393),"")</f>
        <v/>
      </c>
      <c r="CH91" s="359" t="str">
        <f>IF(AND('MAPA DE RIESGOS'!$AP394="Media",'MAPA DE RIESGOS'!$AR394="Catastrófico"),CONCATENATE("R",'MAPA DE RIESGOS'!$H394,"C",'MAPA DE RIESGOS'!$AF394),"")</f>
        <v/>
      </c>
      <c r="CI91" s="359" t="str">
        <f>IF(AND('MAPA DE RIESGOS'!$AP395="Media",'MAPA DE RIESGOS'!$AR395="Catastrófico"),CONCATENATE("R",'MAPA DE RIESGOS'!$H395,"C",'MAPA DE RIESGOS'!$AF395),"")</f>
        <v/>
      </c>
      <c r="CJ91" s="359" t="str">
        <f>IF(AND('MAPA DE RIESGOS'!$AP396="Media",'MAPA DE RIESGOS'!$AR396="Catastrófico"),CONCATENATE("R",'MAPA DE RIESGOS'!$H396,"C",'MAPA DE RIESGOS'!$AF396),"")</f>
        <v/>
      </c>
      <c r="CK91" s="359" t="str">
        <f>IF(AND('MAPA DE RIESGOS'!$AP397="Media",'MAPA DE RIESGOS'!$AR397="Catastrófico"),CONCATENATE("R",'MAPA DE RIESGOS'!$H397,"C",'MAPA DE RIESGOS'!$AF397),"")</f>
        <v/>
      </c>
      <c r="CL91" s="359" t="str">
        <f>IF(AND('MAPA DE RIESGOS'!$AP398="Media",'MAPA DE RIESGOS'!$AR398="Catastrófico"),CONCATENATE("R",'MAPA DE RIESGOS'!$H398,"C",'MAPA DE RIESGOS'!$AF398),"")</f>
        <v/>
      </c>
      <c r="CM91" s="359" t="str">
        <f>IF(AND('MAPA DE RIESGOS'!$AP399="Media",'MAPA DE RIESGOS'!$AR399="Catastrófico"),CONCATENATE("R",'MAPA DE RIESGOS'!$H399,"C",'MAPA DE RIESGOS'!$AF399),"")</f>
        <v/>
      </c>
      <c r="CN91" s="359" t="str">
        <f>IF(AND('MAPA DE RIESGOS'!$AP400="Media",'MAPA DE RIESGOS'!$AR400="Catastrófico"),CONCATENATE("R",'MAPA DE RIESGOS'!$H400,"C",'MAPA DE RIESGOS'!$AF400),"")</f>
        <v/>
      </c>
      <c r="CO91" s="359" t="str">
        <f>IF(AND('MAPA DE RIESGOS'!$AP401="Media",'MAPA DE RIESGOS'!$AR401="Catastrófico"),CONCATENATE("R",'MAPA DE RIESGOS'!$H401,"C",'MAPA DE RIESGOS'!$AF401),"")</f>
        <v/>
      </c>
      <c r="CP91" s="359" t="str">
        <f>IF(AND('MAPA DE RIESGOS'!$AP402="Media",'MAPA DE RIESGOS'!$AR402="Catastrófico"),CONCATENATE("R",'MAPA DE RIESGOS'!$H402,"C",'MAPA DE RIESGOS'!$AF402),"")</f>
        <v/>
      </c>
      <c r="CQ91" s="359" t="str">
        <f>IF(AND('MAPA DE RIESGOS'!$AP403="Media",'MAPA DE RIESGOS'!$AR403="Catastrófico"),CONCATENATE("R",'MAPA DE RIESGOS'!$H403,"C",'MAPA DE RIESGOS'!$AF403),"")</f>
        <v/>
      </c>
      <c r="CR91" s="359" t="str">
        <f>IF(AND('MAPA DE RIESGOS'!$AP404="Media",'MAPA DE RIESGOS'!$AR404="Catastrófico"),CONCATENATE("R",'MAPA DE RIESGOS'!$H404,"C",'MAPA DE RIESGOS'!$AF404),"")</f>
        <v/>
      </c>
      <c r="CS91" s="359" t="str">
        <f>IF(AND('MAPA DE RIESGOS'!$AP405="Media",'MAPA DE RIESGOS'!$AR405="Catastrófico"),CONCATENATE("R",'MAPA DE RIESGOS'!$H405,"C",'MAPA DE RIESGOS'!$AF405),"")</f>
        <v/>
      </c>
      <c r="CT91" s="359" t="str">
        <f>IF(AND('MAPA DE RIESGOS'!$AP406="Media",'MAPA DE RIESGOS'!$AR406="Catastrófico"),CONCATENATE("R",'MAPA DE RIESGOS'!$H406,"C",'MAPA DE RIESGOS'!$AF406),"")</f>
        <v/>
      </c>
      <c r="CU91" s="360" t="str">
        <f>IF(AND('MAPA DE RIESGOS'!$AP407="Media",'MAPA DE RIESGOS'!$AR407="Catastrófico"),CONCATENATE("R",'MAPA DE RIESGOS'!$H407,"C",'MAPA DE RIESGOS'!$AF407),"")</f>
        <v/>
      </c>
      <c r="CV91" s="67"/>
      <c r="CW91" s="756"/>
      <c r="CX91" s="757"/>
      <c r="CY91" s="757"/>
      <c r="CZ91" s="757"/>
      <c r="DA91" s="757"/>
      <c r="DB91" s="758"/>
    </row>
    <row r="92" spans="2:106" ht="32.5" customHeight="1">
      <c r="B92" s="770"/>
      <c r="C92" s="770"/>
      <c r="D92" s="771"/>
      <c r="E92" s="741"/>
      <c r="F92" s="742"/>
      <c r="G92" s="742"/>
      <c r="H92" s="742"/>
      <c r="I92" s="743"/>
      <c r="J92" s="369" t="str">
        <f>IF(AND('MAPA DE RIESGOS'!$AP408="Media",'MAPA DE RIESGOS'!$AR408="Leve"),CONCATENATE("R",'MAPA DE RIESGOS'!$H408,"C",'MAPA DE RIESGOS'!$AF408),"")</f>
        <v/>
      </c>
      <c r="K92" s="370" t="str">
        <f>IF(AND('MAPA DE RIESGOS'!$AP409="Media",'MAPA DE RIESGOS'!$AR409="Leve"),CONCATENATE("R",'MAPA DE RIESGOS'!$H409,"C",'MAPA DE RIESGOS'!$AF409),"")</f>
        <v/>
      </c>
      <c r="L92" s="370" t="str">
        <f>IF(AND('MAPA DE RIESGOS'!$AP410="Media",'MAPA DE RIESGOS'!$AR410="Leve"),CONCATENATE("R",'MAPA DE RIESGOS'!$H410,"C",'MAPA DE RIESGOS'!$AF410),"")</f>
        <v/>
      </c>
      <c r="M92" s="370" t="str">
        <f>IF(AND('MAPA DE RIESGOS'!$AP411="Media",'MAPA DE RIESGOS'!$AR411="Leve"),CONCATENATE("R",'MAPA DE RIESGOS'!$H411,"C",'MAPA DE RIESGOS'!$AF411),"")</f>
        <v/>
      </c>
      <c r="N92" s="370" t="str">
        <f>IF(AND('MAPA DE RIESGOS'!$AP412="Media",'MAPA DE RIESGOS'!$AR412="Leve"),CONCATENATE("R",'MAPA DE RIESGOS'!$H412,"C",'MAPA DE RIESGOS'!$AF412),"")</f>
        <v/>
      </c>
      <c r="O92" s="370" t="str">
        <f>IF(AND('MAPA DE RIESGOS'!$AP413="Media",'MAPA DE RIESGOS'!$AR413="Leve"),CONCATENATE("R",'MAPA DE RIESGOS'!$H413,"C",'MAPA DE RIESGOS'!$AF413),"")</f>
        <v/>
      </c>
      <c r="P92" s="370" t="str">
        <f>IF(AND('MAPA DE RIESGOS'!$AP414="Media",'MAPA DE RIESGOS'!$AR414="Leve"),CONCATENATE("R",'MAPA DE RIESGOS'!$H414,"C",'MAPA DE RIESGOS'!$AF414),"")</f>
        <v/>
      </c>
      <c r="Q92" s="370" t="str">
        <f>IF(AND('MAPA DE RIESGOS'!$AP415="Media",'MAPA DE RIESGOS'!$AR415="Leve"),CONCATENATE("R",'MAPA DE RIESGOS'!$H415,"C",'MAPA DE RIESGOS'!$AF415),"")</f>
        <v/>
      </c>
      <c r="R92" s="370" t="str">
        <f>IF(AND('MAPA DE RIESGOS'!$AP416="Media",'MAPA DE RIESGOS'!$AR416="Leve"),CONCATENATE("R",'MAPA DE RIESGOS'!$H416,"C",'MAPA DE RIESGOS'!$AF416),"")</f>
        <v/>
      </c>
      <c r="S92" s="370" t="str">
        <f>IF(AND('MAPA DE RIESGOS'!$AP417="Media",'MAPA DE RIESGOS'!$AR417="Leve"),CONCATENATE("R",'MAPA DE RIESGOS'!$H417,"C",'MAPA DE RIESGOS'!$AF417),"")</f>
        <v/>
      </c>
      <c r="T92" s="370" t="str">
        <f>IF(AND('MAPA DE RIESGOS'!$AP418="Media",'MAPA DE RIESGOS'!$AR418="Leve"),CONCATENATE("R",'MAPA DE RIESGOS'!$H418,"C",'MAPA DE RIESGOS'!$AF418),"")</f>
        <v/>
      </c>
      <c r="U92" s="370" t="str">
        <f>IF(AND('MAPA DE RIESGOS'!$AP419="Media",'MAPA DE RIESGOS'!$AR419="Leve"),CONCATENATE("R",'MAPA DE RIESGOS'!$H419,"C",'MAPA DE RIESGOS'!$AF419),"")</f>
        <v/>
      </c>
      <c r="V92" s="370" t="str">
        <f>IF(AND('MAPA DE RIESGOS'!$AP420="Media",'MAPA DE RIESGOS'!$AR420="Leve"),CONCATENATE("R",'MAPA DE RIESGOS'!$H420,"C",'MAPA DE RIESGOS'!$AF420),"")</f>
        <v/>
      </c>
      <c r="W92" s="370" t="str">
        <f>IF(AND('MAPA DE RIESGOS'!$AP421="Media",'MAPA DE RIESGOS'!$AR421="Leve"),CONCATENATE("R",'MAPA DE RIESGOS'!$H421,"C",'MAPA DE RIESGOS'!$AF421),"")</f>
        <v/>
      </c>
      <c r="X92" s="370" t="str">
        <f>IF(AND('MAPA DE RIESGOS'!$AP422="Media",'MAPA DE RIESGOS'!$AR422="Leve"),CONCATENATE("R",'MAPA DE RIESGOS'!$H422,"C",'MAPA DE RIESGOS'!$AF422),"")</f>
        <v/>
      </c>
      <c r="Y92" s="370" t="str">
        <f>IF(AND('MAPA DE RIESGOS'!$AP423="Media",'MAPA DE RIESGOS'!$AR423="Leve"),CONCATENATE("R",'MAPA DE RIESGOS'!$H423,"C",'MAPA DE RIESGOS'!$AF423),"")</f>
        <v/>
      </c>
      <c r="Z92" s="370" t="str">
        <f>IF(AND('MAPA DE RIESGOS'!$AP424="Media",'MAPA DE RIESGOS'!$AR424="Leve"),CONCATENATE("R",'MAPA DE RIESGOS'!$H424,"C",'MAPA DE RIESGOS'!$AF424),"")</f>
        <v/>
      </c>
      <c r="AA92" s="370" t="str">
        <f>IF(AND('MAPA DE RIESGOS'!$AP425="Media",'MAPA DE RIESGOS'!$AR425="Leve"),CONCATENATE("R",'MAPA DE RIESGOS'!$H425,"C",'MAPA DE RIESGOS'!$AF425),"")</f>
        <v/>
      </c>
      <c r="AB92" s="369" t="str">
        <f>IF(AND('MAPA DE RIESGOS'!$AP408="Media",'MAPA DE RIESGOS'!$AR408="Menor"),CONCATENATE("R",'MAPA DE RIESGOS'!$H408,"C",'MAPA DE RIESGOS'!$AF408),"")</f>
        <v/>
      </c>
      <c r="AC92" s="370" t="str">
        <f>IF(AND('MAPA DE RIESGOS'!$AP409="Media",'MAPA DE RIESGOS'!$AR409="Menor"),CONCATENATE("R",'MAPA DE RIESGOS'!$H409,"C",'MAPA DE RIESGOS'!$AF409),"")</f>
        <v/>
      </c>
      <c r="AD92" s="370" t="str">
        <f>IF(AND('MAPA DE RIESGOS'!$AP410="Media",'MAPA DE RIESGOS'!$AR410="Menor"),CONCATENATE("R",'MAPA DE RIESGOS'!$H410,"C",'MAPA DE RIESGOS'!$AF410),"")</f>
        <v/>
      </c>
      <c r="AE92" s="370" t="str">
        <f>IF(AND('MAPA DE RIESGOS'!$AP411="Media",'MAPA DE RIESGOS'!$AR411="Menor"),CONCATENATE("R",'MAPA DE RIESGOS'!$H411,"C",'MAPA DE RIESGOS'!$AF411),"")</f>
        <v/>
      </c>
      <c r="AF92" s="370" t="str">
        <f>IF(AND('MAPA DE RIESGOS'!$AP412="Media",'MAPA DE RIESGOS'!$AR412="Menor"),CONCATENATE("R",'MAPA DE RIESGOS'!$H412,"C",'MAPA DE RIESGOS'!$AF412),"")</f>
        <v/>
      </c>
      <c r="AG92" s="370" t="str">
        <f>IF(AND('MAPA DE RIESGOS'!$AP413="Media",'MAPA DE RIESGOS'!$AR413="Menor"),CONCATENATE("R",'MAPA DE RIESGOS'!$H413,"C",'MAPA DE RIESGOS'!$AF413),"")</f>
        <v/>
      </c>
      <c r="AH92" s="370" t="str">
        <f>IF(AND('MAPA DE RIESGOS'!$AP414="Media",'MAPA DE RIESGOS'!$AR414="Menor"),CONCATENATE("R",'MAPA DE RIESGOS'!$H414,"C",'MAPA DE RIESGOS'!$AF414),"")</f>
        <v/>
      </c>
      <c r="AI92" s="370" t="str">
        <f>IF(AND('MAPA DE RIESGOS'!$AP415="Media",'MAPA DE RIESGOS'!$AR415="Menor"),CONCATENATE("R",'MAPA DE RIESGOS'!$H415,"C",'MAPA DE RIESGOS'!$AF415),"")</f>
        <v/>
      </c>
      <c r="AJ92" s="370" t="str">
        <f>IF(AND('MAPA DE RIESGOS'!$AP416="Media",'MAPA DE RIESGOS'!$AR416="Menor"),CONCATENATE("R",'MAPA DE RIESGOS'!$H416,"C",'MAPA DE RIESGOS'!$AF416),"")</f>
        <v/>
      </c>
      <c r="AK92" s="370" t="str">
        <f>IF(AND('MAPA DE RIESGOS'!$AP417="Media",'MAPA DE RIESGOS'!$AR417="Menor"),CONCATENATE("R",'MAPA DE RIESGOS'!$H417,"C",'MAPA DE RIESGOS'!$AF417),"")</f>
        <v/>
      </c>
      <c r="AL92" s="370" t="str">
        <f>IF(AND('MAPA DE RIESGOS'!$AP418="Media",'MAPA DE RIESGOS'!$AR418="Menor"),CONCATENATE("R",'MAPA DE RIESGOS'!$H418,"C",'MAPA DE RIESGOS'!$AF418),"")</f>
        <v/>
      </c>
      <c r="AM92" s="370" t="str">
        <f>IF(AND('MAPA DE RIESGOS'!$AP419="Media",'MAPA DE RIESGOS'!$AR419="Menor"),CONCATENATE("R",'MAPA DE RIESGOS'!$H419,"C",'MAPA DE RIESGOS'!$AF419),"")</f>
        <v/>
      </c>
      <c r="AN92" s="370" t="str">
        <f>IF(AND('MAPA DE RIESGOS'!$AP420="Media",'MAPA DE RIESGOS'!$AR420="Menor"),CONCATENATE("R",'MAPA DE RIESGOS'!$H420,"C",'MAPA DE RIESGOS'!$AF420),"")</f>
        <v/>
      </c>
      <c r="AO92" s="370" t="str">
        <f>IF(AND('MAPA DE RIESGOS'!$AP421="Media",'MAPA DE RIESGOS'!$AR421="Menor"),CONCATENATE("R",'MAPA DE RIESGOS'!$H421,"C",'MAPA DE RIESGOS'!$AF421),"")</f>
        <v/>
      </c>
      <c r="AP92" s="370" t="str">
        <f>IF(AND('MAPA DE RIESGOS'!$AP422="Media",'MAPA DE RIESGOS'!$AR422="Menor"),CONCATENATE("R",'MAPA DE RIESGOS'!$H422,"C",'MAPA DE RIESGOS'!$AF422),"")</f>
        <v/>
      </c>
      <c r="AQ92" s="370" t="str">
        <f>IF(AND('MAPA DE RIESGOS'!$AP423="Media",'MAPA DE RIESGOS'!$AR423="Menor"),CONCATENATE("R",'MAPA DE RIESGOS'!$H423,"C",'MAPA DE RIESGOS'!$AF423),"")</f>
        <v/>
      </c>
      <c r="AR92" s="370" t="str">
        <f>IF(AND('MAPA DE RIESGOS'!$AP424="Media",'MAPA DE RIESGOS'!$AR424="Menor"),CONCATENATE("R",'MAPA DE RIESGOS'!$H424,"C",'MAPA DE RIESGOS'!$AF424),"")</f>
        <v/>
      </c>
      <c r="AS92" s="370" t="str">
        <f>IF(AND('MAPA DE RIESGOS'!$AP425="Media",'MAPA DE RIESGOS'!$AR425="Menor"),CONCATENATE("R",'MAPA DE RIESGOS'!$H425,"C",'MAPA DE RIESGOS'!$AF425),"")</f>
        <v/>
      </c>
      <c r="AT92" s="369" t="str">
        <f>IF(AND('MAPA DE RIESGOS'!$AP408="Media",'MAPA DE RIESGOS'!$AR408="Moderado"),CONCATENATE("R",'MAPA DE RIESGOS'!$H408,"C",'MAPA DE RIESGOS'!$AF408),"")</f>
        <v/>
      </c>
      <c r="AU92" s="370" t="str">
        <f>IF(AND('MAPA DE RIESGOS'!$AP409="Media",'MAPA DE RIESGOS'!$AR409="Moderado"),CONCATENATE("R",'MAPA DE RIESGOS'!$H409,"C",'MAPA DE RIESGOS'!$AF409),"")</f>
        <v/>
      </c>
      <c r="AV92" s="370" t="str">
        <f>IF(AND('MAPA DE RIESGOS'!$AP410="Media",'MAPA DE RIESGOS'!$AR410="Moderado"),CONCATENATE("R",'MAPA DE RIESGOS'!$H410,"C",'MAPA DE RIESGOS'!$AF410),"")</f>
        <v/>
      </c>
      <c r="AW92" s="370" t="str">
        <f>IF(AND('MAPA DE RIESGOS'!$AP411="Media",'MAPA DE RIESGOS'!$AR411="Moderado"),CONCATENATE("R",'MAPA DE RIESGOS'!$H411,"C",'MAPA DE RIESGOS'!$AF411),"")</f>
        <v/>
      </c>
      <c r="AX92" s="370" t="str">
        <f>IF(AND('MAPA DE RIESGOS'!$AP412="Media",'MAPA DE RIESGOS'!$AR412="Moderado"),CONCATENATE("R",'MAPA DE RIESGOS'!$H412,"C",'MAPA DE RIESGOS'!$AF412),"")</f>
        <v/>
      </c>
      <c r="AY92" s="370" t="str">
        <f>IF(AND('MAPA DE RIESGOS'!$AP413="Media",'MAPA DE RIESGOS'!$AR413="Moderado"),CONCATENATE("R",'MAPA DE RIESGOS'!$H413,"C",'MAPA DE RIESGOS'!$AF413),"")</f>
        <v/>
      </c>
      <c r="AZ92" s="370" t="str">
        <f>IF(AND('MAPA DE RIESGOS'!$AP414="Media",'MAPA DE RIESGOS'!$AR414="Moderado"),CONCATENATE("R",'MAPA DE RIESGOS'!$H414,"C",'MAPA DE RIESGOS'!$AF414),"")</f>
        <v/>
      </c>
      <c r="BA92" s="370" t="str">
        <f>IF(AND('MAPA DE RIESGOS'!$AP415="Media",'MAPA DE RIESGOS'!$AR415="Moderado"),CONCATENATE("R",'MAPA DE RIESGOS'!$H415,"C",'MAPA DE RIESGOS'!$AF415),"")</f>
        <v/>
      </c>
      <c r="BB92" s="370" t="str">
        <f>IF(AND('MAPA DE RIESGOS'!$AP416="Media",'MAPA DE RIESGOS'!$AR416="Moderado"),CONCATENATE("R",'MAPA DE RIESGOS'!$H416,"C",'MAPA DE RIESGOS'!$AF416),"")</f>
        <v/>
      </c>
      <c r="BC92" s="370" t="str">
        <f>IF(AND('MAPA DE RIESGOS'!$AP417="Media",'MAPA DE RIESGOS'!$AR417="Moderado"),CONCATENATE("R",'MAPA DE RIESGOS'!$H417,"C",'MAPA DE RIESGOS'!$AF417),"")</f>
        <v/>
      </c>
      <c r="BD92" s="370" t="str">
        <f>IF(AND('MAPA DE RIESGOS'!$AP418="Media",'MAPA DE RIESGOS'!$AR418="Moderado"),CONCATENATE("R",'MAPA DE RIESGOS'!$H418,"C",'MAPA DE RIESGOS'!$AF418),"")</f>
        <v/>
      </c>
      <c r="BE92" s="370" t="str">
        <f>IF(AND('MAPA DE RIESGOS'!$AP419="Media",'MAPA DE RIESGOS'!$AR419="Moderado"),CONCATENATE("R",'MAPA DE RIESGOS'!$H419,"C",'MAPA DE RIESGOS'!$AF419),"")</f>
        <v/>
      </c>
      <c r="BF92" s="370" t="str">
        <f>IF(AND('MAPA DE RIESGOS'!$AP420="Media",'MAPA DE RIESGOS'!$AR420="Moderado"),CONCATENATE("R",'MAPA DE RIESGOS'!$H420,"C",'MAPA DE RIESGOS'!$AF420),"")</f>
        <v/>
      </c>
      <c r="BG92" s="370" t="str">
        <f>IF(AND('MAPA DE RIESGOS'!$AP421="Media",'MAPA DE RIESGOS'!$AR421="Moderado"),CONCATENATE("R",'MAPA DE RIESGOS'!$H421,"C",'MAPA DE RIESGOS'!$AF421),"")</f>
        <v/>
      </c>
      <c r="BH92" s="370" t="str">
        <f>IF(AND('MAPA DE RIESGOS'!$AP422="Media",'MAPA DE RIESGOS'!$AR422="Moderado"),CONCATENATE("R",'MAPA DE RIESGOS'!$H422,"C",'MAPA DE RIESGOS'!$AF422),"")</f>
        <v/>
      </c>
      <c r="BI92" s="370" t="str">
        <f>IF(AND('MAPA DE RIESGOS'!$AP423="Media",'MAPA DE RIESGOS'!$AR423="Moderado"),CONCATENATE("R",'MAPA DE RIESGOS'!$H423,"C",'MAPA DE RIESGOS'!$AF423),"")</f>
        <v/>
      </c>
      <c r="BJ92" s="370" t="str">
        <f>IF(AND('MAPA DE RIESGOS'!$AP424="Media",'MAPA DE RIESGOS'!$AR424="Moderado"),CONCATENATE("R",'MAPA DE RIESGOS'!$H424,"C",'MAPA DE RIESGOS'!$AF424),"")</f>
        <v/>
      </c>
      <c r="BK92" s="371" t="str">
        <f>IF(AND('MAPA DE RIESGOS'!$AP425="Media",'MAPA DE RIESGOS'!$AR425="Moderado"),CONCATENATE("R",'MAPA DE RIESGOS'!$H425,"C",'MAPA DE RIESGOS'!$AF425),"")</f>
        <v/>
      </c>
      <c r="BL92" s="357" t="str">
        <f>IF(AND('MAPA DE RIESGOS'!$AP408="Media",'MAPA DE RIESGOS'!$AR408="Mayor"),CONCATENATE("R",'MAPA DE RIESGOS'!$H408,"C",'MAPA DE RIESGOS'!$AF408),"")</f>
        <v/>
      </c>
      <c r="BM92" s="357" t="str">
        <f>IF(AND('MAPA DE RIESGOS'!$AP409="Media",'MAPA DE RIESGOS'!$AR409="Mayor"),CONCATENATE("R",'MAPA DE RIESGOS'!$H409,"C",'MAPA DE RIESGOS'!$AF409),"")</f>
        <v/>
      </c>
      <c r="BN92" s="357" t="str">
        <f>IF(AND('MAPA DE RIESGOS'!$AP410="Media",'MAPA DE RIESGOS'!$AR410="Mayor"),CONCATENATE("R",'MAPA DE RIESGOS'!$H410,"C",'MAPA DE RIESGOS'!$AF410),"")</f>
        <v/>
      </c>
      <c r="BO92" s="357" t="str">
        <f>IF(AND('MAPA DE RIESGOS'!$AP411="Media",'MAPA DE RIESGOS'!$AR411="Mayor"),CONCATENATE("R",'MAPA DE RIESGOS'!$H411,"C",'MAPA DE RIESGOS'!$AF411),"")</f>
        <v/>
      </c>
      <c r="BP92" s="357" t="str">
        <f>IF(AND('MAPA DE RIESGOS'!$AP412="Media",'MAPA DE RIESGOS'!$AR412="Mayor"),CONCATENATE("R",'MAPA DE RIESGOS'!$H412,"C",'MAPA DE RIESGOS'!$AF412),"")</f>
        <v/>
      </c>
      <c r="BQ92" s="357" t="str">
        <f>IF(AND('MAPA DE RIESGOS'!$AP413="Media",'MAPA DE RIESGOS'!$AR413="Mayor"),CONCATENATE("R",'MAPA DE RIESGOS'!$H413,"C",'MAPA DE RIESGOS'!$AF413),"")</f>
        <v/>
      </c>
      <c r="BR92" s="357" t="str">
        <f>IF(AND('MAPA DE RIESGOS'!$AP414="Media",'MAPA DE RIESGOS'!$AR414="Mayor"),CONCATENATE("R",'MAPA DE RIESGOS'!$H414,"C",'MAPA DE RIESGOS'!$AF414),"")</f>
        <v/>
      </c>
      <c r="BS92" s="357" t="str">
        <f>IF(AND('MAPA DE RIESGOS'!$AP415="Media",'MAPA DE RIESGOS'!$AR415="Mayor"),CONCATENATE("R",'MAPA DE RIESGOS'!$H415,"C",'MAPA DE RIESGOS'!$AF415),"")</f>
        <v/>
      </c>
      <c r="BT92" s="357" t="str">
        <f>IF(AND('MAPA DE RIESGOS'!$AP416="Media",'MAPA DE RIESGOS'!$AR416="Mayor"),CONCATENATE("R",'MAPA DE RIESGOS'!$H416,"C",'MAPA DE RIESGOS'!$AF416),"")</f>
        <v/>
      </c>
      <c r="BU92" s="357" t="str">
        <f>IF(AND('MAPA DE RIESGOS'!$AP417="Media",'MAPA DE RIESGOS'!$AR417="Mayor"),CONCATENATE("R",'MAPA DE RIESGOS'!$H417,"C",'MAPA DE RIESGOS'!$AF417),"")</f>
        <v/>
      </c>
      <c r="BV92" s="357" t="str">
        <f>IF(AND('MAPA DE RIESGOS'!$AP418="Media",'MAPA DE RIESGOS'!$AR418="Mayor"),CONCATENATE("R",'MAPA DE RIESGOS'!$H418,"C",'MAPA DE RIESGOS'!$AF418),"")</f>
        <v/>
      </c>
      <c r="BW92" s="357" t="str">
        <f>IF(AND('MAPA DE RIESGOS'!$AP419="Media",'MAPA DE RIESGOS'!$AR419="Mayor"),CONCATENATE("R",'MAPA DE RIESGOS'!$H419,"C",'MAPA DE RIESGOS'!$AF419),"")</f>
        <v/>
      </c>
      <c r="BX92" s="357" t="str">
        <f>IF(AND('MAPA DE RIESGOS'!$AP420="Media",'MAPA DE RIESGOS'!$AR420="Mayor"),CONCATENATE("R",'MAPA DE RIESGOS'!$H420,"C",'MAPA DE RIESGOS'!$AF420),"")</f>
        <v/>
      </c>
      <c r="BY92" s="357" t="str">
        <f>IF(AND('MAPA DE RIESGOS'!$AP421="Media",'MAPA DE RIESGOS'!$AR421="Mayor"),CONCATENATE("R",'MAPA DE RIESGOS'!$H421,"C",'MAPA DE RIESGOS'!$AF421),"")</f>
        <v/>
      </c>
      <c r="BZ92" s="357" t="str">
        <f>IF(AND('MAPA DE RIESGOS'!$AP422="Media",'MAPA DE RIESGOS'!$AR422="Mayor"),CONCATENATE("R",'MAPA DE RIESGOS'!$H422,"C",'MAPA DE RIESGOS'!$AF422),"")</f>
        <v/>
      </c>
      <c r="CA92" s="357" t="str">
        <f>IF(AND('MAPA DE RIESGOS'!$AP423="Media",'MAPA DE RIESGOS'!$AR423="Mayor"),CONCATENATE("R",'MAPA DE RIESGOS'!$H423,"C",'MAPA DE RIESGOS'!$AF423),"")</f>
        <v/>
      </c>
      <c r="CB92" s="357" t="str">
        <f>IF(AND('MAPA DE RIESGOS'!$AP424="Media",'MAPA DE RIESGOS'!$AR424="Mayor"),CONCATENATE("R",'MAPA DE RIESGOS'!$H424,"C",'MAPA DE RIESGOS'!$AF424),"")</f>
        <v/>
      </c>
      <c r="CC92" s="358" t="str">
        <f>IF(AND('MAPA DE RIESGOS'!$AP425="Media",'MAPA DE RIESGOS'!$AR425="Mayor"),CONCATENATE("R",'MAPA DE RIESGOS'!$H425,"C",'MAPA DE RIESGOS'!$AF425),"")</f>
        <v/>
      </c>
      <c r="CD92" s="359" t="str">
        <f>IF(AND('MAPA DE RIESGOS'!$AP408="Media",'MAPA DE RIESGOS'!$AR408="Catastrófico"),CONCATENATE("R",'MAPA DE RIESGOS'!$H408,"C",'MAPA DE RIESGOS'!$AF408),"")</f>
        <v/>
      </c>
      <c r="CE92" s="359" t="str">
        <f>IF(AND('MAPA DE RIESGOS'!$AP409="Media",'MAPA DE RIESGOS'!$AR409="Catastrófico"),CONCATENATE("R",'MAPA DE RIESGOS'!$H409,"C",'MAPA DE RIESGOS'!$AF409),"")</f>
        <v/>
      </c>
      <c r="CF92" s="359" t="str">
        <f>IF(AND('MAPA DE RIESGOS'!$AP410="Media",'MAPA DE RIESGOS'!$AR410="Catastrófico"),CONCATENATE("R",'MAPA DE RIESGOS'!$H410,"C",'MAPA DE RIESGOS'!$AF410),"")</f>
        <v/>
      </c>
      <c r="CG92" s="359" t="str">
        <f>IF(AND('MAPA DE RIESGOS'!$AP411="Media",'MAPA DE RIESGOS'!$AR411="Catastrófico"),CONCATENATE("R",'MAPA DE RIESGOS'!$H411,"C",'MAPA DE RIESGOS'!$AF411),"")</f>
        <v/>
      </c>
      <c r="CH92" s="359" t="str">
        <f>IF(AND('MAPA DE RIESGOS'!$AP412="Media",'MAPA DE RIESGOS'!$AR412="Catastrófico"),CONCATENATE("R",'MAPA DE RIESGOS'!$H412,"C",'MAPA DE RIESGOS'!$AF412),"")</f>
        <v/>
      </c>
      <c r="CI92" s="359" t="str">
        <f>IF(AND('MAPA DE RIESGOS'!$AP413="Media",'MAPA DE RIESGOS'!$AR413="Catastrófico"),CONCATENATE("R",'MAPA DE RIESGOS'!$H413,"C",'MAPA DE RIESGOS'!$AF413),"")</f>
        <v/>
      </c>
      <c r="CJ92" s="359" t="str">
        <f>IF(AND('MAPA DE RIESGOS'!$AP414="Media",'MAPA DE RIESGOS'!$AR414="Catastrófico"),CONCATENATE("R",'MAPA DE RIESGOS'!$H414,"C",'MAPA DE RIESGOS'!$AF414),"")</f>
        <v/>
      </c>
      <c r="CK92" s="359" t="str">
        <f>IF(AND('MAPA DE RIESGOS'!$AP415="Media",'MAPA DE RIESGOS'!$AR415="Catastrófico"),CONCATENATE("R",'MAPA DE RIESGOS'!$H415,"C",'MAPA DE RIESGOS'!$AF415),"")</f>
        <v/>
      </c>
      <c r="CL92" s="359" t="str">
        <f>IF(AND('MAPA DE RIESGOS'!$AP416="Media",'MAPA DE RIESGOS'!$AR416="Catastrófico"),CONCATENATE("R",'MAPA DE RIESGOS'!$H416,"C",'MAPA DE RIESGOS'!$AF416),"")</f>
        <v/>
      </c>
      <c r="CM92" s="359" t="str">
        <f>IF(AND('MAPA DE RIESGOS'!$AP417="Media",'MAPA DE RIESGOS'!$AR417="Catastrófico"),CONCATENATE("R",'MAPA DE RIESGOS'!$H417,"C",'MAPA DE RIESGOS'!$AF417),"")</f>
        <v/>
      </c>
      <c r="CN92" s="359" t="str">
        <f>IF(AND('MAPA DE RIESGOS'!$AP418="Media",'MAPA DE RIESGOS'!$AR418="Catastrófico"),CONCATENATE("R",'MAPA DE RIESGOS'!$H418,"C",'MAPA DE RIESGOS'!$AF418),"")</f>
        <v/>
      </c>
      <c r="CO92" s="359" t="str">
        <f>IF(AND('MAPA DE RIESGOS'!$AP419="Media",'MAPA DE RIESGOS'!$AR419="Catastrófico"),CONCATENATE("R",'MAPA DE RIESGOS'!$H419,"C",'MAPA DE RIESGOS'!$AF419),"")</f>
        <v/>
      </c>
      <c r="CP92" s="359" t="str">
        <f>IF(AND('MAPA DE RIESGOS'!$AP420="Media",'MAPA DE RIESGOS'!$AR420="Catastrófico"),CONCATENATE("R",'MAPA DE RIESGOS'!$H420,"C",'MAPA DE RIESGOS'!$AF420),"")</f>
        <v/>
      </c>
      <c r="CQ92" s="359" t="str">
        <f>IF(AND('MAPA DE RIESGOS'!$AP421="Media",'MAPA DE RIESGOS'!$AR421="Catastrófico"),CONCATENATE("R",'MAPA DE RIESGOS'!$H421,"C",'MAPA DE RIESGOS'!$AF421),"")</f>
        <v/>
      </c>
      <c r="CR92" s="359" t="str">
        <f>IF(AND('MAPA DE RIESGOS'!$AP422="Media",'MAPA DE RIESGOS'!$AR422="Catastrófico"),CONCATENATE("R",'MAPA DE RIESGOS'!$H422,"C",'MAPA DE RIESGOS'!$AF422),"")</f>
        <v/>
      </c>
      <c r="CS92" s="359" t="str">
        <f>IF(AND('MAPA DE RIESGOS'!$AP423="Media",'MAPA DE RIESGOS'!$AR423="Catastrófico"),CONCATENATE("R",'MAPA DE RIESGOS'!$H423,"C",'MAPA DE RIESGOS'!$AF423),"")</f>
        <v/>
      </c>
      <c r="CT92" s="359" t="str">
        <f>IF(AND('MAPA DE RIESGOS'!$AP424="Media",'MAPA DE RIESGOS'!$AR424="Catastrófico"),CONCATENATE("R",'MAPA DE RIESGOS'!$H424,"C",'MAPA DE RIESGOS'!$AF424),"")</f>
        <v/>
      </c>
      <c r="CU92" s="360" t="str">
        <f>IF(AND('MAPA DE RIESGOS'!$AP425="Media",'MAPA DE RIESGOS'!$AR425="Catastrófico"),CONCATENATE("R",'MAPA DE RIESGOS'!$H425,"C",'MAPA DE RIESGOS'!$AF425),"")</f>
        <v/>
      </c>
      <c r="CV92" s="67"/>
      <c r="CW92" s="756"/>
      <c r="CX92" s="757"/>
      <c r="CY92" s="757"/>
      <c r="CZ92" s="757"/>
      <c r="DA92" s="757"/>
      <c r="DB92" s="758"/>
    </row>
    <row r="93" spans="2:106" ht="32.5" customHeight="1">
      <c r="B93" s="770"/>
      <c r="C93" s="770"/>
      <c r="D93" s="771"/>
      <c r="E93" s="741"/>
      <c r="F93" s="742"/>
      <c r="G93" s="742"/>
      <c r="H93" s="742"/>
      <c r="I93" s="743"/>
      <c r="J93" s="369" t="str">
        <f>IF(AND('MAPA DE RIESGOS'!$AP426="Media",'MAPA DE RIESGOS'!$AR426="Leve"),CONCATENATE("R",'MAPA DE RIESGOS'!$H426,"C",'MAPA DE RIESGOS'!$AF426),"")</f>
        <v/>
      </c>
      <c r="K93" s="370" t="str">
        <f>IF(AND('MAPA DE RIESGOS'!$AP427="Media",'MAPA DE RIESGOS'!$AR427="Leve"),CONCATENATE("R",'MAPA DE RIESGOS'!$H427,"C",'MAPA DE RIESGOS'!$AF427),"")</f>
        <v/>
      </c>
      <c r="L93" s="370" t="str">
        <f>IF(AND('MAPA DE RIESGOS'!$AP428="Media",'MAPA DE RIESGOS'!$AR428="Leve"),CONCATENATE("R",'MAPA DE RIESGOS'!$H428,"C",'MAPA DE RIESGOS'!$AF428),"")</f>
        <v/>
      </c>
      <c r="M93" s="370" t="str">
        <f>IF(AND('MAPA DE RIESGOS'!$AP429="Media",'MAPA DE RIESGOS'!$AR429="Leve"),CONCATENATE("R",'MAPA DE RIESGOS'!$H429,"C",'MAPA DE RIESGOS'!$AF429),"")</f>
        <v/>
      </c>
      <c r="N93" s="370" t="str">
        <f>IF(AND('MAPA DE RIESGOS'!$AP430="Media",'MAPA DE RIESGOS'!$AR430="Leve"),CONCATENATE("R",'MAPA DE RIESGOS'!$H430,"C",'MAPA DE RIESGOS'!$AF430),"")</f>
        <v/>
      </c>
      <c r="O93" s="370" t="str">
        <f>IF(AND('MAPA DE RIESGOS'!$AP431="Media",'MAPA DE RIESGOS'!$AR431="Leve"),CONCATENATE("R",'MAPA DE RIESGOS'!$H431,"C",'MAPA DE RIESGOS'!$AF431),"")</f>
        <v/>
      </c>
      <c r="P93" s="370" t="str">
        <f>IF(AND('MAPA DE RIESGOS'!$AP432="Media",'MAPA DE RIESGOS'!$AR432="Leve"),CONCATENATE("R",'MAPA DE RIESGOS'!$H432,"C",'MAPA DE RIESGOS'!$AF432),"")</f>
        <v/>
      </c>
      <c r="Q93" s="370" t="str">
        <f>IF(AND('MAPA DE RIESGOS'!$AP433="Media",'MAPA DE RIESGOS'!$AR433="Leve"),CONCATENATE("R",'MAPA DE RIESGOS'!$H433,"C",'MAPA DE RIESGOS'!$AF433),"")</f>
        <v/>
      </c>
      <c r="R93" s="370" t="str">
        <f>IF(AND('MAPA DE RIESGOS'!$AP434="Media",'MAPA DE RIESGOS'!$AR434="Leve"),CONCATENATE("R",'MAPA DE RIESGOS'!$H434,"C",'MAPA DE RIESGOS'!$AF434),"")</f>
        <v/>
      </c>
      <c r="S93" s="370" t="str">
        <f>IF(AND('MAPA DE RIESGOS'!$AP435="Media",'MAPA DE RIESGOS'!$AR435="Leve"),CONCATENATE("R",'MAPA DE RIESGOS'!$H435,"C",'MAPA DE RIESGOS'!$AF435),"")</f>
        <v/>
      </c>
      <c r="T93" s="370" t="str">
        <f>IF(AND('MAPA DE RIESGOS'!$AP436="Media",'MAPA DE RIESGOS'!$AR436="Leve"),CONCATENATE("R",'MAPA DE RIESGOS'!$H436,"C",'MAPA DE RIESGOS'!$AF436),"")</f>
        <v/>
      </c>
      <c r="U93" s="370" t="str">
        <f>IF(AND('MAPA DE RIESGOS'!$AP437="Media",'MAPA DE RIESGOS'!$AR437="Leve"),CONCATENATE("R",'MAPA DE RIESGOS'!$H437,"C",'MAPA DE RIESGOS'!$AF437),"")</f>
        <v/>
      </c>
      <c r="V93" s="370" t="str">
        <f>IF(AND('MAPA DE RIESGOS'!$AP438="Media",'MAPA DE RIESGOS'!$AR438="Leve"),CONCATENATE("R",'MAPA DE RIESGOS'!$H438,"C",'MAPA DE RIESGOS'!$AF438),"")</f>
        <v/>
      </c>
      <c r="W93" s="370" t="str">
        <f>IF(AND('MAPA DE RIESGOS'!$AP439="Media",'MAPA DE RIESGOS'!$AR439="Leve"),CONCATENATE("R",'MAPA DE RIESGOS'!$H439,"C",'MAPA DE RIESGOS'!$AF439),"")</f>
        <v/>
      </c>
      <c r="X93" s="370" t="str">
        <f>IF(AND('MAPA DE RIESGOS'!$AP440="Media",'MAPA DE RIESGOS'!$AR440="Leve"),CONCATENATE("R",'MAPA DE RIESGOS'!$H440,"C",'MAPA DE RIESGOS'!$AF440),"")</f>
        <v/>
      </c>
      <c r="Y93" s="370" t="str">
        <f>IF(AND('MAPA DE RIESGOS'!$AP441="Media",'MAPA DE RIESGOS'!$AR441="Leve"),CONCATENATE("R",'MAPA DE RIESGOS'!$H441,"C",'MAPA DE RIESGOS'!$AF441),"")</f>
        <v/>
      </c>
      <c r="Z93" s="370" t="str">
        <f>IF(AND('MAPA DE RIESGOS'!$AP442="Media",'MAPA DE RIESGOS'!$AR442="Leve"),CONCATENATE("R",'MAPA DE RIESGOS'!$H442,"C",'MAPA DE RIESGOS'!$AF442),"")</f>
        <v/>
      </c>
      <c r="AA93" s="370" t="str">
        <f>IF(AND('MAPA DE RIESGOS'!$AP443="Media",'MAPA DE RIESGOS'!$AR443="Leve"),CONCATENATE("R",'MAPA DE RIESGOS'!$H443,"C",'MAPA DE RIESGOS'!$AF443),"")</f>
        <v/>
      </c>
      <c r="AB93" s="369" t="str">
        <f>IF(AND('MAPA DE RIESGOS'!$AP426="Media",'MAPA DE RIESGOS'!$AR426="Menor"),CONCATENATE("R",'MAPA DE RIESGOS'!$H426,"C",'MAPA DE RIESGOS'!$AF426),"")</f>
        <v/>
      </c>
      <c r="AC93" s="370" t="str">
        <f>IF(AND('MAPA DE RIESGOS'!$AP427="Media",'MAPA DE RIESGOS'!$AR427="Menor"),CONCATENATE("R",'MAPA DE RIESGOS'!$H427,"C",'MAPA DE RIESGOS'!$AF427),"")</f>
        <v/>
      </c>
      <c r="AD93" s="370" t="str">
        <f>IF(AND('MAPA DE RIESGOS'!$AP428="Media",'MAPA DE RIESGOS'!$AR428="Menor"),CONCATENATE("R",'MAPA DE RIESGOS'!$H428,"C",'MAPA DE RIESGOS'!$AF428),"")</f>
        <v/>
      </c>
      <c r="AE93" s="370" t="str">
        <f>IF(AND('MAPA DE RIESGOS'!$AP429="Media",'MAPA DE RIESGOS'!$AR429="Menor"),CONCATENATE("R",'MAPA DE RIESGOS'!$H429,"C",'MAPA DE RIESGOS'!$AF429),"")</f>
        <v/>
      </c>
      <c r="AF93" s="370" t="str">
        <f>IF(AND('MAPA DE RIESGOS'!$AP430="Media",'MAPA DE RIESGOS'!$AR430="Menor"),CONCATENATE("R",'MAPA DE RIESGOS'!$H430,"C",'MAPA DE RIESGOS'!$AF430),"")</f>
        <v/>
      </c>
      <c r="AG93" s="370" t="str">
        <f>IF(AND('MAPA DE RIESGOS'!$AP431="Media",'MAPA DE RIESGOS'!$AR431="Menor"),CONCATENATE("R",'MAPA DE RIESGOS'!$H431,"C",'MAPA DE RIESGOS'!$AF431),"")</f>
        <v/>
      </c>
      <c r="AH93" s="370" t="str">
        <f>IF(AND('MAPA DE RIESGOS'!$AP432="Media",'MAPA DE RIESGOS'!$AR432="Menor"),CONCATENATE("R",'MAPA DE RIESGOS'!$H432,"C",'MAPA DE RIESGOS'!$AF432),"")</f>
        <v/>
      </c>
      <c r="AI93" s="370" t="str">
        <f>IF(AND('MAPA DE RIESGOS'!$AP433="Media",'MAPA DE RIESGOS'!$AR433="Menor"),CONCATENATE("R",'MAPA DE RIESGOS'!$H433,"C",'MAPA DE RIESGOS'!$AF433),"")</f>
        <v/>
      </c>
      <c r="AJ93" s="370" t="str">
        <f>IF(AND('MAPA DE RIESGOS'!$AP434="Media",'MAPA DE RIESGOS'!$AR434="Menor"),CONCATENATE("R",'MAPA DE RIESGOS'!$H434,"C",'MAPA DE RIESGOS'!$AF434),"")</f>
        <v/>
      </c>
      <c r="AK93" s="370" t="str">
        <f>IF(AND('MAPA DE RIESGOS'!$AP435="Media",'MAPA DE RIESGOS'!$AR435="Menor"),CONCATENATE("R",'MAPA DE RIESGOS'!$H435,"C",'MAPA DE RIESGOS'!$AF435),"")</f>
        <v/>
      </c>
      <c r="AL93" s="370" t="str">
        <f>IF(AND('MAPA DE RIESGOS'!$AP436="Media",'MAPA DE RIESGOS'!$AR436="Menor"),CONCATENATE("R",'MAPA DE RIESGOS'!$H436,"C",'MAPA DE RIESGOS'!$AF436),"")</f>
        <v/>
      </c>
      <c r="AM93" s="370" t="str">
        <f>IF(AND('MAPA DE RIESGOS'!$AP437="Media",'MAPA DE RIESGOS'!$AR437="Menor"),CONCATENATE("R",'MAPA DE RIESGOS'!$H437,"C",'MAPA DE RIESGOS'!$AF437),"")</f>
        <v/>
      </c>
      <c r="AN93" s="370" t="str">
        <f>IF(AND('MAPA DE RIESGOS'!$AP438="Media",'MAPA DE RIESGOS'!$AR438="Menor"),CONCATENATE("R",'MAPA DE RIESGOS'!$H438,"C",'MAPA DE RIESGOS'!$AF438),"")</f>
        <v/>
      </c>
      <c r="AO93" s="370" t="str">
        <f>IF(AND('MAPA DE RIESGOS'!$AP439="Media",'MAPA DE RIESGOS'!$AR439="Menor"),CONCATENATE("R",'MAPA DE RIESGOS'!$H439,"C",'MAPA DE RIESGOS'!$AF439),"")</f>
        <v/>
      </c>
      <c r="AP93" s="370" t="str">
        <f>IF(AND('MAPA DE RIESGOS'!$AP440="Media",'MAPA DE RIESGOS'!$AR440="Menor"),CONCATENATE("R",'MAPA DE RIESGOS'!$H440,"C",'MAPA DE RIESGOS'!$AF440),"")</f>
        <v/>
      </c>
      <c r="AQ93" s="370" t="str">
        <f>IF(AND('MAPA DE RIESGOS'!$AP441="Media",'MAPA DE RIESGOS'!$AR441="Menor"),CONCATENATE("R",'MAPA DE RIESGOS'!$H441,"C",'MAPA DE RIESGOS'!$AF441),"")</f>
        <v/>
      </c>
      <c r="AR93" s="370" t="str">
        <f>IF(AND('MAPA DE RIESGOS'!$AP442="Media",'MAPA DE RIESGOS'!$AR442="Menor"),CONCATENATE("R",'MAPA DE RIESGOS'!$H442,"C",'MAPA DE RIESGOS'!$AF442),"")</f>
        <v/>
      </c>
      <c r="AS93" s="370" t="str">
        <f>IF(AND('MAPA DE RIESGOS'!$AP443="Media",'MAPA DE RIESGOS'!$AR443="Menor"),CONCATENATE("R",'MAPA DE RIESGOS'!$H443,"C",'MAPA DE RIESGOS'!$AF443),"")</f>
        <v/>
      </c>
      <c r="AT93" s="369" t="str">
        <f>IF(AND('MAPA DE RIESGOS'!$AP426="Media",'MAPA DE RIESGOS'!$AR426="Moderado"),CONCATENATE("R",'MAPA DE RIESGOS'!$H426,"C",'MAPA DE RIESGOS'!$AF426),"")</f>
        <v/>
      </c>
      <c r="AU93" s="370" t="str">
        <f>IF(AND('MAPA DE RIESGOS'!$AP427="Media",'MAPA DE RIESGOS'!$AR427="Moderado"),CONCATENATE("R",'MAPA DE RIESGOS'!$H427,"C",'MAPA DE RIESGOS'!$AF427),"")</f>
        <v/>
      </c>
      <c r="AV93" s="370" t="str">
        <f>IF(AND('MAPA DE RIESGOS'!$AP428="Media",'MAPA DE RIESGOS'!$AR428="Moderado"),CONCATENATE("R",'MAPA DE RIESGOS'!$H428,"C",'MAPA DE RIESGOS'!$AF428),"")</f>
        <v/>
      </c>
      <c r="AW93" s="370" t="str">
        <f>IF(AND('MAPA DE RIESGOS'!$AP429="Media",'MAPA DE RIESGOS'!$AR429="Moderado"),CONCATENATE("R",'MAPA DE RIESGOS'!$H429,"C",'MAPA DE RIESGOS'!$AF429),"")</f>
        <v/>
      </c>
      <c r="AX93" s="370" t="str">
        <f>IF(AND('MAPA DE RIESGOS'!$AP430="Media",'MAPA DE RIESGOS'!$AR430="Moderado"),CONCATENATE("R",'MAPA DE RIESGOS'!$H430,"C",'MAPA DE RIESGOS'!$AF430),"")</f>
        <v/>
      </c>
      <c r="AY93" s="370" t="str">
        <f>IF(AND('MAPA DE RIESGOS'!$AP431="Media",'MAPA DE RIESGOS'!$AR431="Moderado"),CONCATENATE("R",'MAPA DE RIESGOS'!$H431,"C",'MAPA DE RIESGOS'!$AF431),"")</f>
        <v/>
      </c>
      <c r="AZ93" s="370" t="str">
        <f>IF(AND('MAPA DE RIESGOS'!$AP432="Media",'MAPA DE RIESGOS'!$AR432="Moderado"),CONCATENATE("R",'MAPA DE RIESGOS'!$H432,"C",'MAPA DE RIESGOS'!$AF432),"")</f>
        <v/>
      </c>
      <c r="BA93" s="370" t="str">
        <f>IF(AND('MAPA DE RIESGOS'!$AP433="Media",'MAPA DE RIESGOS'!$AR433="Moderado"),CONCATENATE("R",'MAPA DE RIESGOS'!$H433,"C",'MAPA DE RIESGOS'!$AF433),"")</f>
        <v/>
      </c>
      <c r="BB93" s="370" t="str">
        <f>IF(AND('MAPA DE RIESGOS'!$AP434="Media",'MAPA DE RIESGOS'!$AR434="Moderado"),CONCATENATE("R",'MAPA DE RIESGOS'!$H434,"C",'MAPA DE RIESGOS'!$AF434),"")</f>
        <v/>
      </c>
      <c r="BC93" s="370" t="str">
        <f>IF(AND('MAPA DE RIESGOS'!$AP435="Media",'MAPA DE RIESGOS'!$AR435="Moderado"),CONCATENATE("R",'MAPA DE RIESGOS'!$H435,"C",'MAPA DE RIESGOS'!$AF435),"")</f>
        <v/>
      </c>
      <c r="BD93" s="370" t="str">
        <f>IF(AND('MAPA DE RIESGOS'!$AP436="Media",'MAPA DE RIESGOS'!$AR436="Moderado"),CONCATENATE("R",'MAPA DE RIESGOS'!$H436,"C",'MAPA DE RIESGOS'!$AF436),"")</f>
        <v/>
      </c>
      <c r="BE93" s="370" t="str">
        <f>IF(AND('MAPA DE RIESGOS'!$AP437="Media",'MAPA DE RIESGOS'!$AR437="Moderado"),CONCATENATE("R",'MAPA DE RIESGOS'!$H437,"C",'MAPA DE RIESGOS'!$AF437),"")</f>
        <v/>
      </c>
      <c r="BF93" s="370" t="str">
        <f>IF(AND('MAPA DE RIESGOS'!$AP438="Media",'MAPA DE RIESGOS'!$AR438="Moderado"),CONCATENATE("R",'MAPA DE RIESGOS'!$H438,"C",'MAPA DE RIESGOS'!$AF438),"")</f>
        <v/>
      </c>
      <c r="BG93" s="370" t="str">
        <f>IF(AND('MAPA DE RIESGOS'!$AP439="Media",'MAPA DE RIESGOS'!$AR439="Moderado"),CONCATENATE("R",'MAPA DE RIESGOS'!$H439,"C",'MAPA DE RIESGOS'!$AF439),"")</f>
        <v/>
      </c>
      <c r="BH93" s="370" t="str">
        <f>IF(AND('MAPA DE RIESGOS'!$AP440="Media",'MAPA DE RIESGOS'!$AR440="Moderado"),CONCATENATE("R",'MAPA DE RIESGOS'!$H440,"C",'MAPA DE RIESGOS'!$AF440),"")</f>
        <v/>
      </c>
      <c r="BI93" s="370" t="str">
        <f>IF(AND('MAPA DE RIESGOS'!$AP441="Media",'MAPA DE RIESGOS'!$AR441="Moderado"),CONCATENATE("R",'MAPA DE RIESGOS'!$H441,"C",'MAPA DE RIESGOS'!$AF441),"")</f>
        <v/>
      </c>
      <c r="BJ93" s="370" t="str">
        <f>IF(AND('MAPA DE RIESGOS'!$AP442="Media",'MAPA DE RIESGOS'!$AR442="Moderado"),CONCATENATE("R",'MAPA DE RIESGOS'!$H442,"C",'MAPA DE RIESGOS'!$AF442),"")</f>
        <v/>
      </c>
      <c r="BK93" s="371" t="str">
        <f>IF(AND('MAPA DE RIESGOS'!$AP443="Media",'MAPA DE RIESGOS'!$AR443="Moderado"),CONCATENATE("R",'MAPA DE RIESGOS'!$H443,"C",'MAPA DE RIESGOS'!$AF443),"")</f>
        <v/>
      </c>
      <c r="BL93" s="357" t="str">
        <f>IF(AND('MAPA DE RIESGOS'!$AP426="Media",'MAPA DE RIESGOS'!$AR426="Mayor"),CONCATENATE("R",'MAPA DE RIESGOS'!$H426,"C",'MAPA DE RIESGOS'!$AF426),"")</f>
        <v/>
      </c>
      <c r="BM93" s="357" t="str">
        <f>IF(AND('MAPA DE RIESGOS'!$AP427="Media",'MAPA DE RIESGOS'!$AR427="Mayor"),CONCATENATE("R",'MAPA DE RIESGOS'!$H427,"C",'MAPA DE RIESGOS'!$AF427),"")</f>
        <v/>
      </c>
      <c r="BN93" s="357" t="str">
        <f>IF(AND('MAPA DE RIESGOS'!$AP428="Media",'MAPA DE RIESGOS'!$AR428="Mayor"),CONCATENATE("R",'MAPA DE RIESGOS'!$H428,"C",'MAPA DE RIESGOS'!$AF428),"")</f>
        <v/>
      </c>
      <c r="BO93" s="357" t="str">
        <f>IF(AND('MAPA DE RIESGOS'!$AP429="Media",'MAPA DE RIESGOS'!$AR429="Mayor"),CONCATENATE("R",'MAPA DE RIESGOS'!$H429,"C",'MAPA DE RIESGOS'!$AF429),"")</f>
        <v/>
      </c>
      <c r="BP93" s="357" t="str">
        <f>IF(AND('MAPA DE RIESGOS'!$AP430="Media",'MAPA DE RIESGOS'!$AR430="Mayor"),CONCATENATE("R",'MAPA DE RIESGOS'!$H430,"C",'MAPA DE RIESGOS'!$AF430),"")</f>
        <v/>
      </c>
      <c r="BQ93" s="357" t="str">
        <f>IF(AND('MAPA DE RIESGOS'!$AP431="Media",'MAPA DE RIESGOS'!$AR431="Mayor"),CONCATENATE("R",'MAPA DE RIESGOS'!$H431,"C",'MAPA DE RIESGOS'!$AF431),"")</f>
        <v/>
      </c>
      <c r="BR93" s="357" t="str">
        <f>IF(AND('MAPA DE RIESGOS'!$AP432="Media",'MAPA DE RIESGOS'!$AR432="Mayor"),CONCATENATE("R",'MAPA DE RIESGOS'!$H432,"C",'MAPA DE RIESGOS'!$AF432),"")</f>
        <v/>
      </c>
      <c r="BS93" s="357" t="str">
        <f>IF(AND('MAPA DE RIESGOS'!$AP433="Media",'MAPA DE RIESGOS'!$AR433="Mayor"),CONCATENATE("R",'MAPA DE RIESGOS'!$H433,"C",'MAPA DE RIESGOS'!$AF433),"")</f>
        <v/>
      </c>
      <c r="BT93" s="357" t="str">
        <f>IF(AND('MAPA DE RIESGOS'!$AP434="Media",'MAPA DE RIESGOS'!$AR434="Mayor"),CONCATENATE("R",'MAPA DE RIESGOS'!$H434,"C",'MAPA DE RIESGOS'!$AF434),"")</f>
        <v/>
      </c>
      <c r="BU93" s="357" t="str">
        <f>IF(AND('MAPA DE RIESGOS'!$AP435="Media",'MAPA DE RIESGOS'!$AR435="Mayor"),CONCATENATE("R",'MAPA DE RIESGOS'!$H435,"C",'MAPA DE RIESGOS'!$AF435),"")</f>
        <v/>
      </c>
      <c r="BV93" s="357" t="str">
        <f>IF(AND('MAPA DE RIESGOS'!$AP436="Media",'MAPA DE RIESGOS'!$AR436="Mayor"),CONCATENATE("R",'MAPA DE RIESGOS'!$H436,"C",'MAPA DE RIESGOS'!$AF436),"")</f>
        <v/>
      </c>
      <c r="BW93" s="357" t="str">
        <f>IF(AND('MAPA DE RIESGOS'!$AP437="Media",'MAPA DE RIESGOS'!$AR437="Mayor"),CONCATENATE("R",'MAPA DE RIESGOS'!$H437,"C",'MAPA DE RIESGOS'!$AF437),"")</f>
        <v/>
      </c>
      <c r="BX93" s="357" t="str">
        <f>IF(AND('MAPA DE RIESGOS'!$AP438="Media",'MAPA DE RIESGOS'!$AR438="Mayor"),CONCATENATE("R",'MAPA DE RIESGOS'!$H438,"C",'MAPA DE RIESGOS'!$AF438),"")</f>
        <v/>
      </c>
      <c r="BY93" s="357" t="str">
        <f>IF(AND('MAPA DE RIESGOS'!$AP439="Media",'MAPA DE RIESGOS'!$AR439="Mayor"),CONCATENATE("R",'MAPA DE RIESGOS'!$H439,"C",'MAPA DE RIESGOS'!$AF439),"")</f>
        <v/>
      </c>
      <c r="BZ93" s="357" t="str">
        <f>IF(AND('MAPA DE RIESGOS'!$AP440="Media",'MAPA DE RIESGOS'!$AR440="Mayor"),CONCATENATE("R",'MAPA DE RIESGOS'!$H440,"C",'MAPA DE RIESGOS'!$AF440),"")</f>
        <v/>
      </c>
      <c r="CA93" s="357" t="str">
        <f>IF(AND('MAPA DE RIESGOS'!$AP441="Media",'MAPA DE RIESGOS'!$AR441="Mayor"),CONCATENATE("R",'MAPA DE RIESGOS'!$H441,"C",'MAPA DE RIESGOS'!$AF441),"")</f>
        <v/>
      </c>
      <c r="CB93" s="357" t="str">
        <f>IF(AND('MAPA DE RIESGOS'!$AP442="Media",'MAPA DE RIESGOS'!$AR442="Mayor"),CONCATENATE("R",'MAPA DE RIESGOS'!$H442,"C",'MAPA DE RIESGOS'!$AF442),"")</f>
        <v/>
      </c>
      <c r="CC93" s="358" t="str">
        <f>IF(AND('MAPA DE RIESGOS'!$AP443="Media",'MAPA DE RIESGOS'!$AR443="Mayor"),CONCATENATE("R",'MAPA DE RIESGOS'!$H443,"C",'MAPA DE RIESGOS'!$AF443),"")</f>
        <v/>
      </c>
      <c r="CD93" s="359" t="str">
        <f>IF(AND('MAPA DE RIESGOS'!$AP426="Media",'MAPA DE RIESGOS'!$AR426="Catastrófico"),CONCATENATE("R",'MAPA DE RIESGOS'!$H426,"C",'MAPA DE RIESGOS'!$AF426),"")</f>
        <v/>
      </c>
      <c r="CE93" s="359" t="str">
        <f>IF(AND('MAPA DE RIESGOS'!$AP427="Media",'MAPA DE RIESGOS'!$AR427="Catastrófico"),CONCATENATE("R",'MAPA DE RIESGOS'!$H427,"C",'MAPA DE RIESGOS'!$AF427),"")</f>
        <v/>
      </c>
      <c r="CF93" s="359" t="str">
        <f>IF(AND('MAPA DE RIESGOS'!$AP428="Media",'MAPA DE RIESGOS'!$AR428="Catastrófico"),CONCATENATE("R",'MAPA DE RIESGOS'!$H428,"C",'MAPA DE RIESGOS'!$AF428),"")</f>
        <v/>
      </c>
      <c r="CG93" s="359" t="str">
        <f>IF(AND('MAPA DE RIESGOS'!$AP429="Media",'MAPA DE RIESGOS'!$AR429="Catastrófico"),CONCATENATE("R",'MAPA DE RIESGOS'!$H429,"C",'MAPA DE RIESGOS'!$AF429),"")</f>
        <v/>
      </c>
      <c r="CH93" s="359" t="str">
        <f>IF(AND('MAPA DE RIESGOS'!$AP430="Media",'MAPA DE RIESGOS'!$AR430="Catastrófico"),CONCATENATE("R",'MAPA DE RIESGOS'!$H430,"C",'MAPA DE RIESGOS'!$AF430),"")</f>
        <v/>
      </c>
      <c r="CI93" s="359" t="str">
        <f>IF(AND('MAPA DE RIESGOS'!$AP431="Media",'MAPA DE RIESGOS'!$AR431="Catastrófico"),CONCATENATE("R",'MAPA DE RIESGOS'!$H431,"C",'MAPA DE RIESGOS'!$AF431),"")</f>
        <v/>
      </c>
      <c r="CJ93" s="359" t="str">
        <f>IF(AND('MAPA DE RIESGOS'!$AP432="Media",'MAPA DE RIESGOS'!$AR432="Catastrófico"),CONCATENATE("R",'MAPA DE RIESGOS'!$H432,"C",'MAPA DE RIESGOS'!$AF432),"")</f>
        <v/>
      </c>
      <c r="CK93" s="359" t="str">
        <f>IF(AND('MAPA DE RIESGOS'!$AP433="Media",'MAPA DE RIESGOS'!$AR433="Catastrófico"),CONCATENATE("R",'MAPA DE RIESGOS'!$H433,"C",'MAPA DE RIESGOS'!$AF433),"")</f>
        <v/>
      </c>
      <c r="CL93" s="359" t="str">
        <f>IF(AND('MAPA DE RIESGOS'!$AP434="Media",'MAPA DE RIESGOS'!$AR434="Catastrófico"),CONCATENATE("R",'MAPA DE RIESGOS'!$H434,"C",'MAPA DE RIESGOS'!$AF434),"")</f>
        <v/>
      </c>
      <c r="CM93" s="359" t="str">
        <f>IF(AND('MAPA DE RIESGOS'!$AP435="Media",'MAPA DE RIESGOS'!$AR435="Catastrófico"),CONCATENATE("R",'MAPA DE RIESGOS'!$H435,"C",'MAPA DE RIESGOS'!$AF435),"")</f>
        <v/>
      </c>
      <c r="CN93" s="359" t="str">
        <f>IF(AND('MAPA DE RIESGOS'!$AP436="Media",'MAPA DE RIESGOS'!$AR436="Catastrófico"),CONCATENATE("R",'MAPA DE RIESGOS'!$H436,"C",'MAPA DE RIESGOS'!$AF436),"")</f>
        <v/>
      </c>
      <c r="CO93" s="359" t="str">
        <f>IF(AND('MAPA DE RIESGOS'!$AP437="Media",'MAPA DE RIESGOS'!$AR437="Catastrófico"),CONCATENATE("R",'MAPA DE RIESGOS'!$H437,"C",'MAPA DE RIESGOS'!$AF437),"")</f>
        <v/>
      </c>
      <c r="CP93" s="359" t="str">
        <f>IF(AND('MAPA DE RIESGOS'!$AP438="Media",'MAPA DE RIESGOS'!$AR438="Catastrófico"),CONCATENATE("R",'MAPA DE RIESGOS'!$H438,"C",'MAPA DE RIESGOS'!$AF438),"")</f>
        <v/>
      </c>
      <c r="CQ93" s="359" t="str">
        <f>IF(AND('MAPA DE RIESGOS'!$AP439="Media",'MAPA DE RIESGOS'!$AR439="Catastrófico"),CONCATENATE("R",'MAPA DE RIESGOS'!$H439,"C",'MAPA DE RIESGOS'!$AF439),"")</f>
        <v/>
      </c>
      <c r="CR93" s="359" t="str">
        <f>IF(AND('MAPA DE RIESGOS'!$AP440="Media",'MAPA DE RIESGOS'!$AR440="Catastrófico"),CONCATENATE("R",'MAPA DE RIESGOS'!$H440,"C",'MAPA DE RIESGOS'!$AF440),"")</f>
        <v/>
      </c>
      <c r="CS93" s="359" t="str">
        <f>IF(AND('MAPA DE RIESGOS'!$AP441="Media",'MAPA DE RIESGOS'!$AR441="Catastrófico"),CONCATENATE("R",'MAPA DE RIESGOS'!$H441,"C",'MAPA DE RIESGOS'!$AF441),"")</f>
        <v/>
      </c>
      <c r="CT93" s="359" t="str">
        <f>IF(AND('MAPA DE RIESGOS'!$AP442="Media",'MAPA DE RIESGOS'!$AR442="Catastrófico"),CONCATENATE("R",'MAPA DE RIESGOS'!$H442,"C",'MAPA DE RIESGOS'!$AF442),"")</f>
        <v/>
      </c>
      <c r="CU93" s="360" t="str">
        <f>IF(AND('MAPA DE RIESGOS'!$AP443="Media",'MAPA DE RIESGOS'!$AR443="Catastrófico"),CONCATENATE("R",'MAPA DE RIESGOS'!$H443,"C",'MAPA DE RIESGOS'!$AF443),"")</f>
        <v/>
      </c>
      <c r="CV93" s="67"/>
      <c r="CW93" s="756"/>
      <c r="CX93" s="757"/>
      <c r="CY93" s="757"/>
      <c r="CZ93" s="757"/>
      <c r="DA93" s="757"/>
      <c r="DB93" s="758"/>
    </row>
    <row r="94" spans="2:106" ht="32.5" customHeight="1">
      <c r="B94" s="770"/>
      <c r="C94" s="770"/>
      <c r="D94" s="771"/>
      <c r="E94" s="741"/>
      <c r="F94" s="742"/>
      <c r="G94" s="742"/>
      <c r="H94" s="742"/>
      <c r="I94" s="743"/>
      <c r="J94" s="369" t="str">
        <f>IF(AND('MAPA DE RIESGOS'!$AP444="Media",'MAPA DE RIESGOS'!$AR444="Leve"),CONCATENATE("R",'MAPA DE RIESGOS'!$H444,"C",'MAPA DE RIESGOS'!$AF444),"")</f>
        <v/>
      </c>
      <c r="K94" s="370" t="str">
        <f>IF(AND('MAPA DE RIESGOS'!$AP445="Media",'MAPA DE RIESGOS'!$AR445="Leve"),CONCATENATE("R",'MAPA DE RIESGOS'!$H445,"C",'MAPA DE RIESGOS'!$AF445),"")</f>
        <v/>
      </c>
      <c r="L94" s="370" t="str">
        <f>IF(AND('MAPA DE RIESGOS'!$AP446="Media",'MAPA DE RIESGOS'!$AR446="Leve"),CONCATENATE("R",'MAPA DE RIESGOS'!$H446,"C",'MAPA DE RIESGOS'!$AF446),"")</f>
        <v/>
      </c>
      <c r="M94" s="370" t="str">
        <f>IF(AND('MAPA DE RIESGOS'!$AP447="Media",'MAPA DE RIESGOS'!$AR447="Leve"),CONCATENATE("R",'MAPA DE RIESGOS'!$H447,"C",'MAPA DE RIESGOS'!$AF447),"")</f>
        <v/>
      </c>
      <c r="N94" s="370" t="str">
        <f>IF(AND('MAPA DE RIESGOS'!$AP448="Media",'MAPA DE RIESGOS'!$AR448="Leve"),CONCATENATE("R",'MAPA DE RIESGOS'!$H448,"C",'MAPA DE RIESGOS'!$AF448),"")</f>
        <v/>
      </c>
      <c r="O94" s="370" t="str">
        <f>IF(AND('MAPA DE RIESGOS'!$AP449="Media",'MAPA DE RIESGOS'!$AR449="Leve"),CONCATENATE("R",'MAPA DE RIESGOS'!$H449,"C",'MAPA DE RIESGOS'!$AF449),"")</f>
        <v/>
      </c>
      <c r="P94" s="370" t="str">
        <f>IF(AND('MAPA DE RIESGOS'!$AP450="Media",'MAPA DE RIESGOS'!$AR450="Leve"),CONCATENATE("R",'MAPA DE RIESGOS'!$H450,"C",'MAPA DE RIESGOS'!$AF450),"")</f>
        <v/>
      </c>
      <c r="Q94" s="370" t="str">
        <f>IF(AND('MAPA DE RIESGOS'!$AP451="Media",'MAPA DE RIESGOS'!$AR451="Leve"),CONCATENATE("R",'MAPA DE RIESGOS'!$H451,"C",'MAPA DE RIESGOS'!$AF451),"")</f>
        <v/>
      </c>
      <c r="R94" s="370" t="str">
        <f>IF(AND('MAPA DE RIESGOS'!$AP452="Media",'MAPA DE RIESGOS'!$AR452="Leve"),CONCATENATE("R",'MAPA DE RIESGOS'!$H452,"C",'MAPA DE RIESGOS'!$AF452),"")</f>
        <v/>
      </c>
      <c r="S94" s="370" t="str">
        <f>IF(AND('MAPA DE RIESGOS'!$AP453="Media",'MAPA DE RIESGOS'!$AR453="Leve"),CONCATENATE("R",'MAPA DE RIESGOS'!$H453,"C",'MAPA DE RIESGOS'!$AF453),"")</f>
        <v/>
      </c>
      <c r="T94" s="370" t="str">
        <f>IF(AND('MAPA DE RIESGOS'!$AP454="Media",'MAPA DE RIESGOS'!$AR454="Leve"),CONCATENATE("R",'MAPA DE RIESGOS'!$H454,"C",'MAPA DE RIESGOS'!$AF454),"")</f>
        <v/>
      </c>
      <c r="U94" s="370" t="str">
        <f>IF(AND('MAPA DE RIESGOS'!$AP455="Media",'MAPA DE RIESGOS'!$AR455="Leve"),CONCATENATE("R",'MAPA DE RIESGOS'!$H455,"C",'MAPA DE RIESGOS'!$AF455),"")</f>
        <v/>
      </c>
      <c r="V94" s="370" t="str">
        <f>IF(AND('MAPA DE RIESGOS'!$AP456="Media",'MAPA DE RIESGOS'!$AR456="Leve"),CONCATENATE("R",'MAPA DE RIESGOS'!$H456,"C",'MAPA DE RIESGOS'!$AF456),"")</f>
        <v/>
      </c>
      <c r="W94" s="370" t="str">
        <f>IF(AND('MAPA DE RIESGOS'!$AP457="Media",'MAPA DE RIESGOS'!$AR457="Leve"),CONCATENATE("R",'MAPA DE RIESGOS'!$H457,"C",'MAPA DE RIESGOS'!$AF457),"")</f>
        <v/>
      </c>
      <c r="X94" s="370" t="str">
        <f>IF(AND('MAPA DE RIESGOS'!$AP458="Media",'MAPA DE RIESGOS'!$AR458="Leve"),CONCATENATE("R",'MAPA DE RIESGOS'!$H458,"C",'MAPA DE RIESGOS'!$AF458),"")</f>
        <v/>
      </c>
      <c r="Y94" s="370" t="str">
        <f>IF(AND('MAPA DE RIESGOS'!$AP459="Media",'MAPA DE RIESGOS'!$AR459="Leve"),CONCATENATE("R",'MAPA DE RIESGOS'!$H459,"C",'MAPA DE RIESGOS'!$AF459),"")</f>
        <v/>
      </c>
      <c r="Z94" s="370" t="str">
        <f>IF(AND('MAPA DE RIESGOS'!$AP460="Media",'MAPA DE RIESGOS'!$AR460="Leve"),CONCATENATE("R",'MAPA DE RIESGOS'!$H460,"C",'MAPA DE RIESGOS'!$AF460),"")</f>
        <v/>
      </c>
      <c r="AA94" s="370" t="str">
        <f>IF(AND('MAPA DE RIESGOS'!$AP461="Media",'MAPA DE RIESGOS'!$AR461="Leve"),CONCATENATE("R",'MAPA DE RIESGOS'!$H461,"C",'MAPA DE RIESGOS'!$AF461),"")</f>
        <v/>
      </c>
      <c r="AB94" s="369" t="str">
        <f>IF(AND('MAPA DE RIESGOS'!$AP444="Media",'MAPA DE RIESGOS'!$AR444="Menor"),CONCATENATE("R",'MAPA DE RIESGOS'!$H444,"C",'MAPA DE RIESGOS'!$AF444),"")</f>
        <v/>
      </c>
      <c r="AC94" s="370" t="str">
        <f>IF(AND('MAPA DE RIESGOS'!$AP445="Media",'MAPA DE RIESGOS'!$AR445="Menor"),CONCATENATE("R",'MAPA DE RIESGOS'!$H445,"C",'MAPA DE RIESGOS'!$AF445),"")</f>
        <v/>
      </c>
      <c r="AD94" s="370" t="str">
        <f>IF(AND('MAPA DE RIESGOS'!$AP446="Media",'MAPA DE RIESGOS'!$AR446="Menor"),CONCATENATE("R",'MAPA DE RIESGOS'!$H446,"C",'MAPA DE RIESGOS'!$AF446),"")</f>
        <v/>
      </c>
      <c r="AE94" s="370" t="str">
        <f>IF(AND('MAPA DE RIESGOS'!$AP447="Media",'MAPA DE RIESGOS'!$AR447="Menor"),CONCATENATE("R",'MAPA DE RIESGOS'!$H447,"C",'MAPA DE RIESGOS'!$AF447),"")</f>
        <v/>
      </c>
      <c r="AF94" s="370" t="str">
        <f>IF(AND('MAPA DE RIESGOS'!$AP448="Media",'MAPA DE RIESGOS'!$AR448="Menor"),CONCATENATE("R",'MAPA DE RIESGOS'!$H448,"C",'MAPA DE RIESGOS'!$AF448),"")</f>
        <v/>
      </c>
      <c r="AG94" s="370" t="str">
        <f>IF(AND('MAPA DE RIESGOS'!$AP449="Media",'MAPA DE RIESGOS'!$AR449="Menor"),CONCATENATE("R",'MAPA DE RIESGOS'!$H449,"C",'MAPA DE RIESGOS'!$AF449),"")</f>
        <v/>
      </c>
      <c r="AH94" s="370" t="str">
        <f>IF(AND('MAPA DE RIESGOS'!$AP450="Media",'MAPA DE RIESGOS'!$AR450="Menor"),CONCATENATE("R",'MAPA DE RIESGOS'!$H450,"C",'MAPA DE RIESGOS'!$AF450),"")</f>
        <v/>
      </c>
      <c r="AI94" s="370" t="str">
        <f>IF(AND('MAPA DE RIESGOS'!$AP451="Media",'MAPA DE RIESGOS'!$AR451="Menor"),CONCATENATE("R",'MAPA DE RIESGOS'!$H451,"C",'MAPA DE RIESGOS'!$AF451),"")</f>
        <v/>
      </c>
      <c r="AJ94" s="370" t="str">
        <f>IF(AND('MAPA DE RIESGOS'!$AP452="Media",'MAPA DE RIESGOS'!$AR452="Menor"),CONCATENATE("R",'MAPA DE RIESGOS'!$H452,"C",'MAPA DE RIESGOS'!$AF452),"")</f>
        <v/>
      </c>
      <c r="AK94" s="370" t="str">
        <f>IF(AND('MAPA DE RIESGOS'!$AP453="Media",'MAPA DE RIESGOS'!$AR453="Menor"),CONCATENATE("R",'MAPA DE RIESGOS'!$H453,"C",'MAPA DE RIESGOS'!$AF453),"")</f>
        <v/>
      </c>
      <c r="AL94" s="370" t="str">
        <f>IF(AND('MAPA DE RIESGOS'!$AP454="Media",'MAPA DE RIESGOS'!$AR454="Menor"),CONCATENATE("R",'MAPA DE RIESGOS'!$H454,"C",'MAPA DE RIESGOS'!$AF454),"")</f>
        <v/>
      </c>
      <c r="AM94" s="370" t="str">
        <f>IF(AND('MAPA DE RIESGOS'!$AP455="Media",'MAPA DE RIESGOS'!$AR455="Menor"),CONCATENATE("R",'MAPA DE RIESGOS'!$H455,"C",'MAPA DE RIESGOS'!$AF455),"")</f>
        <v/>
      </c>
      <c r="AN94" s="370" t="str">
        <f>IF(AND('MAPA DE RIESGOS'!$AP456="Media",'MAPA DE RIESGOS'!$AR456="Menor"),CONCATENATE("R",'MAPA DE RIESGOS'!$H456,"C",'MAPA DE RIESGOS'!$AF456),"")</f>
        <v/>
      </c>
      <c r="AO94" s="370" t="str">
        <f>IF(AND('MAPA DE RIESGOS'!$AP457="Media",'MAPA DE RIESGOS'!$AR457="Menor"),CONCATENATE("R",'MAPA DE RIESGOS'!$H457,"C",'MAPA DE RIESGOS'!$AF457),"")</f>
        <v/>
      </c>
      <c r="AP94" s="370" t="str">
        <f>IF(AND('MAPA DE RIESGOS'!$AP458="Media",'MAPA DE RIESGOS'!$AR458="Menor"),CONCATENATE("R",'MAPA DE RIESGOS'!$H458,"C",'MAPA DE RIESGOS'!$AF458),"")</f>
        <v/>
      </c>
      <c r="AQ94" s="370" t="str">
        <f>IF(AND('MAPA DE RIESGOS'!$AP459="Media",'MAPA DE RIESGOS'!$AR459="Menor"),CONCATENATE("R",'MAPA DE RIESGOS'!$H459,"C",'MAPA DE RIESGOS'!$AF459),"")</f>
        <v/>
      </c>
      <c r="AR94" s="370" t="str">
        <f>IF(AND('MAPA DE RIESGOS'!$AP460="Media",'MAPA DE RIESGOS'!$AR460="Menor"),CONCATENATE("R",'MAPA DE RIESGOS'!$H460,"C",'MAPA DE RIESGOS'!$AF460),"")</f>
        <v/>
      </c>
      <c r="AS94" s="370" t="str">
        <f>IF(AND('MAPA DE RIESGOS'!$AP461="Media",'MAPA DE RIESGOS'!$AR461="Menor"),CONCATENATE("R",'MAPA DE RIESGOS'!$H461,"C",'MAPA DE RIESGOS'!$AF461),"")</f>
        <v/>
      </c>
      <c r="AT94" s="369" t="str">
        <f>IF(AND('MAPA DE RIESGOS'!$AP444="Media",'MAPA DE RIESGOS'!$AR444="Moderado"),CONCATENATE("R",'MAPA DE RIESGOS'!$H444,"C",'MAPA DE RIESGOS'!$AF444),"")</f>
        <v/>
      </c>
      <c r="AU94" s="370" t="str">
        <f>IF(AND('MAPA DE RIESGOS'!$AP445="Media",'MAPA DE RIESGOS'!$AR445="Moderado"),CONCATENATE("R",'MAPA DE RIESGOS'!$H445,"C",'MAPA DE RIESGOS'!$AF445),"")</f>
        <v/>
      </c>
      <c r="AV94" s="370" t="str">
        <f>IF(AND('MAPA DE RIESGOS'!$AP446="Media",'MAPA DE RIESGOS'!$AR446="Moderado"),CONCATENATE("R",'MAPA DE RIESGOS'!$H446,"C",'MAPA DE RIESGOS'!$AF446),"")</f>
        <v/>
      </c>
      <c r="AW94" s="370" t="str">
        <f>IF(AND('MAPA DE RIESGOS'!$AP447="Media",'MAPA DE RIESGOS'!$AR447="Moderado"),CONCATENATE("R",'MAPA DE RIESGOS'!$H447,"C",'MAPA DE RIESGOS'!$AF447),"")</f>
        <v/>
      </c>
      <c r="AX94" s="370" t="str">
        <f>IF(AND('MAPA DE RIESGOS'!$AP448="Media",'MAPA DE RIESGOS'!$AR448="Moderado"),CONCATENATE("R",'MAPA DE RIESGOS'!$H448,"C",'MAPA DE RIESGOS'!$AF448),"")</f>
        <v/>
      </c>
      <c r="AY94" s="370" t="str">
        <f>IF(AND('MAPA DE RIESGOS'!$AP449="Media",'MAPA DE RIESGOS'!$AR449="Moderado"),CONCATENATE("R",'MAPA DE RIESGOS'!$H449,"C",'MAPA DE RIESGOS'!$AF449),"")</f>
        <v/>
      </c>
      <c r="AZ94" s="370" t="str">
        <f>IF(AND('MAPA DE RIESGOS'!$AP450="Media",'MAPA DE RIESGOS'!$AR450="Moderado"),CONCATENATE("R",'MAPA DE RIESGOS'!$H450,"C",'MAPA DE RIESGOS'!$AF450),"")</f>
        <v/>
      </c>
      <c r="BA94" s="370" t="str">
        <f>IF(AND('MAPA DE RIESGOS'!$AP451="Media",'MAPA DE RIESGOS'!$AR451="Moderado"),CONCATENATE("R",'MAPA DE RIESGOS'!$H451,"C",'MAPA DE RIESGOS'!$AF451),"")</f>
        <v/>
      </c>
      <c r="BB94" s="370" t="str">
        <f>IF(AND('MAPA DE RIESGOS'!$AP452="Media",'MAPA DE RIESGOS'!$AR452="Moderado"),CONCATENATE("R",'MAPA DE RIESGOS'!$H452,"C",'MAPA DE RIESGOS'!$AF452),"")</f>
        <v/>
      </c>
      <c r="BC94" s="370" t="str">
        <f>IF(AND('MAPA DE RIESGOS'!$AP453="Media",'MAPA DE RIESGOS'!$AR453="Moderado"),CONCATENATE("R",'MAPA DE RIESGOS'!$H453,"C",'MAPA DE RIESGOS'!$AF453),"")</f>
        <v/>
      </c>
      <c r="BD94" s="370" t="str">
        <f>IF(AND('MAPA DE RIESGOS'!$AP454="Media",'MAPA DE RIESGOS'!$AR454="Moderado"),CONCATENATE("R",'MAPA DE RIESGOS'!$H454,"C",'MAPA DE RIESGOS'!$AF454),"")</f>
        <v/>
      </c>
      <c r="BE94" s="370" t="str">
        <f>IF(AND('MAPA DE RIESGOS'!$AP455="Media",'MAPA DE RIESGOS'!$AR455="Moderado"),CONCATENATE("R",'MAPA DE RIESGOS'!$H455,"C",'MAPA DE RIESGOS'!$AF455),"")</f>
        <v/>
      </c>
      <c r="BF94" s="370" t="str">
        <f>IF(AND('MAPA DE RIESGOS'!$AP456="Media",'MAPA DE RIESGOS'!$AR456="Moderado"),CONCATENATE("R",'MAPA DE RIESGOS'!$H456,"C",'MAPA DE RIESGOS'!$AF456),"")</f>
        <v/>
      </c>
      <c r="BG94" s="370" t="str">
        <f>IF(AND('MAPA DE RIESGOS'!$AP457="Media",'MAPA DE RIESGOS'!$AR457="Moderado"),CONCATENATE("R",'MAPA DE RIESGOS'!$H457,"C",'MAPA DE RIESGOS'!$AF457),"")</f>
        <v/>
      </c>
      <c r="BH94" s="370" t="str">
        <f>IF(AND('MAPA DE RIESGOS'!$AP458="Media",'MAPA DE RIESGOS'!$AR458="Moderado"),CONCATENATE("R",'MAPA DE RIESGOS'!$H458,"C",'MAPA DE RIESGOS'!$AF458),"")</f>
        <v/>
      </c>
      <c r="BI94" s="370" t="str">
        <f>IF(AND('MAPA DE RIESGOS'!$AP459="Media",'MAPA DE RIESGOS'!$AR459="Moderado"),CONCATENATE("R",'MAPA DE RIESGOS'!$H459,"C",'MAPA DE RIESGOS'!$AF459),"")</f>
        <v/>
      </c>
      <c r="BJ94" s="370" t="str">
        <f>IF(AND('MAPA DE RIESGOS'!$AP460="Media",'MAPA DE RIESGOS'!$AR460="Moderado"),CONCATENATE("R",'MAPA DE RIESGOS'!$H460,"C",'MAPA DE RIESGOS'!$AF460),"")</f>
        <v/>
      </c>
      <c r="BK94" s="371" t="str">
        <f>IF(AND('MAPA DE RIESGOS'!$AP461="Media",'MAPA DE RIESGOS'!$AR461="Moderado"),CONCATENATE("R",'MAPA DE RIESGOS'!$H461,"C",'MAPA DE RIESGOS'!$AF461),"")</f>
        <v/>
      </c>
      <c r="BL94" s="357" t="str">
        <f>IF(AND('MAPA DE RIESGOS'!$AP444="Media",'MAPA DE RIESGOS'!$AR444="Mayor"),CONCATENATE("R",'MAPA DE RIESGOS'!$H444,"C",'MAPA DE RIESGOS'!$AF444),"")</f>
        <v/>
      </c>
      <c r="BM94" s="357" t="str">
        <f>IF(AND('MAPA DE RIESGOS'!$AP445="Media",'MAPA DE RIESGOS'!$AR445="Mayor"),CONCATENATE("R",'MAPA DE RIESGOS'!$H445,"C",'MAPA DE RIESGOS'!$AF445),"")</f>
        <v/>
      </c>
      <c r="BN94" s="357" t="str">
        <f>IF(AND('MAPA DE RIESGOS'!$AP446="Media",'MAPA DE RIESGOS'!$AR446="Mayor"),CONCATENATE("R",'MAPA DE RIESGOS'!$H446,"C",'MAPA DE RIESGOS'!$AF446),"")</f>
        <v/>
      </c>
      <c r="BO94" s="357" t="str">
        <f>IF(AND('MAPA DE RIESGOS'!$AP447="Media",'MAPA DE RIESGOS'!$AR447="Mayor"),CONCATENATE("R",'MAPA DE RIESGOS'!$H447,"C",'MAPA DE RIESGOS'!$AF447),"")</f>
        <v/>
      </c>
      <c r="BP94" s="357" t="str">
        <f>IF(AND('MAPA DE RIESGOS'!$AP448="Media",'MAPA DE RIESGOS'!$AR448="Mayor"),CONCATENATE("R",'MAPA DE RIESGOS'!$H448,"C",'MAPA DE RIESGOS'!$AF448),"")</f>
        <v/>
      </c>
      <c r="BQ94" s="357" t="str">
        <f>IF(AND('MAPA DE RIESGOS'!$AP449="Media",'MAPA DE RIESGOS'!$AR449="Mayor"),CONCATENATE("R",'MAPA DE RIESGOS'!$H449,"C",'MAPA DE RIESGOS'!$AF449),"")</f>
        <v/>
      </c>
      <c r="BR94" s="357" t="str">
        <f>IF(AND('MAPA DE RIESGOS'!$AP450="Media",'MAPA DE RIESGOS'!$AR450="Mayor"),CONCATENATE("R",'MAPA DE RIESGOS'!$H450,"C",'MAPA DE RIESGOS'!$AF450),"")</f>
        <v/>
      </c>
      <c r="BS94" s="357" t="str">
        <f>IF(AND('MAPA DE RIESGOS'!$AP451="Media",'MAPA DE RIESGOS'!$AR451="Mayor"),CONCATENATE("R",'MAPA DE RIESGOS'!$H451,"C",'MAPA DE RIESGOS'!$AF451),"")</f>
        <v/>
      </c>
      <c r="BT94" s="357" t="str">
        <f>IF(AND('MAPA DE RIESGOS'!$AP452="Media",'MAPA DE RIESGOS'!$AR452="Mayor"),CONCATENATE("R",'MAPA DE RIESGOS'!$H452,"C",'MAPA DE RIESGOS'!$AF452),"")</f>
        <v/>
      </c>
      <c r="BU94" s="357" t="str">
        <f>IF(AND('MAPA DE RIESGOS'!$AP453="Media",'MAPA DE RIESGOS'!$AR453="Mayor"),CONCATENATE("R",'MAPA DE RIESGOS'!$H453,"C",'MAPA DE RIESGOS'!$AF453),"")</f>
        <v/>
      </c>
      <c r="BV94" s="357" t="str">
        <f>IF(AND('MAPA DE RIESGOS'!$AP454="Media",'MAPA DE RIESGOS'!$AR454="Mayor"),CONCATENATE("R",'MAPA DE RIESGOS'!$H454,"C",'MAPA DE RIESGOS'!$AF454),"")</f>
        <v/>
      </c>
      <c r="BW94" s="357" t="str">
        <f>IF(AND('MAPA DE RIESGOS'!$AP455="Media",'MAPA DE RIESGOS'!$AR455="Mayor"),CONCATENATE("R",'MAPA DE RIESGOS'!$H455,"C",'MAPA DE RIESGOS'!$AF455),"")</f>
        <v/>
      </c>
      <c r="BX94" s="357" t="str">
        <f>IF(AND('MAPA DE RIESGOS'!$AP456="Media",'MAPA DE RIESGOS'!$AR456="Mayor"),CONCATENATE("R",'MAPA DE RIESGOS'!$H456,"C",'MAPA DE RIESGOS'!$AF456),"")</f>
        <v/>
      </c>
      <c r="BY94" s="357" t="str">
        <f>IF(AND('MAPA DE RIESGOS'!$AP457="Media",'MAPA DE RIESGOS'!$AR457="Mayor"),CONCATENATE("R",'MAPA DE RIESGOS'!$H457,"C",'MAPA DE RIESGOS'!$AF457),"")</f>
        <v/>
      </c>
      <c r="BZ94" s="357" t="str">
        <f>IF(AND('MAPA DE RIESGOS'!$AP458="Media",'MAPA DE RIESGOS'!$AR458="Mayor"),CONCATENATE("R",'MAPA DE RIESGOS'!$H458,"C",'MAPA DE RIESGOS'!$AF458),"")</f>
        <v/>
      </c>
      <c r="CA94" s="357" t="str">
        <f>IF(AND('MAPA DE RIESGOS'!$AP459="Media",'MAPA DE RIESGOS'!$AR459="Mayor"),CONCATENATE("R",'MAPA DE RIESGOS'!$H459,"C",'MAPA DE RIESGOS'!$AF459),"")</f>
        <v/>
      </c>
      <c r="CB94" s="357" t="str">
        <f>IF(AND('MAPA DE RIESGOS'!$AP460="Media",'MAPA DE RIESGOS'!$AR460="Mayor"),CONCATENATE("R",'MAPA DE RIESGOS'!$H460,"C",'MAPA DE RIESGOS'!$AF460),"")</f>
        <v/>
      </c>
      <c r="CC94" s="358" t="str">
        <f>IF(AND('MAPA DE RIESGOS'!$AP461="Media",'MAPA DE RIESGOS'!$AR461="Mayor"),CONCATENATE("R",'MAPA DE RIESGOS'!$H461,"C",'MAPA DE RIESGOS'!$AF461),"")</f>
        <v/>
      </c>
      <c r="CD94" s="359" t="str">
        <f>IF(AND('MAPA DE RIESGOS'!$AP444="Media",'MAPA DE RIESGOS'!$AR444="Catastrófico"),CONCATENATE("R",'MAPA DE RIESGOS'!$H444,"C",'MAPA DE RIESGOS'!$AF444),"")</f>
        <v/>
      </c>
      <c r="CE94" s="359" t="str">
        <f>IF(AND('MAPA DE RIESGOS'!$AP445="Media",'MAPA DE RIESGOS'!$AR445="Catastrófico"),CONCATENATE("R",'MAPA DE RIESGOS'!$H445,"C",'MAPA DE RIESGOS'!$AF445),"")</f>
        <v/>
      </c>
      <c r="CF94" s="359" t="str">
        <f>IF(AND('MAPA DE RIESGOS'!$AP446="Media",'MAPA DE RIESGOS'!$AR446="Catastrófico"),CONCATENATE("R",'MAPA DE RIESGOS'!$H446,"C",'MAPA DE RIESGOS'!$AF446),"")</f>
        <v/>
      </c>
      <c r="CG94" s="359" t="str">
        <f>IF(AND('MAPA DE RIESGOS'!$AP447="Media",'MAPA DE RIESGOS'!$AR447="Catastrófico"),CONCATENATE("R",'MAPA DE RIESGOS'!$H447,"C",'MAPA DE RIESGOS'!$AF447),"")</f>
        <v/>
      </c>
      <c r="CH94" s="359" t="str">
        <f>IF(AND('MAPA DE RIESGOS'!$AP448="Media",'MAPA DE RIESGOS'!$AR448="Catastrófico"),CONCATENATE("R",'MAPA DE RIESGOS'!$H448,"C",'MAPA DE RIESGOS'!$AF448),"")</f>
        <v/>
      </c>
      <c r="CI94" s="359" t="str">
        <f>IF(AND('MAPA DE RIESGOS'!$AP449="Media",'MAPA DE RIESGOS'!$AR449="Catastrófico"),CONCATENATE("R",'MAPA DE RIESGOS'!$H449,"C",'MAPA DE RIESGOS'!$AF449),"")</f>
        <v/>
      </c>
      <c r="CJ94" s="359" t="str">
        <f>IF(AND('MAPA DE RIESGOS'!$AP450="Media",'MAPA DE RIESGOS'!$AR450="Catastrófico"),CONCATENATE("R",'MAPA DE RIESGOS'!$H450,"C",'MAPA DE RIESGOS'!$AF450),"")</f>
        <v/>
      </c>
      <c r="CK94" s="359" t="str">
        <f>IF(AND('MAPA DE RIESGOS'!$AP451="Media",'MAPA DE RIESGOS'!$AR451="Catastrófico"),CONCATENATE("R",'MAPA DE RIESGOS'!$H451,"C",'MAPA DE RIESGOS'!$AF451),"")</f>
        <v/>
      </c>
      <c r="CL94" s="359" t="str">
        <f>IF(AND('MAPA DE RIESGOS'!$AP452="Media",'MAPA DE RIESGOS'!$AR452="Catastrófico"),CONCATENATE("R",'MAPA DE RIESGOS'!$H452,"C",'MAPA DE RIESGOS'!$AF452),"")</f>
        <v/>
      </c>
      <c r="CM94" s="359" t="str">
        <f>IF(AND('MAPA DE RIESGOS'!$AP453="Media",'MAPA DE RIESGOS'!$AR453="Catastrófico"),CONCATENATE("R",'MAPA DE RIESGOS'!$H453,"C",'MAPA DE RIESGOS'!$AF453),"")</f>
        <v/>
      </c>
      <c r="CN94" s="359" t="str">
        <f>IF(AND('MAPA DE RIESGOS'!$AP454="Media",'MAPA DE RIESGOS'!$AR454="Catastrófico"),CONCATENATE("R",'MAPA DE RIESGOS'!$H454,"C",'MAPA DE RIESGOS'!$AF454),"")</f>
        <v/>
      </c>
      <c r="CO94" s="359" t="str">
        <f>IF(AND('MAPA DE RIESGOS'!$AP455="Media",'MAPA DE RIESGOS'!$AR455="Catastrófico"),CONCATENATE("R",'MAPA DE RIESGOS'!$H455,"C",'MAPA DE RIESGOS'!$AF455),"")</f>
        <v/>
      </c>
      <c r="CP94" s="359" t="str">
        <f>IF(AND('MAPA DE RIESGOS'!$AP456="Media",'MAPA DE RIESGOS'!$AR456="Catastrófico"),CONCATENATE("R",'MAPA DE RIESGOS'!$H456,"C",'MAPA DE RIESGOS'!$AF456),"")</f>
        <v/>
      </c>
      <c r="CQ94" s="359" t="str">
        <f>IF(AND('MAPA DE RIESGOS'!$AP457="Media",'MAPA DE RIESGOS'!$AR457="Catastrófico"),CONCATENATE("R",'MAPA DE RIESGOS'!$H457,"C",'MAPA DE RIESGOS'!$AF457),"")</f>
        <v/>
      </c>
      <c r="CR94" s="359" t="str">
        <f>IF(AND('MAPA DE RIESGOS'!$AP458="Media",'MAPA DE RIESGOS'!$AR458="Catastrófico"),CONCATENATE("R",'MAPA DE RIESGOS'!$H458,"C",'MAPA DE RIESGOS'!$AF458),"")</f>
        <v/>
      </c>
      <c r="CS94" s="359" t="str">
        <f>IF(AND('MAPA DE RIESGOS'!$AP459="Media",'MAPA DE RIESGOS'!$AR459="Catastrófico"),CONCATENATE("R",'MAPA DE RIESGOS'!$H459,"C",'MAPA DE RIESGOS'!$AF459),"")</f>
        <v/>
      </c>
      <c r="CT94" s="359" t="str">
        <f>IF(AND('MAPA DE RIESGOS'!$AP460="Media",'MAPA DE RIESGOS'!$AR460="Catastrófico"),CONCATENATE("R",'MAPA DE RIESGOS'!$H460,"C",'MAPA DE RIESGOS'!$AF460),"")</f>
        <v/>
      </c>
      <c r="CU94" s="360" t="str">
        <f>IF(AND('MAPA DE RIESGOS'!$AP461="Media",'MAPA DE RIESGOS'!$AR461="Catastrófico"),CONCATENATE("R",'MAPA DE RIESGOS'!$H461,"C",'MAPA DE RIESGOS'!$AF461),"")</f>
        <v/>
      </c>
      <c r="CV94" s="67"/>
      <c r="CW94" s="756"/>
      <c r="CX94" s="757"/>
      <c r="CY94" s="757"/>
      <c r="CZ94" s="757"/>
      <c r="DA94" s="757"/>
      <c r="DB94" s="758"/>
    </row>
    <row r="95" spans="2:106" ht="32.5" customHeight="1">
      <c r="B95" s="770"/>
      <c r="C95" s="770"/>
      <c r="D95" s="771"/>
      <c r="E95" s="741"/>
      <c r="F95" s="742"/>
      <c r="G95" s="742"/>
      <c r="H95" s="742"/>
      <c r="I95" s="743"/>
      <c r="J95" s="369" t="str">
        <f>IF(AND('MAPA DE RIESGOS'!$AP462="Media",'MAPA DE RIESGOS'!$AR462="Leve"),CONCATENATE("R",'MAPA DE RIESGOS'!$H462,"C",'MAPA DE RIESGOS'!$AF462),"")</f>
        <v/>
      </c>
      <c r="K95" s="370" t="str">
        <f>IF(AND('MAPA DE RIESGOS'!$AP463="Media",'MAPA DE RIESGOS'!$AR463="Leve"),CONCATENATE("R",'MAPA DE RIESGOS'!$H463,"C",'MAPA DE RIESGOS'!$AF463),"")</f>
        <v/>
      </c>
      <c r="L95" s="370" t="str">
        <f>IF(AND('MAPA DE RIESGOS'!$AP464="Media",'MAPA DE RIESGOS'!$AR464="Leve"),CONCATENATE("R",'MAPA DE RIESGOS'!$H464,"C",'MAPA DE RIESGOS'!$AF464),"")</f>
        <v/>
      </c>
      <c r="M95" s="370" t="str">
        <f>IF(AND('MAPA DE RIESGOS'!$AP465="Media",'MAPA DE RIESGOS'!$AR465="Leve"),CONCATENATE("R",'MAPA DE RIESGOS'!$H465,"C",'MAPA DE RIESGOS'!$AF465),"")</f>
        <v/>
      </c>
      <c r="N95" s="370" t="str">
        <f>IF(AND('MAPA DE RIESGOS'!$AP466="Media",'MAPA DE RIESGOS'!$AR466="Leve"),CONCATENATE("R",'MAPA DE RIESGOS'!$H466,"C",'MAPA DE RIESGOS'!$AF466),"")</f>
        <v/>
      </c>
      <c r="O95" s="370" t="str">
        <f>IF(AND('MAPA DE RIESGOS'!$AP467="Media",'MAPA DE RIESGOS'!$AR467="Leve"),CONCATENATE("R",'MAPA DE RIESGOS'!$H467,"C",'MAPA DE RIESGOS'!$AF467),"")</f>
        <v/>
      </c>
      <c r="P95" s="370" t="str">
        <f>IF(AND('MAPA DE RIESGOS'!$AP468="Media",'MAPA DE RIESGOS'!$AR468="Leve"),CONCATENATE("R",'MAPA DE RIESGOS'!$H468,"C",'MAPA DE RIESGOS'!$AF468),"")</f>
        <v/>
      </c>
      <c r="Q95" s="370" t="str">
        <f>IF(AND('MAPA DE RIESGOS'!$AP469="Media",'MAPA DE RIESGOS'!$AR469="Leve"),CONCATENATE("R",'MAPA DE RIESGOS'!$H469,"C",'MAPA DE RIESGOS'!$AF469),"")</f>
        <v/>
      </c>
      <c r="R95" s="370" t="str">
        <f>IF(AND('MAPA DE RIESGOS'!$AP470="Media",'MAPA DE RIESGOS'!$AR470="Leve"),CONCATENATE("R",'MAPA DE RIESGOS'!$H470,"C",'MAPA DE RIESGOS'!$AF470),"")</f>
        <v/>
      </c>
      <c r="S95" s="370" t="str">
        <f>IF(AND('MAPA DE RIESGOS'!$AP471="Media",'MAPA DE RIESGOS'!$AR471="Leve"),CONCATENATE("R",'MAPA DE RIESGOS'!$H471,"C",'MAPA DE RIESGOS'!$AF471),"")</f>
        <v/>
      </c>
      <c r="T95" s="370" t="str">
        <f>IF(AND('MAPA DE RIESGOS'!$AP472="Media",'MAPA DE RIESGOS'!$AR472="Leve"),CONCATENATE("R",'MAPA DE RIESGOS'!$H472,"C",'MAPA DE RIESGOS'!$AF472),"")</f>
        <v/>
      </c>
      <c r="U95" s="370" t="str">
        <f>IF(AND('MAPA DE RIESGOS'!$AP473="Media",'MAPA DE RIESGOS'!$AR473="Leve"),CONCATENATE("R",'MAPA DE RIESGOS'!$H473,"C",'MAPA DE RIESGOS'!$AF473),"")</f>
        <v/>
      </c>
      <c r="V95" s="370" t="str">
        <f>IF(AND('MAPA DE RIESGOS'!$AP474="Media",'MAPA DE RIESGOS'!$AR474="Leve"),CONCATENATE("R",'MAPA DE RIESGOS'!$H474,"C",'MAPA DE RIESGOS'!$AF474),"")</f>
        <v/>
      </c>
      <c r="W95" s="370" t="str">
        <f>IF(AND('MAPA DE RIESGOS'!$AP475="Media",'MAPA DE RIESGOS'!$AR475="Leve"),CONCATENATE("R",'MAPA DE RIESGOS'!$H475,"C",'MAPA DE RIESGOS'!$AF475),"")</f>
        <v/>
      </c>
      <c r="X95" s="370" t="str">
        <f>IF(AND('MAPA DE RIESGOS'!$AP476="Media",'MAPA DE RIESGOS'!$AR476="Leve"),CONCATENATE("R",'MAPA DE RIESGOS'!$H476,"C",'MAPA DE RIESGOS'!$AF476),"")</f>
        <v/>
      </c>
      <c r="Y95" s="370" t="str">
        <f>IF(AND('MAPA DE RIESGOS'!$AP477="Media",'MAPA DE RIESGOS'!$AR477="Leve"),CONCATENATE("R",'MAPA DE RIESGOS'!$H477,"C",'MAPA DE RIESGOS'!$AF477),"")</f>
        <v/>
      </c>
      <c r="Z95" s="370" t="str">
        <f>IF(AND('MAPA DE RIESGOS'!$AP478="Media",'MAPA DE RIESGOS'!$AR478="Leve"),CONCATENATE("R",'MAPA DE RIESGOS'!$H478,"C",'MAPA DE RIESGOS'!$AF478),"")</f>
        <v/>
      </c>
      <c r="AA95" s="370" t="str">
        <f>IF(AND('MAPA DE RIESGOS'!$AP479="Media",'MAPA DE RIESGOS'!$AR479="Leve"),CONCATENATE("R",'MAPA DE RIESGOS'!$H479,"C",'MAPA DE RIESGOS'!$AF479),"")</f>
        <v/>
      </c>
      <c r="AB95" s="369" t="str">
        <f>IF(AND('MAPA DE RIESGOS'!$AP462="Media",'MAPA DE RIESGOS'!$AR462="Menor"),CONCATENATE("R",'MAPA DE RIESGOS'!$H462,"C",'MAPA DE RIESGOS'!$AF462),"")</f>
        <v/>
      </c>
      <c r="AC95" s="370" t="str">
        <f>IF(AND('MAPA DE RIESGOS'!$AP463="Media",'MAPA DE RIESGOS'!$AR463="Menor"),CONCATENATE("R",'MAPA DE RIESGOS'!$H463,"C",'MAPA DE RIESGOS'!$AF463),"")</f>
        <v/>
      </c>
      <c r="AD95" s="370" t="str">
        <f>IF(AND('MAPA DE RIESGOS'!$AP464="Media",'MAPA DE RIESGOS'!$AR464="Menor"),CONCATENATE("R",'MAPA DE RIESGOS'!$H464,"C",'MAPA DE RIESGOS'!$AF464),"")</f>
        <v/>
      </c>
      <c r="AE95" s="370" t="str">
        <f>IF(AND('MAPA DE RIESGOS'!$AP465="Media",'MAPA DE RIESGOS'!$AR465="Menor"),CONCATENATE("R",'MAPA DE RIESGOS'!$H465,"C",'MAPA DE RIESGOS'!$AF465),"")</f>
        <v/>
      </c>
      <c r="AF95" s="370" t="str">
        <f>IF(AND('MAPA DE RIESGOS'!$AP466="Media",'MAPA DE RIESGOS'!$AR466="Menor"),CONCATENATE("R",'MAPA DE RIESGOS'!$H466,"C",'MAPA DE RIESGOS'!$AF466),"")</f>
        <v/>
      </c>
      <c r="AG95" s="370" t="str">
        <f>IF(AND('MAPA DE RIESGOS'!$AP467="Media",'MAPA DE RIESGOS'!$AR467="Menor"),CONCATENATE("R",'MAPA DE RIESGOS'!$H467,"C",'MAPA DE RIESGOS'!$AF467),"")</f>
        <v/>
      </c>
      <c r="AH95" s="370" t="str">
        <f>IF(AND('MAPA DE RIESGOS'!$AP468="Media",'MAPA DE RIESGOS'!$AR468="Menor"),CONCATENATE("R",'MAPA DE RIESGOS'!$H468,"C",'MAPA DE RIESGOS'!$AF468),"")</f>
        <v/>
      </c>
      <c r="AI95" s="370" t="str">
        <f>IF(AND('MAPA DE RIESGOS'!$AP469="Media",'MAPA DE RIESGOS'!$AR469="Menor"),CONCATENATE("R",'MAPA DE RIESGOS'!$H469,"C",'MAPA DE RIESGOS'!$AF469),"")</f>
        <v/>
      </c>
      <c r="AJ95" s="370" t="str">
        <f>IF(AND('MAPA DE RIESGOS'!$AP470="Media",'MAPA DE RIESGOS'!$AR470="Menor"),CONCATENATE("R",'MAPA DE RIESGOS'!$H470,"C",'MAPA DE RIESGOS'!$AF470),"")</f>
        <v/>
      </c>
      <c r="AK95" s="370" t="str">
        <f>IF(AND('MAPA DE RIESGOS'!$AP471="Media",'MAPA DE RIESGOS'!$AR471="Menor"),CONCATENATE("R",'MAPA DE RIESGOS'!$H471,"C",'MAPA DE RIESGOS'!$AF471),"")</f>
        <v/>
      </c>
      <c r="AL95" s="370" t="str">
        <f>IF(AND('MAPA DE RIESGOS'!$AP472="Media",'MAPA DE RIESGOS'!$AR472="Menor"),CONCATENATE("R",'MAPA DE RIESGOS'!$H472,"C",'MAPA DE RIESGOS'!$AF472),"")</f>
        <v/>
      </c>
      <c r="AM95" s="370" t="str">
        <f>IF(AND('MAPA DE RIESGOS'!$AP473="Media",'MAPA DE RIESGOS'!$AR473="Menor"),CONCATENATE("R",'MAPA DE RIESGOS'!$H473,"C",'MAPA DE RIESGOS'!$AF473),"")</f>
        <v/>
      </c>
      <c r="AN95" s="370" t="str">
        <f>IF(AND('MAPA DE RIESGOS'!$AP474="Media",'MAPA DE RIESGOS'!$AR474="Menor"),CONCATENATE("R",'MAPA DE RIESGOS'!$H474,"C",'MAPA DE RIESGOS'!$AF474),"")</f>
        <v/>
      </c>
      <c r="AO95" s="370" t="str">
        <f>IF(AND('MAPA DE RIESGOS'!$AP475="Media",'MAPA DE RIESGOS'!$AR475="Menor"),CONCATENATE("R",'MAPA DE RIESGOS'!$H475,"C",'MAPA DE RIESGOS'!$AF475),"")</f>
        <v/>
      </c>
      <c r="AP95" s="370" t="str">
        <f>IF(AND('MAPA DE RIESGOS'!$AP476="Media",'MAPA DE RIESGOS'!$AR476="Menor"),CONCATENATE("R",'MAPA DE RIESGOS'!$H476,"C",'MAPA DE RIESGOS'!$AF476),"")</f>
        <v/>
      </c>
      <c r="AQ95" s="370" t="str">
        <f>IF(AND('MAPA DE RIESGOS'!$AP477="Media",'MAPA DE RIESGOS'!$AR477="Menor"),CONCATENATE("R",'MAPA DE RIESGOS'!$H477,"C",'MAPA DE RIESGOS'!$AF477),"")</f>
        <v/>
      </c>
      <c r="AR95" s="370" t="str">
        <f>IF(AND('MAPA DE RIESGOS'!$AP478="Media",'MAPA DE RIESGOS'!$AR478="Menor"),CONCATENATE("R",'MAPA DE RIESGOS'!$H478,"C",'MAPA DE RIESGOS'!$AF478),"")</f>
        <v/>
      </c>
      <c r="AS95" s="370" t="str">
        <f>IF(AND('MAPA DE RIESGOS'!$AP479="Media",'MAPA DE RIESGOS'!$AR479="Menor"),CONCATENATE("R",'MAPA DE RIESGOS'!$H479,"C",'MAPA DE RIESGOS'!$AF479),"")</f>
        <v/>
      </c>
      <c r="AT95" s="369" t="str">
        <f>IF(AND('MAPA DE RIESGOS'!$AP462="Media",'MAPA DE RIESGOS'!$AR462="Moderado"),CONCATENATE("R",'MAPA DE RIESGOS'!$H462,"C",'MAPA DE RIESGOS'!$AF462),"")</f>
        <v/>
      </c>
      <c r="AU95" s="370" t="str">
        <f>IF(AND('MAPA DE RIESGOS'!$AP463="Media",'MAPA DE RIESGOS'!$AR463="Moderado"),CONCATENATE("R",'MAPA DE RIESGOS'!$H463,"C",'MAPA DE RIESGOS'!$AF463),"")</f>
        <v/>
      </c>
      <c r="AV95" s="370" t="str">
        <f>IF(AND('MAPA DE RIESGOS'!$AP464="Media",'MAPA DE RIESGOS'!$AR464="Moderado"),CONCATENATE("R",'MAPA DE RIESGOS'!$H464,"C",'MAPA DE RIESGOS'!$AF464),"")</f>
        <v/>
      </c>
      <c r="AW95" s="370" t="str">
        <f>IF(AND('MAPA DE RIESGOS'!$AP465="Media",'MAPA DE RIESGOS'!$AR465="Moderado"),CONCATENATE("R",'MAPA DE RIESGOS'!$H465,"C",'MAPA DE RIESGOS'!$AF465),"")</f>
        <v/>
      </c>
      <c r="AX95" s="370" t="str">
        <f>IF(AND('MAPA DE RIESGOS'!$AP466="Media",'MAPA DE RIESGOS'!$AR466="Moderado"),CONCATENATE("R",'MAPA DE RIESGOS'!$H466,"C",'MAPA DE RIESGOS'!$AF466),"")</f>
        <v/>
      </c>
      <c r="AY95" s="370" t="str">
        <f>IF(AND('MAPA DE RIESGOS'!$AP467="Media",'MAPA DE RIESGOS'!$AR467="Moderado"),CONCATENATE("R",'MAPA DE RIESGOS'!$H467,"C",'MAPA DE RIESGOS'!$AF467),"")</f>
        <v/>
      </c>
      <c r="AZ95" s="370" t="str">
        <f>IF(AND('MAPA DE RIESGOS'!$AP468="Media",'MAPA DE RIESGOS'!$AR468="Moderado"),CONCATENATE("R",'MAPA DE RIESGOS'!$H468,"C",'MAPA DE RIESGOS'!$AF468),"")</f>
        <v/>
      </c>
      <c r="BA95" s="370" t="str">
        <f>IF(AND('MAPA DE RIESGOS'!$AP469="Media",'MAPA DE RIESGOS'!$AR469="Moderado"),CONCATENATE("R",'MAPA DE RIESGOS'!$H469,"C",'MAPA DE RIESGOS'!$AF469),"")</f>
        <v/>
      </c>
      <c r="BB95" s="370" t="str">
        <f>IF(AND('MAPA DE RIESGOS'!$AP470="Media",'MAPA DE RIESGOS'!$AR470="Moderado"),CONCATENATE("R",'MAPA DE RIESGOS'!$H470,"C",'MAPA DE RIESGOS'!$AF470),"")</f>
        <v/>
      </c>
      <c r="BC95" s="370" t="str">
        <f>IF(AND('MAPA DE RIESGOS'!$AP471="Media",'MAPA DE RIESGOS'!$AR471="Moderado"),CONCATENATE("R",'MAPA DE RIESGOS'!$H471,"C",'MAPA DE RIESGOS'!$AF471),"")</f>
        <v/>
      </c>
      <c r="BD95" s="370" t="str">
        <f>IF(AND('MAPA DE RIESGOS'!$AP472="Media",'MAPA DE RIESGOS'!$AR472="Moderado"),CONCATENATE("R",'MAPA DE RIESGOS'!$H472,"C",'MAPA DE RIESGOS'!$AF472),"")</f>
        <v/>
      </c>
      <c r="BE95" s="370" t="str">
        <f>IF(AND('MAPA DE RIESGOS'!$AP473="Media",'MAPA DE RIESGOS'!$AR473="Moderado"),CONCATENATE("R",'MAPA DE RIESGOS'!$H473,"C",'MAPA DE RIESGOS'!$AF473),"")</f>
        <v/>
      </c>
      <c r="BF95" s="370" t="str">
        <f>IF(AND('MAPA DE RIESGOS'!$AP474="Media",'MAPA DE RIESGOS'!$AR474="Moderado"),CONCATENATE("R",'MAPA DE RIESGOS'!$H474,"C",'MAPA DE RIESGOS'!$AF474),"")</f>
        <v/>
      </c>
      <c r="BG95" s="370" t="str">
        <f>IF(AND('MAPA DE RIESGOS'!$AP475="Media",'MAPA DE RIESGOS'!$AR475="Moderado"),CONCATENATE("R",'MAPA DE RIESGOS'!$H475,"C",'MAPA DE RIESGOS'!$AF475),"")</f>
        <v/>
      </c>
      <c r="BH95" s="370" t="str">
        <f>IF(AND('MAPA DE RIESGOS'!$AP476="Media",'MAPA DE RIESGOS'!$AR476="Moderado"),CONCATENATE("R",'MAPA DE RIESGOS'!$H476,"C",'MAPA DE RIESGOS'!$AF476),"")</f>
        <v/>
      </c>
      <c r="BI95" s="370" t="str">
        <f>IF(AND('MAPA DE RIESGOS'!$AP477="Media",'MAPA DE RIESGOS'!$AR477="Moderado"),CONCATENATE("R",'MAPA DE RIESGOS'!$H477,"C",'MAPA DE RIESGOS'!$AF477),"")</f>
        <v/>
      </c>
      <c r="BJ95" s="370" t="str">
        <f>IF(AND('MAPA DE RIESGOS'!$AP478="Media",'MAPA DE RIESGOS'!$AR478="Moderado"),CONCATENATE("R",'MAPA DE RIESGOS'!$H478,"C",'MAPA DE RIESGOS'!$AF478),"")</f>
        <v/>
      </c>
      <c r="BK95" s="371" t="str">
        <f>IF(AND('MAPA DE RIESGOS'!$AP479="Media",'MAPA DE RIESGOS'!$AR479="Moderado"),CONCATENATE("R",'MAPA DE RIESGOS'!$H479,"C",'MAPA DE RIESGOS'!$AF479),"")</f>
        <v/>
      </c>
      <c r="BL95" s="357" t="str">
        <f>IF(AND('MAPA DE RIESGOS'!$AP462="Media",'MAPA DE RIESGOS'!$AR462="Mayor"),CONCATENATE("R",'MAPA DE RIESGOS'!$H462,"C",'MAPA DE RIESGOS'!$AF462),"")</f>
        <v/>
      </c>
      <c r="BM95" s="357" t="str">
        <f>IF(AND('MAPA DE RIESGOS'!$AP463="Media",'MAPA DE RIESGOS'!$AR463="Mayor"),CONCATENATE("R",'MAPA DE RIESGOS'!$H463,"C",'MAPA DE RIESGOS'!$AF463),"")</f>
        <v/>
      </c>
      <c r="BN95" s="357" t="str">
        <f>IF(AND('MAPA DE RIESGOS'!$AP464="Media",'MAPA DE RIESGOS'!$AR464="Mayor"),CONCATENATE("R",'MAPA DE RIESGOS'!$H464,"C",'MAPA DE RIESGOS'!$AF464),"")</f>
        <v/>
      </c>
      <c r="BO95" s="357" t="str">
        <f>IF(AND('MAPA DE RIESGOS'!$AP465="Media",'MAPA DE RIESGOS'!$AR465="Mayor"),CONCATENATE("R",'MAPA DE RIESGOS'!$H465,"C",'MAPA DE RIESGOS'!$AF465),"")</f>
        <v/>
      </c>
      <c r="BP95" s="357" t="str">
        <f>IF(AND('MAPA DE RIESGOS'!$AP466="Media",'MAPA DE RIESGOS'!$AR466="Mayor"),CONCATENATE("R",'MAPA DE RIESGOS'!$H466,"C",'MAPA DE RIESGOS'!$AF466),"")</f>
        <v/>
      </c>
      <c r="BQ95" s="357" t="str">
        <f>IF(AND('MAPA DE RIESGOS'!$AP467="Media",'MAPA DE RIESGOS'!$AR467="Mayor"),CONCATENATE("R",'MAPA DE RIESGOS'!$H467,"C",'MAPA DE RIESGOS'!$AF467),"")</f>
        <v/>
      </c>
      <c r="BR95" s="357" t="str">
        <f>IF(AND('MAPA DE RIESGOS'!$AP468="Media",'MAPA DE RIESGOS'!$AR468="Mayor"),CONCATENATE("R",'MAPA DE RIESGOS'!$H468,"C",'MAPA DE RIESGOS'!$AF468),"")</f>
        <v/>
      </c>
      <c r="BS95" s="357" t="str">
        <f>IF(AND('MAPA DE RIESGOS'!$AP469="Media",'MAPA DE RIESGOS'!$AR469="Mayor"),CONCATENATE("R",'MAPA DE RIESGOS'!$H469,"C",'MAPA DE RIESGOS'!$AF469),"")</f>
        <v/>
      </c>
      <c r="BT95" s="357" t="str">
        <f>IF(AND('MAPA DE RIESGOS'!$AP470="Media",'MAPA DE RIESGOS'!$AR470="Mayor"),CONCATENATE("R",'MAPA DE RIESGOS'!$H470,"C",'MAPA DE RIESGOS'!$AF470),"")</f>
        <v/>
      </c>
      <c r="BU95" s="357" t="str">
        <f>IF(AND('MAPA DE RIESGOS'!$AP471="Media",'MAPA DE RIESGOS'!$AR471="Mayor"),CONCATENATE("R",'MAPA DE RIESGOS'!$H471,"C",'MAPA DE RIESGOS'!$AF471),"")</f>
        <v/>
      </c>
      <c r="BV95" s="357" t="str">
        <f>IF(AND('MAPA DE RIESGOS'!$AP472="Media",'MAPA DE RIESGOS'!$AR472="Mayor"),CONCATENATE("R",'MAPA DE RIESGOS'!$H472,"C",'MAPA DE RIESGOS'!$AF472),"")</f>
        <v/>
      </c>
      <c r="BW95" s="357" t="str">
        <f>IF(AND('MAPA DE RIESGOS'!$AP473="Media",'MAPA DE RIESGOS'!$AR473="Mayor"),CONCATENATE("R",'MAPA DE RIESGOS'!$H473,"C",'MAPA DE RIESGOS'!$AF473),"")</f>
        <v/>
      </c>
      <c r="BX95" s="357" t="str">
        <f>IF(AND('MAPA DE RIESGOS'!$AP474="Media",'MAPA DE RIESGOS'!$AR474="Mayor"),CONCATENATE("R",'MAPA DE RIESGOS'!$H474,"C",'MAPA DE RIESGOS'!$AF474),"")</f>
        <v/>
      </c>
      <c r="BY95" s="357" t="str">
        <f>IF(AND('MAPA DE RIESGOS'!$AP475="Media",'MAPA DE RIESGOS'!$AR475="Mayor"),CONCATENATE("R",'MAPA DE RIESGOS'!$H475,"C",'MAPA DE RIESGOS'!$AF475),"")</f>
        <v/>
      </c>
      <c r="BZ95" s="357" t="str">
        <f>IF(AND('MAPA DE RIESGOS'!$AP476="Media",'MAPA DE RIESGOS'!$AR476="Mayor"),CONCATENATE("R",'MAPA DE RIESGOS'!$H476,"C",'MAPA DE RIESGOS'!$AF476),"")</f>
        <v/>
      </c>
      <c r="CA95" s="357" t="str">
        <f>IF(AND('MAPA DE RIESGOS'!$AP477="Media",'MAPA DE RIESGOS'!$AR477="Mayor"),CONCATENATE("R",'MAPA DE RIESGOS'!$H477,"C",'MAPA DE RIESGOS'!$AF477),"")</f>
        <v/>
      </c>
      <c r="CB95" s="357" t="str">
        <f>IF(AND('MAPA DE RIESGOS'!$AP478="Media",'MAPA DE RIESGOS'!$AR478="Mayor"),CONCATENATE("R",'MAPA DE RIESGOS'!$H478,"C",'MAPA DE RIESGOS'!$AF478),"")</f>
        <v/>
      </c>
      <c r="CC95" s="358" t="str">
        <f>IF(AND('MAPA DE RIESGOS'!$AP479="Media",'MAPA DE RIESGOS'!$AR479="Mayor"),CONCATENATE("R",'MAPA DE RIESGOS'!$H479,"C",'MAPA DE RIESGOS'!$AF479),"")</f>
        <v/>
      </c>
      <c r="CD95" s="359" t="str">
        <f>IF(AND('MAPA DE RIESGOS'!$AP462="Media",'MAPA DE RIESGOS'!$AR462="Catastrófico"),CONCATENATE("R",'MAPA DE RIESGOS'!$H462,"C",'MAPA DE RIESGOS'!$AF462),"")</f>
        <v/>
      </c>
      <c r="CE95" s="359" t="str">
        <f>IF(AND('MAPA DE RIESGOS'!$AP463="Media",'MAPA DE RIESGOS'!$AR463="Catastrófico"),CONCATENATE("R",'MAPA DE RIESGOS'!$H463,"C",'MAPA DE RIESGOS'!$AF463),"")</f>
        <v/>
      </c>
      <c r="CF95" s="359" t="str">
        <f>IF(AND('MAPA DE RIESGOS'!$AP464="Media",'MAPA DE RIESGOS'!$AR464="Catastrófico"),CONCATENATE("R",'MAPA DE RIESGOS'!$H464,"C",'MAPA DE RIESGOS'!$AF464),"")</f>
        <v/>
      </c>
      <c r="CG95" s="359" t="str">
        <f>IF(AND('MAPA DE RIESGOS'!$AP465="Media",'MAPA DE RIESGOS'!$AR465="Catastrófico"),CONCATENATE("R",'MAPA DE RIESGOS'!$H465,"C",'MAPA DE RIESGOS'!$AF465),"")</f>
        <v/>
      </c>
      <c r="CH95" s="359" t="str">
        <f>IF(AND('MAPA DE RIESGOS'!$AP466="Media",'MAPA DE RIESGOS'!$AR466="Catastrófico"),CONCATENATE("R",'MAPA DE RIESGOS'!$H466,"C",'MAPA DE RIESGOS'!$AF466),"")</f>
        <v/>
      </c>
      <c r="CI95" s="359" t="str">
        <f>IF(AND('MAPA DE RIESGOS'!$AP467="Media",'MAPA DE RIESGOS'!$AR467="Catastrófico"),CONCATENATE("R",'MAPA DE RIESGOS'!$H467,"C",'MAPA DE RIESGOS'!$AF467),"")</f>
        <v/>
      </c>
      <c r="CJ95" s="359" t="str">
        <f>IF(AND('MAPA DE RIESGOS'!$AP468="Media",'MAPA DE RIESGOS'!$AR468="Catastrófico"),CONCATENATE("R",'MAPA DE RIESGOS'!$H468,"C",'MAPA DE RIESGOS'!$AF468),"")</f>
        <v/>
      </c>
      <c r="CK95" s="359" t="str">
        <f>IF(AND('MAPA DE RIESGOS'!$AP469="Media",'MAPA DE RIESGOS'!$AR469="Catastrófico"),CONCATENATE("R",'MAPA DE RIESGOS'!$H469,"C",'MAPA DE RIESGOS'!$AF469),"")</f>
        <v/>
      </c>
      <c r="CL95" s="359" t="str">
        <f>IF(AND('MAPA DE RIESGOS'!$AP470="Media",'MAPA DE RIESGOS'!$AR470="Catastrófico"),CONCATENATE("R",'MAPA DE RIESGOS'!$H470,"C",'MAPA DE RIESGOS'!$AF470),"")</f>
        <v/>
      </c>
      <c r="CM95" s="359" t="str">
        <f>IF(AND('MAPA DE RIESGOS'!$AP471="Media",'MAPA DE RIESGOS'!$AR471="Catastrófico"),CONCATENATE("R",'MAPA DE RIESGOS'!$H471,"C",'MAPA DE RIESGOS'!$AF471),"")</f>
        <v/>
      </c>
      <c r="CN95" s="359" t="str">
        <f>IF(AND('MAPA DE RIESGOS'!$AP472="Media",'MAPA DE RIESGOS'!$AR472="Catastrófico"),CONCATENATE("R",'MAPA DE RIESGOS'!$H472,"C",'MAPA DE RIESGOS'!$AF472),"")</f>
        <v/>
      </c>
      <c r="CO95" s="359" t="str">
        <f>IF(AND('MAPA DE RIESGOS'!$AP473="Media",'MAPA DE RIESGOS'!$AR473="Catastrófico"),CONCATENATE("R",'MAPA DE RIESGOS'!$H473,"C",'MAPA DE RIESGOS'!$AF473),"")</f>
        <v/>
      </c>
      <c r="CP95" s="359" t="str">
        <f>IF(AND('MAPA DE RIESGOS'!$AP474="Media",'MAPA DE RIESGOS'!$AR474="Catastrófico"),CONCATENATE("R",'MAPA DE RIESGOS'!$H474,"C",'MAPA DE RIESGOS'!$AF474),"")</f>
        <v/>
      </c>
      <c r="CQ95" s="359" t="str">
        <f>IF(AND('MAPA DE RIESGOS'!$AP475="Media",'MAPA DE RIESGOS'!$AR475="Catastrófico"),CONCATENATE("R",'MAPA DE RIESGOS'!$H475,"C",'MAPA DE RIESGOS'!$AF475),"")</f>
        <v/>
      </c>
      <c r="CR95" s="359" t="str">
        <f>IF(AND('MAPA DE RIESGOS'!$AP476="Media",'MAPA DE RIESGOS'!$AR476="Catastrófico"),CONCATENATE("R",'MAPA DE RIESGOS'!$H476,"C",'MAPA DE RIESGOS'!$AF476),"")</f>
        <v/>
      </c>
      <c r="CS95" s="359" t="str">
        <f>IF(AND('MAPA DE RIESGOS'!$AP477="Media",'MAPA DE RIESGOS'!$AR477="Catastrófico"),CONCATENATE("R",'MAPA DE RIESGOS'!$H477,"C",'MAPA DE RIESGOS'!$AF477),"")</f>
        <v/>
      </c>
      <c r="CT95" s="359" t="str">
        <f>IF(AND('MAPA DE RIESGOS'!$AP478="Media",'MAPA DE RIESGOS'!$AR478="Catastrófico"),CONCATENATE("R",'MAPA DE RIESGOS'!$H478,"C",'MAPA DE RIESGOS'!$AF478),"")</f>
        <v/>
      </c>
      <c r="CU95" s="360" t="str">
        <f>IF(AND('MAPA DE RIESGOS'!$AP479="Media",'MAPA DE RIESGOS'!$AR479="Catastrófico"),CONCATENATE("R",'MAPA DE RIESGOS'!$H479,"C",'MAPA DE RIESGOS'!$AF479),"")</f>
        <v/>
      </c>
      <c r="CV95" s="67"/>
      <c r="CW95" s="756"/>
      <c r="CX95" s="757"/>
      <c r="CY95" s="757"/>
      <c r="CZ95" s="757"/>
      <c r="DA95" s="757"/>
      <c r="DB95" s="758"/>
    </row>
    <row r="96" spans="2:106" ht="32.5" customHeight="1">
      <c r="B96" s="770"/>
      <c r="C96" s="770"/>
      <c r="D96" s="771"/>
      <c r="E96" s="741"/>
      <c r="F96" s="742"/>
      <c r="G96" s="742"/>
      <c r="H96" s="742"/>
      <c r="I96" s="743"/>
      <c r="J96" s="369" t="str">
        <f>IF(AND('MAPA DE RIESGOS'!$AP480="Media",'MAPA DE RIESGOS'!$AR480="Leve"),CONCATENATE("R",'MAPA DE RIESGOS'!$H480,"C",'MAPA DE RIESGOS'!$AF480),"")</f>
        <v/>
      </c>
      <c r="K96" s="370" t="str">
        <f>IF(AND('MAPA DE RIESGOS'!$AP481="Media",'MAPA DE RIESGOS'!$AR481="Leve"),CONCATENATE("R",'MAPA DE RIESGOS'!$H481,"C",'MAPA DE RIESGOS'!$AF481),"")</f>
        <v/>
      </c>
      <c r="L96" s="370" t="str">
        <f>IF(AND('MAPA DE RIESGOS'!$AP482="Media",'MAPA DE RIESGOS'!$AR482="Leve"),CONCATENATE("R",'MAPA DE RIESGOS'!$H482,"C",'MAPA DE RIESGOS'!$AF482),"")</f>
        <v/>
      </c>
      <c r="M96" s="370" t="str">
        <f>IF(AND('MAPA DE RIESGOS'!$AP483="Media",'MAPA DE RIESGOS'!$AR483="Leve"),CONCATENATE("R",'MAPA DE RIESGOS'!$H483,"C",'MAPA DE RIESGOS'!$AF483),"")</f>
        <v/>
      </c>
      <c r="N96" s="370" t="str">
        <f>IF(AND('MAPA DE RIESGOS'!$AP484="Media",'MAPA DE RIESGOS'!$AR484="Leve"),CONCATENATE("R",'MAPA DE RIESGOS'!$H484,"C",'MAPA DE RIESGOS'!$AF484),"")</f>
        <v/>
      </c>
      <c r="O96" s="370" t="str">
        <f>IF(AND('MAPA DE RIESGOS'!$AP485="Media",'MAPA DE RIESGOS'!$AR485="Leve"),CONCATENATE("R",'MAPA DE RIESGOS'!$H485,"C",'MAPA DE RIESGOS'!$AF485),"")</f>
        <v/>
      </c>
      <c r="P96" s="370" t="str">
        <f>IF(AND('MAPA DE RIESGOS'!$AP486="Media",'MAPA DE RIESGOS'!$AR486="Leve"),CONCATENATE("R",'MAPA DE RIESGOS'!$H486,"C",'MAPA DE RIESGOS'!$AF486),"")</f>
        <v/>
      </c>
      <c r="Q96" s="370" t="str">
        <f>IF(AND('MAPA DE RIESGOS'!$AP487="Media",'MAPA DE RIESGOS'!$AR487="Leve"),CONCATENATE("R",'MAPA DE RIESGOS'!$H487,"C",'MAPA DE RIESGOS'!$AF487),"")</f>
        <v/>
      </c>
      <c r="R96" s="370" t="str">
        <f>IF(AND('MAPA DE RIESGOS'!$AP488="Media",'MAPA DE RIESGOS'!$AR488="Leve"),CONCATENATE("R",'MAPA DE RIESGOS'!$H488,"C",'MAPA DE RIESGOS'!$AF488),"")</f>
        <v/>
      </c>
      <c r="S96" s="370" t="str">
        <f>IF(AND('MAPA DE RIESGOS'!$AP489="Media",'MAPA DE RIESGOS'!$AR489="Leve"),CONCATENATE("R",'MAPA DE RIESGOS'!$H489,"C",'MAPA DE RIESGOS'!$AF489),"")</f>
        <v/>
      </c>
      <c r="T96" s="370" t="str">
        <f>IF(AND('MAPA DE RIESGOS'!$AP490="Media",'MAPA DE RIESGOS'!$AR490="Leve"),CONCATENATE("R",'MAPA DE RIESGOS'!$H490,"C",'MAPA DE RIESGOS'!$AF490),"")</f>
        <v/>
      </c>
      <c r="U96" s="370" t="str">
        <f>IF(AND('MAPA DE RIESGOS'!$AP491="Media",'MAPA DE RIESGOS'!$AR491="Leve"),CONCATENATE("R",'MAPA DE RIESGOS'!$H491,"C",'MAPA DE RIESGOS'!$AF491),"")</f>
        <v/>
      </c>
      <c r="V96" s="370" t="str">
        <f>IF(AND('MAPA DE RIESGOS'!$AP492="Media",'MAPA DE RIESGOS'!$AR492="Leve"),CONCATENATE("R",'MAPA DE RIESGOS'!$H492,"C",'MAPA DE RIESGOS'!$AF492),"")</f>
        <v/>
      </c>
      <c r="W96" s="370" t="str">
        <f>IF(AND('MAPA DE RIESGOS'!$AP493="Media",'MAPA DE RIESGOS'!$AR493="Leve"),CONCATENATE("R",'MAPA DE RIESGOS'!$H493,"C",'MAPA DE RIESGOS'!$AF493),"")</f>
        <v/>
      </c>
      <c r="X96" s="370" t="str">
        <f>IF(AND('MAPA DE RIESGOS'!$AP494="Media",'MAPA DE RIESGOS'!$AR494="Leve"),CONCATENATE("R",'MAPA DE RIESGOS'!$H494,"C",'MAPA DE RIESGOS'!$AF494),"")</f>
        <v/>
      </c>
      <c r="Y96" s="370" t="str">
        <f>IF(AND('MAPA DE RIESGOS'!$AP495="Media",'MAPA DE RIESGOS'!$AR495="Leve"),CONCATENATE("R",'MAPA DE RIESGOS'!$H495,"C",'MAPA DE RIESGOS'!$AF495),"")</f>
        <v/>
      </c>
      <c r="Z96" s="370" t="str">
        <f>IF(AND('MAPA DE RIESGOS'!$AP496="Media",'MAPA DE RIESGOS'!$AR496="Leve"),CONCATENATE("R",'MAPA DE RIESGOS'!$H496,"C",'MAPA DE RIESGOS'!$AF496),"")</f>
        <v/>
      </c>
      <c r="AA96" s="370" t="str">
        <f>IF(AND('MAPA DE RIESGOS'!$AP497="Media",'MAPA DE RIESGOS'!$AR497="Leve"),CONCATENATE("R",'MAPA DE RIESGOS'!$H497,"C",'MAPA DE RIESGOS'!$AF497),"")</f>
        <v/>
      </c>
      <c r="AB96" s="369" t="str">
        <f>IF(AND('MAPA DE RIESGOS'!$AP480="Media",'MAPA DE RIESGOS'!$AR480="Menor"),CONCATENATE("R",'MAPA DE RIESGOS'!$H480,"C",'MAPA DE RIESGOS'!$AF480),"")</f>
        <v/>
      </c>
      <c r="AC96" s="370" t="str">
        <f>IF(AND('MAPA DE RIESGOS'!$AP481="Media",'MAPA DE RIESGOS'!$AR481="Menor"),CONCATENATE("R",'MAPA DE RIESGOS'!$H481,"C",'MAPA DE RIESGOS'!$AF481),"")</f>
        <v/>
      </c>
      <c r="AD96" s="370" t="str">
        <f>IF(AND('MAPA DE RIESGOS'!$AP482="Media",'MAPA DE RIESGOS'!$AR482="Menor"),CONCATENATE("R",'MAPA DE RIESGOS'!$H482,"C",'MAPA DE RIESGOS'!$AF482),"")</f>
        <v/>
      </c>
      <c r="AE96" s="370" t="str">
        <f>IF(AND('MAPA DE RIESGOS'!$AP483="Media",'MAPA DE RIESGOS'!$AR483="Menor"),CONCATENATE("R",'MAPA DE RIESGOS'!$H483,"C",'MAPA DE RIESGOS'!$AF483),"")</f>
        <v/>
      </c>
      <c r="AF96" s="370" t="str">
        <f>IF(AND('MAPA DE RIESGOS'!$AP484="Media",'MAPA DE RIESGOS'!$AR484="Menor"),CONCATENATE("R",'MAPA DE RIESGOS'!$H484,"C",'MAPA DE RIESGOS'!$AF484),"")</f>
        <v/>
      </c>
      <c r="AG96" s="370" t="str">
        <f>IF(AND('MAPA DE RIESGOS'!$AP485="Media",'MAPA DE RIESGOS'!$AR485="Menor"),CONCATENATE("R",'MAPA DE RIESGOS'!$H485,"C",'MAPA DE RIESGOS'!$AF485),"")</f>
        <v/>
      </c>
      <c r="AH96" s="370" t="str">
        <f>IF(AND('MAPA DE RIESGOS'!$AP486="Media",'MAPA DE RIESGOS'!$AR486="Menor"),CONCATENATE("R",'MAPA DE RIESGOS'!$H486,"C",'MAPA DE RIESGOS'!$AF486),"")</f>
        <v/>
      </c>
      <c r="AI96" s="370" t="str">
        <f>IF(AND('MAPA DE RIESGOS'!$AP487="Media",'MAPA DE RIESGOS'!$AR487="Menor"),CONCATENATE("R",'MAPA DE RIESGOS'!$H487,"C",'MAPA DE RIESGOS'!$AF487),"")</f>
        <v/>
      </c>
      <c r="AJ96" s="370" t="str">
        <f>IF(AND('MAPA DE RIESGOS'!$AP488="Media",'MAPA DE RIESGOS'!$AR488="Menor"),CONCATENATE("R",'MAPA DE RIESGOS'!$H488,"C",'MAPA DE RIESGOS'!$AF488),"")</f>
        <v/>
      </c>
      <c r="AK96" s="370" t="str">
        <f>IF(AND('MAPA DE RIESGOS'!$AP489="Media",'MAPA DE RIESGOS'!$AR489="Menor"),CONCATENATE("R",'MAPA DE RIESGOS'!$H489,"C",'MAPA DE RIESGOS'!$AF489),"")</f>
        <v/>
      </c>
      <c r="AL96" s="370" t="str">
        <f>IF(AND('MAPA DE RIESGOS'!$AP490="Media",'MAPA DE RIESGOS'!$AR490="Menor"),CONCATENATE("R",'MAPA DE RIESGOS'!$H490,"C",'MAPA DE RIESGOS'!$AF490),"")</f>
        <v/>
      </c>
      <c r="AM96" s="370" t="str">
        <f>IF(AND('MAPA DE RIESGOS'!$AP491="Media",'MAPA DE RIESGOS'!$AR491="Menor"),CONCATENATE("R",'MAPA DE RIESGOS'!$H491,"C",'MAPA DE RIESGOS'!$AF491),"")</f>
        <v/>
      </c>
      <c r="AN96" s="370" t="str">
        <f>IF(AND('MAPA DE RIESGOS'!$AP492="Media",'MAPA DE RIESGOS'!$AR492="Menor"),CONCATENATE("R",'MAPA DE RIESGOS'!$H492,"C",'MAPA DE RIESGOS'!$AF492),"")</f>
        <v/>
      </c>
      <c r="AO96" s="370" t="str">
        <f>IF(AND('MAPA DE RIESGOS'!$AP493="Media",'MAPA DE RIESGOS'!$AR493="Menor"),CONCATENATE("R",'MAPA DE RIESGOS'!$H493,"C",'MAPA DE RIESGOS'!$AF493),"")</f>
        <v/>
      </c>
      <c r="AP96" s="370" t="str">
        <f>IF(AND('MAPA DE RIESGOS'!$AP494="Media",'MAPA DE RIESGOS'!$AR494="Menor"),CONCATENATE("R",'MAPA DE RIESGOS'!$H494,"C",'MAPA DE RIESGOS'!$AF494),"")</f>
        <v/>
      </c>
      <c r="AQ96" s="370" t="str">
        <f>IF(AND('MAPA DE RIESGOS'!$AP495="Media",'MAPA DE RIESGOS'!$AR495="Menor"),CONCATENATE("R",'MAPA DE RIESGOS'!$H495,"C",'MAPA DE RIESGOS'!$AF495),"")</f>
        <v/>
      </c>
      <c r="AR96" s="370" t="str">
        <f>IF(AND('MAPA DE RIESGOS'!$AP496="Media",'MAPA DE RIESGOS'!$AR496="Menor"),CONCATENATE("R",'MAPA DE RIESGOS'!$H496,"C",'MAPA DE RIESGOS'!$AF496),"")</f>
        <v/>
      </c>
      <c r="AS96" s="370" t="str">
        <f>IF(AND('MAPA DE RIESGOS'!$AP497="Media",'MAPA DE RIESGOS'!$AR497="Menor"),CONCATENATE("R",'MAPA DE RIESGOS'!$H497,"C",'MAPA DE RIESGOS'!$AF497),"")</f>
        <v/>
      </c>
      <c r="AT96" s="369" t="str">
        <f>IF(AND('MAPA DE RIESGOS'!$AP480="Media",'MAPA DE RIESGOS'!$AR480="Moderado"),CONCATENATE("R",'MAPA DE RIESGOS'!$H480,"C",'MAPA DE RIESGOS'!$AF480),"")</f>
        <v/>
      </c>
      <c r="AU96" s="370" t="str">
        <f>IF(AND('MAPA DE RIESGOS'!$AP481="Media",'MAPA DE RIESGOS'!$AR481="Moderado"),CONCATENATE("R",'MAPA DE RIESGOS'!$H481,"C",'MAPA DE RIESGOS'!$AF481),"")</f>
        <v/>
      </c>
      <c r="AV96" s="370" t="str">
        <f>IF(AND('MAPA DE RIESGOS'!$AP482="Media",'MAPA DE RIESGOS'!$AR482="Moderado"),CONCATENATE("R",'MAPA DE RIESGOS'!$H482,"C",'MAPA DE RIESGOS'!$AF482),"")</f>
        <v/>
      </c>
      <c r="AW96" s="370" t="str">
        <f>IF(AND('MAPA DE RIESGOS'!$AP483="Media",'MAPA DE RIESGOS'!$AR483="Moderado"),CONCATENATE("R",'MAPA DE RIESGOS'!$H483,"C",'MAPA DE RIESGOS'!$AF483),"")</f>
        <v/>
      </c>
      <c r="AX96" s="370" t="str">
        <f>IF(AND('MAPA DE RIESGOS'!$AP484="Media",'MAPA DE RIESGOS'!$AR484="Moderado"),CONCATENATE("R",'MAPA DE RIESGOS'!$H484,"C",'MAPA DE RIESGOS'!$AF484),"")</f>
        <v/>
      </c>
      <c r="AY96" s="370" t="str">
        <f>IF(AND('MAPA DE RIESGOS'!$AP485="Media",'MAPA DE RIESGOS'!$AR485="Moderado"),CONCATENATE("R",'MAPA DE RIESGOS'!$H485,"C",'MAPA DE RIESGOS'!$AF485),"")</f>
        <v/>
      </c>
      <c r="AZ96" s="370" t="str">
        <f>IF(AND('MAPA DE RIESGOS'!$AP486="Media",'MAPA DE RIESGOS'!$AR486="Moderado"),CONCATENATE("R",'MAPA DE RIESGOS'!$H486,"C",'MAPA DE RIESGOS'!$AF486),"")</f>
        <v/>
      </c>
      <c r="BA96" s="370" t="str">
        <f>IF(AND('MAPA DE RIESGOS'!$AP487="Media",'MAPA DE RIESGOS'!$AR487="Moderado"),CONCATENATE("R",'MAPA DE RIESGOS'!$H487,"C",'MAPA DE RIESGOS'!$AF487),"")</f>
        <v/>
      </c>
      <c r="BB96" s="370" t="str">
        <f>IF(AND('MAPA DE RIESGOS'!$AP488="Media",'MAPA DE RIESGOS'!$AR488="Moderado"),CONCATENATE("R",'MAPA DE RIESGOS'!$H488,"C",'MAPA DE RIESGOS'!$AF488),"")</f>
        <v/>
      </c>
      <c r="BC96" s="370" t="str">
        <f>IF(AND('MAPA DE RIESGOS'!$AP489="Media",'MAPA DE RIESGOS'!$AR489="Moderado"),CONCATENATE("R",'MAPA DE RIESGOS'!$H489,"C",'MAPA DE RIESGOS'!$AF489),"")</f>
        <v/>
      </c>
      <c r="BD96" s="370" t="str">
        <f>IF(AND('MAPA DE RIESGOS'!$AP490="Media",'MAPA DE RIESGOS'!$AR490="Moderado"),CONCATENATE("R",'MAPA DE RIESGOS'!$H490,"C",'MAPA DE RIESGOS'!$AF490),"")</f>
        <v/>
      </c>
      <c r="BE96" s="370" t="str">
        <f>IF(AND('MAPA DE RIESGOS'!$AP491="Media",'MAPA DE RIESGOS'!$AR491="Moderado"),CONCATENATE("R",'MAPA DE RIESGOS'!$H491,"C",'MAPA DE RIESGOS'!$AF491),"")</f>
        <v/>
      </c>
      <c r="BF96" s="370" t="str">
        <f>IF(AND('MAPA DE RIESGOS'!$AP492="Media",'MAPA DE RIESGOS'!$AR492="Moderado"),CONCATENATE("R",'MAPA DE RIESGOS'!$H492,"C",'MAPA DE RIESGOS'!$AF492),"")</f>
        <v/>
      </c>
      <c r="BG96" s="370" t="str">
        <f>IF(AND('MAPA DE RIESGOS'!$AP493="Media",'MAPA DE RIESGOS'!$AR493="Moderado"),CONCATENATE("R",'MAPA DE RIESGOS'!$H493,"C",'MAPA DE RIESGOS'!$AF493),"")</f>
        <v/>
      </c>
      <c r="BH96" s="370" t="str">
        <f>IF(AND('MAPA DE RIESGOS'!$AP494="Media",'MAPA DE RIESGOS'!$AR494="Moderado"),CONCATENATE("R",'MAPA DE RIESGOS'!$H494,"C",'MAPA DE RIESGOS'!$AF494),"")</f>
        <v/>
      </c>
      <c r="BI96" s="370" t="str">
        <f>IF(AND('MAPA DE RIESGOS'!$AP495="Media",'MAPA DE RIESGOS'!$AR495="Moderado"),CONCATENATE("R",'MAPA DE RIESGOS'!$H495,"C",'MAPA DE RIESGOS'!$AF495),"")</f>
        <v/>
      </c>
      <c r="BJ96" s="370" t="str">
        <f>IF(AND('MAPA DE RIESGOS'!$AP496="Media",'MAPA DE RIESGOS'!$AR496="Moderado"),CONCATENATE("R",'MAPA DE RIESGOS'!$H496,"C",'MAPA DE RIESGOS'!$AF496),"")</f>
        <v/>
      </c>
      <c r="BK96" s="371" t="str">
        <f>IF(AND('MAPA DE RIESGOS'!$AP497="Media",'MAPA DE RIESGOS'!$AR497="Moderado"),CONCATENATE("R",'MAPA DE RIESGOS'!$H497,"C",'MAPA DE RIESGOS'!$AF497),"")</f>
        <v/>
      </c>
      <c r="BL96" s="357" t="str">
        <f>IF(AND('MAPA DE RIESGOS'!$AP480="Media",'MAPA DE RIESGOS'!$AR480="Mayor"),CONCATENATE("R",'MAPA DE RIESGOS'!$H480,"C",'MAPA DE RIESGOS'!$AF480),"")</f>
        <v/>
      </c>
      <c r="BM96" s="357" t="str">
        <f>IF(AND('MAPA DE RIESGOS'!$AP481="Media",'MAPA DE RIESGOS'!$AR481="Mayor"),CONCATENATE("R",'MAPA DE RIESGOS'!$H481,"C",'MAPA DE RIESGOS'!$AF481),"")</f>
        <v/>
      </c>
      <c r="BN96" s="357" t="str">
        <f>IF(AND('MAPA DE RIESGOS'!$AP482="Media",'MAPA DE RIESGOS'!$AR482="Mayor"),CONCATENATE("R",'MAPA DE RIESGOS'!$H482,"C",'MAPA DE RIESGOS'!$AF482),"")</f>
        <v/>
      </c>
      <c r="BO96" s="357" t="str">
        <f>IF(AND('MAPA DE RIESGOS'!$AP483="Media",'MAPA DE RIESGOS'!$AR483="Mayor"),CONCATENATE("R",'MAPA DE RIESGOS'!$H483,"C",'MAPA DE RIESGOS'!$AF483),"")</f>
        <v/>
      </c>
      <c r="BP96" s="357" t="str">
        <f>IF(AND('MAPA DE RIESGOS'!$AP484="Media",'MAPA DE RIESGOS'!$AR484="Mayor"),CONCATENATE("R",'MAPA DE RIESGOS'!$H484,"C",'MAPA DE RIESGOS'!$AF484),"")</f>
        <v/>
      </c>
      <c r="BQ96" s="357" t="str">
        <f>IF(AND('MAPA DE RIESGOS'!$AP485="Media",'MAPA DE RIESGOS'!$AR485="Mayor"),CONCATENATE("R",'MAPA DE RIESGOS'!$H485,"C",'MAPA DE RIESGOS'!$AF485),"")</f>
        <v/>
      </c>
      <c r="BR96" s="357" t="str">
        <f>IF(AND('MAPA DE RIESGOS'!$AP486="Media",'MAPA DE RIESGOS'!$AR486="Mayor"),CONCATENATE("R",'MAPA DE RIESGOS'!$H486,"C",'MAPA DE RIESGOS'!$AF486),"")</f>
        <v/>
      </c>
      <c r="BS96" s="357" t="str">
        <f>IF(AND('MAPA DE RIESGOS'!$AP487="Media",'MAPA DE RIESGOS'!$AR487="Mayor"),CONCATENATE("R",'MAPA DE RIESGOS'!$H487,"C",'MAPA DE RIESGOS'!$AF487),"")</f>
        <v/>
      </c>
      <c r="BT96" s="357" t="str">
        <f>IF(AND('MAPA DE RIESGOS'!$AP488="Media",'MAPA DE RIESGOS'!$AR488="Mayor"),CONCATENATE("R",'MAPA DE RIESGOS'!$H488,"C",'MAPA DE RIESGOS'!$AF488),"")</f>
        <v/>
      </c>
      <c r="BU96" s="357" t="str">
        <f>IF(AND('MAPA DE RIESGOS'!$AP489="Media",'MAPA DE RIESGOS'!$AR489="Mayor"),CONCATENATE("R",'MAPA DE RIESGOS'!$H489,"C",'MAPA DE RIESGOS'!$AF489),"")</f>
        <v/>
      </c>
      <c r="BV96" s="357" t="str">
        <f>IF(AND('MAPA DE RIESGOS'!$AP490="Media",'MAPA DE RIESGOS'!$AR490="Mayor"),CONCATENATE("R",'MAPA DE RIESGOS'!$H490,"C",'MAPA DE RIESGOS'!$AF490),"")</f>
        <v/>
      </c>
      <c r="BW96" s="357" t="str">
        <f>IF(AND('MAPA DE RIESGOS'!$AP491="Media",'MAPA DE RIESGOS'!$AR491="Mayor"),CONCATENATE("R",'MAPA DE RIESGOS'!$H491,"C",'MAPA DE RIESGOS'!$AF491),"")</f>
        <v/>
      </c>
      <c r="BX96" s="357" t="str">
        <f>IF(AND('MAPA DE RIESGOS'!$AP492="Media",'MAPA DE RIESGOS'!$AR492="Mayor"),CONCATENATE("R",'MAPA DE RIESGOS'!$H492,"C",'MAPA DE RIESGOS'!$AF492),"")</f>
        <v/>
      </c>
      <c r="BY96" s="357" t="str">
        <f>IF(AND('MAPA DE RIESGOS'!$AP493="Media",'MAPA DE RIESGOS'!$AR493="Mayor"),CONCATENATE("R",'MAPA DE RIESGOS'!$H493,"C",'MAPA DE RIESGOS'!$AF493),"")</f>
        <v/>
      </c>
      <c r="BZ96" s="357" t="str">
        <f>IF(AND('MAPA DE RIESGOS'!$AP494="Media",'MAPA DE RIESGOS'!$AR494="Mayor"),CONCATENATE("R",'MAPA DE RIESGOS'!$H494,"C",'MAPA DE RIESGOS'!$AF494),"")</f>
        <v/>
      </c>
      <c r="CA96" s="357" t="str">
        <f>IF(AND('MAPA DE RIESGOS'!$AP495="Media",'MAPA DE RIESGOS'!$AR495="Mayor"),CONCATENATE("R",'MAPA DE RIESGOS'!$H495,"C",'MAPA DE RIESGOS'!$AF495),"")</f>
        <v/>
      </c>
      <c r="CB96" s="357" t="str">
        <f>IF(AND('MAPA DE RIESGOS'!$AP496="Media",'MAPA DE RIESGOS'!$AR496="Mayor"),CONCATENATE("R",'MAPA DE RIESGOS'!$H496,"C",'MAPA DE RIESGOS'!$AF496),"")</f>
        <v/>
      </c>
      <c r="CC96" s="358" t="str">
        <f>IF(AND('MAPA DE RIESGOS'!$AP497="Media",'MAPA DE RIESGOS'!$AR497="Mayor"),CONCATENATE("R",'MAPA DE RIESGOS'!$H497,"C",'MAPA DE RIESGOS'!$AF497),"")</f>
        <v/>
      </c>
      <c r="CD96" s="359" t="str">
        <f>IF(AND('MAPA DE RIESGOS'!$AP480="Media",'MAPA DE RIESGOS'!$AR480="Catastrófico"),CONCATENATE("R",'MAPA DE RIESGOS'!$H480,"C",'MAPA DE RIESGOS'!$AF480),"")</f>
        <v/>
      </c>
      <c r="CE96" s="359" t="str">
        <f>IF(AND('MAPA DE RIESGOS'!$AP481="Media",'MAPA DE RIESGOS'!$AR481="Catastrófico"),CONCATENATE("R",'MAPA DE RIESGOS'!$H481,"C",'MAPA DE RIESGOS'!$AF481),"")</f>
        <v/>
      </c>
      <c r="CF96" s="359" t="str">
        <f>IF(AND('MAPA DE RIESGOS'!$AP482="Media",'MAPA DE RIESGOS'!$AR482="Catastrófico"),CONCATENATE("R",'MAPA DE RIESGOS'!$H482,"C",'MAPA DE RIESGOS'!$AF482),"")</f>
        <v/>
      </c>
      <c r="CG96" s="359" t="str">
        <f>IF(AND('MAPA DE RIESGOS'!$AP483="Media",'MAPA DE RIESGOS'!$AR483="Catastrófico"),CONCATENATE("R",'MAPA DE RIESGOS'!$H483,"C",'MAPA DE RIESGOS'!$AF483),"")</f>
        <v/>
      </c>
      <c r="CH96" s="359" t="str">
        <f>IF(AND('MAPA DE RIESGOS'!$AP484="Media",'MAPA DE RIESGOS'!$AR484="Catastrófico"),CONCATENATE("R",'MAPA DE RIESGOS'!$H484,"C",'MAPA DE RIESGOS'!$AF484),"")</f>
        <v/>
      </c>
      <c r="CI96" s="359" t="str">
        <f>IF(AND('MAPA DE RIESGOS'!$AP485="Media",'MAPA DE RIESGOS'!$AR485="Catastrófico"),CONCATENATE("R",'MAPA DE RIESGOS'!$H485,"C",'MAPA DE RIESGOS'!$AF485),"")</f>
        <v/>
      </c>
      <c r="CJ96" s="359" t="str">
        <f>IF(AND('MAPA DE RIESGOS'!$AP486="Media",'MAPA DE RIESGOS'!$AR486="Catastrófico"),CONCATENATE("R",'MAPA DE RIESGOS'!$H486,"C",'MAPA DE RIESGOS'!$AF486),"")</f>
        <v/>
      </c>
      <c r="CK96" s="359" t="str">
        <f>IF(AND('MAPA DE RIESGOS'!$AP487="Media",'MAPA DE RIESGOS'!$AR487="Catastrófico"),CONCATENATE("R",'MAPA DE RIESGOS'!$H487,"C",'MAPA DE RIESGOS'!$AF487),"")</f>
        <v/>
      </c>
      <c r="CL96" s="359" t="str">
        <f>IF(AND('MAPA DE RIESGOS'!$AP488="Media",'MAPA DE RIESGOS'!$AR488="Catastrófico"),CONCATENATE("R",'MAPA DE RIESGOS'!$H488,"C",'MAPA DE RIESGOS'!$AF488),"")</f>
        <v/>
      </c>
      <c r="CM96" s="359" t="str">
        <f>IF(AND('MAPA DE RIESGOS'!$AP489="Media",'MAPA DE RIESGOS'!$AR489="Catastrófico"),CONCATENATE("R",'MAPA DE RIESGOS'!$H489,"C",'MAPA DE RIESGOS'!$AF489),"")</f>
        <v/>
      </c>
      <c r="CN96" s="359" t="str">
        <f>IF(AND('MAPA DE RIESGOS'!$AP490="Media",'MAPA DE RIESGOS'!$AR490="Catastrófico"),CONCATENATE("R",'MAPA DE RIESGOS'!$H490,"C",'MAPA DE RIESGOS'!$AF490),"")</f>
        <v/>
      </c>
      <c r="CO96" s="359" t="str">
        <f>IF(AND('MAPA DE RIESGOS'!$AP491="Media",'MAPA DE RIESGOS'!$AR491="Catastrófico"),CONCATENATE("R",'MAPA DE RIESGOS'!$H491,"C",'MAPA DE RIESGOS'!$AF491),"")</f>
        <v/>
      </c>
      <c r="CP96" s="359" t="str">
        <f>IF(AND('MAPA DE RIESGOS'!$AP492="Media",'MAPA DE RIESGOS'!$AR492="Catastrófico"),CONCATENATE("R",'MAPA DE RIESGOS'!$H492,"C",'MAPA DE RIESGOS'!$AF492),"")</f>
        <v/>
      </c>
      <c r="CQ96" s="359" t="str">
        <f>IF(AND('MAPA DE RIESGOS'!$AP493="Media",'MAPA DE RIESGOS'!$AR493="Catastrófico"),CONCATENATE("R",'MAPA DE RIESGOS'!$H493,"C",'MAPA DE RIESGOS'!$AF493),"")</f>
        <v/>
      </c>
      <c r="CR96" s="359" t="str">
        <f>IF(AND('MAPA DE RIESGOS'!$AP494="Media",'MAPA DE RIESGOS'!$AR494="Catastrófico"),CONCATENATE("R",'MAPA DE RIESGOS'!$H494,"C",'MAPA DE RIESGOS'!$AF494),"")</f>
        <v/>
      </c>
      <c r="CS96" s="359" t="str">
        <f>IF(AND('MAPA DE RIESGOS'!$AP495="Media",'MAPA DE RIESGOS'!$AR495="Catastrófico"),CONCATENATE("R",'MAPA DE RIESGOS'!$H495,"C",'MAPA DE RIESGOS'!$AF495),"")</f>
        <v/>
      </c>
      <c r="CT96" s="359" t="str">
        <f>IF(AND('MAPA DE RIESGOS'!$AP496="Media",'MAPA DE RIESGOS'!$AR496="Catastrófico"),CONCATENATE("R",'MAPA DE RIESGOS'!$H496,"C",'MAPA DE RIESGOS'!$AF496),"")</f>
        <v/>
      </c>
      <c r="CU96" s="360" t="str">
        <f>IF(AND('MAPA DE RIESGOS'!$AP497="Media",'MAPA DE RIESGOS'!$AR497="Catastrófico"),CONCATENATE("R",'MAPA DE RIESGOS'!$H497,"C",'MAPA DE RIESGOS'!$AF497),"")</f>
        <v/>
      </c>
      <c r="CV96" s="67"/>
      <c r="CW96" s="756"/>
      <c r="CX96" s="757"/>
      <c r="CY96" s="757"/>
      <c r="CZ96" s="757"/>
      <c r="DA96" s="757"/>
      <c r="DB96" s="758"/>
    </row>
    <row r="97" spans="2:106" ht="32.5" customHeight="1">
      <c r="B97" s="770"/>
      <c r="C97" s="770"/>
      <c r="D97" s="771"/>
      <c r="E97" s="741"/>
      <c r="F97" s="742"/>
      <c r="G97" s="742"/>
      <c r="H97" s="742"/>
      <c r="I97" s="743"/>
      <c r="J97" s="369" t="str">
        <f>IF(AND('MAPA DE RIESGOS'!$AP498="Media",'MAPA DE RIESGOS'!$AR498="Leve"),CONCATENATE("R",'MAPA DE RIESGOS'!$H498,"C",'MAPA DE RIESGOS'!$AF498),"")</f>
        <v/>
      </c>
      <c r="K97" s="370" t="str">
        <f>IF(AND('MAPA DE RIESGOS'!$AP499="Media",'MAPA DE RIESGOS'!$AR499="Leve"),CONCATENATE("R",'MAPA DE RIESGOS'!$H499,"C",'MAPA DE RIESGOS'!$AF499),"")</f>
        <v/>
      </c>
      <c r="L97" s="370" t="str">
        <f>IF(AND('MAPA DE RIESGOS'!$AP500="Media",'MAPA DE RIESGOS'!$AR500="Leve"),CONCATENATE("R",'MAPA DE RIESGOS'!$H500,"C",'MAPA DE RIESGOS'!$AF500),"")</f>
        <v/>
      </c>
      <c r="M97" s="370" t="str">
        <f>IF(AND('MAPA DE RIESGOS'!$AP501="Media",'MAPA DE RIESGOS'!$AR501="Leve"),CONCATENATE("R",'MAPA DE RIESGOS'!$H501,"C",'MAPA DE RIESGOS'!$AF501),"")</f>
        <v/>
      </c>
      <c r="N97" s="370" t="str">
        <f>IF(AND('MAPA DE RIESGOS'!$AP502="Media",'MAPA DE RIESGOS'!$AR502="Leve"),CONCATENATE("R",'MAPA DE RIESGOS'!$H502,"C",'MAPA DE RIESGOS'!$AF502),"")</f>
        <v/>
      </c>
      <c r="O97" s="370" t="str">
        <f>IF(AND('MAPA DE RIESGOS'!$AP503="Media",'MAPA DE RIESGOS'!$AR503="Leve"),CONCATENATE("R",'MAPA DE RIESGOS'!$H503,"C",'MAPA DE RIESGOS'!$AF503),"")</f>
        <v/>
      </c>
      <c r="P97" s="370" t="str">
        <f>IF(AND('MAPA DE RIESGOS'!$AP504="Media",'MAPA DE RIESGOS'!$AR504="Leve"),CONCATENATE("R",'MAPA DE RIESGOS'!$H504,"C",'MAPA DE RIESGOS'!$AF504),"")</f>
        <v/>
      </c>
      <c r="Q97" s="370" t="str">
        <f>IF(AND('MAPA DE RIESGOS'!$AP505="Media",'MAPA DE RIESGOS'!$AR505="Leve"),CONCATENATE("R",'MAPA DE RIESGOS'!$H505,"C",'MAPA DE RIESGOS'!$AF505),"")</f>
        <v/>
      </c>
      <c r="R97" s="370" t="str">
        <f>IF(AND('MAPA DE RIESGOS'!$AP506="Media",'MAPA DE RIESGOS'!$AR506="Leve"),CONCATENATE("R",'MAPA DE RIESGOS'!$H506,"C",'MAPA DE RIESGOS'!$AF506),"")</f>
        <v/>
      </c>
      <c r="S97" s="370" t="str">
        <f>IF(AND('MAPA DE RIESGOS'!$AP507="Media",'MAPA DE RIESGOS'!$AR507="Leve"),CONCATENATE("R",'MAPA DE RIESGOS'!$H507,"C",'MAPA DE RIESGOS'!$AF507),"")</f>
        <v/>
      </c>
      <c r="T97" s="370" t="str">
        <f>IF(AND('MAPA DE RIESGOS'!$AP508="Media",'MAPA DE RIESGOS'!$AR508="Leve"),CONCATENATE("R",'MAPA DE RIESGOS'!$H508,"C",'MAPA DE RIESGOS'!$AF508),"")</f>
        <v/>
      </c>
      <c r="U97" s="370" t="str">
        <f>IF(AND('MAPA DE RIESGOS'!$AP509="Media",'MAPA DE RIESGOS'!$AR509="Leve"),CONCATENATE("R",'MAPA DE RIESGOS'!$H509,"C",'MAPA DE RIESGOS'!$AF509),"")</f>
        <v/>
      </c>
      <c r="V97" s="370" t="str">
        <f>IF(AND('MAPA DE RIESGOS'!$AP510="Media",'MAPA DE RIESGOS'!$AR510="Leve"),CONCATENATE("R",'MAPA DE RIESGOS'!$H510,"C",'MAPA DE RIESGOS'!$AF510),"")</f>
        <v/>
      </c>
      <c r="W97" s="370" t="str">
        <f>IF(AND('MAPA DE RIESGOS'!$AP511="Media",'MAPA DE RIESGOS'!$AR511="Leve"),CONCATENATE("R",'MAPA DE RIESGOS'!$H511,"C",'MAPA DE RIESGOS'!$AF511),"")</f>
        <v/>
      </c>
      <c r="X97" s="370" t="str">
        <f>IF(AND('MAPA DE RIESGOS'!$AP512="Media",'MAPA DE RIESGOS'!$AR512="Leve"),CONCATENATE("R",'MAPA DE RIESGOS'!$H512,"C",'MAPA DE RIESGOS'!$AF512),"")</f>
        <v/>
      </c>
      <c r="Y97" s="370" t="str">
        <f>IF(AND('MAPA DE RIESGOS'!$AP513="Media",'MAPA DE RIESGOS'!$AR513="Leve"),CONCATENATE("R",'MAPA DE RIESGOS'!$H513,"C",'MAPA DE RIESGOS'!$AF513),"")</f>
        <v/>
      </c>
      <c r="Z97" s="370" t="str">
        <f>IF(AND('MAPA DE RIESGOS'!$AP514="Media",'MAPA DE RIESGOS'!$AR514="Leve"),CONCATENATE("R",'MAPA DE RIESGOS'!$H514,"C",'MAPA DE RIESGOS'!$AF514),"")</f>
        <v/>
      </c>
      <c r="AA97" s="370" t="str">
        <f>IF(AND('MAPA DE RIESGOS'!$AP515="Media",'MAPA DE RIESGOS'!$AR515="Leve"),CONCATENATE("R",'MAPA DE RIESGOS'!$H515,"C",'MAPA DE RIESGOS'!$AF515),"")</f>
        <v/>
      </c>
      <c r="AB97" s="369" t="str">
        <f>IF(AND('MAPA DE RIESGOS'!$AP498="Media",'MAPA DE RIESGOS'!$AR498="Menor"),CONCATENATE("R",'MAPA DE RIESGOS'!$H498,"C",'MAPA DE RIESGOS'!$AF498),"")</f>
        <v/>
      </c>
      <c r="AC97" s="370" t="str">
        <f>IF(AND('MAPA DE RIESGOS'!$AP499="Media",'MAPA DE RIESGOS'!$AR499="Menor"),CONCATENATE("R",'MAPA DE RIESGOS'!$H499,"C",'MAPA DE RIESGOS'!$AF499),"")</f>
        <v/>
      </c>
      <c r="AD97" s="370" t="str">
        <f>IF(AND('MAPA DE RIESGOS'!$AP500="Media",'MAPA DE RIESGOS'!$AR500="Menor"),CONCATENATE("R",'MAPA DE RIESGOS'!$H500,"C",'MAPA DE RIESGOS'!$AF500),"")</f>
        <v/>
      </c>
      <c r="AE97" s="370" t="str">
        <f>IF(AND('MAPA DE RIESGOS'!$AP501="Media",'MAPA DE RIESGOS'!$AR501="Menor"),CONCATENATE("R",'MAPA DE RIESGOS'!$H501,"C",'MAPA DE RIESGOS'!$AF501),"")</f>
        <v/>
      </c>
      <c r="AF97" s="370" t="str">
        <f>IF(AND('MAPA DE RIESGOS'!$AP502="Media",'MAPA DE RIESGOS'!$AR502="Menor"),CONCATENATE("R",'MAPA DE RIESGOS'!$H502,"C",'MAPA DE RIESGOS'!$AF502),"")</f>
        <v/>
      </c>
      <c r="AG97" s="370" t="str">
        <f>IF(AND('MAPA DE RIESGOS'!$AP503="Media",'MAPA DE RIESGOS'!$AR503="Menor"),CONCATENATE("R",'MAPA DE RIESGOS'!$H503,"C",'MAPA DE RIESGOS'!$AF503),"")</f>
        <v/>
      </c>
      <c r="AH97" s="370" t="str">
        <f>IF(AND('MAPA DE RIESGOS'!$AP504="Media",'MAPA DE RIESGOS'!$AR504="Menor"),CONCATENATE("R",'MAPA DE RIESGOS'!$H504,"C",'MAPA DE RIESGOS'!$AF504),"")</f>
        <v/>
      </c>
      <c r="AI97" s="370" t="str">
        <f>IF(AND('MAPA DE RIESGOS'!$AP505="Media",'MAPA DE RIESGOS'!$AR505="Menor"),CONCATENATE("R",'MAPA DE RIESGOS'!$H505,"C",'MAPA DE RIESGOS'!$AF505),"")</f>
        <v/>
      </c>
      <c r="AJ97" s="370" t="str">
        <f>IF(AND('MAPA DE RIESGOS'!$AP506="Media",'MAPA DE RIESGOS'!$AR506="Menor"),CONCATENATE("R",'MAPA DE RIESGOS'!$H506,"C",'MAPA DE RIESGOS'!$AF506),"")</f>
        <v/>
      </c>
      <c r="AK97" s="370" t="str">
        <f>IF(AND('MAPA DE RIESGOS'!$AP507="Media",'MAPA DE RIESGOS'!$AR507="Menor"),CONCATENATE("R",'MAPA DE RIESGOS'!$H507,"C",'MAPA DE RIESGOS'!$AF507),"")</f>
        <v/>
      </c>
      <c r="AL97" s="370" t="str">
        <f>IF(AND('MAPA DE RIESGOS'!$AP508="Media",'MAPA DE RIESGOS'!$AR508="Menor"),CONCATENATE("R",'MAPA DE RIESGOS'!$H508,"C",'MAPA DE RIESGOS'!$AF508),"")</f>
        <v/>
      </c>
      <c r="AM97" s="370" t="str">
        <f>IF(AND('MAPA DE RIESGOS'!$AP509="Media",'MAPA DE RIESGOS'!$AR509="Menor"),CONCATENATE("R",'MAPA DE RIESGOS'!$H509,"C",'MAPA DE RIESGOS'!$AF509),"")</f>
        <v/>
      </c>
      <c r="AN97" s="370" t="str">
        <f>IF(AND('MAPA DE RIESGOS'!$AP510="Media",'MAPA DE RIESGOS'!$AR510="Menor"),CONCATENATE("R",'MAPA DE RIESGOS'!$H510,"C",'MAPA DE RIESGOS'!$AF510),"")</f>
        <v/>
      </c>
      <c r="AO97" s="370" t="str">
        <f>IF(AND('MAPA DE RIESGOS'!$AP511="Media",'MAPA DE RIESGOS'!$AR511="Menor"),CONCATENATE("R",'MAPA DE RIESGOS'!$H511,"C",'MAPA DE RIESGOS'!$AF511),"")</f>
        <v/>
      </c>
      <c r="AP97" s="370" t="str">
        <f>IF(AND('MAPA DE RIESGOS'!$AP512="Media",'MAPA DE RIESGOS'!$AR512="Menor"),CONCATENATE("R",'MAPA DE RIESGOS'!$H512,"C",'MAPA DE RIESGOS'!$AF512),"")</f>
        <v/>
      </c>
      <c r="AQ97" s="370" t="str">
        <f>IF(AND('MAPA DE RIESGOS'!$AP513="Media",'MAPA DE RIESGOS'!$AR513="Menor"),CONCATENATE("R",'MAPA DE RIESGOS'!$H513,"C",'MAPA DE RIESGOS'!$AF513),"")</f>
        <v/>
      </c>
      <c r="AR97" s="370" t="str">
        <f>IF(AND('MAPA DE RIESGOS'!$AP514="Media",'MAPA DE RIESGOS'!$AR514="Menor"),CONCATENATE("R",'MAPA DE RIESGOS'!$H514,"C",'MAPA DE RIESGOS'!$AF514),"")</f>
        <v/>
      </c>
      <c r="AS97" s="370" t="str">
        <f>IF(AND('MAPA DE RIESGOS'!$AP515="Media",'MAPA DE RIESGOS'!$AR515="Menor"),CONCATENATE("R",'MAPA DE RIESGOS'!$H515,"C",'MAPA DE RIESGOS'!$AF515),"")</f>
        <v/>
      </c>
      <c r="AT97" s="369" t="str">
        <f>IF(AND('MAPA DE RIESGOS'!$AP498="Media",'MAPA DE RIESGOS'!$AR498="Moderado"),CONCATENATE("R",'MAPA DE RIESGOS'!$H498,"C",'MAPA DE RIESGOS'!$AF498),"")</f>
        <v/>
      </c>
      <c r="AU97" s="370" t="str">
        <f>IF(AND('MAPA DE RIESGOS'!$AP499="Media",'MAPA DE RIESGOS'!$AR499="Moderado"),CONCATENATE("R",'MAPA DE RIESGOS'!$H499,"C",'MAPA DE RIESGOS'!$AF499),"")</f>
        <v/>
      </c>
      <c r="AV97" s="370" t="str">
        <f>IF(AND('MAPA DE RIESGOS'!$AP500="Media",'MAPA DE RIESGOS'!$AR500="Moderado"),CONCATENATE("R",'MAPA DE RIESGOS'!$H500,"C",'MAPA DE RIESGOS'!$AF500),"")</f>
        <v/>
      </c>
      <c r="AW97" s="370" t="str">
        <f>IF(AND('MAPA DE RIESGOS'!$AP501="Media",'MAPA DE RIESGOS'!$AR501="Moderado"),CONCATENATE("R",'MAPA DE RIESGOS'!$H501,"C",'MAPA DE RIESGOS'!$AF501),"")</f>
        <v/>
      </c>
      <c r="AX97" s="370" t="str">
        <f>IF(AND('MAPA DE RIESGOS'!$AP502="Media",'MAPA DE RIESGOS'!$AR502="Moderado"),CONCATENATE("R",'MAPA DE RIESGOS'!$H502,"C",'MAPA DE RIESGOS'!$AF502),"")</f>
        <v/>
      </c>
      <c r="AY97" s="370" t="str">
        <f>IF(AND('MAPA DE RIESGOS'!$AP503="Media",'MAPA DE RIESGOS'!$AR503="Moderado"),CONCATENATE("R",'MAPA DE RIESGOS'!$H503,"C",'MAPA DE RIESGOS'!$AF503),"")</f>
        <v/>
      </c>
      <c r="AZ97" s="370" t="str">
        <f>IF(AND('MAPA DE RIESGOS'!$AP504="Media",'MAPA DE RIESGOS'!$AR504="Moderado"),CONCATENATE("R",'MAPA DE RIESGOS'!$H504,"C",'MAPA DE RIESGOS'!$AF504),"")</f>
        <v/>
      </c>
      <c r="BA97" s="370" t="str">
        <f>IF(AND('MAPA DE RIESGOS'!$AP505="Media",'MAPA DE RIESGOS'!$AR505="Moderado"),CONCATENATE("R",'MAPA DE RIESGOS'!$H505,"C",'MAPA DE RIESGOS'!$AF505),"")</f>
        <v/>
      </c>
      <c r="BB97" s="370" t="str">
        <f>IF(AND('MAPA DE RIESGOS'!$AP506="Media",'MAPA DE RIESGOS'!$AR506="Moderado"),CONCATENATE("R",'MAPA DE RIESGOS'!$H506,"C",'MAPA DE RIESGOS'!$AF506),"")</f>
        <v/>
      </c>
      <c r="BC97" s="370" t="str">
        <f>IF(AND('MAPA DE RIESGOS'!$AP507="Media",'MAPA DE RIESGOS'!$AR507="Moderado"),CONCATENATE("R",'MAPA DE RIESGOS'!$H507,"C",'MAPA DE RIESGOS'!$AF507),"")</f>
        <v/>
      </c>
      <c r="BD97" s="370" t="str">
        <f>IF(AND('MAPA DE RIESGOS'!$AP508="Media",'MAPA DE RIESGOS'!$AR508="Moderado"),CONCATENATE("R",'MAPA DE RIESGOS'!$H508,"C",'MAPA DE RIESGOS'!$AF508),"")</f>
        <v/>
      </c>
      <c r="BE97" s="370" t="str">
        <f>IF(AND('MAPA DE RIESGOS'!$AP509="Media",'MAPA DE RIESGOS'!$AR509="Moderado"),CONCATENATE("R",'MAPA DE RIESGOS'!$H509,"C",'MAPA DE RIESGOS'!$AF509),"")</f>
        <v/>
      </c>
      <c r="BF97" s="370" t="str">
        <f>IF(AND('MAPA DE RIESGOS'!$AP510="Media",'MAPA DE RIESGOS'!$AR510="Moderado"),CONCATENATE("R",'MAPA DE RIESGOS'!$H510,"C",'MAPA DE RIESGOS'!$AF510),"")</f>
        <v/>
      </c>
      <c r="BG97" s="370" t="str">
        <f>IF(AND('MAPA DE RIESGOS'!$AP511="Media",'MAPA DE RIESGOS'!$AR511="Moderado"),CONCATENATE("R",'MAPA DE RIESGOS'!$H511,"C",'MAPA DE RIESGOS'!$AF511),"")</f>
        <v/>
      </c>
      <c r="BH97" s="370" t="str">
        <f>IF(AND('MAPA DE RIESGOS'!$AP512="Media",'MAPA DE RIESGOS'!$AR512="Moderado"),CONCATENATE("R",'MAPA DE RIESGOS'!$H512,"C",'MAPA DE RIESGOS'!$AF512),"")</f>
        <v/>
      </c>
      <c r="BI97" s="370" t="str">
        <f>IF(AND('MAPA DE RIESGOS'!$AP513="Media",'MAPA DE RIESGOS'!$AR513="Moderado"),CONCATENATE("R",'MAPA DE RIESGOS'!$H513,"C",'MAPA DE RIESGOS'!$AF513),"")</f>
        <v/>
      </c>
      <c r="BJ97" s="370" t="str">
        <f>IF(AND('MAPA DE RIESGOS'!$AP514="Media",'MAPA DE RIESGOS'!$AR514="Moderado"),CONCATENATE("R",'MAPA DE RIESGOS'!$H514,"C",'MAPA DE RIESGOS'!$AF514),"")</f>
        <v/>
      </c>
      <c r="BK97" s="371" t="str">
        <f>IF(AND('MAPA DE RIESGOS'!$AP515="Media",'MAPA DE RIESGOS'!$AR515="Moderado"),CONCATENATE("R",'MAPA DE RIESGOS'!$H515,"C",'MAPA DE RIESGOS'!$AF515),"")</f>
        <v/>
      </c>
      <c r="BL97" s="357" t="str">
        <f>IF(AND('MAPA DE RIESGOS'!$AP498="Media",'MAPA DE RIESGOS'!$AR498="Mayor"),CONCATENATE("R",'MAPA DE RIESGOS'!$H498,"C",'MAPA DE RIESGOS'!$AF498),"")</f>
        <v/>
      </c>
      <c r="BM97" s="357" t="str">
        <f>IF(AND('MAPA DE RIESGOS'!$AP499="Media",'MAPA DE RIESGOS'!$AR499="Mayor"),CONCATENATE("R",'MAPA DE RIESGOS'!$H499,"C",'MAPA DE RIESGOS'!$AF499),"")</f>
        <v/>
      </c>
      <c r="BN97" s="357" t="str">
        <f>IF(AND('MAPA DE RIESGOS'!$AP500="Media",'MAPA DE RIESGOS'!$AR500="Mayor"),CONCATENATE("R",'MAPA DE RIESGOS'!$H500,"C",'MAPA DE RIESGOS'!$AF500),"")</f>
        <v/>
      </c>
      <c r="BO97" s="357" t="str">
        <f>IF(AND('MAPA DE RIESGOS'!$AP501="Media",'MAPA DE RIESGOS'!$AR501="Mayor"),CONCATENATE("R",'MAPA DE RIESGOS'!$H501,"C",'MAPA DE RIESGOS'!$AF501),"")</f>
        <v/>
      </c>
      <c r="BP97" s="357" t="str">
        <f>IF(AND('MAPA DE RIESGOS'!$AP502="Media",'MAPA DE RIESGOS'!$AR502="Mayor"),CONCATENATE("R",'MAPA DE RIESGOS'!$H502,"C",'MAPA DE RIESGOS'!$AF502),"")</f>
        <v/>
      </c>
      <c r="BQ97" s="357" t="str">
        <f>IF(AND('MAPA DE RIESGOS'!$AP503="Media",'MAPA DE RIESGOS'!$AR503="Mayor"),CONCATENATE("R",'MAPA DE RIESGOS'!$H503,"C",'MAPA DE RIESGOS'!$AF503),"")</f>
        <v/>
      </c>
      <c r="BR97" s="357" t="str">
        <f>IF(AND('MAPA DE RIESGOS'!$AP504="Media",'MAPA DE RIESGOS'!$AR504="Mayor"),CONCATENATE("R",'MAPA DE RIESGOS'!$H504,"C",'MAPA DE RIESGOS'!$AF504),"")</f>
        <v/>
      </c>
      <c r="BS97" s="357" t="str">
        <f>IF(AND('MAPA DE RIESGOS'!$AP505="Media",'MAPA DE RIESGOS'!$AR505="Mayor"),CONCATENATE("R",'MAPA DE RIESGOS'!$H505,"C",'MAPA DE RIESGOS'!$AF505),"")</f>
        <v/>
      </c>
      <c r="BT97" s="357" t="str">
        <f>IF(AND('MAPA DE RIESGOS'!$AP506="Media",'MAPA DE RIESGOS'!$AR506="Mayor"),CONCATENATE("R",'MAPA DE RIESGOS'!$H506,"C",'MAPA DE RIESGOS'!$AF506),"")</f>
        <v/>
      </c>
      <c r="BU97" s="357" t="str">
        <f>IF(AND('MAPA DE RIESGOS'!$AP507="Media",'MAPA DE RIESGOS'!$AR507="Mayor"),CONCATENATE("R",'MAPA DE RIESGOS'!$H507,"C",'MAPA DE RIESGOS'!$AF507),"")</f>
        <v/>
      </c>
      <c r="BV97" s="357" t="str">
        <f>IF(AND('MAPA DE RIESGOS'!$AP508="Media",'MAPA DE RIESGOS'!$AR508="Mayor"),CONCATENATE("R",'MAPA DE RIESGOS'!$H508,"C",'MAPA DE RIESGOS'!$AF508),"")</f>
        <v/>
      </c>
      <c r="BW97" s="357" t="str">
        <f>IF(AND('MAPA DE RIESGOS'!$AP509="Media",'MAPA DE RIESGOS'!$AR509="Mayor"),CONCATENATE("R",'MAPA DE RIESGOS'!$H509,"C",'MAPA DE RIESGOS'!$AF509),"")</f>
        <v/>
      </c>
      <c r="BX97" s="357" t="str">
        <f>IF(AND('MAPA DE RIESGOS'!$AP510="Media",'MAPA DE RIESGOS'!$AR510="Mayor"),CONCATENATE("R",'MAPA DE RIESGOS'!$H510,"C",'MAPA DE RIESGOS'!$AF510),"")</f>
        <v/>
      </c>
      <c r="BY97" s="357" t="str">
        <f>IF(AND('MAPA DE RIESGOS'!$AP511="Media",'MAPA DE RIESGOS'!$AR511="Mayor"),CONCATENATE("R",'MAPA DE RIESGOS'!$H511,"C",'MAPA DE RIESGOS'!$AF511),"")</f>
        <v/>
      </c>
      <c r="BZ97" s="357" t="str">
        <f>IF(AND('MAPA DE RIESGOS'!$AP512="Media",'MAPA DE RIESGOS'!$AR512="Mayor"),CONCATENATE("R",'MAPA DE RIESGOS'!$H512,"C",'MAPA DE RIESGOS'!$AF512),"")</f>
        <v/>
      </c>
      <c r="CA97" s="357" t="str">
        <f>IF(AND('MAPA DE RIESGOS'!$AP513="Media",'MAPA DE RIESGOS'!$AR513="Mayor"),CONCATENATE("R",'MAPA DE RIESGOS'!$H513,"C",'MAPA DE RIESGOS'!$AF513),"")</f>
        <v/>
      </c>
      <c r="CB97" s="357" t="str">
        <f>IF(AND('MAPA DE RIESGOS'!$AP514="Media",'MAPA DE RIESGOS'!$AR514="Mayor"),CONCATENATE("R",'MAPA DE RIESGOS'!$H514,"C",'MAPA DE RIESGOS'!$AF514),"")</f>
        <v/>
      </c>
      <c r="CC97" s="358" t="str">
        <f>IF(AND('MAPA DE RIESGOS'!$AP515="Media",'MAPA DE RIESGOS'!$AR515="Mayor"),CONCATENATE("R",'MAPA DE RIESGOS'!$H515,"C",'MAPA DE RIESGOS'!$AF515),"")</f>
        <v/>
      </c>
      <c r="CD97" s="359" t="str">
        <f>IF(AND('MAPA DE RIESGOS'!$AP498="Media",'MAPA DE RIESGOS'!$AR498="Catastrófico"),CONCATENATE("R",'MAPA DE RIESGOS'!$H498,"C",'MAPA DE RIESGOS'!$AF498),"")</f>
        <v/>
      </c>
      <c r="CE97" s="359" t="str">
        <f>IF(AND('MAPA DE RIESGOS'!$AP499="Media",'MAPA DE RIESGOS'!$AR499="Catastrófico"),CONCATENATE("R",'MAPA DE RIESGOS'!$H499,"C",'MAPA DE RIESGOS'!$AF499),"")</f>
        <v/>
      </c>
      <c r="CF97" s="359" t="str">
        <f>IF(AND('MAPA DE RIESGOS'!$AP500="Media",'MAPA DE RIESGOS'!$AR500="Catastrófico"),CONCATENATE("R",'MAPA DE RIESGOS'!$H500,"C",'MAPA DE RIESGOS'!$AF500),"")</f>
        <v/>
      </c>
      <c r="CG97" s="359" t="str">
        <f>IF(AND('MAPA DE RIESGOS'!$AP501="Media",'MAPA DE RIESGOS'!$AR501="Catastrófico"),CONCATENATE("R",'MAPA DE RIESGOS'!$H501,"C",'MAPA DE RIESGOS'!$AF501),"")</f>
        <v/>
      </c>
      <c r="CH97" s="359" t="str">
        <f>IF(AND('MAPA DE RIESGOS'!$AP502="Media",'MAPA DE RIESGOS'!$AR502="Catastrófico"),CONCATENATE("R",'MAPA DE RIESGOS'!$H502,"C",'MAPA DE RIESGOS'!$AF502),"")</f>
        <v/>
      </c>
      <c r="CI97" s="359" t="str">
        <f>IF(AND('MAPA DE RIESGOS'!$AP503="Media",'MAPA DE RIESGOS'!$AR503="Catastrófico"),CONCATENATE("R",'MAPA DE RIESGOS'!$H503,"C",'MAPA DE RIESGOS'!$AF503),"")</f>
        <v/>
      </c>
      <c r="CJ97" s="359" t="str">
        <f>IF(AND('MAPA DE RIESGOS'!$AP504="Media",'MAPA DE RIESGOS'!$AR504="Catastrófico"),CONCATENATE("R",'MAPA DE RIESGOS'!$H504,"C",'MAPA DE RIESGOS'!$AF504),"")</f>
        <v/>
      </c>
      <c r="CK97" s="359" t="str">
        <f>IF(AND('MAPA DE RIESGOS'!$AP505="Media",'MAPA DE RIESGOS'!$AR505="Catastrófico"),CONCATENATE("R",'MAPA DE RIESGOS'!$H505,"C",'MAPA DE RIESGOS'!$AF505),"")</f>
        <v/>
      </c>
      <c r="CL97" s="359" t="str">
        <f>IF(AND('MAPA DE RIESGOS'!$AP506="Media",'MAPA DE RIESGOS'!$AR506="Catastrófico"),CONCATENATE("R",'MAPA DE RIESGOS'!$H506,"C",'MAPA DE RIESGOS'!$AF506),"")</f>
        <v/>
      </c>
      <c r="CM97" s="359" t="str">
        <f>IF(AND('MAPA DE RIESGOS'!$AP507="Media",'MAPA DE RIESGOS'!$AR507="Catastrófico"),CONCATENATE("R",'MAPA DE RIESGOS'!$H507,"C",'MAPA DE RIESGOS'!$AF507),"")</f>
        <v/>
      </c>
      <c r="CN97" s="359" t="str">
        <f>IF(AND('MAPA DE RIESGOS'!$AP508="Media",'MAPA DE RIESGOS'!$AR508="Catastrófico"),CONCATENATE("R",'MAPA DE RIESGOS'!$H508,"C",'MAPA DE RIESGOS'!$AF508),"")</f>
        <v/>
      </c>
      <c r="CO97" s="359" t="str">
        <f>IF(AND('MAPA DE RIESGOS'!$AP509="Media",'MAPA DE RIESGOS'!$AR509="Catastrófico"),CONCATENATE("R",'MAPA DE RIESGOS'!$H509,"C",'MAPA DE RIESGOS'!$AF509),"")</f>
        <v/>
      </c>
      <c r="CP97" s="359" t="str">
        <f>IF(AND('MAPA DE RIESGOS'!$AP510="Media",'MAPA DE RIESGOS'!$AR510="Catastrófico"),CONCATENATE("R",'MAPA DE RIESGOS'!$H510,"C",'MAPA DE RIESGOS'!$AF510),"")</f>
        <v/>
      </c>
      <c r="CQ97" s="359" t="str">
        <f>IF(AND('MAPA DE RIESGOS'!$AP511="Media",'MAPA DE RIESGOS'!$AR511="Catastrófico"),CONCATENATE("R",'MAPA DE RIESGOS'!$H511,"C",'MAPA DE RIESGOS'!$AF511),"")</f>
        <v/>
      </c>
      <c r="CR97" s="359" t="str">
        <f>IF(AND('MAPA DE RIESGOS'!$AP512="Media",'MAPA DE RIESGOS'!$AR512="Catastrófico"),CONCATENATE("R",'MAPA DE RIESGOS'!$H512,"C",'MAPA DE RIESGOS'!$AF512),"")</f>
        <v/>
      </c>
      <c r="CS97" s="359" t="str">
        <f>IF(AND('MAPA DE RIESGOS'!$AP513="Media",'MAPA DE RIESGOS'!$AR513="Catastrófico"),CONCATENATE("R",'MAPA DE RIESGOS'!$H513,"C",'MAPA DE RIESGOS'!$AF513),"")</f>
        <v/>
      </c>
      <c r="CT97" s="359" t="str">
        <f>IF(AND('MAPA DE RIESGOS'!$AP514="Media",'MAPA DE RIESGOS'!$AR514="Catastrófico"),CONCATENATE("R",'MAPA DE RIESGOS'!$H514,"C",'MAPA DE RIESGOS'!$AF514),"")</f>
        <v/>
      </c>
      <c r="CU97" s="360" t="str">
        <f>IF(AND('MAPA DE RIESGOS'!$AP515="Media",'MAPA DE RIESGOS'!$AR515="Catastrófico"),CONCATENATE("R",'MAPA DE RIESGOS'!$H515,"C",'MAPA DE RIESGOS'!$AF515),"")</f>
        <v/>
      </c>
      <c r="CV97" s="67"/>
      <c r="CW97" s="756"/>
      <c r="CX97" s="757"/>
      <c r="CY97" s="757"/>
      <c r="CZ97" s="757"/>
      <c r="DA97" s="757"/>
      <c r="DB97" s="758"/>
    </row>
    <row r="98" spans="2:106" ht="32.5" customHeight="1">
      <c r="B98" s="770"/>
      <c r="C98" s="770"/>
      <c r="D98" s="771"/>
      <c r="E98" s="741"/>
      <c r="F98" s="742"/>
      <c r="G98" s="742"/>
      <c r="H98" s="742"/>
      <c r="I98" s="743"/>
      <c r="J98" s="369" t="str">
        <f>IF(AND('MAPA DE RIESGOS'!$AP516="Media",'MAPA DE RIESGOS'!$AR516="Leve"),CONCATENATE("R",'MAPA DE RIESGOS'!$H516,"C",'MAPA DE RIESGOS'!$AF516),"")</f>
        <v/>
      </c>
      <c r="K98" s="370" t="str">
        <f>IF(AND('MAPA DE RIESGOS'!$AP517="Media",'MAPA DE RIESGOS'!$AR517="Leve"),CONCATENATE("R",'MAPA DE RIESGOS'!$H517,"C",'MAPA DE RIESGOS'!$AF517),"")</f>
        <v/>
      </c>
      <c r="L98" s="370" t="str">
        <f>IF(AND('MAPA DE RIESGOS'!$AP518="Media",'MAPA DE RIESGOS'!$AR518="Leve"),CONCATENATE("R",'MAPA DE RIESGOS'!$H518,"C",'MAPA DE RIESGOS'!$AF518),"")</f>
        <v/>
      </c>
      <c r="M98" s="370" t="str">
        <f>IF(AND('MAPA DE RIESGOS'!$AP519="Media",'MAPA DE RIESGOS'!$AR519="Leve"),CONCATENATE("R",'MAPA DE RIESGOS'!$H519,"C",'MAPA DE RIESGOS'!$AF519),"")</f>
        <v/>
      </c>
      <c r="N98" s="370" t="str">
        <f>IF(AND('MAPA DE RIESGOS'!$AP520="Media",'MAPA DE RIESGOS'!$AR520="Leve"),CONCATENATE("R",'MAPA DE RIESGOS'!$H520,"C",'MAPA DE RIESGOS'!$AF520),"")</f>
        <v/>
      </c>
      <c r="O98" s="370" t="str">
        <f>IF(AND('MAPA DE RIESGOS'!$AP521="Media",'MAPA DE RIESGOS'!$AR521="Leve"),CONCATENATE("R",'MAPA DE RIESGOS'!$H521,"C",'MAPA DE RIESGOS'!$AF521),"")</f>
        <v/>
      </c>
      <c r="P98" s="370" t="str">
        <f>IF(AND('MAPA DE RIESGOS'!$AP522="Media",'MAPA DE RIESGOS'!$AR522="Leve"),CONCATENATE("R",'MAPA DE RIESGOS'!$H522,"C",'MAPA DE RIESGOS'!$AF522),"")</f>
        <v/>
      </c>
      <c r="Q98" s="370" t="str">
        <f>IF(AND('MAPA DE RIESGOS'!$AP523="Media",'MAPA DE RIESGOS'!$AR523="Leve"),CONCATENATE("R",'MAPA DE RIESGOS'!$H523,"C",'MAPA DE RIESGOS'!$AF523),"")</f>
        <v/>
      </c>
      <c r="R98" s="370" t="str">
        <f>IF(AND('MAPA DE RIESGOS'!$AP524="Media",'MAPA DE RIESGOS'!$AR524="Leve"),CONCATENATE("R",'MAPA DE RIESGOS'!$H524,"C",'MAPA DE RIESGOS'!$AF524),"")</f>
        <v/>
      </c>
      <c r="S98" s="370" t="str">
        <f>IF(AND('MAPA DE RIESGOS'!$AP525="Media",'MAPA DE RIESGOS'!$AR525="Leve"),CONCATENATE("R",'MAPA DE RIESGOS'!$H525,"C",'MAPA DE RIESGOS'!$AF525),"")</f>
        <v/>
      </c>
      <c r="T98" s="370" t="str">
        <f>IF(AND('MAPA DE RIESGOS'!$AP526="Media",'MAPA DE RIESGOS'!$AR526="Leve"),CONCATENATE("R",'MAPA DE RIESGOS'!$H526,"C",'MAPA DE RIESGOS'!$AF526),"")</f>
        <v/>
      </c>
      <c r="U98" s="370" t="str">
        <f>IF(AND('MAPA DE RIESGOS'!$AP527="Media",'MAPA DE RIESGOS'!$AR527="Leve"),CONCATENATE("R",'MAPA DE RIESGOS'!$H527,"C",'MAPA DE RIESGOS'!$AF527),"")</f>
        <v/>
      </c>
      <c r="V98" s="370" t="str">
        <f>IF(AND('MAPA DE RIESGOS'!$AP528="Media",'MAPA DE RIESGOS'!$AR528="Leve"),CONCATENATE("R",'MAPA DE RIESGOS'!$H528,"C",'MAPA DE RIESGOS'!$AF528),"")</f>
        <v/>
      </c>
      <c r="W98" s="370" t="str">
        <f>IF(AND('MAPA DE RIESGOS'!$AP529="Media",'MAPA DE RIESGOS'!$AR529="Leve"),CONCATENATE("R",'MAPA DE RIESGOS'!$H529,"C",'MAPA DE RIESGOS'!$AF529),"")</f>
        <v/>
      </c>
      <c r="X98" s="370" t="str">
        <f>IF(AND('MAPA DE RIESGOS'!$AP530="Media",'MAPA DE RIESGOS'!$AR530="Leve"),CONCATENATE("R",'MAPA DE RIESGOS'!$H530,"C",'MAPA DE RIESGOS'!$AF530),"")</f>
        <v/>
      </c>
      <c r="Y98" s="370" t="str">
        <f>IF(AND('MAPA DE RIESGOS'!$AP531="Media",'MAPA DE RIESGOS'!$AR531="Leve"),CONCATENATE("R",'MAPA DE RIESGOS'!$H531,"C",'MAPA DE RIESGOS'!$AF531),"")</f>
        <v/>
      </c>
      <c r="Z98" s="370" t="str">
        <f>IF(AND('MAPA DE RIESGOS'!$AP532="Media",'MAPA DE RIESGOS'!$AR532="Leve"),CONCATENATE("R",'MAPA DE RIESGOS'!$H532,"C",'MAPA DE RIESGOS'!$AF532),"")</f>
        <v/>
      </c>
      <c r="AA98" s="370" t="str">
        <f>IF(AND('MAPA DE RIESGOS'!$AP533="Media",'MAPA DE RIESGOS'!$AR533="Leve"),CONCATENATE("R",'MAPA DE RIESGOS'!$H533,"C",'MAPA DE RIESGOS'!$AF533),"")</f>
        <v/>
      </c>
      <c r="AB98" s="369" t="str">
        <f>IF(AND('MAPA DE RIESGOS'!$AP516="Media",'MAPA DE RIESGOS'!$AR516="Menor"),CONCATENATE("R",'MAPA DE RIESGOS'!$H516,"C",'MAPA DE RIESGOS'!$AF516),"")</f>
        <v/>
      </c>
      <c r="AC98" s="370" t="str">
        <f>IF(AND('MAPA DE RIESGOS'!$AP517="Media",'MAPA DE RIESGOS'!$AR517="Menor"),CONCATENATE("R",'MAPA DE RIESGOS'!$H517,"C",'MAPA DE RIESGOS'!$AF517),"")</f>
        <v/>
      </c>
      <c r="AD98" s="370" t="str">
        <f>IF(AND('MAPA DE RIESGOS'!$AP518="Media",'MAPA DE RIESGOS'!$AR518="Menor"),CONCATENATE("R",'MAPA DE RIESGOS'!$H518,"C",'MAPA DE RIESGOS'!$AF518),"")</f>
        <v/>
      </c>
      <c r="AE98" s="370" t="str">
        <f>IF(AND('MAPA DE RIESGOS'!$AP519="Media",'MAPA DE RIESGOS'!$AR519="Menor"),CONCATENATE("R",'MAPA DE RIESGOS'!$H519,"C",'MAPA DE RIESGOS'!$AF519),"")</f>
        <v/>
      </c>
      <c r="AF98" s="370" t="str">
        <f>IF(AND('MAPA DE RIESGOS'!$AP520="Media",'MAPA DE RIESGOS'!$AR520="Menor"),CONCATENATE("R",'MAPA DE RIESGOS'!$H520,"C",'MAPA DE RIESGOS'!$AF520),"")</f>
        <v/>
      </c>
      <c r="AG98" s="370" t="str">
        <f>IF(AND('MAPA DE RIESGOS'!$AP521="Media",'MAPA DE RIESGOS'!$AR521="Menor"),CONCATENATE("R",'MAPA DE RIESGOS'!$H521,"C",'MAPA DE RIESGOS'!$AF521),"")</f>
        <v/>
      </c>
      <c r="AH98" s="370" t="str">
        <f>IF(AND('MAPA DE RIESGOS'!$AP522="Media",'MAPA DE RIESGOS'!$AR522="Menor"),CONCATENATE("R",'MAPA DE RIESGOS'!$H522,"C",'MAPA DE RIESGOS'!$AF522),"")</f>
        <v/>
      </c>
      <c r="AI98" s="370" t="str">
        <f>IF(AND('MAPA DE RIESGOS'!$AP523="Media",'MAPA DE RIESGOS'!$AR523="Menor"),CONCATENATE("R",'MAPA DE RIESGOS'!$H523,"C",'MAPA DE RIESGOS'!$AF523),"")</f>
        <v/>
      </c>
      <c r="AJ98" s="370" t="str">
        <f>IF(AND('MAPA DE RIESGOS'!$AP524="Media",'MAPA DE RIESGOS'!$AR524="Menor"),CONCATENATE("R",'MAPA DE RIESGOS'!$H524,"C",'MAPA DE RIESGOS'!$AF524),"")</f>
        <v/>
      </c>
      <c r="AK98" s="370" t="str">
        <f>IF(AND('MAPA DE RIESGOS'!$AP525="Media",'MAPA DE RIESGOS'!$AR525="Menor"),CONCATENATE("R",'MAPA DE RIESGOS'!$H525,"C",'MAPA DE RIESGOS'!$AF525),"")</f>
        <v/>
      </c>
      <c r="AL98" s="370" t="str">
        <f>IF(AND('MAPA DE RIESGOS'!$AP526="Media",'MAPA DE RIESGOS'!$AR526="Menor"),CONCATENATE("R",'MAPA DE RIESGOS'!$H526,"C",'MAPA DE RIESGOS'!$AF526),"")</f>
        <v/>
      </c>
      <c r="AM98" s="370" t="str">
        <f>IF(AND('MAPA DE RIESGOS'!$AP527="Media",'MAPA DE RIESGOS'!$AR527="Menor"),CONCATENATE("R",'MAPA DE RIESGOS'!$H527,"C",'MAPA DE RIESGOS'!$AF527),"")</f>
        <v/>
      </c>
      <c r="AN98" s="370" t="str">
        <f>IF(AND('MAPA DE RIESGOS'!$AP528="Media",'MAPA DE RIESGOS'!$AR528="Menor"),CONCATENATE("R",'MAPA DE RIESGOS'!$H528,"C",'MAPA DE RIESGOS'!$AF528),"")</f>
        <v/>
      </c>
      <c r="AO98" s="370" t="str">
        <f>IF(AND('MAPA DE RIESGOS'!$AP529="Media",'MAPA DE RIESGOS'!$AR529="Menor"),CONCATENATE("R",'MAPA DE RIESGOS'!$H529,"C",'MAPA DE RIESGOS'!$AF529),"")</f>
        <v/>
      </c>
      <c r="AP98" s="370" t="str">
        <f>IF(AND('MAPA DE RIESGOS'!$AP530="Media",'MAPA DE RIESGOS'!$AR530="Menor"),CONCATENATE("R",'MAPA DE RIESGOS'!$H530,"C",'MAPA DE RIESGOS'!$AF530),"")</f>
        <v/>
      </c>
      <c r="AQ98" s="370" t="str">
        <f>IF(AND('MAPA DE RIESGOS'!$AP531="Media",'MAPA DE RIESGOS'!$AR531="Menor"),CONCATENATE("R",'MAPA DE RIESGOS'!$H531,"C",'MAPA DE RIESGOS'!$AF531),"")</f>
        <v/>
      </c>
      <c r="AR98" s="370" t="str">
        <f>IF(AND('MAPA DE RIESGOS'!$AP532="Media",'MAPA DE RIESGOS'!$AR532="Menor"),CONCATENATE("R",'MAPA DE RIESGOS'!$H532,"C",'MAPA DE RIESGOS'!$AF532),"")</f>
        <v/>
      </c>
      <c r="AS98" s="370" t="str">
        <f>IF(AND('MAPA DE RIESGOS'!$AP533="Media",'MAPA DE RIESGOS'!$AR533="Menor"),CONCATENATE("R",'MAPA DE RIESGOS'!$H533,"C",'MAPA DE RIESGOS'!$AF533),"")</f>
        <v/>
      </c>
      <c r="AT98" s="369" t="str">
        <f>IF(AND('MAPA DE RIESGOS'!$AP516="Media",'MAPA DE RIESGOS'!$AR516="Moderado"),CONCATENATE("R",'MAPA DE RIESGOS'!$H516,"C",'MAPA DE RIESGOS'!$AF516),"")</f>
        <v/>
      </c>
      <c r="AU98" s="370" t="str">
        <f>IF(AND('MAPA DE RIESGOS'!$AP517="Media",'MAPA DE RIESGOS'!$AR517="Moderado"),CONCATENATE("R",'MAPA DE RIESGOS'!$H517,"C",'MAPA DE RIESGOS'!$AF517),"")</f>
        <v/>
      </c>
      <c r="AV98" s="370" t="str">
        <f>IF(AND('MAPA DE RIESGOS'!$AP518="Media",'MAPA DE RIESGOS'!$AR518="Moderado"),CONCATENATE("R",'MAPA DE RIESGOS'!$H518,"C",'MAPA DE RIESGOS'!$AF518),"")</f>
        <v/>
      </c>
      <c r="AW98" s="370" t="str">
        <f>IF(AND('MAPA DE RIESGOS'!$AP519="Media",'MAPA DE RIESGOS'!$AR519="Moderado"),CONCATENATE("R",'MAPA DE RIESGOS'!$H519,"C",'MAPA DE RIESGOS'!$AF519),"")</f>
        <v/>
      </c>
      <c r="AX98" s="370" t="str">
        <f>IF(AND('MAPA DE RIESGOS'!$AP520="Media",'MAPA DE RIESGOS'!$AR520="Moderado"),CONCATENATE("R",'MAPA DE RIESGOS'!$H520,"C",'MAPA DE RIESGOS'!$AF520),"")</f>
        <v/>
      </c>
      <c r="AY98" s="370" t="str">
        <f>IF(AND('MAPA DE RIESGOS'!$AP521="Media",'MAPA DE RIESGOS'!$AR521="Moderado"),CONCATENATE("R",'MAPA DE RIESGOS'!$H521,"C",'MAPA DE RIESGOS'!$AF521),"")</f>
        <v/>
      </c>
      <c r="AZ98" s="370" t="str">
        <f>IF(AND('MAPA DE RIESGOS'!$AP522="Media",'MAPA DE RIESGOS'!$AR522="Moderado"),CONCATENATE("R",'MAPA DE RIESGOS'!$H522,"C",'MAPA DE RIESGOS'!$AF522),"")</f>
        <v/>
      </c>
      <c r="BA98" s="370" t="str">
        <f>IF(AND('MAPA DE RIESGOS'!$AP523="Media",'MAPA DE RIESGOS'!$AR523="Moderado"),CONCATENATE("R",'MAPA DE RIESGOS'!$H523,"C",'MAPA DE RIESGOS'!$AF523),"")</f>
        <v/>
      </c>
      <c r="BB98" s="370" t="str">
        <f>IF(AND('MAPA DE RIESGOS'!$AP524="Media",'MAPA DE RIESGOS'!$AR524="Moderado"),CONCATENATE("R",'MAPA DE RIESGOS'!$H524,"C",'MAPA DE RIESGOS'!$AF524),"")</f>
        <v/>
      </c>
      <c r="BC98" s="370" t="str">
        <f>IF(AND('MAPA DE RIESGOS'!$AP525="Media",'MAPA DE RIESGOS'!$AR525="Moderado"),CONCATENATE("R",'MAPA DE RIESGOS'!$H525,"C",'MAPA DE RIESGOS'!$AF525),"")</f>
        <v/>
      </c>
      <c r="BD98" s="370" t="str">
        <f>IF(AND('MAPA DE RIESGOS'!$AP526="Media",'MAPA DE RIESGOS'!$AR526="Moderado"),CONCATENATE("R",'MAPA DE RIESGOS'!$H526,"C",'MAPA DE RIESGOS'!$AF526),"")</f>
        <v/>
      </c>
      <c r="BE98" s="370" t="str">
        <f>IF(AND('MAPA DE RIESGOS'!$AP527="Media",'MAPA DE RIESGOS'!$AR527="Moderado"),CONCATENATE("R",'MAPA DE RIESGOS'!$H527,"C",'MAPA DE RIESGOS'!$AF527),"")</f>
        <v/>
      </c>
      <c r="BF98" s="370" t="str">
        <f>IF(AND('MAPA DE RIESGOS'!$AP528="Media",'MAPA DE RIESGOS'!$AR528="Moderado"),CONCATENATE("R",'MAPA DE RIESGOS'!$H528,"C",'MAPA DE RIESGOS'!$AF528),"")</f>
        <v/>
      </c>
      <c r="BG98" s="370" t="str">
        <f>IF(AND('MAPA DE RIESGOS'!$AP529="Media",'MAPA DE RIESGOS'!$AR529="Moderado"),CONCATENATE("R",'MAPA DE RIESGOS'!$H529,"C",'MAPA DE RIESGOS'!$AF529),"")</f>
        <v/>
      </c>
      <c r="BH98" s="370" t="str">
        <f>IF(AND('MAPA DE RIESGOS'!$AP530="Media",'MAPA DE RIESGOS'!$AR530="Moderado"),CONCATENATE("R",'MAPA DE RIESGOS'!$H530,"C",'MAPA DE RIESGOS'!$AF530),"")</f>
        <v/>
      </c>
      <c r="BI98" s="370" t="str">
        <f>IF(AND('MAPA DE RIESGOS'!$AP531="Media",'MAPA DE RIESGOS'!$AR531="Moderado"),CONCATENATE("R",'MAPA DE RIESGOS'!$H531,"C",'MAPA DE RIESGOS'!$AF531),"")</f>
        <v/>
      </c>
      <c r="BJ98" s="370" t="str">
        <f>IF(AND('MAPA DE RIESGOS'!$AP532="Media",'MAPA DE RIESGOS'!$AR532="Moderado"),CONCATENATE("R",'MAPA DE RIESGOS'!$H532,"C",'MAPA DE RIESGOS'!$AF532),"")</f>
        <v/>
      </c>
      <c r="BK98" s="371" t="str">
        <f>IF(AND('MAPA DE RIESGOS'!$AP533="Media",'MAPA DE RIESGOS'!$AR533="Moderado"),CONCATENATE("R",'MAPA DE RIESGOS'!$H533,"C",'MAPA DE RIESGOS'!$AF533),"")</f>
        <v/>
      </c>
      <c r="BL98" s="357" t="str">
        <f>IF(AND('MAPA DE RIESGOS'!$AP516="Media",'MAPA DE RIESGOS'!$AR516="Mayor"),CONCATENATE("R",'MAPA DE RIESGOS'!$H516,"C",'MAPA DE RIESGOS'!$AF516),"")</f>
        <v/>
      </c>
      <c r="BM98" s="357" t="str">
        <f>IF(AND('MAPA DE RIESGOS'!$AP517="Media",'MAPA DE RIESGOS'!$AR517="Mayor"),CONCATENATE("R",'MAPA DE RIESGOS'!$H517,"C",'MAPA DE RIESGOS'!$AF517),"")</f>
        <v/>
      </c>
      <c r="BN98" s="357" t="str">
        <f>IF(AND('MAPA DE RIESGOS'!$AP518="Media",'MAPA DE RIESGOS'!$AR518="Mayor"),CONCATENATE("R",'MAPA DE RIESGOS'!$H518,"C",'MAPA DE RIESGOS'!$AF518),"")</f>
        <v/>
      </c>
      <c r="BO98" s="357" t="str">
        <f>IF(AND('MAPA DE RIESGOS'!$AP519="Media",'MAPA DE RIESGOS'!$AR519="Mayor"),CONCATENATE("R",'MAPA DE RIESGOS'!$H519,"C",'MAPA DE RIESGOS'!$AF519),"")</f>
        <v/>
      </c>
      <c r="BP98" s="357" t="str">
        <f>IF(AND('MAPA DE RIESGOS'!$AP520="Media",'MAPA DE RIESGOS'!$AR520="Mayor"),CONCATENATE("R",'MAPA DE RIESGOS'!$H520,"C",'MAPA DE RIESGOS'!$AF520),"")</f>
        <v/>
      </c>
      <c r="BQ98" s="357" t="str">
        <f>IF(AND('MAPA DE RIESGOS'!$AP521="Media",'MAPA DE RIESGOS'!$AR521="Mayor"),CONCATENATE("R",'MAPA DE RIESGOS'!$H521,"C",'MAPA DE RIESGOS'!$AF521),"")</f>
        <v/>
      </c>
      <c r="BR98" s="357" t="str">
        <f>IF(AND('MAPA DE RIESGOS'!$AP522="Media",'MAPA DE RIESGOS'!$AR522="Mayor"),CONCATENATE("R",'MAPA DE RIESGOS'!$H522,"C",'MAPA DE RIESGOS'!$AF522),"")</f>
        <v/>
      </c>
      <c r="BS98" s="357" t="str">
        <f>IF(AND('MAPA DE RIESGOS'!$AP523="Media",'MAPA DE RIESGOS'!$AR523="Mayor"),CONCATENATE("R",'MAPA DE RIESGOS'!$H523,"C",'MAPA DE RIESGOS'!$AF523),"")</f>
        <v/>
      </c>
      <c r="BT98" s="357" t="str">
        <f>IF(AND('MAPA DE RIESGOS'!$AP524="Media",'MAPA DE RIESGOS'!$AR524="Mayor"),CONCATENATE("R",'MAPA DE RIESGOS'!$H524,"C",'MAPA DE RIESGOS'!$AF524),"")</f>
        <v/>
      </c>
      <c r="BU98" s="357" t="str">
        <f>IF(AND('MAPA DE RIESGOS'!$AP525="Media",'MAPA DE RIESGOS'!$AR525="Mayor"),CONCATENATE("R",'MAPA DE RIESGOS'!$H525,"C",'MAPA DE RIESGOS'!$AF525),"")</f>
        <v/>
      </c>
      <c r="BV98" s="357" t="str">
        <f>IF(AND('MAPA DE RIESGOS'!$AP526="Media",'MAPA DE RIESGOS'!$AR526="Mayor"),CONCATENATE("R",'MAPA DE RIESGOS'!$H526,"C",'MAPA DE RIESGOS'!$AF526),"")</f>
        <v/>
      </c>
      <c r="BW98" s="357" t="str">
        <f>IF(AND('MAPA DE RIESGOS'!$AP527="Media",'MAPA DE RIESGOS'!$AR527="Mayor"),CONCATENATE("R",'MAPA DE RIESGOS'!$H527,"C",'MAPA DE RIESGOS'!$AF527),"")</f>
        <v/>
      </c>
      <c r="BX98" s="357" t="str">
        <f>IF(AND('MAPA DE RIESGOS'!$AP528="Media",'MAPA DE RIESGOS'!$AR528="Mayor"),CONCATENATE("R",'MAPA DE RIESGOS'!$H528,"C",'MAPA DE RIESGOS'!$AF528),"")</f>
        <v/>
      </c>
      <c r="BY98" s="357" t="str">
        <f>IF(AND('MAPA DE RIESGOS'!$AP529="Media",'MAPA DE RIESGOS'!$AR529="Mayor"),CONCATENATE("R",'MAPA DE RIESGOS'!$H529,"C",'MAPA DE RIESGOS'!$AF529),"")</f>
        <v/>
      </c>
      <c r="BZ98" s="357" t="str">
        <f>IF(AND('MAPA DE RIESGOS'!$AP530="Media",'MAPA DE RIESGOS'!$AR530="Mayor"),CONCATENATE("R",'MAPA DE RIESGOS'!$H530,"C",'MAPA DE RIESGOS'!$AF530),"")</f>
        <v/>
      </c>
      <c r="CA98" s="357" t="str">
        <f>IF(AND('MAPA DE RIESGOS'!$AP531="Media",'MAPA DE RIESGOS'!$AR531="Mayor"),CONCATENATE("R",'MAPA DE RIESGOS'!$H531,"C",'MAPA DE RIESGOS'!$AF531),"")</f>
        <v/>
      </c>
      <c r="CB98" s="357" t="str">
        <f>IF(AND('MAPA DE RIESGOS'!$AP532="Media",'MAPA DE RIESGOS'!$AR532="Mayor"),CONCATENATE("R",'MAPA DE RIESGOS'!$H532,"C",'MAPA DE RIESGOS'!$AF532),"")</f>
        <v/>
      </c>
      <c r="CC98" s="358" t="str">
        <f>IF(AND('MAPA DE RIESGOS'!$AP533="Media",'MAPA DE RIESGOS'!$AR533="Mayor"),CONCATENATE("R",'MAPA DE RIESGOS'!$H533,"C",'MAPA DE RIESGOS'!$AF533),"")</f>
        <v/>
      </c>
      <c r="CD98" s="359" t="str">
        <f>IF(AND('MAPA DE RIESGOS'!$AP516="Media",'MAPA DE RIESGOS'!$AR516="Catastrófico"),CONCATENATE("R",'MAPA DE RIESGOS'!$H516,"C",'MAPA DE RIESGOS'!$AF516),"")</f>
        <v/>
      </c>
      <c r="CE98" s="359" t="str">
        <f>IF(AND('MAPA DE RIESGOS'!$AP517="Media",'MAPA DE RIESGOS'!$AR517="Catastrófico"),CONCATENATE("R",'MAPA DE RIESGOS'!$H517,"C",'MAPA DE RIESGOS'!$AF517),"")</f>
        <v/>
      </c>
      <c r="CF98" s="359" t="str">
        <f>IF(AND('MAPA DE RIESGOS'!$AP518="Media",'MAPA DE RIESGOS'!$AR518="Catastrófico"),CONCATENATE("R",'MAPA DE RIESGOS'!$H518,"C",'MAPA DE RIESGOS'!$AF518),"")</f>
        <v/>
      </c>
      <c r="CG98" s="359" t="str">
        <f>IF(AND('MAPA DE RIESGOS'!$AP519="Media",'MAPA DE RIESGOS'!$AR519="Catastrófico"),CONCATENATE("R",'MAPA DE RIESGOS'!$H519,"C",'MAPA DE RIESGOS'!$AF519),"")</f>
        <v/>
      </c>
      <c r="CH98" s="359" t="str">
        <f>IF(AND('MAPA DE RIESGOS'!$AP520="Media",'MAPA DE RIESGOS'!$AR520="Catastrófico"),CONCATENATE("R",'MAPA DE RIESGOS'!$H520,"C",'MAPA DE RIESGOS'!$AF520),"")</f>
        <v/>
      </c>
      <c r="CI98" s="359" t="str">
        <f>IF(AND('MAPA DE RIESGOS'!$AP521="Media",'MAPA DE RIESGOS'!$AR521="Catastrófico"),CONCATENATE("R",'MAPA DE RIESGOS'!$H521,"C",'MAPA DE RIESGOS'!$AF521),"")</f>
        <v/>
      </c>
      <c r="CJ98" s="359" t="str">
        <f>IF(AND('MAPA DE RIESGOS'!$AP522="Media",'MAPA DE RIESGOS'!$AR522="Catastrófico"),CONCATENATE("R",'MAPA DE RIESGOS'!$H522,"C",'MAPA DE RIESGOS'!$AF522),"")</f>
        <v/>
      </c>
      <c r="CK98" s="359" t="str">
        <f>IF(AND('MAPA DE RIESGOS'!$AP523="Media",'MAPA DE RIESGOS'!$AR523="Catastrófico"),CONCATENATE("R",'MAPA DE RIESGOS'!$H523,"C",'MAPA DE RIESGOS'!$AF523),"")</f>
        <v/>
      </c>
      <c r="CL98" s="359" t="str">
        <f>IF(AND('MAPA DE RIESGOS'!$AP524="Media",'MAPA DE RIESGOS'!$AR524="Catastrófico"),CONCATENATE("R",'MAPA DE RIESGOS'!$H524,"C",'MAPA DE RIESGOS'!$AF524),"")</f>
        <v/>
      </c>
      <c r="CM98" s="359" t="str">
        <f>IF(AND('MAPA DE RIESGOS'!$AP525="Media",'MAPA DE RIESGOS'!$AR525="Catastrófico"),CONCATENATE("R",'MAPA DE RIESGOS'!$H525,"C",'MAPA DE RIESGOS'!$AF525),"")</f>
        <v/>
      </c>
      <c r="CN98" s="359" t="str">
        <f>IF(AND('MAPA DE RIESGOS'!$AP526="Media",'MAPA DE RIESGOS'!$AR526="Catastrófico"),CONCATENATE("R",'MAPA DE RIESGOS'!$H526,"C",'MAPA DE RIESGOS'!$AF526),"")</f>
        <v/>
      </c>
      <c r="CO98" s="359" t="str">
        <f>IF(AND('MAPA DE RIESGOS'!$AP527="Media",'MAPA DE RIESGOS'!$AR527="Catastrófico"),CONCATENATE("R",'MAPA DE RIESGOS'!$H527,"C",'MAPA DE RIESGOS'!$AF527),"")</f>
        <v/>
      </c>
      <c r="CP98" s="359" t="str">
        <f>IF(AND('MAPA DE RIESGOS'!$AP528="Media",'MAPA DE RIESGOS'!$AR528="Catastrófico"),CONCATENATE("R",'MAPA DE RIESGOS'!$H528,"C",'MAPA DE RIESGOS'!$AF528),"")</f>
        <v/>
      </c>
      <c r="CQ98" s="359" t="str">
        <f>IF(AND('MAPA DE RIESGOS'!$AP529="Media",'MAPA DE RIESGOS'!$AR529="Catastrófico"),CONCATENATE("R",'MAPA DE RIESGOS'!$H529,"C",'MAPA DE RIESGOS'!$AF529),"")</f>
        <v/>
      </c>
      <c r="CR98" s="359" t="str">
        <f>IF(AND('MAPA DE RIESGOS'!$AP530="Media",'MAPA DE RIESGOS'!$AR530="Catastrófico"),CONCATENATE("R",'MAPA DE RIESGOS'!$H530,"C",'MAPA DE RIESGOS'!$AF530),"")</f>
        <v/>
      </c>
      <c r="CS98" s="359" t="str">
        <f>IF(AND('MAPA DE RIESGOS'!$AP531="Media",'MAPA DE RIESGOS'!$AR531="Catastrófico"),CONCATENATE("R",'MAPA DE RIESGOS'!$H531,"C",'MAPA DE RIESGOS'!$AF531),"")</f>
        <v/>
      </c>
      <c r="CT98" s="359" t="str">
        <f>IF(AND('MAPA DE RIESGOS'!$AP532="Media",'MAPA DE RIESGOS'!$AR532="Catastrófico"),CONCATENATE("R",'MAPA DE RIESGOS'!$H532,"C",'MAPA DE RIESGOS'!$AF532),"")</f>
        <v/>
      </c>
      <c r="CU98" s="360" t="str">
        <f>IF(AND('MAPA DE RIESGOS'!$AP533="Media",'MAPA DE RIESGOS'!$AR533="Catastrófico"),CONCATENATE("R",'MAPA DE RIESGOS'!$H533,"C",'MAPA DE RIESGOS'!$AF533),"")</f>
        <v/>
      </c>
      <c r="CV98" s="67"/>
      <c r="CW98" s="756"/>
      <c r="CX98" s="757"/>
      <c r="CY98" s="757"/>
      <c r="CZ98" s="757"/>
      <c r="DA98" s="757"/>
      <c r="DB98" s="758"/>
    </row>
    <row r="99" spans="2:106" ht="32.5" customHeight="1">
      <c r="B99" s="770"/>
      <c r="C99" s="770"/>
      <c r="D99" s="771"/>
      <c r="E99" s="741"/>
      <c r="F99" s="742"/>
      <c r="G99" s="742"/>
      <c r="H99" s="742"/>
      <c r="I99" s="743"/>
      <c r="J99" s="369" t="str">
        <f>IF(AND('MAPA DE RIESGOS'!$AP534="Media",'MAPA DE RIESGOS'!$AR534="Leve"),CONCATENATE("R",'MAPA DE RIESGOS'!$H534,"C",'MAPA DE RIESGOS'!$AF534),"")</f>
        <v/>
      </c>
      <c r="K99" s="370" t="str">
        <f>IF(AND('MAPA DE RIESGOS'!$AP535="Media",'MAPA DE RIESGOS'!$AR535="Leve"),CONCATENATE("R",'MAPA DE RIESGOS'!$H535,"C",'MAPA DE RIESGOS'!$AF535),"")</f>
        <v/>
      </c>
      <c r="L99" s="370" t="str">
        <f>IF(AND('MAPA DE RIESGOS'!$AP536="Media",'MAPA DE RIESGOS'!$AR536="Leve"),CONCATENATE("R",'MAPA DE RIESGOS'!$H536,"C",'MAPA DE RIESGOS'!$AF536),"")</f>
        <v/>
      </c>
      <c r="M99" s="370" t="str">
        <f>IF(AND('MAPA DE RIESGOS'!$AP537="Media",'MAPA DE RIESGOS'!$AR537="Leve"),CONCATENATE("R",'MAPA DE RIESGOS'!$H537,"C",'MAPA DE RIESGOS'!$AF537),"")</f>
        <v/>
      </c>
      <c r="N99" s="370" t="str">
        <f>IF(AND('MAPA DE RIESGOS'!$AP538="Media",'MAPA DE RIESGOS'!$AR538="Leve"),CONCATENATE("R",'MAPA DE RIESGOS'!$H538,"C",'MAPA DE RIESGOS'!$AF538),"")</f>
        <v/>
      </c>
      <c r="O99" s="370" t="str">
        <f>IF(AND('MAPA DE RIESGOS'!$AP539="Media",'MAPA DE RIESGOS'!$AR539="Leve"),CONCATENATE("R",'MAPA DE RIESGOS'!$H539,"C",'MAPA DE RIESGOS'!$AF539),"")</f>
        <v/>
      </c>
      <c r="P99" s="370" t="str">
        <f>IF(AND('MAPA DE RIESGOS'!$AP540="Media",'MAPA DE RIESGOS'!$AR540="Leve"),CONCATENATE("R",'MAPA DE RIESGOS'!$H540,"C",'MAPA DE RIESGOS'!$AF540),"")</f>
        <v/>
      </c>
      <c r="Q99" s="370" t="str">
        <f>IF(AND('MAPA DE RIESGOS'!$AP541="Media",'MAPA DE RIESGOS'!$AR541="Leve"),CONCATENATE("R",'MAPA DE RIESGOS'!$H541,"C",'MAPA DE RIESGOS'!$AF541),"")</f>
        <v/>
      </c>
      <c r="R99" s="370" t="str">
        <f>IF(AND('MAPA DE RIESGOS'!$AP542="Media",'MAPA DE RIESGOS'!$AR542="Leve"),CONCATENATE("R",'MAPA DE RIESGOS'!$H542,"C",'MAPA DE RIESGOS'!$AF542),"")</f>
        <v/>
      </c>
      <c r="S99" s="370" t="str">
        <f>IF(AND('MAPA DE RIESGOS'!$AP543="Media",'MAPA DE RIESGOS'!$AR543="Leve"),CONCATENATE("R",'MAPA DE RIESGOS'!$H543,"C",'MAPA DE RIESGOS'!$AF543),"")</f>
        <v/>
      </c>
      <c r="T99" s="370" t="str">
        <f>IF(AND('MAPA DE RIESGOS'!$AP544="Media",'MAPA DE RIESGOS'!$AR544="Leve"),CONCATENATE("R",'MAPA DE RIESGOS'!$H544,"C",'MAPA DE RIESGOS'!$AF544),"")</f>
        <v/>
      </c>
      <c r="U99" s="370" t="str">
        <f>IF(AND('MAPA DE RIESGOS'!$AP545="Media",'MAPA DE RIESGOS'!$AR545="Leve"),CONCATENATE("R",'MAPA DE RIESGOS'!$H545,"C",'MAPA DE RIESGOS'!$AF545),"")</f>
        <v/>
      </c>
      <c r="V99" s="370" t="str">
        <f>IF(AND('MAPA DE RIESGOS'!$AP546="Media",'MAPA DE RIESGOS'!$AR546="Leve"),CONCATENATE("R",'MAPA DE RIESGOS'!$H546,"C",'MAPA DE RIESGOS'!$AF546),"")</f>
        <v/>
      </c>
      <c r="W99" s="370" t="str">
        <f>IF(AND('MAPA DE RIESGOS'!$AP547="Media",'MAPA DE RIESGOS'!$AR547="Leve"),CONCATENATE("R",'MAPA DE RIESGOS'!$H547,"C",'MAPA DE RIESGOS'!$AF547),"")</f>
        <v/>
      </c>
      <c r="X99" s="370" t="str">
        <f>IF(AND('MAPA DE RIESGOS'!$AP548="Media",'MAPA DE RIESGOS'!$AR548="Leve"),CONCATENATE("R",'MAPA DE RIESGOS'!$H548,"C",'MAPA DE RIESGOS'!$AF548),"")</f>
        <v/>
      </c>
      <c r="Y99" s="370" t="str">
        <f>IF(AND('MAPA DE RIESGOS'!$AP549="Media",'MAPA DE RIESGOS'!$AR549="Leve"),CONCATENATE("R",'MAPA DE RIESGOS'!$H549,"C",'MAPA DE RIESGOS'!$AF549),"")</f>
        <v/>
      </c>
      <c r="Z99" s="370" t="str">
        <f>IF(AND('MAPA DE RIESGOS'!$AP550="Media",'MAPA DE RIESGOS'!$AR550="Leve"),CONCATENATE("R",'MAPA DE RIESGOS'!$H550,"C",'MAPA DE RIESGOS'!$AF550),"")</f>
        <v/>
      </c>
      <c r="AA99" s="370" t="str">
        <f>IF(AND('MAPA DE RIESGOS'!$AP551="Media",'MAPA DE RIESGOS'!$AR551="Leve"),CONCATENATE("R",'MAPA DE RIESGOS'!$H551,"C",'MAPA DE RIESGOS'!$AF551),"")</f>
        <v/>
      </c>
      <c r="AB99" s="369" t="str">
        <f>IF(AND('MAPA DE RIESGOS'!$AP534="Media",'MAPA DE RIESGOS'!$AR534="Menor"),CONCATENATE("R",'MAPA DE RIESGOS'!$H534,"C",'MAPA DE RIESGOS'!$AF534),"")</f>
        <v/>
      </c>
      <c r="AC99" s="370" t="str">
        <f>IF(AND('MAPA DE RIESGOS'!$AP535="Media",'MAPA DE RIESGOS'!$AR535="Menor"),CONCATENATE("R",'MAPA DE RIESGOS'!$H535,"C",'MAPA DE RIESGOS'!$AF535),"")</f>
        <v/>
      </c>
      <c r="AD99" s="370" t="str">
        <f>IF(AND('MAPA DE RIESGOS'!$AP536="Media",'MAPA DE RIESGOS'!$AR536="Menor"),CONCATENATE("R",'MAPA DE RIESGOS'!$H536,"C",'MAPA DE RIESGOS'!$AF536),"")</f>
        <v/>
      </c>
      <c r="AE99" s="370" t="str">
        <f>IF(AND('MAPA DE RIESGOS'!$AP537="Media",'MAPA DE RIESGOS'!$AR537="Menor"),CONCATENATE("R",'MAPA DE RIESGOS'!$H537,"C",'MAPA DE RIESGOS'!$AF537),"")</f>
        <v/>
      </c>
      <c r="AF99" s="370" t="str">
        <f>IF(AND('MAPA DE RIESGOS'!$AP538="Media",'MAPA DE RIESGOS'!$AR538="Menor"),CONCATENATE("R",'MAPA DE RIESGOS'!$H538,"C",'MAPA DE RIESGOS'!$AF538),"")</f>
        <v/>
      </c>
      <c r="AG99" s="370" t="str">
        <f>IF(AND('MAPA DE RIESGOS'!$AP539="Media",'MAPA DE RIESGOS'!$AR539="Menor"),CONCATENATE("R",'MAPA DE RIESGOS'!$H539,"C",'MAPA DE RIESGOS'!$AF539),"")</f>
        <v/>
      </c>
      <c r="AH99" s="370" t="str">
        <f>IF(AND('MAPA DE RIESGOS'!$AP540="Media",'MAPA DE RIESGOS'!$AR540="Menor"),CONCATENATE("R",'MAPA DE RIESGOS'!$H540,"C",'MAPA DE RIESGOS'!$AF540),"")</f>
        <v/>
      </c>
      <c r="AI99" s="370" t="str">
        <f>IF(AND('MAPA DE RIESGOS'!$AP541="Media",'MAPA DE RIESGOS'!$AR541="Menor"),CONCATENATE("R",'MAPA DE RIESGOS'!$H541,"C",'MAPA DE RIESGOS'!$AF541),"")</f>
        <v/>
      </c>
      <c r="AJ99" s="370" t="str">
        <f>IF(AND('MAPA DE RIESGOS'!$AP542="Media",'MAPA DE RIESGOS'!$AR542="Menor"),CONCATENATE("R",'MAPA DE RIESGOS'!$H542,"C",'MAPA DE RIESGOS'!$AF542),"")</f>
        <v/>
      </c>
      <c r="AK99" s="370" t="str">
        <f>IF(AND('MAPA DE RIESGOS'!$AP543="Media",'MAPA DE RIESGOS'!$AR543="Menor"),CONCATENATE("R",'MAPA DE RIESGOS'!$H543,"C",'MAPA DE RIESGOS'!$AF543),"")</f>
        <v/>
      </c>
      <c r="AL99" s="370" t="str">
        <f>IF(AND('MAPA DE RIESGOS'!$AP544="Media",'MAPA DE RIESGOS'!$AR544="Menor"),CONCATENATE("R",'MAPA DE RIESGOS'!$H544,"C",'MAPA DE RIESGOS'!$AF544),"")</f>
        <v/>
      </c>
      <c r="AM99" s="370" t="str">
        <f>IF(AND('MAPA DE RIESGOS'!$AP545="Media",'MAPA DE RIESGOS'!$AR545="Menor"),CONCATENATE("R",'MAPA DE RIESGOS'!$H545,"C",'MAPA DE RIESGOS'!$AF545),"")</f>
        <v/>
      </c>
      <c r="AN99" s="370" t="str">
        <f>IF(AND('MAPA DE RIESGOS'!$AP546="Media",'MAPA DE RIESGOS'!$AR546="Menor"),CONCATENATE("R",'MAPA DE RIESGOS'!$H546,"C",'MAPA DE RIESGOS'!$AF546),"")</f>
        <v/>
      </c>
      <c r="AO99" s="370" t="str">
        <f>IF(AND('MAPA DE RIESGOS'!$AP547="Media",'MAPA DE RIESGOS'!$AR547="Menor"),CONCATENATE("R",'MAPA DE RIESGOS'!$H547,"C",'MAPA DE RIESGOS'!$AF547),"")</f>
        <v/>
      </c>
      <c r="AP99" s="370" t="str">
        <f>IF(AND('MAPA DE RIESGOS'!$AP548="Media",'MAPA DE RIESGOS'!$AR548="Menor"),CONCATENATE("R",'MAPA DE RIESGOS'!$H548,"C",'MAPA DE RIESGOS'!$AF548),"")</f>
        <v/>
      </c>
      <c r="AQ99" s="370" t="str">
        <f>IF(AND('MAPA DE RIESGOS'!$AP549="Media",'MAPA DE RIESGOS'!$AR549="Menor"),CONCATENATE("R",'MAPA DE RIESGOS'!$H549,"C",'MAPA DE RIESGOS'!$AF549),"")</f>
        <v/>
      </c>
      <c r="AR99" s="370" t="str">
        <f>IF(AND('MAPA DE RIESGOS'!$AP550="Media",'MAPA DE RIESGOS'!$AR550="Menor"),CONCATENATE("R",'MAPA DE RIESGOS'!$H550,"C",'MAPA DE RIESGOS'!$AF550),"")</f>
        <v/>
      </c>
      <c r="AS99" s="370" t="str">
        <f>IF(AND('MAPA DE RIESGOS'!$AP551="Media",'MAPA DE RIESGOS'!$AR551="Menor"),CONCATENATE("R",'MAPA DE RIESGOS'!$H551,"C",'MAPA DE RIESGOS'!$AF551),"")</f>
        <v/>
      </c>
      <c r="AT99" s="369" t="str">
        <f>IF(AND('MAPA DE RIESGOS'!$AP534="Media",'MAPA DE RIESGOS'!$AR534="Moderado"),CONCATENATE("R",'MAPA DE RIESGOS'!$H534,"C",'MAPA DE RIESGOS'!$AF534),"")</f>
        <v/>
      </c>
      <c r="AU99" s="370" t="str">
        <f>IF(AND('MAPA DE RIESGOS'!$AP535="Media",'MAPA DE RIESGOS'!$AR535="Moderado"),CONCATENATE("R",'MAPA DE RIESGOS'!$H535,"C",'MAPA DE RIESGOS'!$AF535),"")</f>
        <v/>
      </c>
      <c r="AV99" s="370" t="str">
        <f>IF(AND('MAPA DE RIESGOS'!$AP536="Media",'MAPA DE RIESGOS'!$AR536="Moderado"),CONCATENATE("R",'MAPA DE RIESGOS'!$H536,"C",'MAPA DE RIESGOS'!$AF536),"")</f>
        <v/>
      </c>
      <c r="AW99" s="370" t="str">
        <f>IF(AND('MAPA DE RIESGOS'!$AP537="Media",'MAPA DE RIESGOS'!$AR537="Moderado"),CONCATENATE("R",'MAPA DE RIESGOS'!$H537,"C",'MAPA DE RIESGOS'!$AF537),"")</f>
        <v/>
      </c>
      <c r="AX99" s="370" t="str">
        <f>IF(AND('MAPA DE RIESGOS'!$AP538="Media",'MAPA DE RIESGOS'!$AR538="Moderado"),CONCATENATE("R",'MAPA DE RIESGOS'!$H538,"C",'MAPA DE RIESGOS'!$AF538),"")</f>
        <v/>
      </c>
      <c r="AY99" s="370" t="str">
        <f>IF(AND('MAPA DE RIESGOS'!$AP539="Media",'MAPA DE RIESGOS'!$AR539="Moderado"),CONCATENATE("R",'MAPA DE RIESGOS'!$H539,"C",'MAPA DE RIESGOS'!$AF539),"")</f>
        <v/>
      </c>
      <c r="AZ99" s="370" t="str">
        <f>IF(AND('MAPA DE RIESGOS'!$AP540="Media",'MAPA DE RIESGOS'!$AR540="Moderado"),CONCATENATE("R",'MAPA DE RIESGOS'!$H540,"C",'MAPA DE RIESGOS'!$AF540),"")</f>
        <v/>
      </c>
      <c r="BA99" s="370" t="str">
        <f>IF(AND('MAPA DE RIESGOS'!$AP541="Media",'MAPA DE RIESGOS'!$AR541="Moderado"),CONCATENATE("R",'MAPA DE RIESGOS'!$H541,"C",'MAPA DE RIESGOS'!$AF541),"")</f>
        <v/>
      </c>
      <c r="BB99" s="370" t="str">
        <f>IF(AND('MAPA DE RIESGOS'!$AP542="Media",'MAPA DE RIESGOS'!$AR542="Moderado"),CONCATENATE("R",'MAPA DE RIESGOS'!$H542,"C",'MAPA DE RIESGOS'!$AF542),"")</f>
        <v/>
      </c>
      <c r="BC99" s="370" t="str">
        <f>IF(AND('MAPA DE RIESGOS'!$AP543="Media",'MAPA DE RIESGOS'!$AR543="Moderado"),CONCATENATE("R",'MAPA DE RIESGOS'!$H543,"C",'MAPA DE RIESGOS'!$AF543),"")</f>
        <v/>
      </c>
      <c r="BD99" s="370" t="str">
        <f>IF(AND('MAPA DE RIESGOS'!$AP544="Media",'MAPA DE RIESGOS'!$AR544="Moderado"),CONCATENATE("R",'MAPA DE RIESGOS'!$H544,"C",'MAPA DE RIESGOS'!$AF544),"")</f>
        <v/>
      </c>
      <c r="BE99" s="370" t="str">
        <f>IF(AND('MAPA DE RIESGOS'!$AP545="Media",'MAPA DE RIESGOS'!$AR545="Moderado"),CONCATENATE("R",'MAPA DE RIESGOS'!$H545,"C",'MAPA DE RIESGOS'!$AF545),"")</f>
        <v/>
      </c>
      <c r="BF99" s="370" t="str">
        <f>IF(AND('MAPA DE RIESGOS'!$AP546="Media",'MAPA DE RIESGOS'!$AR546="Moderado"),CONCATENATE("R",'MAPA DE RIESGOS'!$H546,"C",'MAPA DE RIESGOS'!$AF546),"")</f>
        <v/>
      </c>
      <c r="BG99" s="370" t="str">
        <f>IF(AND('MAPA DE RIESGOS'!$AP547="Media",'MAPA DE RIESGOS'!$AR547="Moderado"),CONCATENATE("R",'MAPA DE RIESGOS'!$H547,"C",'MAPA DE RIESGOS'!$AF547),"")</f>
        <v/>
      </c>
      <c r="BH99" s="370" t="str">
        <f>IF(AND('MAPA DE RIESGOS'!$AP548="Media",'MAPA DE RIESGOS'!$AR548="Moderado"),CONCATENATE("R",'MAPA DE RIESGOS'!$H548,"C",'MAPA DE RIESGOS'!$AF548),"")</f>
        <v/>
      </c>
      <c r="BI99" s="370" t="str">
        <f>IF(AND('MAPA DE RIESGOS'!$AP549="Media",'MAPA DE RIESGOS'!$AR549="Moderado"),CONCATENATE("R",'MAPA DE RIESGOS'!$H549,"C",'MAPA DE RIESGOS'!$AF549),"")</f>
        <v/>
      </c>
      <c r="BJ99" s="370" t="str">
        <f>IF(AND('MAPA DE RIESGOS'!$AP550="Media",'MAPA DE RIESGOS'!$AR550="Moderado"),CONCATENATE("R",'MAPA DE RIESGOS'!$H550,"C",'MAPA DE RIESGOS'!$AF550),"")</f>
        <v/>
      </c>
      <c r="BK99" s="371" t="str">
        <f>IF(AND('MAPA DE RIESGOS'!$AP551="Media",'MAPA DE RIESGOS'!$AR551="Moderado"),CONCATENATE("R",'MAPA DE RIESGOS'!$H551,"C",'MAPA DE RIESGOS'!$AF551),"")</f>
        <v/>
      </c>
      <c r="BL99" s="357" t="str">
        <f>IF(AND('MAPA DE RIESGOS'!$AP534="Media",'MAPA DE RIESGOS'!$AR534="Mayor"),CONCATENATE("R",'MAPA DE RIESGOS'!$H534,"C",'MAPA DE RIESGOS'!$AF534),"")</f>
        <v/>
      </c>
      <c r="BM99" s="357" t="str">
        <f>IF(AND('MAPA DE RIESGOS'!$AP535="Media",'MAPA DE RIESGOS'!$AR535="Mayor"),CONCATENATE("R",'MAPA DE RIESGOS'!$H535,"C",'MAPA DE RIESGOS'!$AF535),"")</f>
        <v/>
      </c>
      <c r="BN99" s="357" t="str">
        <f>IF(AND('MAPA DE RIESGOS'!$AP536="Media",'MAPA DE RIESGOS'!$AR536="Mayor"),CONCATENATE("R",'MAPA DE RIESGOS'!$H536,"C",'MAPA DE RIESGOS'!$AF536),"")</f>
        <v/>
      </c>
      <c r="BO99" s="357" t="str">
        <f>IF(AND('MAPA DE RIESGOS'!$AP537="Media",'MAPA DE RIESGOS'!$AR537="Mayor"),CONCATENATE("R",'MAPA DE RIESGOS'!$H537,"C",'MAPA DE RIESGOS'!$AF537),"")</f>
        <v/>
      </c>
      <c r="BP99" s="357" t="str">
        <f>IF(AND('MAPA DE RIESGOS'!$AP538="Media",'MAPA DE RIESGOS'!$AR538="Mayor"),CONCATENATE("R",'MAPA DE RIESGOS'!$H538,"C",'MAPA DE RIESGOS'!$AF538),"")</f>
        <v/>
      </c>
      <c r="BQ99" s="357" t="str">
        <f>IF(AND('MAPA DE RIESGOS'!$AP539="Media",'MAPA DE RIESGOS'!$AR539="Mayor"),CONCATENATE("R",'MAPA DE RIESGOS'!$H539,"C",'MAPA DE RIESGOS'!$AF539),"")</f>
        <v/>
      </c>
      <c r="BR99" s="357" t="str">
        <f>IF(AND('MAPA DE RIESGOS'!$AP540="Media",'MAPA DE RIESGOS'!$AR540="Mayor"),CONCATENATE("R",'MAPA DE RIESGOS'!$H540,"C",'MAPA DE RIESGOS'!$AF540),"")</f>
        <v/>
      </c>
      <c r="BS99" s="357" t="str">
        <f>IF(AND('MAPA DE RIESGOS'!$AP541="Media",'MAPA DE RIESGOS'!$AR541="Mayor"),CONCATENATE("R",'MAPA DE RIESGOS'!$H541,"C",'MAPA DE RIESGOS'!$AF541),"")</f>
        <v/>
      </c>
      <c r="BT99" s="357" t="str">
        <f>IF(AND('MAPA DE RIESGOS'!$AP542="Media",'MAPA DE RIESGOS'!$AR542="Mayor"),CONCATENATE("R",'MAPA DE RIESGOS'!$H542,"C",'MAPA DE RIESGOS'!$AF542),"")</f>
        <v/>
      </c>
      <c r="BU99" s="357" t="str">
        <f>IF(AND('MAPA DE RIESGOS'!$AP543="Media",'MAPA DE RIESGOS'!$AR543="Mayor"),CONCATENATE("R",'MAPA DE RIESGOS'!$H543,"C",'MAPA DE RIESGOS'!$AF543),"")</f>
        <v/>
      </c>
      <c r="BV99" s="357" t="str">
        <f>IF(AND('MAPA DE RIESGOS'!$AP544="Media",'MAPA DE RIESGOS'!$AR544="Mayor"),CONCATENATE("R",'MAPA DE RIESGOS'!$H544,"C",'MAPA DE RIESGOS'!$AF544),"")</f>
        <v/>
      </c>
      <c r="BW99" s="357" t="str">
        <f>IF(AND('MAPA DE RIESGOS'!$AP545="Media",'MAPA DE RIESGOS'!$AR545="Mayor"),CONCATENATE("R",'MAPA DE RIESGOS'!$H545,"C",'MAPA DE RIESGOS'!$AF545),"")</f>
        <v/>
      </c>
      <c r="BX99" s="357" t="str">
        <f>IF(AND('MAPA DE RIESGOS'!$AP546="Media",'MAPA DE RIESGOS'!$AR546="Mayor"),CONCATENATE("R",'MAPA DE RIESGOS'!$H546,"C",'MAPA DE RIESGOS'!$AF546),"")</f>
        <v/>
      </c>
      <c r="BY99" s="357" t="str">
        <f>IF(AND('MAPA DE RIESGOS'!$AP547="Media",'MAPA DE RIESGOS'!$AR547="Mayor"),CONCATENATE("R",'MAPA DE RIESGOS'!$H547,"C",'MAPA DE RIESGOS'!$AF547),"")</f>
        <v/>
      </c>
      <c r="BZ99" s="357" t="str">
        <f>IF(AND('MAPA DE RIESGOS'!$AP548="Media",'MAPA DE RIESGOS'!$AR548="Mayor"),CONCATENATE("R",'MAPA DE RIESGOS'!$H548,"C",'MAPA DE RIESGOS'!$AF548),"")</f>
        <v/>
      </c>
      <c r="CA99" s="357" t="str">
        <f>IF(AND('MAPA DE RIESGOS'!$AP549="Media",'MAPA DE RIESGOS'!$AR549="Mayor"),CONCATENATE("R",'MAPA DE RIESGOS'!$H549,"C",'MAPA DE RIESGOS'!$AF549),"")</f>
        <v/>
      </c>
      <c r="CB99" s="357" t="str">
        <f>IF(AND('MAPA DE RIESGOS'!$AP550="Media",'MAPA DE RIESGOS'!$AR550="Mayor"),CONCATENATE("R",'MAPA DE RIESGOS'!$H550,"C",'MAPA DE RIESGOS'!$AF550),"")</f>
        <v/>
      </c>
      <c r="CC99" s="358" t="str">
        <f>IF(AND('MAPA DE RIESGOS'!$AP551="Media",'MAPA DE RIESGOS'!$AR551="Mayor"),CONCATENATE("R",'MAPA DE RIESGOS'!$H551,"C",'MAPA DE RIESGOS'!$AF551),"")</f>
        <v/>
      </c>
      <c r="CD99" s="359" t="str">
        <f>IF(AND('MAPA DE RIESGOS'!$AP534="Media",'MAPA DE RIESGOS'!$AR534="Catastrófico"),CONCATENATE("R",'MAPA DE RIESGOS'!$H534,"C",'MAPA DE RIESGOS'!$AF534),"")</f>
        <v/>
      </c>
      <c r="CE99" s="359" t="str">
        <f>IF(AND('MAPA DE RIESGOS'!$AP535="Media",'MAPA DE RIESGOS'!$AR535="Catastrófico"),CONCATENATE("R",'MAPA DE RIESGOS'!$H535,"C",'MAPA DE RIESGOS'!$AF535),"")</f>
        <v/>
      </c>
      <c r="CF99" s="359" t="str">
        <f>IF(AND('MAPA DE RIESGOS'!$AP536="Media",'MAPA DE RIESGOS'!$AR536="Catastrófico"),CONCATENATE("R",'MAPA DE RIESGOS'!$H536,"C",'MAPA DE RIESGOS'!$AF536),"")</f>
        <v/>
      </c>
      <c r="CG99" s="359" t="str">
        <f>IF(AND('MAPA DE RIESGOS'!$AP537="Media",'MAPA DE RIESGOS'!$AR537="Catastrófico"),CONCATENATE("R",'MAPA DE RIESGOS'!$H537,"C",'MAPA DE RIESGOS'!$AF537),"")</f>
        <v/>
      </c>
      <c r="CH99" s="359" t="str">
        <f>IF(AND('MAPA DE RIESGOS'!$AP538="Media",'MAPA DE RIESGOS'!$AR538="Catastrófico"),CONCATENATE("R",'MAPA DE RIESGOS'!$H538,"C",'MAPA DE RIESGOS'!$AF538),"")</f>
        <v/>
      </c>
      <c r="CI99" s="359" t="str">
        <f>IF(AND('MAPA DE RIESGOS'!$AP539="Media",'MAPA DE RIESGOS'!$AR539="Catastrófico"),CONCATENATE("R",'MAPA DE RIESGOS'!$H539,"C",'MAPA DE RIESGOS'!$AF539),"")</f>
        <v/>
      </c>
      <c r="CJ99" s="359" t="str">
        <f>IF(AND('MAPA DE RIESGOS'!$AP540="Media",'MAPA DE RIESGOS'!$AR540="Catastrófico"),CONCATENATE("R",'MAPA DE RIESGOS'!$H540,"C",'MAPA DE RIESGOS'!$AF540),"")</f>
        <v/>
      </c>
      <c r="CK99" s="359" t="str">
        <f>IF(AND('MAPA DE RIESGOS'!$AP541="Media",'MAPA DE RIESGOS'!$AR541="Catastrófico"),CONCATENATE("R",'MAPA DE RIESGOS'!$H541,"C",'MAPA DE RIESGOS'!$AF541),"")</f>
        <v/>
      </c>
      <c r="CL99" s="359" t="str">
        <f>IF(AND('MAPA DE RIESGOS'!$AP542="Media",'MAPA DE RIESGOS'!$AR542="Catastrófico"),CONCATENATE("R",'MAPA DE RIESGOS'!$H542,"C",'MAPA DE RIESGOS'!$AF542),"")</f>
        <v/>
      </c>
      <c r="CM99" s="359" t="str">
        <f>IF(AND('MAPA DE RIESGOS'!$AP543="Media",'MAPA DE RIESGOS'!$AR543="Catastrófico"),CONCATENATE("R",'MAPA DE RIESGOS'!$H543,"C",'MAPA DE RIESGOS'!$AF543),"")</f>
        <v/>
      </c>
      <c r="CN99" s="359" t="str">
        <f>IF(AND('MAPA DE RIESGOS'!$AP544="Media",'MAPA DE RIESGOS'!$AR544="Catastrófico"),CONCATENATE("R",'MAPA DE RIESGOS'!$H544,"C",'MAPA DE RIESGOS'!$AF544),"")</f>
        <v/>
      </c>
      <c r="CO99" s="359" t="str">
        <f>IF(AND('MAPA DE RIESGOS'!$AP545="Media",'MAPA DE RIESGOS'!$AR545="Catastrófico"),CONCATENATE("R",'MAPA DE RIESGOS'!$H545,"C",'MAPA DE RIESGOS'!$AF545),"")</f>
        <v/>
      </c>
      <c r="CP99" s="359" t="str">
        <f>IF(AND('MAPA DE RIESGOS'!$AP546="Media",'MAPA DE RIESGOS'!$AR546="Catastrófico"),CONCATENATE("R",'MAPA DE RIESGOS'!$H546,"C",'MAPA DE RIESGOS'!$AF546),"")</f>
        <v/>
      </c>
      <c r="CQ99" s="359" t="str">
        <f>IF(AND('MAPA DE RIESGOS'!$AP547="Media",'MAPA DE RIESGOS'!$AR547="Catastrófico"),CONCATENATE("R",'MAPA DE RIESGOS'!$H547,"C",'MAPA DE RIESGOS'!$AF547),"")</f>
        <v/>
      </c>
      <c r="CR99" s="359" t="str">
        <f>IF(AND('MAPA DE RIESGOS'!$AP548="Media",'MAPA DE RIESGOS'!$AR548="Catastrófico"),CONCATENATE("R",'MAPA DE RIESGOS'!$H548,"C",'MAPA DE RIESGOS'!$AF548),"")</f>
        <v/>
      </c>
      <c r="CS99" s="359" t="str">
        <f>IF(AND('MAPA DE RIESGOS'!$AP549="Media",'MAPA DE RIESGOS'!$AR549="Catastrófico"),CONCATENATE("R",'MAPA DE RIESGOS'!$H549,"C",'MAPA DE RIESGOS'!$AF549),"")</f>
        <v/>
      </c>
      <c r="CT99" s="359" t="str">
        <f>IF(AND('MAPA DE RIESGOS'!$AP550="Media",'MAPA DE RIESGOS'!$AR550="Catastrófico"),CONCATENATE("R",'MAPA DE RIESGOS'!$H550,"C",'MAPA DE RIESGOS'!$AF550),"")</f>
        <v/>
      </c>
      <c r="CU99" s="360" t="str">
        <f>IF(AND('MAPA DE RIESGOS'!$AP551="Media",'MAPA DE RIESGOS'!$AR551="Catastrófico"),CONCATENATE("R",'MAPA DE RIESGOS'!$H551,"C",'MAPA DE RIESGOS'!$AF551),"")</f>
        <v/>
      </c>
      <c r="CV99" s="67"/>
      <c r="CW99" s="756"/>
      <c r="CX99" s="757"/>
      <c r="CY99" s="757"/>
      <c r="CZ99" s="757"/>
      <c r="DA99" s="757"/>
      <c r="DB99" s="758"/>
    </row>
    <row r="100" spans="2:106" ht="32.5" customHeight="1">
      <c r="B100" s="770"/>
      <c r="C100" s="770"/>
      <c r="D100" s="771"/>
      <c r="E100" s="741"/>
      <c r="F100" s="742"/>
      <c r="G100" s="742"/>
      <c r="H100" s="742"/>
      <c r="I100" s="743"/>
      <c r="J100" s="369" t="str">
        <f>IF(AND('MAPA DE RIESGOS'!$AP552="Media",'MAPA DE RIESGOS'!$AR552="Leve"),CONCATENATE("R",'MAPA DE RIESGOS'!$H552,"C",'MAPA DE RIESGOS'!$AF552),"")</f>
        <v/>
      </c>
      <c r="K100" s="370" t="str">
        <f>IF(AND('MAPA DE RIESGOS'!$AP553="Media",'MAPA DE RIESGOS'!$AR553="Leve"),CONCATENATE("R",'MAPA DE RIESGOS'!$H553,"C",'MAPA DE RIESGOS'!$AF553),"")</f>
        <v/>
      </c>
      <c r="L100" s="370" t="str">
        <f>IF(AND('MAPA DE RIESGOS'!$AP554="Media",'MAPA DE RIESGOS'!$AR554="Leve"),CONCATENATE("R",'MAPA DE RIESGOS'!$H554,"C",'MAPA DE RIESGOS'!$AF554),"")</f>
        <v/>
      </c>
      <c r="M100" s="370" t="str">
        <f>IF(AND('MAPA DE RIESGOS'!$AP555="Media",'MAPA DE RIESGOS'!$AR555="Leve"),CONCATENATE("R",'MAPA DE RIESGOS'!$H555,"C",'MAPA DE RIESGOS'!$AF555),"")</f>
        <v/>
      </c>
      <c r="N100" s="370" t="str">
        <f>IF(AND('MAPA DE RIESGOS'!$AP556="Media",'MAPA DE RIESGOS'!$AR556="Leve"),CONCATENATE("R",'MAPA DE RIESGOS'!$H556,"C",'MAPA DE RIESGOS'!$AF556),"")</f>
        <v/>
      </c>
      <c r="O100" s="370" t="str">
        <f>IF(AND('MAPA DE RIESGOS'!$AP557="Media",'MAPA DE RIESGOS'!$AR557="Leve"),CONCATENATE("R",'MAPA DE RIESGOS'!$H557,"C",'MAPA DE RIESGOS'!$AF557),"")</f>
        <v/>
      </c>
      <c r="P100" s="370" t="str">
        <f>IF(AND('MAPA DE RIESGOS'!$AP558="Media",'MAPA DE RIESGOS'!$AR558="Leve"),CONCATENATE("R",'MAPA DE RIESGOS'!$H558,"C",'MAPA DE RIESGOS'!$AF558),"")</f>
        <v/>
      </c>
      <c r="Q100" s="370" t="str">
        <f>IF(AND('MAPA DE RIESGOS'!$AP559="Media",'MAPA DE RIESGOS'!$AR559="Leve"),CONCATENATE("R",'MAPA DE RIESGOS'!$H559,"C",'MAPA DE RIESGOS'!$AF559),"")</f>
        <v/>
      </c>
      <c r="R100" s="370" t="str">
        <f>IF(AND('MAPA DE RIESGOS'!$AP560="Media",'MAPA DE RIESGOS'!$AR560="Leve"),CONCATENATE("R",'MAPA DE RIESGOS'!$H560,"C",'MAPA DE RIESGOS'!$AF560),"")</f>
        <v/>
      </c>
      <c r="S100" s="370" t="str">
        <f>IF(AND('MAPA DE RIESGOS'!$AP561="Media",'MAPA DE RIESGOS'!$AR561="Leve"),CONCATENATE("R",'MAPA DE RIESGOS'!$H561,"C",'MAPA DE RIESGOS'!$AF561),"")</f>
        <v/>
      </c>
      <c r="T100" s="370" t="str">
        <f>IF(AND('MAPA DE RIESGOS'!$AP562="Media",'MAPA DE RIESGOS'!$AR562="Leve"),CONCATENATE("R",'MAPA DE RIESGOS'!$H562,"C",'MAPA DE RIESGOS'!$AF562),"")</f>
        <v/>
      </c>
      <c r="U100" s="370" t="str">
        <f>IF(AND('MAPA DE RIESGOS'!$AP563="Media",'MAPA DE RIESGOS'!$AR563="Leve"),CONCATENATE("R",'MAPA DE RIESGOS'!$H563,"C",'MAPA DE RIESGOS'!$AF563),"")</f>
        <v/>
      </c>
      <c r="V100" s="370" t="str">
        <f>IF(AND('MAPA DE RIESGOS'!$AP564="Media",'MAPA DE RIESGOS'!$AR564="Leve"),CONCATENATE("R",'MAPA DE RIESGOS'!$H564,"C",'MAPA DE RIESGOS'!$AF564),"")</f>
        <v/>
      </c>
      <c r="W100" s="370" t="str">
        <f>IF(AND('MAPA DE RIESGOS'!$AP565="Media",'MAPA DE RIESGOS'!$AR565="Leve"),CONCATENATE("R",'MAPA DE RIESGOS'!$H565,"C",'MAPA DE RIESGOS'!$AF565),"")</f>
        <v/>
      </c>
      <c r="X100" s="370" t="str">
        <f>IF(AND('MAPA DE RIESGOS'!$AP566="Media",'MAPA DE RIESGOS'!$AR566="Leve"),CONCATENATE("R",'MAPA DE RIESGOS'!$H566,"C",'MAPA DE RIESGOS'!$AF566),"")</f>
        <v/>
      </c>
      <c r="Y100" s="370" t="str">
        <f>IF(AND('MAPA DE RIESGOS'!$AP567="Media",'MAPA DE RIESGOS'!$AR567="Leve"),CONCATENATE("R",'MAPA DE RIESGOS'!$H567,"C",'MAPA DE RIESGOS'!$AF567),"")</f>
        <v/>
      </c>
      <c r="Z100" s="370" t="str">
        <f>IF(AND('MAPA DE RIESGOS'!$AP568="Media",'MAPA DE RIESGOS'!$AR568="Leve"),CONCATENATE("R",'MAPA DE RIESGOS'!$H568,"C",'MAPA DE RIESGOS'!$AF568),"")</f>
        <v/>
      </c>
      <c r="AA100" s="370" t="str">
        <f>IF(AND('MAPA DE RIESGOS'!$AP569="Media",'MAPA DE RIESGOS'!$AR569="Leve"),CONCATENATE("R",'MAPA DE RIESGOS'!$H569,"C",'MAPA DE RIESGOS'!$AF569),"")</f>
        <v/>
      </c>
      <c r="AB100" s="369" t="str">
        <f>IF(AND('MAPA DE RIESGOS'!$AP552="Media",'MAPA DE RIESGOS'!$AR552="Menor"),CONCATENATE("R",'MAPA DE RIESGOS'!$H552,"C",'MAPA DE RIESGOS'!$AF552),"")</f>
        <v/>
      </c>
      <c r="AC100" s="370" t="str">
        <f>IF(AND('MAPA DE RIESGOS'!$AP553="Media",'MAPA DE RIESGOS'!$AR553="Menor"),CONCATENATE("R",'MAPA DE RIESGOS'!$H553,"C",'MAPA DE RIESGOS'!$AF553),"")</f>
        <v/>
      </c>
      <c r="AD100" s="370" t="str">
        <f>IF(AND('MAPA DE RIESGOS'!$AP554="Media",'MAPA DE RIESGOS'!$AR554="Menor"),CONCATENATE("R",'MAPA DE RIESGOS'!$H554,"C",'MAPA DE RIESGOS'!$AF554),"")</f>
        <v/>
      </c>
      <c r="AE100" s="370" t="str">
        <f>IF(AND('MAPA DE RIESGOS'!$AP555="Media",'MAPA DE RIESGOS'!$AR555="Menor"),CONCATENATE("R",'MAPA DE RIESGOS'!$H555,"C",'MAPA DE RIESGOS'!$AF555),"")</f>
        <v/>
      </c>
      <c r="AF100" s="370" t="str">
        <f>IF(AND('MAPA DE RIESGOS'!$AP556="Media",'MAPA DE RIESGOS'!$AR556="Menor"),CONCATENATE("R",'MAPA DE RIESGOS'!$H556,"C",'MAPA DE RIESGOS'!$AF556),"")</f>
        <v/>
      </c>
      <c r="AG100" s="370" t="str">
        <f>IF(AND('MAPA DE RIESGOS'!$AP557="Media",'MAPA DE RIESGOS'!$AR557="Menor"),CONCATENATE("R",'MAPA DE RIESGOS'!$H557,"C",'MAPA DE RIESGOS'!$AF557),"")</f>
        <v/>
      </c>
      <c r="AH100" s="370" t="str">
        <f>IF(AND('MAPA DE RIESGOS'!$AP558="Media",'MAPA DE RIESGOS'!$AR558="Menor"),CONCATENATE("R",'MAPA DE RIESGOS'!$H558,"C",'MAPA DE RIESGOS'!$AF558),"")</f>
        <v/>
      </c>
      <c r="AI100" s="370" t="str">
        <f>IF(AND('MAPA DE RIESGOS'!$AP559="Media",'MAPA DE RIESGOS'!$AR559="Menor"),CONCATENATE("R",'MAPA DE RIESGOS'!$H559,"C",'MAPA DE RIESGOS'!$AF559),"")</f>
        <v/>
      </c>
      <c r="AJ100" s="370" t="str">
        <f>IF(AND('MAPA DE RIESGOS'!$AP560="Media",'MAPA DE RIESGOS'!$AR560="Menor"),CONCATENATE("R",'MAPA DE RIESGOS'!$H560,"C",'MAPA DE RIESGOS'!$AF560),"")</f>
        <v/>
      </c>
      <c r="AK100" s="370" t="str">
        <f>IF(AND('MAPA DE RIESGOS'!$AP561="Media",'MAPA DE RIESGOS'!$AR561="Menor"),CONCATENATE("R",'MAPA DE RIESGOS'!$H561,"C",'MAPA DE RIESGOS'!$AF561),"")</f>
        <v/>
      </c>
      <c r="AL100" s="370" t="str">
        <f>IF(AND('MAPA DE RIESGOS'!$AP562="Media",'MAPA DE RIESGOS'!$AR562="Menor"),CONCATENATE("R",'MAPA DE RIESGOS'!$H562,"C",'MAPA DE RIESGOS'!$AF562),"")</f>
        <v/>
      </c>
      <c r="AM100" s="370" t="str">
        <f>IF(AND('MAPA DE RIESGOS'!$AP563="Media",'MAPA DE RIESGOS'!$AR563="Menor"),CONCATENATE("R",'MAPA DE RIESGOS'!$H563,"C",'MAPA DE RIESGOS'!$AF563),"")</f>
        <v/>
      </c>
      <c r="AN100" s="370" t="str">
        <f>IF(AND('MAPA DE RIESGOS'!$AP564="Media",'MAPA DE RIESGOS'!$AR564="Menor"),CONCATENATE("R",'MAPA DE RIESGOS'!$H564,"C",'MAPA DE RIESGOS'!$AF564),"")</f>
        <v/>
      </c>
      <c r="AO100" s="370" t="str">
        <f>IF(AND('MAPA DE RIESGOS'!$AP565="Media",'MAPA DE RIESGOS'!$AR565="Menor"),CONCATENATE("R",'MAPA DE RIESGOS'!$H565,"C",'MAPA DE RIESGOS'!$AF565),"")</f>
        <v/>
      </c>
      <c r="AP100" s="370" t="str">
        <f>IF(AND('MAPA DE RIESGOS'!$AP566="Media",'MAPA DE RIESGOS'!$AR566="Menor"),CONCATENATE("R",'MAPA DE RIESGOS'!$H566,"C",'MAPA DE RIESGOS'!$AF566),"")</f>
        <v/>
      </c>
      <c r="AQ100" s="370" t="str">
        <f>IF(AND('MAPA DE RIESGOS'!$AP567="Media",'MAPA DE RIESGOS'!$AR567="Menor"),CONCATENATE("R",'MAPA DE RIESGOS'!$H567,"C",'MAPA DE RIESGOS'!$AF567),"")</f>
        <v/>
      </c>
      <c r="AR100" s="370" t="str">
        <f>IF(AND('MAPA DE RIESGOS'!$AP568="Media",'MAPA DE RIESGOS'!$AR568="Menor"),CONCATENATE("R",'MAPA DE RIESGOS'!$H568,"C",'MAPA DE RIESGOS'!$AF568),"")</f>
        <v/>
      </c>
      <c r="AS100" s="370" t="str">
        <f>IF(AND('MAPA DE RIESGOS'!$AP569="Media",'MAPA DE RIESGOS'!$AR569="Menor"),CONCATENATE("R",'MAPA DE RIESGOS'!$H569,"C",'MAPA DE RIESGOS'!$AF569),"")</f>
        <v/>
      </c>
      <c r="AT100" s="369" t="str">
        <f>IF(AND('MAPA DE RIESGOS'!$AP552="Media",'MAPA DE RIESGOS'!$AR552="Moderado"),CONCATENATE("R",'MAPA DE RIESGOS'!$H552,"C",'MAPA DE RIESGOS'!$AF552),"")</f>
        <v/>
      </c>
      <c r="AU100" s="370" t="str">
        <f>IF(AND('MAPA DE RIESGOS'!$AP553="Media",'MAPA DE RIESGOS'!$AR553="Moderado"),CONCATENATE("R",'MAPA DE RIESGOS'!$H553,"C",'MAPA DE RIESGOS'!$AF553),"")</f>
        <v/>
      </c>
      <c r="AV100" s="370" t="str">
        <f>IF(AND('MAPA DE RIESGOS'!$AP554="Media",'MAPA DE RIESGOS'!$AR554="Moderado"),CONCATENATE("R",'MAPA DE RIESGOS'!$H554,"C",'MAPA DE RIESGOS'!$AF554),"")</f>
        <v/>
      </c>
      <c r="AW100" s="370" t="str">
        <f>IF(AND('MAPA DE RIESGOS'!$AP555="Media",'MAPA DE RIESGOS'!$AR555="Moderado"),CONCATENATE("R",'MAPA DE RIESGOS'!$H555,"C",'MAPA DE RIESGOS'!$AF555),"")</f>
        <v/>
      </c>
      <c r="AX100" s="370" t="str">
        <f>IF(AND('MAPA DE RIESGOS'!$AP556="Media",'MAPA DE RIESGOS'!$AR556="Moderado"),CONCATENATE("R",'MAPA DE RIESGOS'!$H556,"C",'MAPA DE RIESGOS'!$AF556),"")</f>
        <v/>
      </c>
      <c r="AY100" s="370" t="str">
        <f>IF(AND('MAPA DE RIESGOS'!$AP557="Media",'MAPA DE RIESGOS'!$AR557="Moderado"),CONCATENATE("R",'MAPA DE RIESGOS'!$H557,"C",'MAPA DE RIESGOS'!$AF557),"")</f>
        <v/>
      </c>
      <c r="AZ100" s="370" t="str">
        <f>IF(AND('MAPA DE RIESGOS'!$AP558="Media",'MAPA DE RIESGOS'!$AR558="Moderado"),CONCATENATE("R",'MAPA DE RIESGOS'!$H558,"C",'MAPA DE RIESGOS'!$AF558),"")</f>
        <v/>
      </c>
      <c r="BA100" s="370" t="str">
        <f>IF(AND('MAPA DE RIESGOS'!$AP559="Media",'MAPA DE RIESGOS'!$AR559="Moderado"),CONCATENATE("R",'MAPA DE RIESGOS'!$H559,"C",'MAPA DE RIESGOS'!$AF559),"")</f>
        <v/>
      </c>
      <c r="BB100" s="370" t="str">
        <f>IF(AND('MAPA DE RIESGOS'!$AP560="Media",'MAPA DE RIESGOS'!$AR560="Moderado"),CONCATENATE("R",'MAPA DE RIESGOS'!$H560,"C",'MAPA DE RIESGOS'!$AF560),"")</f>
        <v/>
      </c>
      <c r="BC100" s="370" t="str">
        <f>IF(AND('MAPA DE RIESGOS'!$AP561="Media",'MAPA DE RIESGOS'!$AR561="Moderado"),CONCATENATE("R",'MAPA DE RIESGOS'!$H561,"C",'MAPA DE RIESGOS'!$AF561),"")</f>
        <v/>
      </c>
      <c r="BD100" s="370" t="str">
        <f>IF(AND('MAPA DE RIESGOS'!$AP562="Media",'MAPA DE RIESGOS'!$AR562="Moderado"),CONCATENATE("R",'MAPA DE RIESGOS'!$H562,"C",'MAPA DE RIESGOS'!$AF562),"")</f>
        <v/>
      </c>
      <c r="BE100" s="370" t="str">
        <f>IF(AND('MAPA DE RIESGOS'!$AP563="Media",'MAPA DE RIESGOS'!$AR563="Moderado"),CONCATENATE("R",'MAPA DE RIESGOS'!$H563,"C",'MAPA DE RIESGOS'!$AF563),"")</f>
        <v/>
      </c>
      <c r="BF100" s="370" t="str">
        <f>IF(AND('MAPA DE RIESGOS'!$AP564="Media",'MAPA DE RIESGOS'!$AR564="Moderado"),CONCATENATE("R",'MAPA DE RIESGOS'!$H564,"C",'MAPA DE RIESGOS'!$AF564),"")</f>
        <v/>
      </c>
      <c r="BG100" s="370" t="str">
        <f>IF(AND('MAPA DE RIESGOS'!$AP565="Media",'MAPA DE RIESGOS'!$AR565="Moderado"),CONCATENATE("R",'MAPA DE RIESGOS'!$H565,"C",'MAPA DE RIESGOS'!$AF565),"")</f>
        <v/>
      </c>
      <c r="BH100" s="370" t="str">
        <f>IF(AND('MAPA DE RIESGOS'!$AP566="Media",'MAPA DE RIESGOS'!$AR566="Moderado"),CONCATENATE("R",'MAPA DE RIESGOS'!$H566,"C",'MAPA DE RIESGOS'!$AF566),"")</f>
        <v/>
      </c>
      <c r="BI100" s="370" t="str">
        <f>IF(AND('MAPA DE RIESGOS'!$AP567="Media",'MAPA DE RIESGOS'!$AR567="Moderado"),CONCATENATE("R",'MAPA DE RIESGOS'!$H567,"C",'MAPA DE RIESGOS'!$AF567),"")</f>
        <v/>
      </c>
      <c r="BJ100" s="370" t="str">
        <f>IF(AND('MAPA DE RIESGOS'!$AP568="Media",'MAPA DE RIESGOS'!$AR568="Moderado"),CONCATENATE("R",'MAPA DE RIESGOS'!$H568,"C",'MAPA DE RIESGOS'!$AF568),"")</f>
        <v/>
      </c>
      <c r="BK100" s="371" t="str">
        <f>IF(AND('MAPA DE RIESGOS'!$AP569="Media",'MAPA DE RIESGOS'!$AR569="Moderado"),CONCATENATE("R",'MAPA DE RIESGOS'!$H569,"C",'MAPA DE RIESGOS'!$AF569),"")</f>
        <v/>
      </c>
      <c r="BL100" s="357" t="str">
        <f>IF(AND('MAPA DE RIESGOS'!$AP552="Media",'MAPA DE RIESGOS'!$AR552="Mayor"),CONCATENATE("R",'MAPA DE RIESGOS'!$H552,"C",'MAPA DE RIESGOS'!$AF552),"")</f>
        <v/>
      </c>
      <c r="BM100" s="357" t="str">
        <f>IF(AND('MAPA DE RIESGOS'!$AP553="Media",'MAPA DE RIESGOS'!$AR553="Mayor"),CONCATENATE("R",'MAPA DE RIESGOS'!$H553,"C",'MAPA DE RIESGOS'!$AF553),"")</f>
        <v/>
      </c>
      <c r="BN100" s="357" t="str">
        <f>IF(AND('MAPA DE RIESGOS'!$AP554="Media",'MAPA DE RIESGOS'!$AR554="Mayor"),CONCATENATE("R",'MAPA DE RIESGOS'!$H554,"C",'MAPA DE RIESGOS'!$AF554),"")</f>
        <v/>
      </c>
      <c r="BO100" s="357" t="str">
        <f>IF(AND('MAPA DE RIESGOS'!$AP555="Media",'MAPA DE RIESGOS'!$AR555="Mayor"),CONCATENATE("R",'MAPA DE RIESGOS'!$H555,"C",'MAPA DE RIESGOS'!$AF555),"")</f>
        <v/>
      </c>
      <c r="BP100" s="357" t="str">
        <f>IF(AND('MAPA DE RIESGOS'!$AP556="Media",'MAPA DE RIESGOS'!$AR556="Mayor"),CONCATENATE("R",'MAPA DE RIESGOS'!$H556,"C",'MAPA DE RIESGOS'!$AF556),"")</f>
        <v/>
      </c>
      <c r="BQ100" s="357" t="str">
        <f>IF(AND('MAPA DE RIESGOS'!$AP557="Media",'MAPA DE RIESGOS'!$AR557="Mayor"),CONCATENATE("R",'MAPA DE RIESGOS'!$H557,"C",'MAPA DE RIESGOS'!$AF557),"")</f>
        <v/>
      </c>
      <c r="BR100" s="357" t="str">
        <f>IF(AND('MAPA DE RIESGOS'!$AP558="Media",'MAPA DE RIESGOS'!$AR558="Mayor"),CONCATENATE("R",'MAPA DE RIESGOS'!$H558,"C",'MAPA DE RIESGOS'!$AF558),"")</f>
        <v/>
      </c>
      <c r="BS100" s="357" t="str">
        <f>IF(AND('MAPA DE RIESGOS'!$AP559="Media",'MAPA DE RIESGOS'!$AR559="Mayor"),CONCATENATE("R",'MAPA DE RIESGOS'!$H559,"C",'MAPA DE RIESGOS'!$AF559),"")</f>
        <v/>
      </c>
      <c r="BT100" s="357" t="str">
        <f>IF(AND('MAPA DE RIESGOS'!$AP560="Media",'MAPA DE RIESGOS'!$AR560="Mayor"),CONCATENATE("R",'MAPA DE RIESGOS'!$H560,"C",'MAPA DE RIESGOS'!$AF560),"")</f>
        <v/>
      </c>
      <c r="BU100" s="357" t="str">
        <f>IF(AND('MAPA DE RIESGOS'!$AP561="Media",'MAPA DE RIESGOS'!$AR561="Mayor"),CONCATENATE("R",'MAPA DE RIESGOS'!$H561,"C",'MAPA DE RIESGOS'!$AF561),"")</f>
        <v/>
      </c>
      <c r="BV100" s="357" t="str">
        <f>IF(AND('MAPA DE RIESGOS'!$AP562="Media",'MAPA DE RIESGOS'!$AR562="Mayor"),CONCATENATE("R",'MAPA DE RIESGOS'!$H562,"C",'MAPA DE RIESGOS'!$AF562),"")</f>
        <v/>
      </c>
      <c r="BW100" s="357" t="str">
        <f>IF(AND('MAPA DE RIESGOS'!$AP563="Media",'MAPA DE RIESGOS'!$AR563="Mayor"),CONCATENATE("R",'MAPA DE RIESGOS'!$H563,"C",'MAPA DE RIESGOS'!$AF563),"")</f>
        <v/>
      </c>
      <c r="BX100" s="357" t="str">
        <f>IF(AND('MAPA DE RIESGOS'!$AP564="Media",'MAPA DE RIESGOS'!$AR564="Mayor"),CONCATENATE("R",'MAPA DE RIESGOS'!$H564,"C",'MAPA DE RIESGOS'!$AF564),"")</f>
        <v/>
      </c>
      <c r="BY100" s="357" t="str">
        <f>IF(AND('MAPA DE RIESGOS'!$AP565="Media",'MAPA DE RIESGOS'!$AR565="Mayor"),CONCATENATE("R",'MAPA DE RIESGOS'!$H565,"C",'MAPA DE RIESGOS'!$AF565),"")</f>
        <v/>
      </c>
      <c r="BZ100" s="357" t="str">
        <f>IF(AND('MAPA DE RIESGOS'!$AP566="Media",'MAPA DE RIESGOS'!$AR566="Mayor"),CONCATENATE("R",'MAPA DE RIESGOS'!$H566,"C",'MAPA DE RIESGOS'!$AF566),"")</f>
        <v/>
      </c>
      <c r="CA100" s="357" t="str">
        <f>IF(AND('MAPA DE RIESGOS'!$AP567="Media",'MAPA DE RIESGOS'!$AR567="Mayor"),CONCATENATE("R",'MAPA DE RIESGOS'!$H567,"C",'MAPA DE RIESGOS'!$AF567),"")</f>
        <v/>
      </c>
      <c r="CB100" s="357" t="str">
        <f>IF(AND('MAPA DE RIESGOS'!$AP568="Media",'MAPA DE RIESGOS'!$AR568="Mayor"),CONCATENATE("R",'MAPA DE RIESGOS'!$H568,"C",'MAPA DE RIESGOS'!$AF568),"")</f>
        <v/>
      </c>
      <c r="CC100" s="358" t="str">
        <f>IF(AND('MAPA DE RIESGOS'!$AP569="Media",'MAPA DE RIESGOS'!$AR569="Mayor"),CONCATENATE("R",'MAPA DE RIESGOS'!$H569,"C",'MAPA DE RIESGOS'!$AF569),"")</f>
        <v/>
      </c>
      <c r="CD100" s="359" t="str">
        <f>IF(AND('MAPA DE RIESGOS'!$AP552="Media",'MAPA DE RIESGOS'!$AR552="Catastrófico"),CONCATENATE("R",'MAPA DE RIESGOS'!$H552,"C",'MAPA DE RIESGOS'!$AF552),"")</f>
        <v/>
      </c>
      <c r="CE100" s="359" t="str">
        <f>IF(AND('MAPA DE RIESGOS'!$AP553="Media",'MAPA DE RIESGOS'!$AR553="Catastrófico"),CONCATENATE("R",'MAPA DE RIESGOS'!$H553,"C",'MAPA DE RIESGOS'!$AF553),"")</f>
        <v/>
      </c>
      <c r="CF100" s="359" t="str">
        <f>IF(AND('MAPA DE RIESGOS'!$AP554="Media",'MAPA DE RIESGOS'!$AR554="Catastrófico"),CONCATENATE("R",'MAPA DE RIESGOS'!$H554,"C",'MAPA DE RIESGOS'!$AF554),"")</f>
        <v/>
      </c>
      <c r="CG100" s="359" t="str">
        <f>IF(AND('MAPA DE RIESGOS'!$AP555="Media",'MAPA DE RIESGOS'!$AR555="Catastrófico"),CONCATENATE("R",'MAPA DE RIESGOS'!$H555,"C",'MAPA DE RIESGOS'!$AF555),"")</f>
        <v/>
      </c>
      <c r="CH100" s="359" t="str">
        <f>IF(AND('MAPA DE RIESGOS'!$AP556="Media",'MAPA DE RIESGOS'!$AR556="Catastrófico"),CONCATENATE("R",'MAPA DE RIESGOS'!$H556,"C",'MAPA DE RIESGOS'!$AF556),"")</f>
        <v/>
      </c>
      <c r="CI100" s="359" t="str">
        <f>IF(AND('MAPA DE RIESGOS'!$AP557="Media",'MAPA DE RIESGOS'!$AR557="Catastrófico"),CONCATENATE("R",'MAPA DE RIESGOS'!$H557,"C",'MAPA DE RIESGOS'!$AF557),"")</f>
        <v/>
      </c>
      <c r="CJ100" s="359" t="str">
        <f>IF(AND('MAPA DE RIESGOS'!$AP558="Media",'MAPA DE RIESGOS'!$AR558="Catastrófico"),CONCATENATE("R",'MAPA DE RIESGOS'!$H558,"C",'MAPA DE RIESGOS'!$AF558),"")</f>
        <v/>
      </c>
      <c r="CK100" s="359" t="str">
        <f>IF(AND('MAPA DE RIESGOS'!$AP559="Media",'MAPA DE RIESGOS'!$AR559="Catastrófico"),CONCATENATE("R",'MAPA DE RIESGOS'!$H559,"C",'MAPA DE RIESGOS'!$AF559),"")</f>
        <v/>
      </c>
      <c r="CL100" s="359" t="str">
        <f>IF(AND('MAPA DE RIESGOS'!$AP560="Media",'MAPA DE RIESGOS'!$AR560="Catastrófico"),CONCATENATE("R",'MAPA DE RIESGOS'!$H560,"C",'MAPA DE RIESGOS'!$AF560),"")</f>
        <v/>
      </c>
      <c r="CM100" s="359" t="str">
        <f>IF(AND('MAPA DE RIESGOS'!$AP561="Media",'MAPA DE RIESGOS'!$AR561="Catastrófico"),CONCATENATE("R",'MAPA DE RIESGOS'!$H561,"C",'MAPA DE RIESGOS'!$AF561),"")</f>
        <v/>
      </c>
      <c r="CN100" s="359" t="str">
        <f>IF(AND('MAPA DE RIESGOS'!$AP562="Media",'MAPA DE RIESGOS'!$AR562="Catastrófico"),CONCATENATE("R",'MAPA DE RIESGOS'!$H562,"C",'MAPA DE RIESGOS'!$AF562),"")</f>
        <v/>
      </c>
      <c r="CO100" s="359" t="str">
        <f>IF(AND('MAPA DE RIESGOS'!$AP563="Media",'MAPA DE RIESGOS'!$AR563="Catastrófico"),CONCATENATE("R",'MAPA DE RIESGOS'!$H563,"C",'MAPA DE RIESGOS'!$AF563),"")</f>
        <v/>
      </c>
      <c r="CP100" s="359" t="str">
        <f>IF(AND('MAPA DE RIESGOS'!$AP564="Media",'MAPA DE RIESGOS'!$AR564="Catastrófico"),CONCATENATE("R",'MAPA DE RIESGOS'!$H564,"C",'MAPA DE RIESGOS'!$AF564),"")</f>
        <v/>
      </c>
      <c r="CQ100" s="359" t="str">
        <f>IF(AND('MAPA DE RIESGOS'!$AP565="Media",'MAPA DE RIESGOS'!$AR565="Catastrófico"),CONCATENATE("R",'MAPA DE RIESGOS'!$H565,"C",'MAPA DE RIESGOS'!$AF565),"")</f>
        <v/>
      </c>
      <c r="CR100" s="359" t="str">
        <f>IF(AND('MAPA DE RIESGOS'!$AP566="Media",'MAPA DE RIESGOS'!$AR566="Catastrófico"),CONCATENATE("R",'MAPA DE RIESGOS'!$H566,"C",'MAPA DE RIESGOS'!$AF566),"")</f>
        <v/>
      </c>
      <c r="CS100" s="359" t="str">
        <f>IF(AND('MAPA DE RIESGOS'!$AP567="Media",'MAPA DE RIESGOS'!$AR567="Catastrófico"),CONCATENATE("R",'MAPA DE RIESGOS'!$H567,"C",'MAPA DE RIESGOS'!$AF567),"")</f>
        <v/>
      </c>
      <c r="CT100" s="359" t="str">
        <f>IF(AND('MAPA DE RIESGOS'!$AP568="Media",'MAPA DE RIESGOS'!$AR568="Catastrófico"),CONCATENATE("R",'MAPA DE RIESGOS'!$H568,"C",'MAPA DE RIESGOS'!$AF568),"")</f>
        <v/>
      </c>
      <c r="CU100" s="360" t="str">
        <f>IF(AND('MAPA DE RIESGOS'!$AP569="Media",'MAPA DE RIESGOS'!$AR569="Catastrófico"),CONCATENATE("R",'MAPA DE RIESGOS'!$H569,"C",'MAPA DE RIESGOS'!$AF569),"")</f>
        <v/>
      </c>
      <c r="CV100" s="67"/>
      <c r="CW100" s="756"/>
      <c r="CX100" s="757"/>
      <c r="CY100" s="757"/>
      <c r="CZ100" s="757"/>
      <c r="DA100" s="757"/>
      <c r="DB100" s="758"/>
    </row>
    <row r="101" spans="2:106" ht="32.5" customHeight="1">
      <c r="B101" s="770"/>
      <c r="C101" s="770"/>
      <c r="D101" s="771"/>
      <c r="E101" s="741"/>
      <c r="F101" s="742"/>
      <c r="G101" s="742"/>
      <c r="H101" s="742"/>
      <c r="I101" s="743"/>
      <c r="J101" s="369" t="str">
        <f>IF(AND('MAPA DE RIESGOS'!$AP570="Media",'MAPA DE RIESGOS'!$AR570="Leve"),CONCATENATE("R",'MAPA DE RIESGOS'!$H570,"C",'MAPA DE RIESGOS'!$AF570),"")</f>
        <v/>
      </c>
      <c r="K101" s="370" t="str">
        <f>IF(AND('MAPA DE RIESGOS'!$AP571="Media",'MAPA DE RIESGOS'!$AR571="Leve"),CONCATENATE("R",'MAPA DE RIESGOS'!$H571,"C",'MAPA DE RIESGOS'!$AF571),"")</f>
        <v/>
      </c>
      <c r="L101" s="370" t="str">
        <f>IF(AND('MAPA DE RIESGOS'!$AP572="Media",'MAPA DE RIESGOS'!$AR572="Leve"),CONCATENATE("R",'MAPA DE RIESGOS'!$H572,"C",'MAPA DE RIESGOS'!$AF572),"")</f>
        <v/>
      </c>
      <c r="M101" s="370" t="str">
        <f>IF(AND('MAPA DE RIESGOS'!$AP573="Media",'MAPA DE RIESGOS'!$AR573="Leve"),CONCATENATE("R",'MAPA DE RIESGOS'!$H573,"C",'MAPA DE RIESGOS'!$AF573),"")</f>
        <v/>
      </c>
      <c r="N101" s="370" t="str">
        <f>IF(AND('MAPA DE RIESGOS'!$AP574="Media",'MAPA DE RIESGOS'!$AR574="Leve"),CONCATENATE("R",'MAPA DE RIESGOS'!$H574,"C",'MAPA DE RIESGOS'!$AF574),"")</f>
        <v/>
      </c>
      <c r="O101" s="370" t="str">
        <f>IF(AND('MAPA DE RIESGOS'!$AP575="Media",'MAPA DE RIESGOS'!$AR575="Leve"),CONCATENATE("R",'MAPA DE RIESGOS'!$H575,"C",'MAPA DE RIESGOS'!$AF575),"")</f>
        <v/>
      </c>
      <c r="P101" s="370" t="str">
        <f>IF(AND('MAPA DE RIESGOS'!$AP576="Media",'MAPA DE RIESGOS'!$AR576="Leve"),CONCATENATE("R",'MAPA DE RIESGOS'!$H576,"C",'MAPA DE RIESGOS'!$AF576),"")</f>
        <v/>
      </c>
      <c r="Q101" s="370" t="str">
        <f>IF(AND('MAPA DE RIESGOS'!$AP577="Media",'MAPA DE RIESGOS'!$AR577="Leve"),CONCATENATE("R",'MAPA DE RIESGOS'!$H577,"C",'MAPA DE RIESGOS'!$AF577),"")</f>
        <v/>
      </c>
      <c r="R101" s="370" t="str">
        <f>IF(AND('MAPA DE RIESGOS'!$AP578="Media",'MAPA DE RIESGOS'!$AR578="Leve"),CONCATENATE("R",'MAPA DE RIESGOS'!$H578,"C",'MAPA DE RIESGOS'!$AF578),"")</f>
        <v/>
      </c>
      <c r="S101" s="370" t="str">
        <f>IF(AND('MAPA DE RIESGOS'!$AP579="Media",'MAPA DE RIESGOS'!$AR579="Leve"),CONCATENATE("R",'MAPA DE RIESGOS'!$H579,"C",'MAPA DE RIESGOS'!$AF579),"")</f>
        <v/>
      </c>
      <c r="T101" s="370" t="str">
        <f>IF(AND('MAPA DE RIESGOS'!$AP580="Media",'MAPA DE RIESGOS'!$AR580="Leve"),CONCATENATE("R",'MAPA DE RIESGOS'!$H580,"C",'MAPA DE RIESGOS'!$AF580),"")</f>
        <v/>
      </c>
      <c r="U101" s="370" t="str">
        <f>IF(AND('MAPA DE RIESGOS'!$AP581="Media",'MAPA DE RIESGOS'!$AR581="Leve"),CONCATENATE("R",'MAPA DE RIESGOS'!$H581,"C",'MAPA DE RIESGOS'!$AF581),"")</f>
        <v/>
      </c>
      <c r="V101" s="370" t="str">
        <f>IF(AND('MAPA DE RIESGOS'!$AP582="Media",'MAPA DE RIESGOS'!$AR582="Leve"),CONCATENATE("R",'MAPA DE RIESGOS'!$H582,"C",'MAPA DE RIESGOS'!$AF582),"")</f>
        <v/>
      </c>
      <c r="W101" s="370" t="str">
        <f>IF(AND('MAPA DE RIESGOS'!$AP583="Media",'MAPA DE RIESGOS'!$AR583="Leve"),CONCATENATE("R",'MAPA DE RIESGOS'!$H583,"C",'MAPA DE RIESGOS'!$AF583),"")</f>
        <v/>
      </c>
      <c r="X101" s="370" t="str">
        <f>IF(AND('MAPA DE RIESGOS'!$AP584="Media",'MAPA DE RIESGOS'!$AR584="Leve"),CONCATENATE("R",'MAPA DE RIESGOS'!$H584,"C",'MAPA DE RIESGOS'!$AF584),"")</f>
        <v/>
      </c>
      <c r="Y101" s="370" t="str">
        <f>IF(AND('MAPA DE RIESGOS'!$AP585="Media",'MAPA DE RIESGOS'!$AR585="Leve"),CONCATENATE("R",'MAPA DE RIESGOS'!$H585,"C",'MAPA DE RIESGOS'!$AF585),"")</f>
        <v/>
      </c>
      <c r="Z101" s="370" t="str">
        <f>IF(AND('MAPA DE RIESGOS'!$AP586="Media",'MAPA DE RIESGOS'!$AR586="Leve"),CONCATENATE("R",'MAPA DE RIESGOS'!$H586,"C",'MAPA DE RIESGOS'!$AF586),"")</f>
        <v/>
      </c>
      <c r="AA101" s="370" t="str">
        <f>IF(AND('MAPA DE RIESGOS'!$AP587="Media",'MAPA DE RIESGOS'!$AR587="Leve"),CONCATENATE("R",'MAPA DE RIESGOS'!$H587,"C",'MAPA DE RIESGOS'!$AF587),"")</f>
        <v/>
      </c>
      <c r="AB101" s="369" t="str">
        <f>IF(AND('MAPA DE RIESGOS'!$AP570="Media",'MAPA DE RIESGOS'!$AR570="Menor"),CONCATENATE("R",'MAPA DE RIESGOS'!$H570,"C",'MAPA DE RIESGOS'!$AF570),"")</f>
        <v/>
      </c>
      <c r="AC101" s="370" t="str">
        <f>IF(AND('MAPA DE RIESGOS'!$AP571="Media",'MAPA DE RIESGOS'!$AR571="Menor"),CONCATENATE("R",'MAPA DE RIESGOS'!$H571,"C",'MAPA DE RIESGOS'!$AF571),"")</f>
        <v/>
      </c>
      <c r="AD101" s="370" t="str">
        <f>IF(AND('MAPA DE RIESGOS'!$AP572="Media",'MAPA DE RIESGOS'!$AR572="Menor"),CONCATENATE("R",'MAPA DE RIESGOS'!$H572,"C",'MAPA DE RIESGOS'!$AF572),"")</f>
        <v/>
      </c>
      <c r="AE101" s="370" t="str">
        <f>IF(AND('MAPA DE RIESGOS'!$AP573="Media",'MAPA DE RIESGOS'!$AR573="Menor"),CONCATENATE("R",'MAPA DE RIESGOS'!$H573,"C",'MAPA DE RIESGOS'!$AF573),"")</f>
        <v/>
      </c>
      <c r="AF101" s="370" t="str">
        <f>IF(AND('MAPA DE RIESGOS'!$AP574="Media",'MAPA DE RIESGOS'!$AR574="Menor"),CONCATENATE("R",'MAPA DE RIESGOS'!$H574,"C",'MAPA DE RIESGOS'!$AF574),"")</f>
        <v/>
      </c>
      <c r="AG101" s="370" t="str">
        <f>IF(AND('MAPA DE RIESGOS'!$AP575="Media",'MAPA DE RIESGOS'!$AR575="Menor"),CONCATENATE("R",'MAPA DE RIESGOS'!$H575,"C",'MAPA DE RIESGOS'!$AF575),"")</f>
        <v/>
      </c>
      <c r="AH101" s="370" t="str">
        <f>IF(AND('MAPA DE RIESGOS'!$AP576="Media",'MAPA DE RIESGOS'!$AR576="Menor"),CONCATENATE("R",'MAPA DE RIESGOS'!$H576,"C",'MAPA DE RIESGOS'!$AF576),"")</f>
        <v/>
      </c>
      <c r="AI101" s="370" t="str">
        <f>IF(AND('MAPA DE RIESGOS'!$AP577="Media",'MAPA DE RIESGOS'!$AR577="Menor"),CONCATENATE("R",'MAPA DE RIESGOS'!$H577,"C",'MAPA DE RIESGOS'!$AF577),"")</f>
        <v/>
      </c>
      <c r="AJ101" s="370" t="str">
        <f>IF(AND('MAPA DE RIESGOS'!$AP578="Media",'MAPA DE RIESGOS'!$AR578="Menor"),CONCATENATE("R",'MAPA DE RIESGOS'!$H578,"C",'MAPA DE RIESGOS'!$AF578),"")</f>
        <v/>
      </c>
      <c r="AK101" s="370" t="str">
        <f>IF(AND('MAPA DE RIESGOS'!$AP579="Media",'MAPA DE RIESGOS'!$AR579="Menor"),CONCATENATE("R",'MAPA DE RIESGOS'!$H579,"C",'MAPA DE RIESGOS'!$AF579),"")</f>
        <v/>
      </c>
      <c r="AL101" s="370" t="str">
        <f>IF(AND('MAPA DE RIESGOS'!$AP580="Media",'MAPA DE RIESGOS'!$AR580="Menor"),CONCATENATE("R",'MAPA DE RIESGOS'!$H580,"C",'MAPA DE RIESGOS'!$AF580),"")</f>
        <v/>
      </c>
      <c r="AM101" s="370" t="str">
        <f>IF(AND('MAPA DE RIESGOS'!$AP581="Media",'MAPA DE RIESGOS'!$AR581="Menor"),CONCATENATE("R",'MAPA DE RIESGOS'!$H581,"C",'MAPA DE RIESGOS'!$AF581),"")</f>
        <v/>
      </c>
      <c r="AN101" s="370" t="str">
        <f>IF(AND('MAPA DE RIESGOS'!$AP582="Media",'MAPA DE RIESGOS'!$AR582="Menor"),CONCATENATE("R",'MAPA DE RIESGOS'!$H582,"C",'MAPA DE RIESGOS'!$AF582),"")</f>
        <v/>
      </c>
      <c r="AO101" s="370" t="str">
        <f>IF(AND('MAPA DE RIESGOS'!$AP583="Media",'MAPA DE RIESGOS'!$AR583="Menor"),CONCATENATE("R",'MAPA DE RIESGOS'!$H583,"C",'MAPA DE RIESGOS'!$AF583),"")</f>
        <v/>
      </c>
      <c r="AP101" s="370" t="str">
        <f>IF(AND('MAPA DE RIESGOS'!$AP584="Media",'MAPA DE RIESGOS'!$AR584="Menor"),CONCATENATE("R",'MAPA DE RIESGOS'!$H584,"C",'MAPA DE RIESGOS'!$AF584),"")</f>
        <v/>
      </c>
      <c r="AQ101" s="370" t="str">
        <f>IF(AND('MAPA DE RIESGOS'!$AP585="Media",'MAPA DE RIESGOS'!$AR585="Menor"),CONCATENATE("R",'MAPA DE RIESGOS'!$H585,"C",'MAPA DE RIESGOS'!$AF585),"")</f>
        <v/>
      </c>
      <c r="AR101" s="370" t="str">
        <f>IF(AND('MAPA DE RIESGOS'!$AP586="Media",'MAPA DE RIESGOS'!$AR586="Menor"),CONCATENATE("R",'MAPA DE RIESGOS'!$H586,"C",'MAPA DE RIESGOS'!$AF586),"")</f>
        <v/>
      </c>
      <c r="AS101" s="370" t="str">
        <f>IF(AND('MAPA DE RIESGOS'!$AP587="Media",'MAPA DE RIESGOS'!$AR587="Menor"),CONCATENATE("R",'MAPA DE RIESGOS'!$H587,"C",'MAPA DE RIESGOS'!$AF587),"")</f>
        <v/>
      </c>
      <c r="AT101" s="369" t="str">
        <f>IF(AND('MAPA DE RIESGOS'!$AP570="Media",'MAPA DE RIESGOS'!$AR570="Moderado"),CONCATENATE("R",'MAPA DE RIESGOS'!$H570,"C",'MAPA DE RIESGOS'!$AF570),"")</f>
        <v/>
      </c>
      <c r="AU101" s="370" t="str">
        <f>IF(AND('MAPA DE RIESGOS'!$AP571="Media",'MAPA DE RIESGOS'!$AR571="Moderado"),CONCATENATE("R",'MAPA DE RIESGOS'!$H571,"C",'MAPA DE RIESGOS'!$AF571),"")</f>
        <v/>
      </c>
      <c r="AV101" s="370" t="str">
        <f>IF(AND('MAPA DE RIESGOS'!$AP572="Media",'MAPA DE RIESGOS'!$AR572="Moderado"),CONCATENATE("R",'MAPA DE RIESGOS'!$H572,"C",'MAPA DE RIESGOS'!$AF572),"")</f>
        <v/>
      </c>
      <c r="AW101" s="370" t="str">
        <f>IF(AND('MAPA DE RIESGOS'!$AP573="Media",'MAPA DE RIESGOS'!$AR573="Moderado"),CONCATENATE("R",'MAPA DE RIESGOS'!$H573,"C",'MAPA DE RIESGOS'!$AF573),"")</f>
        <v/>
      </c>
      <c r="AX101" s="370" t="str">
        <f>IF(AND('MAPA DE RIESGOS'!$AP574="Media",'MAPA DE RIESGOS'!$AR574="Moderado"),CONCATENATE("R",'MAPA DE RIESGOS'!$H574,"C",'MAPA DE RIESGOS'!$AF574),"")</f>
        <v/>
      </c>
      <c r="AY101" s="370" t="str">
        <f>IF(AND('MAPA DE RIESGOS'!$AP575="Media",'MAPA DE RIESGOS'!$AR575="Moderado"),CONCATENATE("R",'MAPA DE RIESGOS'!$H575,"C",'MAPA DE RIESGOS'!$AF575),"")</f>
        <v/>
      </c>
      <c r="AZ101" s="370" t="str">
        <f>IF(AND('MAPA DE RIESGOS'!$AP576="Media",'MAPA DE RIESGOS'!$AR576="Moderado"),CONCATENATE("R",'MAPA DE RIESGOS'!$H576,"C",'MAPA DE RIESGOS'!$AF576),"")</f>
        <v/>
      </c>
      <c r="BA101" s="370" t="str">
        <f>IF(AND('MAPA DE RIESGOS'!$AP577="Media",'MAPA DE RIESGOS'!$AR577="Moderado"),CONCATENATE("R",'MAPA DE RIESGOS'!$H577,"C",'MAPA DE RIESGOS'!$AF577),"")</f>
        <v/>
      </c>
      <c r="BB101" s="370" t="str">
        <f>IF(AND('MAPA DE RIESGOS'!$AP578="Media",'MAPA DE RIESGOS'!$AR578="Moderado"),CONCATENATE("R",'MAPA DE RIESGOS'!$H578,"C",'MAPA DE RIESGOS'!$AF578),"")</f>
        <v/>
      </c>
      <c r="BC101" s="370" t="str">
        <f>IF(AND('MAPA DE RIESGOS'!$AP579="Media",'MAPA DE RIESGOS'!$AR579="Moderado"),CONCATENATE("R",'MAPA DE RIESGOS'!$H579,"C",'MAPA DE RIESGOS'!$AF579),"")</f>
        <v/>
      </c>
      <c r="BD101" s="370" t="str">
        <f>IF(AND('MAPA DE RIESGOS'!$AP580="Media",'MAPA DE RIESGOS'!$AR580="Moderado"),CONCATENATE("R",'MAPA DE RIESGOS'!$H580,"C",'MAPA DE RIESGOS'!$AF580),"")</f>
        <v/>
      </c>
      <c r="BE101" s="370" t="str">
        <f>IF(AND('MAPA DE RIESGOS'!$AP581="Media",'MAPA DE RIESGOS'!$AR581="Moderado"),CONCATENATE("R",'MAPA DE RIESGOS'!$H581,"C",'MAPA DE RIESGOS'!$AF581),"")</f>
        <v/>
      </c>
      <c r="BF101" s="370" t="str">
        <f>IF(AND('MAPA DE RIESGOS'!$AP582="Media",'MAPA DE RIESGOS'!$AR582="Moderado"),CONCATENATE("R",'MAPA DE RIESGOS'!$H582,"C",'MAPA DE RIESGOS'!$AF582),"")</f>
        <v/>
      </c>
      <c r="BG101" s="370" t="str">
        <f>IF(AND('MAPA DE RIESGOS'!$AP583="Media",'MAPA DE RIESGOS'!$AR583="Moderado"),CONCATENATE("R",'MAPA DE RIESGOS'!$H583,"C",'MAPA DE RIESGOS'!$AF583),"")</f>
        <v/>
      </c>
      <c r="BH101" s="370" t="str">
        <f>IF(AND('MAPA DE RIESGOS'!$AP584="Media",'MAPA DE RIESGOS'!$AR584="Moderado"),CONCATENATE("R",'MAPA DE RIESGOS'!$H584,"C",'MAPA DE RIESGOS'!$AF584),"")</f>
        <v/>
      </c>
      <c r="BI101" s="370" t="str">
        <f>IF(AND('MAPA DE RIESGOS'!$AP585="Media",'MAPA DE RIESGOS'!$AR585="Moderado"),CONCATENATE("R",'MAPA DE RIESGOS'!$H585,"C",'MAPA DE RIESGOS'!$AF585),"")</f>
        <v/>
      </c>
      <c r="BJ101" s="370" t="str">
        <f>IF(AND('MAPA DE RIESGOS'!$AP586="Media",'MAPA DE RIESGOS'!$AR586="Moderado"),CONCATENATE("R",'MAPA DE RIESGOS'!$H586,"C",'MAPA DE RIESGOS'!$AF586),"")</f>
        <v/>
      </c>
      <c r="BK101" s="371" t="str">
        <f>IF(AND('MAPA DE RIESGOS'!$AP587="Media",'MAPA DE RIESGOS'!$AR587="Moderado"),CONCATENATE("R",'MAPA DE RIESGOS'!$H587,"C",'MAPA DE RIESGOS'!$AF587),"")</f>
        <v/>
      </c>
      <c r="BL101" s="357" t="str">
        <f>IF(AND('MAPA DE RIESGOS'!$AP570="Media",'MAPA DE RIESGOS'!$AR570="Mayor"),CONCATENATE("R",'MAPA DE RIESGOS'!$H570,"C",'MAPA DE RIESGOS'!$AF570),"")</f>
        <v/>
      </c>
      <c r="BM101" s="357" t="str">
        <f>IF(AND('MAPA DE RIESGOS'!$AP571="Media",'MAPA DE RIESGOS'!$AR571="Mayor"),CONCATENATE("R",'MAPA DE RIESGOS'!$H571,"C",'MAPA DE RIESGOS'!$AF571),"")</f>
        <v/>
      </c>
      <c r="BN101" s="357" t="str">
        <f>IF(AND('MAPA DE RIESGOS'!$AP572="Media",'MAPA DE RIESGOS'!$AR572="Mayor"),CONCATENATE("R",'MAPA DE RIESGOS'!$H572,"C",'MAPA DE RIESGOS'!$AF572),"")</f>
        <v/>
      </c>
      <c r="BO101" s="357" t="str">
        <f>IF(AND('MAPA DE RIESGOS'!$AP573="Media",'MAPA DE RIESGOS'!$AR573="Mayor"),CONCATENATE("R",'MAPA DE RIESGOS'!$H573,"C",'MAPA DE RIESGOS'!$AF573),"")</f>
        <v/>
      </c>
      <c r="BP101" s="357" t="str">
        <f>IF(AND('MAPA DE RIESGOS'!$AP574="Media",'MAPA DE RIESGOS'!$AR574="Mayor"),CONCATENATE("R",'MAPA DE RIESGOS'!$H574,"C",'MAPA DE RIESGOS'!$AF574),"")</f>
        <v/>
      </c>
      <c r="BQ101" s="357" t="str">
        <f>IF(AND('MAPA DE RIESGOS'!$AP575="Media",'MAPA DE RIESGOS'!$AR575="Mayor"),CONCATENATE("R",'MAPA DE RIESGOS'!$H575,"C",'MAPA DE RIESGOS'!$AF575),"")</f>
        <v/>
      </c>
      <c r="BR101" s="357" t="str">
        <f>IF(AND('MAPA DE RIESGOS'!$AP576="Media",'MAPA DE RIESGOS'!$AR576="Mayor"),CONCATENATE("R",'MAPA DE RIESGOS'!$H576,"C",'MAPA DE RIESGOS'!$AF576),"")</f>
        <v/>
      </c>
      <c r="BS101" s="357" t="str">
        <f>IF(AND('MAPA DE RIESGOS'!$AP577="Media",'MAPA DE RIESGOS'!$AR577="Mayor"),CONCATENATE("R",'MAPA DE RIESGOS'!$H577,"C",'MAPA DE RIESGOS'!$AF577),"")</f>
        <v/>
      </c>
      <c r="BT101" s="357" t="str">
        <f>IF(AND('MAPA DE RIESGOS'!$AP578="Media",'MAPA DE RIESGOS'!$AR578="Mayor"),CONCATENATE("R",'MAPA DE RIESGOS'!$H578,"C",'MAPA DE RIESGOS'!$AF578),"")</f>
        <v/>
      </c>
      <c r="BU101" s="357" t="str">
        <f>IF(AND('MAPA DE RIESGOS'!$AP579="Media",'MAPA DE RIESGOS'!$AR579="Mayor"),CONCATENATE("R",'MAPA DE RIESGOS'!$H579,"C",'MAPA DE RIESGOS'!$AF579),"")</f>
        <v/>
      </c>
      <c r="BV101" s="357" t="str">
        <f>IF(AND('MAPA DE RIESGOS'!$AP580="Media",'MAPA DE RIESGOS'!$AR580="Mayor"),CONCATENATE("R",'MAPA DE RIESGOS'!$H580,"C",'MAPA DE RIESGOS'!$AF580),"")</f>
        <v/>
      </c>
      <c r="BW101" s="357" t="str">
        <f>IF(AND('MAPA DE RIESGOS'!$AP581="Media",'MAPA DE RIESGOS'!$AR581="Mayor"),CONCATENATE("R",'MAPA DE RIESGOS'!$H581,"C",'MAPA DE RIESGOS'!$AF581),"")</f>
        <v/>
      </c>
      <c r="BX101" s="357" t="str">
        <f>IF(AND('MAPA DE RIESGOS'!$AP582="Media",'MAPA DE RIESGOS'!$AR582="Mayor"),CONCATENATE("R",'MAPA DE RIESGOS'!$H582,"C",'MAPA DE RIESGOS'!$AF582),"")</f>
        <v/>
      </c>
      <c r="BY101" s="357" t="str">
        <f>IF(AND('MAPA DE RIESGOS'!$AP583="Media",'MAPA DE RIESGOS'!$AR583="Mayor"),CONCATENATE("R",'MAPA DE RIESGOS'!$H583,"C",'MAPA DE RIESGOS'!$AF583),"")</f>
        <v/>
      </c>
      <c r="BZ101" s="357" t="str">
        <f>IF(AND('MAPA DE RIESGOS'!$AP584="Media",'MAPA DE RIESGOS'!$AR584="Mayor"),CONCATENATE("R",'MAPA DE RIESGOS'!$H584,"C",'MAPA DE RIESGOS'!$AF584),"")</f>
        <v/>
      </c>
      <c r="CA101" s="357" t="str">
        <f>IF(AND('MAPA DE RIESGOS'!$AP585="Media",'MAPA DE RIESGOS'!$AR585="Mayor"),CONCATENATE("R",'MAPA DE RIESGOS'!$H585,"C",'MAPA DE RIESGOS'!$AF585),"")</f>
        <v/>
      </c>
      <c r="CB101" s="357" t="str">
        <f>IF(AND('MAPA DE RIESGOS'!$AP586="Media",'MAPA DE RIESGOS'!$AR586="Mayor"),CONCATENATE("R",'MAPA DE RIESGOS'!$H586,"C",'MAPA DE RIESGOS'!$AF586),"")</f>
        <v/>
      </c>
      <c r="CC101" s="358" t="str">
        <f>IF(AND('MAPA DE RIESGOS'!$AP587="Media",'MAPA DE RIESGOS'!$AR587="Mayor"),CONCATENATE("R",'MAPA DE RIESGOS'!$H587,"C",'MAPA DE RIESGOS'!$AF587),"")</f>
        <v/>
      </c>
      <c r="CD101" s="359" t="str">
        <f>IF(AND('MAPA DE RIESGOS'!$AP570="Media",'MAPA DE RIESGOS'!$AR570="Catastrófico"),CONCATENATE("R",'MAPA DE RIESGOS'!$H570,"C",'MAPA DE RIESGOS'!$AF570),"")</f>
        <v/>
      </c>
      <c r="CE101" s="359" t="str">
        <f>IF(AND('MAPA DE RIESGOS'!$AP571="Media",'MAPA DE RIESGOS'!$AR571="Catastrófico"),CONCATENATE("R",'MAPA DE RIESGOS'!$H571,"C",'MAPA DE RIESGOS'!$AF571),"")</f>
        <v/>
      </c>
      <c r="CF101" s="359" t="str">
        <f>IF(AND('MAPA DE RIESGOS'!$AP572="Media",'MAPA DE RIESGOS'!$AR572="Catastrófico"),CONCATENATE("R",'MAPA DE RIESGOS'!$H572,"C",'MAPA DE RIESGOS'!$AF572),"")</f>
        <v/>
      </c>
      <c r="CG101" s="359" t="str">
        <f>IF(AND('MAPA DE RIESGOS'!$AP573="Media",'MAPA DE RIESGOS'!$AR573="Catastrófico"),CONCATENATE("R",'MAPA DE RIESGOS'!$H573,"C",'MAPA DE RIESGOS'!$AF573),"")</f>
        <v/>
      </c>
      <c r="CH101" s="359" t="str">
        <f>IF(AND('MAPA DE RIESGOS'!$AP574="Media",'MAPA DE RIESGOS'!$AR574="Catastrófico"),CONCATENATE("R",'MAPA DE RIESGOS'!$H574,"C",'MAPA DE RIESGOS'!$AF574),"")</f>
        <v/>
      </c>
      <c r="CI101" s="359" t="str">
        <f>IF(AND('MAPA DE RIESGOS'!$AP575="Media",'MAPA DE RIESGOS'!$AR575="Catastrófico"),CONCATENATE("R",'MAPA DE RIESGOS'!$H575,"C",'MAPA DE RIESGOS'!$AF575),"")</f>
        <v/>
      </c>
      <c r="CJ101" s="359" t="str">
        <f>IF(AND('MAPA DE RIESGOS'!$AP576="Media",'MAPA DE RIESGOS'!$AR576="Catastrófico"),CONCATENATE("R",'MAPA DE RIESGOS'!$H576,"C",'MAPA DE RIESGOS'!$AF576),"")</f>
        <v/>
      </c>
      <c r="CK101" s="359" t="str">
        <f>IF(AND('MAPA DE RIESGOS'!$AP577="Media",'MAPA DE RIESGOS'!$AR577="Catastrófico"),CONCATENATE("R",'MAPA DE RIESGOS'!$H577,"C",'MAPA DE RIESGOS'!$AF577),"")</f>
        <v/>
      </c>
      <c r="CL101" s="359" t="str">
        <f>IF(AND('MAPA DE RIESGOS'!$AP578="Media",'MAPA DE RIESGOS'!$AR578="Catastrófico"),CONCATENATE("R",'MAPA DE RIESGOS'!$H578,"C",'MAPA DE RIESGOS'!$AF578),"")</f>
        <v/>
      </c>
      <c r="CM101" s="359" t="str">
        <f>IF(AND('MAPA DE RIESGOS'!$AP579="Media",'MAPA DE RIESGOS'!$AR579="Catastrófico"),CONCATENATE("R",'MAPA DE RIESGOS'!$H579,"C",'MAPA DE RIESGOS'!$AF579),"")</f>
        <v/>
      </c>
      <c r="CN101" s="359" t="str">
        <f>IF(AND('MAPA DE RIESGOS'!$AP580="Media",'MAPA DE RIESGOS'!$AR580="Catastrófico"),CONCATENATE("R",'MAPA DE RIESGOS'!$H580,"C",'MAPA DE RIESGOS'!$AF580),"")</f>
        <v/>
      </c>
      <c r="CO101" s="359" t="str">
        <f>IF(AND('MAPA DE RIESGOS'!$AP581="Media",'MAPA DE RIESGOS'!$AR581="Catastrófico"),CONCATENATE("R",'MAPA DE RIESGOS'!$H581,"C",'MAPA DE RIESGOS'!$AF581),"")</f>
        <v/>
      </c>
      <c r="CP101" s="359" t="str">
        <f>IF(AND('MAPA DE RIESGOS'!$AP582="Media",'MAPA DE RIESGOS'!$AR582="Catastrófico"),CONCATENATE("R",'MAPA DE RIESGOS'!$H582,"C",'MAPA DE RIESGOS'!$AF582),"")</f>
        <v/>
      </c>
      <c r="CQ101" s="359" t="str">
        <f>IF(AND('MAPA DE RIESGOS'!$AP583="Media",'MAPA DE RIESGOS'!$AR583="Catastrófico"),CONCATENATE("R",'MAPA DE RIESGOS'!$H583,"C",'MAPA DE RIESGOS'!$AF583),"")</f>
        <v/>
      </c>
      <c r="CR101" s="359" t="str">
        <f>IF(AND('MAPA DE RIESGOS'!$AP584="Media",'MAPA DE RIESGOS'!$AR584="Catastrófico"),CONCATENATE("R",'MAPA DE RIESGOS'!$H584,"C",'MAPA DE RIESGOS'!$AF584),"")</f>
        <v/>
      </c>
      <c r="CS101" s="359" t="str">
        <f>IF(AND('MAPA DE RIESGOS'!$AP585="Media",'MAPA DE RIESGOS'!$AR585="Catastrófico"),CONCATENATE("R",'MAPA DE RIESGOS'!$H585,"C",'MAPA DE RIESGOS'!$AF585),"")</f>
        <v/>
      </c>
      <c r="CT101" s="359" t="str">
        <f>IF(AND('MAPA DE RIESGOS'!$AP586="Media",'MAPA DE RIESGOS'!$AR586="Catastrófico"),CONCATENATE("R",'MAPA DE RIESGOS'!$H586,"C",'MAPA DE RIESGOS'!$AF586),"")</f>
        <v/>
      </c>
      <c r="CU101" s="360" t="str">
        <f>IF(AND('MAPA DE RIESGOS'!$AP587="Media",'MAPA DE RIESGOS'!$AR587="Catastrófico"),CONCATENATE("R",'MAPA DE RIESGOS'!$H587,"C",'MAPA DE RIESGOS'!$AF587),"")</f>
        <v/>
      </c>
      <c r="CV101" s="67"/>
      <c r="CW101" s="756"/>
      <c r="CX101" s="757"/>
      <c r="CY101" s="757"/>
      <c r="CZ101" s="757"/>
      <c r="DA101" s="757"/>
      <c r="DB101" s="758"/>
    </row>
    <row r="102" spans="2:106" ht="32.5" customHeight="1">
      <c r="B102" s="770"/>
      <c r="C102" s="770"/>
      <c r="D102" s="771"/>
      <c r="E102" s="741"/>
      <c r="F102" s="742"/>
      <c r="G102" s="742"/>
      <c r="H102" s="742"/>
      <c r="I102" s="743"/>
      <c r="J102" s="369" t="str">
        <f>IF(AND('MAPA DE RIESGOS'!$AP588="Media",'MAPA DE RIESGOS'!$AR588="Leve"),CONCATENATE("R",'MAPA DE RIESGOS'!$H588,"C",'MAPA DE RIESGOS'!$AF588),"")</f>
        <v/>
      </c>
      <c r="K102" s="370" t="str">
        <f>IF(AND('MAPA DE RIESGOS'!$AP589="Media",'MAPA DE RIESGOS'!$AR589="Leve"),CONCATENATE("R",'MAPA DE RIESGOS'!$H589,"C",'MAPA DE RIESGOS'!$AF589),"")</f>
        <v/>
      </c>
      <c r="L102" s="370" t="str">
        <f>IF(AND('MAPA DE RIESGOS'!$AP590="Media",'MAPA DE RIESGOS'!$AR590="Leve"),CONCATENATE("R",'MAPA DE RIESGOS'!$H590,"C",'MAPA DE RIESGOS'!$AF590),"")</f>
        <v/>
      </c>
      <c r="M102" s="370" t="str">
        <f>IF(AND('MAPA DE RIESGOS'!$AP591="Media",'MAPA DE RIESGOS'!$AR591="Leve"),CONCATENATE("R",'MAPA DE RIESGOS'!$H591,"C",'MAPA DE RIESGOS'!$AF591),"")</f>
        <v/>
      </c>
      <c r="N102" s="370" t="str">
        <f>IF(AND('MAPA DE RIESGOS'!$AP592="Media",'MAPA DE RIESGOS'!$AR592="Leve"),CONCATENATE("R",'MAPA DE RIESGOS'!$H592,"C",'MAPA DE RIESGOS'!$AF592),"")</f>
        <v/>
      </c>
      <c r="O102" s="370" t="str">
        <f>IF(AND('MAPA DE RIESGOS'!$AP593="Media",'MAPA DE RIESGOS'!$AR593="Leve"),CONCATENATE("R",'MAPA DE RIESGOS'!$H593,"C",'MAPA DE RIESGOS'!$AF593),"")</f>
        <v/>
      </c>
      <c r="P102" s="370" t="str">
        <f>IF(AND('MAPA DE RIESGOS'!$AP594="Media",'MAPA DE RIESGOS'!$AR594="Leve"),CONCATENATE("R",'MAPA DE RIESGOS'!$H594,"C",'MAPA DE RIESGOS'!$AF594),"")</f>
        <v/>
      </c>
      <c r="Q102" s="370" t="str">
        <f>IF(AND('MAPA DE RIESGOS'!$AP595="Media",'MAPA DE RIESGOS'!$AR595="Leve"),CONCATENATE("R",'MAPA DE RIESGOS'!$H595,"C",'MAPA DE RIESGOS'!$AF595),"")</f>
        <v/>
      </c>
      <c r="R102" s="370" t="str">
        <f>IF(AND('MAPA DE RIESGOS'!$AP596="Media",'MAPA DE RIESGOS'!$AR596="Leve"),CONCATENATE("R",'MAPA DE RIESGOS'!$H596,"C",'MAPA DE RIESGOS'!$AF596),"")</f>
        <v/>
      </c>
      <c r="S102" s="370" t="str">
        <f>IF(AND('MAPA DE RIESGOS'!$AP597="Media",'MAPA DE RIESGOS'!$AR597="Leve"),CONCATENATE("R",'MAPA DE RIESGOS'!$H597,"C",'MAPA DE RIESGOS'!$AF597),"")</f>
        <v/>
      </c>
      <c r="T102" s="370" t="str">
        <f>IF(AND('MAPA DE RIESGOS'!$AP598="Media",'MAPA DE RIESGOS'!$AR598="Leve"),CONCATENATE("R",'MAPA DE RIESGOS'!$H598,"C",'MAPA DE RIESGOS'!$AF598),"")</f>
        <v/>
      </c>
      <c r="U102" s="370" t="str">
        <f>IF(AND('MAPA DE RIESGOS'!$AP599="Media",'MAPA DE RIESGOS'!$AR599="Leve"),CONCATENATE("R",'MAPA DE RIESGOS'!$H599,"C",'MAPA DE RIESGOS'!$AF599),"")</f>
        <v/>
      </c>
      <c r="V102" s="370" t="str">
        <f>IF(AND('MAPA DE RIESGOS'!$AP600="Media",'MAPA DE RIESGOS'!$AR600="Leve"),CONCATENATE("R",'MAPA DE RIESGOS'!$H600,"C",'MAPA DE RIESGOS'!$AF600),"")</f>
        <v/>
      </c>
      <c r="W102" s="370" t="str">
        <f>IF(AND('MAPA DE RIESGOS'!$AP601="Media",'MAPA DE RIESGOS'!$AR601="Leve"),CONCATENATE("R",'MAPA DE RIESGOS'!$H601,"C",'MAPA DE RIESGOS'!$AF601),"")</f>
        <v/>
      </c>
      <c r="X102" s="370" t="str">
        <f>IF(AND('MAPA DE RIESGOS'!$AP602="Media",'MAPA DE RIESGOS'!$AR602="Leve"),CONCATENATE("R",'MAPA DE RIESGOS'!$H602,"C",'MAPA DE RIESGOS'!$AF602),"")</f>
        <v/>
      </c>
      <c r="Y102" s="370" t="str">
        <f>IF(AND('MAPA DE RIESGOS'!$AP603="Media",'MAPA DE RIESGOS'!$AR603="Leve"),CONCATENATE("R",'MAPA DE RIESGOS'!$H603,"C",'MAPA DE RIESGOS'!$AF603),"")</f>
        <v/>
      </c>
      <c r="Z102" s="370" t="str">
        <f>IF(AND('MAPA DE RIESGOS'!$AP604="Media",'MAPA DE RIESGOS'!$AR604="Leve"),CONCATENATE("R",'MAPA DE RIESGOS'!$H604,"C",'MAPA DE RIESGOS'!$AF604),"")</f>
        <v/>
      </c>
      <c r="AA102" s="370" t="str">
        <f>IF(AND('MAPA DE RIESGOS'!$AP605="Media",'MAPA DE RIESGOS'!$AR605="Leve"),CONCATENATE("R",'MAPA DE RIESGOS'!$H605,"C",'MAPA DE RIESGOS'!$AF605),"")</f>
        <v/>
      </c>
      <c r="AB102" s="369" t="str">
        <f>IF(AND('MAPA DE RIESGOS'!$AP588="Media",'MAPA DE RIESGOS'!$AR588="Menor"),CONCATENATE("R",'MAPA DE RIESGOS'!$H588,"C",'MAPA DE RIESGOS'!$AF588),"")</f>
        <v/>
      </c>
      <c r="AC102" s="370" t="str">
        <f>IF(AND('MAPA DE RIESGOS'!$AP589="Media",'MAPA DE RIESGOS'!$AR589="Menor"),CONCATENATE("R",'MAPA DE RIESGOS'!$H589,"C",'MAPA DE RIESGOS'!$AF589),"")</f>
        <v/>
      </c>
      <c r="AD102" s="370" t="str">
        <f>IF(AND('MAPA DE RIESGOS'!$AP590="Media",'MAPA DE RIESGOS'!$AR590="Menor"),CONCATENATE("R",'MAPA DE RIESGOS'!$H590,"C",'MAPA DE RIESGOS'!$AF590),"")</f>
        <v/>
      </c>
      <c r="AE102" s="370" t="str">
        <f>IF(AND('MAPA DE RIESGOS'!$AP591="Media",'MAPA DE RIESGOS'!$AR591="Menor"),CONCATENATE("R",'MAPA DE RIESGOS'!$H591,"C",'MAPA DE RIESGOS'!$AF591),"")</f>
        <v/>
      </c>
      <c r="AF102" s="370" t="str">
        <f>IF(AND('MAPA DE RIESGOS'!$AP592="Media",'MAPA DE RIESGOS'!$AR592="Menor"),CONCATENATE("R",'MAPA DE RIESGOS'!$H592,"C",'MAPA DE RIESGOS'!$AF592),"")</f>
        <v/>
      </c>
      <c r="AG102" s="370" t="str">
        <f>IF(AND('MAPA DE RIESGOS'!$AP593="Media",'MAPA DE RIESGOS'!$AR593="Menor"),CONCATENATE("R",'MAPA DE RIESGOS'!$H593,"C",'MAPA DE RIESGOS'!$AF593),"")</f>
        <v/>
      </c>
      <c r="AH102" s="370" t="str">
        <f>IF(AND('MAPA DE RIESGOS'!$AP594="Media",'MAPA DE RIESGOS'!$AR594="Menor"),CONCATENATE("R",'MAPA DE RIESGOS'!$H594,"C",'MAPA DE RIESGOS'!$AF594),"")</f>
        <v/>
      </c>
      <c r="AI102" s="370" t="str">
        <f>IF(AND('MAPA DE RIESGOS'!$AP595="Media",'MAPA DE RIESGOS'!$AR595="Menor"),CONCATENATE("R",'MAPA DE RIESGOS'!$H595,"C",'MAPA DE RIESGOS'!$AF595),"")</f>
        <v/>
      </c>
      <c r="AJ102" s="370" t="str">
        <f>IF(AND('MAPA DE RIESGOS'!$AP596="Media",'MAPA DE RIESGOS'!$AR596="Menor"),CONCATENATE("R",'MAPA DE RIESGOS'!$H596,"C",'MAPA DE RIESGOS'!$AF596),"")</f>
        <v/>
      </c>
      <c r="AK102" s="370" t="str">
        <f>IF(AND('MAPA DE RIESGOS'!$AP597="Media",'MAPA DE RIESGOS'!$AR597="Menor"),CONCATENATE("R",'MAPA DE RIESGOS'!$H597,"C",'MAPA DE RIESGOS'!$AF597),"")</f>
        <v/>
      </c>
      <c r="AL102" s="370" t="str">
        <f>IF(AND('MAPA DE RIESGOS'!$AP598="Media",'MAPA DE RIESGOS'!$AR598="Menor"),CONCATENATE("R",'MAPA DE RIESGOS'!$H598,"C",'MAPA DE RIESGOS'!$AF598),"")</f>
        <v/>
      </c>
      <c r="AM102" s="370" t="str">
        <f>IF(AND('MAPA DE RIESGOS'!$AP599="Media",'MAPA DE RIESGOS'!$AR599="Menor"),CONCATENATE("R",'MAPA DE RIESGOS'!$H599,"C",'MAPA DE RIESGOS'!$AF599),"")</f>
        <v/>
      </c>
      <c r="AN102" s="370" t="str">
        <f>IF(AND('MAPA DE RIESGOS'!$AP600="Media",'MAPA DE RIESGOS'!$AR600="Menor"),CONCATENATE("R",'MAPA DE RIESGOS'!$H600,"C",'MAPA DE RIESGOS'!$AF600),"")</f>
        <v/>
      </c>
      <c r="AO102" s="370" t="str">
        <f>IF(AND('MAPA DE RIESGOS'!$AP601="Media",'MAPA DE RIESGOS'!$AR601="Menor"),CONCATENATE("R",'MAPA DE RIESGOS'!$H601,"C",'MAPA DE RIESGOS'!$AF601),"")</f>
        <v/>
      </c>
      <c r="AP102" s="370" t="str">
        <f>IF(AND('MAPA DE RIESGOS'!$AP602="Media",'MAPA DE RIESGOS'!$AR602="Menor"),CONCATENATE("R",'MAPA DE RIESGOS'!$H602,"C",'MAPA DE RIESGOS'!$AF602),"")</f>
        <v/>
      </c>
      <c r="AQ102" s="370" t="str">
        <f>IF(AND('MAPA DE RIESGOS'!$AP603="Media",'MAPA DE RIESGOS'!$AR603="Menor"),CONCATENATE("R",'MAPA DE RIESGOS'!$H603,"C",'MAPA DE RIESGOS'!$AF603),"")</f>
        <v/>
      </c>
      <c r="AR102" s="370" t="str">
        <f>IF(AND('MAPA DE RIESGOS'!$AP604="Media",'MAPA DE RIESGOS'!$AR604="Menor"),CONCATENATE("R",'MAPA DE RIESGOS'!$H604,"C",'MAPA DE RIESGOS'!$AF604),"")</f>
        <v/>
      </c>
      <c r="AS102" s="370" t="str">
        <f>IF(AND('MAPA DE RIESGOS'!$AP605="Media",'MAPA DE RIESGOS'!$AR605="Menor"),CONCATENATE("R",'MAPA DE RIESGOS'!$H605,"C",'MAPA DE RIESGOS'!$AF605),"")</f>
        <v/>
      </c>
      <c r="AT102" s="369" t="str">
        <f>IF(AND('MAPA DE RIESGOS'!$AP588="Media",'MAPA DE RIESGOS'!$AR588="Moderado"),CONCATENATE("R",'MAPA DE RIESGOS'!$H588,"C",'MAPA DE RIESGOS'!$AF588),"")</f>
        <v/>
      </c>
      <c r="AU102" s="370" t="str">
        <f>IF(AND('MAPA DE RIESGOS'!$AP589="Media",'MAPA DE RIESGOS'!$AR589="Moderado"),CONCATENATE("R",'MAPA DE RIESGOS'!$H589,"C",'MAPA DE RIESGOS'!$AF589),"")</f>
        <v/>
      </c>
      <c r="AV102" s="370" t="str">
        <f>IF(AND('MAPA DE RIESGOS'!$AP590="Media",'MAPA DE RIESGOS'!$AR590="Moderado"),CONCATENATE("R",'MAPA DE RIESGOS'!$H590,"C",'MAPA DE RIESGOS'!$AF590),"")</f>
        <v/>
      </c>
      <c r="AW102" s="370" t="str">
        <f>IF(AND('MAPA DE RIESGOS'!$AP591="Media",'MAPA DE RIESGOS'!$AR591="Moderado"),CONCATENATE("R",'MAPA DE RIESGOS'!$H591,"C",'MAPA DE RIESGOS'!$AF591),"")</f>
        <v/>
      </c>
      <c r="AX102" s="370" t="str">
        <f>IF(AND('MAPA DE RIESGOS'!$AP592="Media",'MAPA DE RIESGOS'!$AR592="Moderado"),CONCATENATE("R",'MAPA DE RIESGOS'!$H592,"C",'MAPA DE RIESGOS'!$AF592),"")</f>
        <v/>
      </c>
      <c r="AY102" s="370" t="str">
        <f>IF(AND('MAPA DE RIESGOS'!$AP593="Media",'MAPA DE RIESGOS'!$AR593="Moderado"),CONCATENATE("R",'MAPA DE RIESGOS'!$H593,"C",'MAPA DE RIESGOS'!$AF593),"")</f>
        <v/>
      </c>
      <c r="AZ102" s="370" t="str">
        <f>IF(AND('MAPA DE RIESGOS'!$AP594="Media",'MAPA DE RIESGOS'!$AR594="Moderado"),CONCATENATE("R",'MAPA DE RIESGOS'!$H594,"C",'MAPA DE RIESGOS'!$AF594),"")</f>
        <v/>
      </c>
      <c r="BA102" s="370" t="str">
        <f>IF(AND('MAPA DE RIESGOS'!$AP595="Media",'MAPA DE RIESGOS'!$AR595="Moderado"),CONCATENATE("R",'MAPA DE RIESGOS'!$H595,"C",'MAPA DE RIESGOS'!$AF595),"")</f>
        <v/>
      </c>
      <c r="BB102" s="370" t="str">
        <f>IF(AND('MAPA DE RIESGOS'!$AP596="Media",'MAPA DE RIESGOS'!$AR596="Moderado"),CONCATENATE("R",'MAPA DE RIESGOS'!$H596,"C",'MAPA DE RIESGOS'!$AF596),"")</f>
        <v/>
      </c>
      <c r="BC102" s="370" t="str">
        <f>IF(AND('MAPA DE RIESGOS'!$AP597="Media",'MAPA DE RIESGOS'!$AR597="Moderado"),CONCATENATE("R",'MAPA DE RIESGOS'!$H597,"C",'MAPA DE RIESGOS'!$AF597),"")</f>
        <v/>
      </c>
      <c r="BD102" s="370" t="str">
        <f>IF(AND('MAPA DE RIESGOS'!$AP598="Media",'MAPA DE RIESGOS'!$AR598="Moderado"),CONCATENATE("R",'MAPA DE RIESGOS'!$H598,"C",'MAPA DE RIESGOS'!$AF598),"")</f>
        <v/>
      </c>
      <c r="BE102" s="370" t="str">
        <f>IF(AND('MAPA DE RIESGOS'!$AP599="Media",'MAPA DE RIESGOS'!$AR599="Moderado"),CONCATENATE("R",'MAPA DE RIESGOS'!$H599,"C",'MAPA DE RIESGOS'!$AF599),"")</f>
        <v/>
      </c>
      <c r="BF102" s="370" t="str">
        <f>IF(AND('MAPA DE RIESGOS'!$AP600="Media",'MAPA DE RIESGOS'!$AR600="Moderado"),CONCATENATE("R",'MAPA DE RIESGOS'!$H600,"C",'MAPA DE RIESGOS'!$AF600),"")</f>
        <v/>
      </c>
      <c r="BG102" s="370" t="str">
        <f>IF(AND('MAPA DE RIESGOS'!$AP601="Media",'MAPA DE RIESGOS'!$AR601="Moderado"),CONCATENATE("R",'MAPA DE RIESGOS'!$H601,"C",'MAPA DE RIESGOS'!$AF601),"")</f>
        <v/>
      </c>
      <c r="BH102" s="370" t="str">
        <f>IF(AND('MAPA DE RIESGOS'!$AP602="Media",'MAPA DE RIESGOS'!$AR602="Moderado"),CONCATENATE("R",'MAPA DE RIESGOS'!$H602,"C",'MAPA DE RIESGOS'!$AF602),"")</f>
        <v/>
      </c>
      <c r="BI102" s="370" t="str">
        <f>IF(AND('MAPA DE RIESGOS'!$AP603="Media",'MAPA DE RIESGOS'!$AR603="Moderado"),CONCATENATE("R",'MAPA DE RIESGOS'!$H603,"C",'MAPA DE RIESGOS'!$AF603),"")</f>
        <v/>
      </c>
      <c r="BJ102" s="370" t="str">
        <f>IF(AND('MAPA DE RIESGOS'!$AP604="Media",'MAPA DE RIESGOS'!$AR604="Moderado"),CONCATENATE("R",'MAPA DE RIESGOS'!$H604,"C",'MAPA DE RIESGOS'!$AF604),"")</f>
        <v/>
      </c>
      <c r="BK102" s="371" t="str">
        <f>IF(AND('MAPA DE RIESGOS'!$AP605="Media",'MAPA DE RIESGOS'!$AR605="Moderado"),CONCATENATE("R",'MAPA DE RIESGOS'!$H605,"C",'MAPA DE RIESGOS'!$AF605),"")</f>
        <v/>
      </c>
      <c r="BL102" s="357" t="str">
        <f>IF(AND('MAPA DE RIESGOS'!$AP588="Media",'MAPA DE RIESGOS'!$AR588="Mayor"),CONCATENATE("R",'MAPA DE RIESGOS'!$H588,"C",'MAPA DE RIESGOS'!$AF588),"")</f>
        <v/>
      </c>
      <c r="BM102" s="357" t="str">
        <f>IF(AND('MAPA DE RIESGOS'!$AP589="Media",'MAPA DE RIESGOS'!$AR589="Mayor"),CONCATENATE("R",'MAPA DE RIESGOS'!$H589,"C",'MAPA DE RIESGOS'!$AF589),"")</f>
        <v/>
      </c>
      <c r="BN102" s="357" t="str">
        <f>IF(AND('MAPA DE RIESGOS'!$AP590="Media",'MAPA DE RIESGOS'!$AR590="Mayor"),CONCATENATE("R",'MAPA DE RIESGOS'!$H590,"C",'MAPA DE RIESGOS'!$AF590),"")</f>
        <v/>
      </c>
      <c r="BO102" s="357" t="str">
        <f>IF(AND('MAPA DE RIESGOS'!$AP591="Media",'MAPA DE RIESGOS'!$AR591="Mayor"),CONCATENATE("R",'MAPA DE RIESGOS'!$H591,"C",'MAPA DE RIESGOS'!$AF591),"")</f>
        <v/>
      </c>
      <c r="BP102" s="357" t="str">
        <f>IF(AND('MAPA DE RIESGOS'!$AP592="Media",'MAPA DE RIESGOS'!$AR592="Mayor"),CONCATENATE("R",'MAPA DE RIESGOS'!$H592,"C",'MAPA DE RIESGOS'!$AF592),"")</f>
        <v/>
      </c>
      <c r="BQ102" s="357" t="str">
        <f>IF(AND('MAPA DE RIESGOS'!$AP593="Media",'MAPA DE RIESGOS'!$AR593="Mayor"),CONCATENATE("R",'MAPA DE RIESGOS'!$H593,"C",'MAPA DE RIESGOS'!$AF593),"")</f>
        <v/>
      </c>
      <c r="BR102" s="357" t="str">
        <f>IF(AND('MAPA DE RIESGOS'!$AP594="Media",'MAPA DE RIESGOS'!$AR594="Mayor"),CONCATENATE("R",'MAPA DE RIESGOS'!$H594,"C",'MAPA DE RIESGOS'!$AF594),"")</f>
        <v/>
      </c>
      <c r="BS102" s="357" t="str">
        <f>IF(AND('MAPA DE RIESGOS'!$AP595="Media",'MAPA DE RIESGOS'!$AR595="Mayor"),CONCATENATE("R",'MAPA DE RIESGOS'!$H595,"C",'MAPA DE RIESGOS'!$AF595),"")</f>
        <v/>
      </c>
      <c r="BT102" s="357" t="str">
        <f>IF(AND('MAPA DE RIESGOS'!$AP596="Media",'MAPA DE RIESGOS'!$AR596="Mayor"),CONCATENATE("R",'MAPA DE RIESGOS'!$H596,"C",'MAPA DE RIESGOS'!$AF596),"")</f>
        <v/>
      </c>
      <c r="BU102" s="357" t="str">
        <f>IF(AND('MAPA DE RIESGOS'!$AP597="Media",'MAPA DE RIESGOS'!$AR597="Mayor"),CONCATENATE("R",'MAPA DE RIESGOS'!$H597,"C",'MAPA DE RIESGOS'!$AF597),"")</f>
        <v/>
      </c>
      <c r="BV102" s="357" t="str">
        <f>IF(AND('MAPA DE RIESGOS'!$AP598="Media",'MAPA DE RIESGOS'!$AR598="Mayor"),CONCATENATE("R",'MAPA DE RIESGOS'!$H598,"C",'MAPA DE RIESGOS'!$AF598),"")</f>
        <v/>
      </c>
      <c r="BW102" s="357" t="str">
        <f>IF(AND('MAPA DE RIESGOS'!$AP599="Media",'MAPA DE RIESGOS'!$AR599="Mayor"),CONCATENATE("R",'MAPA DE RIESGOS'!$H599,"C",'MAPA DE RIESGOS'!$AF599),"")</f>
        <v/>
      </c>
      <c r="BX102" s="357" t="str">
        <f>IF(AND('MAPA DE RIESGOS'!$AP600="Media",'MAPA DE RIESGOS'!$AR600="Mayor"),CONCATENATE("R",'MAPA DE RIESGOS'!$H600,"C",'MAPA DE RIESGOS'!$AF600),"")</f>
        <v/>
      </c>
      <c r="BY102" s="357" t="str">
        <f>IF(AND('MAPA DE RIESGOS'!$AP601="Media",'MAPA DE RIESGOS'!$AR601="Mayor"),CONCATENATE("R",'MAPA DE RIESGOS'!$H601,"C",'MAPA DE RIESGOS'!$AF601),"")</f>
        <v/>
      </c>
      <c r="BZ102" s="357" t="str">
        <f>IF(AND('MAPA DE RIESGOS'!$AP602="Media",'MAPA DE RIESGOS'!$AR602="Mayor"),CONCATENATE("R",'MAPA DE RIESGOS'!$H602,"C",'MAPA DE RIESGOS'!$AF602),"")</f>
        <v/>
      </c>
      <c r="CA102" s="357" t="str">
        <f>IF(AND('MAPA DE RIESGOS'!$AP603="Media",'MAPA DE RIESGOS'!$AR603="Mayor"),CONCATENATE("R",'MAPA DE RIESGOS'!$H603,"C",'MAPA DE RIESGOS'!$AF603),"")</f>
        <v/>
      </c>
      <c r="CB102" s="357" t="str">
        <f>IF(AND('MAPA DE RIESGOS'!$AP604="Media",'MAPA DE RIESGOS'!$AR604="Mayor"),CONCATENATE("R",'MAPA DE RIESGOS'!$H604,"C",'MAPA DE RIESGOS'!$AF604),"")</f>
        <v/>
      </c>
      <c r="CC102" s="358" t="str">
        <f>IF(AND('MAPA DE RIESGOS'!$AP605="Media",'MAPA DE RIESGOS'!$AR605="Mayor"),CONCATENATE("R",'MAPA DE RIESGOS'!$H605,"C",'MAPA DE RIESGOS'!$AF605),"")</f>
        <v/>
      </c>
      <c r="CD102" s="359" t="str">
        <f>IF(AND('MAPA DE RIESGOS'!$AP588="Media",'MAPA DE RIESGOS'!$AR588="Catastrófico"),CONCATENATE("R",'MAPA DE RIESGOS'!$H588,"C",'MAPA DE RIESGOS'!$AF588),"")</f>
        <v/>
      </c>
      <c r="CE102" s="359" t="str">
        <f>IF(AND('MAPA DE RIESGOS'!$AP589="Media",'MAPA DE RIESGOS'!$AR589="Catastrófico"),CONCATENATE("R",'MAPA DE RIESGOS'!$H589,"C",'MAPA DE RIESGOS'!$AF589),"")</f>
        <v/>
      </c>
      <c r="CF102" s="359" t="str">
        <f>IF(AND('MAPA DE RIESGOS'!$AP590="Media",'MAPA DE RIESGOS'!$AR590="Catastrófico"),CONCATENATE("R",'MAPA DE RIESGOS'!$H590,"C",'MAPA DE RIESGOS'!$AF590),"")</f>
        <v/>
      </c>
      <c r="CG102" s="359" t="str">
        <f>IF(AND('MAPA DE RIESGOS'!$AP591="Media",'MAPA DE RIESGOS'!$AR591="Catastrófico"),CONCATENATE("R",'MAPA DE RIESGOS'!$H591,"C",'MAPA DE RIESGOS'!$AF591),"")</f>
        <v/>
      </c>
      <c r="CH102" s="359" t="str">
        <f>IF(AND('MAPA DE RIESGOS'!$AP592="Media",'MAPA DE RIESGOS'!$AR592="Catastrófico"),CONCATENATE("R",'MAPA DE RIESGOS'!$H592,"C",'MAPA DE RIESGOS'!$AF592),"")</f>
        <v/>
      </c>
      <c r="CI102" s="359" t="str">
        <f>IF(AND('MAPA DE RIESGOS'!$AP593="Media",'MAPA DE RIESGOS'!$AR593="Catastrófico"),CONCATENATE("R",'MAPA DE RIESGOS'!$H593,"C",'MAPA DE RIESGOS'!$AF593),"")</f>
        <v/>
      </c>
      <c r="CJ102" s="359" t="str">
        <f>IF(AND('MAPA DE RIESGOS'!$AP594="Media",'MAPA DE RIESGOS'!$AR594="Catastrófico"),CONCATENATE("R",'MAPA DE RIESGOS'!$H594,"C",'MAPA DE RIESGOS'!$AF594),"")</f>
        <v/>
      </c>
      <c r="CK102" s="359" t="str">
        <f>IF(AND('MAPA DE RIESGOS'!$AP595="Media",'MAPA DE RIESGOS'!$AR595="Catastrófico"),CONCATENATE("R",'MAPA DE RIESGOS'!$H595,"C",'MAPA DE RIESGOS'!$AF595),"")</f>
        <v/>
      </c>
      <c r="CL102" s="359" t="str">
        <f>IF(AND('MAPA DE RIESGOS'!$AP596="Media",'MAPA DE RIESGOS'!$AR596="Catastrófico"),CONCATENATE("R",'MAPA DE RIESGOS'!$H596,"C",'MAPA DE RIESGOS'!$AF596),"")</f>
        <v/>
      </c>
      <c r="CM102" s="359" t="str">
        <f>IF(AND('MAPA DE RIESGOS'!$AP597="Media",'MAPA DE RIESGOS'!$AR597="Catastrófico"),CONCATENATE("R",'MAPA DE RIESGOS'!$H597,"C",'MAPA DE RIESGOS'!$AF597),"")</f>
        <v/>
      </c>
      <c r="CN102" s="359" t="str">
        <f>IF(AND('MAPA DE RIESGOS'!$AP598="Media",'MAPA DE RIESGOS'!$AR598="Catastrófico"),CONCATENATE("R",'MAPA DE RIESGOS'!$H598,"C",'MAPA DE RIESGOS'!$AF598),"")</f>
        <v/>
      </c>
      <c r="CO102" s="359" t="str">
        <f>IF(AND('MAPA DE RIESGOS'!$AP599="Media",'MAPA DE RIESGOS'!$AR599="Catastrófico"),CONCATENATE("R",'MAPA DE RIESGOS'!$H599,"C",'MAPA DE RIESGOS'!$AF599),"")</f>
        <v/>
      </c>
      <c r="CP102" s="359" t="str">
        <f>IF(AND('MAPA DE RIESGOS'!$AP600="Media",'MAPA DE RIESGOS'!$AR600="Catastrófico"),CONCATENATE("R",'MAPA DE RIESGOS'!$H600,"C",'MAPA DE RIESGOS'!$AF600),"")</f>
        <v/>
      </c>
      <c r="CQ102" s="359" t="str">
        <f>IF(AND('MAPA DE RIESGOS'!$AP601="Media",'MAPA DE RIESGOS'!$AR601="Catastrófico"),CONCATENATE("R",'MAPA DE RIESGOS'!$H601,"C",'MAPA DE RIESGOS'!$AF601),"")</f>
        <v/>
      </c>
      <c r="CR102" s="359" t="str">
        <f>IF(AND('MAPA DE RIESGOS'!$AP602="Media",'MAPA DE RIESGOS'!$AR602="Catastrófico"),CONCATENATE("R",'MAPA DE RIESGOS'!$H602,"C",'MAPA DE RIESGOS'!$AF602),"")</f>
        <v/>
      </c>
      <c r="CS102" s="359" t="str">
        <f>IF(AND('MAPA DE RIESGOS'!$AP603="Media",'MAPA DE RIESGOS'!$AR603="Catastrófico"),CONCATENATE("R",'MAPA DE RIESGOS'!$H603,"C",'MAPA DE RIESGOS'!$AF603),"")</f>
        <v/>
      </c>
      <c r="CT102" s="359" t="str">
        <f>IF(AND('MAPA DE RIESGOS'!$AP604="Media",'MAPA DE RIESGOS'!$AR604="Catastrófico"),CONCATENATE("R",'MAPA DE RIESGOS'!$H604,"C",'MAPA DE RIESGOS'!$AF604),"")</f>
        <v/>
      </c>
      <c r="CU102" s="360" t="str">
        <f>IF(AND('MAPA DE RIESGOS'!$AP605="Media",'MAPA DE RIESGOS'!$AR605="Catastrófico"),CONCATENATE("R",'MAPA DE RIESGOS'!$H605,"C",'MAPA DE RIESGOS'!$AF605),"")</f>
        <v/>
      </c>
      <c r="CV102" s="67"/>
      <c r="CW102" s="756"/>
      <c r="CX102" s="757"/>
      <c r="CY102" s="757"/>
      <c r="CZ102" s="757"/>
      <c r="DA102" s="757"/>
      <c r="DB102" s="758"/>
    </row>
    <row r="103" spans="2:106" ht="32.5" customHeight="1">
      <c r="B103" s="770"/>
      <c r="C103" s="770"/>
      <c r="D103" s="771"/>
      <c r="E103" s="741"/>
      <c r="F103" s="742"/>
      <c r="G103" s="742"/>
      <c r="H103" s="742"/>
      <c r="I103" s="743"/>
      <c r="J103" s="369" t="str">
        <f>IF(AND('MAPA DE RIESGOS'!$AP606="Media",'MAPA DE RIESGOS'!$AR606="Leve"),CONCATENATE("R",'MAPA DE RIESGOS'!$H606,"C",'MAPA DE RIESGOS'!$AF606),"")</f>
        <v/>
      </c>
      <c r="K103" s="370" t="str">
        <f>IF(AND('MAPA DE RIESGOS'!$AP607="Media",'MAPA DE RIESGOS'!$AR607="Leve"),CONCATENATE("R",'MAPA DE RIESGOS'!$H607,"C",'MAPA DE RIESGOS'!$AF607),"")</f>
        <v/>
      </c>
      <c r="L103" s="370" t="str">
        <f>IF(AND('MAPA DE RIESGOS'!$AP608="Media",'MAPA DE RIESGOS'!$AR608="Leve"),CONCATENATE("R",'MAPA DE RIESGOS'!$H608,"C",'MAPA DE RIESGOS'!$AF608),"")</f>
        <v/>
      </c>
      <c r="M103" s="370" t="str">
        <f>IF(AND('MAPA DE RIESGOS'!$AP609="Media",'MAPA DE RIESGOS'!$AR609="Leve"),CONCATENATE("R",'MAPA DE RIESGOS'!$H609,"C",'MAPA DE RIESGOS'!$AF609),"")</f>
        <v/>
      </c>
      <c r="N103" s="370" t="str">
        <f>IF(AND('MAPA DE RIESGOS'!$AP610="Media",'MAPA DE RIESGOS'!$AR610="Leve"),CONCATENATE("R",'MAPA DE RIESGOS'!$H610,"C",'MAPA DE RIESGOS'!$AF610),"")</f>
        <v/>
      </c>
      <c r="O103" s="370" t="str">
        <f>IF(AND('MAPA DE RIESGOS'!$AP611="Media",'MAPA DE RIESGOS'!$AR611="Leve"),CONCATENATE("R",'MAPA DE RIESGOS'!$H611,"C",'MAPA DE RIESGOS'!$AF611),"")</f>
        <v/>
      </c>
      <c r="P103" s="370" t="str">
        <f>IF(AND('MAPA DE RIESGOS'!$AP612="Media",'MAPA DE RIESGOS'!$AR612="Leve"),CONCATENATE("R",'MAPA DE RIESGOS'!$H612,"C",'MAPA DE RIESGOS'!$AF612),"")</f>
        <v/>
      </c>
      <c r="Q103" s="370" t="str">
        <f>IF(AND('MAPA DE RIESGOS'!$AP613="Media",'MAPA DE RIESGOS'!$AR613="Leve"),CONCATENATE("R",'MAPA DE RIESGOS'!$H613,"C",'MAPA DE RIESGOS'!$AF613),"")</f>
        <v/>
      </c>
      <c r="R103" s="370" t="str">
        <f>IF(AND('MAPA DE RIESGOS'!$AP614="Media",'MAPA DE RIESGOS'!$AR614="Leve"),CONCATENATE("R",'MAPA DE RIESGOS'!$H614,"C",'MAPA DE RIESGOS'!$AF614),"")</f>
        <v/>
      </c>
      <c r="S103" s="370" t="str">
        <f>IF(AND('MAPA DE RIESGOS'!$AP615="Media",'MAPA DE RIESGOS'!$AR615="Leve"),CONCATENATE("R",'MAPA DE RIESGOS'!$H615,"C",'MAPA DE RIESGOS'!$AF615),"")</f>
        <v/>
      </c>
      <c r="T103" s="370" t="str">
        <f>IF(AND('MAPA DE RIESGOS'!$AP616="Media",'MAPA DE RIESGOS'!$AR616="Leve"),CONCATENATE("R",'MAPA DE RIESGOS'!$H616,"C",'MAPA DE RIESGOS'!$AF616),"")</f>
        <v/>
      </c>
      <c r="U103" s="370" t="str">
        <f>IF(AND('MAPA DE RIESGOS'!$AP617="Media",'MAPA DE RIESGOS'!$AR617="Leve"),CONCATENATE("R",'MAPA DE RIESGOS'!$H617,"C",'MAPA DE RIESGOS'!$AF617),"")</f>
        <v/>
      </c>
      <c r="V103" s="370" t="str">
        <f>IF(AND('MAPA DE RIESGOS'!$AP618="Media",'MAPA DE RIESGOS'!$AR618="Leve"),CONCATENATE("R",'MAPA DE RIESGOS'!$H618,"C",'MAPA DE RIESGOS'!$AF618),"")</f>
        <v/>
      </c>
      <c r="W103" s="370" t="str">
        <f>IF(AND('MAPA DE RIESGOS'!$AP619="Media",'MAPA DE RIESGOS'!$AR619="Leve"),CONCATENATE("R",'MAPA DE RIESGOS'!$H619,"C",'MAPA DE RIESGOS'!$AF619),"")</f>
        <v/>
      </c>
      <c r="X103" s="370" t="str">
        <f>IF(AND('MAPA DE RIESGOS'!$AP620="Media",'MAPA DE RIESGOS'!$AR620="Leve"),CONCATENATE("R",'MAPA DE RIESGOS'!$H620,"C",'MAPA DE RIESGOS'!$AF620),"")</f>
        <v/>
      </c>
      <c r="Y103" s="370" t="str">
        <f>IF(AND('MAPA DE RIESGOS'!$AP621="Media",'MAPA DE RIESGOS'!$AR621="Leve"),CONCATENATE("R",'MAPA DE RIESGOS'!$H621,"C",'MAPA DE RIESGOS'!$AF621),"")</f>
        <v/>
      </c>
      <c r="Z103" s="370" t="str">
        <f>IF(AND('MAPA DE RIESGOS'!$AP622="Media",'MAPA DE RIESGOS'!$AR622="Leve"),CONCATENATE("R",'MAPA DE RIESGOS'!$H622,"C",'MAPA DE RIESGOS'!$AF622),"")</f>
        <v/>
      </c>
      <c r="AA103" s="370" t="str">
        <f>IF(AND('MAPA DE RIESGOS'!$AP623="Media",'MAPA DE RIESGOS'!$AR623="Leve"),CONCATENATE("R",'MAPA DE RIESGOS'!$H623,"C",'MAPA DE RIESGOS'!$AF623),"")</f>
        <v/>
      </c>
      <c r="AB103" s="369" t="str">
        <f>IF(AND('MAPA DE RIESGOS'!$AP606="Media",'MAPA DE RIESGOS'!$AR606="Menor"),CONCATENATE("R",'MAPA DE RIESGOS'!$H606,"C",'MAPA DE RIESGOS'!$AF606),"")</f>
        <v/>
      </c>
      <c r="AC103" s="370" t="str">
        <f>IF(AND('MAPA DE RIESGOS'!$AP607="Media",'MAPA DE RIESGOS'!$AR607="Menor"),CONCATENATE("R",'MAPA DE RIESGOS'!$H607,"C",'MAPA DE RIESGOS'!$AF607),"")</f>
        <v/>
      </c>
      <c r="AD103" s="370" t="str">
        <f>IF(AND('MAPA DE RIESGOS'!$AP608="Media",'MAPA DE RIESGOS'!$AR608="Menor"),CONCATENATE("R",'MAPA DE RIESGOS'!$H608,"C",'MAPA DE RIESGOS'!$AF608),"")</f>
        <v/>
      </c>
      <c r="AE103" s="370" t="str">
        <f>IF(AND('MAPA DE RIESGOS'!$AP609="Media",'MAPA DE RIESGOS'!$AR609="Menor"),CONCATENATE("R",'MAPA DE RIESGOS'!$H609,"C",'MAPA DE RIESGOS'!$AF609),"")</f>
        <v/>
      </c>
      <c r="AF103" s="370" t="str">
        <f>IF(AND('MAPA DE RIESGOS'!$AP610="Media",'MAPA DE RIESGOS'!$AR610="Menor"),CONCATENATE("R",'MAPA DE RIESGOS'!$H610,"C",'MAPA DE RIESGOS'!$AF610),"")</f>
        <v/>
      </c>
      <c r="AG103" s="370" t="str">
        <f>IF(AND('MAPA DE RIESGOS'!$AP611="Media",'MAPA DE RIESGOS'!$AR611="Menor"),CONCATENATE("R",'MAPA DE RIESGOS'!$H611,"C",'MAPA DE RIESGOS'!$AF611),"")</f>
        <v/>
      </c>
      <c r="AH103" s="370" t="str">
        <f>IF(AND('MAPA DE RIESGOS'!$AP612="Media",'MAPA DE RIESGOS'!$AR612="Menor"),CONCATENATE("R",'MAPA DE RIESGOS'!$H612,"C",'MAPA DE RIESGOS'!$AF612),"")</f>
        <v/>
      </c>
      <c r="AI103" s="370" t="str">
        <f>IF(AND('MAPA DE RIESGOS'!$AP613="Media",'MAPA DE RIESGOS'!$AR613="Menor"),CONCATENATE("R",'MAPA DE RIESGOS'!$H613,"C",'MAPA DE RIESGOS'!$AF613),"")</f>
        <v/>
      </c>
      <c r="AJ103" s="370" t="str">
        <f>IF(AND('MAPA DE RIESGOS'!$AP614="Media",'MAPA DE RIESGOS'!$AR614="Menor"),CONCATENATE("R",'MAPA DE RIESGOS'!$H614,"C",'MAPA DE RIESGOS'!$AF614),"")</f>
        <v/>
      </c>
      <c r="AK103" s="370" t="str">
        <f>IF(AND('MAPA DE RIESGOS'!$AP615="Media",'MAPA DE RIESGOS'!$AR615="Menor"),CONCATENATE("R",'MAPA DE RIESGOS'!$H615,"C",'MAPA DE RIESGOS'!$AF615),"")</f>
        <v/>
      </c>
      <c r="AL103" s="370" t="str">
        <f>IF(AND('MAPA DE RIESGOS'!$AP616="Media",'MAPA DE RIESGOS'!$AR616="Menor"),CONCATENATE("R",'MAPA DE RIESGOS'!$H616,"C",'MAPA DE RIESGOS'!$AF616),"")</f>
        <v/>
      </c>
      <c r="AM103" s="370" t="str">
        <f>IF(AND('MAPA DE RIESGOS'!$AP617="Media",'MAPA DE RIESGOS'!$AR617="Menor"),CONCATENATE("R",'MAPA DE RIESGOS'!$H617,"C",'MAPA DE RIESGOS'!$AF617),"")</f>
        <v/>
      </c>
      <c r="AN103" s="370" t="str">
        <f>IF(AND('MAPA DE RIESGOS'!$AP618="Media",'MAPA DE RIESGOS'!$AR618="Menor"),CONCATENATE("R",'MAPA DE RIESGOS'!$H618,"C",'MAPA DE RIESGOS'!$AF618),"")</f>
        <v/>
      </c>
      <c r="AO103" s="370" t="str">
        <f>IF(AND('MAPA DE RIESGOS'!$AP619="Media",'MAPA DE RIESGOS'!$AR619="Menor"),CONCATENATE("R",'MAPA DE RIESGOS'!$H619,"C",'MAPA DE RIESGOS'!$AF619),"")</f>
        <v/>
      </c>
      <c r="AP103" s="370" t="str">
        <f>IF(AND('MAPA DE RIESGOS'!$AP620="Media",'MAPA DE RIESGOS'!$AR620="Menor"),CONCATENATE("R",'MAPA DE RIESGOS'!$H620,"C",'MAPA DE RIESGOS'!$AF620),"")</f>
        <v/>
      </c>
      <c r="AQ103" s="370" t="str">
        <f>IF(AND('MAPA DE RIESGOS'!$AP621="Media",'MAPA DE RIESGOS'!$AR621="Menor"),CONCATENATE("R",'MAPA DE RIESGOS'!$H621,"C",'MAPA DE RIESGOS'!$AF621),"")</f>
        <v/>
      </c>
      <c r="AR103" s="370" t="str">
        <f>IF(AND('MAPA DE RIESGOS'!$AP622="Media",'MAPA DE RIESGOS'!$AR622="Menor"),CONCATENATE("R",'MAPA DE RIESGOS'!$H622,"C",'MAPA DE RIESGOS'!$AF622),"")</f>
        <v/>
      </c>
      <c r="AS103" s="370" t="str">
        <f>IF(AND('MAPA DE RIESGOS'!$AP623="Media",'MAPA DE RIESGOS'!$AR623="Menor"),CONCATENATE("R",'MAPA DE RIESGOS'!$H623,"C",'MAPA DE RIESGOS'!$AF623),"")</f>
        <v/>
      </c>
      <c r="AT103" s="369" t="str">
        <f>IF(AND('MAPA DE RIESGOS'!$AP606="Media",'MAPA DE RIESGOS'!$AR606="Moderado"),CONCATENATE("R",'MAPA DE RIESGOS'!$H606,"C",'MAPA DE RIESGOS'!$AF606),"")</f>
        <v/>
      </c>
      <c r="AU103" s="370" t="str">
        <f>IF(AND('MAPA DE RIESGOS'!$AP607="Media",'MAPA DE RIESGOS'!$AR607="Moderado"),CONCATENATE("R",'MAPA DE RIESGOS'!$H607,"C",'MAPA DE RIESGOS'!$AF607),"")</f>
        <v/>
      </c>
      <c r="AV103" s="370" t="str">
        <f>IF(AND('MAPA DE RIESGOS'!$AP608="Media",'MAPA DE RIESGOS'!$AR608="Moderado"),CONCATENATE("R",'MAPA DE RIESGOS'!$H608,"C",'MAPA DE RIESGOS'!$AF608),"")</f>
        <v/>
      </c>
      <c r="AW103" s="370" t="str">
        <f>IF(AND('MAPA DE RIESGOS'!$AP609="Media",'MAPA DE RIESGOS'!$AR609="Moderado"),CONCATENATE("R",'MAPA DE RIESGOS'!$H609,"C",'MAPA DE RIESGOS'!$AF609),"")</f>
        <v/>
      </c>
      <c r="AX103" s="370" t="str">
        <f>IF(AND('MAPA DE RIESGOS'!$AP610="Media",'MAPA DE RIESGOS'!$AR610="Moderado"),CONCATENATE("R",'MAPA DE RIESGOS'!$H610,"C",'MAPA DE RIESGOS'!$AF610),"")</f>
        <v/>
      </c>
      <c r="AY103" s="370" t="str">
        <f>IF(AND('MAPA DE RIESGOS'!$AP611="Media",'MAPA DE RIESGOS'!$AR611="Moderado"),CONCATENATE("R",'MAPA DE RIESGOS'!$H611,"C",'MAPA DE RIESGOS'!$AF611),"")</f>
        <v/>
      </c>
      <c r="AZ103" s="370" t="str">
        <f>IF(AND('MAPA DE RIESGOS'!$AP612="Media",'MAPA DE RIESGOS'!$AR612="Moderado"),CONCATENATE("R",'MAPA DE RIESGOS'!$H612,"C",'MAPA DE RIESGOS'!$AF612),"")</f>
        <v/>
      </c>
      <c r="BA103" s="370" t="str">
        <f>IF(AND('MAPA DE RIESGOS'!$AP613="Media",'MAPA DE RIESGOS'!$AR613="Moderado"),CONCATENATE("R",'MAPA DE RIESGOS'!$H613,"C",'MAPA DE RIESGOS'!$AF613),"")</f>
        <v/>
      </c>
      <c r="BB103" s="370" t="str">
        <f>IF(AND('MAPA DE RIESGOS'!$AP614="Media",'MAPA DE RIESGOS'!$AR614="Moderado"),CONCATENATE("R",'MAPA DE RIESGOS'!$H614,"C",'MAPA DE RIESGOS'!$AF614),"")</f>
        <v/>
      </c>
      <c r="BC103" s="370" t="str">
        <f>IF(AND('MAPA DE RIESGOS'!$AP615="Media",'MAPA DE RIESGOS'!$AR615="Moderado"),CONCATENATE("R",'MAPA DE RIESGOS'!$H615,"C",'MAPA DE RIESGOS'!$AF615),"")</f>
        <v/>
      </c>
      <c r="BD103" s="370" t="str">
        <f>IF(AND('MAPA DE RIESGOS'!$AP616="Media",'MAPA DE RIESGOS'!$AR616="Moderado"),CONCATENATE("R",'MAPA DE RIESGOS'!$H616,"C",'MAPA DE RIESGOS'!$AF616),"")</f>
        <v/>
      </c>
      <c r="BE103" s="370" t="str">
        <f>IF(AND('MAPA DE RIESGOS'!$AP617="Media",'MAPA DE RIESGOS'!$AR617="Moderado"),CONCATENATE("R",'MAPA DE RIESGOS'!$H617,"C",'MAPA DE RIESGOS'!$AF617),"")</f>
        <v/>
      </c>
      <c r="BF103" s="370" t="str">
        <f>IF(AND('MAPA DE RIESGOS'!$AP618="Media",'MAPA DE RIESGOS'!$AR618="Moderado"),CONCATENATE("R",'MAPA DE RIESGOS'!$H618,"C",'MAPA DE RIESGOS'!$AF618),"")</f>
        <v/>
      </c>
      <c r="BG103" s="370" t="str">
        <f>IF(AND('MAPA DE RIESGOS'!$AP619="Media",'MAPA DE RIESGOS'!$AR619="Moderado"),CONCATENATE("R",'MAPA DE RIESGOS'!$H619,"C",'MAPA DE RIESGOS'!$AF619),"")</f>
        <v/>
      </c>
      <c r="BH103" s="370" t="str">
        <f>IF(AND('MAPA DE RIESGOS'!$AP620="Media",'MAPA DE RIESGOS'!$AR620="Moderado"),CONCATENATE("R",'MAPA DE RIESGOS'!$H620,"C",'MAPA DE RIESGOS'!$AF620),"")</f>
        <v/>
      </c>
      <c r="BI103" s="370" t="str">
        <f>IF(AND('MAPA DE RIESGOS'!$AP621="Media",'MAPA DE RIESGOS'!$AR621="Moderado"),CONCATENATE("R",'MAPA DE RIESGOS'!$H621,"C",'MAPA DE RIESGOS'!$AF621),"")</f>
        <v/>
      </c>
      <c r="BJ103" s="370" t="str">
        <f>IF(AND('MAPA DE RIESGOS'!$AP622="Media",'MAPA DE RIESGOS'!$AR622="Moderado"),CONCATENATE("R",'MAPA DE RIESGOS'!$H622,"C",'MAPA DE RIESGOS'!$AF622),"")</f>
        <v/>
      </c>
      <c r="BK103" s="371" t="str">
        <f>IF(AND('MAPA DE RIESGOS'!$AP623="Media",'MAPA DE RIESGOS'!$AR623="Moderado"),CONCATENATE("R",'MAPA DE RIESGOS'!$H623,"C",'MAPA DE RIESGOS'!$AF623),"")</f>
        <v/>
      </c>
      <c r="BL103" s="357" t="str">
        <f>IF(AND('MAPA DE RIESGOS'!$AP606="Media",'MAPA DE RIESGOS'!$AR606="Mayor"),CONCATENATE("R",'MAPA DE RIESGOS'!$H606,"C",'MAPA DE RIESGOS'!$AF606),"")</f>
        <v/>
      </c>
      <c r="BM103" s="357" t="str">
        <f>IF(AND('MAPA DE RIESGOS'!$AP607="Media",'MAPA DE RIESGOS'!$AR607="Mayor"),CONCATENATE("R",'MAPA DE RIESGOS'!$H607,"C",'MAPA DE RIESGOS'!$AF607),"")</f>
        <v/>
      </c>
      <c r="BN103" s="357" t="str">
        <f>IF(AND('MAPA DE RIESGOS'!$AP608="Media",'MAPA DE RIESGOS'!$AR608="Mayor"),CONCATENATE("R",'MAPA DE RIESGOS'!$H608,"C",'MAPA DE RIESGOS'!$AF608),"")</f>
        <v/>
      </c>
      <c r="BO103" s="357" t="str">
        <f>IF(AND('MAPA DE RIESGOS'!$AP609="Media",'MAPA DE RIESGOS'!$AR609="Mayor"),CONCATENATE("R",'MAPA DE RIESGOS'!$H609,"C",'MAPA DE RIESGOS'!$AF609),"")</f>
        <v/>
      </c>
      <c r="BP103" s="357" t="str">
        <f>IF(AND('MAPA DE RIESGOS'!$AP610="Media",'MAPA DE RIESGOS'!$AR610="Mayor"),CONCATENATE("R",'MAPA DE RIESGOS'!$H610,"C",'MAPA DE RIESGOS'!$AF610),"")</f>
        <v/>
      </c>
      <c r="BQ103" s="357" t="str">
        <f>IF(AND('MAPA DE RIESGOS'!$AP611="Media",'MAPA DE RIESGOS'!$AR611="Mayor"),CONCATENATE("R",'MAPA DE RIESGOS'!$H611,"C",'MAPA DE RIESGOS'!$AF611),"")</f>
        <v/>
      </c>
      <c r="BR103" s="357" t="str">
        <f>IF(AND('MAPA DE RIESGOS'!$AP612="Media",'MAPA DE RIESGOS'!$AR612="Mayor"),CONCATENATE("R",'MAPA DE RIESGOS'!$H612,"C",'MAPA DE RIESGOS'!$AF612),"")</f>
        <v/>
      </c>
      <c r="BS103" s="357" t="str">
        <f>IF(AND('MAPA DE RIESGOS'!$AP613="Media",'MAPA DE RIESGOS'!$AR613="Mayor"),CONCATENATE("R",'MAPA DE RIESGOS'!$H613,"C",'MAPA DE RIESGOS'!$AF613),"")</f>
        <v/>
      </c>
      <c r="BT103" s="357" t="str">
        <f>IF(AND('MAPA DE RIESGOS'!$AP614="Media",'MAPA DE RIESGOS'!$AR614="Mayor"),CONCATENATE("R",'MAPA DE RIESGOS'!$H614,"C",'MAPA DE RIESGOS'!$AF614),"")</f>
        <v/>
      </c>
      <c r="BU103" s="357" t="str">
        <f>IF(AND('MAPA DE RIESGOS'!$AP615="Media",'MAPA DE RIESGOS'!$AR615="Mayor"),CONCATENATE("R",'MAPA DE RIESGOS'!$H615,"C",'MAPA DE RIESGOS'!$AF615),"")</f>
        <v/>
      </c>
      <c r="BV103" s="357" t="str">
        <f>IF(AND('MAPA DE RIESGOS'!$AP616="Media",'MAPA DE RIESGOS'!$AR616="Mayor"),CONCATENATE("R",'MAPA DE RIESGOS'!$H616,"C",'MAPA DE RIESGOS'!$AF616),"")</f>
        <v/>
      </c>
      <c r="BW103" s="357" t="str">
        <f>IF(AND('MAPA DE RIESGOS'!$AP617="Media",'MAPA DE RIESGOS'!$AR617="Mayor"),CONCATENATE("R",'MAPA DE RIESGOS'!$H617,"C",'MAPA DE RIESGOS'!$AF617),"")</f>
        <v/>
      </c>
      <c r="BX103" s="357" t="str">
        <f>IF(AND('MAPA DE RIESGOS'!$AP618="Media",'MAPA DE RIESGOS'!$AR618="Mayor"),CONCATENATE("R",'MAPA DE RIESGOS'!$H618,"C",'MAPA DE RIESGOS'!$AF618),"")</f>
        <v/>
      </c>
      <c r="BY103" s="357" t="str">
        <f>IF(AND('MAPA DE RIESGOS'!$AP619="Media",'MAPA DE RIESGOS'!$AR619="Mayor"),CONCATENATE("R",'MAPA DE RIESGOS'!$H619,"C",'MAPA DE RIESGOS'!$AF619),"")</f>
        <v/>
      </c>
      <c r="BZ103" s="357" t="str">
        <f>IF(AND('MAPA DE RIESGOS'!$AP620="Media",'MAPA DE RIESGOS'!$AR620="Mayor"),CONCATENATE("R",'MAPA DE RIESGOS'!$H620,"C",'MAPA DE RIESGOS'!$AF620),"")</f>
        <v/>
      </c>
      <c r="CA103" s="357" t="str">
        <f>IF(AND('MAPA DE RIESGOS'!$AP621="Media",'MAPA DE RIESGOS'!$AR621="Mayor"),CONCATENATE("R",'MAPA DE RIESGOS'!$H621,"C",'MAPA DE RIESGOS'!$AF621),"")</f>
        <v/>
      </c>
      <c r="CB103" s="357" t="str">
        <f>IF(AND('MAPA DE RIESGOS'!$AP622="Media",'MAPA DE RIESGOS'!$AR622="Mayor"),CONCATENATE("R",'MAPA DE RIESGOS'!$H622,"C",'MAPA DE RIESGOS'!$AF622),"")</f>
        <v/>
      </c>
      <c r="CC103" s="358" t="str">
        <f>IF(AND('MAPA DE RIESGOS'!$AP623="Media",'MAPA DE RIESGOS'!$AR623="Mayor"),CONCATENATE("R",'MAPA DE RIESGOS'!$H623,"C",'MAPA DE RIESGOS'!$AF623),"")</f>
        <v/>
      </c>
      <c r="CD103" s="359" t="str">
        <f>IF(AND('MAPA DE RIESGOS'!$AP606="Media",'MAPA DE RIESGOS'!$AR606="Catastrófico"),CONCATENATE("R",'MAPA DE RIESGOS'!$H606,"C",'MAPA DE RIESGOS'!$AF606),"")</f>
        <v/>
      </c>
      <c r="CE103" s="359" t="str">
        <f>IF(AND('MAPA DE RIESGOS'!$AP607="Media",'MAPA DE RIESGOS'!$AR607="Catastrófico"),CONCATENATE("R",'MAPA DE RIESGOS'!$H607,"C",'MAPA DE RIESGOS'!$AF607),"")</f>
        <v/>
      </c>
      <c r="CF103" s="359" t="str">
        <f>IF(AND('MAPA DE RIESGOS'!$AP608="Media",'MAPA DE RIESGOS'!$AR608="Catastrófico"),CONCATENATE("R",'MAPA DE RIESGOS'!$H608,"C",'MAPA DE RIESGOS'!$AF608),"")</f>
        <v/>
      </c>
      <c r="CG103" s="359" t="str">
        <f>IF(AND('MAPA DE RIESGOS'!$AP609="Media",'MAPA DE RIESGOS'!$AR609="Catastrófico"),CONCATENATE("R",'MAPA DE RIESGOS'!$H609,"C",'MAPA DE RIESGOS'!$AF609),"")</f>
        <v/>
      </c>
      <c r="CH103" s="359" t="str">
        <f>IF(AND('MAPA DE RIESGOS'!$AP610="Media",'MAPA DE RIESGOS'!$AR610="Catastrófico"),CONCATENATE("R",'MAPA DE RIESGOS'!$H610,"C",'MAPA DE RIESGOS'!$AF610),"")</f>
        <v/>
      </c>
      <c r="CI103" s="359" t="str">
        <f>IF(AND('MAPA DE RIESGOS'!$AP611="Media",'MAPA DE RIESGOS'!$AR611="Catastrófico"),CONCATENATE("R",'MAPA DE RIESGOS'!$H611,"C",'MAPA DE RIESGOS'!$AF611),"")</f>
        <v/>
      </c>
      <c r="CJ103" s="359" t="str">
        <f>IF(AND('MAPA DE RIESGOS'!$AP612="Media",'MAPA DE RIESGOS'!$AR612="Catastrófico"),CONCATENATE("R",'MAPA DE RIESGOS'!$H612,"C",'MAPA DE RIESGOS'!$AF612),"")</f>
        <v/>
      </c>
      <c r="CK103" s="359" t="str">
        <f>IF(AND('MAPA DE RIESGOS'!$AP613="Media",'MAPA DE RIESGOS'!$AR613="Catastrófico"),CONCATENATE("R",'MAPA DE RIESGOS'!$H613,"C",'MAPA DE RIESGOS'!$AF613),"")</f>
        <v/>
      </c>
      <c r="CL103" s="359" t="str">
        <f>IF(AND('MAPA DE RIESGOS'!$AP614="Media",'MAPA DE RIESGOS'!$AR614="Catastrófico"),CONCATENATE("R",'MAPA DE RIESGOS'!$H614,"C",'MAPA DE RIESGOS'!$AF614),"")</f>
        <v/>
      </c>
      <c r="CM103" s="359" t="str">
        <f>IF(AND('MAPA DE RIESGOS'!$AP615="Media",'MAPA DE RIESGOS'!$AR615="Catastrófico"),CONCATENATE("R",'MAPA DE RIESGOS'!$H615,"C",'MAPA DE RIESGOS'!$AF615),"")</f>
        <v/>
      </c>
      <c r="CN103" s="359" t="str">
        <f>IF(AND('MAPA DE RIESGOS'!$AP616="Media",'MAPA DE RIESGOS'!$AR616="Catastrófico"),CONCATENATE("R",'MAPA DE RIESGOS'!$H616,"C",'MAPA DE RIESGOS'!$AF616),"")</f>
        <v/>
      </c>
      <c r="CO103" s="359" t="str">
        <f>IF(AND('MAPA DE RIESGOS'!$AP617="Media",'MAPA DE RIESGOS'!$AR617="Catastrófico"),CONCATENATE("R",'MAPA DE RIESGOS'!$H617,"C",'MAPA DE RIESGOS'!$AF617),"")</f>
        <v/>
      </c>
      <c r="CP103" s="359" t="str">
        <f>IF(AND('MAPA DE RIESGOS'!$AP618="Media",'MAPA DE RIESGOS'!$AR618="Catastrófico"),CONCATENATE("R",'MAPA DE RIESGOS'!$H618,"C",'MAPA DE RIESGOS'!$AF618),"")</f>
        <v/>
      </c>
      <c r="CQ103" s="359" t="str">
        <f>IF(AND('MAPA DE RIESGOS'!$AP619="Media",'MAPA DE RIESGOS'!$AR619="Catastrófico"),CONCATENATE("R",'MAPA DE RIESGOS'!$H619,"C",'MAPA DE RIESGOS'!$AF619),"")</f>
        <v/>
      </c>
      <c r="CR103" s="359" t="str">
        <f>IF(AND('MAPA DE RIESGOS'!$AP620="Media",'MAPA DE RIESGOS'!$AR620="Catastrófico"),CONCATENATE("R",'MAPA DE RIESGOS'!$H620,"C",'MAPA DE RIESGOS'!$AF620),"")</f>
        <v/>
      </c>
      <c r="CS103" s="359" t="str">
        <f>IF(AND('MAPA DE RIESGOS'!$AP621="Media",'MAPA DE RIESGOS'!$AR621="Catastrófico"),CONCATENATE("R",'MAPA DE RIESGOS'!$H621,"C",'MAPA DE RIESGOS'!$AF621),"")</f>
        <v/>
      </c>
      <c r="CT103" s="359" t="str">
        <f>IF(AND('MAPA DE RIESGOS'!$AP622="Media",'MAPA DE RIESGOS'!$AR622="Catastrófico"),CONCATENATE("R",'MAPA DE RIESGOS'!$H622,"C",'MAPA DE RIESGOS'!$AF622),"")</f>
        <v/>
      </c>
      <c r="CU103" s="360" t="str">
        <f>IF(AND('MAPA DE RIESGOS'!$AP623="Media",'MAPA DE RIESGOS'!$AR623="Catastrófico"),CONCATENATE("R",'MAPA DE RIESGOS'!$H623,"C",'MAPA DE RIESGOS'!$AF623),"")</f>
        <v/>
      </c>
      <c r="CV103" s="67"/>
      <c r="CW103" s="756"/>
      <c r="CX103" s="757"/>
      <c r="CY103" s="757"/>
      <c r="CZ103" s="757"/>
      <c r="DA103" s="757"/>
      <c r="DB103" s="758"/>
    </row>
    <row r="104" spans="2:106" ht="32.5" customHeight="1">
      <c r="B104" s="770"/>
      <c r="C104" s="770"/>
      <c r="D104" s="771"/>
      <c r="E104" s="741"/>
      <c r="F104" s="742"/>
      <c r="G104" s="742"/>
      <c r="H104" s="742"/>
      <c r="I104" s="743"/>
      <c r="J104" s="369" t="str">
        <f>IF(AND('MAPA DE RIESGOS'!$AP624="Media",'MAPA DE RIESGOS'!$AR624="Leve"),CONCATENATE("R",'MAPA DE RIESGOS'!$H624,"C",'MAPA DE RIESGOS'!$AF624),"")</f>
        <v/>
      </c>
      <c r="K104" s="370" t="str">
        <f>IF(AND('MAPA DE RIESGOS'!$AP625="Media",'MAPA DE RIESGOS'!$AR625="Leve"),CONCATENATE("R",'MAPA DE RIESGOS'!$H625,"C",'MAPA DE RIESGOS'!$AF625),"")</f>
        <v/>
      </c>
      <c r="L104" s="370" t="str">
        <f>IF(AND('MAPA DE RIESGOS'!$AP626="Media",'MAPA DE RIESGOS'!$AR626="Leve"),CONCATENATE("R",'MAPA DE RIESGOS'!$H626,"C",'MAPA DE RIESGOS'!$AF626),"")</f>
        <v/>
      </c>
      <c r="M104" s="370" t="str">
        <f>IF(AND('MAPA DE RIESGOS'!$AP627="Media",'MAPA DE RIESGOS'!$AR627="Leve"),CONCATENATE("R",'MAPA DE RIESGOS'!$H627,"C",'MAPA DE RIESGOS'!$AF627),"")</f>
        <v/>
      </c>
      <c r="N104" s="370" t="str">
        <f>IF(AND('MAPA DE RIESGOS'!$AP628="Media",'MAPA DE RIESGOS'!$AR628="Leve"),CONCATENATE("R",'MAPA DE RIESGOS'!$H628,"C",'MAPA DE RIESGOS'!$AF628),"")</f>
        <v/>
      </c>
      <c r="O104" s="370" t="str">
        <f>IF(AND('MAPA DE RIESGOS'!$AP629="Media",'MAPA DE RIESGOS'!$AR629="Leve"),CONCATENATE("R",'MAPA DE RIESGOS'!$H629,"C",'MAPA DE RIESGOS'!$AF629),"")</f>
        <v/>
      </c>
      <c r="P104" s="370" t="str">
        <f>IF(AND('MAPA DE RIESGOS'!$AP630="Media",'MAPA DE RIESGOS'!$AR630="Leve"),CONCATENATE("R",'MAPA DE RIESGOS'!$H630,"C",'MAPA DE RIESGOS'!$AF630),"")</f>
        <v/>
      </c>
      <c r="Q104" s="370" t="str">
        <f>IF(AND('MAPA DE RIESGOS'!$AP631="Media",'MAPA DE RIESGOS'!$AR631="Leve"),CONCATENATE("R",'MAPA DE RIESGOS'!$H631,"C",'MAPA DE RIESGOS'!$AF631),"")</f>
        <v/>
      </c>
      <c r="R104" s="370" t="str">
        <f>IF(AND('MAPA DE RIESGOS'!$AP632="Media",'MAPA DE RIESGOS'!$AR632="Leve"),CONCATENATE("R",'MAPA DE RIESGOS'!$H632,"C",'MAPA DE RIESGOS'!$AF632),"")</f>
        <v/>
      </c>
      <c r="S104" s="370" t="str">
        <f>IF(AND('MAPA DE RIESGOS'!$AP633="Media",'MAPA DE RIESGOS'!$AR633="Leve"),CONCATENATE("R",'MAPA DE RIESGOS'!$H633,"C",'MAPA DE RIESGOS'!$AF633),"")</f>
        <v/>
      </c>
      <c r="T104" s="370" t="str">
        <f>IF(AND('MAPA DE RIESGOS'!$AP634="Media",'MAPA DE RIESGOS'!$AR634="Leve"),CONCATENATE("R",'MAPA DE RIESGOS'!$H634,"C",'MAPA DE RIESGOS'!$AF634),"")</f>
        <v/>
      </c>
      <c r="U104" s="370" t="str">
        <f>IF(AND('MAPA DE RIESGOS'!$AP635="Media",'MAPA DE RIESGOS'!$AR635="Leve"),CONCATENATE("R",'MAPA DE RIESGOS'!$H635,"C",'MAPA DE RIESGOS'!$AF635),"")</f>
        <v/>
      </c>
      <c r="V104" s="370" t="str">
        <f>IF(AND('MAPA DE RIESGOS'!$AP636="Media",'MAPA DE RIESGOS'!$AR636="Leve"),CONCATENATE("R",'MAPA DE RIESGOS'!$H636,"C",'MAPA DE RIESGOS'!$AF636),"")</f>
        <v/>
      </c>
      <c r="W104" s="370" t="str">
        <f>IF(AND('MAPA DE RIESGOS'!$AP637="Media",'MAPA DE RIESGOS'!$AR637="Leve"),CONCATENATE("R",'MAPA DE RIESGOS'!$H637,"C",'MAPA DE RIESGOS'!$AF637),"")</f>
        <v/>
      </c>
      <c r="X104" s="370" t="str">
        <f>IF(AND('MAPA DE RIESGOS'!$AP638="Media",'MAPA DE RIESGOS'!$AR638="Leve"),CONCATENATE("R",'MAPA DE RIESGOS'!$H638,"C",'MAPA DE RIESGOS'!$AF638),"")</f>
        <v/>
      </c>
      <c r="Y104" s="370" t="str">
        <f>IF(AND('MAPA DE RIESGOS'!$AP639="Media",'MAPA DE RIESGOS'!$AR639="Leve"),CONCATENATE("R",'MAPA DE RIESGOS'!$H639,"C",'MAPA DE RIESGOS'!$AF639),"")</f>
        <v/>
      </c>
      <c r="Z104" s="370" t="str">
        <f>IF(AND('MAPA DE RIESGOS'!$AP640="Media",'MAPA DE RIESGOS'!$AR640="Leve"),CONCATENATE("R",'MAPA DE RIESGOS'!$H640,"C",'MAPA DE RIESGOS'!$AF640),"")</f>
        <v/>
      </c>
      <c r="AA104" s="370" t="str">
        <f>IF(AND('MAPA DE RIESGOS'!$AP641="Media",'MAPA DE RIESGOS'!$AR641="Leve"),CONCATENATE("R",'MAPA DE RIESGOS'!$H641,"C",'MAPA DE RIESGOS'!$AF641),"")</f>
        <v/>
      </c>
      <c r="AB104" s="369" t="str">
        <f>IF(AND('MAPA DE RIESGOS'!$AP624="Media",'MAPA DE RIESGOS'!$AR624="Menor"),CONCATENATE("R",'MAPA DE RIESGOS'!$H624,"C",'MAPA DE RIESGOS'!$AF624),"")</f>
        <v/>
      </c>
      <c r="AC104" s="370" t="str">
        <f>IF(AND('MAPA DE RIESGOS'!$AP625="Media",'MAPA DE RIESGOS'!$AR625="Menor"),CONCATENATE("R",'MAPA DE RIESGOS'!$H625,"C",'MAPA DE RIESGOS'!$AF625),"")</f>
        <v/>
      </c>
      <c r="AD104" s="370" t="str">
        <f>IF(AND('MAPA DE RIESGOS'!$AP626="Media",'MAPA DE RIESGOS'!$AR626="Menor"),CONCATENATE("R",'MAPA DE RIESGOS'!$H626,"C",'MAPA DE RIESGOS'!$AF626),"")</f>
        <v/>
      </c>
      <c r="AE104" s="370" t="str">
        <f>IF(AND('MAPA DE RIESGOS'!$AP627="Media",'MAPA DE RIESGOS'!$AR627="Menor"),CONCATENATE("R",'MAPA DE RIESGOS'!$H627,"C",'MAPA DE RIESGOS'!$AF627),"")</f>
        <v/>
      </c>
      <c r="AF104" s="370" t="str">
        <f>IF(AND('MAPA DE RIESGOS'!$AP628="Media",'MAPA DE RIESGOS'!$AR628="Menor"),CONCATENATE("R",'MAPA DE RIESGOS'!$H628,"C",'MAPA DE RIESGOS'!$AF628),"")</f>
        <v/>
      </c>
      <c r="AG104" s="370" t="str">
        <f>IF(AND('MAPA DE RIESGOS'!$AP629="Media",'MAPA DE RIESGOS'!$AR629="Menor"),CONCATENATE("R",'MAPA DE RIESGOS'!$H629,"C",'MAPA DE RIESGOS'!$AF629),"")</f>
        <v/>
      </c>
      <c r="AH104" s="370" t="str">
        <f>IF(AND('MAPA DE RIESGOS'!$AP630="Media",'MAPA DE RIESGOS'!$AR630="Menor"),CONCATENATE("R",'MAPA DE RIESGOS'!$H630,"C",'MAPA DE RIESGOS'!$AF630),"")</f>
        <v/>
      </c>
      <c r="AI104" s="370" t="str">
        <f>IF(AND('MAPA DE RIESGOS'!$AP631="Media",'MAPA DE RIESGOS'!$AR631="Menor"),CONCATENATE("R",'MAPA DE RIESGOS'!$H631,"C",'MAPA DE RIESGOS'!$AF631),"")</f>
        <v/>
      </c>
      <c r="AJ104" s="370" t="str">
        <f>IF(AND('MAPA DE RIESGOS'!$AP632="Media",'MAPA DE RIESGOS'!$AR632="Menor"),CONCATENATE("R",'MAPA DE RIESGOS'!$H632,"C",'MAPA DE RIESGOS'!$AF632),"")</f>
        <v/>
      </c>
      <c r="AK104" s="370" t="str">
        <f>IF(AND('MAPA DE RIESGOS'!$AP633="Media",'MAPA DE RIESGOS'!$AR633="Menor"),CONCATENATE("R",'MAPA DE RIESGOS'!$H633,"C",'MAPA DE RIESGOS'!$AF633),"")</f>
        <v/>
      </c>
      <c r="AL104" s="370" t="str">
        <f>IF(AND('MAPA DE RIESGOS'!$AP634="Media",'MAPA DE RIESGOS'!$AR634="Menor"),CONCATENATE("R",'MAPA DE RIESGOS'!$H634,"C",'MAPA DE RIESGOS'!$AF634),"")</f>
        <v/>
      </c>
      <c r="AM104" s="370" t="str">
        <f>IF(AND('MAPA DE RIESGOS'!$AP635="Media",'MAPA DE RIESGOS'!$AR635="Menor"),CONCATENATE("R",'MAPA DE RIESGOS'!$H635,"C",'MAPA DE RIESGOS'!$AF635),"")</f>
        <v/>
      </c>
      <c r="AN104" s="370" t="str">
        <f>IF(AND('MAPA DE RIESGOS'!$AP636="Media",'MAPA DE RIESGOS'!$AR636="Menor"),CONCATENATE("R",'MAPA DE RIESGOS'!$H636,"C",'MAPA DE RIESGOS'!$AF636),"")</f>
        <v/>
      </c>
      <c r="AO104" s="370" t="str">
        <f>IF(AND('MAPA DE RIESGOS'!$AP637="Media",'MAPA DE RIESGOS'!$AR637="Menor"),CONCATENATE("R",'MAPA DE RIESGOS'!$H637,"C",'MAPA DE RIESGOS'!$AF637),"")</f>
        <v/>
      </c>
      <c r="AP104" s="370" t="str">
        <f>IF(AND('MAPA DE RIESGOS'!$AP638="Media",'MAPA DE RIESGOS'!$AR638="Menor"),CONCATENATE("R",'MAPA DE RIESGOS'!$H638,"C",'MAPA DE RIESGOS'!$AF638),"")</f>
        <v/>
      </c>
      <c r="AQ104" s="370" t="str">
        <f>IF(AND('MAPA DE RIESGOS'!$AP639="Media",'MAPA DE RIESGOS'!$AR639="Menor"),CONCATENATE("R",'MAPA DE RIESGOS'!$H639,"C",'MAPA DE RIESGOS'!$AF639),"")</f>
        <v/>
      </c>
      <c r="AR104" s="370" t="str">
        <f>IF(AND('MAPA DE RIESGOS'!$AP640="Media",'MAPA DE RIESGOS'!$AR640="Menor"),CONCATENATE("R",'MAPA DE RIESGOS'!$H640,"C",'MAPA DE RIESGOS'!$AF640),"")</f>
        <v/>
      </c>
      <c r="AS104" s="370" t="str">
        <f>IF(AND('MAPA DE RIESGOS'!$AP641="Media",'MAPA DE RIESGOS'!$AR641="Menor"),CONCATENATE("R",'MAPA DE RIESGOS'!$H641,"C",'MAPA DE RIESGOS'!$AF641),"")</f>
        <v/>
      </c>
      <c r="AT104" s="369" t="str">
        <f>IF(AND('MAPA DE RIESGOS'!$AP624="Media",'MAPA DE RIESGOS'!$AR624="Moderado"),CONCATENATE("R",'MAPA DE RIESGOS'!$H624,"C",'MAPA DE RIESGOS'!$AF624),"")</f>
        <v/>
      </c>
      <c r="AU104" s="370" t="str">
        <f>IF(AND('MAPA DE RIESGOS'!$AP625="Media",'MAPA DE RIESGOS'!$AR625="Moderado"),CONCATENATE("R",'MAPA DE RIESGOS'!$H625,"C",'MAPA DE RIESGOS'!$AF625),"")</f>
        <v/>
      </c>
      <c r="AV104" s="370" t="str">
        <f>IF(AND('MAPA DE RIESGOS'!$AP626="Media",'MAPA DE RIESGOS'!$AR626="Moderado"),CONCATENATE("R",'MAPA DE RIESGOS'!$H626,"C",'MAPA DE RIESGOS'!$AF626),"")</f>
        <v/>
      </c>
      <c r="AW104" s="370" t="str">
        <f>IF(AND('MAPA DE RIESGOS'!$AP627="Media",'MAPA DE RIESGOS'!$AR627="Moderado"),CONCATENATE("R",'MAPA DE RIESGOS'!$H627,"C",'MAPA DE RIESGOS'!$AF627),"")</f>
        <v/>
      </c>
      <c r="AX104" s="370" t="str">
        <f>IF(AND('MAPA DE RIESGOS'!$AP628="Media",'MAPA DE RIESGOS'!$AR628="Moderado"),CONCATENATE("R",'MAPA DE RIESGOS'!$H628,"C",'MAPA DE RIESGOS'!$AF628),"")</f>
        <v/>
      </c>
      <c r="AY104" s="370" t="str">
        <f>IF(AND('MAPA DE RIESGOS'!$AP629="Media",'MAPA DE RIESGOS'!$AR629="Moderado"),CONCATENATE("R",'MAPA DE RIESGOS'!$H629,"C",'MAPA DE RIESGOS'!$AF629),"")</f>
        <v/>
      </c>
      <c r="AZ104" s="370" t="str">
        <f>IF(AND('MAPA DE RIESGOS'!$AP630="Media",'MAPA DE RIESGOS'!$AR630="Moderado"),CONCATENATE("R",'MAPA DE RIESGOS'!$H630,"C",'MAPA DE RIESGOS'!$AF630),"")</f>
        <v/>
      </c>
      <c r="BA104" s="370" t="str">
        <f>IF(AND('MAPA DE RIESGOS'!$AP631="Media",'MAPA DE RIESGOS'!$AR631="Moderado"),CONCATENATE("R",'MAPA DE RIESGOS'!$H631,"C",'MAPA DE RIESGOS'!$AF631),"")</f>
        <v/>
      </c>
      <c r="BB104" s="370" t="str">
        <f>IF(AND('MAPA DE RIESGOS'!$AP632="Media",'MAPA DE RIESGOS'!$AR632="Moderado"),CONCATENATE("R",'MAPA DE RIESGOS'!$H632,"C",'MAPA DE RIESGOS'!$AF632),"")</f>
        <v/>
      </c>
      <c r="BC104" s="370" t="str">
        <f>IF(AND('MAPA DE RIESGOS'!$AP633="Media",'MAPA DE RIESGOS'!$AR633="Moderado"),CONCATENATE("R",'MAPA DE RIESGOS'!$H633,"C",'MAPA DE RIESGOS'!$AF633),"")</f>
        <v/>
      </c>
      <c r="BD104" s="370" t="str">
        <f>IF(AND('MAPA DE RIESGOS'!$AP634="Media",'MAPA DE RIESGOS'!$AR634="Moderado"),CONCATENATE("R",'MAPA DE RIESGOS'!$H634,"C",'MAPA DE RIESGOS'!$AF634),"")</f>
        <v/>
      </c>
      <c r="BE104" s="370" t="str">
        <f>IF(AND('MAPA DE RIESGOS'!$AP635="Media",'MAPA DE RIESGOS'!$AR635="Moderado"),CONCATENATE("R",'MAPA DE RIESGOS'!$H635,"C",'MAPA DE RIESGOS'!$AF635),"")</f>
        <v/>
      </c>
      <c r="BF104" s="370" t="str">
        <f>IF(AND('MAPA DE RIESGOS'!$AP636="Media",'MAPA DE RIESGOS'!$AR636="Moderado"),CONCATENATE("R",'MAPA DE RIESGOS'!$H636,"C",'MAPA DE RIESGOS'!$AF636),"")</f>
        <v/>
      </c>
      <c r="BG104" s="370" t="str">
        <f>IF(AND('MAPA DE RIESGOS'!$AP637="Media",'MAPA DE RIESGOS'!$AR637="Moderado"),CONCATENATE("R",'MAPA DE RIESGOS'!$H637,"C",'MAPA DE RIESGOS'!$AF637),"")</f>
        <v/>
      </c>
      <c r="BH104" s="370" t="str">
        <f>IF(AND('MAPA DE RIESGOS'!$AP638="Media",'MAPA DE RIESGOS'!$AR638="Moderado"),CONCATENATE("R",'MAPA DE RIESGOS'!$H638,"C",'MAPA DE RIESGOS'!$AF638),"")</f>
        <v/>
      </c>
      <c r="BI104" s="370" t="str">
        <f>IF(AND('MAPA DE RIESGOS'!$AP639="Media",'MAPA DE RIESGOS'!$AR639="Moderado"),CONCATENATE("R",'MAPA DE RIESGOS'!$H639,"C",'MAPA DE RIESGOS'!$AF639),"")</f>
        <v/>
      </c>
      <c r="BJ104" s="370" t="str">
        <f>IF(AND('MAPA DE RIESGOS'!$AP640="Media",'MAPA DE RIESGOS'!$AR640="Moderado"),CONCATENATE("R",'MAPA DE RIESGOS'!$H640,"C",'MAPA DE RIESGOS'!$AF640),"")</f>
        <v/>
      </c>
      <c r="BK104" s="371" t="str">
        <f>IF(AND('MAPA DE RIESGOS'!$AP641="Media",'MAPA DE RIESGOS'!$AR641="Moderado"),CONCATENATE("R",'MAPA DE RIESGOS'!$H641,"C",'MAPA DE RIESGOS'!$AF641),"")</f>
        <v/>
      </c>
      <c r="BL104" s="357" t="str">
        <f>IF(AND('MAPA DE RIESGOS'!$AP624="Media",'MAPA DE RIESGOS'!$AR624="Mayor"),CONCATENATE("R",'MAPA DE RIESGOS'!$H624,"C",'MAPA DE RIESGOS'!$AF624),"")</f>
        <v/>
      </c>
      <c r="BM104" s="357" t="str">
        <f>IF(AND('MAPA DE RIESGOS'!$AP625="Media",'MAPA DE RIESGOS'!$AR625="Mayor"),CONCATENATE("R",'MAPA DE RIESGOS'!$H625,"C",'MAPA DE RIESGOS'!$AF625),"")</f>
        <v/>
      </c>
      <c r="BN104" s="357" t="str">
        <f>IF(AND('MAPA DE RIESGOS'!$AP626="Media",'MAPA DE RIESGOS'!$AR626="Mayor"),CONCATENATE("R",'MAPA DE RIESGOS'!$H626,"C",'MAPA DE RIESGOS'!$AF626),"")</f>
        <v/>
      </c>
      <c r="BO104" s="357" t="str">
        <f>IF(AND('MAPA DE RIESGOS'!$AP627="Media",'MAPA DE RIESGOS'!$AR627="Mayor"),CONCATENATE("R",'MAPA DE RIESGOS'!$H627,"C",'MAPA DE RIESGOS'!$AF627),"")</f>
        <v/>
      </c>
      <c r="BP104" s="357" t="str">
        <f>IF(AND('MAPA DE RIESGOS'!$AP628="Media",'MAPA DE RIESGOS'!$AR628="Mayor"),CONCATENATE("R",'MAPA DE RIESGOS'!$H628,"C",'MAPA DE RIESGOS'!$AF628),"")</f>
        <v/>
      </c>
      <c r="BQ104" s="357" t="str">
        <f>IF(AND('MAPA DE RIESGOS'!$AP629="Media",'MAPA DE RIESGOS'!$AR629="Mayor"),CONCATENATE("R",'MAPA DE RIESGOS'!$H629,"C",'MAPA DE RIESGOS'!$AF629),"")</f>
        <v/>
      </c>
      <c r="BR104" s="357" t="str">
        <f>IF(AND('MAPA DE RIESGOS'!$AP630="Media",'MAPA DE RIESGOS'!$AR630="Mayor"),CONCATENATE("R",'MAPA DE RIESGOS'!$H630,"C",'MAPA DE RIESGOS'!$AF630),"")</f>
        <v/>
      </c>
      <c r="BS104" s="357" t="str">
        <f>IF(AND('MAPA DE RIESGOS'!$AP631="Media",'MAPA DE RIESGOS'!$AR631="Mayor"),CONCATENATE("R",'MAPA DE RIESGOS'!$H631,"C",'MAPA DE RIESGOS'!$AF631),"")</f>
        <v/>
      </c>
      <c r="BT104" s="357" t="str">
        <f>IF(AND('MAPA DE RIESGOS'!$AP632="Media",'MAPA DE RIESGOS'!$AR632="Mayor"),CONCATENATE("R",'MAPA DE RIESGOS'!$H632,"C",'MAPA DE RIESGOS'!$AF632),"")</f>
        <v/>
      </c>
      <c r="BU104" s="357" t="str">
        <f>IF(AND('MAPA DE RIESGOS'!$AP633="Media",'MAPA DE RIESGOS'!$AR633="Mayor"),CONCATENATE("R",'MAPA DE RIESGOS'!$H633,"C",'MAPA DE RIESGOS'!$AF633),"")</f>
        <v/>
      </c>
      <c r="BV104" s="357" t="str">
        <f>IF(AND('MAPA DE RIESGOS'!$AP634="Media",'MAPA DE RIESGOS'!$AR634="Mayor"),CONCATENATE("R",'MAPA DE RIESGOS'!$H634,"C",'MAPA DE RIESGOS'!$AF634),"")</f>
        <v/>
      </c>
      <c r="BW104" s="357" t="str">
        <f>IF(AND('MAPA DE RIESGOS'!$AP635="Media",'MAPA DE RIESGOS'!$AR635="Mayor"),CONCATENATE("R",'MAPA DE RIESGOS'!$H635,"C",'MAPA DE RIESGOS'!$AF635),"")</f>
        <v/>
      </c>
      <c r="BX104" s="357" t="str">
        <f>IF(AND('MAPA DE RIESGOS'!$AP636="Media",'MAPA DE RIESGOS'!$AR636="Mayor"),CONCATENATE("R",'MAPA DE RIESGOS'!$H636,"C",'MAPA DE RIESGOS'!$AF636),"")</f>
        <v/>
      </c>
      <c r="BY104" s="357" t="str">
        <f>IF(AND('MAPA DE RIESGOS'!$AP637="Media",'MAPA DE RIESGOS'!$AR637="Mayor"),CONCATENATE("R",'MAPA DE RIESGOS'!$H637,"C",'MAPA DE RIESGOS'!$AF637),"")</f>
        <v/>
      </c>
      <c r="BZ104" s="357" t="str">
        <f>IF(AND('MAPA DE RIESGOS'!$AP638="Media",'MAPA DE RIESGOS'!$AR638="Mayor"),CONCATENATE("R",'MAPA DE RIESGOS'!$H638,"C",'MAPA DE RIESGOS'!$AF638),"")</f>
        <v/>
      </c>
      <c r="CA104" s="357" t="str">
        <f>IF(AND('MAPA DE RIESGOS'!$AP639="Media",'MAPA DE RIESGOS'!$AR639="Mayor"),CONCATENATE("R",'MAPA DE RIESGOS'!$H639,"C",'MAPA DE RIESGOS'!$AF639),"")</f>
        <v/>
      </c>
      <c r="CB104" s="357" t="str">
        <f>IF(AND('MAPA DE RIESGOS'!$AP640="Media",'MAPA DE RIESGOS'!$AR640="Mayor"),CONCATENATE("R",'MAPA DE RIESGOS'!$H640,"C",'MAPA DE RIESGOS'!$AF640),"")</f>
        <v/>
      </c>
      <c r="CC104" s="358" t="str">
        <f>IF(AND('MAPA DE RIESGOS'!$AP641="Media",'MAPA DE RIESGOS'!$AR641="Mayor"),CONCATENATE("R",'MAPA DE RIESGOS'!$H641,"C",'MAPA DE RIESGOS'!$AF641),"")</f>
        <v/>
      </c>
      <c r="CD104" s="359" t="str">
        <f>IF(AND('MAPA DE RIESGOS'!$AP624="Media",'MAPA DE RIESGOS'!$AR624="Catastrófico"),CONCATENATE("R",'MAPA DE RIESGOS'!$H624,"C",'MAPA DE RIESGOS'!$AF624),"")</f>
        <v/>
      </c>
      <c r="CE104" s="359" t="str">
        <f>IF(AND('MAPA DE RIESGOS'!$AP625="Media",'MAPA DE RIESGOS'!$AR625="Catastrófico"),CONCATENATE("R",'MAPA DE RIESGOS'!$H625,"C",'MAPA DE RIESGOS'!$AF625),"")</f>
        <v/>
      </c>
      <c r="CF104" s="359" t="str">
        <f>IF(AND('MAPA DE RIESGOS'!$AP626="Media",'MAPA DE RIESGOS'!$AR626="Catastrófico"),CONCATENATE("R",'MAPA DE RIESGOS'!$H626,"C",'MAPA DE RIESGOS'!$AF626),"")</f>
        <v/>
      </c>
      <c r="CG104" s="359" t="str">
        <f>IF(AND('MAPA DE RIESGOS'!$AP627="Media",'MAPA DE RIESGOS'!$AR627="Catastrófico"),CONCATENATE("R",'MAPA DE RIESGOS'!$H627,"C",'MAPA DE RIESGOS'!$AF627),"")</f>
        <v/>
      </c>
      <c r="CH104" s="359" t="str">
        <f>IF(AND('MAPA DE RIESGOS'!$AP628="Media",'MAPA DE RIESGOS'!$AR628="Catastrófico"),CONCATENATE("R",'MAPA DE RIESGOS'!$H628,"C",'MAPA DE RIESGOS'!$AF628),"")</f>
        <v/>
      </c>
      <c r="CI104" s="359" t="str">
        <f>IF(AND('MAPA DE RIESGOS'!$AP629="Media",'MAPA DE RIESGOS'!$AR629="Catastrófico"),CONCATENATE("R",'MAPA DE RIESGOS'!$H629,"C",'MAPA DE RIESGOS'!$AF629),"")</f>
        <v/>
      </c>
      <c r="CJ104" s="359" t="str">
        <f>IF(AND('MAPA DE RIESGOS'!$AP630="Media",'MAPA DE RIESGOS'!$AR630="Catastrófico"),CONCATENATE("R",'MAPA DE RIESGOS'!$H630,"C",'MAPA DE RIESGOS'!$AF630),"")</f>
        <v/>
      </c>
      <c r="CK104" s="359" t="str">
        <f>IF(AND('MAPA DE RIESGOS'!$AP631="Media",'MAPA DE RIESGOS'!$AR631="Catastrófico"),CONCATENATE("R",'MAPA DE RIESGOS'!$H631,"C",'MAPA DE RIESGOS'!$AF631),"")</f>
        <v/>
      </c>
      <c r="CL104" s="359" t="str">
        <f>IF(AND('MAPA DE RIESGOS'!$AP632="Media",'MAPA DE RIESGOS'!$AR632="Catastrófico"),CONCATENATE("R",'MAPA DE RIESGOS'!$H632,"C",'MAPA DE RIESGOS'!$AF632),"")</f>
        <v/>
      </c>
      <c r="CM104" s="359" t="str">
        <f>IF(AND('MAPA DE RIESGOS'!$AP633="Media",'MAPA DE RIESGOS'!$AR633="Catastrófico"),CONCATENATE("R",'MAPA DE RIESGOS'!$H633,"C",'MAPA DE RIESGOS'!$AF633),"")</f>
        <v/>
      </c>
      <c r="CN104" s="359" t="str">
        <f>IF(AND('MAPA DE RIESGOS'!$AP634="Media",'MAPA DE RIESGOS'!$AR634="Catastrófico"),CONCATENATE("R",'MAPA DE RIESGOS'!$H634,"C",'MAPA DE RIESGOS'!$AF634),"")</f>
        <v/>
      </c>
      <c r="CO104" s="359" t="str">
        <f>IF(AND('MAPA DE RIESGOS'!$AP635="Media",'MAPA DE RIESGOS'!$AR635="Catastrófico"),CONCATENATE("R",'MAPA DE RIESGOS'!$H635,"C",'MAPA DE RIESGOS'!$AF635),"")</f>
        <v/>
      </c>
      <c r="CP104" s="359" t="str">
        <f>IF(AND('MAPA DE RIESGOS'!$AP636="Media",'MAPA DE RIESGOS'!$AR636="Catastrófico"),CONCATENATE("R",'MAPA DE RIESGOS'!$H636,"C",'MAPA DE RIESGOS'!$AF636),"")</f>
        <v/>
      </c>
      <c r="CQ104" s="359" t="str">
        <f>IF(AND('MAPA DE RIESGOS'!$AP637="Media",'MAPA DE RIESGOS'!$AR637="Catastrófico"),CONCATENATE("R",'MAPA DE RIESGOS'!$H637,"C",'MAPA DE RIESGOS'!$AF637),"")</f>
        <v/>
      </c>
      <c r="CR104" s="359" t="str">
        <f>IF(AND('MAPA DE RIESGOS'!$AP638="Media",'MAPA DE RIESGOS'!$AR638="Catastrófico"),CONCATENATE("R",'MAPA DE RIESGOS'!$H638,"C",'MAPA DE RIESGOS'!$AF638),"")</f>
        <v/>
      </c>
      <c r="CS104" s="359" t="str">
        <f>IF(AND('MAPA DE RIESGOS'!$AP639="Media",'MAPA DE RIESGOS'!$AR639="Catastrófico"),CONCATENATE("R",'MAPA DE RIESGOS'!$H639,"C",'MAPA DE RIESGOS'!$AF639),"")</f>
        <v/>
      </c>
      <c r="CT104" s="359" t="str">
        <f>IF(AND('MAPA DE RIESGOS'!$AP640="Media",'MAPA DE RIESGOS'!$AR640="Catastrófico"),CONCATENATE("R",'MAPA DE RIESGOS'!$H640,"C",'MAPA DE RIESGOS'!$AF640),"")</f>
        <v/>
      </c>
      <c r="CU104" s="360" t="str">
        <f>IF(AND('MAPA DE RIESGOS'!$AP641="Media",'MAPA DE RIESGOS'!$AR641="Catastrófico"),CONCATENATE("R",'MAPA DE RIESGOS'!$H641,"C",'MAPA DE RIESGOS'!$AF641),"")</f>
        <v/>
      </c>
      <c r="CV104" s="67"/>
      <c r="CW104" s="756"/>
      <c r="CX104" s="757"/>
      <c r="CY104" s="757"/>
      <c r="CZ104" s="757"/>
      <c r="DA104" s="757"/>
      <c r="DB104" s="758"/>
    </row>
    <row r="105" spans="2:106" ht="32.5" customHeight="1">
      <c r="B105" s="770"/>
      <c r="C105" s="770"/>
      <c r="D105" s="771"/>
      <c r="E105" s="741"/>
      <c r="F105" s="742"/>
      <c r="G105" s="742"/>
      <c r="H105" s="742"/>
      <c r="I105" s="743"/>
      <c r="J105" s="369" t="str">
        <f>IF(AND('MAPA DE RIESGOS'!$AP642="Media",'MAPA DE RIESGOS'!$AR642="Leve"),CONCATENATE("R",'MAPA DE RIESGOS'!$H642,"C",'MAPA DE RIESGOS'!$AF642),"")</f>
        <v/>
      </c>
      <c r="K105" s="370" t="str">
        <f>IF(AND('MAPA DE RIESGOS'!$AP643="Media",'MAPA DE RIESGOS'!$AR643="Leve"),CONCATENATE("R",'MAPA DE RIESGOS'!$H643,"C",'MAPA DE RIESGOS'!$AF643),"")</f>
        <v/>
      </c>
      <c r="L105" s="370" t="str">
        <f>IF(AND('MAPA DE RIESGOS'!$AP644="Media",'MAPA DE RIESGOS'!$AR644="Leve"),CONCATENATE("R",'MAPA DE RIESGOS'!$H644,"C",'MAPA DE RIESGOS'!$AF644),"")</f>
        <v/>
      </c>
      <c r="M105" s="370" t="str">
        <f>IF(AND('MAPA DE RIESGOS'!$AP645="Media",'MAPA DE RIESGOS'!$AR645="Leve"),CONCATENATE("R",'MAPA DE RIESGOS'!$H645,"C",'MAPA DE RIESGOS'!$AF645),"")</f>
        <v/>
      </c>
      <c r="N105" s="370" t="str">
        <f>IF(AND('MAPA DE RIESGOS'!$AP646="Media",'MAPA DE RIESGOS'!$AR646="Leve"),CONCATENATE("R",'MAPA DE RIESGOS'!$H646,"C",'MAPA DE RIESGOS'!$AF646),"")</f>
        <v/>
      </c>
      <c r="O105" s="370" t="str">
        <f>IF(AND('MAPA DE RIESGOS'!$AP647="Media",'MAPA DE RIESGOS'!$AR647="Leve"),CONCATENATE("R",'MAPA DE RIESGOS'!$H647,"C",'MAPA DE RIESGOS'!$AF647),"")</f>
        <v/>
      </c>
      <c r="P105" s="370" t="str">
        <f>IF(AND('MAPA DE RIESGOS'!$AP648="Media",'MAPA DE RIESGOS'!$AR648="Leve"),CONCATENATE("R",'MAPA DE RIESGOS'!$H648,"C",'MAPA DE RIESGOS'!$AF648),"")</f>
        <v/>
      </c>
      <c r="Q105" s="370" t="str">
        <f>IF(AND('MAPA DE RIESGOS'!$AP649="Media",'MAPA DE RIESGOS'!$AR649="Leve"),CONCATENATE("R",'MAPA DE RIESGOS'!$H649,"C",'MAPA DE RIESGOS'!$AF649),"")</f>
        <v/>
      </c>
      <c r="R105" s="370" t="str">
        <f>IF(AND('MAPA DE RIESGOS'!$AP650="Media",'MAPA DE RIESGOS'!$AR650="Leve"),CONCATENATE("R",'MAPA DE RIESGOS'!$H650,"C",'MAPA DE RIESGOS'!$AF650),"")</f>
        <v/>
      </c>
      <c r="S105" s="370" t="str">
        <f>IF(AND('MAPA DE RIESGOS'!$AP651="Media",'MAPA DE RIESGOS'!$AR651="Leve"),CONCATENATE("R",'MAPA DE RIESGOS'!$H651,"C",'MAPA DE RIESGOS'!$AF651),"")</f>
        <v/>
      </c>
      <c r="T105" s="370" t="str">
        <f>IF(AND('MAPA DE RIESGOS'!$AP652="Media",'MAPA DE RIESGOS'!$AR652="Leve"),CONCATENATE("R",'MAPA DE RIESGOS'!$H652,"C",'MAPA DE RIESGOS'!$AF652),"")</f>
        <v/>
      </c>
      <c r="U105" s="370" t="str">
        <f>IF(AND('MAPA DE RIESGOS'!$AP653="Media",'MAPA DE RIESGOS'!$AR653="Leve"),CONCATENATE("R",'MAPA DE RIESGOS'!$H653,"C",'MAPA DE RIESGOS'!$AF653),"")</f>
        <v/>
      </c>
      <c r="V105" s="370" t="str">
        <f>IF(AND('MAPA DE RIESGOS'!$AP654="Media",'MAPA DE RIESGOS'!$AR654="Leve"),CONCATENATE("R",'MAPA DE RIESGOS'!$H654,"C",'MAPA DE RIESGOS'!$AF654),"")</f>
        <v/>
      </c>
      <c r="W105" s="370" t="str">
        <f>IF(AND('MAPA DE RIESGOS'!$AP655="Media",'MAPA DE RIESGOS'!$AR655="Leve"),CONCATENATE("R",'MAPA DE RIESGOS'!$H655,"C",'MAPA DE RIESGOS'!$AF655),"")</f>
        <v/>
      </c>
      <c r="X105" s="370" t="str">
        <f>IF(AND('MAPA DE RIESGOS'!$AP656="Media",'MAPA DE RIESGOS'!$AR656="Leve"),CONCATENATE("R",'MAPA DE RIESGOS'!$H656,"C",'MAPA DE RIESGOS'!$AF656),"")</f>
        <v/>
      </c>
      <c r="Y105" s="370" t="str">
        <f>IF(AND('MAPA DE RIESGOS'!$AP657="Media",'MAPA DE RIESGOS'!$AR657="Leve"),CONCATENATE("R",'MAPA DE RIESGOS'!$H657,"C",'MAPA DE RIESGOS'!$AF657),"")</f>
        <v/>
      </c>
      <c r="Z105" s="370" t="str">
        <f>IF(AND('MAPA DE RIESGOS'!$AP658="Media",'MAPA DE RIESGOS'!$AR658="Leve"),CONCATENATE("R",'MAPA DE RIESGOS'!$H658,"C",'MAPA DE RIESGOS'!$AF658),"")</f>
        <v/>
      </c>
      <c r="AA105" s="370" t="str">
        <f>IF(AND('MAPA DE RIESGOS'!$AP659="Media",'MAPA DE RIESGOS'!$AR659="Leve"),CONCATENATE("R",'MAPA DE RIESGOS'!$H659,"C",'MAPA DE RIESGOS'!$AF659),"")</f>
        <v/>
      </c>
      <c r="AB105" s="369" t="str">
        <f>IF(AND('MAPA DE RIESGOS'!$AP642="Media",'MAPA DE RIESGOS'!$AR642="Menor"),CONCATENATE("R",'MAPA DE RIESGOS'!$H642,"C",'MAPA DE RIESGOS'!$AF642),"")</f>
        <v/>
      </c>
      <c r="AC105" s="370" t="str">
        <f>IF(AND('MAPA DE RIESGOS'!$AP643="Media",'MAPA DE RIESGOS'!$AR643="Menor"),CONCATENATE("R",'MAPA DE RIESGOS'!$H643,"C",'MAPA DE RIESGOS'!$AF643),"")</f>
        <v/>
      </c>
      <c r="AD105" s="370" t="str">
        <f>IF(AND('MAPA DE RIESGOS'!$AP644="Media",'MAPA DE RIESGOS'!$AR644="Menor"),CONCATENATE("R",'MAPA DE RIESGOS'!$H644,"C",'MAPA DE RIESGOS'!$AF644),"")</f>
        <v/>
      </c>
      <c r="AE105" s="370" t="str">
        <f>IF(AND('MAPA DE RIESGOS'!$AP645="Media",'MAPA DE RIESGOS'!$AR645="Menor"),CONCATENATE("R",'MAPA DE RIESGOS'!$H645,"C",'MAPA DE RIESGOS'!$AF645),"")</f>
        <v/>
      </c>
      <c r="AF105" s="370" t="str">
        <f>IF(AND('MAPA DE RIESGOS'!$AP646="Media",'MAPA DE RIESGOS'!$AR646="Menor"),CONCATENATE("R",'MAPA DE RIESGOS'!$H646,"C",'MAPA DE RIESGOS'!$AF646),"")</f>
        <v/>
      </c>
      <c r="AG105" s="370" t="str">
        <f>IF(AND('MAPA DE RIESGOS'!$AP647="Media",'MAPA DE RIESGOS'!$AR647="Menor"),CONCATENATE("R",'MAPA DE RIESGOS'!$H647,"C",'MAPA DE RIESGOS'!$AF647),"")</f>
        <v/>
      </c>
      <c r="AH105" s="370" t="str">
        <f>IF(AND('MAPA DE RIESGOS'!$AP648="Media",'MAPA DE RIESGOS'!$AR648="Menor"),CONCATENATE("R",'MAPA DE RIESGOS'!$H648,"C",'MAPA DE RIESGOS'!$AF648),"")</f>
        <v/>
      </c>
      <c r="AI105" s="370" t="str">
        <f>IF(AND('MAPA DE RIESGOS'!$AP649="Media",'MAPA DE RIESGOS'!$AR649="Menor"),CONCATENATE("R",'MAPA DE RIESGOS'!$H649,"C",'MAPA DE RIESGOS'!$AF649),"")</f>
        <v/>
      </c>
      <c r="AJ105" s="370" t="str">
        <f>IF(AND('MAPA DE RIESGOS'!$AP650="Media",'MAPA DE RIESGOS'!$AR650="Menor"),CONCATENATE("R",'MAPA DE RIESGOS'!$H650,"C",'MAPA DE RIESGOS'!$AF650),"")</f>
        <v/>
      </c>
      <c r="AK105" s="370" t="str">
        <f>IF(AND('MAPA DE RIESGOS'!$AP651="Media",'MAPA DE RIESGOS'!$AR651="Menor"),CONCATENATE("R",'MAPA DE RIESGOS'!$H651,"C",'MAPA DE RIESGOS'!$AF651),"")</f>
        <v/>
      </c>
      <c r="AL105" s="370" t="str">
        <f>IF(AND('MAPA DE RIESGOS'!$AP652="Media",'MAPA DE RIESGOS'!$AR652="Menor"),CONCATENATE("R",'MAPA DE RIESGOS'!$H652,"C",'MAPA DE RIESGOS'!$AF652),"")</f>
        <v/>
      </c>
      <c r="AM105" s="370" t="str">
        <f>IF(AND('MAPA DE RIESGOS'!$AP653="Media",'MAPA DE RIESGOS'!$AR653="Menor"),CONCATENATE("R",'MAPA DE RIESGOS'!$H653,"C",'MAPA DE RIESGOS'!$AF653),"")</f>
        <v/>
      </c>
      <c r="AN105" s="370" t="str">
        <f>IF(AND('MAPA DE RIESGOS'!$AP654="Media",'MAPA DE RIESGOS'!$AR654="Menor"),CONCATENATE("R",'MAPA DE RIESGOS'!$H654,"C",'MAPA DE RIESGOS'!$AF654),"")</f>
        <v/>
      </c>
      <c r="AO105" s="370" t="str">
        <f>IF(AND('MAPA DE RIESGOS'!$AP655="Media",'MAPA DE RIESGOS'!$AR655="Menor"),CONCATENATE("R",'MAPA DE RIESGOS'!$H655,"C",'MAPA DE RIESGOS'!$AF655),"")</f>
        <v/>
      </c>
      <c r="AP105" s="370" t="str">
        <f>IF(AND('MAPA DE RIESGOS'!$AP656="Media",'MAPA DE RIESGOS'!$AR656="Menor"),CONCATENATE("R",'MAPA DE RIESGOS'!$H656,"C",'MAPA DE RIESGOS'!$AF656),"")</f>
        <v/>
      </c>
      <c r="AQ105" s="370" t="str">
        <f>IF(AND('MAPA DE RIESGOS'!$AP657="Media",'MAPA DE RIESGOS'!$AR657="Menor"),CONCATENATE("R",'MAPA DE RIESGOS'!$H657,"C",'MAPA DE RIESGOS'!$AF657),"")</f>
        <v/>
      </c>
      <c r="AR105" s="370" t="str">
        <f>IF(AND('MAPA DE RIESGOS'!$AP658="Media",'MAPA DE RIESGOS'!$AR658="Menor"),CONCATENATE("R",'MAPA DE RIESGOS'!$H658,"C",'MAPA DE RIESGOS'!$AF658),"")</f>
        <v/>
      </c>
      <c r="AS105" s="370" t="str">
        <f>IF(AND('MAPA DE RIESGOS'!$AP659="Media",'MAPA DE RIESGOS'!$AR659="Menor"),CONCATENATE("R",'MAPA DE RIESGOS'!$H659,"C",'MAPA DE RIESGOS'!$AF659),"")</f>
        <v/>
      </c>
      <c r="AT105" s="369" t="str">
        <f>IF(AND('MAPA DE RIESGOS'!$AP642="Media",'MAPA DE RIESGOS'!$AR642="Moderado"),CONCATENATE("R",'MAPA DE RIESGOS'!$H642,"C",'MAPA DE RIESGOS'!$AF642),"")</f>
        <v/>
      </c>
      <c r="AU105" s="370" t="str">
        <f>IF(AND('MAPA DE RIESGOS'!$AP643="Media",'MAPA DE RIESGOS'!$AR643="Moderado"),CONCATENATE("R",'MAPA DE RIESGOS'!$H643,"C",'MAPA DE RIESGOS'!$AF643),"")</f>
        <v/>
      </c>
      <c r="AV105" s="370" t="str">
        <f>IF(AND('MAPA DE RIESGOS'!$AP644="Media",'MAPA DE RIESGOS'!$AR644="Moderado"),CONCATENATE("R",'MAPA DE RIESGOS'!$H644,"C",'MAPA DE RIESGOS'!$AF644),"")</f>
        <v/>
      </c>
      <c r="AW105" s="370" t="str">
        <f>IF(AND('MAPA DE RIESGOS'!$AP645="Media",'MAPA DE RIESGOS'!$AR645="Moderado"),CONCATENATE("R",'MAPA DE RIESGOS'!$H645,"C",'MAPA DE RIESGOS'!$AF645),"")</f>
        <v/>
      </c>
      <c r="AX105" s="370" t="str">
        <f>IF(AND('MAPA DE RIESGOS'!$AP646="Media",'MAPA DE RIESGOS'!$AR646="Moderado"),CONCATENATE("R",'MAPA DE RIESGOS'!$H646,"C",'MAPA DE RIESGOS'!$AF646),"")</f>
        <v/>
      </c>
      <c r="AY105" s="370" t="str">
        <f>IF(AND('MAPA DE RIESGOS'!$AP647="Media",'MAPA DE RIESGOS'!$AR647="Moderado"),CONCATENATE("R",'MAPA DE RIESGOS'!$H647,"C",'MAPA DE RIESGOS'!$AF647),"")</f>
        <v/>
      </c>
      <c r="AZ105" s="370" t="str">
        <f>IF(AND('MAPA DE RIESGOS'!$AP648="Media",'MAPA DE RIESGOS'!$AR648="Moderado"),CONCATENATE("R",'MAPA DE RIESGOS'!$H648,"C",'MAPA DE RIESGOS'!$AF648),"")</f>
        <v/>
      </c>
      <c r="BA105" s="370" t="str">
        <f>IF(AND('MAPA DE RIESGOS'!$AP649="Media",'MAPA DE RIESGOS'!$AR649="Moderado"),CONCATENATE("R",'MAPA DE RIESGOS'!$H649,"C",'MAPA DE RIESGOS'!$AF649),"")</f>
        <v/>
      </c>
      <c r="BB105" s="370" t="str">
        <f>IF(AND('MAPA DE RIESGOS'!$AP650="Media",'MAPA DE RIESGOS'!$AR650="Moderado"),CONCATENATE("R",'MAPA DE RIESGOS'!$H650,"C",'MAPA DE RIESGOS'!$AF650),"")</f>
        <v/>
      </c>
      <c r="BC105" s="370" t="str">
        <f>IF(AND('MAPA DE RIESGOS'!$AP651="Media",'MAPA DE RIESGOS'!$AR651="Moderado"),CONCATENATE("R",'MAPA DE RIESGOS'!$H651,"C",'MAPA DE RIESGOS'!$AF651),"")</f>
        <v/>
      </c>
      <c r="BD105" s="370" t="str">
        <f>IF(AND('MAPA DE RIESGOS'!$AP652="Media",'MAPA DE RIESGOS'!$AR652="Moderado"),CONCATENATE("R",'MAPA DE RIESGOS'!$H652,"C",'MAPA DE RIESGOS'!$AF652),"")</f>
        <v/>
      </c>
      <c r="BE105" s="370" t="str">
        <f>IF(AND('MAPA DE RIESGOS'!$AP653="Media",'MAPA DE RIESGOS'!$AR653="Moderado"),CONCATENATE("R",'MAPA DE RIESGOS'!$H653,"C",'MAPA DE RIESGOS'!$AF653),"")</f>
        <v/>
      </c>
      <c r="BF105" s="370" t="str">
        <f>IF(AND('MAPA DE RIESGOS'!$AP654="Media",'MAPA DE RIESGOS'!$AR654="Moderado"),CONCATENATE("R",'MAPA DE RIESGOS'!$H654,"C",'MAPA DE RIESGOS'!$AF654),"")</f>
        <v/>
      </c>
      <c r="BG105" s="370" t="str">
        <f>IF(AND('MAPA DE RIESGOS'!$AP655="Media",'MAPA DE RIESGOS'!$AR655="Moderado"),CONCATENATE("R",'MAPA DE RIESGOS'!$H655,"C",'MAPA DE RIESGOS'!$AF655),"")</f>
        <v/>
      </c>
      <c r="BH105" s="370" t="str">
        <f>IF(AND('MAPA DE RIESGOS'!$AP656="Media",'MAPA DE RIESGOS'!$AR656="Moderado"),CONCATENATE("R",'MAPA DE RIESGOS'!$H656,"C",'MAPA DE RIESGOS'!$AF656),"")</f>
        <v/>
      </c>
      <c r="BI105" s="370" t="str">
        <f>IF(AND('MAPA DE RIESGOS'!$AP657="Media",'MAPA DE RIESGOS'!$AR657="Moderado"),CONCATENATE("R",'MAPA DE RIESGOS'!$H657,"C",'MAPA DE RIESGOS'!$AF657),"")</f>
        <v/>
      </c>
      <c r="BJ105" s="370" t="str">
        <f>IF(AND('MAPA DE RIESGOS'!$AP658="Media",'MAPA DE RIESGOS'!$AR658="Moderado"),CONCATENATE("R",'MAPA DE RIESGOS'!$H658,"C",'MAPA DE RIESGOS'!$AF658),"")</f>
        <v/>
      </c>
      <c r="BK105" s="371" t="str">
        <f>IF(AND('MAPA DE RIESGOS'!$AP659="Media",'MAPA DE RIESGOS'!$AR659="Moderado"),CONCATENATE("R",'MAPA DE RIESGOS'!$H659,"C",'MAPA DE RIESGOS'!$AF659),"")</f>
        <v/>
      </c>
      <c r="BL105" s="357" t="str">
        <f>IF(AND('MAPA DE RIESGOS'!$AP642="Media",'MAPA DE RIESGOS'!$AR642="Mayor"),CONCATENATE("R",'MAPA DE RIESGOS'!$H642,"C",'MAPA DE RIESGOS'!$AF642),"")</f>
        <v/>
      </c>
      <c r="BM105" s="357" t="str">
        <f>IF(AND('MAPA DE RIESGOS'!$AP643="Media",'MAPA DE RIESGOS'!$AR643="Mayor"),CONCATENATE("R",'MAPA DE RIESGOS'!$H643,"C",'MAPA DE RIESGOS'!$AF643),"")</f>
        <v/>
      </c>
      <c r="BN105" s="357" t="str">
        <f>IF(AND('MAPA DE RIESGOS'!$AP644="Media",'MAPA DE RIESGOS'!$AR644="Mayor"),CONCATENATE("R",'MAPA DE RIESGOS'!$H644,"C",'MAPA DE RIESGOS'!$AF644),"")</f>
        <v/>
      </c>
      <c r="BO105" s="357" t="str">
        <f>IF(AND('MAPA DE RIESGOS'!$AP645="Media",'MAPA DE RIESGOS'!$AR645="Mayor"),CONCATENATE("R",'MAPA DE RIESGOS'!$H645,"C",'MAPA DE RIESGOS'!$AF645),"")</f>
        <v/>
      </c>
      <c r="BP105" s="357" t="str">
        <f>IF(AND('MAPA DE RIESGOS'!$AP646="Media",'MAPA DE RIESGOS'!$AR646="Mayor"),CONCATENATE("R",'MAPA DE RIESGOS'!$H646,"C",'MAPA DE RIESGOS'!$AF646),"")</f>
        <v/>
      </c>
      <c r="BQ105" s="357" t="str">
        <f>IF(AND('MAPA DE RIESGOS'!$AP647="Media",'MAPA DE RIESGOS'!$AR647="Mayor"),CONCATENATE("R",'MAPA DE RIESGOS'!$H647,"C",'MAPA DE RIESGOS'!$AF647),"")</f>
        <v/>
      </c>
      <c r="BR105" s="357" t="str">
        <f>IF(AND('MAPA DE RIESGOS'!$AP648="Media",'MAPA DE RIESGOS'!$AR648="Mayor"),CONCATENATE("R",'MAPA DE RIESGOS'!$H648,"C",'MAPA DE RIESGOS'!$AF648),"")</f>
        <v/>
      </c>
      <c r="BS105" s="357" t="str">
        <f>IF(AND('MAPA DE RIESGOS'!$AP649="Media",'MAPA DE RIESGOS'!$AR649="Mayor"),CONCATENATE("R",'MAPA DE RIESGOS'!$H649,"C",'MAPA DE RIESGOS'!$AF649),"")</f>
        <v/>
      </c>
      <c r="BT105" s="357" t="str">
        <f>IF(AND('MAPA DE RIESGOS'!$AP650="Media",'MAPA DE RIESGOS'!$AR650="Mayor"),CONCATENATE("R",'MAPA DE RIESGOS'!$H650,"C",'MAPA DE RIESGOS'!$AF650),"")</f>
        <v/>
      </c>
      <c r="BU105" s="357" t="str">
        <f>IF(AND('MAPA DE RIESGOS'!$AP651="Media",'MAPA DE RIESGOS'!$AR651="Mayor"),CONCATENATE("R",'MAPA DE RIESGOS'!$H651,"C",'MAPA DE RIESGOS'!$AF651),"")</f>
        <v/>
      </c>
      <c r="BV105" s="357" t="str">
        <f>IF(AND('MAPA DE RIESGOS'!$AP652="Media",'MAPA DE RIESGOS'!$AR652="Mayor"),CONCATENATE("R",'MAPA DE RIESGOS'!$H652,"C",'MAPA DE RIESGOS'!$AF652),"")</f>
        <v/>
      </c>
      <c r="BW105" s="357" t="str">
        <f>IF(AND('MAPA DE RIESGOS'!$AP653="Media",'MAPA DE RIESGOS'!$AR653="Mayor"),CONCATENATE("R",'MAPA DE RIESGOS'!$H653,"C",'MAPA DE RIESGOS'!$AF653),"")</f>
        <v/>
      </c>
      <c r="BX105" s="357" t="str">
        <f>IF(AND('MAPA DE RIESGOS'!$AP654="Media",'MAPA DE RIESGOS'!$AR654="Mayor"),CONCATENATE("R",'MAPA DE RIESGOS'!$H654,"C",'MAPA DE RIESGOS'!$AF654),"")</f>
        <v/>
      </c>
      <c r="BY105" s="357" t="str">
        <f>IF(AND('MAPA DE RIESGOS'!$AP655="Media",'MAPA DE RIESGOS'!$AR655="Mayor"),CONCATENATE("R",'MAPA DE RIESGOS'!$H655,"C",'MAPA DE RIESGOS'!$AF655),"")</f>
        <v/>
      </c>
      <c r="BZ105" s="357" t="str">
        <f>IF(AND('MAPA DE RIESGOS'!$AP656="Media",'MAPA DE RIESGOS'!$AR656="Mayor"),CONCATENATE("R",'MAPA DE RIESGOS'!$H656,"C",'MAPA DE RIESGOS'!$AF656),"")</f>
        <v/>
      </c>
      <c r="CA105" s="357" t="str">
        <f>IF(AND('MAPA DE RIESGOS'!$AP657="Media",'MAPA DE RIESGOS'!$AR657="Mayor"),CONCATENATE("R",'MAPA DE RIESGOS'!$H657,"C",'MAPA DE RIESGOS'!$AF657),"")</f>
        <v/>
      </c>
      <c r="CB105" s="357" t="str">
        <f>IF(AND('MAPA DE RIESGOS'!$AP658="Media",'MAPA DE RIESGOS'!$AR658="Mayor"),CONCATENATE("R",'MAPA DE RIESGOS'!$H658,"C",'MAPA DE RIESGOS'!$AF658),"")</f>
        <v/>
      </c>
      <c r="CC105" s="358" t="str">
        <f>IF(AND('MAPA DE RIESGOS'!$AP659="Media",'MAPA DE RIESGOS'!$AR659="Mayor"),CONCATENATE("R",'MAPA DE RIESGOS'!$H659,"C",'MAPA DE RIESGOS'!$AF659),"")</f>
        <v/>
      </c>
      <c r="CD105" s="359" t="str">
        <f>IF(AND('MAPA DE RIESGOS'!$AP642="Media",'MAPA DE RIESGOS'!$AR642="Catastrófico"),CONCATENATE("R",'MAPA DE RIESGOS'!$H642,"C",'MAPA DE RIESGOS'!$AF642),"")</f>
        <v/>
      </c>
      <c r="CE105" s="359" t="str">
        <f>IF(AND('MAPA DE RIESGOS'!$AP643="Media",'MAPA DE RIESGOS'!$AR643="Catastrófico"),CONCATENATE("R",'MAPA DE RIESGOS'!$H643,"C",'MAPA DE RIESGOS'!$AF643),"")</f>
        <v/>
      </c>
      <c r="CF105" s="359" t="str">
        <f>IF(AND('MAPA DE RIESGOS'!$AP644="Media",'MAPA DE RIESGOS'!$AR644="Catastrófico"),CONCATENATE("R",'MAPA DE RIESGOS'!$H644,"C",'MAPA DE RIESGOS'!$AF644),"")</f>
        <v/>
      </c>
      <c r="CG105" s="359" t="str">
        <f>IF(AND('MAPA DE RIESGOS'!$AP645="Media",'MAPA DE RIESGOS'!$AR645="Catastrófico"),CONCATENATE("R",'MAPA DE RIESGOS'!$H645,"C",'MAPA DE RIESGOS'!$AF645),"")</f>
        <v/>
      </c>
      <c r="CH105" s="359" t="str">
        <f>IF(AND('MAPA DE RIESGOS'!$AP646="Media",'MAPA DE RIESGOS'!$AR646="Catastrófico"),CONCATENATE("R",'MAPA DE RIESGOS'!$H646,"C",'MAPA DE RIESGOS'!$AF646),"")</f>
        <v/>
      </c>
      <c r="CI105" s="359" t="str">
        <f>IF(AND('MAPA DE RIESGOS'!$AP647="Media",'MAPA DE RIESGOS'!$AR647="Catastrófico"),CONCATENATE("R",'MAPA DE RIESGOS'!$H647,"C",'MAPA DE RIESGOS'!$AF647),"")</f>
        <v/>
      </c>
      <c r="CJ105" s="359" t="str">
        <f>IF(AND('MAPA DE RIESGOS'!$AP648="Media",'MAPA DE RIESGOS'!$AR648="Catastrófico"),CONCATENATE("R",'MAPA DE RIESGOS'!$H648,"C",'MAPA DE RIESGOS'!$AF648),"")</f>
        <v/>
      </c>
      <c r="CK105" s="359" t="str">
        <f>IF(AND('MAPA DE RIESGOS'!$AP649="Media",'MAPA DE RIESGOS'!$AR649="Catastrófico"),CONCATENATE("R",'MAPA DE RIESGOS'!$H649,"C",'MAPA DE RIESGOS'!$AF649),"")</f>
        <v/>
      </c>
      <c r="CL105" s="359" t="str">
        <f>IF(AND('MAPA DE RIESGOS'!$AP650="Media",'MAPA DE RIESGOS'!$AR650="Catastrófico"),CONCATENATE("R",'MAPA DE RIESGOS'!$H650,"C",'MAPA DE RIESGOS'!$AF650),"")</f>
        <v/>
      </c>
      <c r="CM105" s="359" t="str">
        <f>IF(AND('MAPA DE RIESGOS'!$AP651="Media",'MAPA DE RIESGOS'!$AR651="Catastrófico"),CONCATENATE("R",'MAPA DE RIESGOS'!$H651,"C",'MAPA DE RIESGOS'!$AF651),"")</f>
        <v/>
      </c>
      <c r="CN105" s="359" t="str">
        <f>IF(AND('MAPA DE RIESGOS'!$AP652="Media",'MAPA DE RIESGOS'!$AR652="Catastrófico"),CONCATENATE("R",'MAPA DE RIESGOS'!$H652,"C",'MAPA DE RIESGOS'!$AF652),"")</f>
        <v/>
      </c>
      <c r="CO105" s="359" t="str">
        <f>IF(AND('MAPA DE RIESGOS'!$AP653="Media",'MAPA DE RIESGOS'!$AR653="Catastrófico"),CONCATENATE("R",'MAPA DE RIESGOS'!$H653,"C",'MAPA DE RIESGOS'!$AF653),"")</f>
        <v/>
      </c>
      <c r="CP105" s="359" t="str">
        <f>IF(AND('MAPA DE RIESGOS'!$AP654="Media",'MAPA DE RIESGOS'!$AR654="Catastrófico"),CONCATENATE("R",'MAPA DE RIESGOS'!$H654,"C",'MAPA DE RIESGOS'!$AF654),"")</f>
        <v/>
      </c>
      <c r="CQ105" s="359" t="str">
        <f>IF(AND('MAPA DE RIESGOS'!$AP655="Media",'MAPA DE RIESGOS'!$AR655="Catastrófico"),CONCATENATE("R",'MAPA DE RIESGOS'!$H655,"C",'MAPA DE RIESGOS'!$AF655),"")</f>
        <v/>
      </c>
      <c r="CR105" s="359" t="str">
        <f>IF(AND('MAPA DE RIESGOS'!$AP656="Media",'MAPA DE RIESGOS'!$AR656="Catastrófico"),CONCATENATE("R",'MAPA DE RIESGOS'!$H656,"C",'MAPA DE RIESGOS'!$AF656),"")</f>
        <v/>
      </c>
      <c r="CS105" s="359" t="str">
        <f>IF(AND('MAPA DE RIESGOS'!$AP657="Media",'MAPA DE RIESGOS'!$AR657="Catastrófico"),CONCATENATE("R",'MAPA DE RIESGOS'!$H657,"C",'MAPA DE RIESGOS'!$AF657),"")</f>
        <v/>
      </c>
      <c r="CT105" s="359" t="str">
        <f>IF(AND('MAPA DE RIESGOS'!$AP658="Media",'MAPA DE RIESGOS'!$AR658="Catastrófico"),CONCATENATE("R",'MAPA DE RIESGOS'!$H658,"C",'MAPA DE RIESGOS'!$AF658),"")</f>
        <v/>
      </c>
      <c r="CU105" s="360" t="str">
        <f>IF(AND('MAPA DE RIESGOS'!$AP659="Media",'MAPA DE RIESGOS'!$AR659="Catastrófico"),CONCATENATE("R",'MAPA DE RIESGOS'!$H659,"C",'MAPA DE RIESGOS'!$AF659),"")</f>
        <v/>
      </c>
      <c r="CV105" s="67"/>
      <c r="CW105" s="756"/>
      <c r="CX105" s="757"/>
      <c r="CY105" s="757"/>
      <c r="CZ105" s="757"/>
      <c r="DA105" s="757"/>
      <c r="DB105" s="758"/>
    </row>
    <row r="106" spans="2:106" ht="32.5" customHeight="1">
      <c r="B106" s="770"/>
      <c r="C106" s="770"/>
      <c r="D106" s="771"/>
      <c r="E106" s="741"/>
      <c r="F106" s="742"/>
      <c r="G106" s="742"/>
      <c r="H106" s="742"/>
      <c r="I106" s="743"/>
      <c r="J106" s="369" t="str">
        <f>IF(AND('MAPA DE RIESGOS'!$AP660="Media",'MAPA DE RIESGOS'!$AR660="Leve"),CONCATENATE("R",'MAPA DE RIESGOS'!$H660,"C",'MAPA DE RIESGOS'!$AF660),"")</f>
        <v/>
      </c>
      <c r="K106" s="370" t="str">
        <f>IF(AND('MAPA DE RIESGOS'!$AP661="Media",'MAPA DE RIESGOS'!$AR661="Leve"),CONCATENATE("R",'MAPA DE RIESGOS'!$H661,"C",'MAPA DE RIESGOS'!$AF661),"")</f>
        <v/>
      </c>
      <c r="L106" s="370" t="str">
        <f>IF(AND('MAPA DE RIESGOS'!$AP662="Media",'MAPA DE RIESGOS'!$AR662="Leve"),CONCATENATE("R",'MAPA DE RIESGOS'!$H662,"C",'MAPA DE RIESGOS'!$AF662),"")</f>
        <v/>
      </c>
      <c r="M106" s="370" t="str">
        <f>IF(AND('MAPA DE RIESGOS'!$AP663="Media",'MAPA DE RIESGOS'!$AR663="Leve"),CONCATENATE("R",'MAPA DE RIESGOS'!$H663,"C",'MAPA DE RIESGOS'!$AF663),"")</f>
        <v/>
      </c>
      <c r="N106" s="370" t="str">
        <f>IF(AND('MAPA DE RIESGOS'!$AP664="Media",'MAPA DE RIESGOS'!$AR664="Leve"),CONCATENATE("R",'MAPA DE RIESGOS'!$H664,"C",'MAPA DE RIESGOS'!$AF664),"")</f>
        <v/>
      </c>
      <c r="O106" s="370" t="str">
        <f>IF(AND('MAPA DE RIESGOS'!$AP665="Media",'MAPA DE RIESGOS'!$AR665="Leve"),CONCATENATE("R",'MAPA DE RIESGOS'!$H665,"C",'MAPA DE RIESGOS'!$AF665),"")</f>
        <v/>
      </c>
      <c r="P106" s="370" t="str">
        <f>IF(AND('MAPA DE RIESGOS'!$AP666="Media",'MAPA DE RIESGOS'!$AR666="Leve"),CONCATENATE("R",'MAPA DE RIESGOS'!$H666,"C",'MAPA DE RIESGOS'!$AF666),"")</f>
        <v/>
      </c>
      <c r="Q106" s="370" t="str">
        <f>IF(AND('MAPA DE RIESGOS'!$AP667="Media",'MAPA DE RIESGOS'!$AR667="Leve"),CONCATENATE("R",'MAPA DE RIESGOS'!$H667,"C",'MAPA DE RIESGOS'!$AF667),"")</f>
        <v/>
      </c>
      <c r="R106" s="370" t="str">
        <f>IF(AND('MAPA DE RIESGOS'!$AP668="Media",'MAPA DE RIESGOS'!$AR668="Leve"),CONCATENATE("R",'MAPA DE RIESGOS'!$H668,"C",'MAPA DE RIESGOS'!$AF668),"")</f>
        <v/>
      </c>
      <c r="S106" s="370" t="str">
        <f>IF(AND('MAPA DE RIESGOS'!$AP669="Media",'MAPA DE RIESGOS'!$AR669="Leve"),CONCATENATE("R",'MAPA DE RIESGOS'!$H669,"C",'MAPA DE RIESGOS'!$AF669),"")</f>
        <v/>
      </c>
      <c r="T106" s="370" t="str">
        <f>IF(AND('MAPA DE RIESGOS'!$AP670="Media",'MAPA DE RIESGOS'!$AR670="Leve"),CONCATENATE("R",'MAPA DE RIESGOS'!$H670,"C",'MAPA DE RIESGOS'!$AF670),"")</f>
        <v/>
      </c>
      <c r="U106" s="370" t="str">
        <f>IF(AND('MAPA DE RIESGOS'!$AP671="Media",'MAPA DE RIESGOS'!$AR671="Leve"),CONCATENATE("R",'MAPA DE RIESGOS'!$H671,"C",'MAPA DE RIESGOS'!$AF671),"")</f>
        <v/>
      </c>
      <c r="V106" s="370" t="str">
        <f>IF(AND('MAPA DE RIESGOS'!$AP672="Media",'MAPA DE RIESGOS'!$AR672="Leve"),CONCATENATE("R",'MAPA DE RIESGOS'!$H672,"C",'MAPA DE RIESGOS'!$AF672),"")</f>
        <v/>
      </c>
      <c r="W106" s="370" t="str">
        <f>IF(AND('MAPA DE RIESGOS'!$AP673="Media",'MAPA DE RIESGOS'!$AR673="Leve"),CONCATENATE("R",'MAPA DE RIESGOS'!$H673,"C",'MAPA DE RIESGOS'!$AF673),"")</f>
        <v/>
      </c>
      <c r="X106" s="370" t="str">
        <f>IF(AND('MAPA DE RIESGOS'!$AP674="Media",'MAPA DE RIESGOS'!$AR674="Leve"),CONCATENATE("R",'MAPA DE RIESGOS'!$H674,"C",'MAPA DE RIESGOS'!$AF674),"")</f>
        <v/>
      </c>
      <c r="Y106" s="370" t="str">
        <f>IF(AND('MAPA DE RIESGOS'!$AP675="Media",'MAPA DE RIESGOS'!$AR675="Leve"),CONCATENATE("R",'MAPA DE RIESGOS'!$H675,"C",'MAPA DE RIESGOS'!$AF675),"")</f>
        <v/>
      </c>
      <c r="Z106" s="370" t="str">
        <f>IF(AND('MAPA DE RIESGOS'!$AP676="Media",'MAPA DE RIESGOS'!$AR676="Leve"),CONCATENATE("R",'MAPA DE RIESGOS'!$H676,"C",'MAPA DE RIESGOS'!$AF676),"")</f>
        <v/>
      </c>
      <c r="AA106" s="370" t="str">
        <f>IF(AND('MAPA DE RIESGOS'!$AP677="Media",'MAPA DE RIESGOS'!$AR677="Leve"),CONCATENATE("R",'MAPA DE RIESGOS'!$H677,"C",'MAPA DE RIESGOS'!$AF677),"")</f>
        <v/>
      </c>
      <c r="AB106" s="369" t="str">
        <f>IF(AND('MAPA DE RIESGOS'!$AP660="Media",'MAPA DE RIESGOS'!$AR660="Menor"),CONCATENATE("R",'MAPA DE RIESGOS'!$H660,"C",'MAPA DE RIESGOS'!$AF660),"")</f>
        <v/>
      </c>
      <c r="AC106" s="370" t="str">
        <f>IF(AND('MAPA DE RIESGOS'!$AP661="Media",'MAPA DE RIESGOS'!$AR661="Menor"),CONCATENATE("R",'MAPA DE RIESGOS'!$H661,"C",'MAPA DE RIESGOS'!$AF661),"")</f>
        <v/>
      </c>
      <c r="AD106" s="370" t="str">
        <f>IF(AND('MAPA DE RIESGOS'!$AP662="Media",'MAPA DE RIESGOS'!$AR662="Menor"),CONCATENATE("R",'MAPA DE RIESGOS'!$H662,"C",'MAPA DE RIESGOS'!$AF662),"")</f>
        <v/>
      </c>
      <c r="AE106" s="370" t="str">
        <f>IF(AND('MAPA DE RIESGOS'!$AP663="Media",'MAPA DE RIESGOS'!$AR663="Menor"),CONCATENATE("R",'MAPA DE RIESGOS'!$H663,"C",'MAPA DE RIESGOS'!$AF663),"")</f>
        <v/>
      </c>
      <c r="AF106" s="370" t="str">
        <f>IF(AND('MAPA DE RIESGOS'!$AP664="Media",'MAPA DE RIESGOS'!$AR664="Menor"),CONCATENATE("R",'MAPA DE RIESGOS'!$H664,"C",'MAPA DE RIESGOS'!$AF664),"")</f>
        <v/>
      </c>
      <c r="AG106" s="370" t="str">
        <f>IF(AND('MAPA DE RIESGOS'!$AP665="Media",'MAPA DE RIESGOS'!$AR665="Menor"),CONCATENATE("R",'MAPA DE RIESGOS'!$H665,"C",'MAPA DE RIESGOS'!$AF665),"")</f>
        <v/>
      </c>
      <c r="AH106" s="370" t="str">
        <f>IF(AND('MAPA DE RIESGOS'!$AP666="Media",'MAPA DE RIESGOS'!$AR666="Menor"),CONCATENATE("R",'MAPA DE RIESGOS'!$H666,"C",'MAPA DE RIESGOS'!$AF666),"")</f>
        <v/>
      </c>
      <c r="AI106" s="370" t="str">
        <f>IF(AND('MAPA DE RIESGOS'!$AP667="Media",'MAPA DE RIESGOS'!$AR667="Menor"),CONCATENATE("R",'MAPA DE RIESGOS'!$H667,"C",'MAPA DE RIESGOS'!$AF667),"")</f>
        <v/>
      </c>
      <c r="AJ106" s="370" t="str">
        <f>IF(AND('MAPA DE RIESGOS'!$AP668="Media",'MAPA DE RIESGOS'!$AR668="Menor"),CONCATENATE("R",'MAPA DE RIESGOS'!$H668,"C",'MAPA DE RIESGOS'!$AF668),"")</f>
        <v/>
      </c>
      <c r="AK106" s="370" t="str">
        <f>IF(AND('MAPA DE RIESGOS'!$AP669="Media",'MAPA DE RIESGOS'!$AR669="Menor"),CONCATENATE("R",'MAPA DE RIESGOS'!$H669,"C",'MAPA DE RIESGOS'!$AF669),"")</f>
        <v/>
      </c>
      <c r="AL106" s="370" t="str">
        <f>IF(AND('MAPA DE RIESGOS'!$AP670="Media",'MAPA DE RIESGOS'!$AR670="Menor"),CONCATENATE("R",'MAPA DE RIESGOS'!$H670,"C",'MAPA DE RIESGOS'!$AF670),"")</f>
        <v/>
      </c>
      <c r="AM106" s="370" t="str">
        <f>IF(AND('MAPA DE RIESGOS'!$AP671="Media",'MAPA DE RIESGOS'!$AR671="Menor"),CONCATENATE("R",'MAPA DE RIESGOS'!$H671,"C",'MAPA DE RIESGOS'!$AF671),"")</f>
        <v/>
      </c>
      <c r="AN106" s="370" t="str">
        <f>IF(AND('MAPA DE RIESGOS'!$AP672="Media",'MAPA DE RIESGOS'!$AR672="Menor"),CONCATENATE("R",'MAPA DE RIESGOS'!$H672,"C",'MAPA DE RIESGOS'!$AF672),"")</f>
        <v/>
      </c>
      <c r="AO106" s="370" t="str">
        <f>IF(AND('MAPA DE RIESGOS'!$AP673="Media",'MAPA DE RIESGOS'!$AR673="Menor"),CONCATENATE("R",'MAPA DE RIESGOS'!$H673,"C",'MAPA DE RIESGOS'!$AF673),"")</f>
        <v/>
      </c>
      <c r="AP106" s="370" t="str">
        <f>IF(AND('MAPA DE RIESGOS'!$AP674="Media",'MAPA DE RIESGOS'!$AR674="Menor"),CONCATENATE("R",'MAPA DE RIESGOS'!$H674,"C",'MAPA DE RIESGOS'!$AF674),"")</f>
        <v/>
      </c>
      <c r="AQ106" s="370" t="str">
        <f>IF(AND('MAPA DE RIESGOS'!$AP675="Media",'MAPA DE RIESGOS'!$AR675="Menor"),CONCATENATE("R",'MAPA DE RIESGOS'!$H675,"C",'MAPA DE RIESGOS'!$AF675),"")</f>
        <v/>
      </c>
      <c r="AR106" s="370" t="str">
        <f>IF(AND('MAPA DE RIESGOS'!$AP676="Media",'MAPA DE RIESGOS'!$AR676="Menor"),CONCATENATE("R",'MAPA DE RIESGOS'!$H676,"C",'MAPA DE RIESGOS'!$AF676),"")</f>
        <v/>
      </c>
      <c r="AS106" s="370" t="str">
        <f>IF(AND('MAPA DE RIESGOS'!$AP677="Media",'MAPA DE RIESGOS'!$AR677="Menor"),CONCATENATE("R",'MAPA DE RIESGOS'!$H677,"C",'MAPA DE RIESGOS'!$AF677),"")</f>
        <v/>
      </c>
      <c r="AT106" s="369" t="str">
        <f>IF(AND('MAPA DE RIESGOS'!$AP660="Media",'MAPA DE RIESGOS'!$AR660="Moderado"),CONCATENATE("R",'MAPA DE RIESGOS'!$H660,"C",'MAPA DE RIESGOS'!$AF660),"")</f>
        <v/>
      </c>
      <c r="AU106" s="370" t="str">
        <f>IF(AND('MAPA DE RIESGOS'!$AP661="Media",'MAPA DE RIESGOS'!$AR661="Moderado"),CONCATENATE("R",'MAPA DE RIESGOS'!$H661,"C",'MAPA DE RIESGOS'!$AF661),"")</f>
        <v/>
      </c>
      <c r="AV106" s="370" t="str">
        <f>IF(AND('MAPA DE RIESGOS'!$AP662="Media",'MAPA DE RIESGOS'!$AR662="Moderado"),CONCATENATE("R",'MAPA DE RIESGOS'!$H662,"C",'MAPA DE RIESGOS'!$AF662),"")</f>
        <v/>
      </c>
      <c r="AW106" s="370" t="str">
        <f>IF(AND('MAPA DE RIESGOS'!$AP663="Media",'MAPA DE RIESGOS'!$AR663="Moderado"),CONCATENATE("R",'MAPA DE RIESGOS'!$H663,"C",'MAPA DE RIESGOS'!$AF663),"")</f>
        <v/>
      </c>
      <c r="AX106" s="370" t="str">
        <f>IF(AND('MAPA DE RIESGOS'!$AP664="Media",'MAPA DE RIESGOS'!$AR664="Moderado"),CONCATENATE("R",'MAPA DE RIESGOS'!$H664,"C",'MAPA DE RIESGOS'!$AF664),"")</f>
        <v/>
      </c>
      <c r="AY106" s="370" t="str">
        <f>IF(AND('MAPA DE RIESGOS'!$AP665="Media",'MAPA DE RIESGOS'!$AR665="Moderado"),CONCATENATE("R",'MAPA DE RIESGOS'!$H665,"C",'MAPA DE RIESGOS'!$AF665),"")</f>
        <v/>
      </c>
      <c r="AZ106" s="370" t="str">
        <f>IF(AND('MAPA DE RIESGOS'!$AP666="Media",'MAPA DE RIESGOS'!$AR666="Moderado"),CONCATENATE("R",'MAPA DE RIESGOS'!$H666,"C",'MAPA DE RIESGOS'!$AF666),"")</f>
        <v/>
      </c>
      <c r="BA106" s="370" t="str">
        <f>IF(AND('MAPA DE RIESGOS'!$AP667="Media",'MAPA DE RIESGOS'!$AR667="Moderado"),CONCATENATE("R",'MAPA DE RIESGOS'!$H667,"C",'MAPA DE RIESGOS'!$AF667),"")</f>
        <v/>
      </c>
      <c r="BB106" s="370" t="str">
        <f>IF(AND('MAPA DE RIESGOS'!$AP668="Media",'MAPA DE RIESGOS'!$AR668="Moderado"),CONCATENATE("R",'MAPA DE RIESGOS'!$H668,"C",'MAPA DE RIESGOS'!$AF668),"")</f>
        <v/>
      </c>
      <c r="BC106" s="370" t="str">
        <f>IF(AND('MAPA DE RIESGOS'!$AP669="Media",'MAPA DE RIESGOS'!$AR669="Moderado"),CONCATENATE("R",'MAPA DE RIESGOS'!$H669,"C",'MAPA DE RIESGOS'!$AF669),"")</f>
        <v/>
      </c>
      <c r="BD106" s="370" t="str">
        <f>IF(AND('MAPA DE RIESGOS'!$AP670="Media",'MAPA DE RIESGOS'!$AR670="Moderado"),CONCATENATE("R",'MAPA DE RIESGOS'!$H670,"C",'MAPA DE RIESGOS'!$AF670),"")</f>
        <v/>
      </c>
      <c r="BE106" s="370" t="str">
        <f>IF(AND('MAPA DE RIESGOS'!$AP671="Media",'MAPA DE RIESGOS'!$AR671="Moderado"),CONCATENATE("R",'MAPA DE RIESGOS'!$H671,"C",'MAPA DE RIESGOS'!$AF671),"")</f>
        <v/>
      </c>
      <c r="BF106" s="370" t="str">
        <f>IF(AND('MAPA DE RIESGOS'!$AP672="Media",'MAPA DE RIESGOS'!$AR672="Moderado"),CONCATENATE("R",'MAPA DE RIESGOS'!$H672,"C",'MAPA DE RIESGOS'!$AF672),"")</f>
        <v/>
      </c>
      <c r="BG106" s="370" t="str">
        <f>IF(AND('MAPA DE RIESGOS'!$AP673="Media",'MAPA DE RIESGOS'!$AR673="Moderado"),CONCATENATE("R",'MAPA DE RIESGOS'!$H673,"C",'MAPA DE RIESGOS'!$AF673),"")</f>
        <v/>
      </c>
      <c r="BH106" s="370" t="str">
        <f>IF(AND('MAPA DE RIESGOS'!$AP674="Media",'MAPA DE RIESGOS'!$AR674="Moderado"),CONCATENATE("R",'MAPA DE RIESGOS'!$H674,"C",'MAPA DE RIESGOS'!$AF674),"")</f>
        <v/>
      </c>
      <c r="BI106" s="370" t="str">
        <f>IF(AND('MAPA DE RIESGOS'!$AP675="Media",'MAPA DE RIESGOS'!$AR675="Moderado"),CONCATENATE("R",'MAPA DE RIESGOS'!$H675,"C",'MAPA DE RIESGOS'!$AF675),"")</f>
        <v/>
      </c>
      <c r="BJ106" s="370" t="str">
        <f>IF(AND('MAPA DE RIESGOS'!$AP676="Media",'MAPA DE RIESGOS'!$AR676="Moderado"),CONCATENATE("R",'MAPA DE RIESGOS'!$H676,"C",'MAPA DE RIESGOS'!$AF676),"")</f>
        <v/>
      </c>
      <c r="BK106" s="371" t="str">
        <f>IF(AND('MAPA DE RIESGOS'!$AP677="Media",'MAPA DE RIESGOS'!$AR677="Moderado"),CONCATENATE("R",'MAPA DE RIESGOS'!$H677,"C",'MAPA DE RIESGOS'!$AF677),"")</f>
        <v/>
      </c>
      <c r="BL106" s="357" t="str">
        <f>IF(AND('MAPA DE RIESGOS'!$AP660="Media",'MAPA DE RIESGOS'!$AR660="Mayor"),CONCATENATE("R",'MAPA DE RIESGOS'!$H660,"C",'MAPA DE RIESGOS'!$AF660),"")</f>
        <v/>
      </c>
      <c r="BM106" s="357" t="str">
        <f>IF(AND('MAPA DE RIESGOS'!$AP661="Media",'MAPA DE RIESGOS'!$AR661="Mayor"),CONCATENATE("R",'MAPA DE RIESGOS'!$H661,"C",'MAPA DE RIESGOS'!$AF661),"")</f>
        <v/>
      </c>
      <c r="BN106" s="357" t="str">
        <f>IF(AND('MAPA DE RIESGOS'!$AP662="Media",'MAPA DE RIESGOS'!$AR662="Mayor"),CONCATENATE("R",'MAPA DE RIESGOS'!$H662,"C",'MAPA DE RIESGOS'!$AF662),"")</f>
        <v/>
      </c>
      <c r="BO106" s="357" t="str">
        <f>IF(AND('MAPA DE RIESGOS'!$AP663="Media",'MAPA DE RIESGOS'!$AR663="Mayor"),CONCATENATE("R",'MAPA DE RIESGOS'!$H663,"C",'MAPA DE RIESGOS'!$AF663),"")</f>
        <v/>
      </c>
      <c r="BP106" s="357" t="str">
        <f>IF(AND('MAPA DE RIESGOS'!$AP664="Media",'MAPA DE RIESGOS'!$AR664="Mayor"),CONCATENATE("R",'MAPA DE RIESGOS'!$H664,"C",'MAPA DE RIESGOS'!$AF664),"")</f>
        <v/>
      </c>
      <c r="BQ106" s="357" t="str">
        <f>IF(AND('MAPA DE RIESGOS'!$AP665="Media",'MAPA DE RIESGOS'!$AR665="Mayor"),CONCATENATE("R",'MAPA DE RIESGOS'!$H665,"C",'MAPA DE RIESGOS'!$AF665),"")</f>
        <v/>
      </c>
      <c r="BR106" s="357" t="str">
        <f>IF(AND('MAPA DE RIESGOS'!$AP666="Media",'MAPA DE RIESGOS'!$AR666="Mayor"),CONCATENATE("R",'MAPA DE RIESGOS'!$H666,"C",'MAPA DE RIESGOS'!$AF666),"")</f>
        <v/>
      </c>
      <c r="BS106" s="357" t="str">
        <f>IF(AND('MAPA DE RIESGOS'!$AP667="Media",'MAPA DE RIESGOS'!$AR667="Mayor"),CONCATENATE("R",'MAPA DE RIESGOS'!$H667,"C",'MAPA DE RIESGOS'!$AF667),"")</f>
        <v/>
      </c>
      <c r="BT106" s="357" t="str">
        <f>IF(AND('MAPA DE RIESGOS'!$AP668="Media",'MAPA DE RIESGOS'!$AR668="Mayor"),CONCATENATE("R",'MAPA DE RIESGOS'!$H668,"C",'MAPA DE RIESGOS'!$AF668),"")</f>
        <v/>
      </c>
      <c r="BU106" s="357" t="str">
        <f>IF(AND('MAPA DE RIESGOS'!$AP669="Media",'MAPA DE RIESGOS'!$AR669="Mayor"),CONCATENATE("R",'MAPA DE RIESGOS'!$H669,"C",'MAPA DE RIESGOS'!$AF669),"")</f>
        <v/>
      </c>
      <c r="BV106" s="357" t="str">
        <f>IF(AND('MAPA DE RIESGOS'!$AP670="Media",'MAPA DE RIESGOS'!$AR670="Mayor"),CONCATENATE("R",'MAPA DE RIESGOS'!$H670,"C",'MAPA DE RIESGOS'!$AF670),"")</f>
        <v/>
      </c>
      <c r="BW106" s="357" t="str">
        <f>IF(AND('MAPA DE RIESGOS'!$AP671="Media",'MAPA DE RIESGOS'!$AR671="Mayor"),CONCATENATE("R",'MAPA DE RIESGOS'!$H671,"C",'MAPA DE RIESGOS'!$AF671),"")</f>
        <v/>
      </c>
      <c r="BX106" s="357" t="str">
        <f>IF(AND('MAPA DE RIESGOS'!$AP672="Media",'MAPA DE RIESGOS'!$AR672="Mayor"),CONCATENATE("R",'MAPA DE RIESGOS'!$H672,"C",'MAPA DE RIESGOS'!$AF672),"")</f>
        <v/>
      </c>
      <c r="BY106" s="357" t="str">
        <f>IF(AND('MAPA DE RIESGOS'!$AP673="Media",'MAPA DE RIESGOS'!$AR673="Mayor"),CONCATENATE("R",'MAPA DE RIESGOS'!$H673,"C",'MAPA DE RIESGOS'!$AF673),"")</f>
        <v/>
      </c>
      <c r="BZ106" s="357" t="str">
        <f>IF(AND('MAPA DE RIESGOS'!$AP674="Media",'MAPA DE RIESGOS'!$AR674="Mayor"),CONCATENATE("R",'MAPA DE RIESGOS'!$H674,"C",'MAPA DE RIESGOS'!$AF674),"")</f>
        <v/>
      </c>
      <c r="CA106" s="357" t="str">
        <f>IF(AND('MAPA DE RIESGOS'!$AP675="Media",'MAPA DE RIESGOS'!$AR675="Mayor"),CONCATENATE("R",'MAPA DE RIESGOS'!$H675,"C",'MAPA DE RIESGOS'!$AF675),"")</f>
        <v/>
      </c>
      <c r="CB106" s="357" t="str">
        <f>IF(AND('MAPA DE RIESGOS'!$AP676="Media",'MAPA DE RIESGOS'!$AR676="Mayor"),CONCATENATE("R",'MAPA DE RIESGOS'!$H676,"C",'MAPA DE RIESGOS'!$AF676),"")</f>
        <v/>
      </c>
      <c r="CC106" s="358" t="str">
        <f>IF(AND('MAPA DE RIESGOS'!$AP677="Media",'MAPA DE RIESGOS'!$AR677="Mayor"),CONCATENATE("R",'MAPA DE RIESGOS'!$H677,"C",'MAPA DE RIESGOS'!$AF677),"")</f>
        <v/>
      </c>
      <c r="CD106" s="359" t="str">
        <f>IF(AND('MAPA DE RIESGOS'!$AP660="Media",'MAPA DE RIESGOS'!$AR660="Catastrófico"),CONCATENATE("R",'MAPA DE RIESGOS'!$H660,"C",'MAPA DE RIESGOS'!$AF660),"")</f>
        <v/>
      </c>
      <c r="CE106" s="359" t="str">
        <f>IF(AND('MAPA DE RIESGOS'!$AP661="Media",'MAPA DE RIESGOS'!$AR661="Catastrófico"),CONCATENATE("R",'MAPA DE RIESGOS'!$H661,"C",'MAPA DE RIESGOS'!$AF661),"")</f>
        <v/>
      </c>
      <c r="CF106" s="359" t="str">
        <f>IF(AND('MAPA DE RIESGOS'!$AP662="Media",'MAPA DE RIESGOS'!$AR662="Catastrófico"),CONCATENATE("R",'MAPA DE RIESGOS'!$H662,"C",'MAPA DE RIESGOS'!$AF662),"")</f>
        <v/>
      </c>
      <c r="CG106" s="359" t="str">
        <f>IF(AND('MAPA DE RIESGOS'!$AP663="Media",'MAPA DE RIESGOS'!$AR663="Catastrófico"),CONCATENATE("R",'MAPA DE RIESGOS'!$H663,"C",'MAPA DE RIESGOS'!$AF663),"")</f>
        <v/>
      </c>
      <c r="CH106" s="359" t="str">
        <f>IF(AND('MAPA DE RIESGOS'!$AP664="Media",'MAPA DE RIESGOS'!$AR664="Catastrófico"),CONCATENATE("R",'MAPA DE RIESGOS'!$H664,"C",'MAPA DE RIESGOS'!$AF664),"")</f>
        <v/>
      </c>
      <c r="CI106" s="359" t="str">
        <f>IF(AND('MAPA DE RIESGOS'!$AP665="Media",'MAPA DE RIESGOS'!$AR665="Catastrófico"),CONCATENATE("R",'MAPA DE RIESGOS'!$H665,"C",'MAPA DE RIESGOS'!$AF665),"")</f>
        <v/>
      </c>
      <c r="CJ106" s="359" t="str">
        <f>IF(AND('MAPA DE RIESGOS'!$AP666="Media",'MAPA DE RIESGOS'!$AR666="Catastrófico"),CONCATENATE("R",'MAPA DE RIESGOS'!$H666,"C",'MAPA DE RIESGOS'!$AF666),"")</f>
        <v/>
      </c>
      <c r="CK106" s="359" t="str">
        <f>IF(AND('MAPA DE RIESGOS'!$AP667="Media",'MAPA DE RIESGOS'!$AR667="Catastrófico"),CONCATENATE("R",'MAPA DE RIESGOS'!$H667,"C",'MAPA DE RIESGOS'!$AF667),"")</f>
        <v/>
      </c>
      <c r="CL106" s="359" t="str">
        <f>IF(AND('MAPA DE RIESGOS'!$AP668="Media",'MAPA DE RIESGOS'!$AR668="Catastrófico"),CONCATENATE("R",'MAPA DE RIESGOS'!$H668,"C",'MAPA DE RIESGOS'!$AF668),"")</f>
        <v/>
      </c>
      <c r="CM106" s="359" t="str">
        <f>IF(AND('MAPA DE RIESGOS'!$AP669="Media",'MAPA DE RIESGOS'!$AR669="Catastrófico"),CONCATENATE("R",'MAPA DE RIESGOS'!$H669,"C",'MAPA DE RIESGOS'!$AF669),"")</f>
        <v/>
      </c>
      <c r="CN106" s="359" t="str">
        <f>IF(AND('MAPA DE RIESGOS'!$AP670="Media",'MAPA DE RIESGOS'!$AR670="Catastrófico"),CONCATENATE("R",'MAPA DE RIESGOS'!$H670,"C",'MAPA DE RIESGOS'!$AF670),"")</f>
        <v/>
      </c>
      <c r="CO106" s="359" t="str">
        <f>IF(AND('MAPA DE RIESGOS'!$AP671="Media",'MAPA DE RIESGOS'!$AR671="Catastrófico"),CONCATENATE("R",'MAPA DE RIESGOS'!$H671,"C",'MAPA DE RIESGOS'!$AF671),"")</f>
        <v/>
      </c>
      <c r="CP106" s="359" t="str">
        <f>IF(AND('MAPA DE RIESGOS'!$AP672="Media",'MAPA DE RIESGOS'!$AR672="Catastrófico"),CONCATENATE("R",'MAPA DE RIESGOS'!$H672,"C",'MAPA DE RIESGOS'!$AF672),"")</f>
        <v/>
      </c>
      <c r="CQ106" s="359" t="str">
        <f>IF(AND('MAPA DE RIESGOS'!$AP673="Media",'MAPA DE RIESGOS'!$AR673="Catastrófico"),CONCATENATE("R",'MAPA DE RIESGOS'!$H673,"C",'MAPA DE RIESGOS'!$AF673),"")</f>
        <v/>
      </c>
      <c r="CR106" s="359" t="str">
        <f>IF(AND('MAPA DE RIESGOS'!$AP674="Media",'MAPA DE RIESGOS'!$AR674="Catastrófico"),CONCATENATE("R",'MAPA DE RIESGOS'!$H674,"C",'MAPA DE RIESGOS'!$AF674),"")</f>
        <v/>
      </c>
      <c r="CS106" s="359" t="str">
        <f>IF(AND('MAPA DE RIESGOS'!$AP675="Media",'MAPA DE RIESGOS'!$AR675="Catastrófico"),CONCATENATE("R",'MAPA DE RIESGOS'!$H675,"C",'MAPA DE RIESGOS'!$AF675),"")</f>
        <v/>
      </c>
      <c r="CT106" s="359" t="str">
        <f>IF(AND('MAPA DE RIESGOS'!$AP676="Media",'MAPA DE RIESGOS'!$AR676="Catastrófico"),CONCATENATE("R",'MAPA DE RIESGOS'!$H676,"C",'MAPA DE RIESGOS'!$AF676),"")</f>
        <v/>
      </c>
      <c r="CU106" s="360" t="str">
        <f>IF(AND('MAPA DE RIESGOS'!$AP677="Media",'MAPA DE RIESGOS'!$AR677="Catastrófico"),CONCATENATE("R",'MAPA DE RIESGOS'!$H677,"C",'MAPA DE RIESGOS'!$AF677),"")</f>
        <v/>
      </c>
      <c r="CV106" s="67"/>
      <c r="CW106" s="756"/>
      <c r="CX106" s="757"/>
      <c r="CY106" s="757"/>
      <c r="CZ106" s="757"/>
      <c r="DA106" s="757"/>
      <c r="DB106" s="758"/>
    </row>
    <row r="107" spans="2:106" ht="32.5" customHeight="1" thickBot="1">
      <c r="B107" s="770"/>
      <c r="C107" s="770"/>
      <c r="D107" s="771"/>
      <c r="E107" s="744"/>
      <c r="F107" s="745"/>
      <c r="G107" s="745"/>
      <c r="H107" s="745"/>
      <c r="I107" s="746"/>
      <c r="J107" s="372" t="str">
        <f>IF(AND('MAPA DE RIESGOS'!$AP678="Media",'MAPA DE RIESGOS'!$AR678="Leve"),CONCATENATE("R",'MAPA DE RIESGOS'!$H678,"C",'MAPA DE RIESGOS'!$AF678),"")</f>
        <v/>
      </c>
      <c r="K107" s="373" t="str">
        <f>IF(AND('MAPA DE RIESGOS'!$AP679="Media",'MAPA DE RIESGOS'!$AR679="Leve"),CONCATENATE("R",'MAPA DE RIESGOS'!$H679,"C",'MAPA DE RIESGOS'!$AF679),"")</f>
        <v/>
      </c>
      <c r="L107" s="373" t="str">
        <f>IF(AND('MAPA DE RIESGOS'!$AP680="Media",'MAPA DE RIESGOS'!$AR680="Leve"),CONCATENATE("R",'MAPA DE RIESGOS'!$H680,"C",'MAPA DE RIESGOS'!$AF680),"")</f>
        <v/>
      </c>
      <c r="M107" s="373" t="str">
        <f>IF(AND('MAPA DE RIESGOS'!$AP681="Media",'MAPA DE RIESGOS'!$AR681="Leve"),CONCATENATE("R",'MAPA DE RIESGOS'!$H681,"C",'MAPA DE RIESGOS'!$AF681),"")</f>
        <v/>
      </c>
      <c r="N107" s="373" t="str">
        <f>IF(AND('MAPA DE RIESGOS'!$AP682="Media",'MAPA DE RIESGOS'!$AR682="Leve"),CONCATENATE("R",'MAPA DE RIESGOS'!$H682,"C",'MAPA DE RIESGOS'!$AF682),"")</f>
        <v/>
      </c>
      <c r="O107" s="373" t="str">
        <f>IF(AND('MAPA DE RIESGOS'!$AP683="Media",'MAPA DE RIESGOS'!$AR683="Leve"),CONCATENATE("R",'MAPA DE RIESGOS'!$H683,"C",'MAPA DE RIESGOS'!$AF683),"")</f>
        <v/>
      </c>
      <c r="P107" s="373"/>
      <c r="Q107" s="373"/>
      <c r="R107" s="373"/>
      <c r="S107" s="373"/>
      <c r="T107" s="373"/>
      <c r="U107" s="373"/>
      <c r="V107" s="373"/>
      <c r="W107" s="373"/>
      <c r="X107" s="373"/>
      <c r="Y107" s="373"/>
      <c r="Z107" s="373"/>
      <c r="AA107" s="373"/>
      <c r="AB107" s="372" t="str">
        <f>IF(AND('MAPA DE RIESGOS'!$AP678="Media",'MAPA DE RIESGOS'!$AR678="Menor"),CONCATENATE("R",'MAPA DE RIESGOS'!$H678,"C",'MAPA DE RIESGOS'!$AF678),"")</f>
        <v/>
      </c>
      <c r="AC107" s="373" t="str">
        <f>IF(AND('MAPA DE RIESGOS'!$AP679="Media",'MAPA DE RIESGOS'!$AR679="Menor"),CONCATENATE("R",'MAPA DE RIESGOS'!$H679,"C",'MAPA DE RIESGOS'!$AF679),"")</f>
        <v/>
      </c>
      <c r="AD107" s="373" t="str">
        <f>IF(AND('MAPA DE RIESGOS'!$AP680="Media",'MAPA DE RIESGOS'!$AR680="Menor"),CONCATENATE("R",'MAPA DE RIESGOS'!$H680,"C",'MAPA DE RIESGOS'!$AF680),"")</f>
        <v/>
      </c>
      <c r="AE107" s="373" t="str">
        <f>IF(AND('MAPA DE RIESGOS'!$AP681="Media",'MAPA DE RIESGOS'!$AR681="Menor"),CONCATENATE("R",'MAPA DE RIESGOS'!$H681,"C",'MAPA DE RIESGOS'!$AF681),"")</f>
        <v/>
      </c>
      <c r="AF107" s="373" t="str">
        <f>IF(AND('MAPA DE RIESGOS'!$AP682="Media",'MAPA DE RIESGOS'!$AR682="Menor"),CONCATENATE("R",'MAPA DE RIESGOS'!$H682,"C",'MAPA DE RIESGOS'!$AF682),"")</f>
        <v/>
      </c>
      <c r="AG107" s="373" t="str">
        <f>IF(AND('MAPA DE RIESGOS'!$AP683="Media",'MAPA DE RIESGOS'!$AR683="Menor"),CONCATENATE("R",'MAPA DE RIESGOS'!$H683,"C",'MAPA DE RIESGOS'!$AF683),"")</f>
        <v/>
      </c>
      <c r="AH107" s="373"/>
      <c r="AI107" s="373"/>
      <c r="AJ107" s="373"/>
      <c r="AK107" s="373"/>
      <c r="AL107" s="373"/>
      <c r="AM107" s="373"/>
      <c r="AN107" s="373"/>
      <c r="AO107" s="373"/>
      <c r="AP107" s="373"/>
      <c r="AQ107" s="373"/>
      <c r="AR107" s="373"/>
      <c r="AS107" s="373"/>
      <c r="AT107" s="372" t="str">
        <f>IF(AND('MAPA DE RIESGOS'!$AP678="Media",'MAPA DE RIESGOS'!$AR678="Moderado"),CONCATENATE("R",'MAPA DE RIESGOS'!$H678,"C",'MAPA DE RIESGOS'!$AF678),"")</f>
        <v/>
      </c>
      <c r="AU107" s="373" t="str">
        <f>IF(AND('MAPA DE RIESGOS'!$AP679="Media",'MAPA DE RIESGOS'!$AR679="Moderado"),CONCATENATE("R",'MAPA DE RIESGOS'!$H679,"C",'MAPA DE RIESGOS'!$AF679),"")</f>
        <v/>
      </c>
      <c r="AV107" s="373" t="str">
        <f>IF(AND('MAPA DE RIESGOS'!$AP680="Media",'MAPA DE RIESGOS'!$AR680="Moderado"),CONCATENATE("R",'MAPA DE RIESGOS'!$H680,"C",'MAPA DE RIESGOS'!$AF680),"")</f>
        <v/>
      </c>
      <c r="AW107" s="373" t="str">
        <f>IF(AND('MAPA DE RIESGOS'!$AP681="Media",'MAPA DE RIESGOS'!$AR681="Moderado"),CONCATENATE("R",'MAPA DE RIESGOS'!$H681,"C",'MAPA DE RIESGOS'!$AF681),"")</f>
        <v/>
      </c>
      <c r="AX107" s="373" t="str">
        <f>IF(AND('MAPA DE RIESGOS'!$AP682="Media",'MAPA DE RIESGOS'!$AR682="Moderado"),CONCATENATE("R",'MAPA DE RIESGOS'!$H682,"C",'MAPA DE RIESGOS'!$AF682),"")</f>
        <v/>
      </c>
      <c r="AY107" s="373" t="str">
        <f>IF(AND('MAPA DE RIESGOS'!$AP683="Media",'MAPA DE RIESGOS'!$AR683="Moderado"),CONCATENATE("R",'MAPA DE RIESGOS'!$H683,"C",'MAPA DE RIESGOS'!$AF683),"")</f>
        <v/>
      </c>
      <c r="AZ107" s="373"/>
      <c r="BA107" s="373"/>
      <c r="BB107" s="373"/>
      <c r="BC107" s="373"/>
      <c r="BD107" s="373"/>
      <c r="BE107" s="373"/>
      <c r="BF107" s="373"/>
      <c r="BG107" s="373"/>
      <c r="BH107" s="373"/>
      <c r="BI107" s="373"/>
      <c r="BJ107" s="373"/>
      <c r="BK107" s="374"/>
      <c r="BL107" s="362" t="str">
        <f>IF(AND('MAPA DE RIESGOS'!$AP678="Media",'MAPA DE RIESGOS'!$AR678="Mayor"),CONCATENATE("R",'MAPA DE RIESGOS'!$H678,"C",'MAPA DE RIESGOS'!$AF678),"")</f>
        <v/>
      </c>
      <c r="BM107" s="362" t="str">
        <f>IF(AND('MAPA DE RIESGOS'!$AP679="Media",'MAPA DE RIESGOS'!$AR679="Mayor"),CONCATENATE("R",'MAPA DE RIESGOS'!$H679,"C",'MAPA DE RIESGOS'!$AF679),"")</f>
        <v/>
      </c>
      <c r="BN107" s="362" t="str">
        <f>IF(AND('MAPA DE RIESGOS'!$AP680="Media",'MAPA DE RIESGOS'!$AR680="Mayor"),CONCATENATE("R",'MAPA DE RIESGOS'!$H680,"C",'MAPA DE RIESGOS'!$AF680),"")</f>
        <v/>
      </c>
      <c r="BO107" s="362" t="str">
        <f>IF(AND('MAPA DE RIESGOS'!$AP681="Media",'MAPA DE RIESGOS'!$AR681="Mayor"),CONCATENATE("R",'MAPA DE RIESGOS'!$H681,"C",'MAPA DE RIESGOS'!$AF681),"")</f>
        <v/>
      </c>
      <c r="BP107" s="362" t="str">
        <f>IF(AND('MAPA DE RIESGOS'!$AP682="Media",'MAPA DE RIESGOS'!$AR682="Mayor"),CONCATENATE("R",'MAPA DE RIESGOS'!$H682,"C",'MAPA DE RIESGOS'!$AF682),"")</f>
        <v/>
      </c>
      <c r="BQ107" s="362" t="str">
        <f>IF(AND('MAPA DE RIESGOS'!$AP683="Media",'MAPA DE RIESGOS'!$AR683="Mayor"),CONCATENATE("R",'MAPA DE RIESGOS'!$H683,"C",'MAPA DE RIESGOS'!$AF683),"")</f>
        <v/>
      </c>
      <c r="BR107" s="362"/>
      <c r="BS107" s="362"/>
      <c r="BT107" s="362"/>
      <c r="BU107" s="362"/>
      <c r="BV107" s="362"/>
      <c r="BW107" s="362"/>
      <c r="BX107" s="362"/>
      <c r="BY107" s="362"/>
      <c r="BZ107" s="362"/>
      <c r="CA107" s="362"/>
      <c r="CB107" s="362"/>
      <c r="CC107" s="363"/>
      <c r="CD107" s="364" t="str">
        <f>IF(AND('MAPA DE RIESGOS'!$AP678="Media",'MAPA DE RIESGOS'!$AR678="Catastrófico"),CONCATENATE("R",'MAPA DE RIESGOS'!$H678,"C",'MAPA DE RIESGOS'!$AF678),"")</f>
        <v/>
      </c>
      <c r="CE107" s="364" t="str">
        <f>IF(AND('MAPA DE RIESGOS'!$AP679="Media",'MAPA DE RIESGOS'!$AR679="Catastrófico"),CONCATENATE("R",'MAPA DE RIESGOS'!$H679,"C",'MAPA DE RIESGOS'!$AF679),"")</f>
        <v/>
      </c>
      <c r="CF107" s="364" t="str">
        <f>IF(AND('MAPA DE RIESGOS'!$AP680="Media",'MAPA DE RIESGOS'!$AR680="Catastrófico"),CONCATENATE("R",'MAPA DE RIESGOS'!$H680,"C",'MAPA DE RIESGOS'!$AF680),"")</f>
        <v/>
      </c>
      <c r="CG107" s="364" t="str">
        <f>IF(AND('MAPA DE RIESGOS'!$AP681="Media",'MAPA DE RIESGOS'!$AR681="Catastrófico"),CONCATENATE("R",'MAPA DE RIESGOS'!$H681,"C",'MAPA DE RIESGOS'!$AF681),"")</f>
        <v/>
      </c>
      <c r="CH107" s="364" t="str">
        <f>IF(AND('MAPA DE RIESGOS'!$AP682="Media",'MAPA DE RIESGOS'!$AR682="Catastrófico"),CONCATENATE("R",'MAPA DE RIESGOS'!$H682,"C",'MAPA DE RIESGOS'!$AF682),"")</f>
        <v/>
      </c>
      <c r="CI107" s="364" t="str">
        <f>IF(AND('MAPA DE RIESGOS'!$AP683="Media",'MAPA DE RIESGOS'!$AR683="Catastrófico"),CONCATENATE("R",'MAPA DE RIESGOS'!$H683,"C",'MAPA DE RIESGOS'!$AF683),"")</f>
        <v/>
      </c>
      <c r="CJ107" s="364"/>
      <c r="CK107" s="364"/>
      <c r="CL107" s="364"/>
      <c r="CM107" s="364"/>
      <c r="CN107" s="364"/>
      <c r="CO107" s="364"/>
      <c r="CP107" s="364"/>
      <c r="CQ107" s="364"/>
      <c r="CR107" s="364"/>
      <c r="CS107" s="364"/>
      <c r="CT107" s="364"/>
      <c r="CU107" s="365"/>
      <c r="CV107" s="67"/>
      <c r="CW107" s="759"/>
      <c r="CX107" s="760"/>
      <c r="CY107" s="760"/>
      <c r="CZ107" s="760"/>
      <c r="DA107" s="760"/>
      <c r="DB107" s="761"/>
    </row>
    <row r="108" spans="2:106" ht="32.5" customHeight="1">
      <c r="B108" s="770"/>
      <c r="C108" s="770"/>
      <c r="D108" s="771"/>
      <c r="E108" s="738" t="s">
        <v>283</v>
      </c>
      <c r="F108" s="739"/>
      <c r="G108" s="739"/>
      <c r="H108" s="739"/>
      <c r="I108" s="740"/>
      <c r="J108" s="375" t="str">
        <f>IF(AND('MAPA DE RIESGOS'!$AP112="Baja",'MAPA DE RIESGOS'!$AR112="Leve"),CONCATENATE("R",'MAPA DE RIESGOS'!$H112,"C",'MAPA DE RIESGOS'!$AF112),"")</f>
        <v>R18C1</v>
      </c>
      <c r="K108" s="376" t="str">
        <f>IF(AND('MAPA DE RIESGOS'!$AP113="Baja",'MAPA DE RIESGOS'!$AR113="Leve"),CONCATENATE("R",'MAPA DE RIESGOS'!$H113,"C",'MAPA DE RIESGOS'!$AF113),"")</f>
        <v/>
      </c>
      <c r="L108" s="376" t="str">
        <f>IF(AND('MAPA DE RIESGOS'!$AP114="Baja",'MAPA DE RIESGOS'!$AR114="Leve"),CONCATENATE("R",'MAPA DE RIESGOS'!$H114,"C",'MAPA DE RIESGOS'!$AF114),"")</f>
        <v/>
      </c>
      <c r="M108" s="376" t="str">
        <f>IF(AND('MAPA DE RIESGOS'!$AP115="Baja",'MAPA DE RIESGOS'!$AR115="Leve"),CONCATENATE("R",'MAPA DE RIESGOS'!$H115,"C",'MAPA DE RIESGOS'!$AF115),"")</f>
        <v/>
      </c>
      <c r="N108" s="376" t="str">
        <f>IF(AND('MAPA DE RIESGOS'!$AP116="Baja",'MAPA DE RIESGOS'!$AR116="Leve"),CONCATENATE("R",'MAPA DE RIESGOS'!$H116,"C",'MAPA DE RIESGOS'!$AF116),"")</f>
        <v/>
      </c>
      <c r="O108" s="376" t="str">
        <f>IF(AND('MAPA DE RIESGOS'!$AP117="Baja",'MAPA DE RIESGOS'!$AR117="Leve"),CONCATENATE("R",'MAPA DE RIESGOS'!$H117,"C",'MAPA DE RIESGOS'!$AF117),"")</f>
        <v/>
      </c>
      <c r="P108" s="376" t="str">
        <f>IF(AND('MAPA DE RIESGOS'!$AP118="Baja",'MAPA DE RIESGOS'!$AR118="Leve"),CONCATENATE("R",'MAPA DE RIESGOS'!$H118,"C",'MAPA DE RIESGOS'!$AF118),"")</f>
        <v>R19C1</v>
      </c>
      <c r="Q108" s="376" t="str">
        <f>IF(AND('MAPA DE RIESGOS'!$AP119="Baja",'MAPA DE RIESGOS'!$AR119="Leve"),CONCATENATE("R",'MAPA DE RIESGOS'!$H119,"C",'MAPA DE RIESGOS'!$AF119),"")</f>
        <v/>
      </c>
      <c r="R108" s="376" t="str">
        <f>IF(AND('MAPA DE RIESGOS'!$AP120="Baja",'MAPA DE RIESGOS'!$AR120="Leve"),CONCATENATE("R",'MAPA DE RIESGOS'!$H120,"C",'MAPA DE RIESGOS'!$AF120),"")</f>
        <v/>
      </c>
      <c r="S108" s="376" t="str">
        <f>IF(AND('MAPA DE RIESGOS'!$AP121="Baja",'MAPA DE RIESGOS'!$AR121="Leve"),CONCATENATE("R",'MAPA DE RIESGOS'!$H121,"C",'MAPA DE RIESGOS'!$AF121),"")</f>
        <v/>
      </c>
      <c r="T108" s="376" t="str">
        <f>IF(AND('MAPA DE RIESGOS'!$AP122="Baja",'MAPA DE RIESGOS'!$AR122="Leve"),CONCATENATE("R",'MAPA DE RIESGOS'!$H122,"C",'MAPA DE RIESGOS'!$AF122),"")</f>
        <v/>
      </c>
      <c r="U108" s="376" t="str">
        <f>IF(AND('MAPA DE RIESGOS'!$AP123="Baja",'MAPA DE RIESGOS'!$AR123="Leve"),CONCATENATE("R",'MAPA DE RIESGOS'!$H123,"C",'MAPA DE RIESGOS'!$AF123),"")</f>
        <v/>
      </c>
      <c r="V108" s="376" t="str">
        <f>IF(AND('MAPA DE RIESGOS'!$AP124="Baja",'MAPA DE RIESGOS'!$AR124="Leve"),CONCATENATE("R",'MAPA DE RIESGOS'!$H124,"C",'MAPA DE RIESGOS'!$AF124),"")</f>
        <v/>
      </c>
      <c r="W108" s="376" t="str">
        <f>IF(AND('MAPA DE RIESGOS'!$AP125="Baja",'MAPA DE RIESGOS'!$AR125="Leve"),CONCATENATE("R",'MAPA DE RIESGOS'!$H125,"C",'MAPA DE RIESGOS'!$AF125),"")</f>
        <v/>
      </c>
      <c r="X108" s="376" t="str">
        <f>IF(AND('MAPA DE RIESGOS'!$AP126="Baja",'MAPA DE RIESGOS'!$AR126="Leve"),CONCATENATE("R",'MAPA DE RIESGOS'!$H126,"C",'MAPA DE RIESGOS'!$AF126),"")</f>
        <v/>
      </c>
      <c r="Y108" s="376" t="str">
        <f>IF(AND('MAPA DE RIESGOS'!$AP127="Baja",'MAPA DE RIESGOS'!$AR127="Leve"),CONCATENATE("R",'MAPA DE RIESGOS'!$H127,"C",'MAPA DE RIESGOS'!$AF127),"")</f>
        <v/>
      </c>
      <c r="Z108" s="376" t="str">
        <f>IF(AND('MAPA DE RIESGOS'!$AP128="Baja",'MAPA DE RIESGOS'!$AR128="Leve"),CONCATENATE("R",'MAPA DE RIESGOS'!$H128,"C",'MAPA DE RIESGOS'!$AF128),"")</f>
        <v/>
      </c>
      <c r="AA108" s="377" t="str">
        <f>IF(AND('MAPA DE RIESGOS'!$AP129="Baja",'MAPA DE RIESGOS'!$AR129="Leve"),CONCATENATE("R",'MAPA DE RIESGOS'!$H129,"C",'MAPA DE RIESGOS'!$AF129),"")</f>
        <v/>
      </c>
      <c r="AB108" s="369" t="str">
        <f>IF(AND('MAPA DE RIESGOS'!$AP112="Baja",'MAPA DE RIESGOS'!$AR112="Menor"),CONCATENATE("R",'MAPA DE RIESGOS'!$H112,"C",'MAPA DE RIESGOS'!$AF112),"")</f>
        <v/>
      </c>
      <c r="AC108" s="370" t="str">
        <f>IF(AND('MAPA DE RIESGOS'!$AP113="Baja",'MAPA DE RIESGOS'!$AR113="Menor"),CONCATENATE("R",'MAPA DE RIESGOS'!$H113,"C",'MAPA DE RIESGOS'!$AF113),"")</f>
        <v/>
      </c>
      <c r="AD108" s="370" t="str">
        <f>IF(AND('MAPA DE RIESGOS'!$AP114="Baja",'MAPA DE RIESGOS'!$AR114="Menor"),CONCATENATE("R",'MAPA DE RIESGOS'!$H114,"C",'MAPA DE RIESGOS'!$AF114),"")</f>
        <v/>
      </c>
      <c r="AE108" s="370" t="str">
        <f>IF(AND('MAPA DE RIESGOS'!$AP115="Baja",'MAPA DE RIESGOS'!$AR115="Menor"),CONCATENATE("R",'MAPA DE RIESGOS'!$H115,"C",'MAPA DE RIESGOS'!$AF115),"")</f>
        <v/>
      </c>
      <c r="AF108" s="370" t="str">
        <f>IF(AND('MAPA DE RIESGOS'!$AP116="Baja",'MAPA DE RIESGOS'!$AR116="Menor"),CONCATENATE("R",'MAPA DE RIESGOS'!$H116,"C",'MAPA DE RIESGOS'!$AF116),"")</f>
        <v/>
      </c>
      <c r="AG108" s="370" t="str">
        <f>IF(AND('MAPA DE RIESGOS'!$AP117="Baja",'MAPA DE RIESGOS'!$AR117="Menor"),CONCATENATE("R",'MAPA DE RIESGOS'!$H117,"C",'MAPA DE RIESGOS'!$AF117),"")</f>
        <v/>
      </c>
      <c r="AH108" s="370" t="str">
        <f>IF(AND('MAPA DE RIESGOS'!$AP118="Baja",'MAPA DE RIESGOS'!$AR118="Menor"),CONCATENATE("R",'MAPA DE RIESGOS'!$H118,"C",'MAPA DE RIESGOS'!$AF118),"")</f>
        <v/>
      </c>
      <c r="AI108" s="370" t="str">
        <f>IF(AND('MAPA DE RIESGOS'!$AP119="Baja",'MAPA DE RIESGOS'!$AR119="Menor"),CONCATENATE("R",'MAPA DE RIESGOS'!$H119,"C",'MAPA DE RIESGOS'!$AF119),"")</f>
        <v/>
      </c>
      <c r="AJ108" s="370" t="str">
        <f>IF(AND('MAPA DE RIESGOS'!$AP120="Baja",'MAPA DE RIESGOS'!$AR120="Menor"),CONCATENATE("R",'MAPA DE RIESGOS'!$H120,"C",'MAPA DE RIESGOS'!$AF120),"")</f>
        <v/>
      </c>
      <c r="AK108" s="370" t="str">
        <f>IF(AND('MAPA DE RIESGOS'!$AP121="Baja",'MAPA DE RIESGOS'!$AR121="Menor"),CONCATENATE("R",'MAPA DE RIESGOS'!$H121,"C",'MAPA DE RIESGOS'!$AF121),"")</f>
        <v/>
      </c>
      <c r="AL108" s="370" t="str">
        <f>IF(AND('MAPA DE RIESGOS'!$AP122="Baja",'MAPA DE RIESGOS'!$AR122="Menor"),CONCATENATE("R",'MAPA DE RIESGOS'!$H122,"C",'MAPA DE RIESGOS'!$AF122),"")</f>
        <v/>
      </c>
      <c r="AM108" s="370" t="str">
        <f>IF(AND('MAPA DE RIESGOS'!$AP123="Baja",'MAPA DE RIESGOS'!$AR123="Menor"),CONCATENATE("R",'MAPA DE RIESGOS'!$H123,"C",'MAPA DE RIESGOS'!$AF123),"")</f>
        <v/>
      </c>
      <c r="AN108" s="370" t="str">
        <f>IF(AND('MAPA DE RIESGOS'!$AP124="Baja",'MAPA DE RIESGOS'!$AR124="Menor"),CONCATENATE("R",'MAPA DE RIESGOS'!$H124,"C",'MAPA DE RIESGOS'!$AF124),"")</f>
        <v/>
      </c>
      <c r="AO108" s="370" t="str">
        <f>IF(AND('MAPA DE RIESGOS'!$AP125="Baja",'MAPA DE RIESGOS'!$AR125="Menor"),CONCATENATE("R",'MAPA DE RIESGOS'!$H125,"C",'MAPA DE RIESGOS'!$AF125),"")</f>
        <v/>
      </c>
      <c r="AP108" s="370" t="str">
        <f>IF(AND('MAPA DE RIESGOS'!$AP126="Baja",'MAPA DE RIESGOS'!$AR126="Menor"),CONCATENATE("R",'MAPA DE RIESGOS'!$H126,"C",'MAPA DE RIESGOS'!$AF126),"")</f>
        <v/>
      </c>
      <c r="AQ108" s="370" t="str">
        <f>IF(AND('MAPA DE RIESGOS'!$AP127="Baja",'MAPA DE RIESGOS'!$AR127="Menor"),CONCATENATE("R",'MAPA DE RIESGOS'!$H127,"C",'MAPA DE RIESGOS'!$AF127),"")</f>
        <v/>
      </c>
      <c r="AR108" s="370" t="str">
        <f>IF(AND('MAPA DE RIESGOS'!$AP128="Baja",'MAPA DE RIESGOS'!$AR128="Menor"),CONCATENATE("R",'MAPA DE RIESGOS'!$H128,"C",'MAPA DE RIESGOS'!$AF128),"")</f>
        <v/>
      </c>
      <c r="AS108" s="370" t="str">
        <f>IF(AND('MAPA DE RIESGOS'!$AP129="Baja",'MAPA DE RIESGOS'!$AR129="Menor"),CONCATENATE("R",'MAPA DE RIESGOS'!$H129,"C",'MAPA DE RIESGOS'!$AF129),"")</f>
        <v/>
      </c>
      <c r="AT108" s="366" t="str">
        <f>IF(AND('MAPA DE RIESGOS'!$AP112="Baja",'MAPA DE RIESGOS'!$AR112="Moderado"),CONCATENATE("R",'MAPA DE RIESGOS'!$H112,"C",'MAPA DE RIESGOS'!$AF112),"")</f>
        <v/>
      </c>
      <c r="AU108" s="367" t="str">
        <f>IF(AND('MAPA DE RIESGOS'!$AP113="Baja",'MAPA DE RIESGOS'!$AR113="Moderado"),CONCATENATE("R",'MAPA DE RIESGOS'!$H113,"C",'MAPA DE RIESGOS'!$AF113),"")</f>
        <v/>
      </c>
      <c r="AV108" s="367" t="str">
        <f>IF(AND('MAPA DE RIESGOS'!$AP114="Baja",'MAPA DE RIESGOS'!$AR114="Moderado"),CONCATENATE("R",'MAPA DE RIESGOS'!$H114,"C",'MAPA DE RIESGOS'!$AF114),"")</f>
        <v/>
      </c>
      <c r="AW108" s="367" t="str">
        <f>IF(AND('MAPA DE RIESGOS'!$AP115="Baja",'MAPA DE RIESGOS'!$AR115="Moderado"),CONCATENATE("R",'MAPA DE RIESGOS'!$H115,"C",'MAPA DE RIESGOS'!$AF115),"")</f>
        <v/>
      </c>
      <c r="AX108" s="367" t="str">
        <f>IF(AND('MAPA DE RIESGOS'!$AP116="Baja",'MAPA DE RIESGOS'!$AR116="Moderado"),CONCATENATE("R",'MAPA DE RIESGOS'!$H116,"C",'MAPA DE RIESGOS'!$AF116),"")</f>
        <v/>
      </c>
      <c r="AY108" s="367" t="str">
        <f>IF(AND('MAPA DE RIESGOS'!$AP117="Baja",'MAPA DE RIESGOS'!$AR117="Moderado"),CONCATENATE("R",'MAPA DE RIESGOS'!$H117,"C",'MAPA DE RIESGOS'!$AF117),"")</f>
        <v/>
      </c>
      <c r="AZ108" s="367" t="str">
        <f>IF(AND('MAPA DE RIESGOS'!$AP118="Baja",'MAPA DE RIESGOS'!$AR118="Moderado"),CONCATENATE("R",'MAPA DE RIESGOS'!$H118,"C",'MAPA DE RIESGOS'!$AF118),"")</f>
        <v/>
      </c>
      <c r="BA108" s="367" t="str">
        <f>IF(AND('MAPA DE RIESGOS'!$AP119="Baja",'MAPA DE RIESGOS'!$AR119="Moderado"),CONCATENATE("R",'MAPA DE RIESGOS'!$H119,"C",'MAPA DE RIESGOS'!$AF119),"")</f>
        <v/>
      </c>
      <c r="BB108" s="367" t="str">
        <f>IF(AND('MAPA DE RIESGOS'!$AP120="Baja",'MAPA DE RIESGOS'!$AR120="Moderado"),CONCATENATE("R",'MAPA DE RIESGOS'!$H120,"C",'MAPA DE RIESGOS'!$AF120),"")</f>
        <v/>
      </c>
      <c r="BC108" s="367" t="str">
        <f>IF(AND('MAPA DE RIESGOS'!$AP121="Baja",'MAPA DE RIESGOS'!$AR121="Moderado"),CONCATENATE("R",'MAPA DE RIESGOS'!$H121,"C",'MAPA DE RIESGOS'!$AF121),"")</f>
        <v/>
      </c>
      <c r="BD108" s="367" t="str">
        <f>IF(AND('MAPA DE RIESGOS'!$AP122="Baja",'MAPA DE RIESGOS'!$AR122="Moderado"),CONCATENATE("R",'MAPA DE RIESGOS'!$H122,"C",'MAPA DE RIESGOS'!$AF122),"")</f>
        <v/>
      </c>
      <c r="BE108" s="367" t="str">
        <f>IF(AND('MAPA DE RIESGOS'!$AP123="Baja",'MAPA DE RIESGOS'!$AR123="Moderado"),CONCATENATE("R",'MAPA DE RIESGOS'!$H123,"C",'MAPA DE RIESGOS'!$AF123),"")</f>
        <v/>
      </c>
      <c r="BF108" s="367" t="str">
        <f>IF(AND('MAPA DE RIESGOS'!$AP124="Baja",'MAPA DE RIESGOS'!$AR124="Moderado"),CONCATENATE("R",'MAPA DE RIESGOS'!$H124,"C",'MAPA DE RIESGOS'!$AF124),"")</f>
        <v/>
      </c>
      <c r="BG108" s="367" t="str">
        <f>IF(AND('MAPA DE RIESGOS'!$AP125="Baja",'MAPA DE RIESGOS'!$AR125="Moderado"),CONCATENATE("R",'MAPA DE RIESGOS'!$H125,"C",'MAPA DE RIESGOS'!$AF125),"")</f>
        <v/>
      </c>
      <c r="BH108" s="367" t="str">
        <f>IF(AND('MAPA DE RIESGOS'!$AP126="Baja",'MAPA DE RIESGOS'!$AR126="Moderado"),CONCATENATE("R",'MAPA DE RIESGOS'!$H126,"C",'MAPA DE RIESGOS'!$AF126),"")</f>
        <v/>
      </c>
      <c r="BI108" s="367" t="str">
        <f>IF(AND('MAPA DE RIESGOS'!$AP127="Baja",'MAPA DE RIESGOS'!$AR127="Moderado"),CONCATENATE("R",'MAPA DE RIESGOS'!$H127,"C",'MAPA DE RIESGOS'!$AF127),"")</f>
        <v/>
      </c>
      <c r="BJ108" s="367" t="str">
        <f>IF(AND('MAPA DE RIESGOS'!$AP128="Baja",'MAPA DE RIESGOS'!$AR128="Moderado"),CONCATENATE("R",'MAPA DE RIESGOS'!$H128,"C",'MAPA DE RIESGOS'!$AF128),"")</f>
        <v/>
      </c>
      <c r="BK108" s="368" t="str">
        <f>IF(AND('MAPA DE RIESGOS'!$AP129="Baja",'MAPA DE RIESGOS'!$AR129="Moderado"),CONCATENATE("R",'MAPA DE RIESGOS'!$H129,"C",'MAPA DE RIESGOS'!$AF129),"")</f>
        <v/>
      </c>
      <c r="BL108" s="352" t="str">
        <f>IF(AND('MAPA DE RIESGOS'!$AP112="Baja",'MAPA DE RIESGOS'!$AR112="Mayor"),CONCATENATE("R",'MAPA DE RIESGOS'!$H112,"C",'MAPA DE RIESGOS'!$AF112),"")</f>
        <v/>
      </c>
      <c r="BM108" s="352" t="str">
        <f>IF(AND('MAPA DE RIESGOS'!$AP113="Baja",'MAPA DE RIESGOS'!$AR113="Mayor"),CONCATENATE("R",'MAPA DE RIESGOS'!$H113,"C",'MAPA DE RIESGOS'!$AF113),"")</f>
        <v/>
      </c>
      <c r="BN108" s="352" t="str">
        <f>IF(AND('MAPA DE RIESGOS'!$AP114="Baja",'MAPA DE RIESGOS'!$AR114="Mayor"),CONCATENATE("R",'MAPA DE RIESGOS'!$H114,"C",'MAPA DE RIESGOS'!$AF114),"")</f>
        <v/>
      </c>
      <c r="BO108" s="352" t="str">
        <f>IF(AND('MAPA DE RIESGOS'!$AP115="Baja",'MAPA DE RIESGOS'!$AR115="Mayor"),CONCATENATE("R",'MAPA DE RIESGOS'!$H115,"C",'MAPA DE RIESGOS'!$AF115),"")</f>
        <v/>
      </c>
      <c r="BP108" s="352" t="str">
        <f>IF(AND('MAPA DE RIESGOS'!$AP116="Baja",'MAPA DE RIESGOS'!$AR116="Mayor"),CONCATENATE("R",'MAPA DE RIESGOS'!$H116,"C",'MAPA DE RIESGOS'!$AF116),"")</f>
        <v/>
      </c>
      <c r="BQ108" s="352" t="str">
        <f>IF(AND('MAPA DE RIESGOS'!$AP117="Baja",'MAPA DE RIESGOS'!$AR117="Mayor"),CONCATENATE("R",'MAPA DE RIESGOS'!$H117,"C",'MAPA DE RIESGOS'!$AF117),"")</f>
        <v/>
      </c>
      <c r="BR108" s="352" t="str">
        <f>IF(AND('MAPA DE RIESGOS'!$AP118="Baja",'MAPA DE RIESGOS'!$AR118="Mayor"),CONCATENATE("R",'MAPA DE RIESGOS'!$H118,"C",'MAPA DE RIESGOS'!$AF118),"")</f>
        <v/>
      </c>
      <c r="BS108" s="352" t="str">
        <f>IF(AND('MAPA DE RIESGOS'!$AP119="Baja",'MAPA DE RIESGOS'!$AR119="Mayor"),CONCATENATE("R",'MAPA DE RIESGOS'!$H119,"C",'MAPA DE RIESGOS'!$AF119),"")</f>
        <v/>
      </c>
      <c r="BT108" s="352" t="str">
        <f>IF(AND('MAPA DE RIESGOS'!$AP120="Baja",'MAPA DE RIESGOS'!$AR120="Mayor"),CONCATENATE("R",'MAPA DE RIESGOS'!$H120,"C",'MAPA DE RIESGOS'!$AF120),"")</f>
        <v/>
      </c>
      <c r="BU108" s="352" t="str">
        <f>IF(AND('MAPA DE RIESGOS'!$AP121="Baja",'MAPA DE RIESGOS'!$AR121="Mayor"),CONCATENATE("R",'MAPA DE RIESGOS'!$H121,"C",'MAPA DE RIESGOS'!$AF121),"")</f>
        <v/>
      </c>
      <c r="BV108" s="352" t="str">
        <f>IF(AND('MAPA DE RIESGOS'!$AP122="Baja",'MAPA DE RIESGOS'!$AR122="Mayor"),CONCATENATE("R",'MAPA DE RIESGOS'!$H122,"C",'MAPA DE RIESGOS'!$AF122),"")</f>
        <v/>
      </c>
      <c r="BW108" s="352" t="str">
        <f>IF(AND('MAPA DE RIESGOS'!$AP123="Baja",'MAPA DE RIESGOS'!$AR123="Mayor"),CONCATENATE("R",'MAPA DE RIESGOS'!$H123,"C",'MAPA DE RIESGOS'!$AF123),"")</f>
        <v/>
      </c>
      <c r="BX108" s="352" t="str">
        <f>IF(AND('MAPA DE RIESGOS'!$AP124="Baja",'MAPA DE RIESGOS'!$AR124="Mayor"),CONCATENATE("R",'MAPA DE RIESGOS'!$H124,"C",'MAPA DE RIESGOS'!$AF124),"")</f>
        <v/>
      </c>
      <c r="BY108" s="352" t="str">
        <f>IF(AND('MAPA DE RIESGOS'!$AP125="Baja",'MAPA DE RIESGOS'!$AR125="Mayor"),CONCATENATE("R",'MAPA DE RIESGOS'!$H125,"C",'MAPA DE RIESGOS'!$AF125),"")</f>
        <v/>
      </c>
      <c r="BZ108" s="352" t="str">
        <f>IF(AND('MAPA DE RIESGOS'!$AP126="Baja",'MAPA DE RIESGOS'!$AR126="Mayor"),CONCATENATE("R",'MAPA DE RIESGOS'!$H126,"C",'MAPA DE RIESGOS'!$AF126),"")</f>
        <v/>
      </c>
      <c r="CA108" s="352" t="str">
        <f>IF(AND('MAPA DE RIESGOS'!$AP127="Baja",'MAPA DE RIESGOS'!$AR127="Mayor"),CONCATENATE("R",'MAPA DE RIESGOS'!$H127,"C",'MAPA DE RIESGOS'!$AF127),"")</f>
        <v/>
      </c>
      <c r="CB108" s="352" t="str">
        <f>IF(AND('MAPA DE RIESGOS'!$AP128="Baja",'MAPA DE RIESGOS'!$AR128="Mayor"),CONCATENATE("R",'MAPA DE RIESGOS'!$H128,"C",'MAPA DE RIESGOS'!$AF128),"")</f>
        <v/>
      </c>
      <c r="CC108" s="353" t="str">
        <f>IF(AND('MAPA DE RIESGOS'!$AP129="Baja",'MAPA DE RIESGOS'!$AR129="Mayor"),CONCATENATE("R",'MAPA DE RIESGOS'!$H129,"C",'MAPA DE RIESGOS'!$AF129),"")</f>
        <v/>
      </c>
      <c r="CD108" s="354" t="str">
        <f>IF(AND('MAPA DE RIESGOS'!$AP112="Baja",'MAPA DE RIESGOS'!$AR112="Catastrófico"),CONCATENATE("R",'MAPA DE RIESGOS'!$H112,"C",'MAPA DE RIESGOS'!$AF112),"")</f>
        <v/>
      </c>
      <c r="CE108" s="354" t="str">
        <f>IF(AND('MAPA DE RIESGOS'!$AP113="Baja",'MAPA DE RIESGOS'!$AR113="Catastrófico"),CONCATENATE("R",'MAPA DE RIESGOS'!$H113,"C",'MAPA DE RIESGOS'!$AF113),"")</f>
        <v/>
      </c>
      <c r="CF108" s="354" t="str">
        <f>IF(AND('MAPA DE RIESGOS'!$AP114="Baja",'MAPA DE RIESGOS'!$AR114="Catastrófico"),CONCATENATE("R",'MAPA DE RIESGOS'!$H114,"C",'MAPA DE RIESGOS'!$AF114),"")</f>
        <v/>
      </c>
      <c r="CG108" s="354" t="str">
        <f>IF(AND('MAPA DE RIESGOS'!$AP115="Baja",'MAPA DE RIESGOS'!$AR115="Catastrófico"),CONCATENATE("R",'MAPA DE RIESGOS'!$H115,"C",'MAPA DE RIESGOS'!$AF115),"")</f>
        <v/>
      </c>
      <c r="CH108" s="354" t="str">
        <f>IF(AND('MAPA DE RIESGOS'!$AP116="Baja",'MAPA DE RIESGOS'!$AR116="Catastrófico"),CONCATENATE("R",'MAPA DE RIESGOS'!$H116,"C",'MAPA DE RIESGOS'!$AF116),"")</f>
        <v/>
      </c>
      <c r="CI108" s="354" t="str">
        <f>IF(AND('MAPA DE RIESGOS'!$AP117="Baja",'MAPA DE RIESGOS'!$AR117="Catastrófico"),CONCATENATE("R",'MAPA DE RIESGOS'!$H117,"C",'MAPA DE RIESGOS'!$AF117),"")</f>
        <v/>
      </c>
      <c r="CJ108" s="354" t="str">
        <f>IF(AND('MAPA DE RIESGOS'!$AP118="Baja",'MAPA DE RIESGOS'!$AR118="Catastrófico"),CONCATENATE("R",'MAPA DE RIESGOS'!$H118,"C",'MAPA DE RIESGOS'!$AF118),"")</f>
        <v/>
      </c>
      <c r="CK108" s="354" t="str">
        <f>IF(AND('MAPA DE RIESGOS'!$AP119="Baja",'MAPA DE RIESGOS'!$AR119="Catastrófico"),CONCATENATE("R",'MAPA DE RIESGOS'!$H119,"C",'MAPA DE RIESGOS'!$AF119),"")</f>
        <v/>
      </c>
      <c r="CL108" s="354" t="str">
        <f>IF(AND('MAPA DE RIESGOS'!$AP120="Baja",'MAPA DE RIESGOS'!$AR120="Catastrófico"),CONCATENATE("R",'MAPA DE RIESGOS'!$H120,"C",'MAPA DE RIESGOS'!$AF120),"")</f>
        <v/>
      </c>
      <c r="CM108" s="354" t="str">
        <f>IF(AND('MAPA DE RIESGOS'!$AP121="Baja",'MAPA DE RIESGOS'!$AR121="Catastrófico"),CONCATENATE("R",'MAPA DE RIESGOS'!$H121,"C",'MAPA DE RIESGOS'!$AF121),"")</f>
        <v/>
      </c>
      <c r="CN108" s="354" t="str">
        <f>IF(AND('MAPA DE RIESGOS'!$AP122="Baja",'MAPA DE RIESGOS'!$AR122="Catastrófico"),CONCATENATE("R",'MAPA DE RIESGOS'!$H122,"C",'MAPA DE RIESGOS'!$AF122),"")</f>
        <v/>
      </c>
      <c r="CO108" s="354" t="str">
        <f>IF(AND('MAPA DE RIESGOS'!$AP123="Baja",'MAPA DE RIESGOS'!$AR123="Catastrófico"),CONCATENATE("R",'MAPA DE RIESGOS'!$H123,"C",'MAPA DE RIESGOS'!$AF123),"")</f>
        <v/>
      </c>
      <c r="CP108" s="354" t="str">
        <f>IF(AND('MAPA DE RIESGOS'!$AP124="Baja",'MAPA DE RIESGOS'!$AR124="Catastrófico"),CONCATENATE("R",'MAPA DE RIESGOS'!$H124,"C",'MAPA DE RIESGOS'!$AF124),"")</f>
        <v/>
      </c>
      <c r="CQ108" s="354" t="str">
        <f>IF(AND('MAPA DE RIESGOS'!$AP125="Baja",'MAPA DE RIESGOS'!$AR125="Catastrófico"),CONCATENATE("R",'MAPA DE RIESGOS'!$H125,"C",'MAPA DE RIESGOS'!$AF125),"")</f>
        <v/>
      </c>
      <c r="CR108" s="354" t="str">
        <f>IF(AND('MAPA DE RIESGOS'!$AP126="Baja",'MAPA DE RIESGOS'!$AR126="Catastrófico"),CONCATENATE("R",'MAPA DE RIESGOS'!$H126,"C",'MAPA DE RIESGOS'!$AF126),"")</f>
        <v/>
      </c>
      <c r="CS108" s="354" t="str">
        <f>IF(AND('MAPA DE RIESGOS'!$AP127="Baja",'MAPA DE RIESGOS'!$AR127="Catastrófico"),CONCATENATE("R",'MAPA DE RIESGOS'!$H127,"C",'MAPA DE RIESGOS'!$AF127),"")</f>
        <v/>
      </c>
      <c r="CT108" s="354" t="str">
        <f>IF(AND('MAPA DE RIESGOS'!$AP128="Baja",'MAPA DE RIESGOS'!$AR128="Catastrófico"),CONCATENATE("R",'MAPA DE RIESGOS'!$H128,"C",'MAPA DE RIESGOS'!$AF128),"")</f>
        <v/>
      </c>
      <c r="CU108" s="355" t="str">
        <f>IF(AND('MAPA DE RIESGOS'!$AP129="Baja",'MAPA DE RIESGOS'!$AR129="Catastrófico"),CONCATENATE("R",'MAPA DE RIESGOS'!$H129,"C",'MAPA DE RIESGOS'!$AF129),"")</f>
        <v/>
      </c>
      <c r="CV108" s="67"/>
      <c r="CW108" s="736" t="s">
        <v>284</v>
      </c>
      <c r="CX108" s="736"/>
      <c r="CY108" s="736"/>
      <c r="CZ108" s="736"/>
      <c r="DA108" s="736"/>
      <c r="DB108" s="736"/>
    </row>
    <row r="109" spans="2:106" ht="32.5" customHeight="1">
      <c r="B109" s="770"/>
      <c r="C109" s="770"/>
      <c r="D109" s="771"/>
      <c r="E109" s="741"/>
      <c r="F109" s="742"/>
      <c r="G109" s="742"/>
      <c r="H109" s="742"/>
      <c r="I109" s="743"/>
      <c r="J109" s="378" t="str">
        <f>IF(AND('MAPA DE RIESGOS'!$AP136="Baja",'MAPA DE RIESGOS'!$AR136="Leve"),CONCATENATE("R",'MAPA DE RIESGOS'!$H136,"C",'MAPA DE RIESGOS'!$AF136),"")</f>
        <v/>
      </c>
      <c r="K109" s="379" t="str">
        <f>IF(AND('MAPA DE RIESGOS'!$AP137="Baja",'MAPA DE RIESGOS'!$AR137="Leve"),CONCATENATE("R",'MAPA DE RIESGOS'!$H137,"C",'MAPA DE RIESGOS'!$AF137),"")</f>
        <v/>
      </c>
      <c r="L109" s="379" t="str">
        <f>IF(AND('MAPA DE RIESGOS'!$AP138="Baja",'MAPA DE RIESGOS'!$AR138="Leve"),CONCATENATE("R",'MAPA DE RIESGOS'!$H138,"C",'MAPA DE RIESGOS'!$AF138),"")</f>
        <v/>
      </c>
      <c r="M109" s="379" t="str">
        <f>IF(AND('MAPA DE RIESGOS'!$AP139="Baja",'MAPA DE RIESGOS'!$AR139="Leve"),CONCATENATE("R",'MAPA DE RIESGOS'!$H139,"C",'MAPA DE RIESGOS'!$AF139),"")</f>
        <v/>
      </c>
      <c r="N109" s="379" t="str">
        <f>IF(AND('MAPA DE RIESGOS'!$AP140="Baja",'MAPA DE RIESGOS'!$AR140="Leve"),CONCATENATE("R",'MAPA DE RIESGOS'!$H140,"C",'MAPA DE RIESGOS'!$AF140),"")</f>
        <v/>
      </c>
      <c r="O109" s="379" t="str">
        <f>IF(AND('MAPA DE RIESGOS'!$AP141="Baja",'MAPA DE RIESGOS'!$AR141="Leve"),CONCATENATE("R",'MAPA DE RIESGOS'!$H141,"C",'MAPA DE RIESGOS'!$AF141),"")</f>
        <v/>
      </c>
      <c r="P109" s="379" t="str">
        <f>IF(AND('MAPA DE RIESGOS'!$AP142="Baja",'MAPA DE RIESGOS'!$AR142="Leve"),CONCATENATE("R",'MAPA DE RIESGOS'!$H142,"C",'MAPA DE RIESGOS'!$AF142),"")</f>
        <v/>
      </c>
      <c r="Q109" s="379" t="str">
        <f>IF(AND('MAPA DE RIESGOS'!$AP143="Baja",'MAPA DE RIESGOS'!$AR143="Leve"),CONCATENATE("R",'MAPA DE RIESGOS'!$H143,"C",'MAPA DE RIESGOS'!$AF143),"")</f>
        <v/>
      </c>
      <c r="R109" s="379" t="str">
        <f>IF(AND('MAPA DE RIESGOS'!$AP144="Baja",'MAPA DE RIESGOS'!$AR144="Leve"),CONCATENATE("R",'MAPA DE RIESGOS'!$H144,"C",'MAPA DE RIESGOS'!$AF144),"")</f>
        <v/>
      </c>
      <c r="S109" s="379" t="str">
        <f>IF(AND('MAPA DE RIESGOS'!$AP145="Baja",'MAPA DE RIESGOS'!$AR145="Leve"),CONCATENATE("R",'MAPA DE RIESGOS'!$H145,"C",'MAPA DE RIESGOS'!$AF145),"")</f>
        <v/>
      </c>
      <c r="T109" s="379" t="str">
        <f>IF(AND('MAPA DE RIESGOS'!$AP146="Baja",'MAPA DE RIESGOS'!$AR146="Leve"),CONCATENATE("R",'MAPA DE RIESGOS'!$H146,"C",'MAPA DE RIESGOS'!$AF146),"")</f>
        <v/>
      </c>
      <c r="U109" s="379" t="str">
        <f>IF(AND('MAPA DE RIESGOS'!$AP147="Baja",'MAPA DE RIESGOS'!$AR147="Leve"),CONCATENATE("R",'MAPA DE RIESGOS'!$H147,"C",'MAPA DE RIESGOS'!$AF147),"")</f>
        <v/>
      </c>
      <c r="V109" s="379" t="str">
        <f>IF(AND('MAPA DE RIESGOS'!$AP148="Baja",'MAPA DE RIESGOS'!$AR148="Leve"),CONCATENATE("R",'MAPA DE RIESGOS'!$H148,"C",'MAPA DE RIESGOS'!$AF148),"")</f>
        <v>R23C1</v>
      </c>
      <c r="W109" s="379" t="str">
        <f>IF(AND('MAPA DE RIESGOS'!$AP149="Baja",'MAPA DE RIESGOS'!$AR149="Leve"),CONCATENATE("R",'MAPA DE RIESGOS'!$H149,"C",'MAPA DE RIESGOS'!$AF149),"")</f>
        <v/>
      </c>
      <c r="X109" s="379" t="str">
        <f>IF(AND('MAPA DE RIESGOS'!$AP150="Baja",'MAPA DE RIESGOS'!$AR150="Leve"),CONCATENATE("R",'MAPA DE RIESGOS'!$H150,"C",'MAPA DE RIESGOS'!$AF150),"")</f>
        <v/>
      </c>
      <c r="Y109" s="379" t="str">
        <f>IF(AND('MAPA DE RIESGOS'!$AP151="Baja",'MAPA DE RIESGOS'!$AR151="Leve"),CONCATENATE("R",'MAPA DE RIESGOS'!$H151,"C",'MAPA DE RIESGOS'!$AF151),"")</f>
        <v/>
      </c>
      <c r="Z109" s="379" t="str">
        <f>IF(AND('MAPA DE RIESGOS'!$AP152="Baja",'MAPA DE RIESGOS'!$AR152="Leve"),CONCATENATE("R",'MAPA DE RIESGOS'!$H152,"C",'MAPA DE RIESGOS'!$AF152),"")</f>
        <v/>
      </c>
      <c r="AA109" s="380" t="str">
        <f>IF(AND('MAPA DE RIESGOS'!$AP153="Baja",'MAPA DE RIESGOS'!$AR153="Leve"),CONCATENATE("R",'MAPA DE RIESGOS'!$H153,"C",'MAPA DE RIESGOS'!$AF153),"")</f>
        <v/>
      </c>
      <c r="AB109" s="369" t="str">
        <f>IF(AND('MAPA DE RIESGOS'!$AP136="Baja",'MAPA DE RIESGOS'!$AR136="Menor"),CONCATENATE("R",'MAPA DE RIESGOS'!$H136,"C",'MAPA DE RIESGOS'!$AF136),"")</f>
        <v/>
      </c>
      <c r="AC109" s="370" t="str">
        <f>IF(AND('MAPA DE RIESGOS'!$AP137="Baja",'MAPA DE RIESGOS'!$AR137="Menor"),CONCATENATE("R",'MAPA DE RIESGOS'!$H137,"C",'MAPA DE RIESGOS'!$AF137),"")</f>
        <v/>
      </c>
      <c r="AD109" s="370" t="str">
        <f>IF(AND('MAPA DE RIESGOS'!$AP138="Baja",'MAPA DE RIESGOS'!$AR138="Menor"),CONCATENATE("R",'MAPA DE RIESGOS'!$H138,"C",'MAPA DE RIESGOS'!$AF138),"")</f>
        <v/>
      </c>
      <c r="AE109" s="370" t="str">
        <f>IF(AND('MAPA DE RIESGOS'!$AP139="Baja",'MAPA DE RIESGOS'!$AR139="Menor"),CONCATENATE("R",'MAPA DE RIESGOS'!$H139,"C",'MAPA DE RIESGOS'!$AF139),"")</f>
        <v/>
      </c>
      <c r="AF109" s="370" t="str">
        <f>IF(AND('MAPA DE RIESGOS'!$AP140="Baja",'MAPA DE RIESGOS'!$AR140="Menor"),CONCATENATE("R",'MAPA DE RIESGOS'!$H140,"C",'MAPA DE RIESGOS'!$AF140),"")</f>
        <v/>
      </c>
      <c r="AG109" s="370" t="str">
        <f>IF(AND('MAPA DE RIESGOS'!$AP141="Baja",'MAPA DE RIESGOS'!$AR141="Menor"),CONCATENATE("R",'MAPA DE RIESGOS'!$H141,"C",'MAPA DE RIESGOS'!$AF141),"")</f>
        <v/>
      </c>
      <c r="AH109" s="370" t="str">
        <f>IF(AND('MAPA DE RIESGOS'!$AP142="Baja",'MAPA DE RIESGOS'!$AR142="Menor"),CONCATENATE("R",'MAPA DE RIESGOS'!$H142,"C",'MAPA DE RIESGOS'!$AF142),"")</f>
        <v/>
      </c>
      <c r="AI109" s="370" t="str">
        <f>IF(AND('MAPA DE RIESGOS'!$AP143="Baja",'MAPA DE RIESGOS'!$AR143="Menor"),CONCATENATE("R",'MAPA DE RIESGOS'!$H143,"C",'MAPA DE RIESGOS'!$AF143),"")</f>
        <v/>
      </c>
      <c r="AJ109" s="370" t="str">
        <f>IF(AND('MAPA DE RIESGOS'!$AP144="Baja",'MAPA DE RIESGOS'!$AR144="Menor"),CONCATENATE("R",'MAPA DE RIESGOS'!$H144,"C",'MAPA DE RIESGOS'!$AF144),"")</f>
        <v/>
      </c>
      <c r="AK109" s="370" t="str">
        <f>IF(AND('MAPA DE RIESGOS'!$AP145="Baja",'MAPA DE RIESGOS'!$AR145="Menor"),CONCATENATE("R",'MAPA DE RIESGOS'!$H145,"C",'MAPA DE RIESGOS'!$AF145),"")</f>
        <v/>
      </c>
      <c r="AL109" s="370" t="str">
        <f>IF(AND('MAPA DE RIESGOS'!$AP146="Baja",'MAPA DE RIESGOS'!$AR146="Menor"),CONCATENATE("R",'MAPA DE RIESGOS'!$H146,"C",'MAPA DE RIESGOS'!$AF146),"")</f>
        <v/>
      </c>
      <c r="AM109" s="370" t="str">
        <f>IF(AND('MAPA DE RIESGOS'!$AP147="Baja",'MAPA DE RIESGOS'!$AR147="Menor"),CONCATENATE("R",'MAPA DE RIESGOS'!$H147,"C",'MAPA DE RIESGOS'!$AF147),"")</f>
        <v/>
      </c>
      <c r="AN109" s="370" t="str">
        <f>IF(AND('MAPA DE RIESGOS'!$AP148="Baja",'MAPA DE RIESGOS'!$AR148="Menor"),CONCATENATE("R",'MAPA DE RIESGOS'!$H148,"C",'MAPA DE RIESGOS'!$AF148),"")</f>
        <v/>
      </c>
      <c r="AO109" s="370" t="str">
        <f>IF(AND('MAPA DE RIESGOS'!$AP149="Baja",'MAPA DE RIESGOS'!$AR149="Menor"),CONCATENATE("R",'MAPA DE RIESGOS'!$H149,"C",'MAPA DE RIESGOS'!$AF149),"")</f>
        <v/>
      </c>
      <c r="AP109" s="370" t="str">
        <f>IF(AND('MAPA DE RIESGOS'!$AP150="Baja",'MAPA DE RIESGOS'!$AR150="Menor"),CONCATENATE("R",'MAPA DE RIESGOS'!$H150,"C",'MAPA DE RIESGOS'!$AF150),"")</f>
        <v/>
      </c>
      <c r="AQ109" s="370" t="str">
        <f>IF(AND('MAPA DE RIESGOS'!$AP151="Baja",'MAPA DE RIESGOS'!$AR151="Menor"),CONCATENATE("R",'MAPA DE RIESGOS'!$H151,"C",'MAPA DE RIESGOS'!$AF151),"")</f>
        <v/>
      </c>
      <c r="AR109" s="370" t="str">
        <f>IF(AND('MAPA DE RIESGOS'!$AP152="Baja",'MAPA DE RIESGOS'!$AR152="Menor"),CONCATENATE("R",'MAPA DE RIESGOS'!$H152,"C",'MAPA DE RIESGOS'!$AF152),"")</f>
        <v/>
      </c>
      <c r="AS109" s="370" t="str">
        <f>IF(AND('MAPA DE RIESGOS'!$AP153="Baja",'MAPA DE RIESGOS'!$AR153="Menor"),CONCATENATE("R",'MAPA DE RIESGOS'!$H153,"C",'MAPA DE RIESGOS'!$AF153),"")</f>
        <v/>
      </c>
      <c r="AT109" s="369" t="str">
        <f>IF(AND('MAPA DE RIESGOS'!$AP136="Baja",'MAPA DE RIESGOS'!$AR136="Moderado"),CONCATENATE("R",'MAPA DE RIESGOS'!$H136,"C",'MAPA DE RIESGOS'!$AF136),"")</f>
        <v>R21C1</v>
      </c>
      <c r="AU109" s="370" t="str">
        <f>IF(AND('MAPA DE RIESGOS'!$AP137="Baja",'MAPA DE RIESGOS'!$AR137="Moderado"),CONCATENATE("R",'MAPA DE RIESGOS'!$H137,"C",'MAPA DE RIESGOS'!$AF137),"")</f>
        <v>R21C2</v>
      </c>
      <c r="AV109" s="370" t="str">
        <f>IF(AND('MAPA DE RIESGOS'!$AP138="Baja",'MAPA DE RIESGOS'!$AR138="Moderado"),CONCATENATE("R",'MAPA DE RIESGOS'!$H138,"C",'MAPA DE RIESGOS'!$AF138),"")</f>
        <v/>
      </c>
      <c r="AW109" s="370" t="str">
        <f>IF(AND('MAPA DE RIESGOS'!$AP139="Baja",'MAPA DE RIESGOS'!$AR139="Moderado"),CONCATENATE("R",'MAPA DE RIESGOS'!$H139,"C",'MAPA DE RIESGOS'!$AF139),"")</f>
        <v/>
      </c>
      <c r="AX109" s="370" t="str">
        <f>IF(AND('MAPA DE RIESGOS'!$AP140="Baja",'MAPA DE RIESGOS'!$AR140="Moderado"),CONCATENATE("R",'MAPA DE RIESGOS'!$H140,"C",'MAPA DE RIESGOS'!$AF140),"")</f>
        <v/>
      </c>
      <c r="AY109" s="370" t="str">
        <f>IF(AND('MAPA DE RIESGOS'!$AP141="Baja",'MAPA DE RIESGOS'!$AR141="Moderado"),CONCATENATE("R",'MAPA DE RIESGOS'!$H141,"C",'MAPA DE RIESGOS'!$AF141),"")</f>
        <v/>
      </c>
      <c r="AZ109" s="370" t="str">
        <f>IF(AND('MAPA DE RIESGOS'!$AP142="Baja",'MAPA DE RIESGOS'!$AR142="Moderado"),CONCATENATE("R",'MAPA DE RIESGOS'!$H142,"C",'MAPA DE RIESGOS'!$AF142),"")</f>
        <v/>
      </c>
      <c r="BA109" s="370" t="str">
        <f>IF(AND('MAPA DE RIESGOS'!$AP143="Baja",'MAPA DE RIESGOS'!$AR143="Moderado"),CONCATENATE("R",'MAPA DE RIESGOS'!$H143,"C",'MAPA DE RIESGOS'!$AF143),"")</f>
        <v/>
      </c>
      <c r="BB109" s="370" t="str">
        <f>IF(AND('MAPA DE RIESGOS'!$AP144="Baja",'MAPA DE RIESGOS'!$AR144="Moderado"),CONCATENATE("R",'MAPA DE RIESGOS'!$H144,"C",'MAPA DE RIESGOS'!$AF144),"")</f>
        <v/>
      </c>
      <c r="BC109" s="370" t="str">
        <f>IF(AND('MAPA DE RIESGOS'!$AP145="Baja",'MAPA DE RIESGOS'!$AR145="Moderado"),CONCATENATE("R",'MAPA DE RIESGOS'!$H145,"C",'MAPA DE RIESGOS'!$AF145),"")</f>
        <v/>
      </c>
      <c r="BD109" s="370" t="str">
        <f>IF(AND('MAPA DE RIESGOS'!$AP146="Baja",'MAPA DE RIESGOS'!$AR146="Moderado"),CONCATENATE("R",'MAPA DE RIESGOS'!$H146,"C",'MAPA DE RIESGOS'!$AF146),"")</f>
        <v/>
      </c>
      <c r="BE109" s="370" t="str">
        <f>IF(AND('MAPA DE RIESGOS'!$AP147="Baja",'MAPA DE RIESGOS'!$AR147="Moderado"),CONCATENATE("R",'MAPA DE RIESGOS'!$H147,"C",'MAPA DE RIESGOS'!$AF147),"")</f>
        <v/>
      </c>
      <c r="BF109" s="370" t="str">
        <f>IF(AND('MAPA DE RIESGOS'!$AP148="Baja",'MAPA DE RIESGOS'!$AR148="Moderado"),CONCATENATE("R",'MAPA DE RIESGOS'!$H148,"C",'MAPA DE RIESGOS'!$AF148),"")</f>
        <v/>
      </c>
      <c r="BG109" s="370" t="str">
        <f>IF(AND('MAPA DE RIESGOS'!$AP149="Baja",'MAPA DE RIESGOS'!$AR149="Moderado"),CONCATENATE("R",'MAPA DE RIESGOS'!$H149,"C",'MAPA DE RIESGOS'!$AF149),"")</f>
        <v/>
      </c>
      <c r="BH109" s="370" t="str">
        <f>IF(AND('MAPA DE RIESGOS'!$AP150="Baja",'MAPA DE RIESGOS'!$AR150="Moderado"),CONCATENATE("R",'MAPA DE RIESGOS'!$H150,"C",'MAPA DE RIESGOS'!$AF150),"")</f>
        <v/>
      </c>
      <c r="BI109" s="370" t="str">
        <f>IF(AND('MAPA DE RIESGOS'!$AP151="Baja",'MAPA DE RIESGOS'!$AR151="Moderado"),CONCATENATE("R",'MAPA DE RIESGOS'!$H151,"C",'MAPA DE RIESGOS'!$AF151),"")</f>
        <v/>
      </c>
      <c r="BJ109" s="370" t="str">
        <f>IF(AND('MAPA DE RIESGOS'!$AP152="Baja",'MAPA DE RIESGOS'!$AR152="Moderado"),CONCATENATE("R",'MAPA DE RIESGOS'!$H152,"C",'MAPA DE RIESGOS'!$AF152),"")</f>
        <v/>
      </c>
      <c r="BK109" s="371" t="str">
        <f>IF(AND('MAPA DE RIESGOS'!$AP153="Baja",'MAPA DE RIESGOS'!$AR153="Moderado"),CONCATENATE("R",'MAPA DE RIESGOS'!$H153,"C",'MAPA DE RIESGOS'!$AF153),"")</f>
        <v/>
      </c>
      <c r="BL109" s="357" t="str">
        <f>IF(AND('MAPA DE RIESGOS'!$AP136="Baja",'MAPA DE RIESGOS'!$AR136="Mayor"),CONCATENATE("R",'MAPA DE RIESGOS'!$H136,"C",'MAPA DE RIESGOS'!$AF136),"")</f>
        <v/>
      </c>
      <c r="BM109" s="357" t="str">
        <f>IF(AND('MAPA DE RIESGOS'!$AP137="Baja",'MAPA DE RIESGOS'!$AR137="Mayor"),CONCATENATE("R",'MAPA DE RIESGOS'!$H137,"C",'MAPA DE RIESGOS'!$AF137),"")</f>
        <v/>
      </c>
      <c r="BN109" s="357" t="str">
        <f>IF(AND('MAPA DE RIESGOS'!$AP138="Baja",'MAPA DE RIESGOS'!$AR138="Mayor"),CONCATENATE("R",'MAPA DE RIESGOS'!$H138,"C",'MAPA DE RIESGOS'!$AF138),"")</f>
        <v/>
      </c>
      <c r="BO109" s="357" t="str">
        <f>IF(AND('MAPA DE RIESGOS'!$AP139="Baja",'MAPA DE RIESGOS'!$AR139="Mayor"),CONCATENATE("R",'MAPA DE RIESGOS'!$H139,"C",'MAPA DE RIESGOS'!$AF139),"")</f>
        <v/>
      </c>
      <c r="BP109" s="357" t="str">
        <f>IF(AND('MAPA DE RIESGOS'!$AP140="Baja",'MAPA DE RIESGOS'!$AR140="Mayor"),CONCATENATE("R",'MAPA DE RIESGOS'!$H140,"C",'MAPA DE RIESGOS'!$AF140),"")</f>
        <v/>
      </c>
      <c r="BQ109" s="357" t="str">
        <f>IF(AND('MAPA DE RIESGOS'!$AP141="Baja",'MAPA DE RIESGOS'!$AR141="Mayor"),CONCATENATE("R",'MAPA DE RIESGOS'!$H141,"C",'MAPA DE RIESGOS'!$AF141),"")</f>
        <v/>
      </c>
      <c r="BR109" s="357" t="str">
        <f>IF(AND('MAPA DE RIESGOS'!$AP142="Baja",'MAPA DE RIESGOS'!$AR142="Mayor"),CONCATENATE("R",'MAPA DE RIESGOS'!$H142,"C",'MAPA DE RIESGOS'!$AF142),"")</f>
        <v/>
      </c>
      <c r="BS109" s="357" t="str">
        <f>IF(AND('MAPA DE RIESGOS'!$AP143="Baja",'MAPA DE RIESGOS'!$AR143="Mayor"),CONCATENATE("R",'MAPA DE RIESGOS'!$H143,"C",'MAPA DE RIESGOS'!$AF143),"")</f>
        <v/>
      </c>
      <c r="BT109" s="357" t="str">
        <f>IF(AND('MAPA DE RIESGOS'!$AP144="Baja",'MAPA DE RIESGOS'!$AR144="Mayor"),CONCATENATE("R",'MAPA DE RIESGOS'!$H144,"C",'MAPA DE RIESGOS'!$AF144),"")</f>
        <v/>
      </c>
      <c r="BU109" s="357" t="str">
        <f>IF(AND('MAPA DE RIESGOS'!$AP145="Baja",'MAPA DE RIESGOS'!$AR145="Mayor"),CONCATENATE("R",'MAPA DE RIESGOS'!$H145,"C",'MAPA DE RIESGOS'!$AF145),"")</f>
        <v/>
      </c>
      <c r="BV109" s="357" t="str">
        <f>IF(AND('MAPA DE RIESGOS'!$AP146="Baja",'MAPA DE RIESGOS'!$AR146="Mayor"),CONCATENATE("R",'MAPA DE RIESGOS'!$H146,"C",'MAPA DE RIESGOS'!$AF146),"")</f>
        <v/>
      </c>
      <c r="BW109" s="357" t="str">
        <f>IF(AND('MAPA DE RIESGOS'!$AP147="Baja",'MAPA DE RIESGOS'!$AR147="Mayor"),CONCATENATE("R",'MAPA DE RIESGOS'!$H147,"C",'MAPA DE RIESGOS'!$AF147),"")</f>
        <v/>
      </c>
      <c r="BX109" s="357" t="str">
        <f>IF(AND('MAPA DE RIESGOS'!$AP148="Baja",'MAPA DE RIESGOS'!$AR148="Mayor"),CONCATENATE("R",'MAPA DE RIESGOS'!$H148,"C",'MAPA DE RIESGOS'!$AF148),"")</f>
        <v/>
      </c>
      <c r="BY109" s="357" t="str">
        <f>IF(AND('MAPA DE RIESGOS'!$AP149="Baja",'MAPA DE RIESGOS'!$AR149="Mayor"),CONCATENATE("R",'MAPA DE RIESGOS'!$H149,"C",'MAPA DE RIESGOS'!$AF149),"")</f>
        <v/>
      </c>
      <c r="BZ109" s="357" t="str">
        <f>IF(AND('MAPA DE RIESGOS'!$AP150="Baja",'MAPA DE RIESGOS'!$AR150="Mayor"),CONCATENATE("R",'MAPA DE RIESGOS'!$H150,"C",'MAPA DE RIESGOS'!$AF150),"")</f>
        <v/>
      </c>
      <c r="CA109" s="357" t="str">
        <f>IF(AND('MAPA DE RIESGOS'!$AP151="Baja",'MAPA DE RIESGOS'!$AR151="Mayor"),CONCATENATE("R",'MAPA DE RIESGOS'!$H151,"C",'MAPA DE RIESGOS'!$AF151),"")</f>
        <v/>
      </c>
      <c r="CB109" s="357" t="str">
        <f>IF(AND('MAPA DE RIESGOS'!$AP152="Baja",'MAPA DE RIESGOS'!$AR152="Mayor"),CONCATENATE("R",'MAPA DE RIESGOS'!$H152,"C",'MAPA DE RIESGOS'!$AF152),"")</f>
        <v/>
      </c>
      <c r="CC109" s="358" t="str">
        <f>IF(AND('MAPA DE RIESGOS'!$AP153="Baja",'MAPA DE RIESGOS'!$AR153="Mayor"),CONCATENATE("R",'MAPA DE RIESGOS'!$H153,"C",'MAPA DE RIESGOS'!$AF153),"")</f>
        <v/>
      </c>
      <c r="CD109" s="359" t="str">
        <f>IF(AND('MAPA DE RIESGOS'!$AP136="Baja",'MAPA DE RIESGOS'!$AR136="Catastrófico"),CONCATENATE("R",'MAPA DE RIESGOS'!$H136,"C",'MAPA DE RIESGOS'!$AF136),"")</f>
        <v/>
      </c>
      <c r="CE109" s="359" t="str">
        <f>IF(AND('MAPA DE RIESGOS'!$AP137="Baja",'MAPA DE RIESGOS'!$AR137="Catastrófico"),CONCATENATE("R",'MAPA DE RIESGOS'!$H137,"C",'MAPA DE RIESGOS'!$AF137),"")</f>
        <v/>
      </c>
      <c r="CF109" s="359" t="str">
        <f>IF(AND('MAPA DE RIESGOS'!$AP138="Baja",'MAPA DE RIESGOS'!$AR138="Catastrófico"),CONCATENATE("R",'MAPA DE RIESGOS'!$H138,"C",'MAPA DE RIESGOS'!$AF138),"")</f>
        <v/>
      </c>
      <c r="CG109" s="359" t="str">
        <f>IF(AND('MAPA DE RIESGOS'!$AP139="Baja",'MAPA DE RIESGOS'!$AR139="Catastrófico"),CONCATENATE("R",'MAPA DE RIESGOS'!$H139,"C",'MAPA DE RIESGOS'!$AF139),"")</f>
        <v/>
      </c>
      <c r="CH109" s="359" t="str">
        <f>IF(AND('MAPA DE RIESGOS'!$AP140="Baja",'MAPA DE RIESGOS'!$AR140="Catastrófico"),CONCATENATE("R",'MAPA DE RIESGOS'!$H140,"C",'MAPA DE RIESGOS'!$AF140),"")</f>
        <v/>
      </c>
      <c r="CI109" s="359" t="str">
        <f>IF(AND('MAPA DE RIESGOS'!$AP141="Baja",'MAPA DE RIESGOS'!$AR141="Catastrófico"),CONCATENATE("R",'MAPA DE RIESGOS'!$H141,"C",'MAPA DE RIESGOS'!$AF141),"")</f>
        <v/>
      </c>
      <c r="CJ109" s="359" t="str">
        <f>IF(AND('MAPA DE RIESGOS'!$AP142="Baja",'MAPA DE RIESGOS'!$AR142="Catastrófico"),CONCATENATE("R",'MAPA DE RIESGOS'!$H142,"C",'MAPA DE RIESGOS'!$AF142),"")</f>
        <v/>
      </c>
      <c r="CK109" s="359" t="str">
        <f>IF(AND('MAPA DE RIESGOS'!$AP143="Baja",'MAPA DE RIESGOS'!$AR143="Catastrófico"),CONCATENATE("R",'MAPA DE RIESGOS'!$H143,"C",'MAPA DE RIESGOS'!$AF143),"")</f>
        <v/>
      </c>
      <c r="CL109" s="359" t="str">
        <f>IF(AND('MAPA DE RIESGOS'!$AP144="Baja",'MAPA DE RIESGOS'!$AR144="Catastrófico"),CONCATENATE("R",'MAPA DE RIESGOS'!$H144,"C",'MAPA DE RIESGOS'!$AF144),"")</f>
        <v/>
      </c>
      <c r="CM109" s="359" t="str">
        <f>IF(AND('MAPA DE RIESGOS'!$AP145="Baja",'MAPA DE RIESGOS'!$AR145="Catastrófico"),CONCATENATE("R",'MAPA DE RIESGOS'!$H145,"C",'MAPA DE RIESGOS'!$AF145),"")</f>
        <v/>
      </c>
      <c r="CN109" s="359" t="str">
        <f>IF(AND('MAPA DE RIESGOS'!$AP146="Baja",'MAPA DE RIESGOS'!$AR146="Catastrófico"),CONCATENATE("R",'MAPA DE RIESGOS'!$H146,"C",'MAPA DE RIESGOS'!$AF146),"")</f>
        <v/>
      </c>
      <c r="CO109" s="359" t="str">
        <f>IF(AND('MAPA DE RIESGOS'!$AP147="Baja",'MAPA DE RIESGOS'!$AR147="Catastrófico"),CONCATENATE("R",'MAPA DE RIESGOS'!$H147,"C",'MAPA DE RIESGOS'!$AF147),"")</f>
        <v/>
      </c>
      <c r="CP109" s="359" t="str">
        <f>IF(AND('MAPA DE RIESGOS'!$AP148="Baja",'MAPA DE RIESGOS'!$AR148="Catastrófico"),CONCATENATE("R",'MAPA DE RIESGOS'!$H148,"C",'MAPA DE RIESGOS'!$AF148),"")</f>
        <v/>
      </c>
      <c r="CQ109" s="359" t="str">
        <f>IF(AND('MAPA DE RIESGOS'!$AP149="Baja",'MAPA DE RIESGOS'!$AR149="Catastrófico"),CONCATENATE("R",'MAPA DE RIESGOS'!$H149,"C",'MAPA DE RIESGOS'!$AF149),"")</f>
        <v/>
      </c>
      <c r="CR109" s="359" t="str">
        <f>IF(AND('MAPA DE RIESGOS'!$AP150="Baja",'MAPA DE RIESGOS'!$AR150="Catastrófico"),CONCATENATE("R",'MAPA DE RIESGOS'!$H150,"C",'MAPA DE RIESGOS'!$AF150),"")</f>
        <v/>
      </c>
      <c r="CS109" s="359" t="str">
        <f>IF(AND('MAPA DE RIESGOS'!$AP151="Baja",'MAPA DE RIESGOS'!$AR151="Catastrófico"),CONCATENATE("R",'MAPA DE RIESGOS'!$H151,"C",'MAPA DE RIESGOS'!$AF151),"")</f>
        <v/>
      </c>
      <c r="CT109" s="359" t="str">
        <f>IF(AND('MAPA DE RIESGOS'!$AP152="Baja",'MAPA DE RIESGOS'!$AR152="Catastrófico"),CONCATENATE("R",'MAPA DE RIESGOS'!$H152,"C",'MAPA DE RIESGOS'!$AF152),"")</f>
        <v/>
      </c>
      <c r="CU109" s="360" t="str">
        <f>IF(AND('MAPA DE RIESGOS'!$AP153="Baja",'MAPA DE RIESGOS'!$AR153="Catastrófico"),CONCATENATE("R",'MAPA DE RIESGOS'!$H153,"C",'MAPA DE RIESGOS'!$AF153),"")</f>
        <v/>
      </c>
      <c r="CV109" s="67"/>
      <c r="CW109" s="737"/>
      <c r="CX109" s="737"/>
      <c r="CY109" s="737"/>
      <c r="CZ109" s="737"/>
      <c r="DA109" s="737"/>
      <c r="DB109" s="737"/>
    </row>
    <row r="110" spans="2:106" ht="32.5" customHeight="1">
      <c r="B110" s="770"/>
      <c r="C110" s="770"/>
      <c r="D110" s="771"/>
      <c r="E110" s="741"/>
      <c r="F110" s="742"/>
      <c r="G110" s="742"/>
      <c r="H110" s="742"/>
      <c r="I110" s="743"/>
      <c r="J110" s="378" t="str">
        <f>IF(AND('MAPA DE RIESGOS'!$AP154="Baja",'MAPA DE RIESGOS'!$AR154="Leve"),CONCATENATE("R",'MAPA DE RIESGOS'!$H154,"C",'MAPA DE RIESGOS'!$AF154),"")</f>
        <v/>
      </c>
      <c r="K110" s="379" t="str">
        <f>IF(AND('MAPA DE RIESGOS'!$AP155="Baja",'MAPA DE RIESGOS'!$AR155="Leve"),CONCATENATE("R",'MAPA DE RIESGOS'!$H155,"C",'MAPA DE RIESGOS'!$AF155),"")</f>
        <v/>
      </c>
      <c r="L110" s="379" t="str">
        <f>IF(AND('MAPA DE RIESGOS'!$AP156="Baja",'MAPA DE RIESGOS'!$AR156="Leve"),CONCATENATE("R",'MAPA DE RIESGOS'!$H156,"C",'MAPA DE RIESGOS'!$AF156),"")</f>
        <v/>
      </c>
      <c r="M110" s="379" t="str">
        <f>IF(AND('MAPA DE RIESGOS'!$AP157="Baja",'MAPA DE RIESGOS'!$AR157="Leve"),CONCATENATE("R",'MAPA DE RIESGOS'!$H157,"C",'MAPA DE RIESGOS'!$AF157),"")</f>
        <v/>
      </c>
      <c r="N110" s="379" t="str">
        <f>IF(AND('MAPA DE RIESGOS'!$AP158="Baja",'MAPA DE RIESGOS'!$AR158="Leve"),CONCATENATE("R",'MAPA DE RIESGOS'!$H158,"C",'MAPA DE RIESGOS'!$AF158),"")</f>
        <v/>
      </c>
      <c r="O110" s="379" t="str">
        <f>IF(AND('MAPA DE RIESGOS'!$AP159="Baja",'MAPA DE RIESGOS'!$AR159="Leve"),CONCATENATE("R",'MAPA DE RIESGOS'!$H159,"C",'MAPA DE RIESGOS'!$AF159),"")</f>
        <v/>
      </c>
      <c r="P110" s="379" t="str">
        <f>IF(AND('MAPA DE RIESGOS'!$AP160="Baja",'MAPA DE RIESGOS'!$AR160="Leve"),CONCATENATE("R",'MAPA DE RIESGOS'!$H160,"C",'MAPA DE RIESGOS'!$AF160),"")</f>
        <v/>
      </c>
      <c r="Q110" s="379" t="str">
        <f>IF(AND('MAPA DE RIESGOS'!$AP161="Baja",'MAPA DE RIESGOS'!$AR161="Leve"),CONCATENATE("R",'MAPA DE RIESGOS'!$H161,"C",'MAPA DE RIESGOS'!$AF161),"")</f>
        <v/>
      </c>
      <c r="R110" s="379" t="str">
        <f>IF(AND('MAPA DE RIESGOS'!$AP162="Baja",'MAPA DE RIESGOS'!$AR162="Leve"),CONCATENATE("R",'MAPA DE RIESGOS'!$H162,"C",'MAPA DE RIESGOS'!$AF162),"")</f>
        <v/>
      </c>
      <c r="S110" s="379" t="str">
        <f>IF(AND('MAPA DE RIESGOS'!$AP163="Baja",'MAPA DE RIESGOS'!$AR163="Leve"),CONCATENATE("R",'MAPA DE RIESGOS'!$H163,"C",'MAPA DE RIESGOS'!$AF163),"")</f>
        <v/>
      </c>
      <c r="T110" s="379" t="str">
        <f>IF(AND('MAPA DE RIESGOS'!$AP164="Baja",'MAPA DE RIESGOS'!$AR164="Leve"),CONCATENATE("R",'MAPA DE RIESGOS'!$H164,"C",'MAPA DE RIESGOS'!$AF164),"")</f>
        <v/>
      </c>
      <c r="U110" s="379" t="str">
        <f>IF(AND('MAPA DE RIESGOS'!$AP165="Baja",'MAPA DE RIESGOS'!$AR165="Leve"),CONCATENATE("R",'MAPA DE RIESGOS'!$H165,"C",'MAPA DE RIESGOS'!$AF165),"")</f>
        <v/>
      </c>
      <c r="V110" s="379" t="str">
        <f>IF(AND('MAPA DE RIESGOS'!$AP166="Baja",'MAPA DE RIESGOS'!$AR166="Leve"),CONCATENATE("R",'MAPA DE RIESGOS'!$H166,"C",'MAPA DE RIESGOS'!$AF166),"")</f>
        <v/>
      </c>
      <c r="W110" s="379" t="str">
        <f>IF(AND('MAPA DE RIESGOS'!$AP167="Baja",'MAPA DE RIESGOS'!$AR167="Leve"),CONCATENATE("R",'MAPA DE RIESGOS'!$H167,"C",'MAPA DE RIESGOS'!$AF167),"")</f>
        <v/>
      </c>
      <c r="X110" s="379" t="str">
        <f>IF(AND('MAPA DE RIESGOS'!$AP168="Baja",'MAPA DE RIESGOS'!$AR168="Leve"),CONCATENATE("R",'MAPA DE RIESGOS'!$H168,"C",'MAPA DE RIESGOS'!$AF168),"")</f>
        <v/>
      </c>
      <c r="Y110" s="379" t="str">
        <f>IF(AND('MAPA DE RIESGOS'!$AP169="Baja",'MAPA DE RIESGOS'!$AR169="Leve"),CONCATENATE("R",'MAPA DE RIESGOS'!$H169,"C",'MAPA DE RIESGOS'!$AF169),"")</f>
        <v/>
      </c>
      <c r="Z110" s="379" t="str">
        <f>IF(AND('MAPA DE RIESGOS'!$AP170="Baja",'MAPA DE RIESGOS'!$AR170="Leve"),CONCATENATE("R",'MAPA DE RIESGOS'!$H170,"C",'MAPA DE RIESGOS'!$AF170),"")</f>
        <v/>
      </c>
      <c r="AA110" s="380" t="str">
        <f>IF(AND('MAPA DE RIESGOS'!$AP171="Baja",'MAPA DE RIESGOS'!$AR171="Leve"),CONCATENATE("R",'MAPA DE RIESGOS'!$H171,"C",'MAPA DE RIESGOS'!$AF171),"")</f>
        <v/>
      </c>
      <c r="AB110" s="369" t="str">
        <f>IF(AND('MAPA DE RIESGOS'!$AP154="Baja",'MAPA DE RIESGOS'!$AR154="Menor"),CONCATENATE("R",'MAPA DE RIESGOS'!$H154,"C",'MAPA DE RIESGOS'!$AF154),"")</f>
        <v/>
      </c>
      <c r="AC110" s="370" t="str">
        <f>IF(AND('MAPA DE RIESGOS'!$AP155="Baja",'MAPA DE RIESGOS'!$AR155="Menor"),CONCATENATE("R",'MAPA DE RIESGOS'!$H155,"C",'MAPA DE RIESGOS'!$AF155),"")</f>
        <v/>
      </c>
      <c r="AD110" s="370" t="str">
        <f>IF(AND('MAPA DE RIESGOS'!$AP156="Baja",'MAPA DE RIESGOS'!$AR156="Menor"),CONCATENATE("R",'MAPA DE RIESGOS'!$H156,"C",'MAPA DE RIESGOS'!$AF156),"")</f>
        <v/>
      </c>
      <c r="AE110" s="370" t="str">
        <f>IF(AND('MAPA DE RIESGOS'!$AP157="Baja",'MAPA DE RIESGOS'!$AR157="Menor"),CONCATENATE("R",'MAPA DE RIESGOS'!$H157,"C",'MAPA DE RIESGOS'!$AF157),"")</f>
        <v/>
      </c>
      <c r="AF110" s="370" t="str">
        <f>IF(AND('MAPA DE RIESGOS'!$AP158="Baja",'MAPA DE RIESGOS'!$AR158="Menor"),CONCATENATE("R",'MAPA DE RIESGOS'!$H158,"C",'MAPA DE RIESGOS'!$AF158),"")</f>
        <v/>
      </c>
      <c r="AG110" s="370" t="str">
        <f>IF(AND('MAPA DE RIESGOS'!$AP159="Baja",'MAPA DE RIESGOS'!$AR159="Menor"),CONCATENATE("R",'MAPA DE RIESGOS'!$H159,"C",'MAPA DE RIESGOS'!$AF159),"")</f>
        <v/>
      </c>
      <c r="AH110" s="370" t="str">
        <f>IF(AND('MAPA DE RIESGOS'!$AP160="Baja",'MAPA DE RIESGOS'!$AR160="Menor"),CONCATENATE("R",'MAPA DE RIESGOS'!$H160,"C",'MAPA DE RIESGOS'!$AF160),"")</f>
        <v/>
      </c>
      <c r="AI110" s="370" t="str">
        <f>IF(AND('MAPA DE RIESGOS'!$AP161="Baja",'MAPA DE RIESGOS'!$AR161="Menor"),CONCATENATE("R",'MAPA DE RIESGOS'!$H161,"C",'MAPA DE RIESGOS'!$AF161),"")</f>
        <v/>
      </c>
      <c r="AJ110" s="370" t="str">
        <f>IF(AND('MAPA DE RIESGOS'!$AP162="Baja",'MAPA DE RIESGOS'!$AR162="Menor"),CONCATENATE("R",'MAPA DE RIESGOS'!$H162,"C",'MAPA DE RIESGOS'!$AF162),"")</f>
        <v/>
      </c>
      <c r="AK110" s="370" t="str">
        <f>IF(AND('MAPA DE RIESGOS'!$AP163="Baja",'MAPA DE RIESGOS'!$AR163="Menor"),CONCATENATE("R",'MAPA DE RIESGOS'!$H163,"C",'MAPA DE RIESGOS'!$AF163),"")</f>
        <v/>
      </c>
      <c r="AL110" s="370" t="str">
        <f>IF(AND('MAPA DE RIESGOS'!$AP164="Baja",'MAPA DE RIESGOS'!$AR164="Menor"),CONCATENATE("R",'MAPA DE RIESGOS'!$H164,"C",'MAPA DE RIESGOS'!$AF164),"")</f>
        <v/>
      </c>
      <c r="AM110" s="370" t="str">
        <f>IF(AND('MAPA DE RIESGOS'!$AP165="Baja",'MAPA DE RIESGOS'!$AR165="Menor"),CONCATENATE("R",'MAPA DE RIESGOS'!$H165,"C",'MAPA DE RIESGOS'!$AF165),"")</f>
        <v/>
      </c>
      <c r="AN110" s="370" t="str">
        <f>IF(AND('MAPA DE RIESGOS'!$AP166="Baja",'MAPA DE RIESGOS'!$AR166="Menor"),CONCATENATE("R",'MAPA DE RIESGOS'!$H166,"C",'MAPA DE RIESGOS'!$AF166),"")</f>
        <v/>
      </c>
      <c r="AO110" s="370" t="str">
        <f>IF(AND('MAPA DE RIESGOS'!$AP167="Baja",'MAPA DE RIESGOS'!$AR167="Menor"),CONCATENATE("R",'MAPA DE RIESGOS'!$H167,"C",'MAPA DE RIESGOS'!$AF167),"")</f>
        <v/>
      </c>
      <c r="AP110" s="370" t="str">
        <f>IF(AND('MAPA DE RIESGOS'!$AP168="Baja",'MAPA DE RIESGOS'!$AR168="Menor"),CONCATENATE("R",'MAPA DE RIESGOS'!$H168,"C",'MAPA DE RIESGOS'!$AF168),"")</f>
        <v/>
      </c>
      <c r="AQ110" s="370" t="str">
        <f>IF(AND('MAPA DE RIESGOS'!$AP169="Baja",'MAPA DE RIESGOS'!$AR169="Menor"),CONCATENATE("R",'MAPA DE RIESGOS'!$H169,"C",'MAPA DE RIESGOS'!$AF169),"")</f>
        <v/>
      </c>
      <c r="AR110" s="370" t="str">
        <f>IF(AND('MAPA DE RIESGOS'!$AP170="Baja",'MAPA DE RIESGOS'!$AR170="Menor"),CONCATENATE("R",'MAPA DE RIESGOS'!$H170,"C",'MAPA DE RIESGOS'!$AF170),"")</f>
        <v/>
      </c>
      <c r="AS110" s="370" t="str">
        <f>IF(AND('MAPA DE RIESGOS'!$AP171="Baja",'MAPA DE RIESGOS'!$AR171="Menor"),CONCATENATE("R",'MAPA DE RIESGOS'!$H171,"C",'MAPA DE RIESGOS'!$AF171),"")</f>
        <v/>
      </c>
      <c r="AT110" s="369" t="str">
        <f>IF(AND('MAPA DE RIESGOS'!$AP154="Baja",'MAPA DE RIESGOS'!$AR154="Moderado"),CONCATENATE("R",'MAPA DE RIESGOS'!$H154,"C",'MAPA DE RIESGOS'!$AF154),"")</f>
        <v/>
      </c>
      <c r="AU110" s="370" t="str">
        <f>IF(AND('MAPA DE RIESGOS'!$AP155="Baja",'MAPA DE RIESGOS'!$AR155="Moderado"),CONCATENATE("R",'MAPA DE RIESGOS'!$H155,"C",'MAPA DE RIESGOS'!$AF155),"")</f>
        <v/>
      </c>
      <c r="AV110" s="370" t="str">
        <f>IF(AND('MAPA DE RIESGOS'!$AP156="Baja",'MAPA DE RIESGOS'!$AR156="Moderado"),CONCATENATE("R",'MAPA DE RIESGOS'!$H156,"C",'MAPA DE RIESGOS'!$AF156),"")</f>
        <v/>
      </c>
      <c r="AW110" s="370" t="str">
        <f>IF(AND('MAPA DE RIESGOS'!$AP157="Baja",'MAPA DE RIESGOS'!$AR157="Moderado"),CONCATENATE("R",'MAPA DE RIESGOS'!$H157,"C",'MAPA DE RIESGOS'!$AF157),"")</f>
        <v/>
      </c>
      <c r="AX110" s="370" t="str">
        <f>IF(AND('MAPA DE RIESGOS'!$AP158="Baja",'MAPA DE RIESGOS'!$AR158="Moderado"),CONCATENATE("R",'MAPA DE RIESGOS'!$H158,"C",'MAPA DE RIESGOS'!$AF158),"")</f>
        <v/>
      </c>
      <c r="AY110" s="370" t="str">
        <f>IF(AND('MAPA DE RIESGOS'!$AP159="Baja",'MAPA DE RIESGOS'!$AR159="Moderado"),CONCATENATE("R",'MAPA DE RIESGOS'!$H159,"C",'MAPA DE RIESGOS'!$AF159),"")</f>
        <v/>
      </c>
      <c r="AZ110" s="370" t="str">
        <f>IF(AND('MAPA DE RIESGOS'!$AP160="Baja",'MAPA DE RIESGOS'!$AR160="Moderado"),CONCATENATE("R",'MAPA DE RIESGOS'!$H160,"C",'MAPA DE RIESGOS'!$AF160),"")</f>
        <v/>
      </c>
      <c r="BA110" s="370" t="str">
        <f>IF(AND('MAPA DE RIESGOS'!$AP161="Baja",'MAPA DE RIESGOS'!$AR161="Moderado"),CONCATENATE("R",'MAPA DE RIESGOS'!$H161,"C",'MAPA DE RIESGOS'!$AF161),"")</f>
        <v/>
      </c>
      <c r="BB110" s="370" t="str">
        <f>IF(AND('MAPA DE RIESGOS'!$AP162="Baja",'MAPA DE RIESGOS'!$AR162="Moderado"),CONCATENATE("R",'MAPA DE RIESGOS'!$H162,"C",'MAPA DE RIESGOS'!$AF162),"")</f>
        <v/>
      </c>
      <c r="BC110" s="370" t="str">
        <f>IF(AND('MAPA DE RIESGOS'!$AP163="Baja",'MAPA DE RIESGOS'!$AR163="Moderado"),CONCATENATE("R",'MAPA DE RIESGOS'!$H163,"C",'MAPA DE RIESGOS'!$AF163),"")</f>
        <v/>
      </c>
      <c r="BD110" s="370" t="str">
        <f>IF(AND('MAPA DE RIESGOS'!$AP164="Baja",'MAPA DE RIESGOS'!$AR164="Moderado"),CONCATENATE("R",'MAPA DE RIESGOS'!$H164,"C",'MAPA DE RIESGOS'!$AF164),"")</f>
        <v/>
      </c>
      <c r="BE110" s="370" t="str">
        <f>IF(AND('MAPA DE RIESGOS'!$AP165="Baja",'MAPA DE RIESGOS'!$AR165="Moderado"),CONCATENATE("R",'MAPA DE RIESGOS'!$H165,"C",'MAPA DE RIESGOS'!$AF165),"")</f>
        <v/>
      </c>
      <c r="BF110" s="370" t="str">
        <f>IF(AND('MAPA DE RIESGOS'!$AP166="Baja",'MAPA DE RIESGOS'!$AR166="Moderado"),CONCATENATE("R",'MAPA DE RIESGOS'!$H166,"C",'MAPA DE RIESGOS'!$AF166),"")</f>
        <v/>
      </c>
      <c r="BG110" s="370" t="str">
        <f>IF(AND('MAPA DE RIESGOS'!$AP167="Baja",'MAPA DE RIESGOS'!$AR167="Moderado"),CONCATENATE("R",'MAPA DE RIESGOS'!$H167,"C",'MAPA DE RIESGOS'!$AF167),"")</f>
        <v/>
      </c>
      <c r="BH110" s="370" t="str">
        <f>IF(AND('MAPA DE RIESGOS'!$AP168="Baja",'MAPA DE RIESGOS'!$AR168="Moderado"),CONCATENATE("R",'MAPA DE RIESGOS'!$H168,"C",'MAPA DE RIESGOS'!$AF168),"")</f>
        <v/>
      </c>
      <c r="BI110" s="370" t="str">
        <f>IF(AND('MAPA DE RIESGOS'!$AP169="Baja",'MAPA DE RIESGOS'!$AR169="Moderado"),CONCATENATE("R",'MAPA DE RIESGOS'!$H169,"C",'MAPA DE RIESGOS'!$AF169),"")</f>
        <v/>
      </c>
      <c r="BJ110" s="370" t="str">
        <f>IF(AND('MAPA DE RIESGOS'!$AP170="Baja",'MAPA DE RIESGOS'!$AR170="Moderado"),CONCATENATE("R",'MAPA DE RIESGOS'!$H170,"C",'MAPA DE RIESGOS'!$AF170),"")</f>
        <v/>
      </c>
      <c r="BK110" s="371" t="str">
        <f>IF(AND('MAPA DE RIESGOS'!$AP171="Baja",'MAPA DE RIESGOS'!$AR171="Moderado"),CONCATENATE("R",'MAPA DE RIESGOS'!$H171,"C",'MAPA DE RIESGOS'!$AF171),"")</f>
        <v/>
      </c>
      <c r="BL110" s="357" t="str">
        <f>IF(AND('MAPA DE RIESGOS'!$AP154="Baja",'MAPA DE RIESGOS'!$AR154="Mayor"),CONCATENATE("R",'MAPA DE RIESGOS'!$H154,"C",'MAPA DE RIESGOS'!$AF154),"")</f>
        <v/>
      </c>
      <c r="BM110" s="357" t="str">
        <f>IF(AND('MAPA DE RIESGOS'!$AP155="Baja",'MAPA DE RIESGOS'!$AR155="Mayor"),CONCATENATE("R",'MAPA DE RIESGOS'!$H155,"C",'MAPA DE RIESGOS'!$AF155),"")</f>
        <v/>
      </c>
      <c r="BN110" s="357" t="str">
        <f>IF(AND('MAPA DE RIESGOS'!$AP156="Baja",'MAPA DE RIESGOS'!$AR156="Mayor"),CONCATENATE("R",'MAPA DE RIESGOS'!$H156,"C",'MAPA DE RIESGOS'!$AF156),"")</f>
        <v/>
      </c>
      <c r="BO110" s="357" t="str">
        <f>IF(AND('MAPA DE RIESGOS'!$AP157="Baja",'MAPA DE RIESGOS'!$AR157="Mayor"),CONCATENATE("R",'MAPA DE RIESGOS'!$H157,"C",'MAPA DE RIESGOS'!$AF157),"")</f>
        <v/>
      </c>
      <c r="BP110" s="357" t="str">
        <f>IF(AND('MAPA DE RIESGOS'!$AP158="Baja",'MAPA DE RIESGOS'!$AR158="Mayor"),CONCATENATE("R",'MAPA DE RIESGOS'!$H158,"C",'MAPA DE RIESGOS'!$AF158),"")</f>
        <v/>
      </c>
      <c r="BQ110" s="357" t="str">
        <f>IF(AND('MAPA DE RIESGOS'!$AP159="Baja",'MAPA DE RIESGOS'!$AR159="Mayor"),CONCATENATE("R",'MAPA DE RIESGOS'!$H159,"C",'MAPA DE RIESGOS'!$AF159),"")</f>
        <v/>
      </c>
      <c r="BR110" s="357" t="str">
        <f>IF(AND('MAPA DE RIESGOS'!$AP160="Baja",'MAPA DE RIESGOS'!$AR160="Mayor"),CONCATENATE("R",'MAPA DE RIESGOS'!$H160,"C",'MAPA DE RIESGOS'!$AF160),"")</f>
        <v/>
      </c>
      <c r="BS110" s="357" t="str">
        <f>IF(AND('MAPA DE RIESGOS'!$AP161="Baja",'MAPA DE RIESGOS'!$AR161="Mayor"),CONCATENATE("R",'MAPA DE RIESGOS'!$H161,"C",'MAPA DE RIESGOS'!$AF161),"")</f>
        <v/>
      </c>
      <c r="BT110" s="357" t="str">
        <f>IF(AND('MAPA DE RIESGOS'!$AP162="Baja",'MAPA DE RIESGOS'!$AR162="Mayor"),CONCATENATE("R",'MAPA DE RIESGOS'!$H162,"C",'MAPA DE RIESGOS'!$AF162),"")</f>
        <v/>
      </c>
      <c r="BU110" s="357" t="str">
        <f>IF(AND('MAPA DE RIESGOS'!$AP163="Baja",'MAPA DE RIESGOS'!$AR163="Mayor"),CONCATENATE("R",'MAPA DE RIESGOS'!$H163,"C",'MAPA DE RIESGOS'!$AF163),"")</f>
        <v/>
      </c>
      <c r="BV110" s="357" t="str">
        <f>IF(AND('MAPA DE RIESGOS'!$AP164="Baja",'MAPA DE RIESGOS'!$AR164="Mayor"),CONCATENATE("R",'MAPA DE RIESGOS'!$H164,"C",'MAPA DE RIESGOS'!$AF164),"")</f>
        <v/>
      </c>
      <c r="BW110" s="357" t="str">
        <f>IF(AND('MAPA DE RIESGOS'!$AP165="Baja",'MAPA DE RIESGOS'!$AR165="Mayor"),CONCATENATE("R",'MAPA DE RIESGOS'!$H165,"C",'MAPA DE RIESGOS'!$AF165),"")</f>
        <v/>
      </c>
      <c r="BX110" s="357" t="str">
        <f>IF(AND('MAPA DE RIESGOS'!$AP166="Baja",'MAPA DE RIESGOS'!$AR166="Mayor"),CONCATENATE("R",'MAPA DE RIESGOS'!$H166,"C",'MAPA DE RIESGOS'!$AF166),"")</f>
        <v/>
      </c>
      <c r="BY110" s="357" t="str">
        <f>IF(AND('MAPA DE RIESGOS'!$AP167="Baja",'MAPA DE RIESGOS'!$AR167="Mayor"),CONCATENATE("R",'MAPA DE RIESGOS'!$H167,"C",'MAPA DE RIESGOS'!$AF167),"")</f>
        <v/>
      </c>
      <c r="BZ110" s="357" t="str">
        <f>IF(AND('MAPA DE RIESGOS'!$AP168="Baja",'MAPA DE RIESGOS'!$AR168="Mayor"),CONCATENATE("R",'MAPA DE RIESGOS'!$H168,"C",'MAPA DE RIESGOS'!$AF168),"")</f>
        <v/>
      </c>
      <c r="CA110" s="357" t="str">
        <f>IF(AND('MAPA DE RIESGOS'!$AP169="Baja",'MAPA DE RIESGOS'!$AR169="Mayor"),CONCATENATE("R",'MAPA DE RIESGOS'!$H169,"C",'MAPA DE RIESGOS'!$AF169),"")</f>
        <v/>
      </c>
      <c r="CB110" s="357" t="str">
        <f>IF(AND('MAPA DE RIESGOS'!$AP170="Baja",'MAPA DE RIESGOS'!$AR170="Mayor"),CONCATENATE("R",'MAPA DE RIESGOS'!$H170,"C",'MAPA DE RIESGOS'!$AF170),"")</f>
        <v/>
      </c>
      <c r="CC110" s="358" t="str">
        <f>IF(AND('MAPA DE RIESGOS'!$AP171="Baja",'MAPA DE RIESGOS'!$AR171="Mayor"),CONCATENATE("R",'MAPA DE RIESGOS'!$H171,"C",'MAPA DE RIESGOS'!$AF171),"")</f>
        <v/>
      </c>
      <c r="CD110" s="359" t="str">
        <f>IF(AND('MAPA DE RIESGOS'!$AP154="Baja",'MAPA DE RIESGOS'!$AR154="Catastrófico"),CONCATENATE("R",'MAPA DE RIESGOS'!$H154,"C",'MAPA DE RIESGOS'!$AF154),"")</f>
        <v/>
      </c>
      <c r="CE110" s="359" t="str">
        <f>IF(AND('MAPA DE RIESGOS'!$AP155="Baja",'MAPA DE RIESGOS'!$AR155="Catastrófico"),CONCATENATE("R",'MAPA DE RIESGOS'!$H155,"C",'MAPA DE RIESGOS'!$AF155),"")</f>
        <v/>
      </c>
      <c r="CF110" s="359" t="str">
        <f>IF(AND('MAPA DE RIESGOS'!$AP156="Baja",'MAPA DE RIESGOS'!$AR156="Catastrófico"),CONCATENATE("R",'MAPA DE RIESGOS'!$H156,"C",'MAPA DE RIESGOS'!$AF156),"")</f>
        <v/>
      </c>
      <c r="CG110" s="359" t="str">
        <f>IF(AND('MAPA DE RIESGOS'!$AP157="Baja",'MAPA DE RIESGOS'!$AR157="Catastrófico"),CONCATENATE("R",'MAPA DE RIESGOS'!$H157,"C",'MAPA DE RIESGOS'!$AF157),"")</f>
        <v/>
      </c>
      <c r="CH110" s="359" t="str">
        <f>IF(AND('MAPA DE RIESGOS'!$AP158="Baja",'MAPA DE RIESGOS'!$AR158="Catastrófico"),CONCATENATE("R",'MAPA DE RIESGOS'!$H158,"C",'MAPA DE RIESGOS'!$AF158),"")</f>
        <v/>
      </c>
      <c r="CI110" s="359" t="str">
        <f>IF(AND('MAPA DE RIESGOS'!$AP159="Baja",'MAPA DE RIESGOS'!$AR159="Catastrófico"),CONCATENATE("R",'MAPA DE RIESGOS'!$H159,"C",'MAPA DE RIESGOS'!$AF159),"")</f>
        <v/>
      </c>
      <c r="CJ110" s="359" t="str">
        <f>IF(AND('MAPA DE RIESGOS'!$AP160="Baja",'MAPA DE RIESGOS'!$AR160="Catastrófico"),CONCATENATE("R",'MAPA DE RIESGOS'!$H160,"C",'MAPA DE RIESGOS'!$AF160),"")</f>
        <v/>
      </c>
      <c r="CK110" s="359" t="str">
        <f>IF(AND('MAPA DE RIESGOS'!$AP161="Baja",'MAPA DE RIESGOS'!$AR161="Catastrófico"),CONCATENATE("R",'MAPA DE RIESGOS'!$H161,"C",'MAPA DE RIESGOS'!$AF161),"")</f>
        <v/>
      </c>
      <c r="CL110" s="359" t="str">
        <f>IF(AND('MAPA DE RIESGOS'!$AP162="Baja",'MAPA DE RIESGOS'!$AR162="Catastrófico"),CONCATENATE("R",'MAPA DE RIESGOS'!$H162,"C",'MAPA DE RIESGOS'!$AF162),"")</f>
        <v/>
      </c>
      <c r="CM110" s="359" t="str">
        <f>IF(AND('MAPA DE RIESGOS'!$AP163="Baja",'MAPA DE RIESGOS'!$AR163="Catastrófico"),CONCATENATE("R",'MAPA DE RIESGOS'!$H163,"C",'MAPA DE RIESGOS'!$AF163),"")</f>
        <v/>
      </c>
      <c r="CN110" s="359" t="str">
        <f>IF(AND('MAPA DE RIESGOS'!$AP164="Baja",'MAPA DE RIESGOS'!$AR164="Catastrófico"),CONCATENATE("R",'MAPA DE RIESGOS'!$H164,"C",'MAPA DE RIESGOS'!$AF164),"")</f>
        <v/>
      </c>
      <c r="CO110" s="359" t="str">
        <f>IF(AND('MAPA DE RIESGOS'!$AP165="Baja",'MAPA DE RIESGOS'!$AR165="Catastrófico"),CONCATENATE("R",'MAPA DE RIESGOS'!$H165,"C",'MAPA DE RIESGOS'!$AF165),"")</f>
        <v/>
      </c>
      <c r="CP110" s="359" t="str">
        <f>IF(AND('MAPA DE RIESGOS'!$AP166="Baja",'MAPA DE RIESGOS'!$AR166="Catastrófico"),CONCATENATE("R",'MAPA DE RIESGOS'!$H166,"C",'MAPA DE RIESGOS'!$AF166),"")</f>
        <v/>
      </c>
      <c r="CQ110" s="359" t="str">
        <f>IF(AND('MAPA DE RIESGOS'!$AP167="Baja",'MAPA DE RIESGOS'!$AR167="Catastrófico"),CONCATENATE("R",'MAPA DE RIESGOS'!$H167,"C",'MAPA DE RIESGOS'!$AF167),"")</f>
        <v/>
      </c>
      <c r="CR110" s="359" t="str">
        <f>IF(AND('MAPA DE RIESGOS'!$AP168="Baja",'MAPA DE RIESGOS'!$AR168="Catastrófico"),CONCATENATE("R",'MAPA DE RIESGOS'!$H168,"C",'MAPA DE RIESGOS'!$AF168),"")</f>
        <v/>
      </c>
      <c r="CS110" s="359" t="str">
        <f>IF(AND('MAPA DE RIESGOS'!$AP169="Baja",'MAPA DE RIESGOS'!$AR169="Catastrófico"),CONCATENATE("R",'MAPA DE RIESGOS'!$H169,"C",'MAPA DE RIESGOS'!$AF169),"")</f>
        <v/>
      </c>
      <c r="CT110" s="359" t="str">
        <f>IF(AND('MAPA DE RIESGOS'!$AP170="Baja",'MAPA DE RIESGOS'!$AR170="Catastrófico"),CONCATENATE("R",'MAPA DE RIESGOS'!$H170,"C",'MAPA DE RIESGOS'!$AF170),"")</f>
        <v/>
      </c>
      <c r="CU110" s="360" t="str">
        <f>IF(AND('MAPA DE RIESGOS'!$AP171="Baja",'MAPA DE RIESGOS'!$AR171="Catastrófico"),CONCATENATE("R",'MAPA DE RIESGOS'!$H171,"C",'MAPA DE RIESGOS'!$AF171),"")</f>
        <v/>
      </c>
      <c r="CV110" s="67"/>
      <c r="CW110" s="737"/>
      <c r="CX110" s="737"/>
      <c r="CY110" s="737"/>
      <c r="CZ110" s="737"/>
      <c r="DA110" s="737"/>
      <c r="DB110" s="737"/>
    </row>
    <row r="111" spans="2:106" ht="32.5" customHeight="1">
      <c r="B111" s="770"/>
      <c r="C111" s="770"/>
      <c r="D111" s="771"/>
      <c r="E111" s="741"/>
      <c r="F111" s="742"/>
      <c r="G111" s="742"/>
      <c r="H111" s="742"/>
      <c r="I111" s="743"/>
      <c r="J111" s="378" t="str">
        <f>IF(AND('MAPA DE RIESGOS'!$AP172="Baja",'MAPA DE RIESGOS'!$AR172="Leve"),CONCATENATE("R",'MAPA DE RIESGOS'!$H172,"C",'MAPA DE RIESGOS'!$AF172),"")</f>
        <v/>
      </c>
      <c r="K111" s="379" t="str">
        <f>IF(AND('MAPA DE RIESGOS'!$AP173="Baja",'MAPA DE RIESGOS'!$AR173="Leve"),CONCATENATE("R",'MAPA DE RIESGOS'!$H173,"C",'MAPA DE RIESGOS'!$AF173),"")</f>
        <v/>
      </c>
      <c r="L111" s="379" t="str">
        <f>IF(AND('MAPA DE RIESGOS'!$AP174="Baja",'MAPA DE RIESGOS'!$AR174="Leve"),CONCATENATE("R",'MAPA DE RIESGOS'!$H174,"C",'MAPA DE RIESGOS'!$AF174),"")</f>
        <v/>
      </c>
      <c r="M111" s="379" t="str">
        <f>IF(AND('MAPA DE RIESGOS'!$AP175="Baja",'MAPA DE RIESGOS'!$AR175="Leve"),CONCATENATE("R",'MAPA DE RIESGOS'!$H175,"C",'MAPA DE RIESGOS'!$AF175),"")</f>
        <v/>
      </c>
      <c r="N111" s="379" t="str">
        <f>IF(AND('MAPA DE RIESGOS'!$AP176="Baja",'MAPA DE RIESGOS'!$AR176="Leve"),CONCATENATE("R",'MAPA DE RIESGOS'!$H176,"C",'MAPA DE RIESGOS'!$AF176),"")</f>
        <v/>
      </c>
      <c r="O111" s="379" t="str">
        <f>IF(AND('MAPA DE RIESGOS'!$AP177="Baja",'MAPA DE RIESGOS'!$AR177="Leve"),CONCATENATE("R",'MAPA DE RIESGOS'!$H177,"C",'MAPA DE RIESGOS'!$AF177),"")</f>
        <v/>
      </c>
      <c r="P111" s="379" t="str">
        <f>IF(AND('MAPA DE RIESGOS'!$AP178="Baja",'MAPA DE RIESGOS'!$AR178="Leve"),CONCATENATE("R",'MAPA DE RIESGOS'!$H178,"C",'MAPA DE RIESGOS'!$AF178),"")</f>
        <v/>
      </c>
      <c r="Q111" s="379" t="str">
        <f>IF(AND('MAPA DE RIESGOS'!$AP179="Baja",'MAPA DE RIESGOS'!$AR179="Leve"),CONCATENATE("R",'MAPA DE RIESGOS'!$H179,"C",'MAPA DE RIESGOS'!$AF179),"")</f>
        <v/>
      </c>
      <c r="R111" s="379" t="str">
        <f>IF(AND('MAPA DE RIESGOS'!$AP180="Baja",'MAPA DE RIESGOS'!$AR180="Leve"),CONCATENATE("R",'MAPA DE RIESGOS'!$H180,"C",'MAPA DE RIESGOS'!$AF180),"")</f>
        <v/>
      </c>
      <c r="S111" s="379" t="str">
        <f>IF(AND('MAPA DE RIESGOS'!$AP181="Baja",'MAPA DE RIESGOS'!$AR181="Leve"),CONCATENATE("R",'MAPA DE RIESGOS'!$H181,"C",'MAPA DE RIESGOS'!$AF181),"")</f>
        <v/>
      </c>
      <c r="T111" s="379" t="str">
        <f>IF(AND('MAPA DE RIESGOS'!$AP182="Baja",'MAPA DE RIESGOS'!$AR182="Leve"),CONCATENATE("R",'MAPA DE RIESGOS'!$H182,"C",'MAPA DE RIESGOS'!$AF182),"")</f>
        <v/>
      </c>
      <c r="U111" s="379" t="str">
        <f>IF(AND('MAPA DE RIESGOS'!$AP183="Baja",'MAPA DE RIESGOS'!$AR183="Leve"),CONCATENATE("R",'MAPA DE RIESGOS'!$H183,"C",'MAPA DE RIESGOS'!$AF183),"")</f>
        <v/>
      </c>
      <c r="V111" s="379" t="str">
        <f>IF(AND('MAPA DE RIESGOS'!$AP184="Baja",'MAPA DE RIESGOS'!$AR184="Leve"),CONCATENATE("R",'MAPA DE RIESGOS'!$H184,"C",'MAPA DE RIESGOS'!$AF184),"")</f>
        <v/>
      </c>
      <c r="W111" s="379" t="str">
        <f>IF(AND('MAPA DE RIESGOS'!$AP185="Baja",'MAPA DE RIESGOS'!$AR185="Leve"),CONCATENATE("R",'MAPA DE RIESGOS'!$H185,"C",'MAPA DE RIESGOS'!$AF185),"")</f>
        <v/>
      </c>
      <c r="X111" s="379" t="str">
        <f>IF(AND('MAPA DE RIESGOS'!$AP186="Baja",'MAPA DE RIESGOS'!$AR186="Leve"),CONCATENATE("R",'MAPA DE RIESGOS'!$H186,"C",'MAPA DE RIESGOS'!$AF186),"")</f>
        <v/>
      </c>
      <c r="Y111" s="379" t="str">
        <f>IF(AND('MAPA DE RIESGOS'!$AP187="Baja",'MAPA DE RIESGOS'!$AR187="Leve"),CONCATENATE("R",'MAPA DE RIESGOS'!$H187,"C",'MAPA DE RIESGOS'!$AF187),"")</f>
        <v/>
      </c>
      <c r="Z111" s="379" t="str">
        <f>IF(AND('MAPA DE RIESGOS'!$AP188="Baja",'MAPA DE RIESGOS'!$AR188="Leve"),CONCATENATE("R",'MAPA DE RIESGOS'!$H188,"C",'MAPA DE RIESGOS'!$AF188),"")</f>
        <v/>
      </c>
      <c r="AA111" s="380" t="str">
        <f>IF(AND('MAPA DE RIESGOS'!$AP189="Baja",'MAPA DE RIESGOS'!$AR189="Leve"),CONCATENATE("R",'MAPA DE RIESGOS'!$H189,"C",'MAPA DE RIESGOS'!$AF189),"")</f>
        <v/>
      </c>
      <c r="AB111" s="369" t="str">
        <f>IF(AND('MAPA DE RIESGOS'!$AP172="Baja",'MAPA DE RIESGOS'!$AR172="Menor"),CONCATENATE("R",'MAPA DE RIESGOS'!$H172,"C",'MAPA DE RIESGOS'!$AF172),"")</f>
        <v/>
      </c>
      <c r="AC111" s="370" t="str">
        <f>IF(AND('MAPA DE RIESGOS'!$AP173="Baja",'MAPA DE RIESGOS'!$AR173="Menor"),CONCATENATE("R",'MAPA DE RIESGOS'!$H173,"C",'MAPA DE RIESGOS'!$AF173),"")</f>
        <v/>
      </c>
      <c r="AD111" s="370" t="str">
        <f>IF(AND('MAPA DE RIESGOS'!$AP174="Baja",'MAPA DE RIESGOS'!$AR174="Menor"),CONCATENATE("R",'MAPA DE RIESGOS'!$H174,"C",'MAPA DE RIESGOS'!$AF174),"")</f>
        <v/>
      </c>
      <c r="AE111" s="370" t="str">
        <f>IF(AND('MAPA DE RIESGOS'!$AP175="Baja",'MAPA DE RIESGOS'!$AR175="Menor"),CONCATENATE("R",'MAPA DE RIESGOS'!$H175,"C",'MAPA DE RIESGOS'!$AF175),"")</f>
        <v/>
      </c>
      <c r="AF111" s="370" t="str">
        <f>IF(AND('MAPA DE RIESGOS'!$AP176="Baja",'MAPA DE RIESGOS'!$AR176="Menor"),CONCATENATE("R",'MAPA DE RIESGOS'!$H176,"C",'MAPA DE RIESGOS'!$AF176),"")</f>
        <v/>
      </c>
      <c r="AG111" s="370" t="str">
        <f>IF(AND('MAPA DE RIESGOS'!$AP177="Baja",'MAPA DE RIESGOS'!$AR177="Menor"),CONCATENATE("R",'MAPA DE RIESGOS'!$H177,"C",'MAPA DE RIESGOS'!$AF177),"")</f>
        <v/>
      </c>
      <c r="AH111" s="370" t="str">
        <f>IF(AND('MAPA DE RIESGOS'!$AP178="Baja",'MAPA DE RIESGOS'!$AR178="Menor"),CONCATENATE("R",'MAPA DE RIESGOS'!$H178,"C",'MAPA DE RIESGOS'!$AF178),"")</f>
        <v/>
      </c>
      <c r="AI111" s="370" t="str">
        <f>IF(AND('MAPA DE RIESGOS'!$AP179="Baja",'MAPA DE RIESGOS'!$AR179="Menor"),CONCATENATE("R",'MAPA DE RIESGOS'!$H179,"C",'MAPA DE RIESGOS'!$AF179),"")</f>
        <v/>
      </c>
      <c r="AJ111" s="370" t="str">
        <f>IF(AND('MAPA DE RIESGOS'!$AP180="Baja",'MAPA DE RIESGOS'!$AR180="Menor"),CONCATENATE("R",'MAPA DE RIESGOS'!$H180,"C",'MAPA DE RIESGOS'!$AF180),"")</f>
        <v/>
      </c>
      <c r="AK111" s="370" t="str">
        <f>IF(AND('MAPA DE RIESGOS'!$AP181="Baja",'MAPA DE RIESGOS'!$AR181="Menor"),CONCATENATE("R",'MAPA DE RIESGOS'!$H181,"C",'MAPA DE RIESGOS'!$AF181),"")</f>
        <v/>
      </c>
      <c r="AL111" s="370" t="str">
        <f>IF(AND('MAPA DE RIESGOS'!$AP182="Baja",'MAPA DE RIESGOS'!$AR182="Menor"),CONCATENATE("R",'MAPA DE RIESGOS'!$H182,"C",'MAPA DE RIESGOS'!$AF182),"")</f>
        <v/>
      </c>
      <c r="AM111" s="370" t="str">
        <f>IF(AND('MAPA DE RIESGOS'!$AP183="Baja",'MAPA DE RIESGOS'!$AR183="Menor"),CONCATENATE("R",'MAPA DE RIESGOS'!$H183,"C",'MAPA DE RIESGOS'!$AF183),"")</f>
        <v/>
      </c>
      <c r="AN111" s="370" t="str">
        <f>IF(AND('MAPA DE RIESGOS'!$AP184="Baja",'MAPA DE RIESGOS'!$AR184="Menor"),CONCATENATE("R",'MAPA DE RIESGOS'!$H184,"C",'MAPA DE RIESGOS'!$AF184),"")</f>
        <v/>
      </c>
      <c r="AO111" s="370" t="str">
        <f>IF(AND('MAPA DE RIESGOS'!$AP185="Baja",'MAPA DE RIESGOS'!$AR185="Menor"),CONCATENATE("R",'MAPA DE RIESGOS'!$H185,"C",'MAPA DE RIESGOS'!$AF185),"")</f>
        <v/>
      </c>
      <c r="AP111" s="370" t="str">
        <f>IF(AND('MAPA DE RIESGOS'!$AP186="Baja",'MAPA DE RIESGOS'!$AR186="Menor"),CONCATENATE("R",'MAPA DE RIESGOS'!$H186,"C",'MAPA DE RIESGOS'!$AF186),"")</f>
        <v/>
      </c>
      <c r="AQ111" s="370" t="str">
        <f>IF(AND('MAPA DE RIESGOS'!$AP187="Baja",'MAPA DE RIESGOS'!$AR187="Menor"),CONCATENATE("R",'MAPA DE RIESGOS'!$H187,"C",'MAPA DE RIESGOS'!$AF187),"")</f>
        <v/>
      </c>
      <c r="AR111" s="370" t="str">
        <f>IF(AND('MAPA DE RIESGOS'!$AP188="Baja",'MAPA DE RIESGOS'!$AR188="Menor"),CONCATENATE("R",'MAPA DE RIESGOS'!$H188,"C",'MAPA DE RIESGOS'!$AF188),"")</f>
        <v/>
      </c>
      <c r="AS111" s="370" t="str">
        <f>IF(AND('MAPA DE RIESGOS'!$AP189="Baja",'MAPA DE RIESGOS'!$AR189="Menor"),CONCATENATE("R",'MAPA DE RIESGOS'!$H189,"C",'MAPA DE RIESGOS'!$AF189),"")</f>
        <v/>
      </c>
      <c r="AT111" s="369" t="str">
        <f>IF(AND('MAPA DE RIESGOS'!$AP172="Baja",'MAPA DE RIESGOS'!$AR172="Moderado"),CONCATENATE("R",'MAPA DE RIESGOS'!$H172,"C",'MAPA DE RIESGOS'!$AF172),"")</f>
        <v/>
      </c>
      <c r="AU111" s="370" t="str">
        <f>IF(AND('MAPA DE RIESGOS'!$AP173="Baja",'MAPA DE RIESGOS'!$AR173="Moderado"),CONCATENATE("R",'MAPA DE RIESGOS'!$H173,"C",'MAPA DE RIESGOS'!$AF173),"")</f>
        <v/>
      </c>
      <c r="AV111" s="370" t="str">
        <f>IF(AND('MAPA DE RIESGOS'!$AP174="Baja",'MAPA DE RIESGOS'!$AR174="Moderado"),CONCATENATE("R",'MAPA DE RIESGOS'!$H174,"C",'MAPA DE RIESGOS'!$AF174),"")</f>
        <v/>
      </c>
      <c r="AW111" s="370" t="str">
        <f>IF(AND('MAPA DE RIESGOS'!$AP175="Baja",'MAPA DE RIESGOS'!$AR175="Moderado"),CONCATENATE("R",'MAPA DE RIESGOS'!$H175,"C",'MAPA DE RIESGOS'!$AF175),"")</f>
        <v/>
      </c>
      <c r="AX111" s="370" t="str">
        <f>IF(AND('MAPA DE RIESGOS'!$AP176="Baja",'MAPA DE RIESGOS'!$AR176="Moderado"),CONCATENATE("R",'MAPA DE RIESGOS'!$H176,"C",'MAPA DE RIESGOS'!$AF176),"")</f>
        <v/>
      </c>
      <c r="AY111" s="370" t="str">
        <f>IF(AND('MAPA DE RIESGOS'!$AP177="Baja",'MAPA DE RIESGOS'!$AR177="Moderado"),CONCATENATE("R",'MAPA DE RIESGOS'!$H177,"C",'MAPA DE RIESGOS'!$AF177),"")</f>
        <v/>
      </c>
      <c r="AZ111" s="370" t="str">
        <f>IF(AND('MAPA DE RIESGOS'!$AP178="Baja",'MAPA DE RIESGOS'!$AR178="Moderado"),CONCATENATE("R",'MAPA DE RIESGOS'!$H178,"C",'MAPA DE RIESGOS'!$AF178),"")</f>
        <v/>
      </c>
      <c r="BA111" s="370" t="str">
        <f>IF(AND('MAPA DE RIESGOS'!$AP179="Baja",'MAPA DE RIESGOS'!$AR179="Moderado"),CONCATENATE("R",'MAPA DE RIESGOS'!$H179,"C",'MAPA DE RIESGOS'!$AF179),"")</f>
        <v/>
      </c>
      <c r="BB111" s="370" t="str">
        <f>IF(AND('MAPA DE RIESGOS'!$AP180="Baja",'MAPA DE RIESGOS'!$AR180="Moderado"),CONCATENATE("R",'MAPA DE RIESGOS'!$H180,"C",'MAPA DE RIESGOS'!$AF180),"")</f>
        <v/>
      </c>
      <c r="BC111" s="370" t="str">
        <f>IF(AND('MAPA DE RIESGOS'!$AP181="Baja",'MAPA DE RIESGOS'!$AR181="Moderado"),CONCATENATE("R",'MAPA DE RIESGOS'!$H181,"C",'MAPA DE RIESGOS'!$AF181),"")</f>
        <v/>
      </c>
      <c r="BD111" s="370" t="str">
        <f>IF(AND('MAPA DE RIESGOS'!$AP182="Baja",'MAPA DE RIESGOS'!$AR182="Moderado"),CONCATENATE("R",'MAPA DE RIESGOS'!$H182,"C",'MAPA DE RIESGOS'!$AF182),"")</f>
        <v/>
      </c>
      <c r="BE111" s="370" t="str">
        <f>IF(AND('MAPA DE RIESGOS'!$AP183="Baja",'MAPA DE RIESGOS'!$AR183="Moderado"),CONCATENATE("R",'MAPA DE RIESGOS'!$H183,"C",'MAPA DE RIESGOS'!$AF183),"")</f>
        <v/>
      </c>
      <c r="BF111" s="370" t="str">
        <f>IF(AND('MAPA DE RIESGOS'!$AP184="Baja",'MAPA DE RIESGOS'!$AR184="Moderado"),CONCATENATE("R",'MAPA DE RIESGOS'!$H184,"C",'MAPA DE RIESGOS'!$AF184),"")</f>
        <v/>
      </c>
      <c r="BG111" s="370" t="str">
        <f>IF(AND('MAPA DE RIESGOS'!$AP185="Baja",'MAPA DE RIESGOS'!$AR185="Moderado"),CONCATENATE("R",'MAPA DE RIESGOS'!$H185,"C",'MAPA DE RIESGOS'!$AF185),"")</f>
        <v/>
      </c>
      <c r="BH111" s="370" t="str">
        <f>IF(AND('MAPA DE RIESGOS'!$AP186="Baja",'MAPA DE RIESGOS'!$AR186="Moderado"),CONCATENATE("R",'MAPA DE RIESGOS'!$H186,"C",'MAPA DE RIESGOS'!$AF186),"")</f>
        <v/>
      </c>
      <c r="BI111" s="370" t="str">
        <f>IF(AND('MAPA DE RIESGOS'!$AP187="Baja",'MAPA DE RIESGOS'!$AR187="Moderado"),CONCATENATE("R",'MAPA DE RIESGOS'!$H187,"C",'MAPA DE RIESGOS'!$AF187),"")</f>
        <v/>
      </c>
      <c r="BJ111" s="370" t="str">
        <f>IF(AND('MAPA DE RIESGOS'!$AP188="Baja",'MAPA DE RIESGOS'!$AR188="Moderado"),CONCATENATE("R",'MAPA DE RIESGOS'!$H188,"C",'MAPA DE RIESGOS'!$AF188),"")</f>
        <v/>
      </c>
      <c r="BK111" s="371" t="str">
        <f>IF(AND('MAPA DE RIESGOS'!$AP189="Baja",'MAPA DE RIESGOS'!$AR189="Moderado"),CONCATENATE("R",'MAPA DE RIESGOS'!$H189,"C",'MAPA DE RIESGOS'!$AF189),"")</f>
        <v/>
      </c>
      <c r="BL111" s="357" t="str">
        <f>IF(AND('MAPA DE RIESGOS'!$AP172="Baja",'MAPA DE RIESGOS'!$AR172="Mayor"),CONCATENATE("R",'MAPA DE RIESGOS'!$H172,"C",'MAPA DE RIESGOS'!$AF172),"")</f>
        <v/>
      </c>
      <c r="BM111" s="357" t="str">
        <f>IF(AND('MAPA DE RIESGOS'!$AP173="Baja",'MAPA DE RIESGOS'!$AR173="Mayor"),CONCATENATE("R",'MAPA DE RIESGOS'!$H173,"C",'MAPA DE RIESGOS'!$AF173),"")</f>
        <v/>
      </c>
      <c r="BN111" s="357" t="str">
        <f>IF(AND('MAPA DE RIESGOS'!$AP174="Baja",'MAPA DE RIESGOS'!$AR174="Mayor"),CONCATENATE("R",'MAPA DE RIESGOS'!$H174,"C",'MAPA DE RIESGOS'!$AF174),"")</f>
        <v/>
      </c>
      <c r="BO111" s="357" t="str">
        <f>IF(AND('MAPA DE RIESGOS'!$AP175="Baja",'MAPA DE RIESGOS'!$AR175="Mayor"),CONCATENATE("R",'MAPA DE RIESGOS'!$H175,"C",'MAPA DE RIESGOS'!$AF175),"")</f>
        <v/>
      </c>
      <c r="BP111" s="357" t="str">
        <f>IF(AND('MAPA DE RIESGOS'!$AP176="Baja",'MAPA DE RIESGOS'!$AR176="Mayor"),CONCATENATE("R",'MAPA DE RIESGOS'!$H176,"C",'MAPA DE RIESGOS'!$AF176),"")</f>
        <v/>
      </c>
      <c r="BQ111" s="357" t="str">
        <f>IF(AND('MAPA DE RIESGOS'!$AP177="Baja",'MAPA DE RIESGOS'!$AR177="Mayor"),CONCATENATE("R",'MAPA DE RIESGOS'!$H177,"C",'MAPA DE RIESGOS'!$AF177),"")</f>
        <v/>
      </c>
      <c r="BR111" s="357" t="str">
        <f>IF(AND('MAPA DE RIESGOS'!$AP178="Baja",'MAPA DE RIESGOS'!$AR178="Mayor"),CONCATENATE("R",'MAPA DE RIESGOS'!$H178,"C",'MAPA DE RIESGOS'!$AF178),"")</f>
        <v/>
      </c>
      <c r="BS111" s="357" t="str">
        <f>IF(AND('MAPA DE RIESGOS'!$AP179="Baja",'MAPA DE RIESGOS'!$AR179="Mayor"),CONCATENATE("R",'MAPA DE RIESGOS'!$H179,"C",'MAPA DE RIESGOS'!$AF179),"")</f>
        <v/>
      </c>
      <c r="BT111" s="357" t="str">
        <f>IF(AND('MAPA DE RIESGOS'!$AP180="Baja",'MAPA DE RIESGOS'!$AR180="Mayor"),CONCATENATE("R",'MAPA DE RIESGOS'!$H180,"C",'MAPA DE RIESGOS'!$AF180),"")</f>
        <v/>
      </c>
      <c r="BU111" s="357" t="str">
        <f>IF(AND('MAPA DE RIESGOS'!$AP181="Baja",'MAPA DE RIESGOS'!$AR181="Mayor"),CONCATENATE("R",'MAPA DE RIESGOS'!$H181,"C",'MAPA DE RIESGOS'!$AF181),"")</f>
        <v/>
      </c>
      <c r="BV111" s="357" t="str">
        <f>IF(AND('MAPA DE RIESGOS'!$AP182="Baja",'MAPA DE RIESGOS'!$AR182="Mayor"),CONCATENATE("R",'MAPA DE RIESGOS'!$H182,"C",'MAPA DE RIESGOS'!$AF182),"")</f>
        <v/>
      </c>
      <c r="BW111" s="357" t="str">
        <f>IF(AND('MAPA DE RIESGOS'!$AP183="Baja",'MAPA DE RIESGOS'!$AR183="Mayor"),CONCATENATE("R",'MAPA DE RIESGOS'!$H183,"C",'MAPA DE RIESGOS'!$AF183),"")</f>
        <v/>
      </c>
      <c r="BX111" s="357" t="str">
        <f>IF(AND('MAPA DE RIESGOS'!$AP184="Baja",'MAPA DE RIESGOS'!$AR184="Mayor"),CONCATENATE("R",'MAPA DE RIESGOS'!$H184,"C",'MAPA DE RIESGOS'!$AF184),"")</f>
        <v/>
      </c>
      <c r="BY111" s="357" t="str">
        <f>IF(AND('MAPA DE RIESGOS'!$AP185="Baja",'MAPA DE RIESGOS'!$AR185="Mayor"),CONCATENATE("R",'MAPA DE RIESGOS'!$H185,"C",'MAPA DE RIESGOS'!$AF185),"")</f>
        <v/>
      </c>
      <c r="BZ111" s="357" t="str">
        <f>IF(AND('MAPA DE RIESGOS'!$AP186="Baja",'MAPA DE RIESGOS'!$AR186="Mayor"),CONCATENATE("R",'MAPA DE RIESGOS'!$H186,"C",'MAPA DE RIESGOS'!$AF186),"")</f>
        <v/>
      </c>
      <c r="CA111" s="357" t="str">
        <f>IF(AND('MAPA DE RIESGOS'!$AP187="Baja",'MAPA DE RIESGOS'!$AR187="Mayor"),CONCATENATE("R",'MAPA DE RIESGOS'!$H187,"C",'MAPA DE RIESGOS'!$AF187),"")</f>
        <v/>
      </c>
      <c r="CB111" s="357" t="str">
        <f>IF(AND('MAPA DE RIESGOS'!$AP188="Baja",'MAPA DE RIESGOS'!$AR188="Mayor"),CONCATENATE("R",'MAPA DE RIESGOS'!$H188,"C",'MAPA DE RIESGOS'!$AF188),"")</f>
        <v/>
      </c>
      <c r="CC111" s="358" t="str">
        <f>IF(AND('MAPA DE RIESGOS'!$AP189="Baja",'MAPA DE RIESGOS'!$AR189="Mayor"),CONCATENATE("R",'MAPA DE RIESGOS'!$H189,"C",'MAPA DE RIESGOS'!$AF189),"")</f>
        <v/>
      </c>
      <c r="CD111" s="359" t="str">
        <f>IF(AND('MAPA DE RIESGOS'!$AP172="Baja",'MAPA DE RIESGOS'!$AR172="Catastrófico"),CONCATENATE("R",'MAPA DE RIESGOS'!$H172,"C",'MAPA DE RIESGOS'!$AF172),"")</f>
        <v/>
      </c>
      <c r="CE111" s="359" t="str">
        <f>IF(AND('MAPA DE RIESGOS'!$AP173="Baja",'MAPA DE RIESGOS'!$AR173="Catastrófico"),CONCATENATE("R",'MAPA DE RIESGOS'!$H173,"C",'MAPA DE RIESGOS'!$AF173),"")</f>
        <v/>
      </c>
      <c r="CF111" s="359" t="str">
        <f>IF(AND('MAPA DE RIESGOS'!$AP174="Baja",'MAPA DE RIESGOS'!$AR174="Catastrófico"),CONCATENATE("R",'MAPA DE RIESGOS'!$H174,"C",'MAPA DE RIESGOS'!$AF174),"")</f>
        <v/>
      </c>
      <c r="CG111" s="359" t="str">
        <f>IF(AND('MAPA DE RIESGOS'!$AP175="Baja",'MAPA DE RIESGOS'!$AR175="Catastrófico"),CONCATENATE("R",'MAPA DE RIESGOS'!$H175,"C",'MAPA DE RIESGOS'!$AF175),"")</f>
        <v/>
      </c>
      <c r="CH111" s="359" t="str">
        <f>IF(AND('MAPA DE RIESGOS'!$AP176="Baja",'MAPA DE RIESGOS'!$AR176="Catastrófico"),CONCATENATE("R",'MAPA DE RIESGOS'!$H176,"C",'MAPA DE RIESGOS'!$AF176),"")</f>
        <v/>
      </c>
      <c r="CI111" s="359" t="str">
        <f>IF(AND('MAPA DE RIESGOS'!$AP177="Baja",'MAPA DE RIESGOS'!$AR177="Catastrófico"),CONCATENATE("R",'MAPA DE RIESGOS'!$H177,"C",'MAPA DE RIESGOS'!$AF177),"")</f>
        <v/>
      </c>
      <c r="CJ111" s="359" t="str">
        <f>IF(AND('MAPA DE RIESGOS'!$AP178="Baja",'MAPA DE RIESGOS'!$AR178="Catastrófico"),CONCATENATE("R",'MAPA DE RIESGOS'!$H178,"C",'MAPA DE RIESGOS'!$AF178),"")</f>
        <v/>
      </c>
      <c r="CK111" s="359" t="str">
        <f>IF(AND('MAPA DE RIESGOS'!$AP179="Baja",'MAPA DE RIESGOS'!$AR179="Catastrófico"),CONCATENATE("R",'MAPA DE RIESGOS'!$H179,"C",'MAPA DE RIESGOS'!$AF179),"")</f>
        <v/>
      </c>
      <c r="CL111" s="359" t="str">
        <f>IF(AND('MAPA DE RIESGOS'!$AP180="Baja",'MAPA DE RIESGOS'!$AR180="Catastrófico"),CONCATENATE("R",'MAPA DE RIESGOS'!$H180,"C",'MAPA DE RIESGOS'!$AF180),"")</f>
        <v/>
      </c>
      <c r="CM111" s="359" t="str">
        <f>IF(AND('MAPA DE RIESGOS'!$AP181="Baja",'MAPA DE RIESGOS'!$AR181="Catastrófico"),CONCATENATE("R",'MAPA DE RIESGOS'!$H181,"C",'MAPA DE RIESGOS'!$AF181),"")</f>
        <v/>
      </c>
      <c r="CN111" s="359" t="str">
        <f>IF(AND('MAPA DE RIESGOS'!$AP182="Baja",'MAPA DE RIESGOS'!$AR182="Catastrófico"),CONCATENATE("R",'MAPA DE RIESGOS'!$H182,"C",'MAPA DE RIESGOS'!$AF182),"")</f>
        <v/>
      </c>
      <c r="CO111" s="359" t="str">
        <f>IF(AND('MAPA DE RIESGOS'!$AP183="Baja",'MAPA DE RIESGOS'!$AR183="Catastrófico"),CONCATENATE("R",'MAPA DE RIESGOS'!$H183,"C",'MAPA DE RIESGOS'!$AF183),"")</f>
        <v/>
      </c>
      <c r="CP111" s="359" t="str">
        <f>IF(AND('MAPA DE RIESGOS'!$AP184="Baja",'MAPA DE RIESGOS'!$AR184="Catastrófico"),CONCATENATE("R",'MAPA DE RIESGOS'!$H184,"C",'MAPA DE RIESGOS'!$AF184),"")</f>
        <v/>
      </c>
      <c r="CQ111" s="359" t="str">
        <f>IF(AND('MAPA DE RIESGOS'!$AP185="Baja",'MAPA DE RIESGOS'!$AR185="Catastrófico"),CONCATENATE("R",'MAPA DE RIESGOS'!$H185,"C",'MAPA DE RIESGOS'!$AF185),"")</f>
        <v/>
      </c>
      <c r="CR111" s="359" t="str">
        <f>IF(AND('MAPA DE RIESGOS'!$AP186="Baja",'MAPA DE RIESGOS'!$AR186="Catastrófico"),CONCATENATE("R",'MAPA DE RIESGOS'!$H186,"C",'MAPA DE RIESGOS'!$AF186),"")</f>
        <v/>
      </c>
      <c r="CS111" s="359" t="str">
        <f>IF(AND('MAPA DE RIESGOS'!$AP187="Baja",'MAPA DE RIESGOS'!$AR187="Catastrófico"),CONCATENATE("R",'MAPA DE RIESGOS'!$H187,"C",'MAPA DE RIESGOS'!$AF187),"")</f>
        <v/>
      </c>
      <c r="CT111" s="359" t="str">
        <f>IF(AND('MAPA DE RIESGOS'!$AP188="Baja",'MAPA DE RIESGOS'!$AR188="Catastrófico"),CONCATENATE("R",'MAPA DE RIESGOS'!$H188,"C",'MAPA DE RIESGOS'!$AF188),"")</f>
        <v/>
      </c>
      <c r="CU111" s="360" t="str">
        <f>IF(AND('MAPA DE RIESGOS'!$AP189="Baja",'MAPA DE RIESGOS'!$AR189="Catastrófico"),CONCATENATE("R",'MAPA DE RIESGOS'!$H189,"C",'MAPA DE RIESGOS'!$AF189),"")</f>
        <v/>
      </c>
      <c r="CV111" s="67"/>
      <c r="CW111" s="737"/>
      <c r="CX111" s="737"/>
      <c r="CY111" s="737"/>
      <c r="CZ111" s="737"/>
      <c r="DA111" s="737"/>
      <c r="DB111" s="737"/>
    </row>
    <row r="112" spans="2:106" ht="32.5" customHeight="1">
      <c r="B112" s="770"/>
      <c r="C112" s="770"/>
      <c r="D112" s="771"/>
      <c r="E112" s="741"/>
      <c r="F112" s="742"/>
      <c r="G112" s="742"/>
      <c r="H112" s="742"/>
      <c r="I112" s="743"/>
      <c r="J112" s="378" t="str">
        <f>IF(AND('MAPA DE RIESGOS'!$AP190="Baja",'MAPA DE RIESGOS'!$AR190="Leve"),CONCATENATE("R",'MAPA DE RIESGOS'!$H190,"C",'MAPA DE RIESGOS'!$AF190),"")</f>
        <v/>
      </c>
      <c r="K112" s="379" t="str">
        <f>IF(AND('MAPA DE RIESGOS'!$AP191="Baja",'MAPA DE RIESGOS'!$AR191="Leve"),CONCATENATE("R",'MAPA DE RIESGOS'!$H191,"C",'MAPA DE RIESGOS'!$AF191),"")</f>
        <v/>
      </c>
      <c r="L112" s="379" t="str">
        <f>IF(AND('MAPA DE RIESGOS'!$AP192="Baja",'MAPA DE RIESGOS'!$AR192="Leve"),CONCATENATE("R",'MAPA DE RIESGOS'!$H192,"C",'MAPA DE RIESGOS'!$AF192),"")</f>
        <v/>
      </c>
      <c r="M112" s="379" t="str">
        <f>IF(AND('MAPA DE RIESGOS'!$AP193="Baja",'MAPA DE RIESGOS'!$AR193="Leve"),CONCATENATE("R",'MAPA DE RIESGOS'!$H193,"C",'MAPA DE RIESGOS'!$AF193),"")</f>
        <v/>
      </c>
      <c r="N112" s="379" t="str">
        <f>IF(AND('MAPA DE RIESGOS'!$AP194="Baja",'MAPA DE RIESGOS'!$AR194="Leve"),CONCATENATE("R",'MAPA DE RIESGOS'!$H194,"C",'MAPA DE RIESGOS'!$AF194),"")</f>
        <v/>
      </c>
      <c r="O112" s="379" t="str">
        <f>IF(AND('MAPA DE RIESGOS'!$AP195="Baja",'MAPA DE RIESGOS'!$AR195="Leve"),CONCATENATE("R",'MAPA DE RIESGOS'!$H195,"C",'MAPA DE RIESGOS'!$AF195),"")</f>
        <v/>
      </c>
      <c r="P112" s="379" t="str">
        <f>IF(AND('MAPA DE RIESGOS'!$AP196="Baja",'MAPA DE RIESGOS'!$AR196="Leve"),CONCATENATE("R",'MAPA DE RIESGOS'!$H196,"C",'MAPA DE RIESGOS'!$AF196),"")</f>
        <v/>
      </c>
      <c r="Q112" s="379" t="str">
        <f>IF(AND('MAPA DE RIESGOS'!$AP197="Baja",'MAPA DE RIESGOS'!$AR197="Leve"),CONCATENATE("R",'MAPA DE RIESGOS'!$H197,"C",'MAPA DE RIESGOS'!$AF197),"")</f>
        <v/>
      </c>
      <c r="R112" s="379" t="str">
        <f>IF(AND('MAPA DE RIESGOS'!$AP198="Baja",'MAPA DE RIESGOS'!$AR198="Leve"),CONCATENATE("R",'MAPA DE RIESGOS'!$H198,"C",'MAPA DE RIESGOS'!$AF198),"")</f>
        <v/>
      </c>
      <c r="S112" s="379" t="str">
        <f>IF(AND('MAPA DE RIESGOS'!$AP199="Baja",'MAPA DE RIESGOS'!$AR199="Leve"),CONCATENATE("R",'MAPA DE RIESGOS'!$H199,"C",'MAPA DE RIESGOS'!$AF199),"")</f>
        <v/>
      </c>
      <c r="T112" s="379" t="str">
        <f>IF(AND('MAPA DE RIESGOS'!$AP200="Baja",'MAPA DE RIESGOS'!$AR200="Leve"),CONCATENATE("R",'MAPA DE RIESGOS'!$H200,"C",'MAPA DE RIESGOS'!$AF200),"")</f>
        <v/>
      </c>
      <c r="U112" s="379" t="str">
        <f>IF(AND('MAPA DE RIESGOS'!$AP201="Baja",'MAPA DE RIESGOS'!$AR201="Leve"),CONCATENATE("R",'MAPA DE RIESGOS'!$H201,"C",'MAPA DE RIESGOS'!$AF201),"")</f>
        <v/>
      </c>
      <c r="V112" s="379" t="str">
        <f>IF(AND('MAPA DE RIESGOS'!$AP202="Baja",'MAPA DE RIESGOS'!$AR202="Leve"),CONCATENATE("R",'MAPA DE RIESGOS'!$H202,"C",'MAPA DE RIESGOS'!$AF202),"")</f>
        <v/>
      </c>
      <c r="W112" s="379" t="str">
        <f>IF(AND('MAPA DE RIESGOS'!$AP203="Baja",'MAPA DE RIESGOS'!$AR203="Leve"),CONCATENATE("R",'MAPA DE RIESGOS'!$H203,"C",'MAPA DE RIESGOS'!$AF203),"")</f>
        <v/>
      </c>
      <c r="X112" s="379" t="str">
        <f>IF(AND('MAPA DE RIESGOS'!$AP204="Baja",'MAPA DE RIESGOS'!$AR204="Leve"),CONCATENATE("R",'MAPA DE RIESGOS'!$H204,"C",'MAPA DE RIESGOS'!$AF204),"")</f>
        <v/>
      </c>
      <c r="Y112" s="379" t="str">
        <f>IF(AND('MAPA DE RIESGOS'!$AP205="Baja",'MAPA DE RIESGOS'!$AR205="Leve"),CONCATENATE("R",'MAPA DE RIESGOS'!$H205,"C",'MAPA DE RIESGOS'!$AF205),"")</f>
        <v/>
      </c>
      <c r="Z112" s="379" t="str">
        <f>IF(AND('MAPA DE RIESGOS'!$AP206="Baja",'MAPA DE RIESGOS'!$AR206="Leve"),CONCATENATE("R",'MAPA DE RIESGOS'!$H206,"C",'MAPA DE RIESGOS'!$AF206),"")</f>
        <v/>
      </c>
      <c r="AA112" s="380" t="str">
        <f>IF(AND('MAPA DE RIESGOS'!$AP207="Baja",'MAPA DE RIESGOS'!$AR207="Leve"),CONCATENATE("R",'MAPA DE RIESGOS'!$H207,"C",'MAPA DE RIESGOS'!$AF207),"")</f>
        <v/>
      </c>
      <c r="AB112" s="369" t="str">
        <f>IF(AND('MAPA DE RIESGOS'!$AP190="Baja",'MAPA DE RIESGOS'!$AR190="Menor"),CONCATENATE("R",'MAPA DE RIESGOS'!$H190,"C",'MAPA DE RIESGOS'!$AF190),"")</f>
        <v/>
      </c>
      <c r="AC112" s="370" t="str">
        <f>IF(AND('MAPA DE RIESGOS'!$AP191="Baja",'MAPA DE RIESGOS'!$AR191="Menor"),CONCATENATE("R",'MAPA DE RIESGOS'!$H191,"C",'MAPA DE RIESGOS'!$AF191),"")</f>
        <v/>
      </c>
      <c r="AD112" s="370" t="str">
        <f>IF(AND('MAPA DE RIESGOS'!$AP192="Baja",'MAPA DE RIESGOS'!$AR192="Menor"),CONCATENATE("R",'MAPA DE RIESGOS'!$H192,"C",'MAPA DE RIESGOS'!$AF192),"")</f>
        <v/>
      </c>
      <c r="AE112" s="370" t="str">
        <f>IF(AND('MAPA DE RIESGOS'!$AP193="Baja",'MAPA DE RIESGOS'!$AR193="Menor"),CONCATENATE("R",'MAPA DE RIESGOS'!$H193,"C",'MAPA DE RIESGOS'!$AF193),"")</f>
        <v/>
      </c>
      <c r="AF112" s="370" t="str">
        <f>IF(AND('MAPA DE RIESGOS'!$AP194="Baja",'MAPA DE RIESGOS'!$AR194="Menor"),CONCATENATE("R",'MAPA DE RIESGOS'!$H194,"C",'MAPA DE RIESGOS'!$AF194),"")</f>
        <v/>
      </c>
      <c r="AG112" s="370" t="str">
        <f>IF(AND('MAPA DE RIESGOS'!$AP195="Baja",'MAPA DE RIESGOS'!$AR195="Menor"),CONCATENATE("R",'MAPA DE RIESGOS'!$H195,"C",'MAPA DE RIESGOS'!$AF195),"")</f>
        <v/>
      </c>
      <c r="AH112" s="370" t="str">
        <f>IF(AND('MAPA DE RIESGOS'!$AP196="Baja",'MAPA DE RIESGOS'!$AR196="Menor"),CONCATENATE("R",'MAPA DE RIESGOS'!$H196,"C",'MAPA DE RIESGOS'!$AF196),"")</f>
        <v/>
      </c>
      <c r="AI112" s="370" t="str">
        <f>IF(AND('MAPA DE RIESGOS'!$AP197="Baja",'MAPA DE RIESGOS'!$AR197="Menor"),CONCATENATE("R",'MAPA DE RIESGOS'!$H197,"C",'MAPA DE RIESGOS'!$AF197),"")</f>
        <v/>
      </c>
      <c r="AJ112" s="370" t="str">
        <f>IF(AND('MAPA DE RIESGOS'!$AP198="Baja",'MAPA DE RIESGOS'!$AR198="Menor"),CONCATENATE("R",'MAPA DE RIESGOS'!$H198,"C",'MAPA DE RIESGOS'!$AF198),"")</f>
        <v/>
      </c>
      <c r="AK112" s="370" t="str">
        <f>IF(AND('MAPA DE RIESGOS'!$AP199="Baja",'MAPA DE RIESGOS'!$AR199="Menor"),CONCATENATE("R",'MAPA DE RIESGOS'!$H199,"C",'MAPA DE RIESGOS'!$AF199),"")</f>
        <v/>
      </c>
      <c r="AL112" s="370" t="str">
        <f>IF(AND('MAPA DE RIESGOS'!$AP200="Baja",'MAPA DE RIESGOS'!$AR200="Menor"),CONCATENATE("R",'MAPA DE RIESGOS'!$H200,"C",'MAPA DE RIESGOS'!$AF200),"")</f>
        <v/>
      </c>
      <c r="AM112" s="370" t="str">
        <f>IF(AND('MAPA DE RIESGOS'!$AP201="Baja",'MAPA DE RIESGOS'!$AR201="Menor"),CONCATENATE("R",'MAPA DE RIESGOS'!$H201,"C",'MAPA DE RIESGOS'!$AF201),"")</f>
        <v/>
      </c>
      <c r="AN112" s="370" t="str">
        <f>IF(AND('MAPA DE RIESGOS'!$AP202="Baja",'MAPA DE RIESGOS'!$AR202="Menor"),CONCATENATE("R",'MAPA DE RIESGOS'!$H202,"C",'MAPA DE RIESGOS'!$AF202),"")</f>
        <v/>
      </c>
      <c r="AO112" s="370" t="str">
        <f>IF(AND('MAPA DE RIESGOS'!$AP203="Baja",'MAPA DE RIESGOS'!$AR203="Menor"),CONCATENATE("R",'MAPA DE RIESGOS'!$H203,"C",'MAPA DE RIESGOS'!$AF203),"")</f>
        <v/>
      </c>
      <c r="AP112" s="370" t="str">
        <f>IF(AND('MAPA DE RIESGOS'!$AP204="Baja",'MAPA DE RIESGOS'!$AR204="Menor"),CONCATENATE("R",'MAPA DE RIESGOS'!$H204,"C",'MAPA DE RIESGOS'!$AF204),"")</f>
        <v/>
      </c>
      <c r="AQ112" s="370" t="str">
        <f>IF(AND('MAPA DE RIESGOS'!$AP205="Baja",'MAPA DE RIESGOS'!$AR205="Menor"),CONCATENATE("R",'MAPA DE RIESGOS'!$H205,"C",'MAPA DE RIESGOS'!$AF205),"")</f>
        <v/>
      </c>
      <c r="AR112" s="370" t="str">
        <f>IF(AND('MAPA DE RIESGOS'!$AP206="Baja",'MAPA DE RIESGOS'!$AR206="Menor"),CONCATENATE("R",'MAPA DE RIESGOS'!$H206,"C",'MAPA DE RIESGOS'!$AF206),"")</f>
        <v/>
      </c>
      <c r="AS112" s="370" t="str">
        <f>IF(AND('MAPA DE RIESGOS'!$AP207="Baja",'MAPA DE RIESGOS'!$AR207="Menor"),CONCATENATE("R",'MAPA DE RIESGOS'!$H207,"C",'MAPA DE RIESGOS'!$AF207),"")</f>
        <v/>
      </c>
      <c r="AT112" s="369" t="str">
        <f>IF(AND('MAPA DE RIESGOS'!$AP190="Baja",'MAPA DE RIESGOS'!$AR190="Moderado"),CONCATENATE("R",'MAPA DE RIESGOS'!$H190,"C",'MAPA DE RIESGOS'!$AF190),"")</f>
        <v/>
      </c>
      <c r="AU112" s="370" t="str">
        <f>IF(AND('MAPA DE RIESGOS'!$AP191="Baja",'MAPA DE RIESGOS'!$AR191="Moderado"),CONCATENATE("R",'MAPA DE RIESGOS'!$H191,"C",'MAPA DE RIESGOS'!$AF191),"")</f>
        <v/>
      </c>
      <c r="AV112" s="370" t="str">
        <f>IF(AND('MAPA DE RIESGOS'!$AP192="Baja",'MAPA DE RIESGOS'!$AR192="Moderado"),CONCATENATE("R",'MAPA DE RIESGOS'!$H192,"C",'MAPA DE RIESGOS'!$AF192),"")</f>
        <v/>
      </c>
      <c r="AW112" s="370" t="str">
        <f>IF(AND('MAPA DE RIESGOS'!$AP193="Baja",'MAPA DE RIESGOS'!$AR193="Moderado"),CONCATENATE("R",'MAPA DE RIESGOS'!$H193,"C",'MAPA DE RIESGOS'!$AF193),"")</f>
        <v/>
      </c>
      <c r="AX112" s="370" t="str">
        <f>IF(AND('MAPA DE RIESGOS'!$AP194="Baja",'MAPA DE RIESGOS'!$AR194="Moderado"),CONCATENATE("R",'MAPA DE RIESGOS'!$H194,"C",'MAPA DE RIESGOS'!$AF194),"")</f>
        <v/>
      </c>
      <c r="AY112" s="370" t="str">
        <f>IF(AND('MAPA DE RIESGOS'!$AP195="Baja",'MAPA DE RIESGOS'!$AR195="Moderado"),CONCATENATE("R",'MAPA DE RIESGOS'!$H195,"C",'MAPA DE RIESGOS'!$AF195),"")</f>
        <v/>
      </c>
      <c r="AZ112" s="370" t="str">
        <f>IF(AND('MAPA DE RIESGOS'!$AP196="Baja",'MAPA DE RIESGOS'!$AR196="Moderado"),CONCATENATE("R",'MAPA DE RIESGOS'!$H196,"C",'MAPA DE RIESGOS'!$AF196),"")</f>
        <v/>
      </c>
      <c r="BA112" s="370" t="str">
        <f>IF(AND('MAPA DE RIESGOS'!$AP197="Baja",'MAPA DE RIESGOS'!$AR197="Moderado"),CONCATENATE("R",'MAPA DE RIESGOS'!$H197,"C",'MAPA DE RIESGOS'!$AF197),"")</f>
        <v/>
      </c>
      <c r="BB112" s="370" t="str">
        <f>IF(AND('MAPA DE RIESGOS'!$AP198="Baja",'MAPA DE RIESGOS'!$AR198="Moderado"),CONCATENATE("R",'MAPA DE RIESGOS'!$H198,"C",'MAPA DE RIESGOS'!$AF198),"")</f>
        <v/>
      </c>
      <c r="BC112" s="370" t="str">
        <f>IF(AND('MAPA DE RIESGOS'!$AP199="Baja",'MAPA DE RIESGOS'!$AR199="Moderado"),CONCATENATE("R",'MAPA DE RIESGOS'!$H199,"C",'MAPA DE RIESGOS'!$AF199),"")</f>
        <v/>
      </c>
      <c r="BD112" s="370" t="str">
        <f>IF(AND('MAPA DE RIESGOS'!$AP200="Baja",'MAPA DE RIESGOS'!$AR200="Moderado"),CONCATENATE("R",'MAPA DE RIESGOS'!$H200,"C",'MAPA DE RIESGOS'!$AF200),"")</f>
        <v/>
      </c>
      <c r="BE112" s="370" t="str">
        <f>IF(AND('MAPA DE RIESGOS'!$AP201="Baja",'MAPA DE RIESGOS'!$AR201="Moderado"),CONCATENATE("R",'MAPA DE RIESGOS'!$H201,"C",'MAPA DE RIESGOS'!$AF201),"")</f>
        <v/>
      </c>
      <c r="BF112" s="370" t="str">
        <f>IF(AND('MAPA DE RIESGOS'!$AP202="Baja",'MAPA DE RIESGOS'!$AR202="Moderado"),CONCATENATE("R",'MAPA DE RIESGOS'!$H202,"C",'MAPA DE RIESGOS'!$AF202),"")</f>
        <v/>
      </c>
      <c r="BG112" s="370" t="str">
        <f>IF(AND('MAPA DE RIESGOS'!$AP203="Baja",'MAPA DE RIESGOS'!$AR203="Moderado"),CONCATENATE("R",'MAPA DE RIESGOS'!$H203,"C",'MAPA DE RIESGOS'!$AF203),"")</f>
        <v/>
      </c>
      <c r="BH112" s="370" t="str">
        <f>IF(AND('MAPA DE RIESGOS'!$AP204="Baja",'MAPA DE RIESGOS'!$AR204="Moderado"),CONCATENATE("R",'MAPA DE RIESGOS'!$H204,"C",'MAPA DE RIESGOS'!$AF204),"")</f>
        <v/>
      </c>
      <c r="BI112" s="370" t="str">
        <f>IF(AND('MAPA DE RIESGOS'!$AP205="Baja",'MAPA DE RIESGOS'!$AR205="Moderado"),CONCATENATE("R",'MAPA DE RIESGOS'!$H205,"C",'MAPA DE RIESGOS'!$AF205),"")</f>
        <v/>
      </c>
      <c r="BJ112" s="370" t="str">
        <f>IF(AND('MAPA DE RIESGOS'!$AP206="Baja",'MAPA DE RIESGOS'!$AR206="Moderado"),CONCATENATE("R",'MAPA DE RIESGOS'!$H206,"C",'MAPA DE RIESGOS'!$AF206),"")</f>
        <v/>
      </c>
      <c r="BK112" s="371" t="str">
        <f>IF(AND('MAPA DE RIESGOS'!$AP207="Baja",'MAPA DE RIESGOS'!$AR207="Moderado"),CONCATENATE("R",'MAPA DE RIESGOS'!$H207,"C",'MAPA DE RIESGOS'!$AF207),"")</f>
        <v/>
      </c>
      <c r="BL112" s="357" t="str">
        <f>IF(AND('MAPA DE RIESGOS'!$AP190="Baja",'MAPA DE RIESGOS'!$AR190="Mayor"),CONCATENATE("R",'MAPA DE RIESGOS'!$H190,"C",'MAPA DE RIESGOS'!$AF190),"")</f>
        <v/>
      </c>
      <c r="BM112" s="357" t="str">
        <f>IF(AND('MAPA DE RIESGOS'!$AP191="Baja",'MAPA DE RIESGOS'!$AR191="Mayor"),CONCATENATE("R",'MAPA DE RIESGOS'!$H191,"C",'MAPA DE RIESGOS'!$AF191),"")</f>
        <v/>
      </c>
      <c r="BN112" s="357" t="str">
        <f>IF(AND('MAPA DE RIESGOS'!$AP192="Baja",'MAPA DE RIESGOS'!$AR192="Mayor"),CONCATENATE("R",'MAPA DE RIESGOS'!$H192,"C",'MAPA DE RIESGOS'!$AF192),"")</f>
        <v/>
      </c>
      <c r="BO112" s="357" t="str">
        <f>IF(AND('MAPA DE RIESGOS'!$AP193="Baja",'MAPA DE RIESGOS'!$AR193="Mayor"),CONCATENATE("R",'MAPA DE RIESGOS'!$H193,"C",'MAPA DE RIESGOS'!$AF193),"")</f>
        <v/>
      </c>
      <c r="BP112" s="357" t="str">
        <f>IF(AND('MAPA DE RIESGOS'!$AP194="Baja",'MAPA DE RIESGOS'!$AR194="Mayor"),CONCATENATE("R",'MAPA DE RIESGOS'!$H194,"C",'MAPA DE RIESGOS'!$AF194),"")</f>
        <v/>
      </c>
      <c r="BQ112" s="357" t="str">
        <f>IF(AND('MAPA DE RIESGOS'!$AP195="Baja",'MAPA DE RIESGOS'!$AR195="Mayor"),CONCATENATE("R",'MAPA DE RIESGOS'!$H195,"C",'MAPA DE RIESGOS'!$AF195),"")</f>
        <v/>
      </c>
      <c r="BR112" s="357" t="str">
        <f>IF(AND('MAPA DE RIESGOS'!$AP196="Baja",'MAPA DE RIESGOS'!$AR196="Mayor"),CONCATENATE("R",'MAPA DE RIESGOS'!$H196,"C",'MAPA DE RIESGOS'!$AF196),"")</f>
        <v/>
      </c>
      <c r="BS112" s="357" t="str">
        <f>IF(AND('MAPA DE RIESGOS'!$AP197="Baja",'MAPA DE RIESGOS'!$AR197="Mayor"),CONCATENATE("R",'MAPA DE RIESGOS'!$H197,"C",'MAPA DE RIESGOS'!$AF197),"")</f>
        <v/>
      </c>
      <c r="BT112" s="357" t="str">
        <f>IF(AND('MAPA DE RIESGOS'!$AP198="Baja",'MAPA DE RIESGOS'!$AR198="Mayor"),CONCATENATE("R",'MAPA DE RIESGOS'!$H198,"C",'MAPA DE RIESGOS'!$AF198),"")</f>
        <v/>
      </c>
      <c r="BU112" s="357" t="str">
        <f>IF(AND('MAPA DE RIESGOS'!$AP199="Baja",'MAPA DE RIESGOS'!$AR199="Mayor"),CONCATENATE("R",'MAPA DE RIESGOS'!$H199,"C",'MAPA DE RIESGOS'!$AF199),"")</f>
        <v/>
      </c>
      <c r="BV112" s="357" t="str">
        <f>IF(AND('MAPA DE RIESGOS'!$AP200="Baja",'MAPA DE RIESGOS'!$AR200="Mayor"),CONCATENATE("R",'MAPA DE RIESGOS'!$H200,"C",'MAPA DE RIESGOS'!$AF200),"")</f>
        <v/>
      </c>
      <c r="BW112" s="357" t="str">
        <f>IF(AND('MAPA DE RIESGOS'!$AP201="Baja",'MAPA DE RIESGOS'!$AR201="Mayor"),CONCATENATE("R",'MAPA DE RIESGOS'!$H201,"C",'MAPA DE RIESGOS'!$AF201),"")</f>
        <v/>
      </c>
      <c r="BX112" s="357" t="str">
        <f>IF(AND('MAPA DE RIESGOS'!$AP202="Baja",'MAPA DE RIESGOS'!$AR202="Mayor"),CONCATENATE("R",'MAPA DE RIESGOS'!$H202,"C",'MAPA DE RIESGOS'!$AF202),"")</f>
        <v/>
      </c>
      <c r="BY112" s="357" t="str">
        <f>IF(AND('MAPA DE RIESGOS'!$AP203="Baja",'MAPA DE RIESGOS'!$AR203="Mayor"),CONCATENATE("R",'MAPA DE RIESGOS'!$H203,"C",'MAPA DE RIESGOS'!$AF203),"")</f>
        <v/>
      </c>
      <c r="BZ112" s="357" t="str">
        <f>IF(AND('MAPA DE RIESGOS'!$AP204="Baja",'MAPA DE RIESGOS'!$AR204="Mayor"),CONCATENATE("R",'MAPA DE RIESGOS'!$H204,"C",'MAPA DE RIESGOS'!$AF204),"")</f>
        <v/>
      </c>
      <c r="CA112" s="357" t="str">
        <f>IF(AND('MAPA DE RIESGOS'!$AP205="Baja",'MAPA DE RIESGOS'!$AR205="Mayor"),CONCATENATE("R",'MAPA DE RIESGOS'!$H205,"C",'MAPA DE RIESGOS'!$AF205),"")</f>
        <v/>
      </c>
      <c r="CB112" s="357" t="str">
        <f>IF(AND('MAPA DE RIESGOS'!$AP206="Baja",'MAPA DE RIESGOS'!$AR206="Mayor"),CONCATENATE("R",'MAPA DE RIESGOS'!$H206,"C",'MAPA DE RIESGOS'!$AF206),"")</f>
        <v/>
      </c>
      <c r="CC112" s="358" t="str">
        <f>IF(AND('MAPA DE RIESGOS'!$AP207="Baja",'MAPA DE RIESGOS'!$AR207="Mayor"),CONCATENATE("R",'MAPA DE RIESGOS'!$H207,"C",'MAPA DE RIESGOS'!$AF207),"")</f>
        <v/>
      </c>
      <c r="CD112" s="359" t="str">
        <f>IF(AND('MAPA DE RIESGOS'!$AP190="Baja",'MAPA DE RIESGOS'!$AR190="Catastrófico"),CONCATENATE("R",'MAPA DE RIESGOS'!$H190,"C",'MAPA DE RIESGOS'!$AF190),"")</f>
        <v/>
      </c>
      <c r="CE112" s="359" t="str">
        <f>IF(AND('MAPA DE RIESGOS'!$AP191="Baja",'MAPA DE RIESGOS'!$AR191="Catastrófico"),CONCATENATE("R",'MAPA DE RIESGOS'!$H191,"C",'MAPA DE RIESGOS'!$AF191),"")</f>
        <v/>
      </c>
      <c r="CF112" s="359" t="str">
        <f>IF(AND('MAPA DE RIESGOS'!$AP192="Baja",'MAPA DE RIESGOS'!$AR192="Catastrófico"),CONCATENATE("R",'MAPA DE RIESGOS'!$H192,"C",'MAPA DE RIESGOS'!$AF192),"")</f>
        <v/>
      </c>
      <c r="CG112" s="359" t="str">
        <f>IF(AND('MAPA DE RIESGOS'!$AP193="Baja",'MAPA DE RIESGOS'!$AR193="Catastrófico"),CONCATENATE("R",'MAPA DE RIESGOS'!$H193,"C",'MAPA DE RIESGOS'!$AF193),"")</f>
        <v/>
      </c>
      <c r="CH112" s="359" t="str">
        <f>IF(AND('MAPA DE RIESGOS'!$AP194="Baja",'MAPA DE RIESGOS'!$AR194="Catastrófico"),CONCATENATE("R",'MAPA DE RIESGOS'!$H194,"C",'MAPA DE RIESGOS'!$AF194),"")</f>
        <v/>
      </c>
      <c r="CI112" s="359" t="str">
        <f>IF(AND('MAPA DE RIESGOS'!$AP195="Baja",'MAPA DE RIESGOS'!$AR195="Catastrófico"),CONCATENATE("R",'MAPA DE RIESGOS'!$H195,"C",'MAPA DE RIESGOS'!$AF195),"")</f>
        <v/>
      </c>
      <c r="CJ112" s="359" t="str">
        <f>IF(AND('MAPA DE RIESGOS'!$AP196="Baja",'MAPA DE RIESGOS'!$AR196="Catastrófico"),CONCATENATE("R",'MAPA DE RIESGOS'!$H196,"C",'MAPA DE RIESGOS'!$AF196),"")</f>
        <v/>
      </c>
      <c r="CK112" s="359" t="str">
        <f>IF(AND('MAPA DE RIESGOS'!$AP197="Baja",'MAPA DE RIESGOS'!$AR197="Catastrófico"),CONCATENATE("R",'MAPA DE RIESGOS'!$H197,"C",'MAPA DE RIESGOS'!$AF197),"")</f>
        <v/>
      </c>
      <c r="CL112" s="359" t="str">
        <f>IF(AND('MAPA DE RIESGOS'!$AP198="Baja",'MAPA DE RIESGOS'!$AR198="Catastrófico"),CONCATENATE("R",'MAPA DE RIESGOS'!$H198,"C",'MAPA DE RIESGOS'!$AF198),"")</f>
        <v/>
      </c>
      <c r="CM112" s="359" t="str">
        <f>IF(AND('MAPA DE RIESGOS'!$AP199="Baja",'MAPA DE RIESGOS'!$AR199="Catastrófico"),CONCATENATE("R",'MAPA DE RIESGOS'!$H199,"C",'MAPA DE RIESGOS'!$AF199),"")</f>
        <v/>
      </c>
      <c r="CN112" s="359" t="str">
        <f>IF(AND('MAPA DE RIESGOS'!$AP200="Baja",'MAPA DE RIESGOS'!$AR200="Catastrófico"),CONCATENATE("R",'MAPA DE RIESGOS'!$H200,"C",'MAPA DE RIESGOS'!$AF200),"")</f>
        <v/>
      </c>
      <c r="CO112" s="359" t="str">
        <f>IF(AND('MAPA DE RIESGOS'!$AP201="Baja",'MAPA DE RIESGOS'!$AR201="Catastrófico"),CONCATENATE("R",'MAPA DE RIESGOS'!$H201,"C",'MAPA DE RIESGOS'!$AF201),"")</f>
        <v/>
      </c>
      <c r="CP112" s="359" t="str">
        <f>IF(AND('MAPA DE RIESGOS'!$AP202="Baja",'MAPA DE RIESGOS'!$AR202="Catastrófico"),CONCATENATE("R",'MAPA DE RIESGOS'!$H202,"C",'MAPA DE RIESGOS'!$AF202),"")</f>
        <v/>
      </c>
      <c r="CQ112" s="359" t="str">
        <f>IF(AND('MAPA DE RIESGOS'!$AP203="Baja",'MAPA DE RIESGOS'!$AR203="Catastrófico"),CONCATENATE("R",'MAPA DE RIESGOS'!$H203,"C",'MAPA DE RIESGOS'!$AF203),"")</f>
        <v/>
      </c>
      <c r="CR112" s="359" t="str">
        <f>IF(AND('MAPA DE RIESGOS'!$AP204="Baja",'MAPA DE RIESGOS'!$AR204="Catastrófico"),CONCATENATE("R",'MAPA DE RIESGOS'!$H204,"C",'MAPA DE RIESGOS'!$AF204),"")</f>
        <v/>
      </c>
      <c r="CS112" s="359" t="str">
        <f>IF(AND('MAPA DE RIESGOS'!$AP205="Baja",'MAPA DE RIESGOS'!$AR205="Catastrófico"),CONCATENATE("R",'MAPA DE RIESGOS'!$H205,"C",'MAPA DE RIESGOS'!$AF205),"")</f>
        <v/>
      </c>
      <c r="CT112" s="359" t="str">
        <f>IF(AND('MAPA DE RIESGOS'!$AP206="Baja",'MAPA DE RIESGOS'!$AR206="Catastrófico"),CONCATENATE("R",'MAPA DE RIESGOS'!$H206,"C",'MAPA DE RIESGOS'!$AF206),"")</f>
        <v/>
      </c>
      <c r="CU112" s="360" t="str">
        <f>IF(AND('MAPA DE RIESGOS'!$AP207="Baja",'MAPA DE RIESGOS'!$AR207="Catastrófico"),CONCATENATE("R",'MAPA DE RIESGOS'!$H207,"C",'MAPA DE RIESGOS'!$AF207),"")</f>
        <v/>
      </c>
      <c r="CV112" s="67"/>
      <c r="CW112" s="737"/>
      <c r="CX112" s="737"/>
      <c r="CY112" s="737"/>
      <c r="CZ112" s="737"/>
      <c r="DA112" s="737"/>
      <c r="DB112" s="737"/>
    </row>
    <row r="113" spans="2:106" ht="32.5" customHeight="1">
      <c r="B113" s="770"/>
      <c r="C113" s="770"/>
      <c r="D113" s="771"/>
      <c r="E113" s="741"/>
      <c r="F113" s="742"/>
      <c r="G113" s="742"/>
      <c r="H113" s="742"/>
      <c r="I113" s="743"/>
      <c r="J113" s="378" t="str">
        <f>IF(AND('MAPA DE RIESGOS'!$AP208="Baja",'MAPA DE RIESGOS'!$AR208="Leve"),CONCATENATE("R",'MAPA DE RIESGOS'!$H208,"C",'MAPA DE RIESGOS'!$AF208),"")</f>
        <v/>
      </c>
      <c r="K113" s="379" t="str">
        <f>IF(AND('MAPA DE RIESGOS'!$AP209="Baja",'MAPA DE RIESGOS'!$AR209="Leve"),CONCATENATE("R",'MAPA DE RIESGOS'!$H209,"C",'MAPA DE RIESGOS'!$AF209),"")</f>
        <v/>
      </c>
      <c r="L113" s="379" t="str">
        <f>IF(AND('MAPA DE RIESGOS'!$AP210="Baja",'MAPA DE RIESGOS'!$AR210="Leve"),CONCATENATE("R",'MAPA DE RIESGOS'!$H210,"C",'MAPA DE RIESGOS'!$AF210),"")</f>
        <v/>
      </c>
      <c r="M113" s="379" t="str">
        <f>IF(AND('MAPA DE RIESGOS'!$AP211="Baja",'MAPA DE RIESGOS'!$AR211="Leve"),CONCATENATE("R",'MAPA DE RIESGOS'!$H211,"C",'MAPA DE RIESGOS'!$AF211),"")</f>
        <v/>
      </c>
      <c r="N113" s="379" t="str">
        <f>IF(AND('MAPA DE RIESGOS'!$AP212="Baja",'MAPA DE RIESGOS'!$AR212="Leve"),CONCATENATE("R",'MAPA DE RIESGOS'!$H212,"C",'MAPA DE RIESGOS'!$AF212),"")</f>
        <v/>
      </c>
      <c r="O113" s="379" t="str">
        <f>IF(AND('MAPA DE RIESGOS'!$AP213="Baja",'MAPA DE RIESGOS'!$AR213="Leve"),CONCATENATE("R",'MAPA DE RIESGOS'!$H213,"C",'MAPA DE RIESGOS'!$AF213),"")</f>
        <v/>
      </c>
      <c r="P113" s="379" t="str">
        <f>IF(AND('MAPA DE RIESGOS'!$AP214="Baja",'MAPA DE RIESGOS'!$AR214="Leve"),CONCATENATE("R",'MAPA DE RIESGOS'!$H214,"C",'MAPA DE RIESGOS'!$AF214),"")</f>
        <v/>
      </c>
      <c r="Q113" s="379" t="str">
        <f>IF(AND('MAPA DE RIESGOS'!$AP215="Baja",'MAPA DE RIESGOS'!$AR215="Leve"),CONCATENATE("R",'MAPA DE RIESGOS'!$H215,"C",'MAPA DE RIESGOS'!$AF215),"")</f>
        <v/>
      </c>
      <c r="R113" s="379" t="str">
        <f>IF(AND('MAPA DE RIESGOS'!$AP216="Baja",'MAPA DE RIESGOS'!$AR216="Leve"),CONCATENATE("R",'MAPA DE RIESGOS'!$H216,"C",'MAPA DE RIESGOS'!$AF216),"")</f>
        <v/>
      </c>
      <c r="S113" s="379" t="str">
        <f>IF(AND('MAPA DE RIESGOS'!$AP217="Baja",'MAPA DE RIESGOS'!$AR217="Leve"),CONCATENATE("R",'MAPA DE RIESGOS'!$H217,"C",'MAPA DE RIESGOS'!$AF217),"")</f>
        <v/>
      </c>
      <c r="T113" s="379" t="str">
        <f>IF(AND('MAPA DE RIESGOS'!$AP218="Baja",'MAPA DE RIESGOS'!$AR218="Leve"),CONCATENATE("R",'MAPA DE RIESGOS'!$H218,"C",'MAPA DE RIESGOS'!$AF218),"")</f>
        <v/>
      </c>
      <c r="U113" s="379" t="str">
        <f>IF(AND('MAPA DE RIESGOS'!$AP219="Baja",'MAPA DE RIESGOS'!$AR219="Leve"),CONCATENATE("R",'MAPA DE RIESGOS'!$H219,"C",'MAPA DE RIESGOS'!$AF219),"")</f>
        <v/>
      </c>
      <c r="V113" s="379" t="str">
        <f>IF(AND('MAPA DE RIESGOS'!$AP220="Baja",'MAPA DE RIESGOS'!$AR220="Leve"),CONCATENATE("R",'MAPA DE RIESGOS'!$H220,"C",'MAPA DE RIESGOS'!$AF220),"")</f>
        <v/>
      </c>
      <c r="W113" s="379" t="str">
        <f>IF(AND('MAPA DE RIESGOS'!$AP221="Baja",'MAPA DE RIESGOS'!$AR221="Leve"),CONCATENATE("R",'MAPA DE RIESGOS'!$H221,"C",'MAPA DE RIESGOS'!$AF221),"")</f>
        <v/>
      </c>
      <c r="X113" s="379" t="str">
        <f>IF(AND('MAPA DE RIESGOS'!$AP222="Baja",'MAPA DE RIESGOS'!$AR222="Leve"),CONCATENATE("R",'MAPA DE RIESGOS'!$H222,"C",'MAPA DE RIESGOS'!$AF222),"")</f>
        <v/>
      </c>
      <c r="Y113" s="379" t="str">
        <f>IF(AND('MAPA DE RIESGOS'!$AP223="Baja",'MAPA DE RIESGOS'!$AR223="Leve"),CONCATENATE("R",'MAPA DE RIESGOS'!$H223,"C",'MAPA DE RIESGOS'!$AF223),"")</f>
        <v/>
      </c>
      <c r="Z113" s="379" t="str">
        <f>IF(AND('MAPA DE RIESGOS'!$AP224="Baja",'MAPA DE RIESGOS'!$AR224="Leve"),CONCATENATE("R",'MAPA DE RIESGOS'!$H224,"C",'MAPA DE RIESGOS'!$AF224),"")</f>
        <v/>
      </c>
      <c r="AA113" s="380" t="str">
        <f>IF(AND('MAPA DE RIESGOS'!$AP225="Baja",'MAPA DE RIESGOS'!$AR225="Leve"),CONCATENATE("R",'MAPA DE RIESGOS'!$H225,"C",'MAPA DE RIESGOS'!$AF225),"")</f>
        <v/>
      </c>
      <c r="AB113" s="369" t="str">
        <f>IF(AND('MAPA DE RIESGOS'!$AP208="Baja",'MAPA DE RIESGOS'!$AR208="Menor"),CONCATENATE("R",'MAPA DE RIESGOS'!$H208,"C",'MAPA DE RIESGOS'!$AF208),"")</f>
        <v/>
      </c>
      <c r="AC113" s="370" t="str">
        <f>IF(AND('MAPA DE RIESGOS'!$AP209="Baja",'MAPA DE RIESGOS'!$AR209="Menor"),CONCATENATE("R",'MAPA DE RIESGOS'!$H209,"C",'MAPA DE RIESGOS'!$AF209),"")</f>
        <v/>
      </c>
      <c r="AD113" s="370" t="str">
        <f>IF(AND('MAPA DE RIESGOS'!$AP210="Baja",'MAPA DE RIESGOS'!$AR210="Menor"),CONCATENATE("R",'MAPA DE RIESGOS'!$H210,"C",'MAPA DE RIESGOS'!$AF210),"")</f>
        <v/>
      </c>
      <c r="AE113" s="370" t="str">
        <f>IF(AND('MAPA DE RIESGOS'!$AP211="Baja",'MAPA DE RIESGOS'!$AR211="Menor"),CONCATENATE("R",'MAPA DE RIESGOS'!$H211,"C",'MAPA DE RIESGOS'!$AF211),"")</f>
        <v/>
      </c>
      <c r="AF113" s="370" t="str">
        <f>IF(AND('MAPA DE RIESGOS'!$AP212="Baja",'MAPA DE RIESGOS'!$AR212="Menor"),CONCATENATE("R",'MAPA DE RIESGOS'!$H212,"C",'MAPA DE RIESGOS'!$AF212),"")</f>
        <v/>
      </c>
      <c r="AG113" s="370" t="str">
        <f>IF(AND('MAPA DE RIESGOS'!$AP213="Baja",'MAPA DE RIESGOS'!$AR213="Menor"),CONCATENATE("R",'MAPA DE RIESGOS'!$H213,"C",'MAPA DE RIESGOS'!$AF213),"")</f>
        <v/>
      </c>
      <c r="AH113" s="370" t="str">
        <f>IF(AND('MAPA DE RIESGOS'!$AP214="Baja",'MAPA DE RIESGOS'!$AR214="Menor"),CONCATENATE("R",'MAPA DE RIESGOS'!$H214,"C",'MAPA DE RIESGOS'!$AF214),"")</f>
        <v/>
      </c>
      <c r="AI113" s="370" t="str">
        <f>IF(AND('MAPA DE RIESGOS'!$AP215="Baja",'MAPA DE RIESGOS'!$AR215="Menor"),CONCATENATE("R",'MAPA DE RIESGOS'!$H215,"C",'MAPA DE RIESGOS'!$AF215),"")</f>
        <v/>
      </c>
      <c r="AJ113" s="370" t="str">
        <f>IF(AND('MAPA DE RIESGOS'!$AP216="Baja",'MAPA DE RIESGOS'!$AR216="Menor"),CONCATENATE("R",'MAPA DE RIESGOS'!$H216,"C",'MAPA DE RIESGOS'!$AF216),"")</f>
        <v/>
      </c>
      <c r="AK113" s="370" t="str">
        <f>IF(AND('MAPA DE RIESGOS'!$AP217="Baja",'MAPA DE RIESGOS'!$AR217="Menor"),CONCATENATE("R",'MAPA DE RIESGOS'!$H217,"C",'MAPA DE RIESGOS'!$AF217),"")</f>
        <v/>
      </c>
      <c r="AL113" s="370" t="str">
        <f>IF(AND('MAPA DE RIESGOS'!$AP218="Baja",'MAPA DE RIESGOS'!$AR218="Menor"),CONCATENATE("R",'MAPA DE RIESGOS'!$H218,"C",'MAPA DE RIESGOS'!$AF218),"")</f>
        <v/>
      </c>
      <c r="AM113" s="370" t="str">
        <f>IF(AND('MAPA DE RIESGOS'!$AP219="Baja",'MAPA DE RIESGOS'!$AR219="Menor"),CONCATENATE("R",'MAPA DE RIESGOS'!$H219,"C",'MAPA DE RIESGOS'!$AF219),"")</f>
        <v/>
      </c>
      <c r="AN113" s="370" t="str">
        <f>IF(AND('MAPA DE RIESGOS'!$AP220="Baja",'MAPA DE RIESGOS'!$AR220="Menor"),CONCATENATE("R",'MAPA DE RIESGOS'!$H220,"C",'MAPA DE RIESGOS'!$AF220),"")</f>
        <v/>
      </c>
      <c r="AO113" s="370" t="str">
        <f>IF(AND('MAPA DE RIESGOS'!$AP221="Baja",'MAPA DE RIESGOS'!$AR221="Menor"),CONCATENATE("R",'MAPA DE RIESGOS'!$H221,"C",'MAPA DE RIESGOS'!$AF221),"")</f>
        <v/>
      </c>
      <c r="AP113" s="370" t="str">
        <f>IF(AND('MAPA DE RIESGOS'!$AP222="Baja",'MAPA DE RIESGOS'!$AR222="Menor"),CONCATENATE("R",'MAPA DE RIESGOS'!$H222,"C",'MAPA DE RIESGOS'!$AF222),"")</f>
        <v/>
      </c>
      <c r="AQ113" s="370" t="str">
        <f>IF(AND('MAPA DE RIESGOS'!$AP223="Baja",'MAPA DE RIESGOS'!$AR223="Menor"),CONCATENATE("R",'MAPA DE RIESGOS'!$H223,"C",'MAPA DE RIESGOS'!$AF223),"")</f>
        <v/>
      </c>
      <c r="AR113" s="370" t="str">
        <f>IF(AND('MAPA DE RIESGOS'!$AP224="Baja",'MAPA DE RIESGOS'!$AR224="Menor"),CONCATENATE("R",'MAPA DE RIESGOS'!$H224,"C",'MAPA DE RIESGOS'!$AF224),"")</f>
        <v/>
      </c>
      <c r="AS113" s="370" t="str">
        <f>IF(AND('MAPA DE RIESGOS'!$AP225="Baja",'MAPA DE RIESGOS'!$AR225="Menor"),CONCATENATE("R",'MAPA DE RIESGOS'!$H225,"C",'MAPA DE RIESGOS'!$AF225),"")</f>
        <v/>
      </c>
      <c r="AT113" s="369" t="str">
        <f>IF(AND('MAPA DE RIESGOS'!$AP208="Baja",'MAPA DE RIESGOS'!$AR208="Moderado"),CONCATENATE("R",'MAPA DE RIESGOS'!$H208,"C",'MAPA DE RIESGOS'!$AF208),"")</f>
        <v/>
      </c>
      <c r="AU113" s="370" t="str">
        <f>IF(AND('MAPA DE RIESGOS'!$AP209="Baja",'MAPA DE RIESGOS'!$AR209="Moderado"),CONCATENATE("R",'MAPA DE RIESGOS'!$H209,"C",'MAPA DE RIESGOS'!$AF209),"")</f>
        <v/>
      </c>
      <c r="AV113" s="370" t="str">
        <f>IF(AND('MAPA DE RIESGOS'!$AP210="Baja",'MAPA DE RIESGOS'!$AR210="Moderado"),CONCATENATE("R",'MAPA DE RIESGOS'!$H210,"C",'MAPA DE RIESGOS'!$AF210),"")</f>
        <v/>
      </c>
      <c r="AW113" s="370" t="str">
        <f>IF(AND('MAPA DE RIESGOS'!$AP211="Baja",'MAPA DE RIESGOS'!$AR211="Moderado"),CONCATENATE("R",'MAPA DE RIESGOS'!$H211,"C",'MAPA DE RIESGOS'!$AF211),"")</f>
        <v/>
      </c>
      <c r="AX113" s="370" t="str">
        <f>IF(AND('MAPA DE RIESGOS'!$AP212="Baja",'MAPA DE RIESGOS'!$AR212="Moderado"),CONCATENATE("R",'MAPA DE RIESGOS'!$H212,"C",'MAPA DE RIESGOS'!$AF212),"")</f>
        <v/>
      </c>
      <c r="AY113" s="370" t="str">
        <f>IF(AND('MAPA DE RIESGOS'!$AP213="Baja",'MAPA DE RIESGOS'!$AR213="Moderado"),CONCATENATE("R",'MAPA DE RIESGOS'!$H213,"C",'MAPA DE RIESGOS'!$AF213),"")</f>
        <v/>
      </c>
      <c r="AZ113" s="370" t="str">
        <f>IF(AND('MAPA DE RIESGOS'!$AP214="Baja",'MAPA DE RIESGOS'!$AR214="Moderado"),CONCATENATE("R",'MAPA DE RIESGOS'!$H214,"C",'MAPA DE RIESGOS'!$AF214),"")</f>
        <v/>
      </c>
      <c r="BA113" s="370" t="str">
        <f>IF(AND('MAPA DE RIESGOS'!$AP215="Baja",'MAPA DE RIESGOS'!$AR215="Moderado"),CONCATENATE("R",'MAPA DE RIESGOS'!$H215,"C",'MAPA DE RIESGOS'!$AF215),"")</f>
        <v/>
      </c>
      <c r="BB113" s="370" t="str">
        <f>IF(AND('MAPA DE RIESGOS'!$AP216="Baja",'MAPA DE RIESGOS'!$AR216="Moderado"),CONCATENATE("R",'MAPA DE RIESGOS'!$H216,"C",'MAPA DE RIESGOS'!$AF216),"")</f>
        <v/>
      </c>
      <c r="BC113" s="370" t="str">
        <f>IF(AND('MAPA DE RIESGOS'!$AP217="Baja",'MAPA DE RIESGOS'!$AR217="Moderado"),CONCATENATE("R",'MAPA DE RIESGOS'!$H217,"C",'MAPA DE RIESGOS'!$AF217),"")</f>
        <v/>
      </c>
      <c r="BD113" s="370" t="str">
        <f>IF(AND('MAPA DE RIESGOS'!$AP218="Baja",'MAPA DE RIESGOS'!$AR218="Moderado"),CONCATENATE("R",'MAPA DE RIESGOS'!$H218,"C",'MAPA DE RIESGOS'!$AF218),"")</f>
        <v/>
      </c>
      <c r="BE113" s="370" t="str">
        <f>IF(AND('MAPA DE RIESGOS'!$AP219="Baja",'MAPA DE RIESGOS'!$AR219="Moderado"),CONCATENATE("R",'MAPA DE RIESGOS'!$H219,"C",'MAPA DE RIESGOS'!$AF219),"")</f>
        <v/>
      </c>
      <c r="BF113" s="370" t="str">
        <f>IF(AND('MAPA DE RIESGOS'!$AP220="Baja",'MAPA DE RIESGOS'!$AR220="Moderado"),CONCATENATE("R",'MAPA DE RIESGOS'!$H220,"C",'MAPA DE RIESGOS'!$AF220),"")</f>
        <v/>
      </c>
      <c r="BG113" s="370" t="str">
        <f>IF(AND('MAPA DE RIESGOS'!$AP221="Baja",'MAPA DE RIESGOS'!$AR221="Moderado"),CONCATENATE("R",'MAPA DE RIESGOS'!$H221,"C",'MAPA DE RIESGOS'!$AF221),"")</f>
        <v/>
      </c>
      <c r="BH113" s="370" t="str">
        <f>IF(AND('MAPA DE RIESGOS'!$AP222="Baja",'MAPA DE RIESGOS'!$AR222="Moderado"),CONCATENATE("R",'MAPA DE RIESGOS'!$H222,"C",'MAPA DE RIESGOS'!$AF222),"")</f>
        <v/>
      </c>
      <c r="BI113" s="370" t="str">
        <f>IF(AND('MAPA DE RIESGOS'!$AP223="Baja",'MAPA DE RIESGOS'!$AR223="Moderado"),CONCATENATE("R",'MAPA DE RIESGOS'!$H223,"C",'MAPA DE RIESGOS'!$AF223),"")</f>
        <v/>
      </c>
      <c r="BJ113" s="370" t="str">
        <f>IF(AND('MAPA DE RIESGOS'!$AP224="Baja",'MAPA DE RIESGOS'!$AR224="Moderado"),CONCATENATE("R",'MAPA DE RIESGOS'!$H224,"C",'MAPA DE RIESGOS'!$AF224),"")</f>
        <v/>
      </c>
      <c r="BK113" s="371" t="str">
        <f>IF(AND('MAPA DE RIESGOS'!$AP225="Baja",'MAPA DE RIESGOS'!$AR225="Moderado"),CONCATENATE("R",'MAPA DE RIESGOS'!$H225,"C",'MAPA DE RIESGOS'!$AF225),"")</f>
        <v/>
      </c>
      <c r="BL113" s="357" t="str">
        <f>IF(AND('MAPA DE RIESGOS'!$AP208="Baja",'MAPA DE RIESGOS'!$AR208="Mayor"),CONCATENATE("R",'MAPA DE RIESGOS'!$H208,"C",'MAPA DE RIESGOS'!$AF208),"")</f>
        <v/>
      </c>
      <c r="BM113" s="357" t="str">
        <f>IF(AND('MAPA DE RIESGOS'!$AP209="Baja",'MAPA DE RIESGOS'!$AR209="Mayor"),CONCATENATE("R",'MAPA DE RIESGOS'!$H209,"C",'MAPA DE RIESGOS'!$AF209),"")</f>
        <v/>
      </c>
      <c r="BN113" s="357" t="str">
        <f>IF(AND('MAPA DE RIESGOS'!$AP210="Baja",'MAPA DE RIESGOS'!$AR210="Mayor"),CONCATENATE("R",'MAPA DE RIESGOS'!$H210,"C",'MAPA DE RIESGOS'!$AF210),"")</f>
        <v/>
      </c>
      <c r="BO113" s="357" t="str">
        <f>IF(AND('MAPA DE RIESGOS'!$AP211="Baja",'MAPA DE RIESGOS'!$AR211="Mayor"),CONCATENATE("R",'MAPA DE RIESGOS'!$H211,"C",'MAPA DE RIESGOS'!$AF211),"")</f>
        <v/>
      </c>
      <c r="BP113" s="357" t="str">
        <f>IF(AND('MAPA DE RIESGOS'!$AP212="Baja",'MAPA DE RIESGOS'!$AR212="Mayor"),CONCATENATE("R",'MAPA DE RIESGOS'!$H212,"C",'MAPA DE RIESGOS'!$AF212),"")</f>
        <v/>
      </c>
      <c r="BQ113" s="357" t="str">
        <f>IF(AND('MAPA DE RIESGOS'!$AP213="Baja",'MAPA DE RIESGOS'!$AR213="Mayor"),CONCATENATE("R",'MAPA DE RIESGOS'!$H213,"C",'MAPA DE RIESGOS'!$AF213),"")</f>
        <v/>
      </c>
      <c r="BR113" s="357" t="str">
        <f>IF(AND('MAPA DE RIESGOS'!$AP214="Baja",'MAPA DE RIESGOS'!$AR214="Mayor"),CONCATENATE("R",'MAPA DE RIESGOS'!$H214,"C",'MAPA DE RIESGOS'!$AF214),"")</f>
        <v/>
      </c>
      <c r="BS113" s="357" t="str">
        <f>IF(AND('MAPA DE RIESGOS'!$AP215="Baja",'MAPA DE RIESGOS'!$AR215="Mayor"),CONCATENATE("R",'MAPA DE RIESGOS'!$H215,"C",'MAPA DE RIESGOS'!$AF215),"")</f>
        <v/>
      </c>
      <c r="BT113" s="357" t="str">
        <f>IF(AND('MAPA DE RIESGOS'!$AP216="Baja",'MAPA DE RIESGOS'!$AR216="Mayor"),CONCATENATE("R",'MAPA DE RIESGOS'!$H216,"C",'MAPA DE RIESGOS'!$AF216),"")</f>
        <v/>
      </c>
      <c r="BU113" s="357" t="str">
        <f>IF(AND('MAPA DE RIESGOS'!$AP217="Baja",'MAPA DE RIESGOS'!$AR217="Mayor"),CONCATENATE("R",'MAPA DE RIESGOS'!$H217,"C",'MAPA DE RIESGOS'!$AF217),"")</f>
        <v/>
      </c>
      <c r="BV113" s="357" t="str">
        <f>IF(AND('MAPA DE RIESGOS'!$AP218="Baja",'MAPA DE RIESGOS'!$AR218="Mayor"),CONCATENATE("R",'MAPA DE RIESGOS'!$H218,"C",'MAPA DE RIESGOS'!$AF218),"")</f>
        <v/>
      </c>
      <c r="BW113" s="357" t="str">
        <f>IF(AND('MAPA DE RIESGOS'!$AP219="Baja",'MAPA DE RIESGOS'!$AR219="Mayor"),CONCATENATE("R",'MAPA DE RIESGOS'!$H219,"C",'MAPA DE RIESGOS'!$AF219),"")</f>
        <v/>
      </c>
      <c r="BX113" s="357" t="str">
        <f>IF(AND('MAPA DE RIESGOS'!$AP220="Baja",'MAPA DE RIESGOS'!$AR220="Mayor"),CONCATENATE("R",'MAPA DE RIESGOS'!$H220,"C",'MAPA DE RIESGOS'!$AF220),"")</f>
        <v/>
      </c>
      <c r="BY113" s="357" t="str">
        <f>IF(AND('MAPA DE RIESGOS'!$AP221="Baja",'MAPA DE RIESGOS'!$AR221="Mayor"),CONCATENATE("R",'MAPA DE RIESGOS'!$H221,"C",'MAPA DE RIESGOS'!$AF221),"")</f>
        <v/>
      </c>
      <c r="BZ113" s="357" t="str">
        <f>IF(AND('MAPA DE RIESGOS'!$AP222="Baja",'MAPA DE RIESGOS'!$AR222="Mayor"),CONCATENATE("R",'MAPA DE RIESGOS'!$H222,"C",'MAPA DE RIESGOS'!$AF222),"")</f>
        <v/>
      </c>
      <c r="CA113" s="357" t="str">
        <f>IF(AND('MAPA DE RIESGOS'!$AP223="Baja",'MAPA DE RIESGOS'!$AR223="Mayor"),CONCATENATE("R",'MAPA DE RIESGOS'!$H223,"C",'MAPA DE RIESGOS'!$AF223),"")</f>
        <v/>
      </c>
      <c r="CB113" s="357" t="str">
        <f>IF(AND('MAPA DE RIESGOS'!$AP224="Baja",'MAPA DE RIESGOS'!$AR224="Mayor"),CONCATENATE("R",'MAPA DE RIESGOS'!$H224,"C",'MAPA DE RIESGOS'!$AF224),"")</f>
        <v/>
      </c>
      <c r="CC113" s="358" t="str">
        <f>IF(AND('MAPA DE RIESGOS'!$AP225="Baja",'MAPA DE RIESGOS'!$AR225="Mayor"),CONCATENATE("R",'MAPA DE RIESGOS'!$H225,"C",'MAPA DE RIESGOS'!$AF225),"")</f>
        <v/>
      </c>
      <c r="CD113" s="359" t="str">
        <f>IF(AND('MAPA DE RIESGOS'!$AP208="Baja",'MAPA DE RIESGOS'!$AR208="Catastrófico"),CONCATENATE("R",'MAPA DE RIESGOS'!$H208,"C",'MAPA DE RIESGOS'!$AF208),"")</f>
        <v/>
      </c>
      <c r="CE113" s="359" t="str">
        <f>IF(AND('MAPA DE RIESGOS'!$AP209="Baja",'MAPA DE RIESGOS'!$AR209="Catastrófico"),CONCATENATE("R",'MAPA DE RIESGOS'!$H209,"C",'MAPA DE RIESGOS'!$AF209),"")</f>
        <v/>
      </c>
      <c r="CF113" s="359" t="str">
        <f>IF(AND('MAPA DE RIESGOS'!$AP210="Baja",'MAPA DE RIESGOS'!$AR210="Catastrófico"),CONCATENATE("R",'MAPA DE RIESGOS'!$H210,"C",'MAPA DE RIESGOS'!$AF210),"")</f>
        <v/>
      </c>
      <c r="CG113" s="359" t="str">
        <f>IF(AND('MAPA DE RIESGOS'!$AP211="Baja",'MAPA DE RIESGOS'!$AR211="Catastrófico"),CONCATENATE("R",'MAPA DE RIESGOS'!$H211,"C",'MAPA DE RIESGOS'!$AF211),"")</f>
        <v/>
      </c>
      <c r="CH113" s="359" t="str">
        <f>IF(AND('MAPA DE RIESGOS'!$AP212="Baja",'MAPA DE RIESGOS'!$AR212="Catastrófico"),CONCATENATE("R",'MAPA DE RIESGOS'!$H212,"C",'MAPA DE RIESGOS'!$AF212),"")</f>
        <v/>
      </c>
      <c r="CI113" s="359" t="str">
        <f>IF(AND('MAPA DE RIESGOS'!$AP213="Baja",'MAPA DE RIESGOS'!$AR213="Catastrófico"),CONCATENATE("R",'MAPA DE RIESGOS'!$H213,"C",'MAPA DE RIESGOS'!$AF213),"")</f>
        <v/>
      </c>
      <c r="CJ113" s="359" t="str">
        <f>IF(AND('MAPA DE RIESGOS'!$AP214="Baja",'MAPA DE RIESGOS'!$AR214="Catastrófico"),CONCATENATE("R",'MAPA DE RIESGOS'!$H214,"C",'MAPA DE RIESGOS'!$AF214),"")</f>
        <v/>
      </c>
      <c r="CK113" s="359" t="str">
        <f>IF(AND('MAPA DE RIESGOS'!$AP215="Baja",'MAPA DE RIESGOS'!$AR215="Catastrófico"),CONCATENATE("R",'MAPA DE RIESGOS'!$H215,"C",'MAPA DE RIESGOS'!$AF215),"")</f>
        <v/>
      </c>
      <c r="CL113" s="359" t="str">
        <f>IF(AND('MAPA DE RIESGOS'!$AP216="Baja",'MAPA DE RIESGOS'!$AR216="Catastrófico"),CONCATENATE("R",'MAPA DE RIESGOS'!$H216,"C",'MAPA DE RIESGOS'!$AF216),"")</f>
        <v/>
      </c>
      <c r="CM113" s="359" t="str">
        <f>IF(AND('MAPA DE RIESGOS'!$AP217="Baja",'MAPA DE RIESGOS'!$AR217="Catastrófico"),CONCATENATE("R",'MAPA DE RIESGOS'!$H217,"C",'MAPA DE RIESGOS'!$AF217),"")</f>
        <v/>
      </c>
      <c r="CN113" s="359" t="str">
        <f>IF(AND('MAPA DE RIESGOS'!$AP218="Baja",'MAPA DE RIESGOS'!$AR218="Catastrófico"),CONCATENATE("R",'MAPA DE RIESGOS'!$H218,"C",'MAPA DE RIESGOS'!$AF218),"")</f>
        <v/>
      </c>
      <c r="CO113" s="359" t="str">
        <f>IF(AND('MAPA DE RIESGOS'!$AP219="Baja",'MAPA DE RIESGOS'!$AR219="Catastrófico"),CONCATENATE("R",'MAPA DE RIESGOS'!$H219,"C",'MAPA DE RIESGOS'!$AF219),"")</f>
        <v/>
      </c>
      <c r="CP113" s="359" t="str">
        <f>IF(AND('MAPA DE RIESGOS'!$AP220="Baja",'MAPA DE RIESGOS'!$AR220="Catastrófico"),CONCATENATE("R",'MAPA DE RIESGOS'!$H220,"C",'MAPA DE RIESGOS'!$AF220),"")</f>
        <v/>
      </c>
      <c r="CQ113" s="359" t="str">
        <f>IF(AND('MAPA DE RIESGOS'!$AP221="Baja",'MAPA DE RIESGOS'!$AR221="Catastrófico"),CONCATENATE("R",'MAPA DE RIESGOS'!$H221,"C",'MAPA DE RIESGOS'!$AF221),"")</f>
        <v/>
      </c>
      <c r="CR113" s="359" t="str">
        <f>IF(AND('MAPA DE RIESGOS'!$AP222="Baja",'MAPA DE RIESGOS'!$AR222="Catastrófico"),CONCATENATE("R",'MAPA DE RIESGOS'!$H222,"C",'MAPA DE RIESGOS'!$AF222),"")</f>
        <v/>
      </c>
      <c r="CS113" s="359" t="str">
        <f>IF(AND('MAPA DE RIESGOS'!$AP223="Baja",'MAPA DE RIESGOS'!$AR223="Catastrófico"),CONCATENATE("R",'MAPA DE RIESGOS'!$H223,"C",'MAPA DE RIESGOS'!$AF223),"")</f>
        <v/>
      </c>
      <c r="CT113" s="359" t="str">
        <f>IF(AND('MAPA DE RIESGOS'!$AP224="Baja",'MAPA DE RIESGOS'!$AR224="Catastrófico"),CONCATENATE("R",'MAPA DE RIESGOS'!$H224,"C",'MAPA DE RIESGOS'!$AF224),"")</f>
        <v/>
      </c>
      <c r="CU113" s="360" t="str">
        <f>IF(AND('MAPA DE RIESGOS'!$AP225="Baja",'MAPA DE RIESGOS'!$AR225="Catastrófico"),CONCATENATE("R",'MAPA DE RIESGOS'!$H225,"C",'MAPA DE RIESGOS'!$AF225),"")</f>
        <v/>
      </c>
      <c r="CV113" s="67"/>
      <c r="CW113" s="737"/>
      <c r="CX113" s="737"/>
      <c r="CY113" s="737"/>
      <c r="CZ113" s="737"/>
      <c r="DA113" s="737"/>
      <c r="DB113" s="737"/>
    </row>
    <row r="114" spans="2:106" ht="32.5" customHeight="1">
      <c r="B114" s="770"/>
      <c r="C114" s="770"/>
      <c r="D114" s="771"/>
      <c r="E114" s="741"/>
      <c r="F114" s="742"/>
      <c r="G114" s="742"/>
      <c r="H114" s="742"/>
      <c r="I114" s="743"/>
      <c r="J114" s="378" t="str">
        <f>IF(AND('MAPA DE RIESGOS'!$AP226="Baja",'MAPA DE RIESGOS'!$AR226="Leve"),CONCATENATE("R",'MAPA DE RIESGOS'!$H226,"C",'MAPA DE RIESGOS'!$AF226),"")</f>
        <v/>
      </c>
      <c r="K114" s="379" t="str">
        <f>IF(AND('MAPA DE RIESGOS'!$AP227="Baja",'MAPA DE RIESGOS'!$AR227="Leve"),CONCATENATE("R",'MAPA DE RIESGOS'!$H227,"C",'MAPA DE RIESGOS'!$AF227),"")</f>
        <v/>
      </c>
      <c r="L114" s="379" t="str">
        <f>IF(AND('MAPA DE RIESGOS'!$AP228="Baja",'MAPA DE RIESGOS'!$AR228="Leve"),CONCATENATE("R",'MAPA DE RIESGOS'!$H228,"C",'MAPA DE RIESGOS'!$AF228),"")</f>
        <v/>
      </c>
      <c r="M114" s="379" t="str">
        <f>IF(AND('MAPA DE RIESGOS'!$AP229="Baja",'MAPA DE RIESGOS'!$AR229="Leve"),CONCATENATE("R",'MAPA DE RIESGOS'!$H229,"C",'MAPA DE RIESGOS'!$AF229),"")</f>
        <v/>
      </c>
      <c r="N114" s="379" t="str">
        <f>IF(AND('MAPA DE RIESGOS'!$AP230="Baja",'MAPA DE RIESGOS'!$AR230="Leve"),CONCATENATE("R",'MAPA DE RIESGOS'!$H230,"C",'MAPA DE RIESGOS'!$AF230),"")</f>
        <v/>
      </c>
      <c r="O114" s="379" t="str">
        <f>IF(AND('MAPA DE RIESGOS'!$AP231="Baja",'MAPA DE RIESGOS'!$AR231="Leve"),CONCATENATE("R",'MAPA DE RIESGOS'!$H231,"C",'MAPA DE RIESGOS'!$AF231),"")</f>
        <v/>
      </c>
      <c r="P114" s="379" t="str">
        <f>IF(AND('MAPA DE RIESGOS'!$AP232="Baja",'MAPA DE RIESGOS'!$AR232="Leve"),CONCATENATE("R",'MAPA DE RIESGOS'!$H232,"C",'MAPA DE RIESGOS'!$AF232),"")</f>
        <v/>
      </c>
      <c r="Q114" s="379" t="str">
        <f>IF(AND('MAPA DE RIESGOS'!$AP233="Baja",'MAPA DE RIESGOS'!$AR233="Leve"),CONCATENATE("R",'MAPA DE RIESGOS'!$H233,"C",'MAPA DE RIESGOS'!$AF233),"")</f>
        <v/>
      </c>
      <c r="R114" s="379" t="str">
        <f>IF(AND('MAPA DE RIESGOS'!$AP234="Baja",'MAPA DE RIESGOS'!$AR234="Leve"),CONCATENATE("R",'MAPA DE RIESGOS'!$H234,"C",'MAPA DE RIESGOS'!$AF234),"")</f>
        <v/>
      </c>
      <c r="S114" s="379" t="str">
        <f>IF(AND('MAPA DE RIESGOS'!$AP235="Baja",'MAPA DE RIESGOS'!$AR235="Leve"),CONCATENATE("R",'MAPA DE RIESGOS'!$H235,"C",'MAPA DE RIESGOS'!$AF235),"")</f>
        <v/>
      </c>
      <c r="T114" s="379" t="str">
        <f>IF(AND('MAPA DE RIESGOS'!$AP236="Baja",'MAPA DE RIESGOS'!$AR236="Leve"),CONCATENATE("R",'MAPA DE RIESGOS'!$H236,"C",'MAPA DE RIESGOS'!$AF236),"")</f>
        <v/>
      </c>
      <c r="U114" s="379" t="str">
        <f>IF(AND('MAPA DE RIESGOS'!$AP237="Baja",'MAPA DE RIESGOS'!$AR237="Leve"),CONCATENATE("R",'MAPA DE RIESGOS'!$H237,"C",'MAPA DE RIESGOS'!$AF237),"")</f>
        <v/>
      </c>
      <c r="V114" s="379" t="str">
        <f>IF(AND('MAPA DE RIESGOS'!$AP238="Baja",'MAPA DE RIESGOS'!$AR238="Leve"),CONCATENATE("R",'MAPA DE RIESGOS'!$H238,"C",'MAPA DE RIESGOS'!$AF238),"")</f>
        <v/>
      </c>
      <c r="W114" s="379" t="str">
        <f>IF(AND('MAPA DE RIESGOS'!$AP239="Baja",'MAPA DE RIESGOS'!$AR239="Leve"),CONCATENATE("R",'MAPA DE RIESGOS'!$H239,"C",'MAPA DE RIESGOS'!$AF239),"")</f>
        <v/>
      </c>
      <c r="X114" s="379" t="str">
        <f>IF(AND('MAPA DE RIESGOS'!$AP240="Baja",'MAPA DE RIESGOS'!$AR240="Leve"),CONCATENATE("R",'MAPA DE RIESGOS'!$H240,"C",'MAPA DE RIESGOS'!$AF240),"")</f>
        <v/>
      </c>
      <c r="Y114" s="379" t="str">
        <f>IF(AND('MAPA DE RIESGOS'!$AP241="Baja",'MAPA DE RIESGOS'!$AR241="Leve"),CONCATENATE("R",'MAPA DE RIESGOS'!$H241,"C",'MAPA DE RIESGOS'!$AF241),"")</f>
        <v/>
      </c>
      <c r="Z114" s="379" t="str">
        <f>IF(AND('MAPA DE RIESGOS'!$AP242="Baja",'MAPA DE RIESGOS'!$AR242="Leve"),CONCATENATE("R",'MAPA DE RIESGOS'!$H242,"C",'MAPA DE RIESGOS'!$AF242),"")</f>
        <v/>
      </c>
      <c r="AA114" s="380" t="str">
        <f>IF(AND('MAPA DE RIESGOS'!$AP243="Baja",'MAPA DE RIESGOS'!$AR243="Leve"),CONCATENATE("R",'MAPA DE RIESGOS'!$H243,"C",'MAPA DE RIESGOS'!$AF243),"")</f>
        <v/>
      </c>
      <c r="AB114" s="369" t="str">
        <f>IF(AND('MAPA DE RIESGOS'!$AP226="Baja",'MAPA DE RIESGOS'!$AR226="Menor"),CONCATENATE("R",'MAPA DE RIESGOS'!$H226,"C",'MAPA DE RIESGOS'!$AF226),"")</f>
        <v/>
      </c>
      <c r="AC114" s="370" t="str">
        <f>IF(AND('MAPA DE RIESGOS'!$AP227="Baja",'MAPA DE RIESGOS'!$AR227="Menor"),CONCATENATE("R",'MAPA DE RIESGOS'!$H227,"C",'MAPA DE RIESGOS'!$AF227),"")</f>
        <v/>
      </c>
      <c r="AD114" s="370" t="str">
        <f>IF(AND('MAPA DE RIESGOS'!$AP228="Baja",'MAPA DE RIESGOS'!$AR228="Menor"),CONCATENATE("R",'MAPA DE RIESGOS'!$H228,"C",'MAPA DE RIESGOS'!$AF228),"")</f>
        <v/>
      </c>
      <c r="AE114" s="370" t="str">
        <f>IF(AND('MAPA DE RIESGOS'!$AP229="Baja",'MAPA DE RIESGOS'!$AR229="Menor"),CONCATENATE("R",'MAPA DE RIESGOS'!$H229,"C",'MAPA DE RIESGOS'!$AF229),"")</f>
        <v/>
      </c>
      <c r="AF114" s="370" t="str">
        <f>IF(AND('MAPA DE RIESGOS'!$AP230="Baja",'MAPA DE RIESGOS'!$AR230="Menor"),CONCATENATE("R",'MAPA DE RIESGOS'!$H230,"C",'MAPA DE RIESGOS'!$AF230),"")</f>
        <v/>
      </c>
      <c r="AG114" s="370" t="str">
        <f>IF(AND('MAPA DE RIESGOS'!$AP231="Baja",'MAPA DE RIESGOS'!$AR231="Menor"),CONCATENATE("R",'MAPA DE RIESGOS'!$H231,"C",'MAPA DE RIESGOS'!$AF231),"")</f>
        <v/>
      </c>
      <c r="AH114" s="370" t="str">
        <f>IF(AND('MAPA DE RIESGOS'!$AP232="Baja",'MAPA DE RIESGOS'!$AR232="Menor"),CONCATENATE("R",'MAPA DE RIESGOS'!$H232,"C",'MAPA DE RIESGOS'!$AF232),"")</f>
        <v/>
      </c>
      <c r="AI114" s="370" t="str">
        <f>IF(AND('MAPA DE RIESGOS'!$AP233="Baja",'MAPA DE RIESGOS'!$AR233="Menor"),CONCATENATE("R",'MAPA DE RIESGOS'!$H233,"C",'MAPA DE RIESGOS'!$AF233),"")</f>
        <v/>
      </c>
      <c r="AJ114" s="370" t="str">
        <f>IF(AND('MAPA DE RIESGOS'!$AP234="Baja",'MAPA DE RIESGOS'!$AR234="Menor"),CONCATENATE("R",'MAPA DE RIESGOS'!$H234,"C",'MAPA DE RIESGOS'!$AF234),"")</f>
        <v/>
      </c>
      <c r="AK114" s="370" t="str">
        <f>IF(AND('MAPA DE RIESGOS'!$AP235="Baja",'MAPA DE RIESGOS'!$AR235="Menor"),CONCATENATE("R",'MAPA DE RIESGOS'!$H235,"C",'MAPA DE RIESGOS'!$AF235),"")</f>
        <v/>
      </c>
      <c r="AL114" s="370" t="str">
        <f>IF(AND('MAPA DE RIESGOS'!$AP236="Baja",'MAPA DE RIESGOS'!$AR236="Menor"),CONCATENATE("R",'MAPA DE RIESGOS'!$H236,"C",'MAPA DE RIESGOS'!$AF236),"")</f>
        <v/>
      </c>
      <c r="AM114" s="370" t="str">
        <f>IF(AND('MAPA DE RIESGOS'!$AP237="Baja",'MAPA DE RIESGOS'!$AR237="Menor"),CONCATENATE("R",'MAPA DE RIESGOS'!$H237,"C",'MAPA DE RIESGOS'!$AF237),"")</f>
        <v/>
      </c>
      <c r="AN114" s="370" t="str">
        <f>IF(AND('MAPA DE RIESGOS'!$AP238="Baja",'MAPA DE RIESGOS'!$AR238="Menor"),CONCATENATE("R",'MAPA DE RIESGOS'!$H238,"C",'MAPA DE RIESGOS'!$AF238),"")</f>
        <v/>
      </c>
      <c r="AO114" s="370" t="str">
        <f>IF(AND('MAPA DE RIESGOS'!$AP239="Baja",'MAPA DE RIESGOS'!$AR239="Menor"),CONCATENATE("R",'MAPA DE RIESGOS'!$H239,"C",'MAPA DE RIESGOS'!$AF239),"")</f>
        <v/>
      </c>
      <c r="AP114" s="370" t="str">
        <f>IF(AND('MAPA DE RIESGOS'!$AP240="Baja",'MAPA DE RIESGOS'!$AR240="Menor"),CONCATENATE("R",'MAPA DE RIESGOS'!$H240,"C",'MAPA DE RIESGOS'!$AF240),"")</f>
        <v/>
      </c>
      <c r="AQ114" s="370" t="str">
        <f>IF(AND('MAPA DE RIESGOS'!$AP241="Baja",'MAPA DE RIESGOS'!$AR241="Menor"),CONCATENATE("R",'MAPA DE RIESGOS'!$H241,"C",'MAPA DE RIESGOS'!$AF241),"")</f>
        <v/>
      </c>
      <c r="AR114" s="370" t="str">
        <f>IF(AND('MAPA DE RIESGOS'!$AP242="Baja",'MAPA DE RIESGOS'!$AR242="Menor"),CONCATENATE("R",'MAPA DE RIESGOS'!$H242,"C",'MAPA DE RIESGOS'!$AF242),"")</f>
        <v/>
      </c>
      <c r="AS114" s="370" t="str">
        <f>IF(AND('MAPA DE RIESGOS'!$AP243="Baja",'MAPA DE RIESGOS'!$AR243="Menor"),CONCATENATE("R",'MAPA DE RIESGOS'!$H243,"C",'MAPA DE RIESGOS'!$AF243),"")</f>
        <v/>
      </c>
      <c r="AT114" s="369" t="str">
        <f>IF(AND('MAPA DE RIESGOS'!$AP226="Baja",'MAPA DE RIESGOS'!$AR226="Moderado"),CONCATENATE("R",'MAPA DE RIESGOS'!$H226,"C",'MAPA DE RIESGOS'!$AF226),"")</f>
        <v>R36C1</v>
      </c>
      <c r="AU114" s="370" t="str">
        <f>IF(AND('MAPA DE RIESGOS'!$AP227="Baja",'MAPA DE RIESGOS'!$AR227="Moderado"),CONCATENATE("R",'MAPA DE RIESGOS'!$H227,"C",'MAPA DE RIESGOS'!$AF227),"")</f>
        <v/>
      </c>
      <c r="AV114" s="370" t="str">
        <f>IF(AND('MAPA DE RIESGOS'!$AP228="Baja",'MAPA DE RIESGOS'!$AR228="Moderado"),CONCATENATE("R",'MAPA DE RIESGOS'!$H228,"C",'MAPA DE RIESGOS'!$AF228),"")</f>
        <v/>
      </c>
      <c r="AW114" s="370" t="str">
        <f>IF(AND('MAPA DE RIESGOS'!$AP229="Baja",'MAPA DE RIESGOS'!$AR229="Moderado"),CONCATENATE("R",'MAPA DE RIESGOS'!$H229,"C",'MAPA DE RIESGOS'!$AF229),"")</f>
        <v/>
      </c>
      <c r="AX114" s="370" t="str">
        <f>IF(AND('MAPA DE RIESGOS'!$AP230="Baja",'MAPA DE RIESGOS'!$AR230="Moderado"),CONCATENATE("R",'MAPA DE RIESGOS'!$H230,"C",'MAPA DE RIESGOS'!$AF230),"")</f>
        <v/>
      </c>
      <c r="AY114" s="370" t="str">
        <f>IF(AND('MAPA DE RIESGOS'!$AP231="Baja",'MAPA DE RIESGOS'!$AR231="Moderado"),CONCATENATE("R",'MAPA DE RIESGOS'!$H231,"C",'MAPA DE RIESGOS'!$AF231),"")</f>
        <v/>
      </c>
      <c r="AZ114" s="370" t="str">
        <f>IF(AND('MAPA DE RIESGOS'!$AP232="Baja",'MAPA DE RIESGOS'!$AR232="Moderado"),CONCATENATE("R",'MAPA DE RIESGOS'!$H232,"C",'MAPA DE RIESGOS'!$AF232),"")</f>
        <v>R37C1</v>
      </c>
      <c r="BA114" s="370" t="str">
        <f>IF(AND('MAPA DE RIESGOS'!$AP233="Baja",'MAPA DE RIESGOS'!$AR233="Moderado"),CONCATENATE("R",'MAPA DE RIESGOS'!$H233,"C",'MAPA DE RIESGOS'!$AF233),"")</f>
        <v/>
      </c>
      <c r="BB114" s="370" t="str">
        <f>IF(AND('MAPA DE RIESGOS'!$AP234="Baja",'MAPA DE RIESGOS'!$AR234="Moderado"),CONCATENATE("R",'MAPA DE RIESGOS'!$H234,"C",'MAPA DE RIESGOS'!$AF234),"")</f>
        <v/>
      </c>
      <c r="BC114" s="370" t="str">
        <f>IF(AND('MAPA DE RIESGOS'!$AP235="Baja",'MAPA DE RIESGOS'!$AR235="Moderado"),CONCATENATE("R",'MAPA DE RIESGOS'!$H235,"C",'MAPA DE RIESGOS'!$AF235),"")</f>
        <v/>
      </c>
      <c r="BD114" s="370" t="str">
        <f>IF(AND('MAPA DE RIESGOS'!$AP236="Baja",'MAPA DE RIESGOS'!$AR236="Moderado"),CONCATENATE("R",'MAPA DE RIESGOS'!$H236,"C",'MAPA DE RIESGOS'!$AF236),"")</f>
        <v/>
      </c>
      <c r="BE114" s="370" t="str">
        <f>IF(AND('MAPA DE RIESGOS'!$AP237="Baja",'MAPA DE RIESGOS'!$AR237="Moderado"),CONCATENATE("R",'MAPA DE RIESGOS'!$H237,"C",'MAPA DE RIESGOS'!$AF237),"")</f>
        <v/>
      </c>
      <c r="BF114" s="370" t="str">
        <f>IF(AND('MAPA DE RIESGOS'!$AP238="Baja",'MAPA DE RIESGOS'!$AR238="Moderado"),CONCATENATE("R",'MAPA DE RIESGOS'!$H238,"C",'MAPA DE RIESGOS'!$AF238),"")</f>
        <v>R38C1</v>
      </c>
      <c r="BG114" s="370" t="str">
        <f>IF(AND('MAPA DE RIESGOS'!$AP239="Baja",'MAPA DE RIESGOS'!$AR239="Moderado"),CONCATENATE("R",'MAPA DE RIESGOS'!$H239,"C",'MAPA DE RIESGOS'!$AF239),"")</f>
        <v>R38C2</v>
      </c>
      <c r="BH114" s="370" t="str">
        <f>IF(AND('MAPA DE RIESGOS'!$AP240="Baja",'MAPA DE RIESGOS'!$AR240="Moderado"),CONCATENATE("R",'MAPA DE RIESGOS'!$H240,"C",'MAPA DE RIESGOS'!$AF240),"")</f>
        <v/>
      </c>
      <c r="BI114" s="370" t="str">
        <f>IF(AND('MAPA DE RIESGOS'!$AP241="Baja",'MAPA DE RIESGOS'!$AR241="Moderado"),CONCATENATE("R",'MAPA DE RIESGOS'!$H241,"C",'MAPA DE RIESGOS'!$AF241),"")</f>
        <v/>
      </c>
      <c r="BJ114" s="370" t="str">
        <f>IF(AND('MAPA DE RIESGOS'!$AP242="Baja",'MAPA DE RIESGOS'!$AR242="Moderado"),CONCATENATE("R",'MAPA DE RIESGOS'!$H242,"C",'MAPA DE RIESGOS'!$AF242),"")</f>
        <v/>
      </c>
      <c r="BK114" s="371" t="str">
        <f>IF(AND('MAPA DE RIESGOS'!$AP243="Baja",'MAPA DE RIESGOS'!$AR243="Moderado"),CONCATENATE("R",'MAPA DE RIESGOS'!$H243,"C",'MAPA DE RIESGOS'!$AF243),"")</f>
        <v/>
      </c>
      <c r="BL114" s="357" t="str">
        <f>IF(AND('MAPA DE RIESGOS'!$AP226="Baja",'MAPA DE RIESGOS'!$AR226="Mayor"),CONCATENATE("R",'MAPA DE RIESGOS'!$H226,"C",'MAPA DE RIESGOS'!$AF226),"")</f>
        <v/>
      </c>
      <c r="BM114" s="357" t="str">
        <f>IF(AND('MAPA DE RIESGOS'!$AP227="Baja",'MAPA DE RIESGOS'!$AR227="Mayor"),CONCATENATE("R",'MAPA DE RIESGOS'!$H227,"C",'MAPA DE RIESGOS'!$AF227),"")</f>
        <v/>
      </c>
      <c r="BN114" s="357" t="str">
        <f>IF(AND('MAPA DE RIESGOS'!$AP228="Baja",'MAPA DE RIESGOS'!$AR228="Mayor"),CONCATENATE("R",'MAPA DE RIESGOS'!$H228,"C",'MAPA DE RIESGOS'!$AF228),"")</f>
        <v/>
      </c>
      <c r="BO114" s="357" t="str">
        <f>IF(AND('MAPA DE RIESGOS'!$AP229="Baja",'MAPA DE RIESGOS'!$AR229="Mayor"),CONCATENATE("R",'MAPA DE RIESGOS'!$H229,"C",'MAPA DE RIESGOS'!$AF229),"")</f>
        <v/>
      </c>
      <c r="BP114" s="357" t="str">
        <f>IF(AND('MAPA DE RIESGOS'!$AP230="Baja",'MAPA DE RIESGOS'!$AR230="Mayor"),CONCATENATE("R",'MAPA DE RIESGOS'!$H230,"C",'MAPA DE RIESGOS'!$AF230),"")</f>
        <v/>
      </c>
      <c r="BQ114" s="357" t="str">
        <f>IF(AND('MAPA DE RIESGOS'!$AP231="Baja",'MAPA DE RIESGOS'!$AR231="Mayor"),CONCATENATE("R",'MAPA DE RIESGOS'!$H231,"C",'MAPA DE RIESGOS'!$AF231),"")</f>
        <v/>
      </c>
      <c r="BR114" s="357" t="str">
        <f>IF(AND('MAPA DE RIESGOS'!$AP232="Baja",'MAPA DE RIESGOS'!$AR232="Mayor"),CONCATENATE("R",'MAPA DE RIESGOS'!$H232,"C",'MAPA DE RIESGOS'!$AF232),"")</f>
        <v/>
      </c>
      <c r="BS114" s="357" t="str">
        <f>IF(AND('MAPA DE RIESGOS'!$AP233="Baja",'MAPA DE RIESGOS'!$AR233="Mayor"),CONCATENATE("R",'MAPA DE RIESGOS'!$H233,"C",'MAPA DE RIESGOS'!$AF233),"")</f>
        <v/>
      </c>
      <c r="BT114" s="357" t="str">
        <f>IF(AND('MAPA DE RIESGOS'!$AP234="Baja",'MAPA DE RIESGOS'!$AR234="Mayor"),CONCATENATE("R",'MAPA DE RIESGOS'!$H234,"C",'MAPA DE RIESGOS'!$AF234),"")</f>
        <v/>
      </c>
      <c r="BU114" s="357" t="str">
        <f>IF(AND('MAPA DE RIESGOS'!$AP235="Baja",'MAPA DE RIESGOS'!$AR235="Mayor"),CONCATENATE("R",'MAPA DE RIESGOS'!$H235,"C",'MAPA DE RIESGOS'!$AF235),"")</f>
        <v/>
      </c>
      <c r="BV114" s="357" t="str">
        <f>IF(AND('MAPA DE RIESGOS'!$AP236="Baja",'MAPA DE RIESGOS'!$AR236="Mayor"),CONCATENATE("R",'MAPA DE RIESGOS'!$H236,"C",'MAPA DE RIESGOS'!$AF236),"")</f>
        <v/>
      </c>
      <c r="BW114" s="357" t="str">
        <f>IF(AND('MAPA DE RIESGOS'!$AP237="Baja",'MAPA DE RIESGOS'!$AR237="Mayor"),CONCATENATE("R",'MAPA DE RIESGOS'!$H237,"C",'MAPA DE RIESGOS'!$AF237),"")</f>
        <v/>
      </c>
      <c r="BX114" s="357" t="str">
        <f>IF(AND('MAPA DE RIESGOS'!$AP238="Baja",'MAPA DE RIESGOS'!$AR238="Mayor"),CONCATENATE("R",'MAPA DE RIESGOS'!$H238,"C",'MAPA DE RIESGOS'!$AF238),"")</f>
        <v/>
      </c>
      <c r="BY114" s="357" t="str">
        <f>IF(AND('MAPA DE RIESGOS'!$AP239="Baja",'MAPA DE RIESGOS'!$AR239="Mayor"),CONCATENATE("R",'MAPA DE RIESGOS'!$H239,"C",'MAPA DE RIESGOS'!$AF239),"")</f>
        <v/>
      </c>
      <c r="BZ114" s="357" t="str">
        <f>IF(AND('MAPA DE RIESGOS'!$AP240="Baja",'MAPA DE RIESGOS'!$AR240="Mayor"),CONCATENATE("R",'MAPA DE RIESGOS'!$H240,"C",'MAPA DE RIESGOS'!$AF240),"")</f>
        <v/>
      </c>
      <c r="CA114" s="357" t="str">
        <f>IF(AND('MAPA DE RIESGOS'!$AP241="Baja",'MAPA DE RIESGOS'!$AR241="Mayor"),CONCATENATE("R",'MAPA DE RIESGOS'!$H241,"C",'MAPA DE RIESGOS'!$AF241),"")</f>
        <v/>
      </c>
      <c r="CB114" s="357" t="str">
        <f>IF(AND('MAPA DE RIESGOS'!$AP242="Baja",'MAPA DE RIESGOS'!$AR242="Mayor"),CONCATENATE("R",'MAPA DE RIESGOS'!$H242,"C",'MAPA DE RIESGOS'!$AF242),"")</f>
        <v/>
      </c>
      <c r="CC114" s="358" t="str">
        <f>IF(AND('MAPA DE RIESGOS'!$AP243="Baja",'MAPA DE RIESGOS'!$AR243="Mayor"),CONCATENATE("R",'MAPA DE RIESGOS'!$H243,"C",'MAPA DE RIESGOS'!$AF243),"")</f>
        <v/>
      </c>
      <c r="CD114" s="359" t="str">
        <f>IF(AND('MAPA DE RIESGOS'!$AP226="Baja",'MAPA DE RIESGOS'!$AR226="Catastrófico"),CONCATENATE("R",'MAPA DE RIESGOS'!$H226,"C",'MAPA DE RIESGOS'!$AF226),"")</f>
        <v/>
      </c>
      <c r="CE114" s="359" t="str">
        <f>IF(AND('MAPA DE RIESGOS'!$AP227="Baja",'MAPA DE RIESGOS'!$AR227="Catastrófico"),CONCATENATE("R",'MAPA DE RIESGOS'!$H227,"C",'MAPA DE RIESGOS'!$AF227),"")</f>
        <v/>
      </c>
      <c r="CF114" s="359" t="str">
        <f>IF(AND('MAPA DE RIESGOS'!$AP228="Baja",'MAPA DE RIESGOS'!$AR228="Catastrófico"),CONCATENATE("R",'MAPA DE RIESGOS'!$H228,"C",'MAPA DE RIESGOS'!$AF228),"")</f>
        <v/>
      </c>
      <c r="CG114" s="359" t="str">
        <f>IF(AND('MAPA DE RIESGOS'!$AP229="Baja",'MAPA DE RIESGOS'!$AR229="Catastrófico"),CONCATENATE("R",'MAPA DE RIESGOS'!$H229,"C",'MAPA DE RIESGOS'!$AF229),"")</f>
        <v/>
      </c>
      <c r="CH114" s="359" t="str">
        <f>IF(AND('MAPA DE RIESGOS'!$AP230="Baja",'MAPA DE RIESGOS'!$AR230="Catastrófico"),CONCATENATE("R",'MAPA DE RIESGOS'!$H230,"C",'MAPA DE RIESGOS'!$AF230),"")</f>
        <v/>
      </c>
      <c r="CI114" s="359" t="str">
        <f>IF(AND('MAPA DE RIESGOS'!$AP231="Baja",'MAPA DE RIESGOS'!$AR231="Catastrófico"),CONCATENATE("R",'MAPA DE RIESGOS'!$H231,"C",'MAPA DE RIESGOS'!$AF231),"")</f>
        <v/>
      </c>
      <c r="CJ114" s="359" t="str">
        <f>IF(AND('MAPA DE RIESGOS'!$AP232="Baja",'MAPA DE RIESGOS'!$AR232="Catastrófico"),CONCATENATE("R",'MAPA DE RIESGOS'!$H232,"C",'MAPA DE RIESGOS'!$AF232),"")</f>
        <v/>
      </c>
      <c r="CK114" s="359" t="str">
        <f>IF(AND('MAPA DE RIESGOS'!$AP233="Baja",'MAPA DE RIESGOS'!$AR233="Catastrófico"),CONCATENATE("R",'MAPA DE RIESGOS'!$H233,"C",'MAPA DE RIESGOS'!$AF233),"")</f>
        <v/>
      </c>
      <c r="CL114" s="359" t="str">
        <f>IF(AND('MAPA DE RIESGOS'!$AP234="Baja",'MAPA DE RIESGOS'!$AR234="Catastrófico"),CONCATENATE("R",'MAPA DE RIESGOS'!$H234,"C",'MAPA DE RIESGOS'!$AF234),"")</f>
        <v/>
      </c>
      <c r="CM114" s="359" t="str">
        <f>IF(AND('MAPA DE RIESGOS'!$AP235="Baja",'MAPA DE RIESGOS'!$AR235="Catastrófico"),CONCATENATE("R",'MAPA DE RIESGOS'!$H235,"C",'MAPA DE RIESGOS'!$AF235),"")</f>
        <v/>
      </c>
      <c r="CN114" s="359" t="str">
        <f>IF(AND('MAPA DE RIESGOS'!$AP236="Baja",'MAPA DE RIESGOS'!$AR236="Catastrófico"),CONCATENATE("R",'MAPA DE RIESGOS'!$H236,"C",'MAPA DE RIESGOS'!$AF236),"")</f>
        <v/>
      </c>
      <c r="CO114" s="359" t="str">
        <f>IF(AND('MAPA DE RIESGOS'!$AP237="Baja",'MAPA DE RIESGOS'!$AR237="Catastrófico"),CONCATENATE("R",'MAPA DE RIESGOS'!$H237,"C",'MAPA DE RIESGOS'!$AF237),"")</f>
        <v/>
      </c>
      <c r="CP114" s="359" t="str">
        <f>IF(AND('MAPA DE RIESGOS'!$AP238="Baja",'MAPA DE RIESGOS'!$AR238="Catastrófico"),CONCATENATE("R",'MAPA DE RIESGOS'!$H238,"C",'MAPA DE RIESGOS'!$AF238),"")</f>
        <v/>
      </c>
      <c r="CQ114" s="359" t="str">
        <f>IF(AND('MAPA DE RIESGOS'!$AP239="Baja",'MAPA DE RIESGOS'!$AR239="Catastrófico"),CONCATENATE("R",'MAPA DE RIESGOS'!$H239,"C",'MAPA DE RIESGOS'!$AF239),"")</f>
        <v/>
      </c>
      <c r="CR114" s="359" t="str">
        <f>IF(AND('MAPA DE RIESGOS'!$AP240="Baja",'MAPA DE RIESGOS'!$AR240="Catastrófico"),CONCATENATE("R",'MAPA DE RIESGOS'!$H240,"C",'MAPA DE RIESGOS'!$AF240),"")</f>
        <v/>
      </c>
      <c r="CS114" s="359" t="str">
        <f>IF(AND('MAPA DE RIESGOS'!$AP241="Baja",'MAPA DE RIESGOS'!$AR241="Catastrófico"),CONCATENATE("R",'MAPA DE RIESGOS'!$H241,"C",'MAPA DE RIESGOS'!$AF241),"")</f>
        <v/>
      </c>
      <c r="CT114" s="359" t="str">
        <f>IF(AND('MAPA DE RIESGOS'!$AP242="Baja",'MAPA DE RIESGOS'!$AR242="Catastrófico"),CONCATENATE("R",'MAPA DE RIESGOS'!$H242,"C",'MAPA DE RIESGOS'!$AF242),"")</f>
        <v/>
      </c>
      <c r="CU114" s="360" t="str">
        <f>IF(AND('MAPA DE RIESGOS'!$AP243="Baja",'MAPA DE RIESGOS'!$AR243="Catastrófico"),CONCATENATE("R",'MAPA DE RIESGOS'!$H243,"C",'MAPA DE RIESGOS'!$AF243),"")</f>
        <v/>
      </c>
      <c r="CV114" s="67"/>
      <c r="CW114" s="737"/>
      <c r="CX114" s="737"/>
      <c r="CY114" s="737"/>
      <c r="CZ114" s="737"/>
      <c r="DA114" s="737"/>
      <c r="DB114" s="737"/>
    </row>
    <row r="115" spans="2:106" ht="32.5" customHeight="1">
      <c r="B115" s="770"/>
      <c r="C115" s="770"/>
      <c r="D115" s="771"/>
      <c r="E115" s="741"/>
      <c r="F115" s="742"/>
      <c r="G115" s="742"/>
      <c r="H115" s="742"/>
      <c r="I115" s="743"/>
      <c r="J115" s="378" t="str">
        <f>IF(AND('MAPA DE RIESGOS'!$AP244="Baja",'MAPA DE RIESGOS'!$AR244="Leve"),CONCATENATE("R",'MAPA DE RIESGOS'!$H244,"C",'MAPA DE RIESGOS'!$AF244),"")</f>
        <v/>
      </c>
      <c r="K115" s="379" t="str">
        <f>IF(AND('MAPA DE RIESGOS'!$AP245="Baja",'MAPA DE RIESGOS'!$AR245="Leve"),CONCATENATE("R",'MAPA DE RIESGOS'!$H245,"C",'MAPA DE RIESGOS'!$AF245),"")</f>
        <v/>
      </c>
      <c r="L115" s="379" t="str">
        <f>IF(AND('MAPA DE RIESGOS'!$AP246="Baja",'MAPA DE RIESGOS'!$AR246="Leve"),CONCATENATE("R",'MAPA DE RIESGOS'!$H246,"C",'MAPA DE RIESGOS'!$AF246),"")</f>
        <v/>
      </c>
      <c r="M115" s="379" t="str">
        <f>IF(AND('MAPA DE RIESGOS'!$AP247="Baja",'MAPA DE RIESGOS'!$AR247="Leve"),CONCATENATE("R",'MAPA DE RIESGOS'!$H247,"C",'MAPA DE RIESGOS'!$AF247),"")</f>
        <v/>
      </c>
      <c r="N115" s="379" t="str">
        <f>IF(AND('MAPA DE RIESGOS'!$AP248="Baja",'MAPA DE RIESGOS'!$AR248="Leve"),CONCATENATE("R",'MAPA DE RIESGOS'!$H248,"C",'MAPA DE RIESGOS'!$AF248),"")</f>
        <v/>
      </c>
      <c r="O115" s="379" t="str">
        <f>IF(AND('MAPA DE RIESGOS'!$AP249="Baja",'MAPA DE RIESGOS'!$AR249="Leve"),CONCATENATE("R",'MAPA DE RIESGOS'!$H249,"C",'MAPA DE RIESGOS'!$AF249),"")</f>
        <v/>
      </c>
      <c r="P115" s="379" t="str">
        <f>IF(AND('MAPA DE RIESGOS'!$AP250="Baja",'MAPA DE RIESGOS'!$AR250="Leve"),CONCATENATE("R",'MAPA DE RIESGOS'!$H250,"C",'MAPA DE RIESGOS'!$AF250),"")</f>
        <v/>
      </c>
      <c r="Q115" s="379" t="str">
        <f>IF(AND('MAPA DE RIESGOS'!$AP251="Baja",'MAPA DE RIESGOS'!$AR251="Leve"),CONCATENATE("R",'MAPA DE RIESGOS'!$H251,"C",'MAPA DE RIESGOS'!$AF251),"")</f>
        <v/>
      </c>
      <c r="R115" s="379" t="str">
        <f>IF(AND('MAPA DE RIESGOS'!$AP252="Baja",'MAPA DE RIESGOS'!$AR252="Leve"),CONCATENATE("R",'MAPA DE RIESGOS'!$H252,"C",'MAPA DE RIESGOS'!$AF252),"")</f>
        <v/>
      </c>
      <c r="S115" s="379" t="str">
        <f>IF(AND('MAPA DE RIESGOS'!$AP253="Baja",'MAPA DE RIESGOS'!$AR253="Leve"),CONCATENATE("R",'MAPA DE RIESGOS'!$H253,"C",'MAPA DE RIESGOS'!$AF253),"")</f>
        <v/>
      </c>
      <c r="T115" s="379" t="str">
        <f>IF(AND('MAPA DE RIESGOS'!$AP254="Baja",'MAPA DE RIESGOS'!$AR254="Leve"),CONCATENATE("R",'MAPA DE RIESGOS'!$H254,"C",'MAPA DE RIESGOS'!$AF254),"")</f>
        <v/>
      </c>
      <c r="U115" s="379" t="str">
        <f>IF(AND('MAPA DE RIESGOS'!$AP255="Baja",'MAPA DE RIESGOS'!$AR255="Leve"),CONCATENATE("R",'MAPA DE RIESGOS'!$H255,"C",'MAPA DE RIESGOS'!$AF255),"")</f>
        <v/>
      </c>
      <c r="V115" s="379" t="str">
        <f>IF(AND('MAPA DE RIESGOS'!$AP256="Baja",'MAPA DE RIESGOS'!$AR256="Leve"),CONCATENATE("R",'MAPA DE RIESGOS'!$H256,"C",'MAPA DE RIESGOS'!$AF256),"")</f>
        <v/>
      </c>
      <c r="W115" s="379" t="str">
        <f>IF(AND('MAPA DE RIESGOS'!$AP257="Baja",'MAPA DE RIESGOS'!$AR257="Leve"),CONCATENATE("R",'MAPA DE RIESGOS'!$H257,"C",'MAPA DE RIESGOS'!$AF257),"")</f>
        <v/>
      </c>
      <c r="X115" s="379" t="str">
        <f>IF(AND('MAPA DE RIESGOS'!$AP258="Baja",'MAPA DE RIESGOS'!$AR258="Leve"),CONCATENATE("R",'MAPA DE RIESGOS'!$H258,"C",'MAPA DE RIESGOS'!$AF258),"")</f>
        <v/>
      </c>
      <c r="Y115" s="379" t="str">
        <f>IF(AND('MAPA DE RIESGOS'!$AP259="Baja",'MAPA DE RIESGOS'!$AR259="Leve"),CONCATENATE("R",'MAPA DE RIESGOS'!$H259,"C",'MAPA DE RIESGOS'!$AF259),"")</f>
        <v/>
      </c>
      <c r="Z115" s="379" t="str">
        <f>IF(AND('MAPA DE RIESGOS'!$AP260="Baja",'MAPA DE RIESGOS'!$AR260="Leve"),CONCATENATE("R",'MAPA DE RIESGOS'!$H260,"C",'MAPA DE RIESGOS'!$AF260),"")</f>
        <v/>
      </c>
      <c r="AA115" s="380" t="str">
        <f>IF(AND('MAPA DE RIESGOS'!$AP261="Baja",'MAPA DE RIESGOS'!$AR261="Leve"),CONCATENATE("R",'MAPA DE RIESGOS'!$H261,"C",'MAPA DE RIESGOS'!$AF261),"")</f>
        <v/>
      </c>
      <c r="AB115" s="369" t="str">
        <f>IF(AND('MAPA DE RIESGOS'!$AP244="Baja",'MAPA DE RIESGOS'!$AR244="Menor"),CONCATENATE("R",'MAPA DE RIESGOS'!$H244,"C",'MAPA DE RIESGOS'!$AF244),"")</f>
        <v/>
      </c>
      <c r="AC115" s="370" t="str">
        <f>IF(AND('MAPA DE RIESGOS'!$AP245="Baja",'MAPA DE RIESGOS'!$AR245="Menor"),CONCATENATE("R",'MAPA DE RIESGOS'!$H245,"C",'MAPA DE RIESGOS'!$AF245),"")</f>
        <v/>
      </c>
      <c r="AD115" s="370" t="str">
        <f>IF(AND('MAPA DE RIESGOS'!$AP246="Baja",'MAPA DE RIESGOS'!$AR246="Menor"),CONCATENATE("R",'MAPA DE RIESGOS'!$H246,"C",'MAPA DE RIESGOS'!$AF246),"")</f>
        <v/>
      </c>
      <c r="AE115" s="370" t="str">
        <f>IF(AND('MAPA DE RIESGOS'!$AP247="Baja",'MAPA DE RIESGOS'!$AR247="Menor"),CONCATENATE("R",'MAPA DE RIESGOS'!$H247,"C",'MAPA DE RIESGOS'!$AF247),"")</f>
        <v/>
      </c>
      <c r="AF115" s="370" t="str">
        <f>IF(AND('MAPA DE RIESGOS'!$AP248="Baja",'MAPA DE RIESGOS'!$AR248="Menor"),CONCATENATE("R",'MAPA DE RIESGOS'!$H248,"C",'MAPA DE RIESGOS'!$AF248),"")</f>
        <v/>
      </c>
      <c r="AG115" s="370" t="str">
        <f>IF(AND('MAPA DE RIESGOS'!$AP249="Baja",'MAPA DE RIESGOS'!$AR249="Menor"),CONCATENATE("R",'MAPA DE RIESGOS'!$H249,"C",'MAPA DE RIESGOS'!$AF249),"")</f>
        <v/>
      </c>
      <c r="AH115" s="370" t="str">
        <f>IF(AND('MAPA DE RIESGOS'!$AP250="Baja",'MAPA DE RIESGOS'!$AR250="Menor"),CONCATENATE("R",'MAPA DE RIESGOS'!$H250,"C",'MAPA DE RIESGOS'!$AF250),"")</f>
        <v/>
      </c>
      <c r="AI115" s="370" t="str">
        <f>IF(AND('MAPA DE RIESGOS'!$AP251="Baja",'MAPA DE RIESGOS'!$AR251="Menor"),CONCATENATE("R",'MAPA DE RIESGOS'!$H251,"C",'MAPA DE RIESGOS'!$AF251),"")</f>
        <v/>
      </c>
      <c r="AJ115" s="370" t="str">
        <f>IF(AND('MAPA DE RIESGOS'!$AP252="Baja",'MAPA DE RIESGOS'!$AR252="Menor"),CONCATENATE("R",'MAPA DE RIESGOS'!$H252,"C",'MAPA DE RIESGOS'!$AF252),"")</f>
        <v/>
      </c>
      <c r="AK115" s="370" t="str">
        <f>IF(AND('MAPA DE RIESGOS'!$AP253="Baja",'MAPA DE RIESGOS'!$AR253="Menor"),CONCATENATE("R",'MAPA DE RIESGOS'!$H253,"C",'MAPA DE RIESGOS'!$AF253),"")</f>
        <v/>
      </c>
      <c r="AL115" s="370" t="str">
        <f>IF(AND('MAPA DE RIESGOS'!$AP254="Baja",'MAPA DE RIESGOS'!$AR254="Menor"),CONCATENATE("R",'MAPA DE RIESGOS'!$H254,"C",'MAPA DE RIESGOS'!$AF254),"")</f>
        <v/>
      </c>
      <c r="AM115" s="370" t="str">
        <f>IF(AND('MAPA DE RIESGOS'!$AP255="Baja",'MAPA DE RIESGOS'!$AR255="Menor"),CONCATENATE("R",'MAPA DE RIESGOS'!$H255,"C",'MAPA DE RIESGOS'!$AF255),"")</f>
        <v/>
      </c>
      <c r="AN115" s="370" t="str">
        <f>IF(AND('MAPA DE RIESGOS'!$AP256="Baja",'MAPA DE RIESGOS'!$AR256="Menor"),CONCATENATE("R",'MAPA DE RIESGOS'!$H256,"C",'MAPA DE RIESGOS'!$AF256),"")</f>
        <v/>
      </c>
      <c r="AO115" s="370" t="str">
        <f>IF(AND('MAPA DE RIESGOS'!$AP257="Baja",'MAPA DE RIESGOS'!$AR257="Menor"),CONCATENATE("R",'MAPA DE RIESGOS'!$H257,"C",'MAPA DE RIESGOS'!$AF257),"")</f>
        <v/>
      </c>
      <c r="AP115" s="370" t="str">
        <f>IF(AND('MAPA DE RIESGOS'!$AP258="Baja",'MAPA DE RIESGOS'!$AR258="Menor"),CONCATENATE("R",'MAPA DE RIESGOS'!$H258,"C",'MAPA DE RIESGOS'!$AF258),"")</f>
        <v/>
      </c>
      <c r="AQ115" s="370" t="str">
        <f>IF(AND('MAPA DE RIESGOS'!$AP259="Baja",'MAPA DE RIESGOS'!$AR259="Menor"),CONCATENATE("R",'MAPA DE RIESGOS'!$H259,"C",'MAPA DE RIESGOS'!$AF259),"")</f>
        <v/>
      </c>
      <c r="AR115" s="370" t="str">
        <f>IF(AND('MAPA DE RIESGOS'!$AP260="Baja",'MAPA DE RIESGOS'!$AR260="Menor"),CONCATENATE("R",'MAPA DE RIESGOS'!$H260,"C",'MAPA DE RIESGOS'!$AF260),"")</f>
        <v/>
      </c>
      <c r="AS115" s="370" t="str">
        <f>IF(AND('MAPA DE RIESGOS'!$AP261="Baja",'MAPA DE RIESGOS'!$AR261="Menor"),CONCATENATE("R",'MAPA DE RIESGOS'!$H261,"C",'MAPA DE RIESGOS'!$AF261),"")</f>
        <v/>
      </c>
      <c r="AT115" s="369" t="str">
        <f>IF(AND('MAPA DE RIESGOS'!$AP244="Baja",'MAPA DE RIESGOS'!$AR244="Moderado"),CONCATENATE("R",'MAPA DE RIESGOS'!$H244,"C",'MAPA DE RIESGOS'!$AF244),"")</f>
        <v>R39C1</v>
      </c>
      <c r="AU115" s="370" t="str">
        <f>IF(AND('MAPA DE RIESGOS'!$AP245="Baja",'MAPA DE RIESGOS'!$AR245="Moderado"),CONCATENATE("R",'MAPA DE RIESGOS'!$H245,"C",'MAPA DE RIESGOS'!$AF245),"")</f>
        <v>R39C2</v>
      </c>
      <c r="AV115" s="370" t="str">
        <f>IF(AND('MAPA DE RIESGOS'!$AP246="Baja",'MAPA DE RIESGOS'!$AR246="Moderado"),CONCATENATE("R",'MAPA DE RIESGOS'!$H246,"C",'MAPA DE RIESGOS'!$AF246),"")</f>
        <v/>
      </c>
      <c r="AW115" s="370" t="str">
        <f>IF(AND('MAPA DE RIESGOS'!$AP247="Baja",'MAPA DE RIESGOS'!$AR247="Moderado"),CONCATENATE("R",'MAPA DE RIESGOS'!$H247,"C",'MAPA DE RIESGOS'!$AF247),"")</f>
        <v/>
      </c>
      <c r="AX115" s="370" t="str">
        <f>IF(AND('MAPA DE RIESGOS'!$AP248="Baja",'MAPA DE RIESGOS'!$AR248="Moderado"),CONCATENATE("R",'MAPA DE RIESGOS'!$H248,"C",'MAPA DE RIESGOS'!$AF248),"")</f>
        <v/>
      </c>
      <c r="AY115" s="370" t="str">
        <f>IF(AND('MAPA DE RIESGOS'!$AP249="Baja",'MAPA DE RIESGOS'!$AR249="Moderado"),CONCATENATE("R",'MAPA DE RIESGOS'!$H249,"C",'MAPA DE RIESGOS'!$AF249),"")</f>
        <v/>
      </c>
      <c r="AZ115" s="370" t="str">
        <f>IF(AND('MAPA DE RIESGOS'!$AP250="Baja",'MAPA DE RIESGOS'!$AR250="Moderado"),CONCATENATE("R",'MAPA DE RIESGOS'!$H250,"C",'MAPA DE RIESGOS'!$AF250),"")</f>
        <v>R40C1</v>
      </c>
      <c r="BA115" s="370" t="str">
        <f>IF(AND('MAPA DE RIESGOS'!$AP251="Baja",'MAPA DE RIESGOS'!$AR251="Moderado"),CONCATENATE("R",'MAPA DE RIESGOS'!$H251,"C",'MAPA DE RIESGOS'!$AF251),"")</f>
        <v>R40C2</v>
      </c>
      <c r="BB115" s="370" t="str">
        <f>IF(AND('MAPA DE RIESGOS'!$AP252="Baja",'MAPA DE RIESGOS'!$AR252="Moderado"),CONCATENATE("R",'MAPA DE RIESGOS'!$H252,"C",'MAPA DE RIESGOS'!$AF252),"")</f>
        <v/>
      </c>
      <c r="BC115" s="370" t="str">
        <f>IF(AND('MAPA DE RIESGOS'!$AP253="Baja",'MAPA DE RIESGOS'!$AR253="Moderado"),CONCATENATE("R",'MAPA DE RIESGOS'!$H253,"C",'MAPA DE RIESGOS'!$AF253),"")</f>
        <v/>
      </c>
      <c r="BD115" s="370" t="str">
        <f>IF(AND('MAPA DE RIESGOS'!$AP254="Baja",'MAPA DE RIESGOS'!$AR254="Moderado"),CONCATENATE("R",'MAPA DE RIESGOS'!$H254,"C",'MAPA DE RIESGOS'!$AF254),"")</f>
        <v/>
      </c>
      <c r="BE115" s="370" t="str">
        <f>IF(AND('MAPA DE RIESGOS'!$AP255="Baja",'MAPA DE RIESGOS'!$AR255="Moderado"),CONCATENATE("R",'MAPA DE RIESGOS'!$H255,"C",'MAPA DE RIESGOS'!$AF255),"")</f>
        <v/>
      </c>
      <c r="BF115" s="370" t="str">
        <f>IF(AND('MAPA DE RIESGOS'!$AP256="Baja",'MAPA DE RIESGOS'!$AR256="Moderado"),CONCATENATE("R",'MAPA DE RIESGOS'!$H256,"C",'MAPA DE RIESGOS'!$AF256),"")</f>
        <v>R41C1</v>
      </c>
      <c r="BG115" s="370" t="str">
        <f>IF(AND('MAPA DE RIESGOS'!$AP257="Baja",'MAPA DE RIESGOS'!$AR257="Moderado"),CONCATENATE("R",'MAPA DE RIESGOS'!$H257,"C",'MAPA DE RIESGOS'!$AF257),"")</f>
        <v>R41C2</v>
      </c>
      <c r="BH115" s="370" t="str">
        <f>IF(AND('MAPA DE RIESGOS'!$AP258="Baja",'MAPA DE RIESGOS'!$AR258="Moderado"),CONCATENATE("R",'MAPA DE RIESGOS'!$H258,"C",'MAPA DE RIESGOS'!$AF258),"")</f>
        <v/>
      </c>
      <c r="BI115" s="370" t="str">
        <f>IF(AND('MAPA DE RIESGOS'!$AP259="Baja",'MAPA DE RIESGOS'!$AR259="Moderado"),CONCATENATE("R",'MAPA DE RIESGOS'!$H259,"C",'MAPA DE RIESGOS'!$AF259),"")</f>
        <v/>
      </c>
      <c r="BJ115" s="370" t="str">
        <f>IF(AND('MAPA DE RIESGOS'!$AP260="Baja",'MAPA DE RIESGOS'!$AR260="Moderado"),CONCATENATE("R",'MAPA DE RIESGOS'!$H260,"C",'MAPA DE RIESGOS'!$AF260),"")</f>
        <v/>
      </c>
      <c r="BK115" s="371" t="str">
        <f>IF(AND('MAPA DE RIESGOS'!$AP261="Baja",'MAPA DE RIESGOS'!$AR261="Moderado"),CONCATENATE("R",'MAPA DE RIESGOS'!$H261,"C",'MAPA DE RIESGOS'!$AF261),"")</f>
        <v/>
      </c>
      <c r="BL115" s="357" t="str">
        <f>IF(AND('MAPA DE RIESGOS'!$AP244="Baja",'MAPA DE RIESGOS'!$AR244="Mayor"),CONCATENATE("R",'MAPA DE RIESGOS'!$H244,"C",'MAPA DE RIESGOS'!$AF244),"")</f>
        <v/>
      </c>
      <c r="BM115" s="357" t="str">
        <f>IF(AND('MAPA DE RIESGOS'!$AP245="Baja",'MAPA DE RIESGOS'!$AR245="Mayor"),CONCATENATE("R",'MAPA DE RIESGOS'!$H245,"C",'MAPA DE RIESGOS'!$AF245),"")</f>
        <v/>
      </c>
      <c r="BN115" s="357" t="str">
        <f>IF(AND('MAPA DE RIESGOS'!$AP246="Baja",'MAPA DE RIESGOS'!$AR246="Mayor"),CONCATENATE("R",'MAPA DE RIESGOS'!$H246,"C",'MAPA DE RIESGOS'!$AF246),"")</f>
        <v/>
      </c>
      <c r="BO115" s="357" t="str">
        <f>IF(AND('MAPA DE RIESGOS'!$AP247="Baja",'MAPA DE RIESGOS'!$AR247="Mayor"),CONCATENATE("R",'MAPA DE RIESGOS'!$H247,"C",'MAPA DE RIESGOS'!$AF247),"")</f>
        <v/>
      </c>
      <c r="BP115" s="357" t="str">
        <f>IF(AND('MAPA DE RIESGOS'!$AP248="Baja",'MAPA DE RIESGOS'!$AR248="Mayor"),CONCATENATE("R",'MAPA DE RIESGOS'!$H248,"C",'MAPA DE RIESGOS'!$AF248),"")</f>
        <v/>
      </c>
      <c r="BQ115" s="357" t="str">
        <f>IF(AND('MAPA DE RIESGOS'!$AP249="Baja",'MAPA DE RIESGOS'!$AR249="Mayor"),CONCATENATE("R",'MAPA DE RIESGOS'!$H249,"C",'MAPA DE RIESGOS'!$AF249),"")</f>
        <v/>
      </c>
      <c r="BR115" s="357" t="str">
        <f>IF(AND('MAPA DE RIESGOS'!$AP250="Baja",'MAPA DE RIESGOS'!$AR250="Mayor"),CONCATENATE("R",'MAPA DE RIESGOS'!$H250,"C",'MAPA DE RIESGOS'!$AF250),"")</f>
        <v/>
      </c>
      <c r="BS115" s="357" t="str">
        <f>IF(AND('MAPA DE RIESGOS'!$AP251="Baja",'MAPA DE RIESGOS'!$AR251="Mayor"),CONCATENATE("R",'MAPA DE RIESGOS'!$H251,"C",'MAPA DE RIESGOS'!$AF251),"")</f>
        <v/>
      </c>
      <c r="BT115" s="357" t="str">
        <f>IF(AND('MAPA DE RIESGOS'!$AP252="Baja",'MAPA DE RIESGOS'!$AR252="Mayor"),CONCATENATE("R",'MAPA DE RIESGOS'!$H252,"C",'MAPA DE RIESGOS'!$AF252),"")</f>
        <v/>
      </c>
      <c r="BU115" s="357" t="str">
        <f>IF(AND('MAPA DE RIESGOS'!$AP253="Baja",'MAPA DE RIESGOS'!$AR253="Mayor"),CONCATENATE("R",'MAPA DE RIESGOS'!$H253,"C",'MAPA DE RIESGOS'!$AF253),"")</f>
        <v/>
      </c>
      <c r="BV115" s="357" t="str">
        <f>IF(AND('MAPA DE RIESGOS'!$AP254="Baja",'MAPA DE RIESGOS'!$AR254="Mayor"),CONCATENATE("R",'MAPA DE RIESGOS'!$H254,"C",'MAPA DE RIESGOS'!$AF254),"")</f>
        <v/>
      </c>
      <c r="BW115" s="357" t="str">
        <f>IF(AND('MAPA DE RIESGOS'!$AP255="Baja",'MAPA DE RIESGOS'!$AR255="Mayor"),CONCATENATE("R",'MAPA DE RIESGOS'!$H255,"C",'MAPA DE RIESGOS'!$AF255),"")</f>
        <v/>
      </c>
      <c r="BX115" s="357" t="str">
        <f>IF(AND('MAPA DE RIESGOS'!$AP256="Baja",'MAPA DE RIESGOS'!$AR256="Mayor"),CONCATENATE("R",'MAPA DE RIESGOS'!$H256,"C",'MAPA DE RIESGOS'!$AF256),"")</f>
        <v/>
      </c>
      <c r="BY115" s="357" t="str">
        <f>IF(AND('MAPA DE RIESGOS'!$AP257="Baja",'MAPA DE RIESGOS'!$AR257="Mayor"),CONCATENATE("R",'MAPA DE RIESGOS'!$H257,"C",'MAPA DE RIESGOS'!$AF257),"")</f>
        <v/>
      </c>
      <c r="BZ115" s="357" t="str">
        <f>IF(AND('MAPA DE RIESGOS'!$AP258="Baja",'MAPA DE RIESGOS'!$AR258="Mayor"),CONCATENATE("R",'MAPA DE RIESGOS'!$H258,"C",'MAPA DE RIESGOS'!$AF258),"")</f>
        <v/>
      </c>
      <c r="CA115" s="357" t="str">
        <f>IF(AND('MAPA DE RIESGOS'!$AP259="Baja",'MAPA DE RIESGOS'!$AR259="Mayor"),CONCATENATE("R",'MAPA DE RIESGOS'!$H259,"C",'MAPA DE RIESGOS'!$AF259),"")</f>
        <v/>
      </c>
      <c r="CB115" s="357" t="str">
        <f>IF(AND('MAPA DE RIESGOS'!$AP260="Baja",'MAPA DE RIESGOS'!$AR260="Mayor"),CONCATENATE("R",'MAPA DE RIESGOS'!$H260,"C",'MAPA DE RIESGOS'!$AF260),"")</f>
        <v/>
      </c>
      <c r="CC115" s="358" t="str">
        <f>IF(AND('MAPA DE RIESGOS'!$AP261="Baja",'MAPA DE RIESGOS'!$AR261="Mayor"),CONCATENATE("R",'MAPA DE RIESGOS'!$H261,"C",'MAPA DE RIESGOS'!$AF261),"")</f>
        <v/>
      </c>
      <c r="CD115" s="359" t="str">
        <f>IF(AND('MAPA DE RIESGOS'!$AP244="Baja",'MAPA DE RIESGOS'!$AR244="Catastrófico"),CONCATENATE("R",'MAPA DE RIESGOS'!$H244,"C",'MAPA DE RIESGOS'!$AF244),"")</f>
        <v/>
      </c>
      <c r="CE115" s="359" t="str">
        <f>IF(AND('MAPA DE RIESGOS'!$AP245="Baja",'MAPA DE RIESGOS'!$AR245="Catastrófico"),CONCATENATE("R",'MAPA DE RIESGOS'!$H245,"C",'MAPA DE RIESGOS'!$AF245),"")</f>
        <v/>
      </c>
      <c r="CF115" s="359" t="str">
        <f>IF(AND('MAPA DE RIESGOS'!$AP246="Baja",'MAPA DE RIESGOS'!$AR246="Catastrófico"),CONCATENATE("R",'MAPA DE RIESGOS'!$H246,"C",'MAPA DE RIESGOS'!$AF246),"")</f>
        <v/>
      </c>
      <c r="CG115" s="359" t="str">
        <f>IF(AND('MAPA DE RIESGOS'!$AP247="Baja",'MAPA DE RIESGOS'!$AR247="Catastrófico"),CONCATENATE("R",'MAPA DE RIESGOS'!$H247,"C",'MAPA DE RIESGOS'!$AF247),"")</f>
        <v/>
      </c>
      <c r="CH115" s="359" t="str">
        <f>IF(AND('MAPA DE RIESGOS'!$AP248="Baja",'MAPA DE RIESGOS'!$AR248="Catastrófico"),CONCATENATE("R",'MAPA DE RIESGOS'!$H248,"C",'MAPA DE RIESGOS'!$AF248),"")</f>
        <v/>
      </c>
      <c r="CI115" s="359" t="str">
        <f>IF(AND('MAPA DE RIESGOS'!$AP249="Baja",'MAPA DE RIESGOS'!$AR249="Catastrófico"),CONCATENATE("R",'MAPA DE RIESGOS'!$H249,"C",'MAPA DE RIESGOS'!$AF249),"")</f>
        <v/>
      </c>
      <c r="CJ115" s="359" t="str">
        <f>IF(AND('MAPA DE RIESGOS'!$AP250="Baja",'MAPA DE RIESGOS'!$AR250="Catastrófico"),CONCATENATE("R",'MAPA DE RIESGOS'!$H250,"C",'MAPA DE RIESGOS'!$AF250),"")</f>
        <v/>
      </c>
      <c r="CK115" s="359" t="str">
        <f>IF(AND('MAPA DE RIESGOS'!$AP251="Baja",'MAPA DE RIESGOS'!$AR251="Catastrófico"),CONCATENATE("R",'MAPA DE RIESGOS'!$H251,"C",'MAPA DE RIESGOS'!$AF251),"")</f>
        <v/>
      </c>
      <c r="CL115" s="359" t="str">
        <f>IF(AND('MAPA DE RIESGOS'!$AP252="Baja",'MAPA DE RIESGOS'!$AR252="Catastrófico"),CONCATENATE("R",'MAPA DE RIESGOS'!$H252,"C",'MAPA DE RIESGOS'!$AF252),"")</f>
        <v/>
      </c>
      <c r="CM115" s="359" t="str">
        <f>IF(AND('MAPA DE RIESGOS'!$AP253="Baja",'MAPA DE RIESGOS'!$AR253="Catastrófico"),CONCATENATE("R",'MAPA DE RIESGOS'!$H253,"C",'MAPA DE RIESGOS'!$AF253),"")</f>
        <v/>
      </c>
      <c r="CN115" s="359" t="str">
        <f>IF(AND('MAPA DE RIESGOS'!$AP254="Baja",'MAPA DE RIESGOS'!$AR254="Catastrófico"),CONCATENATE("R",'MAPA DE RIESGOS'!$H254,"C",'MAPA DE RIESGOS'!$AF254),"")</f>
        <v/>
      </c>
      <c r="CO115" s="359" t="str">
        <f>IF(AND('MAPA DE RIESGOS'!$AP255="Baja",'MAPA DE RIESGOS'!$AR255="Catastrófico"),CONCATENATE("R",'MAPA DE RIESGOS'!$H255,"C",'MAPA DE RIESGOS'!$AF255),"")</f>
        <v/>
      </c>
      <c r="CP115" s="359" t="str">
        <f>IF(AND('MAPA DE RIESGOS'!$AP256="Baja",'MAPA DE RIESGOS'!$AR256="Catastrófico"),CONCATENATE("R",'MAPA DE RIESGOS'!$H256,"C",'MAPA DE RIESGOS'!$AF256),"")</f>
        <v/>
      </c>
      <c r="CQ115" s="359" t="str">
        <f>IF(AND('MAPA DE RIESGOS'!$AP257="Baja",'MAPA DE RIESGOS'!$AR257="Catastrófico"),CONCATENATE("R",'MAPA DE RIESGOS'!$H257,"C",'MAPA DE RIESGOS'!$AF257),"")</f>
        <v/>
      </c>
      <c r="CR115" s="359" t="str">
        <f>IF(AND('MAPA DE RIESGOS'!$AP258="Baja",'MAPA DE RIESGOS'!$AR258="Catastrófico"),CONCATENATE("R",'MAPA DE RIESGOS'!$H258,"C",'MAPA DE RIESGOS'!$AF258),"")</f>
        <v/>
      </c>
      <c r="CS115" s="359" t="str">
        <f>IF(AND('MAPA DE RIESGOS'!$AP259="Baja",'MAPA DE RIESGOS'!$AR259="Catastrófico"),CONCATENATE("R",'MAPA DE RIESGOS'!$H259,"C",'MAPA DE RIESGOS'!$AF259),"")</f>
        <v/>
      </c>
      <c r="CT115" s="359" t="str">
        <f>IF(AND('MAPA DE RIESGOS'!$AP260="Baja",'MAPA DE RIESGOS'!$AR260="Catastrófico"),CONCATENATE("R",'MAPA DE RIESGOS'!$H260,"C",'MAPA DE RIESGOS'!$AF260),"")</f>
        <v/>
      </c>
      <c r="CU115" s="360" t="str">
        <f>IF(AND('MAPA DE RIESGOS'!$AP261="Baja",'MAPA DE RIESGOS'!$AR261="Catastrófico"),CONCATENATE("R",'MAPA DE RIESGOS'!$H261,"C",'MAPA DE RIESGOS'!$AF261),"")</f>
        <v/>
      </c>
      <c r="CV115" s="67"/>
      <c r="CW115" s="737"/>
      <c r="CX115" s="737"/>
      <c r="CY115" s="737"/>
      <c r="CZ115" s="737"/>
      <c r="DA115" s="737"/>
      <c r="DB115" s="737"/>
    </row>
    <row r="116" spans="2:106" ht="32.5" customHeight="1">
      <c r="B116" s="770"/>
      <c r="C116" s="770"/>
      <c r="D116" s="771"/>
      <c r="E116" s="741"/>
      <c r="F116" s="742"/>
      <c r="G116" s="742"/>
      <c r="H116" s="742"/>
      <c r="I116" s="743"/>
      <c r="J116" s="378" t="str">
        <f>IF(AND('MAPA DE RIESGOS'!$AP262="Baja",'MAPA DE RIESGOS'!$AR262="Leve"),CONCATENATE("R",'MAPA DE RIESGOS'!$H262,"C",'MAPA DE RIESGOS'!$AF262),"")</f>
        <v/>
      </c>
      <c r="K116" s="379" t="str">
        <f>IF(AND('MAPA DE RIESGOS'!$AP263="Baja",'MAPA DE RIESGOS'!$AR263="Leve"),CONCATENATE("R",'MAPA DE RIESGOS'!$H263,"C",'MAPA DE RIESGOS'!$AF263),"")</f>
        <v/>
      </c>
      <c r="L116" s="379" t="str">
        <f>IF(AND('MAPA DE RIESGOS'!$AP264="Baja",'MAPA DE RIESGOS'!$AR264="Leve"),CONCATENATE("R",'MAPA DE RIESGOS'!$H264,"C",'MAPA DE RIESGOS'!$AF264),"")</f>
        <v/>
      </c>
      <c r="M116" s="379" t="str">
        <f>IF(AND('MAPA DE RIESGOS'!$AP265="Baja",'MAPA DE RIESGOS'!$AR265="Leve"),CONCATENATE("R",'MAPA DE RIESGOS'!$H265,"C",'MAPA DE RIESGOS'!$AF265),"")</f>
        <v/>
      </c>
      <c r="N116" s="379" t="str">
        <f>IF(AND('MAPA DE RIESGOS'!$AP266="Baja",'MAPA DE RIESGOS'!$AR266="Leve"),CONCATENATE("R",'MAPA DE RIESGOS'!$H266,"C",'MAPA DE RIESGOS'!$AF266),"")</f>
        <v/>
      </c>
      <c r="O116" s="379" t="str">
        <f>IF(AND('MAPA DE RIESGOS'!$AP267="Baja",'MAPA DE RIESGOS'!$AR267="Leve"),CONCATENATE("R",'MAPA DE RIESGOS'!$H267,"C",'MAPA DE RIESGOS'!$AF267),"")</f>
        <v/>
      </c>
      <c r="P116" s="379" t="str">
        <f>IF(AND('MAPA DE RIESGOS'!$AP268="Baja",'MAPA DE RIESGOS'!$AR268="Leve"),CONCATENATE("R",'MAPA DE RIESGOS'!$H268,"C",'MAPA DE RIESGOS'!$AF268),"")</f>
        <v/>
      </c>
      <c r="Q116" s="379" t="str">
        <f>IF(AND('MAPA DE RIESGOS'!$AP269="Baja",'MAPA DE RIESGOS'!$AR269="Leve"),CONCATENATE("R",'MAPA DE RIESGOS'!$H269,"C",'MAPA DE RIESGOS'!$AF269),"")</f>
        <v/>
      </c>
      <c r="R116" s="379" t="str">
        <f>IF(AND('MAPA DE RIESGOS'!$AP270="Baja",'MAPA DE RIESGOS'!$AR270="Leve"),CONCATENATE("R",'MAPA DE RIESGOS'!$H270,"C",'MAPA DE RIESGOS'!$AF270),"")</f>
        <v/>
      </c>
      <c r="S116" s="379" t="str">
        <f>IF(AND('MAPA DE RIESGOS'!$AP271="Baja",'MAPA DE RIESGOS'!$AR271="Leve"),CONCATENATE("R",'MAPA DE RIESGOS'!$H271,"C",'MAPA DE RIESGOS'!$AF271),"")</f>
        <v/>
      </c>
      <c r="T116" s="379" t="str">
        <f>IF(AND('MAPA DE RIESGOS'!$AP272="Baja",'MAPA DE RIESGOS'!$AR272="Leve"),CONCATENATE("R",'MAPA DE RIESGOS'!$H272,"C",'MAPA DE RIESGOS'!$AF272),"")</f>
        <v/>
      </c>
      <c r="U116" s="379" t="str">
        <f>IF(AND('MAPA DE RIESGOS'!$AP273="Baja",'MAPA DE RIESGOS'!$AR273="Leve"),CONCATENATE("R",'MAPA DE RIESGOS'!$H273,"C",'MAPA DE RIESGOS'!$AF273),"")</f>
        <v/>
      </c>
      <c r="V116" s="379" t="str">
        <f>IF(AND('MAPA DE RIESGOS'!$AP274="Baja",'MAPA DE RIESGOS'!$AR274="Leve"),CONCATENATE("R",'MAPA DE RIESGOS'!$H274,"C",'MAPA DE RIESGOS'!$AF274),"")</f>
        <v/>
      </c>
      <c r="W116" s="379" t="str">
        <f>IF(AND('MAPA DE RIESGOS'!$AP275="Baja",'MAPA DE RIESGOS'!$AR275="Leve"),CONCATENATE("R",'MAPA DE RIESGOS'!$H275,"C",'MAPA DE RIESGOS'!$AF275),"")</f>
        <v/>
      </c>
      <c r="X116" s="379" t="str">
        <f>IF(AND('MAPA DE RIESGOS'!$AP276="Baja",'MAPA DE RIESGOS'!$AR276="Leve"),CONCATENATE("R",'MAPA DE RIESGOS'!$H276,"C",'MAPA DE RIESGOS'!$AF276),"")</f>
        <v/>
      </c>
      <c r="Y116" s="379" t="str">
        <f>IF(AND('MAPA DE RIESGOS'!$AP277="Baja",'MAPA DE RIESGOS'!$AR277="Leve"),CONCATENATE("R",'MAPA DE RIESGOS'!$H277,"C",'MAPA DE RIESGOS'!$AF277),"")</f>
        <v/>
      </c>
      <c r="Z116" s="379" t="str">
        <f>IF(AND('MAPA DE RIESGOS'!$AP278="Baja",'MAPA DE RIESGOS'!$AR278="Leve"),CONCATENATE("R",'MAPA DE RIESGOS'!$H278,"C",'MAPA DE RIESGOS'!$AF278),"")</f>
        <v/>
      </c>
      <c r="AA116" s="380" t="str">
        <f>IF(AND('MAPA DE RIESGOS'!$AP279="Baja",'MAPA DE RIESGOS'!$AR279="Leve"),CONCATENATE("R",'MAPA DE RIESGOS'!$H279,"C",'MAPA DE RIESGOS'!$AF279),"")</f>
        <v/>
      </c>
      <c r="AB116" s="369" t="str">
        <f>IF(AND('MAPA DE RIESGOS'!$AP262="Baja",'MAPA DE RIESGOS'!$AR262="Menor"),CONCATENATE("R",'MAPA DE RIESGOS'!$H262,"C",'MAPA DE RIESGOS'!$AF262),"")</f>
        <v/>
      </c>
      <c r="AC116" s="370" t="str">
        <f>IF(AND('MAPA DE RIESGOS'!$AP263="Baja",'MAPA DE RIESGOS'!$AR263="Menor"),CONCATENATE("R",'MAPA DE RIESGOS'!$H263,"C",'MAPA DE RIESGOS'!$AF263),"")</f>
        <v/>
      </c>
      <c r="AD116" s="370" t="str">
        <f>IF(AND('MAPA DE RIESGOS'!$AP264="Baja",'MAPA DE RIESGOS'!$AR264="Menor"),CONCATENATE("R",'MAPA DE RIESGOS'!$H264,"C",'MAPA DE RIESGOS'!$AF264),"")</f>
        <v/>
      </c>
      <c r="AE116" s="370" t="str">
        <f>IF(AND('MAPA DE RIESGOS'!$AP265="Baja",'MAPA DE RIESGOS'!$AR265="Menor"),CONCATENATE("R",'MAPA DE RIESGOS'!$H265,"C",'MAPA DE RIESGOS'!$AF265),"")</f>
        <v/>
      </c>
      <c r="AF116" s="370" t="str">
        <f>IF(AND('MAPA DE RIESGOS'!$AP266="Baja",'MAPA DE RIESGOS'!$AR266="Menor"),CONCATENATE("R",'MAPA DE RIESGOS'!$H266,"C",'MAPA DE RIESGOS'!$AF266),"")</f>
        <v/>
      </c>
      <c r="AG116" s="370" t="str">
        <f>IF(AND('MAPA DE RIESGOS'!$AP267="Baja",'MAPA DE RIESGOS'!$AR267="Menor"),CONCATENATE("R",'MAPA DE RIESGOS'!$H267,"C",'MAPA DE RIESGOS'!$AF267),"")</f>
        <v/>
      </c>
      <c r="AH116" s="370" t="str">
        <f>IF(AND('MAPA DE RIESGOS'!$AP268="Baja",'MAPA DE RIESGOS'!$AR268="Menor"),CONCATENATE("R",'MAPA DE RIESGOS'!$H268,"C",'MAPA DE RIESGOS'!$AF268),"")</f>
        <v/>
      </c>
      <c r="AI116" s="370" t="str">
        <f>IF(AND('MAPA DE RIESGOS'!$AP269="Baja",'MAPA DE RIESGOS'!$AR269="Menor"),CONCATENATE("R",'MAPA DE RIESGOS'!$H269,"C",'MAPA DE RIESGOS'!$AF269),"")</f>
        <v/>
      </c>
      <c r="AJ116" s="370" t="str">
        <f>IF(AND('MAPA DE RIESGOS'!$AP270="Baja",'MAPA DE RIESGOS'!$AR270="Menor"),CONCATENATE("R",'MAPA DE RIESGOS'!$H270,"C",'MAPA DE RIESGOS'!$AF270),"")</f>
        <v/>
      </c>
      <c r="AK116" s="370" t="str">
        <f>IF(AND('MAPA DE RIESGOS'!$AP271="Baja",'MAPA DE RIESGOS'!$AR271="Menor"),CONCATENATE("R",'MAPA DE RIESGOS'!$H271,"C",'MAPA DE RIESGOS'!$AF271),"")</f>
        <v/>
      </c>
      <c r="AL116" s="370" t="str">
        <f>IF(AND('MAPA DE RIESGOS'!$AP272="Baja",'MAPA DE RIESGOS'!$AR272="Menor"),CONCATENATE("R",'MAPA DE RIESGOS'!$H272,"C",'MAPA DE RIESGOS'!$AF272),"")</f>
        <v/>
      </c>
      <c r="AM116" s="370" t="str">
        <f>IF(AND('MAPA DE RIESGOS'!$AP273="Baja",'MAPA DE RIESGOS'!$AR273="Menor"),CONCATENATE("R",'MAPA DE RIESGOS'!$H273,"C",'MAPA DE RIESGOS'!$AF273),"")</f>
        <v/>
      </c>
      <c r="AN116" s="370" t="str">
        <f>IF(AND('MAPA DE RIESGOS'!$AP274="Baja",'MAPA DE RIESGOS'!$AR274="Menor"),CONCATENATE("R",'MAPA DE RIESGOS'!$H274,"C",'MAPA DE RIESGOS'!$AF274),"")</f>
        <v/>
      </c>
      <c r="AO116" s="370" t="str">
        <f>IF(AND('MAPA DE RIESGOS'!$AP275="Baja",'MAPA DE RIESGOS'!$AR275="Menor"),CONCATENATE("R",'MAPA DE RIESGOS'!$H275,"C",'MAPA DE RIESGOS'!$AF275),"")</f>
        <v/>
      </c>
      <c r="AP116" s="370" t="str">
        <f>IF(AND('MAPA DE RIESGOS'!$AP276="Baja",'MAPA DE RIESGOS'!$AR276="Menor"),CONCATENATE("R",'MAPA DE RIESGOS'!$H276,"C",'MAPA DE RIESGOS'!$AF276),"")</f>
        <v/>
      </c>
      <c r="AQ116" s="370" t="str">
        <f>IF(AND('MAPA DE RIESGOS'!$AP277="Baja",'MAPA DE RIESGOS'!$AR277="Menor"),CONCATENATE("R",'MAPA DE RIESGOS'!$H277,"C",'MAPA DE RIESGOS'!$AF277),"")</f>
        <v/>
      </c>
      <c r="AR116" s="370" t="str">
        <f>IF(AND('MAPA DE RIESGOS'!$AP278="Baja",'MAPA DE RIESGOS'!$AR278="Menor"),CONCATENATE("R",'MAPA DE RIESGOS'!$H278,"C",'MAPA DE RIESGOS'!$AF278),"")</f>
        <v/>
      </c>
      <c r="AS116" s="370" t="str">
        <f>IF(AND('MAPA DE RIESGOS'!$AP279="Baja",'MAPA DE RIESGOS'!$AR279="Menor"),CONCATENATE("R",'MAPA DE RIESGOS'!$H279,"C",'MAPA DE RIESGOS'!$AF279),"")</f>
        <v/>
      </c>
      <c r="AT116" s="369" t="str">
        <f>IF(AND('MAPA DE RIESGOS'!$AP262="Baja",'MAPA DE RIESGOS'!$AR262="Moderado"),CONCATENATE("R",'MAPA DE RIESGOS'!$H262,"C",'MAPA DE RIESGOS'!$AF262),"")</f>
        <v>R42C1</v>
      </c>
      <c r="AU116" s="370" t="str">
        <f>IF(AND('MAPA DE RIESGOS'!$AP263="Baja",'MAPA DE RIESGOS'!$AR263="Moderado"),CONCATENATE("R",'MAPA DE RIESGOS'!$H263,"C",'MAPA DE RIESGOS'!$AF263),"")</f>
        <v>R42C2</v>
      </c>
      <c r="AV116" s="370" t="str">
        <f>IF(AND('MAPA DE RIESGOS'!$AP264="Baja",'MAPA DE RIESGOS'!$AR264="Moderado"),CONCATENATE("R",'MAPA DE RIESGOS'!$H264,"C",'MAPA DE RIESGOS'!$AF264),"")</f>
        <v/>
      </c>
      <c r="AW116" s="370" t="str">
        <f>IF(AND('MAPA DE RIESGOS'!$AP265="Baja",'MAPA DE RIESGOS'!$AR265="Moderado"),CONCATENATE("R",'MAPA DE RIESGOS'!$H265,"C",'MAPA DE RIESGOS'!$AF265),"")</f>
        <v/>
      </c>
      <c r="AX116" s="370" t="str">
        <f>IF(AND('MAPA DE RIESGOS'!$AP266="Baja",'MAPA DE RIESGOS'!$AR266="Moderado"),CONCATENATE("R",'MAPA DE RIESGOS'!$H266,"C",'MAPA DE RIESGOS'!$AF266),"")</f>
        <v/>
      </c>
      <c r="AY116" s="370" t="str">
        <f>IF(AND('MAPA DE RIESGOS'!$AP267="Baja",'MAPA DE RIESGOS'!$AR267="Moderado"),CONCATENATE("R",'MAPA DE RIESGOS'!$H267,"C",'MAPA DE RIESGOS'!$AF267),"")</f>
        <v/>
      </c>
      <c r="AZ116" s="370" t="str">
        <f>IF(AND('MAPA DE RIESGOS'!$AP268="Baja",'MAPA DE RIESGOS'!$AR268="Moderado"),CONCATENATE("R",'MAPA DE RIESGOS'!$H268,"C",'MAPA DE RIESGOS'!$AF268),"")</f>
        <v>R43C1</v>
      </c>
      <c r="BA116" s="370" t="str">
        <f>IF(AND('MAPA DE RIESGOS'!$AP269="Baja",'MAPA DE RIESGOS'!$AR269="Moderado"),CONCATENATE("R",'MAPA DE RIESGOS'!$H269,"C",'MAPA DE RIESGOS'!$AF269),"")</f>
        <v>R43C2</v>
      </c>
      <c r="BB116" s="370" t="str">
        <f>IF(AND('MAPA DE RIESGOS'!$AP270="Baja",'MAPA DE RIESGOS'!$AR270="Moderado"),CONCATENATE("R",'MAPA DE RIESGOS'!$H270,"C",'MAPA DE RIESGOS'!$AF270),"")</f>
        <v/>
      </c>
      <c r="BC116" s="370" t="str">
        <f>IF(AND('MAPA DE RIESGOS'!$AP271="Baja",'MAPA DE RIESGOS'!$AR271="Moderado"),CONCATENATE("R",'MAPA DE RIESGOS'!$H271,"C",'MAPA DE RIESGOS'!$AF271),"")</f>
        <v/>
      </c>
      <c r="BD116" s="370" t="str">
        <f>IF(AND('MAPA DE RIESGOS'!$AP272="Baja",'MAPA DE RIESGOS'!$AR272="Moderado"),CONCATENATE("R",'MAPA DE RIESGOS'!$H272,"C",'MAPA DE RIESGOS'!$AF272),"")</f>
        <v/>
      </c>
      <c r="BE116" s="370" t="str">
        <f>IF(AND('MAPA DE RIESGOS'!$AP273="Baja",'MAPA DE RIESGOS'!$AR273="Moderado"),CONCATENATE("R",'MAPA DE RIESGOS'!$H273,"C",'MAPA DE RIESGOS'!$AF273),"")</f>
        <v/>
      </c>
      <c r="BF116" s="370" t="str">
        <f>IF(AND('MAPA DE RIESGOS'!$AP274="Baja",'MAPA DE RIESGOS'!$AR274="Moderado"),CONCATENATE("R",'MAPA DE RIESGOS'!$H274,"C",'MAPA DE RIESGOS'!$AF274),"")</f>
        <v>R44C1</v>
      </c>
      <c r="BG116" s="370" t="str">
        <f>IF(AND('MAPA DE RIESGOS'!$AP275="Baja",'MAPA DE RIESGOS'!$AR275="Moderado"),CONCATENATE("R",'MAPA DE RIESGOS'!$H275,"C",'MAPA DE RIESGOS'!$AF275),"")</f>
        <v>R44C2</v>
      </c>
      <c r="BH116" s="370" t="str">
        <f>IF(AND('MAPA DE RIESGOS'!$AP276="Baja",'MAPA DE RIESGOS'!$AR276="Moderado"),CONCATENATE("R",'MAPA DE RIESGOS'!$H276,"C",'MAPA DE RIESGOS'!$AF276),"")</f>
        <v/>
      </c>
      <c r="BI116" s="370" t="str">
        <f>IF(AND('MAPA DE RIESGOS'!$AP277="Baja",'MAPA DE RIESGOS'!$AR277="Moderado"),CONCATENATE("R",'MAPA DE RIESGOS'!$H277,"C",'MAPA DE RIESGOS'!$AF277),"")</f>
        <v/>
      </c>
      <c r="BJ116" s="370" t="str">
        <f>IF(AND('MAPA DE RIESGOS'!$AP278="Baja",'MAPA DE RIESGOS'!$AR278="Moderado"),CONCATENATE("R",'MAPA DE RIESGOS'!$H278,"C",'MAPA DE RIESGOS'!$AF278),"")</f>
        <v/>
      </c>
      <c r="BK116" s="371" t="str">
        <f>IF(AND('MAPA DE RIESGOS'!$AP279="Baja",'MAPA DE RIESGOS'!$AR279="Moderado"),CONCATENATE("R",'MAPA DE RIESGOS'!$H279,"C",'MAPA DE RIESGOS'!$AF279),"")</f>
        <v/>
      </c>
      <c r="BL116" s="357" t="str">
        <f>IF(AND('MAPA DE RIESGOS'!$AP262="Baja",'MAPA DE RIESGOS'!$AR262="Mayor"),CONCATENATE("R",'MAPA DE RIESGOS'!$H262,"C",'MAPA DE RIESGOS'!$AF262),"")</f>
        <v/>
      </c>
      <c r="BM116" s="357" t="str">
        <f>IF(AND('MAPA DE RIESGOS'!$AP263="Baja",'MAPA DE RIESGOS'!$AR263="Mayor"),CONCATENATE("R",'MAPA DE RIESGOS'!$H263,"C",'MAPA DE RIESGOS'!$AF263),"")</f>
        <v/>
      </c>
      <c r="BN116" s="357" t="str">
        <f>IF(AND('MAPA DE RIESGOS'!$AP264="Baja",'MAPA DE RIESGOS'!$AR264="Mayor"),CONCATENATE("R",'MAPA DE RIESGOS'!$H264,"C",'MAPA DE RIESGOS'!$AF264),"")</f>
        <v/>
      </c>
      <c r="BO116" s="357" t="str">
        <f>IF(AND('MAPA DE RIESGOS'!$AP265="Baja",'MAPA DE RIESGOS'!$AR265="Mayor"),CONCATENATE("R",'MAPA DE RIESGOS'!$H265,"C",'MAPA DE RIESGOS'!$AF265),"")</f>
        <v/>
      </c>
      <c r="BP116" s="357" t="str">
        <f>IF(AND('MAPA DE RIESGOS'!$AP266="Baja",'MAPA DE RIESGOS'!$AR266="Mayor"),CONCATENATE("R",'MAPA DE RIESGOS'!$H266,"C",'MAPA DE RIESGOS'!$AF266),"")</f>
        <v/>
      </c>
      <c r="BQ116" s="357" t="str">
        <f>IF(AND('MAPA DE RIESGOS'!$AP267="Baja",'MAPA DE RIESGOS'!$AR267="Mayor"),CONCATENATE("R",'MAPA DE RIESGOS'!$H267,"C",'MAPA DE RIESGOS'!$AF267),"")</f>
        <v/>
      </c>
      <c r="BR116" s="357" t="str">
        <f>IF(AND('MAPA DE RIESGOS'!$AP268="Baja",'MAPA DE RIESGOS'!$AR268="Mayor"),CONCATENATE("R",'MAPA DE RIESGOS'!$H268,"C",'MAPA DE RIESGOS'!$AF268),"")</f>
        <v/>
      </c>
      <c r="BS116" s="357" t="str">
        <f>IF(AND('MAPA DE RIESGOS'!$AP269="Baja",'MAPA DE RIESGOS'!$AR269="Mayor"),CONCATENATE("R",'MAPA DE RIESGOS'!$H269,"C",'MAPA DE RIESGOS'!$AF269),"")</f>
        <v/>
      </c>
      <c r="BT116" s="357" t="str">
        <f>IF(AND('MAPA DE RIESGOS'!$AP270="Baja",'MAPA DE RIESGOS'!$AR270="Mayor"),CONCATENATE("R",'MAPA DE RIESGOS'!$H270,"C",'MAPA DE RIESGOS'!$AF270),"")</f>
        <v/>
      </c>
      <c r="BU116" s="357" t="str">
        <f>IF(AND('MAPA DE RIESGOS'!$AP271="Baja",'MAPA DE RIESGOS'!$AR271="Mayor"),CONCATENATE("R",'MAPA DE RIESGOS'!$H271,"C",'MAPA DE RIESGOS'!$AF271),"")</f>
        <v/>
      </c>
      <c r="BV116" s="357" t="str">
        <f>IF(AND('MAPA DE RIESGOS'!$AP272="Baja",'MAPA DE RIESGOS'!$AR272="Mayor"),CONCATENATE("R",'MAPA DE RIESGOS'!$H272,"C",'MAPA DE RIESGOS'!$AF272),"")</f>
        <v/>
      </c>
      <c r="BW116" s="357" t="str">
        <f>IF(AND('MAPA DE RIESGOS'!$AP273="Baja",'MAPA DE RIESGOS'!$AR273="Mayor"),CONCATENATE("R",'MAPA DE RIESGOS'!$H273,"C",'MAPA DE RIESGOS'!$AF273),"")</f>
        <v/>
      </c>
      <c r="BX116" s="357" t="str">
        <f>IF(AND('MAPA DE RIESGOS'!$AP274="Baja",'MAPA DE RIESGOS'!$AR274="Mayor"),CONCATENATE("R",'MAPA DE RIESGOS'!$H274,"C",'MAPA DE RIESGOS'!$AF274),"")</f>
        <v/>
      </c>
      <c r="BY116" s="357" t="str">
        <f>IF(AND('MAPA DE RIESGOS'!$AP275="Baja",'MAPA DE RIESGOS'!$AR275="Mayor"),CONCATENATE("R",'MAPA DE RIESGOS'!$H275,"C",'MAPA DE RIESGOS'!$AF275),"")</f>
        <v/>
      </c>
      <c r="BZ116" s="357" t="str">
        <f>IF(AND('MAPA DE RIESGOS'!$AP276="Baja",'MAPA DE RIESGOS'!$AR276="Mayor"),CONCATENATE("R",'MAPA DE RIESGOS'!$H276,"C",'MAPA DE RIESGOS'!$AF276),"")</f>
        <v/>
      </c>
      <c r="CA116" s="357" t="str">
        <f>IF(AND('MAPA DE RIESGOS'!$AP277="Baja",'MAPA DE RIESGOS'!$AR277="Mayor"),CONCATENATE("R",'MAPA DE RIESGOS'!$H277,"C",'MAPA DE RIESGOS'!$AF277),"")</f>
        <v/>
      </c>
      <c r="CB116" s="357" t="str">
        <f>IF(AND('MAPA DE RIESGOS'!$AP278="Baja",'MAPA DE RIESGOS'!$AR278="Mayor"),CONCATENATE("R",'MAPA DE RIESGOS'!$H278,"C",'MAPA DE RIESGOS'!$AF278),"")</f>
        <v/>
      </c>
      <c r="CC116" s="358" t="str">
        <f>IF(AND('MAPA DE RIESGOS'!$AP279="Baja",'MAPA DE RIESGOS'!$AR279="Mayor"),CONCATENATE("R",'MAPA DE RIESGOS'!$H279,"C",'MAPA DE RIESGOS'!$AF279),"")</f>
        <v/>
      </c>
      <c r="CD116" s="359" t="str">
        <f>IF(AND('MAPA DE RIESGOS'!$AP262="Baja",'MAPA DE RIESGOS'!$AR262="Catastrófico"),CONCATENATE("R",'MAPA DE RIESGOS'!$H262,"C",'MAPA DE RIESGOS'!$AF262),"")</f>
        <v/>
      </c>
      <c r="CE116" s="359" t="str">
        <f>IF(AND('MAPA DE RIESGOS'!$AP263="Baja",'MAPA DE RIESGOS'!$AR263="Catastrófico"),CONCATENATE("R",'MAPA DE RIESGOS'!$H263,"C",'MAPA DE RIESGOS'!$AF263),"")</f>
        <v/>
      </c>
      <c r="CF116" s="359" t="str">
        <f>IF(AND('MAPA DE RIESGOS'!$AP264="Baja",'MAPA DE RIESGOS'!$AR264="Catastrófico"),CONCATENATE("R",'MAPA DE RIESGOS'!$H264,"C",'MAPA DE RIESGOS'!$AF264),"")</f>
        <v/>
      </c>
      <c r="CG116" s="359" t="str">
        <f>IF(AND('MAPA DE RIESGOS'!$AP265="Baja",'MAPA DE RIESGOS'!$AR265="Catastrófico"),CONCATENATE("R",'MAPA DE RIESGOS'!$H265,"C",'MAPA DE RIESGOS'!$AF265),"")</f>
        <v/>
      </c>
      <c r="CH116" s="359" t="str">
        <f>IF(AND('MAPA DE RIESGOS'!$AP266="Baja",'MAPA DE RIESGOS'!$AR266="Catastrófico"),CONCATENATE("R",'MAPA DE RIESGOS'!$H266,"C",'MAPA DE RIESGOS'!$AF266),"")</f>
        <v/>
      </c>
      <c r="CI116" s="359" t="str">
        <f>IF(AND('MAPA DE RIESGOS'!$AP267="Baja",'MAPA DE RIESGOS'!$AR267="Catastrófico"),CONCATENATE("R",'MAPA DE RIESGOS'!$H267,"C",'MAPA DE RIESGOS'!$AF267),"")</f>
        <v/>
      </c>
      <c r="CJ116" s="359" t="str">
        <f>IF(AND('MAPA DE RIESGOS'!$AP268="Baja",'MAPA DE RIESGOS'!$AR268="Catastrófico"),CONCATENATE("R",'MAPA DE RIESGOS'!$H268,"C",'MAPA DE RIESGOS'!$AF268),"")</f>
        <v/>
      </c>
      <c r="CK116" s="359" t="str">
        <f>IF(AND('MAPA DE RIESGOS'!$AP269="Baja",'MAPA DE RIESGOS'!$AR269="Catastrófico"),CONCATENATE("R",'MAPA DE RIESGOS'!$H269,"C",'MAPA DE RIESGOS'!$AF269),"")</f>
        <v/>
      </c>
      <c r="CL116" s="359" t="str">
        <f>IF(AND('MAPA DE RIESGOS'!$AP270="Baja",'MAPA DE RIESGOS'!$AR270="Catastrófico"),CONCATENATE("R",'MAPA DE RIESGOS'!$H270,"C",'MAPA DE RIESGOS'!$AF270),"")</f>
        <v/>
      </c>
      <c r="CM116" s="359" t="str">
        <f>IF(AND('MAPA DE RIESGOS'!$AP271="Baja",'MAPA DE RIESGOS'!$AR271="Catastrófico"),CONCATENATE("R",'MAPA DE RIESGOS'!$H271,"C",'MAPA DE RIESGOS'!$AF271),"")</f>
        <v/>
      </c>
      <c r="CN116" s="359" t="str">
        <f>IF(AND('MAPA DE RIESGOS'!$AP272="Baja",'MAPA DE RIESGOS'!$AR272="Catastrófico"),CONCATENATE("R",'MAPA DE RIESGOS'!$H272,"C",'MAPA DE RIESGOS'!$AF272),"")</f>
        <v/>
      </c>
      <c r="CO116" s="359" t="str">
        <f>IF(AND('MAPA DE RIESGOS'!$AP273="Baja",'MAPA DE RIESGOS'!$AR273="Catastrófico"),CONCATENATE("R",'MAPA DE RIESGOS'!$H273,"C",'MAPA DE RIESGOS'!$AF273),"")</f>
        <v/>
      </c>
      <c r="CP116" s="359" t="str">
        <f>IF(AND('MAPA DE RIESGOS'!$AP274="Baja",'MAPA DE RIESGOS'!$AR274="Catastrófico"),CONCATENATE("R",'MAPA DE RIESGOS'!$H274,"C",'MAPA DE RIESGOS'!$AF274),"")</f>
        <v/>
      </c>
      <c r="CQ116" s="359" t="str">
        <f>IF(AND('MAPA DE RIESGOS'!$AP275="Baja",'MAPA DE RIESGOS'!$AR275="Catastrófico"),CONCATENATE("R",'MAPA DE RIESGOS'!$H275,"C",'MAPA DE RIESGOS'!$AF275),"")</f>
        <v/>
      </c>
      <c r="CR116" s="359" t="str">
        <f>IF(AND('MAPA DE RIESGOS'!$AP276="Baja",'MAPA DE RIESGOS'!$AR276="Catastrófico"),CONCATENATE("R",'MAPA DE RIESGOS'!$H276,"C",'MAPA DE RIESGOS'!$AF276),"")</f>
        <v/>
      </c>
      <c r="CS116" s="359" t="str">
        <f>IF(AND('MAPA DE RIESGOS'!$AP277="Baja",'MAPA DE RIESGOS'!$AR277="Catastrófico"),CONCATENATE("R",'MAPA DE RIESGOS'!$H277,"C",'MAPA DE RIESGOS'!$AF277),"")</f>
        <v/>
      </c>
      <c r="CT116" s="359" t="str">
        <f>IF(AND('MAPA DE RIESGOS'!$AP278="Baja",'MAPA DE RIESGOS'!$AR278="Catastrófico"),CONCATENATE("R",'MAPA DE RIESGOS'!$H278,"C",'MAPA DE RIESGOS'!$AF278),"")</f>
        <v/>
      </c>
      <c r="CU116" s="360" t="str">
        <f>IF(AND('MAPA DE RIESGOS'!$AP279="Baja",'MAPA DE RIESGOS'!$AR279="Catastrófico"),CONCATENATE("R",'MAPA DE RIESGOS'!$H279,"C",'MAPA DE RIESGOS'!$AF279),"")</f>
        <v/>
      </c>
      <c r="CV116" s="67"/>
      <c r="CW116" s="737"/>
      <c r="CX116" s="737"/>
      <c r="CY116" s="737"/>
      <c r="CZ116" s="737"/>
      <c r="DA116" s="737"/>
      <c r="DB116" s="737"/>
    </row>
    <row r="117" spans="2:106" ht="32.5" customHeight="1">
      <c r="B117" s="770"/>
      <c r="C117" s="770"/>
      <c r="D117" s="771"/>
      <c r="E117" s="741"/>
      <c r="F117" s="742"/>
      <c r="G117" s="742"/>
      <c r="H117" s="742"/>
      <c r="I117" s="743"/>
      <c r="J117" s="378" t="str">
        <f>IF(AND('MAPA DE RIESGOS'!$AP280="Baja",'MAPA DE RIESGOS'!$AR280="Leve"),CONCATENATE("R",'MAPA DE RIESGOS'!$H280,"C",'MAPA DE RIESGOS'!$AF280),"")</f>
        <v/>
      </c>
      <c r="K117" s="379" t="str">
        <f>IF(AND('MAPA DE RIESGOS'!$AP281="Baja",'MAPA DE RIESGOS'!$AR281="Leve"),CONCATENATE("R",'MAPA DE RIESGOS'!$H281,"C",'MAPA DE RIESGOS'!$AF281),"")</f>
        <v/>
      </c>
      <c r="L117" s="379" t="str">
        <f>IF(AND('MAPA DE RIESGOS'!$AP282="Baja",'MAPA DE RIESGOS'!$AR282="Leve"),CONCATENATE("R",'MAPA DE RIESGOS'!$H282,"C",'MAPA DE RIESGOS'!$AF282),"")</f>
        <v/>
      </c>
      <c r="M117" s="379" t="str">
        <f>IF(AND('MAPA DE RIESGOS'!$AP283="Baja",'MAPA DE RIESGOS'!$AR283="Leve"),CONCATENATE("R",'MAPA DE RIESGOS'!$H283,"C",'MAPA DE RIESGOS'!$AF283),"")</f>
        <v/>
      </c>
      <c r="N117" s="379" t="str">
        <f>IF(AND('MAPA DE RIESGOS'!$AP284="Baja",'MAPA DE RIESGOS'!$AR284="Leve"),CONCATENATE("R",'MAPA DE RIESGOS'!$H284,"C",'MAPA DE RIESGOS'!$AF284),"")</f>
        <v/>
      </c>
      <c r="O117" s="379" t="str">
        <f>IF(AND('MAPA DE RIESGOS'!$AP285="Baja",'MAPA DE RIESGOS'!$AR285="Leve"),CONCATENATE("R",'MAPA DE RIESGOS'!$H285,"C",'MAPA DE RIESGOS'!$AF285),"")</f>
        <v/>
      </c>
      <c r="P117" s="379" t="str">
        <f>IF(AND('MAPA DE RIESGOS'!$AP286="Baja",'MAPA DE RIESGOS'!$AR286="Leve"),CONCATENATE("R",'MAPA DE RIESGOS'!$H286,"C",'MAPA DE RIESGOS'!$AF286),"")</f>
        <v/>
      </c>
      <c r="Q117" s="379" t="str">
        <f>IF(AND('MAPA DE RIESGOS'!$AP287="Baja",'MAPA DE RIESGOS'!$AR287="Leve"),CONCATENATE("R",'MAPA DE RIESGOS'!$H287,"C",'MAPA DE RIESGOS'!$AF287),"")</f>
        <v/>
      </c>
      <c r="R117" s="379" t="str">
        <f>IF(AND('MAPA DE RIESGOS'!$AP288="Baja",'MAPA DE RIESGOS'!$AR288="Leve"),CONCATENATE("R",'MAPA DE RIESGOS'!$H288,"C",'MAPA DE RIESGOS'!$AF288),"")</f>
        <v/>
      </c>
      <c r="S117" s="379" t="str">
        <f>IF(AND('MAPA DE RIESGOS'!$AP289="Baja",'MAPA DE RIESGOS'!$AR289="Leve"),CONCATENATE("R",'MAPA DE RIESGOS'!$H289,"C",'MAPA DE RIESGOS'!$AF289),"")</f>
        <v/>
      </c>
      <c r="T117" s="379" t="str">
        <f>IF(AND('MAPA DE RIESGOS'!$AP290="Baja",'MAPA DE RIESGOS'!$AR290="Leve"),CONCATENATE("R",'MAPA DE RIESGOS'!$H290,"C",'MAPA DE RIESGOS'!$AF290),"")</f>
        <v/>
      </c>
      <c r="U117" s="379" t="str">
        <f>IF(AND('MAPA DE RIESGOS'!$AP291="Baja",'MAPA DE RIESGOS'!$AR291="Leve"),CONCATENATE("R",'MAPA DE RIESGOS'!$H291,"C",'MAPA DE RIESGOS'!$AF291),"")</f>
        <v/>
      </c>
      <c r="V117" s="379" t="str">
        <f>IF(AND('MAPA DE RIESGOS'!$AP292="Baja",'MAPA DE RIESGOS'!$AR292="Leve"),CONCATENATE("R",'MAPA DE RIESGOS'!$H292,"C",'MAPA DE RIESGOS'!$AF292),"")</f>
        <v/>
      </c>
      <c r="W117" s="379" t="str">
        <f>IF(AND('MAPA DE RIESGOS'!$AP293="Baja",'MAPA DE RIESGOS'!$AR293="Leve"),CONCATENATE("R",'MAPA DE RIESGOS'!$H293,"C",'MAPA DE RIESGOS'!$AF293),"")</f>
        <v/>
      </c>
      <c r="X117" s="379" t="str">
        <f>IF(AND('MAPA DE RIESGOS'!$AP294="Baja",'MAPA DE RIESGOS'!$AR294="Leve"),CONCATENATE("R",'MAPA DE RIESGOS'!$H294,"C",'MAPA DE RIESGOS'!$AF294),"")</f>
        <v/>
      </c>
      <c r="Y117" s="379" t="str">
        <f>IF(AND('MAPA DE RIESGOS'!$AP295="Baja",'MAPA DE RIESGOS'!$AR295="Leve"),CONCATENATE("R",'MAPA DE RIESGOS'!$H295,"C",'MAPA DE RIESGOS'!$AF295),"")</f>
        <v/>
      </c>
      <c r="Z117" s="379" t="str">
        <f>IF(AND('MAPA DE RIESGOS'!$AP296="Baja",'MAPA DE RIESGOS'!$AR296="Leve"),CONCATENATE("R",'MAPA DE RIESGOS'!$H296,"C",'MAPA DE RIESGOS'!$AF296),"")</f>
        <v/>
      </c>
      <c r="AA117" s="380" t="str">
        <f>IF(AND('MAPA DE RIESGOS'!$AP297="Baja",'MAPA DE RIESGOS'!$AR297="Leve"),CONCATENATE("R",'MAPA DE RIESGOS'!$H297,"C",'MAPA DE RIESGOS'!$AF297),"")</f>
        <v/>
      </c>
      <c r="AB117" s="369" t="str">
        <f>IF(AND('MAPA DE RIESGOS'!$AP280="Baja",'MAPA DE RIESGOS'!$AR280="Menor"),CONCATENATE("R",'MAPA DE RIESGOS'!$H280,"C",'MAPA DE RIESGOS'!$AF280),"")</f>
        <v/>
      </c>
      <c r="AC117" s="370" t="str">
        <f>IF(AND('MAPA DE RIESGOS'!$AP281="Baja",'MAPA DE RIESGOS'!$AR281="Menor"),CONCATENATE("R",'MAPA DE RIESGOS'!$H281,"C",'MAPA DE RIESGOS'!$AF281),"")</f>
        <v/>
      </c>
      <c r="AD117" s="370" t="str">
        <f>IF(AND('MAPA DE RIESGOS'!$AP282="Baja",'MAPA DE RIESGOS'!$AR282="Menor"),CONCATENATE("R",'MAPA DE RIESGOS'!$H282,"C",'MAPA DE RIESGOS'!$AF282),"")</f>
        <v/>
      </c>
      <c r="AE117" s="370" t="str">
        <f>IF(AND('MAPA DE RIESGOS'!$AP283="Baja",'MAPA DE RIESGOS'!$AR283="Menor"),CONCATENATE("R",'MAPA DE RIESGOS'!$H283,"C",'MAPA DE RIESGOS'!$AF283),"")</f>
        <v/>
      </c>
      <c r="AF117" s="370" t="str">
        <f>IF(AND('MAPA DE RIESGOS'!$AP284="Baja",'MAPA DE RIESGOS'!$AR284="Menor"),CONCATENATE("R",'MAPA DE RIESGOS'!$H284,"C",'MAPA DE RIESGOS'!$AF284),"")</f>
        <v/>
      </c>
      <c r="AG117" s="370" t="str">
        <f>IF(AND('MAPA DE RIESGOS'!$AP285="Baja",'MAPA DE RIESGOS'!$AR285="Menor"),CONCATENATE("R",'MAPA DE RIESGOS'!$H285,"C",'MAPA DE RIESGOS'!$AF285),"")</f>
        <v/>
      </c>
      <c r="AH117" s="370" t="str">
        <f>IF(AND('MAPA DE RIESGOS'!$AP286="Baja",'MAPA DE RIESGOS'!$AR286="Menor"),CONCATENATE("R",'MAPA DE RIESGOS'!$H286,"C",'MAPA DE RIESGOS'!$AF286),"")</f>
        <v/>
      </c>
      <c r="AI117" s="370" t="str">
        <f>IF(AND('MAPA DE RIESGOS'!$AP287="Baja",'MAPA DE RIESGOS'!$AR287="Menor"),CONCATENATE("R",'MAPA DE RIESGOS'!$H287,"C",'MAPA DE RIESGOS'!$AF287),"")</f>
        <v/>
      </c>
      <c r="AJ117" s="370" t="str">
        <f>IF(AND('MAPA DE RIESGOS'!$AP288="Baja",'MAPA DE RIESGOS'!$AR288="Menor"),CONCATENATE("R",'MAPA DE RIESGOS'!$H288,"C",'MAPA DE RIESGOS'!$AF288),"")</f>
        <v/>
      </c>
      <c r="AK117" s="370" t="str">
        <f>IF(AND('MAPA DE RIESGOS'!$AP289="Baja",'MAPA DE RIESGOS'!$AR289="Menor"),CONCATENATE("R",'MAPA DE RIESGOS'!$H289,"C",'MAPA DE RIESGOS'!$AF289),"")</f>
        <v/>
      </c>
      <c r="AL117" s="370" t="str">
        <f>IF(AND('MAPA DE RIESGOS'!$AP290="Baja",'MAPA DE RIESGOS'!$AR290="Menor"),CONCATENATE("R",'MAPA DE RIESGOS'!$H290,"C",'MAPA DE RIESGOS'!$AF290),"")</f>
        <v/>
      </c>
      <c r="AM117" s="370" t="str">
        <f>IF(AND('MAPA DE RIESGOS'!$AP291="Baja",'MAPA DE RIESGOS'!$AR291="Menor"),CONCATENATE("R",'MAPA DE RIESGOS'!$H291,"C",'MAPA DE RIESGOS'!$AF291),"")</f>
        <v/>
      </c>
      <c r="AN117" s="370" t="str">
        <f>IF(AND('MAPA DE RIESGOS'!$AP292="Baja",'MAPA DE RIESGOS'!$AR292="Menor"),CONCATENATE("R",'MAPA DE RIESGOS'!$H292,"C",'MAPA DE RIESGOS'!$AF292),"")</f>
        <v/>
      </c>
      <c r="AO117" s="370" t="str">
        <f>IF(AND('MAPA DE RIESGOS'!$AP293="Baja",'MAPA DE RIESGOS'!$AR293="Menor"),CONCATENATE("R",'MAPA DE RIESGOS'!$H293,"C",'MAPA DE RIESGOS'!$AF293),"")</f>
        <v/>
      </c>
      <c r="AP117" s="370" t="str">
        <f>IF(AND('MAPA DE RIESGOS'!$AP294="Baja",'MAPA DE RIESGOS'!$AR294="Menor"),CONCATENATE("R",'MAPA DE RIESGOS'!$H294,"C",'MAPA DE RIESGOS'!$AF294),"")</f>
        <v/>
      </c>
      <c r="AQ117" s="370" t="str">
        <f>IF(AND('MAPA DE RIESGOS'!$AP295="Baja",'MAPA DE RIESGOS'!$AR295="Menor"),CONCATENATE("R",'MAPA DE RIESGOS'!$H295,"C",'MAPA DE RIESGOS'!$AF295),"")</f>
        <v/>
      </c>
      <c r="AR117" s="370" t="str">
        <f>IF(AND('MAPA DE RIESGOS'!$AP296="Baja",'MAPA DE RIESGOS'!$AR296="Menor"),CONCATENATE("R",'MAPA DE RIESGOS'!$H296,"C",'MAPA DE RIESGOS'!$AF296),"")</f>
        <v/>
      </c>
      <c r="AS117" s="370" t="str">
        <f>IF(AND('MAPA DE RIESGOS'!$AP297="Baja",'MAPA DE RIESGOS'!$AR297="Menor"),CONCATENATE("R",'MAPA DE RIESGOS'!$H297,"C",'MAPA DE RIESGOS'!$AF297),"")</f>
        <v/>
      </c>
      <c r="AT117" s="369" t="str">
        <f>IF(AND('MAPA DE RIESGOS'!$AP280="Baja",'MAPA DE RIESGOS'!$AR280="Moderado"),CONCATENATE("R",'MAPA DE RIESGOS'!$H280,"C",'MAPA DE RIESGOS'!$AF280),"")</f>
        <v/>
      </c>
      <c r="AU117" s="370" t="str">
        <f>IF(AND('MAPA DE RIESGOS'!$AP281="Baja",'MAPA DE RIESGOS'!$AR281="Moderado"),CONCATENATE("R",'MAPA DE RIESGOS'!$H281,"C",'MAPA DE RIESGOS'!$AF281),"")</f>
        <v/>
      </c>
      <c r="AV117" s="370" t="str">
        <f>IF(AND('MAPA DE RIESGOS'!$AP282="Baja",'MAPA DE RIESGOS'!$AR282="Moderado"),CONCATENATE("R",'MAPA DE RIESGOS'!$H282,"C",'MAPA DE RIESGOS'!$AF282),"")</f>
        <v/>
      </c>
      <c r="AW117" s="370" t="str">
        <f>IF(AND('MAPA DE RIESGOS'!$AP283="Baja",'MAPA DE RIESGOS'!$AR283="Moderado"),CONCATENATE("R",'MAPA DE RIESGOS'!$H283,"C",'MAPA DE RIESGOS'!$AF283),"")</f>
        <v/>
      </c>
      <c r="AX117" s="370" t="str">
        <f>IF(AND('MAPA DE RIESGOS'!$AP284="Baja",'MAPA DE RIESGOS'!$AR284="Moderado"),CONCATENATE("R",'MAPA DE RIESGOS'!$H284,"C",'MAPA DE RIESGOS'!$AF284),"")</f>
        <v/>
      </c>
      <c r="AY117" s="370" t="str">
        <f>IF(AND('MAPA DE RIESGOS'!$AP285="Baja",'MAPA DE RIESGOS'!$AR285="Moderado"),CONCATENATE("R",'MAPA DE RIESGOS'!$H285,"C",'MAPA DE RIESGOS'!$AF285),"")</f>
        <v/>
      </c>
      <c r="AZ117" s="370" t="str">
        <f>IF(AND('MAPA DE RIESGOS'!$AP286="Baja",'MAPA DE RIESGOS'!$AR286="Moderado"),CONCATENATE("R",'MAPA DE RIESGOS'!$H286,"C",'MAPA DE RIESGOS'!$AF286),"")</f>
        <v/>
      </c>
      <c r="BA117" s="370" t="str">
        <f>IF(AND('MAPA DE RIESGOS'!$AP287="Baja",'MAPA DE RIESGOS'!$AR287="Moderado"),CONCATENATE("R",'MAPA DE RIESGOS'!$H287,"C",'MAPA DE RIESGOS'!$AF287),"")</f>
        <v/>
      </c>
      <c r="BB117" s="370" t="str">
        <f>IF(AND('MAPA DE RIESGOS'!$AP288="Baja",'MAPA DE RIESGOS'!$AR288="Moderado"),CONCATENATE("R",'MAPA DE RIESGOS'!$H288,"C",'MAPA DE RIESGOS'!$AF288),"")</f>
        <v/>
      </c>
      <c r="BC117" s="370" t="str">
        <f>IF(AND('MAPA DE RIESGOS'!$AP289="Baja",'MAPA DE RIESGOS'!$AR289="Moderado"),CONCATENATE("R",'MAPA DE RIESGOS'!$H289,"C",'MAPA DE RIESGOS'!$AF289),"")</f>
        <v/>
      </c>
      <c r="BD117" s="370" t="str">
        <f>IF(AND('MAPA DE RIESGOS'!$AP290="Baja",'MAPA DE RIESGOS'!$AR290="Moderado"),CONCATENATE("R",'MAPA DE RIESGOS'!$H290,"C",'MAPA DE RIESGOS'!$AF290),"")</f>
        <v/>
      </c>
      <c r="BE117" s="370" t="str">
        <f>IF(AND('MAPA DE RIESGOS'!$AP291="Baja",'MAPA DE RIESGOS'!$AR291="Moderado"),CONCATENATE("R",'MAPA DE RIESGOS'!$H291,"C",'MAPA DE RIESGOS'!$AF291),"")</f>
        <v/>
      </c>
      <c r="BF117" s="370" t="str">
        <f>IF(AND('MAPA DE RIESGOS'!$AP292="Baja",'MAPA DE RIESGOS'!$AR292="Moderado"),CONCATENATE("R",'MAPA DE RIESGOS'!$H292,"C",'MAPA DE RIESGOS'!$AF292),"")</f>
        <v>R47C1</v>
      </c>
      <c r="BG117" s="370" t="str">
        <f>IF(AND('MAPA DE RIESGOS'!$AP293="Baja",'MAPA DE RIESGOS'!$AR293="Moderado"),CONCATENATE("R",'MAPA DE RIESGOS'!$H293,"C",'MAPA DE RIESGOS'!$AF293),"")</f>
        <v/>
      </c>
      <c r="BH117" s="370" t="str">
        <f>IF(AND('MAPA DE RIESGOS'!$AP294="Baja",'MAPA DE RIESGOS'!$AR294="Moderado"),CONCATENATE("R",'MAPA DE RIESGOS'!$H294,"C",'MAPA DE RIESGOS'!$AF294),"")</f>
        <v/>
      </c>
      <c r="BI117" s="370" t="str">
        <f>IF(AND('MAPA DE RIESGOS'!$AP295="Baja",'MAPA DE RIESGOS'!$AR295="Moderado"),CONCATENATE("R",'MAPA DE RIESGOS'!$H295,"C",'MAPA DE RIESGOS'!$AF295),"")</f>
        <v/>
      </c>
      <c r="BJ117" s="370" t="str">
        <f>IF(AND('MAPA DE RIESGOS'!$AP296="Baja",'MAPA DE RIESGOS'!$AR296="Moderado"),CONCATENATE("R",'MAPA DE RIESGOS'!$H296,"C",'MAPA DE RIESGOS'!$AF296),"")</f>
        <v/>
      </c>
      <c r="BK117" s="371" t="str">
        <f>IF(AND('MAPA DE RIESGOS'!$AP297="Baja",'MAPA DE RIESGOS'!$AR297="Moderado"),CONCATENATE("R",'MAPA DE RIESGOS'!$H297,"C",'MAPA DE RIESGOS'!$AF297),"")</f>
        <v/>
      </c>
      <c r="BL117" s="357" t="str">
        <f>IF(AND('MAPA DE RIESGOS'!$AP280="Baja",'MAPA DE RIESGOS'!$AR280="Mayor"),CONCATENATE("R",'MAPA DE RIESGOS'!$H280,"C",'MAPA DE RIESGOS'!$AF280),"")</f>
        <v/>
      </c>
      <c r="BM117" s="357" t="str">
        <f>IF(AND('MAPA DE RIESGOS'!$AP281="Baja",'MAPA DE RIESGOS'!$AR281="Mayor"),CONCATENATE("R",'MAPA DE RIESGOS'!$H281,"C",'MAPA DE RIESGOS'!$AF281),"")</f>
        <v/>
      </c>
      <c r="BN117" s="357" t="str">
        <f>IF(AND('MAPA DE RIESGOS'!$AP282="Baja",'MAPA DE RIESGOS'!$AR282="Mayor"),CONCATENATE("R",'MAPA DE RIESGOS'!$H282,"C",'MAPA DE RIESGOS'!$AF282),"")</f>
        <v/>
      </c>
      <c r="BO117" s="357" t="str">
        <f>IF(AND('MAPA DE RIESGOS'!$AP283="Baja",'MAPA DE RIESGOS'!$AR283="Mayor"),CONCATENATE("R",'MAPA DE RIESGOS'!$H283,"C",'MAPA DE RIESGOS'!$AF283),"")</f>
        <v/>
      </c>
      <c r="BP117" s="357" t="str">
        <f>IF(AND('MAPA DE RIESGOS'!$AP284="Baja",'MAPA DE RIESGOS'!$AR284="Mayor"),CONCATENATE("R",'MAPA DE RIESGOS'!$H284,"C",'MAPA DE RIESGOS'!$AF284),"")</f>
        <v/>
      </c>
      <c r="BQ117" s="357" t="str">
        <f>IF(AND('MAPA DE RIESGOS'!$AP285="Baja",'MAPA DE RIESGOS'!$AR285="Mayor"),CONCATENATE("R",'MAPA DE RIESGOS'!$H285,"C",'MAPA DE RIESGOS'!$AF285),"")</f>
        <v/>
      </c>
      <c r="BR117" s="357" t="str">
        <f>IF(AND('MAPA DE RIESGOS'!$AP286="Baja",'MAPA DE RIESGOS'!$AR286="Mayor"),CONCATENATE("R",'MAPA DE RIESGOS'!$H286,"C",'MAPA DE RIESGOS'!$AF286),"")</f>
        <v/>
      </c>
      <c r="BS117" s="357" t="str">
        <f>IF(AND('MAPA DE RIESGOS'!$AP287="Baja",'MAPA DE RIESGOS'!$AR287="Mayor"),CONCATENATE("R",'MAPA DE RIESGOS'!$H287,"C",'MAPA DE RIESGOS'!$AF287),"")</f>
        <v/>
      </c>
      <c r="BT117" s="357" t="str">
        <f>IF(AND('MAPA DE RIESGOS'!$AP288="Baja",'MAPA DE RIESGOS'!$AR288="Mayor"),CONCATENATE("R",'MAPA DE RIESGOS'!$H288,"C",'MAPA DE RIESGOS'!$AF288),"")</f>
        <v/>
      </c>
      <c r="BU117" s="357" t="str">
        <f>IF(AND('MAPA DE RIESGOS'!$AP289="Baja",'MAPA DE RIESGOS'!$AR289="Mayor"),CONCATENATE("R",'MAPA DE RIESGOS'!$H289,"C",'MAPA DE RIESGOS'!$AF289),"")</f>
        <v/>
      </c>
      <c r="BV117" s="357" t="str">
        <f>IF(AND('MAPA DE RIESGOS'!$AP290="Baja",'MAPA DE RIESGOS'!$AR290="Mayor"),CONCATENATE("R",'MAPA DE RIESGOS'!$H290,"C",'MAPA DE RIESGOS'!$AF290),"")</f>
        <v/>
      </c>
      <c r="BW117" s="357" t="str">
        <f>IF(AND('MAPA DE RIESGOS'!$AP291="Baja",'MAPA DE RIESGOS'!$AR291="Mayor"),CONCATENATE("R",'MAPA DE RIESGOS'!$H291,"C",'MAPA DE RIESGOS'!$AF291),"")</f>
        <v/>
      </c>
      <c r="BX117" s="357" t="str">
        <f>IF(AND('MAPA DE RIESGOS'!$AP292="Baja",'MAPA DE RIESGOS'!$AR292="Mayor"),CONCATENATE("R",'MAPA DE RIESGOS'!$H292,"C",'MAPA DE RIESGOS'!$AF292),"")</f>
        <v/>
      </c>
      <c r="BY117" s="357" t="str">
        <f>IF(AND('MAPA DE RIESGOS'!$AP293="Baja",'MAPA DE RIESGOS'!$AR293="Mayor"),CONCATENATE("R",'MAPA DE RIESGOS'!$H293,"C",'MAPA DE RIESGOS'!$AF293),"")</f>
        <v/>
      </c>
      <c r="BZ117" s="357" t="str">
        <f>IF(AND('MAPA DE RIESGOS'!$AP294="Baja",'MAPA DE RIESGOS'!$AR294="Mayor"),CONCATENATE("R",'MAPA DE RIESGOS'!$H294,"C",'MAPA DE RIESGOS'!$AF294),"")</f>
        <v/>
      </c>
      <c r="CA117" s="357" t="str">
        <f>IF(AND('MAPA DE RIESGOS'!$AP295="Baja",'MAPA DE RIESGOS'!$AR295="Mayor"),CONCATENATE("R",'MAPA DE RIESGOS'!$H295,"C",'MAPA DE RIESGOS'!$AF295),"")</f>
        <v/>
      </c>
      <c r="CB117" s="357" t="str">
        <f>IF(AND('MAPA DE RIESGOS'!$AP296="Baja",'MAPA DE RIESGOS'!$AR296="Mayor"),CONCATENATE("R",'MAPA DE RIESGOS'!$H296,"C",'MAPA DE RIESGOS'!$AF296),"")</f>
        <v/>
      </c>
      <c r="CC117" s="358" t="str">
        <f>IF(AND('MAPA DE RIESGOS'!$AP297="Baja",'MAPA DE RIESGOS'!$AR297="Mayor"),CONCATENATE("R",'MAPA DE RIESGOS'!$H297,"C",'MAPA DE RIESGOS'!$AF297),"")</f>
        <v/>
      </c>
      <c r="CD117" s="359" t="str">
        <f>IF(AND('MAPA DE RIESGOS'!$AP280="Baja",'MAPA DE RIESGOS'!$AR280="Catastrófico"),CONCATENATE("R",'MAPA DE RIESGOS'!$H280,"C",'MAPA DE RIESGOS'!$AF280),"")</f>
        <v/>
      </c>
      <c r="CE117" s="359" t="str">
        <f>IF(AND('MAPA DE RIESGOS'!$AP281="Baja",'MAPA DE RIESGOS'!$AR281="Catastrófico"),CONCATENATE("R",'MAPA DE RIESGOS'!$H281,"C",'MAPA DE RIESGOS'!$AF281),"")</f>
        <v/>
      </c>
      <c r="CF117" s="359" t="str">
        <f>IF(AND('MAPA DE RIESGOS'!$AP282="Baja",'MAPA DE RIESGOS'!$AR282="Catastrófico"),CONCATENATE("R",'MAPA DE RIESGOS'!$H282,"C",'MAPA DE RIESGOS'!$AF282),"")</f>
        <v/>
      </c>
      <c r="CG117" s="359" t="str">
        <f>IF(AND('MAPA DE RIESGOS'!$AP283="Baja",'MAPA DE RIESGOS'!$AR283="Catastrófico"),CONCATENATE("R",'MAPA DE RIESGOS'!$H283,"C",'MAPA DE RIESGOS'!$AF283),"")</f>
        <v/>
      </c>
      <c r="CH117" s="359" t="str">
        <f>IF(AND('MAPA DE RIESGOS'!$AP284="Baja",'MAPA DE RIESGOS'!$AR284="Catastrófico"),CONCATENATE("R",'MAPA DE RIESGOS'!$H284,"C",'MAPA DE RIESGOS'!$AF284),"")</f>
        <v/>
      </c>
      <c r="CI117" s="359" t="str">
        <f>IF(AND('MAPA DE RIESGOS'!$AP285="Baja",'MAPA DE RIESGOS'!$AR285="Catastrófico"),CONCATENATE("R",'MAPA DE RIESGOS'!$H285,"C",'MAPA DE RIESGOS'!$AF285),"")</f>
        <v/>
      </c>
      <c r="CJ117" s="359" t="str">
        <f>IF(AND('MAPA DE RIESGOS'!$AP286="Baja",'MAPA DE RIESGOS'!$AR286="Catastrófico"),CONCATENATE("R",'MAPA DE RIESGOS'!$H286,"C",'MAPA DE RIESGOS'!$AF286),"")</f>
        <v/>
      </c>
      <c r="CK117" s="359" t="str">
        <f>IF(AND('MAPA DE RIESGOS'!$AP287="Baja",'MAPA DE RIESGOS'!$AR287="Catastrófico"),CONCATENATE("R",'MAPA DE RIESGOS'!$H287,"C",'MAPA DE RIESGOS'!$AF287),"")</f>
        <v/>
      </c>
      <c r="CL117" s="359" t="str">
        <f>IF(AND('MAPA DE RIESGOS'!$AP288="Baja",'MAPA DE RIESGOS'!$AR288="Catastrófico"),CONCATENATE("R",'MAPA DE RIESGOS'!$H288,"C",'MAPA DE RIESGOS'!$AF288),"")</f>
        <v/>
      </c>
      <c r="CM117" s="359" t="str">
        <f>IF(AND('MAPA DE RIESGOS'!$AP289="Baja",'MAPA DE RIESGOS'!$AR289="Catastrófico"),CONCATENATE("R",'MAPA DE RIESGOS'!$H289,"C",'MAPA DE RIESGOS'!$AF289),"")</f>
        <v/>
      </c>
      <c r="CN117" s="359" t="str">
        <f>IF(AND('MAPA DE RIESGOS'!$AP290="Baja",'MAPA DE RIESGOS'!$AR290="Catastrófico"),CONCATENATE("R",'MAPA DE RIESGOS'!$H290,"C",'MAPA DE RIESGOS'!$AF290),"")</f>
        <v/>
      </c>
      <c r="CO117" s="359" t="str">
        <f>IF(AND('MAPA DE RIESGOS'!$AP291="Baja",'MAPA DE RIESGOS'!$AR291="Catastrófico"),CONCATENATE("R",'MAPA DE RIESGOS'!$H291,"C",'MAPA DE RIESGOS'!$AF291),"")</f>
        <v/>
      </c>
      <c r="CP117" s="359" t="str">
        <f>IF(AND('MAPA DE RIESGOS'!$AP292="Baja",'MAPA DE RIESGOS'!$AR292="Catastrófico"),CONCATENATE("R",'MAPA DE RIESGOS'!$H292,"C",'MAPA DE RIESGOS'!$AF292),"")</f>
        <v/>
      </c>
      <c r="CQ117" s="359" t="str">
        <f>IF(AND('MAPA DE RIESGOS'!$AP293="Baja",'MAPA DE RIESGOS'!$AR293="Catastrófico"),CONCATENATE("R",'MAPA DE RIESGOS'!$H293,"C",'MAPA DE RIESGOS'!$AF293),"")</f>
        <v/>
      </c>
      <c r="CR117" s="359" t="str">
        <f>IF(AND('MAPA DE RIESGOS'!$AP294="Baja",'MAPA DE RIESGOS'!$AR294="Catastrófico"),CONCATENATE("R",'MAPA DE RIESGOS'!$H294,"C",'MAPA DE RIESGOS'!$AF294),"")</f>
        <v/>
      </c>
      <c r="CS117" s="359" t="str">
        <f>IF(AND('MAPA DE RIESGOS'!$AP295="Baja",'MAPA DE RIESGOS'!$AR295="Catastrófico"),CONCATENATE("R",'MAPA DE RIESGOS'!$H295,"C",'MAPA DE RIESGOS'!$AF295),"")</f>
        <v/>
      </c>
      <c r="CT117" s="359" t="str">
        <f>IF(AND('MAPA DE RIESGOS'!$AP296="Baja",'MAPA DE RIESGOS'!$AR296="Catastrófico"),CONCATENATE("R",'MAPA DE RIESGOS'!$H296,"C",'MAPA DE RIESGOS'!$AF296),"")</f>
        <v/>
      </c>
      <c r="CU117" s="360" t="str">
        <f>IF(AND('MAPA DE RIESGOS'!$AP297="Baja",'MAPA DE RIESGOS'!$AR297="Catastrófico"),CONCATENATE("R",'MAPA DE RIESGOS'!$H297,"C",'MAPA DE RIESGOS'!$AF297),"")</f>
        <v/>
      </c>
      <c r="CV117" s="67"/>
      <c r="CW117" s="737"/>
      <c r="CX117" s="737"/>
      <c r="CY117" s="737"/>
      <c r="CZ117" s="737"/>
      <c r="DA117" s="737"/>
      <c r="DB117" s="737"/>
    </row>
    <row r="118" spans="2:106" ht="32.5" customHeight="1">
      <c r="B118" s="770"/>
      <c r="C118" s="770"/>
      <c r="D118" s="771"/>
      <c r="E118" s="741"/>
      <c r="F118" s="742"/>
      <c r="G118" s="742"/>
      <c r="H118" s="742"/>
      <c r="I118" s="743"/>
      <c r="J118" s="378" t="str">
        <f>IF(AND('MAPA DE RIESGOS'!$AP298="Baja",'MAPA DE RIESGOS'!$AR298="Leve"),CONCATENATE("R",'MAPA DE RIESGOS'!$H298,"C",'MAPA DE RIESGOS'!$AF298),"")</f>
        <v/>
      </c>
      <c r="K118" s="379" t="str">
        <f>IF(AND('MAPA DE RIESGOS'!$AP299="Baja",'MAPA DE RIESGOS'!$AR299="Leve"),CONCATENATE("R",'MAPA DE RIESGOS'!$H299,"C",'MAPA DE RIESGOS'!$AF299),"")</f>
        <v/>
      </c>
      <c r="L118" s="379" t="str">
        <f>IF(AND('MAPA DE RIESGOS'!$AP300="Baja",'MAPA DE RIESGOS'!$AR300="Leve"),CONCATENATE("R",'MAPA DE RIESGOS'!$H300,"C",'MAPA DE RIESGOS'!$AF300),"")</f>
        <v/>
      </c>
      <c r="M118" s="379" t="str">
        <f>IF(AND('MAPA DE RIESGOS'!$AP301="Baja",'MAPA DE RIESGOS'!$AR301="Leve"),CONCATENATE("R",'MAPA DE RIESGOS'!$H301,"C",'MAPA DE RIESGOS'!$AF301),"")</f>
        <v/>
      </c>
      <c r="N118" s="379" t="str">
        <f>IF(AND('MAPA DE RIESGOS'!$AP302="Baja",'MAPA DE RIESGOS'!$AR302="Leve"),CONCATENATE("R",'MAPA DE RIESGOS'!$H302,"C",'MAPA DE RIESGOS'!$AF302),"")</f>
        <v/>
      </c>
      <c r="O118" s="379" t="str">
        <f>IF(AND('MAPA DE RIESGOS'!$AP303="Baja",'MAPA DE RIESGOS'!$AR303="Leve"),CONCATENATE("R",'MAPA DE RIESGOS'!$H303,"C",'MAPA DE RIESGOS'!$AF303),"")</f>
        <v/>
      </c>
      <c r="P118" s="379" t="str">
        <f>IF(AND('MAPA DE RIESGOS'!$AP304="Baja",'MAPA DE RIESGOS'!$AR304="Leve"),CONCATENATE("R",'MAPA DE RIESGOS'!$H304,"C",'MAPA DE RIESGOS'!$AF304),"")</f>
        <v/>
      </c>
      <c r="Q118" s="379" t="str">
        <f>IF(AND('MAPA DE RIESGOS'!$AP305="Baja",'MAPA DE RIESGOS'!$AR305="Leve"),CONCATENATE("R",'MAPA DE RIESGOS'!$H305,"C",'MAPA DE RIESGOS'!$AF305),"")</f>
        <v/>
      </c>
      <c r="R118" s="379" t="str">
        <f>IF(AND('MAPA DE RIESGOS'!$AP306="Baja",'MAPA DE RIESGOS'!$AR306="Leve"),CONCATENATE("R",'MAPA DE RIESGOS'!$H306,"C",'MAPA DE RIESGOS'!$AF306),"")</f>
        <v/>
      </c>
      <c r="S118" s="379" t="str">
        <f>IF(AND('MAPA DE RIESGOS'!$AP307="Baja",'MAPA DE RIESGOS'!$AR307="Leve"),CONCATENATE("R",'MAPA DE RIESGOS'!$H307,"C",'MAPA DE RIESGOS'!$AF307),"")</f>
        <v/>
      </c>
      <c r="T118" s="379" t="str">
        <f>IF(AND('MAPA DE RIESGOS'!$AP308="Baja",'MAPA DE RIESGOS'!$AR308="Leve"),CONCATENATE("R",'MAPA DE RIESGOS'!$H308,"C",'MAPA DE RIESGOS'!$AF308),"")</f>
        <v/>
      </c>
      <c r="U118" s="379" t="str">
        <f>IF(AND('MAPA DE RIESGOS'!$AP309="Baja",'MAPA DE RIESGOS'!$AR309="Leve"),CONCATENATE("R",'MAPA DE RIESGOS'!$H309,"C",'MAPA DE RIESGOS'!$AF309),"")</f>
        <v/>
      </c>
      <c r="V118" s="379" t="str">
        <f>IF(AND('MAPA DE RIESGOS'!$AP310="Baja",'MAPA DE RIESGOS'!$AR310="Leve"),CONCATENATE("R",'MAPA DE RIESGOS'!$H310,"C",'MAPA DE RIESGOS'!$AF310),"")</f>
        <v/>
      </c>
      <c r="W118" s="379" t="str">
        <f>IF(AND('MAPA DE RIESGOS'!$AP311="Baja",'MAPA DE RIESGOS'!$AR311="Leve"),CONCATENATE("R",'MAPA DE RIESGOS'!$H311,"C",'MAPA DE RIESGOS'!$AF311),"")</f>
        <v/>
      </c>
      <c r="X118" s="379" t="str">
        <f>IF(AND('MAPA DE RIESGOS'!$AP312="Baja",'MAPA DE RIESGOS'!$AR312="Leve"),CONCATENATE("R",'MAPA DE RIESGOS'!$H312,"C",'MAPA DE RIESGOS'!$AF312),"")</f>
        <v/>
      </c>
      <c r="Y118" s="379" t="str">
        <f>IF(AND('MAPA DE RIESGOS'!$AP313="Baja",'MAPA DE RIESGOS'!$AR313="Leve"),CONCATENATE("R",'MAPA DE RIESGOS'!$H313,"C",'MAPA DE RIESGOS'!$AF313),"")</f>
        <v/>
      </c>
      <c r="Z118" s="379" t="str">
        <f>IF(AND('MAPA DE RIESGOS'!$AP314="Baja",'MAPA DE RIESGOS'!$AR314="Leve"),CONCATENATE("R",'MAPA DE RIESGOS'!$H314,"C",'MAPA DE RIESGOS'!$AF314),"")</f>
        <v/>
      </c>
      <c r="AA118" s="380" t="str">
        <f>IF(AND('MAPA DE RIESGOS'!$AP315="Baja",'MAPA DE RIESGOS'!$AR315="Leve"),CONCATENATE("R",'MAPA DE RIESGOS'!$H315,"C",'MAPA DE RIESGOS'!$AF315),"")</f>
        <v/>
      </c>
      <c r="AB118" s="369" t="str">
        <f>IF(AND('MAPA DE RIESGOS'!$AP298="Baja",'MAPA DE RIESGOS'!$AR298="Menor"),CONCATENATE("R",'MAPA DE RIESGOS'!$H298,"C",'MAPA DE RIESGOS'!$AF298),"")</f>
        <v/>
      </c>
      <c r="AC118" s="370" t="str">
        <f>IF(AND('MAPA DE RIESGOS'!$AP299="Baja",'MAPA DE RIESGOS'!$AR299="Menor"),CONCATENATE("R",'MAPA DE RIESGOS'!$H299,"C",'MAPA DE RIESGOS'!$AF299),"")</f>
        <v/>
      </c>
      <c r="AD118" s="370" t="str">
        <f>IF(AND('MAPA DE RIESGOS'!$AP300="Baja",'MAPA DE RIESGOS'!$AR300="Menor"),CONCATENATE("R",'MAPA DE RIESGOS'!$H300,"C",'MAPA DE RIESGOS'!$AF300),"")</f>
        <v/>
      </c>
      <c r="AE118" s="370" t="str">
        <f>IF(AND('MAPA DE RIESGOS'!$AP301="Baja",'MAPA DE RIESGOS'!$AR301="Menor"),CONCATENATE("R",'MAPA DE RIESGOS'!$H301,"C",'MAPA DE RIESGOS'!$AF301),"")</f>
        <v/>
      </c>
      <c r="AF118" s="370" t="str">
        <f>IF(AND('MAPA DE RIESGOS'!$AP302="Baja",'MAPA DE RIESGOS'!$AR302="Menor"),CONCATENATE("R",'MAPA DE RIESGOS'!$H302,"C",'MAPA DE RIESGOS'!$AF302),"")</f>
        <v/>
      </c>
      <c r="AG118" s="370" t="str">
        <f>IF(AND('MAPA DE RIESGOS'!$AP303="Baja",'MAPA DE RIESGOS'!$AR303="Menor"),CONCATENATE("R",'MAPA DE RIESGOS'!$H303,"C",'MAPA DE RIESGOS'!$AF303),"")</f>
        <v/>
      </c>
      <c r="AH118" s="370" t="str">
        <f>IF(AND('MAPA DE RIESGOS'!$AP304="Baja",'MAPA DE RIESGOS'!$AR304="Menor"),CONCATENATE("R",'MAPA DE RIESGOS'!$H304,"C",'MAPA DE RIESGOS'!$AF304),"")</f>
        <v/>
      </c>
      <c r="AI118" s="370" t="str">
        <f>IF(AND('MAPA DE RIESGOS'!$AP305="Baja",'MAPA DE RIESGOS'!$AR305="Menor"),CONCATENATE("R",'MAPA DE RIESGOS'!$H305,"C",'MAPA DE RIESGOS'!$AF305),"")</f>
        <v/>
      </c>
      <c r="AJ118" s="370" t="str">
        <f>IF(AND('MAPA DE RIESGOS'!$AP306="Baja",'MAPA DE RIESGOS'!$AR306="Menor"),CONCATENATE("R",'MAPA DE RIESGOS'!$H306,"C",'MAPA DE RIESGOS'!$AF306),"")</f>
        <v/>
      </c>
      <c r="AK118" s="370" t="str">
        <f>IF(AND('MAPA DE RIESGOS'!$AP307="Baja",'MAPA DE RIESGOS'!$AR307="Menor"),CONCATENATE("R",'MAPA DE RIESGOS'!$H307,"C",'MAPA DE RIESGOS'!$AF307),"")</f>
        <v/>
      </c>
      <c r="AL118" s="370" t="str">
        <f>IF(AND('MAPA DE RIESGOS'!$AP308="Baja",'MAPA DE RIESGOS'!$AR308="Menor"),CONCATENATE("R",'MAPA DE RIESGOS'!$H308,"C",'MAPA DE RIESGOS'!$AF308),"")</f>
        <v/>
      </c>
      <c r="AM118" s="370" t="str">
        <f>IF(AND('MAPA DE RIESGOS'!$AP309="Baja",'MAPA DE RIESGOS'!$AR309="Menor"),CONCATENATE("R",'MAPA DE RIESGOS'!$H309,"C",'MAPA DE RIESGOS'!$AF309),"")</f>
        <v/>
      </c>
      <c r="AN118" s="370" t="str">
        <f>IF(AND('MAPA DE RIESGOS'!$AP310="Baja",'MAPA DE RIESGOS'!$AR310="Menor"),CONCATENATE("R",'MAPA DE RIESGOS'!$H310,"C",'MAPA DE RIESGOS'!$AF310),"")</f>
        <v/>
      </c>
      <c r="AO118" s="370" t="str">
        <f>IF(AND('MAPA DE RIESGOS'!$AP311="Baja",'MAPA DE RIESGOS'!$AR311="Menor"),CONCATENATE("R",'MAPA DE RIESGOS'!$H311,"C",'MAPA DE RIESGOS'!$AF311),"")</f>
        <v/>
      </c>
      <c r="AP118" s="370" t="str">
        <f>IF(AND('MAPA DE RIESGOS'!$AP312="Baja",'MAPA DE RIESGOS'!$AR312="Menor"),CONCATENATE("R",'MAPA DE RIESGOS'!$H312,"C",'MAPA DE RIESGOS'!$AF312),"")</f>
        <v/>
      </c>
      <c r="AQ118" s="370" t="str">
        <f>IF(AND('MAPA DE RIESGOS'!$AP313="Baja",'MAPA DE RIESGOS'!$AR313="Menor"),CONCATENATE("R",'MAPA DE RIESGOS'!$H313,"C",'MAPA DE RIESGOS'!$AF313),"")</f>
        <v/>
      </c>
      <c r="AR118" s="370" t="str">
        <f>IF(AND('MAPA DE RIESGOS'!$AP314="Baja",'MAPA DE RIESGOS'!$AR314="Menor"),CONCATENATE("R",'MAPA DE RIESGOS'!$H314,"C",'MAPA DE RIESGOS'!$AF314),"")</f>
        <v/>
      </c>
      <c r="AS118" s="370" t="str">
        <f>IF(AND('MAPA DE RIESGOS'!$AP315="Baja",'MAPA DE RIESGOS'!$AR315="Menor"),CONCATENATE("R",'MAPA DE RIESGOS'!$H315,"C",'MAPA DE RIESGOS'!$AF315),"")</f>
        <v/>
      </c>
      <c r="AT118" s="369" t="str">
        <f>IF(AND('MAPA DE RIESGOS'!$AP298="Baja",'MAPA DE RIESGOS'!$AR298="Moderado"),CONCATENATE("R",'MAPA DE RIESGOS'!$H298,"C",'MAPA DE RIESGOS'!$AF298),"")</f>
        <v>R48C1</v>
      </c>
      <c r="AU118" s="370" t="str">
        <f>IF(AND('MAPA DE RIESGOS'!$AP299="Baja",'MAPA DE RIESGOS'!$AR299="Moderado"),CONCATENATE("R",'MAPA DE RIESGOS'!$H299,"C",'MAPA DE RIESGOS'!$AF299),"")</f>
        <v/>
      </c>
      <c r="AV118" s="370" t="str">
        <f>IF(AND('MAPA DE RIESGOS'!$AP300="Baja",'MAPA DE RIESGOS'!$AR300="Moderado"),CONCATENATE("R",'MAPA DE RIESGOS'!$H300,"C",'MAPA DE RIESGOS'!$AF300),"")</f>
        <v/>
      </c>
      <c r="AW118" s="370" t="str">
        <f>IF(AND('MAPA DE RIESGOS'!$AP301="Baja",'MAPA DE RIESGOS'!$AR301="Moderado"),CONCATENATE("R",'MAPA DE RIESGOS'!$H301,"C",'MAPA DE RIESGOS'!$AF301),"")</f>
        <v/>
      </c>
      <c r="AX118" s="370" t="str">
        <f>IF(AND('MAPA DE RIESGOS'!$AP302="Baja",'MAPA DE RIESGOS'!$AR302="Moderado"),CONCATENATE("R",'MAPA DE RIESGOS'!$H302,"C",'MAPA DE RIESGOS'!$AF302),"")</f>
        <v/>
      </c>
      <c r="AY118" s="370" t="str">
        <f>IF(AND('MAPA DE RIESGOS'!$AP303="Baja",'MAPA DE RIESGOS'!$AR303="Moderado"),CONCATENATE("R",'MAPA DE RIESGOS'!$H303,"C",'MAPA DE RIESGOS'!$AF303),"")</f>
        <v/>
      </c>
      <c r="AZ118" s="370" t="str">
        <f>IF(AND('MAPA DE RIESGOS'!$AP304="Baja",'MAPA DE RIESGOS'!$AR304="Moderado"),CONCATENATE("R",'MAPA DE RIESGOS'!$H304,"C",'MAPA DE RIESGOS'!$AF304),"")</f>
        <v>R49C1</v>
      </c>
      <c r="BA118" s="370" t="str">
        <f>IF(AND('MAPA DE RIESGOS'!$AP305="Baja",'MAPA DE RIESGOS'!$AR305="Moderado"),CONCATENATE("R",'MAPA DE RIESGOS'!$H305,"C",'MAPA DE RIESGOS'!$AF305),"")</f>
        <v/>
      </c>
      <c r="BB118" s="370" t="str">
        <f>IF(AND('MAPA DE RIESGOS'!$AP306="Baja",'MAPA DE RIESGOS'!$AR306="Moderado"),CONCATENATE("R",'MAPA DE RIESGOS'!$H306,"C",'MAPA DE RIESGOS'!$AF306),"")</f>
        <v/>
      </c>
      <c r="BC118" s="370" t="str">
        <f>IF(AND('MAPA DE RIESGOS'!$AP307="Baja",'MAPA DE RIESGOS'!$AR307="Moderado"),CONCATENATE("R",'MAPA DE RIESGOS'!$H307,"C",'MAPA DE RIESGOS'!$AF307),"")</f>
        <v/>
      </c>
      <c r="BD118" s="370" t="str">
        <f>IF(AND('MAPA DE RIESGOS'!$AP308="Baja",'MAPA DE RIESGOS'!$AR308="Moderado"),CONCATENATE("R",'MAPA DE RIESGOS'!$H308,"C",'MAPA DE RIESGOS'!$AF308),"")</f>
        <v/>
      </c>
      <c r="BE118" s="370" t="str">
        <f>IF(AND('MAPA DE RIESGOS'!$AP309="Baja",'MAPA DE RIESGOS'!$AR309="Moderado"),CONCATENATE("R",'MAPA DE RIESGOS'!$H309,"C",'MAPA DE RIESGOS'!$AF309),"")</f>
        <v/>
      </c>
      <c r="BF118" s="370" t="str">
        <f>IF(AND('MAPA DE RIESGOS'!$AP310="Baja",'MAPA DE RIESGOS'!$AR310="Moderado"),CONCATENATE("R",'MAPA DE RIESGOS'!$H310,"C",'MAPA DE RIESGOS'!$AF310),"")</f>
        <v>R50C1</v>
      </c>
      <c r="BG118" s="370" t="str">
        <f>IF(AND('MAPA DE RIESGOS'!$AP311="Baja",'MAPA DE RIESGOS'!$AR311="Moderado"),CONCATENATE("R",'MAPA DE RIESGOS'!$H311,"C",'MAPA DE RIESGOS'!$AF311),"")</f>
        <v>R50C2</v>
      </c>
      <c r="BH118" s="370" t="str">
        <f>IF(AND('MAPA DE RIESGOS'!$AP312="Baja",'MAPA DE RIESGOS'!$AR312="Moderado"),CONCATENATE("R",'MAPA DE RIESGOS'!$H312,"C",'MAPA DE RIESGOS'!$AF312),"")</f>
        <v/>
      </c>
      <c r="BI118" s="370" t="str">
        <f>IF(AND('MAPA DE RIESGOS'!$AP313="Baja",'MAPA DE RIESGOS'!$AR313="Moderado"),CONCATENATE("R",'MAPA DE RIESGOS'!$H313,"C",'MAPA DE RIESGOS'!$AF313),"")</f>
        <v/>
      </c>
      <c r="BJ118" s="370" t="str">
        <f>IF(AND('MAPA DE RIESGOS'!$AP314="Baja",'MAPA DE RIESGOS'!$AR314="Moderado"),CONCATENATE("R",'MAPA DE RIESGOS'!$H314,"C",'MAPA DE RIESGOS'!$AF314),"")</f>
        <v/>
      </c>
      <c r="BK118" s="371" t="str">
        <f>IF(AND('MAPA DE RIESGOS'!$AP315="Baja",'MAPA DE RIESGOS'!$AR315="Moderado"),CONCATENATE("R",'MAPA DE RIESGOS'!$H315,"C",'MAPA DE RIESGOS'!$AF315),"")</f>
        <v/>
      </c>
      <c r="BL118" s="357" t="str">
        <f>IF(AND('MAPA DE RIESGOS'!$AP298="Baja",'MAPA DE RIESGOS'!$AR298="Mayor"),CONCATENATE("R",'MAPA DE RIESGOS'!$H298,"C",'MAPA DE RIESGOS'!$AF298),"")</f>
        <v/>
      </c>
      <c r="BM118" s="357" t="str">
        <f>IF(AND('MAPA DE RIESGOS'!$AP299="Baja",'MAPA DE RIESGOS'!$AR299="Mayor"),CONCATENATE("R",'MAPA DE RIESGOS'!$H299,"C",'MAPA DE RIESGOS'!$AF299),"")</f>
        <v/>
      </c>
      <c r="BN118" s="357" t="str">
        <f>IF(AND('MAPA DE RIESGOS'!$AP300="Baja",'MAPA DE RIESGOS'!$AR300="Mayor"),CONCATENATE("R",'MAPA DE RIESGOS'!$H300,"C",'MAPA DE RIESGOS'!$AF300),"")</f>
        <v/>
      </c>
      <c r="BO118" s="357" t="str">
        <f>IF(AND('MAPA DE RIESGOS'!$AP301="Baja",'MAPA DE RIESGOS'!$AR301="Mayor"),CONCATENATE("R",'MAPA DE RIESGOS'!$H301,"C",'MAPA DE RIESGOS'!$AF301),"")</f>
        <v/>
      </c>
      <c r="BP118" s="357" t="str">
        <f>IF(AND('MAPA DE RIESGOS'!$AP302="Baja",'MAPA DE RIESGOS'!$AR302="Mayor"),CONCATENATE("R",'MAPA DE RIESGOS'!$H302,"C",'MAPA DE RIESGOS'!$AF302),"")</f>
        <v/>
      </c>
      <c r="BQ118" s="357" t="str">
        <f>IF(AND('MAPA DE RIESGOS'!$AP303="Baja",'MAPA DE RIESGOS'!$AR303="Mayor"),CONCATENATE("R",'MAPA DE RIESGOS'!$H303,"C",'MAPA DE RIESGOS'!$AF303),"")</f>
        <v/>
      </c>
      <c r="BR118" s="357" t="str">
        <f>IF(AND('MAPA DE RIESGOS'!$AP304="Baja",'MAPA DE RIESGOS'!$AR304="Mayor"),CONCATENATE("R",'MAPA DE RIESGOS'!$H304,"C",'MAPA DE RIESGOS'!$AF304),"")</f>
        <v/>
      </c>
      <c r="BS118" s="357" t="str">
        <f>IF(AND('MAPA DE RIESGOS'!$AP305="Baja",'MAPA DE RIESGOS'!$AR305="Mayor"),CONCATENATE("R",'MAPA DE RIESGOS'!$H305,"C",'MAPA DE RIESGOS'!$AF305),"")</f>
        <v/>
      </c>
      <c r="BT118" s="357" t="str">
        <f>IF(AND('MAPA DE RIESGOS'!$AP306="Baja",'MAPA DE RIESGOS'!$AR306="Mayor"),CONCATENATE("R",'MAPA DE RIESGOS'!$H306,"C",'MAPA DE RIESGOS'!$AF306),"")</f>
        <v/>
      </c>
      <c r="BU118" s="357" t="str">
        <f>IF(AND('MAPA DE RIESGOS'!$AP307="Baja",'MAPA DE RIESGOS'!$AR307="Mayor"),CONCATENATE("R",'MAPA DE RIESGOS'!$H307,"C",'MAPA DE RIESGOS'!$AF307),"")</f>
        <v/>
      </c>
      <c r="BV118" s="357" t="str">
        <f>IF(AND('MAPA DE RIESGOS'!$AP308="Baja",'MAPA DE RIESGOS'!$AR308="Mayor"),CONCATENATE("R",'MAPA DE RIESGOS'!$H308,"C",'MAPA DE RIESGOS'!$AF308),"")</f>
        <v/>
      </c>
      <c r="BW118" s="357" t="str">
        <f>IF(AND('MAPA DE RIESGOS'!$AP309="Baja",'MAPA DE RIESGOS'!$AR309="Mayor"),CONCATENATE("R",'MAPA DE RIESGOS'!$H309,"C",'MAPA DE RIESGOS'!$AF309),"")</f>
        <v/>
      </c>
      <c r="BX118" s="357" t="str">
        <f>IF(AND('MAPA DE RIESGOS'!$AP310="Baja",'MAPA DE RIESGOS'!$AR310="Mayor"),CONCATENATE("R",'MAPA DE RIESGOS'!$H310,"C",'MAPA DE RIESGOS'!$AF310),"")</f>
        <v/>
      </c>
      <c r="BY118" s="357" t="str">
        <f>IF(AND('MAPA DE RIESGOS'!$AP311="Baja",'MAPA DE RIESGOS'!$AR311="Mayor"),CONCATENATE("R",'MAPA DE RIESGOS'!$H311,"C",'MAPA DE RIESGOS'!$AF311),"")</f>
        <v/>
      </c>
      <c r="BZ118" s="357" t="str">
        <f>IF(AND('MAPA DE RIESGOS'!$AP312="Baja",'MAPA DE RIESGOS'!$AR312="Mayor"),CONCATENATE("R",'MAPA DE RIESGOS'!$H312,"C",'MAPA DE RIESGOS'!$AF312),"")</f>
        <v/>
      </c>
      <c r="CA118" s="357" t="str">
        <f>IF(AND('MAPA DE RIESGOS'!$AP313="Baja",'MAPA DE RIESGOS'!$AR313="Mayor"),CONCATENATE("R",'MAPA DE RIESGOS'!$H313,"C",'MAPA DE RIESGOS'!$AF313),"")</f>
        <v/>
      </c>
      <c r="CB118" s="357" t="str">
        <f>IF(AND('MAPA DE RIESGOS'!$AP314="Baja",'MAPA DE RIESGOS'!$AR314="Mayor"),CONCATENATE("R",'MAPA DE RIESGOS'!$H314,"C",'MAPA DE RIESGOS'!$AF314),"")</f>
        <v/>
      </c>
      <c r="CC118" s="358" t="str">
        <f>IF(AND('MAPA DE RIESGOS'!$AP315="Baja",'MAPA DE RIESGOS'!$AR315="Mayor"),CONCATENATE("R",'MAPA DE RIESGOS'!$H315,"C",'MAPA DE RIESGOS'!$AF315),"")</f>
        <v/>
      </c>
      <c r="CD118" s="359" t="str">
        <f>IF(AND('MAPA DE RIESGOS'!$AP298="Baja",'MAPA DE RIESGOS'!$AR298="Catastrófico"),CONCATENATE("R",'MAPA DE RIESGOS'!$H298,"C",'MAPA DE RIESGOS'!$AF298),"")</f>
        <v/>
      </c>
      <c r="CE118" s="359" t="str">
        <f>IF(AND('MAPA DE RIESGOS'!$AP299="Baja",'MAPA DE RIESGOS'!$AR299="Catastrófico"),CONCATENATE("R",'MAPA DE RIESGOS'!$H299,"C",'MAPA DE RIESGOS'!$AF299),"")</f>
        <v/>
      </c>
      <c r="CF118" s="359" t="str">
        <f>IF(AND('MAPA DE RIESGOS'!$AP300="Baja",'MAPA DE RIESGOS'!$AR300="Catastrófico"),CONCATENATE("R",'MAPA DE RIESGOS'!$H300,"C",'MAPA DE RIESGOS'!$AF300),"")</f>
        <v/>
      </c>
      <c r="CG118" s="359" t="str">
        <f>IF(AND('MAPA DE RIESGOS'!$AP301="Baja",'MAPA DE RIESGOS'!$AR301="Catastrófico"),CONCATENATE("R",'MAPA DE RIESGOS'!$H301,"C",'MAPA DE RIESGOS'!$AF301),"")</f>
        <v/>
      </c>
      <c r="CH118" s="359" t="str">
        <f>IF(AND('MAPA DE RIESGOS'!$AP302="Baja",'MAPA DE RIESGOS'!$AR302="Catastrófico"),CONCATENATE("R",'MAPA DE RIESGOS'!$H302,"C",'MAPA DE RIESGOS'!$AF302),"")</f>
        <v/>
      </c>
      <c r="CI118" s="359" t="str">
        <f>IF(AND('MAPA DE RIESGOS'!$AP303="Baja",'MAPA DE RIESGOS'!$AR303="Catastrófico"),CONCATENATE("R",'MAPA DE RIESGOS'!$H303,"C",'MAPA DE RIESGOS'!$AF303),"")</f>
        <v/>
      </c>
      <c r="CJ118" s="359" t="str">
        <f>IF(AND('MAPA DE RIESGOS'!$AP304="Baja",'MAPA DE RIESGOS'!$AR304="Catastrófico"),CONCATENATE("R",'MAPA DE RIESGOS'!$H304,"C",'MAPA DE RIESGOS'!$AF304),"")</f>
        <v/>
      </c>
      <c r="CK118" s="359" t="str">
        <f>IF(AND('MAPA DE RIESGOS'!$AP305="Baja",'MAPA DE RIESGOS'!$AR305="Catastrófico"),CONCATENATE("R",'MAPA DE RIESGOS'!$H305,"C",'MAPA DE RIESGOS'!$AF305),"")</f>
        <v/>
      </c>
      <c r="CL118" s="359" t="str">
        <f>IF(AND('MAPA DE RIESGOS'!$AP306="Baja",'MAPA DE RIESGOS'!$AR306="Catastrófico"),CONCATENATE("R",'MAPA DE RIESGOS'!$H306,"C",'MAPA DE RIESGOS'!$AF306),"")</f>
        <v/>
      </c>
      <c r="CM118" s="359" t="str">
        <f>IF(AND('MAPA DE RIESGOS'!$AP307="Baja",'MAPA DE RIESGOS'!$AR307="Catastrófico"),CONCATENATE("R",'MAPA DE RIESGOS'!$H307,"C",'MAPA DE RIESGOS'!$AF307),"")</f>
        <v/>
      </c>
      <c r="CN118" s="359" t="str">
        <f>IF(AND('MAPA DE RIESGOS'!$AP308="Baja",'MAPA DE RIESGOS'!$AR308="Catastrófico"),CONCATENATE("R",'MAPA DE RIESGOS'!$H308,"C",'MAPA DE RIESGOS'!$AF308),"")</f>
        <v/>
      </c>
      <c r="CO118" s="359" t="str">
        <f>IF(AND('MAPA DE RIESGOS'!$AP309="Baja",'MAPA DE RIESGOS'!$AR309="Catastrófico"),CONCATENATE("R",'MAPA DE RIESGOS'!$H309,"C",'MAPA DE RIESGOS'!$AF309),"")</f>
        <v/>
      </c>
      <c r="CP118" s="359" t="str">
        <f>IF(AND('MAPA DE RIESGOS'!$AP310="Baja",'MAPA DE RIESGOS'!$AR310="Catastrófico"),CONCATENATE("R",'MAPA DE RIESGOS'!$H310,"C",'MAPA DE RIESGOS'!$AF310),"")</f>
        <v/>
      </c>
      <c r="CQ118" s="359" t="str">
        <f>IF(AND('MAPA DE RIESGOS'!$AP311="Baja",'MAPA DE RIESGOS'!$AR311="Catastrófico"),CONCATENATE("R",'MAPA DE RIESGOS'!$H311,"C",'MAPA DE RIESGOS'!$AF311),"")</f>
        <v/>
      </c>
      <c r="CR118" s="359" t="str">
        <f>IF(AND('MAPA DE RIESGOS'!$AP312="Baja",'MAPA DE RIESGOS'!$AR312="Catastrófico"),CONCATENATE("R",'MAPA DE RIESGOS'!$H312,"C",'MAPA DE RIESGOS'!$AF312),"")</f>
        <v/>
      </c>
      <c r="CS118" s="359" t="str">
        <f>IF(AND('MAPA DE RIESGOS'!$AP313="Baja",'MAPA DE RIESGOS'!$AR313="Catastrófico"),CONCATENATE("R",'MAPA DE RIESGOS'!$H313,"C",'MAPA DE RIESGOS'!$AF313),"")</f>
        <v/>
      </c>
      <c r="CT118" s="359" t="str">
        <f>IF(AND('MAPA DE RIESGOS'!$AP314="Baja",'MAPA DE RIESGOS'!$AR314="Catastrófico"),CONCATENATE("R",'MAPA DE RIESGOS'!$H314,"C",'MAPA DE RIESGOS'!$AF314),"")</f>
        <v/>
      </c>
      <c r="CU118" s="360" t="str">
        <f>IF(AND('MAPA DE RIESGOS'!$AP315="Baja",'MAPA DE RIESGOS'!$AR315="Catastrófico"),CONCATENATE("R",'MAPA DE RIESGOS'!$H315,"C",'MAPA DE RIESGOS'!$AF315),"")</f>
        <v/>
      </c>
      <c r="CV118" s="67"/>
      <c r="CW118" s="737"/>
      <c r="CX118" s="737"/>
      <c r="CY118" s="737"/>
      <c r="CZ118" s="737"/>
      <c r="DA118" s="737"/>
      <c r="DB118" s="737"/>
    </row>
    <row r="119" spans="2:106" ht="32.5" customHeight="1">
      <c r="B119" s="770"/>
      <c r="C119" s="770"/>
      <c r="D119" s="771"/>
      <c r="E119" s="741"/>
      <c r="F119" s="742"/>
      <c r="G119" s="742"/>
      <c r="H119" s="742"/>
      <c r="I119" s="743"/>
      <c r="J119" s="378" t="str">
        <f>IF(AND('MAPA DE RIESGOS'!$AP316="Baja",'MAPA DE RIESGOS'!$AR316="Leve"),CONCATENATE("R",'MAPA DE RIESGOS'!$H316,"C",'MAPA DE RIESGOS'!$AF316),"")</f>
        <v/>
      </c>
      <c r="K119" s="379" t="str">
        <f>IF(AND('MAPA DE RIESGOS'!$AP317="Baja",'MAPA DE RIESGOS'!$AR317="Leve"),CONCATENATE("R",'MAPA DE RIESGOS'!$H317,"C",'MAPA DE RIESGOS'!$AF317),"")</f>
        <v/>
      </c>
      <c r="L119" s="379" t="str">
        <f>IF(AND('MAPA DE RIESGOS'!$AP318="Baja",'MAPA DE RIESGOS'!$AR318="Leve"),CONCATENATE("R",'MAPA DE RIESGOS'!$H318,"C",'MAPA DE RIESGOS'!$AF318),"")</f>
        <v/>
      </c>
      <c r="M119" s="379" t="str">
        <f>IF(AND('MAPA DE RIESGOS'!$AP319="Baja",'MAPA DE RIESGOS'!$AR319="Leve"),CONCATENATE("R",'MAPA DE RIESGOS'!$H319,"C",'MAPA DE RIESGOS'!$AF319),"")</f>
        <v/>
      </c>
      <c r="N119" s="379" t="str">
        <f>IF(AND('MAPA DE RIESGOS'!$AP320="Baja",'MAPA DE RIESGOS'!$AR320="Leve"),CONCATENATE("R",'MAPA DE RIESGOS'!$H320,"C",'MAPA DE RIESGOS'!$AF320),"")</f>
        <v/>
      </c>
      <c r="O119" s="379" t="str">
        <f>IF(AND('MAPA DE RIESGOS'!$AP321="Baja",'MAPA DE RIESGOS'!$AR321="Leve"),CONCATENATE("R",'MAPA DE RIESGOS'!$H321,"C",'MAPA DE RIESGOS'!$AF321),"")</f>
        <v/>
      </c>
      <c r="P119" s="379" t="str">
        <f>IF(AND('MAPA DE RIESGOS'!$AP322="Baja",'MAPA DE RIESGOS'!$AR322="Leve"),CONCATENATE("R",'MAPA DE RIESGOS'!$H322,"C",'MAPA DE RIESGOS'!$AF322),"")</f>
        <v/>
      </c>
      <c r="Q119" s="379" t="str">
        <f>IF(AND('MAPA DE RIESGOS'!$AP323="Baja",'MAPA DE RIESGOS'!$AR323="Leve"),CONCATENATE("R",'MAPA DE RIESGOS'!$H323,"C",'MAPA DE RIESGOS'!$AF323),"")</f>
        <v/>
      </c>
      <c r="R119" s="379" t="str">
        <f>IF(AND('MAPA DE RIESGOS'!$AP324="Baja",'MAPA DE RIESGOS'!$AR324="Leve"),CONCATENATE("R",'MAPA DE RIESGOS'!$H324,"C",'MAPA DE RIESGOS'!$AF324),"")</f>
        <v/>
      </c>
      <c r="S119" s="379" t="str">
        <f>IF(AND('MAPA DE RIESGOS'!$AP325="Baja",'MAPA DE RIESGOS'!$AR325="Leve"),CONCATENATE("R",'MAPA DE RIESGOS'!$H325,"C",'MAPA DE RIESGOS'!$AF325),"")</f>
        <v/>
      </c>
      <c r="T119" s="379" t="str">
        <f>IF(AND('MAPA DE RIESGOS'!$AP326="Baja",'MAPA DE RIESGOS'!$AR326="Leve"),CONCATENATE("R",'MAPA DE RIESGOS'!$H326,"C",'MAPA DE RIESGOS'!$AF326),"")</f>
        <v/>
      </c>
      <c r="U119" s="379" t="str">
        <f>IF(AND('MAPA DE RIESGOS'!$AP327="Baja",'MAPA DE RIESGOS'!$AR327="Leve"),CONCATENATE("R",'MAPA DE RIESGOS'!$H327,"C",'MAPA DE RIESGOS'!$AF327),"")</f>
        <v/>
      </c>
      <c r="V119" s="379" t="str">
        <f>IF(AND('MAPA DE RIESGOS'!$AP328="Baja",'MAPA DE RIESGOS'!$AR328="Leve"),CONCATENATE("R",'MAPA DE RIESGOS'!$H328,"C",'MAPA DE RIESGOS'!$AF328),"")</f>
        <v/>
      </c>
      <c r="W119" s="379" t="str">
        <f>IF(AND('MAPA DE RIESGOS'!$AP329="Baja",'MAPA DE RIESGOS'!$AR329="Leve"),CONCATENATE("R",'MAPA DE RIESGOS'!$H329,"C",'MAPA DE RIESGOS'!$AF329),"")</f>
        <v/>
      </c>
      <c r="X119" s="379" t="str">
        <f>IF(AND('MAPA DE RIESGOS'!$AP330="Baja",'MAPA DE RIESGOS'!$AR330="Leve"),CONCATENATE("R",'MAPA DE RIESGOS'!$H330,"C",'MAPA DE RIESGOS'!$AF330),"")</f>
        <v/>
      </c>
      <c r="Y119" s="379" t="str">
        <f>IF(AND('MAPA DE RIESGOS'!$AP331="Baja",'MAPA DE RIESGOS'!$AR331="Leve"),CONCATENATE("R",'MAPA DE RIESGOS'!$H331,"C",'MAPA DE RIESGOS'!$AF331),"")</f>
        <v/>
      </c>
      <c r="Z119" s="379" t="str">
        <f>IF(AND('MAPA DE RIESGOS'!$AP332="Baja",'MAPA DE RIESGOS'!$AR332="Leve"),CONCATENATE("R",'MAPA DE RIESGOS'!$H332,"C",'MAPA DE RIESGOS'!$AF332),"")</f>
        <v/>
      </c>
      <c r="AA119" s="380" t="str">
        <f>IF(AND('MAPA DE RIESGOS'!$AP333="Baja",'MAPA DE RIESGOS'!$AR333="Leve"),CONCATENATE("R",'MAPA DE RIESGOS'!$H333,"C",'MAPA DE RIESGOS'!$AF333),"")</f>
        <v/>
      </c>
      <c r="AB119" s="369" t="str">
        <f>IF(AND('MAPA DE RIESGOS'!$AP316="Baja",'MAPA DE RIESGOS'!$AR316="Menor"),CONCATENATE("R",'MAPA DE RIESGOS'!$H316,"C",'MAPA DE RIESGOS'!$AF316),"")</f>
        <v/>
      </c>
      <c r="AC119" s="370" t="str">
        <f>IF(AND('MAPA DE RIESGOS'!$AP317="Baja",'MAPA DE RIESGOS'!$AR317="Menor"),CONCATENATE("R",'MAPA DE RIESGOS'!$H317,"C",'MAPA DE RIESGOS'!$AF317),"")</f>
        <v/>
      </c>
      <c r="AD119" s="370" t="str">
        <f>IF(AND('MAPA DE RIESGOS'!$AP318="Baja",'MAPA DE RIESGOS'!$AR318="Menor"),CONCATENATE("R",'MAPA DE RIESGOS'!$H318,"C",'MAPA DE RIESGOS'!$AF318),"")</f>
        <v/>
      </c>
      <c r="AE119" s="370" t="str">
        <f>IF(AND('MAPA DE RIESGOS'!$AP319="Baja",'MAPA DE RIESGOS'!$AR319="Menor"),CONCATENATE("R",'MAPA DE RIESGOS'!$H319,"C",'MAPA DE RIESGOS'!$AF319),"")</f>
        <v/>
      </c>
      <c r="AF119" s="370" t="str">
        <f>IF(AND('MAPA DE RIESGOS'!$AP320="Baja",'MAPA DE RIESGOS'!$AR320="Menor"),CONCATENATE("R",'MAPA DE RIESGOS'!$H320,"C",'MAPA DE RIESGOS'!$AF320),"")</f>
        <v/>
      </c>
      <c r="AG119" s="370" t="str">
        <f>IF(AND('MAPA DE RIESGOS'!$AP321="Baja",'MAPA DE RIESGOS'!$AR321="Menor"),CONCATENATE("R",'MAPA DE RIESGOS'!$H321,"C",'MAPA DE RIESGOS'!$AF321),"")</f>
        <v/>
      </c>
      <c r="AH119" s="370" t="str">
        <f>IF(AND('MAPA DE RIESGOS'!$AP322="Baja",'MAPA DE RIESGOS'!$AR322="Menor"),CONCATENATE("R",'MAPA DE RIESGOS'!$H322,"C",'MAPA DE RIESGOS'!$AF322),"")</f>
        <v/>
      </c>
      <c r="AI119" s="370" t="str">
        <f>IF(AND('MAPA DE RIESGOS'!$AP323="Baja",'MAPA DE RIESGOS'!$AR323="Menor"),CONCATENATE("R",'MAPA DE RIESGOS'!$H323,"C",'MAPA DE RIESGOS'!$AF323),"")</f>
        <v/>
      </c>
      <c r="AJ119" s="370" t="str">
        <f>IF(AND('MAPA DE RIESGOS'!$AP324="Baja",'MAPA DE RIESGOS'!$AR324="Menor"),CONCATENATE("R",'MAPA DE RIESGOS'!$H324,"C",'MAPA DE RIESGOS'!$AF324),"")</f>
        <v/>
      </c>
      <c r="AK119" s="370" t="str">
        <f>IF(AND('MAPA DE RIESGOS'!$AP325="Baja",'MAPA DE RIESGOS'!$AR325="Menor"),CONCATENATE("R",'MAPA DE RIESGOS'!$H325,"C",'MAPA DE RIESGOS'!$AF325),"")</f>
        <v/>
      </c>
      <c r="AL119" s="370" t="str">
        <f>IF(AND('MAPA DE RIESGOS'!$AP326="Baja",'MAPA DE RIESGOS'!$AR326="Menor"),CONCATENATE("R",'MAPA DE RIESGOS'!$H326,"C",'MAPA DE RIESGOS'!$AF326),"")</f>
        <v/>
      </c>
      <c r="AM119" s="370" t="str">
        <f>IF(AND('MAPA DE RIESGOS'!$AP327="Baja",'MAPA DE RIESGOS'!$AR327="Menor"),CONCATENATE("R",'MAPA DE RIESGOS'!$H327,"C",'MAPA DE RIESGOS'!$AF327),"")</f>
        <v/>
      </c>
      <c r="AN119" s="370" t="str">
        <f>IF(AND('MAPA DE RIESGOS'!$AP328="Baja",'MAPA DE RIESGOS'!$AR328="Menor"),CONCATENATE("R",'MAPA DE RIESGOS'!$H328,"C",'MAPA DE RIESGOS'!$AF328),"")</f>
        <v/>
      </c>
      <c r="AO119" s="370" t="str">
        <f>IF(AND('MAPA DE RIESGOS'!$AP329="Baja",'MAPA DE RIESGOS'!$AR329="Menor"),CONCATENATE("R",'MAPA DE RIESGOS'!$H329,"C",'MAPA DE RIESGOS'!$AF329),"")</f>
        <v/>
      </c>
      <c r="AP119" s="370" t="str">
        <f>IF(AND('MAPA DE RIESGOS'!$AP330="Baja",'MAPA DE RIESGOS'!$AR330="Menor"),CONCATENATE("R",'MAPA DE RIESGOS'!$H330,"C",'MAPA DE RIESGOS'!$AF330),"")</f>
        <v/>
      </c>
      <c r="AQ119" s="370" t="str">
        <f>IF(AND('MAPA DE RIESGOS'!$AP331="Baja",'MAPA DE RIESGOS'!$AR331="Menor"),CONCATENATE("R",'MAPA DE RIESGOS'!$H331,"C",'MAPA DE RIESGOS'!$AF331),"")</f>
        <v/>
      </c>
      <c r="AR119" s="370" t="str">
        <f>IF(AND('MAPA DE RIESGOS'!$AP332="Baja",'MAPA DE RIESGOS'!$AR332="Menor"),CONCATENATE("R",'MAPA DE RIESGOS'!$H332,"C",'MAPA DE RIESGOS'!$AF332),"")</f>
        <v/>
      </c>
      <c r="AS119" s="370" t="str">
        <f>IF(AND('MAPA DE RIESGOS'!$AP333="Baja",'MAPA DE RIESGOS'!$AR333="Menor"),CONCATENATE("R",'MAPA DE RIESGOS'!$H333,"C",'MAPA DE RIESGOS'!$AF333),"")</f>
        <v/>
      </c>
      <c r="AT119" s="369" t="str">
        <f>IF(AND('MAPA DE RIESGOS'!$AP316="Baja",'MAPA DE RIESGOS'!$AR316="Moderado"),CONCATENATE("R",'MAPA DE RIESGOS'!$H316,"C",'MAPA DE RIESGOS'!$AF316),"")</f>
        <v>R51C1</v>
      </c>
      <c r="AU119" s="370" t="str">
        <f>IF(AND('MAPA DE RIESGOS'!$AP317="Baja",'MAPA DE RIESGOS'!$AR317="Moderado"),CONCATENATE("R",'MAPA DE RIESGOS'!$H317,"C",'MAPA DE RIESGOS'!$AF317),"")</f>
        <v/>
      </c>
      <c r="AV119" s="370" t="str">
        <f>IF(AND('MAPA DE RIESGOS'!$AP318="Baja",'MAPA DE RIESGOS'!$AR318="Moderado"),CONCATENATE("R",'MAPA DE RIESGOS'!$H318,"C",'MAPA DE RIESGOS'!$AF318),"")</f>
        <v/>
      </c>
      <c r="AW119" s="370" t="str">
        <f>IF(AND('MAPA DE RIESGOS'!$AP319="Baja",'MAPA DE RIESGOS'!$AR319="Moderado"),CONCATENATE("R",'MAPA DE RIESGOS'!$H319,"C",'MAPA DE RIESGOS'!$AF319),"")</f>
        <v/>
      </c>
      <c r="AX119" s="370" t="str">
        <f>IF(AND('MAPA DE RIESGOS'!$AP320="Baja",'MAPA DE RIESGOS'!$AR320="Moderado"),CONCATENATE("R",'MAPA DE RIESGOS'!$H320,"C",'MAPA DE RIESGOS'!$AF320),"")</f>
        <v/>
      </c>
      <c r="AY119" s="370" t="str">
        <f>IF(AND('MAPA DE RIESGOS'!$AP321="Baja",'MAPA DE RIESGOS'!$AR321="Moderado"),CONCATENATE("R",'MAPA DE RIESGOS'!$H321,"C",'MAPA DE RIESGOS'!$AF321),"")</f>
        <v/>
      </c>
      <c r="AZ119" s="370" t="str">
        <f>IF(AND('MAPA DE RIESGOS'!$AP322="Baja",'MAPA DE RIESGOS'!$AR322="Moderado"),CONCATENATE("R",'MAPA DE RIESGOS'!$H322,"C",'MAPA DE RIESGOS'!$AF322),"")</f>
        <v>R52C1</v>
      </c>
      <c r="BA119" s="370" t="str">
        <f>IF(AND('MAPA DE RIESGOS'!$AP323="Baja",'MAPA DE RIESGOS'!$AR323="Moderado"),CONCATENATE("R",'MAPA DE RIESGOS'!$H323,"C",'MAPA DE RIESGOS'!$AF323),"")</f>
        <v/>
      </c>
      <c r="BB119" s="370" t="str">
        <f>IF(AND('MAPA DE RIESGOS'!$AP324="Baja",'MAPA DE RIESGOS'!$AR324="Moderado"),CONCATENATE("R",'MAPA DE RIESGOS'!$H324,"C",'MAPA DE RIESGOS'!$AF324),"")</f>
        <v/>
      </c>
      <c r="BC119" s="370" t="str">
        <f>IF(AND('MAPA DE RIESGOS'!$AP325="Baja",'MAPA DE RIESGOS'!$AR325="Moderado"),CONCATENATE("R",'MAPA DE RIESGOS'!$H325,"C",'MAPA DE RIESGOS'!$AF325),"")</f>
        <v/>
      </c>
      <c r="BD119" s="370" t="str">
        <f>IF(AND('MAPA DE RIESGOS'!$AP326="Baja",'MAPA DE RIESGOS'!$AR326="Moderado"),CONCATENATE("R",'MAPA DE RIESGOS'!$H326,"C",'MAPA DE RIESGOS'!$AF326),"")</f>
        <v/>
      </c>
      <c r="BE119" s="370" t="str">
        <f>IF(AND('MAPA DE RIESGOS'!$AP327="Baja",'MAPA DE RIESGOS'!$AR327="Moderado"),CONCATENATE("R",'MAPA DE RIESGOS'!$H327,"C",'MAPA DE RIESGOS'!$AF327),"")</f>
        <v/>
      </c>
      <c r="BF119" s="370" t="str">
        <f>IF(AND('MAPA DE RIESGOS'!$AP328="Baja",'MAPA DE RIESGOS'!$AR328="Moderado"),CONCATENATE("R",'MAPA DE RIESGOS'!$H328,"C",'MAPA DE RIESGOS'!$AF328),"")</f>
        <v>R53C1</v>
      </c>
      <c r="BG119" s="370" t="str">
        <f>IF(AND('MAPA DE RIESGOS'!$AP329="Baja",'MAPA DE RIESGOS'!$AR329="Moderado"),CONCATENATE("R",'MAPA DE RIESGOS'!$H329,"C",'MAPA DE RIESGOS'!$AF329),"")</f>
        <v/>
      </c>
      <c r="BH119" s="370" t="str">
        <f>IF(AND('MAPA DE RIESGOS'!$AP330="Baja",'MAPA DE RIESGOS'!$AR330="Moderado"),CONCATENATE("R",'MAPA DE RIESGOS'!$H330,"C",'MAPA DE RIESGOS'!$AF330),"")</f>
        <v/>
      </c>
      <c r="BI119" s="370" t="str">
        <f>IF(AND('MAPA DE RIESGOS'!$AP331="Baja",'MAPA DE RIESGOS'!$AR331="Moderado"),CONCATENATE("R",'MAPA DE RIESGOS'!$H331,"C",'MAPA DE RIESGOS'!$AF331),"")</f>
        <v/>
      </c>
      <c r="BJ119" s="370" t="str">
        <f>IF(AND('MAPA DE RIESGOS'!$AP332="Baja",'MAPA DE RIESGOS'!$AR332="Moderado"),CONCATENATE("R",'MAPA DE RIESGOS'!$H332,"C",'MAPA DE RIESGOS'!$AF332),"")</f>
        <v/>
      </c>
      <c r="BK119" s="371" t="str">
        <f>IF(AND('MAPA DE RIESGOS'!$AP333="Baja",'MAPA DE RIESGOS'!$AR333="Moderado"),CONCATENATE("R",'MAPA DE RIESGOS'!$H333,"C",'MAPA DE RIESGOS'!$AF333),"")</f>
        <v/>
      </c>
      <c r="BL119" s="357" t="str">
        <f>IF(AND('MAPA DE RIESGOS'!$AP316="Baja",'MAPA DE RIESGOS'!$AR316="Mayor"),CONCATENATE("R",'MAPA DE RIESGOS'!$H316,"C",'MAPA DE RIESGOS'!$AF316),"")</f>
        <v/>
      </c>
      <c r="BM119" s="357" t="str">
        <f>IF(AND('MAPA DE RIESGOS'!$AP317="Baja",'MAPA DE RIESGOS'!$AR317="Mayor"),CONCATENATE("R",'MAPA DE RIESGOS'!$H317,"C",'MAPA DE RIESGOS'!$AF317),"")</f>
        <v/>
      </c>
      <c r="BN119" s="357" t="str">
        <f>IF(AND('MAPA DE RIESGOS'!$AP318="Baja",'MAPA DE RIESGOS'!$AR318="Mayor"),CONCATENATE("R",'MAPA DE RIESGOS'!$H318,"C",'MAPA DE RIESGOS'!$AF318),"")</f>
        <v/>
      </c>
      <c r="BO119" s="357" t="str">
        <f>IF(AND('MAPA DE RIESGOS'!$AP319="Baja",'MAPA DE RIESGOS'!$AR319="Mayor"),CONCATENATE("R",'MAPA DE RIESGOS'!$H319,"C",'MAPA DE RIESGOS'!$AF319),"")</f>
        <v/>
      </c>
      <c r="BP119" s="357" t="str">
        <f>IF(AND('MAPA DE RIESGOS'!$AP320="Baja",'MAPA DE RIESGOS'!$AR320="Mayor"),CONCATENATE("R",'MAPA DE RIESGOS'!$H320,"C",'MAPA DE RIESGOS'!$AF320),"")</f>
        <v/>
      </c>
      <c r="BQ119" s="357" t="str">
        <f>IF(AND('MAPA DE RIESGOS'!$AP321="Baja",'MAPA DE RIESGOS'!$AR321="Mayor"),CONCATENATE("R",'MAPA DE RIESGOS'!$H321,"C",'MAPA DE RIESGOS'!$AF321),"")</f>
        <v/>
      </c>
      <c r="BR119" s="357" t="str">
        <f>IF(AND('MAPA DE RIESGOS'!$AP322="Baja",'MAPA DE RIESGOS'!$AR322="Mayor"),CONCATENATE("R",'MAPA DE RIESGOS'!$H322,"C",'MAPA DE RIESGOS'!$AF322),"")</f>
        <v/>
      </c>
      <c r="BS119" s="357" t="str">
        <f>IF(AND('MAPA DE RIESGOS'!$AP323="Baja",'MAPA DE RIESGOS'!$AR323="Mayor"),CONCATENATE("R",'MAPA DE RIESGOS'!$H323,"C",'MAPA DE RIESGOS'!$AF323),"")</f>
        <v/>
      </c>
      <c r="BT119" s="357" t="str">
        <f>IF(AND('MAPA DE RIESGOS'!$AP324="Baja",'MAPA DE RIESGOS'!$AR324="Mayor"),CONCATENATE("R",'MAPA DE RIESGOS'!$H324,"C",'MAPA DE RIESGOS'!$AF324),"")</f>
        <v/>
      </c>
      <c r="BU119" s="357" t="str">
        <f>IF(AND('MAPA DE RIESGOS'!$AP325="Baja",'MAPA DE RIESGOS'!$AR325="Mayor"),CONCATENATE("R",'MAPA DE RIESGOS'!$H325,"C",'MAPA DE RIESGOS'!$AF325),"")</f>
        <v/>
      </c>
      <c r="BV119" s="357" t="str">
        <f>IF(AND('MAPA DE RIESGOS'!$AP326="Baja",'MAPA DE RIESGOS'!$AR326="Mayor"),CONCATENATE("R",'MAPA DE RIESGOS'!$H326,"C",'MAPA DE RIESGOS'!$AF326),"")</f>
        <v/>
      </c>
      <c r="BW119" s="357" t="str">
        <f>IF(AND('MAPA DE RIESGOS'!$AP327="Baja",'MAPA DE RIESGOS'!$AR327="Mayor"),CONCATENATE("R",'MAPA DE RIESGOS'!$H327,"C",'MAPA DE RIESGOS'!$AF327),"")</f>
        <v/>
      </c>
      <c r="BX119" s="357" t="str">
        <f>IF(AND('MAPA DE RIESGOS'!$AP328="Baja",'MAPA DE RIESGOS'!$AR328="Mayor"),CONCATENATE("R",'MAPA DE RIESGOS'!$H328,"C",'MAPA DE RIESGOS'!$AF328),"")</f>
        <v/>
      </c>
      <c r="BY119" s="357" t="str">
        <f>IF(AND('MAPA DE RIESGOS'!$AP329="Baja",'MAPA DE RIESGOS'!$AR329="Mayor"),CONCATENATE("R",'MAPA DE RIESGOS'!$H329,"C",'MAPA DE RIESGOS'!$AF329),"")</f>
        <v/>
      </c>
      <c r="BZ119" s="357" t="str">
        <f>IF(AND('MAPA DE RIESGOS'!$AP330="Baja",'MAPA DE RIESGOS'!$AR330="Mayor"),CONCATENATE("R",'MAPA DE RIESGOS'!$H330,"C",'MAPA DE RIESGOS'!$AF330),"")</f>
        <v/>
      </c>
      <c r="CA119" s="357" t="str">
        <f>IF(AND('MAPA DE RIESGOS'!$AP331="Baja",'MAPA DE RIESGOS'!$AR331="Mayor"),CONCATENATE("R",'MAPA DE RIESGOS'!$H331,"C",'MAPA DE RIESGOS'!$AF331),"")</f>
        <v/>
      </c>
      <c r="CB119" s="357" t="str">
        <f>IF(AND('MAPA DE RIESGOS'!$AP332="Baja",'MAPA DE RIESGOS'!$AR332="Mayor"),CONCATENATE("R",'MAPA DE RIESGOS'!$H332,"C",'MAPA DE RIESGOS'!$AF332),"")</f>
        <v/>
      </c>
      <c r="CC119" s="358" t="str">
        <f>IF(AND('MAPA DE RIESGOS'!$AP333="Baja",'MAPA DE RIESGOS'!$AR333="Mayor"),CONCATENATE("R",'MAPA DE RIESGOS'!$H333,"C",'MAPA DE RIESGOS'!$AF333),"")</f>
        <v/>
      </c>
      <c r="CD119" s="359" t="str">
        <f>IF(AND('MAPA DE RIESGOS'!$AP316="Baja",'MAPA DE RIESGOS'!$AR316="Catastrófico"),CONCATENATE("R",'MAPA DE RIESGOS'!$H316,"C",'MAPA DE RIESGOS'!$AF316),"")</f>
        <v/>
      </c>
      <c r="CE119" s="359" t="str">
        <f>IF(AND('MAPA DE RIESGOS'!$AP317="Baja",'MAPA DE RIESGOS'!$AR317="Catastrófico"),CONCATENATE("R",'MAPA DE RIESGOS'!$H317,"C",'MAPA DE RIESGOS'!$AF317),"")</f>
        <v/>
      </c>
      <c r="CF119" s="359" t="str">
        <f>IF(AND('MAPA DE RIESGOS'!$AP318="Baja",'MAPA DE RIESGOS'!$AR318="Catastrófico"),CONCATENATE("R",'MAPA DE RIESGOS'!$H318,"C",'MAPA DE RIESGOS'!$AF318),"")</f>
        <v/>
      </c>
      <c r="CG119" s="359" t="str">
        <f>IF(AND('MAPA DE RIESGOS'!$AP319="Baja",'MAPA DE RIESGOS'!$AR319="Catastrófico"),CONCATENATE("R",'MAPA DE RIESGOS'!$H319,"C",'MAPA DE RIESGOS'!$AF319),"")</f>
        <v/>
      </c>
      <c r="CH119" s="359" t="str">
        <f>IF(AND('MAPA DE RIESGOS'!$AP320="Baja",'MAPA DE RIESGOS'!$AR320="Catastrófico"),CONCATENATE("R",'MAPA DE RIESGOS'!$H320,"C",'MAPA DE RIESGOS'!$AF320),"")</f>
        <v/>
      </c>
      <c r="CI119" s="359" t="str">
        <f>IF(AND('MAPA DE RIESGOS'!$AP321="Baja",'MAPA DE RIESGOS'!$AR321="Catastrófico"),CONCATENATE("R",'MAPA DE RIESGOS'!$H321,"C",'MAPA DE RIESGOS'!$AF321),"")</f>
        <v/>
      </c>
      <c r="CJ119" s="359" t="str">
        <f>IF(AND('MAPA DE RIESGOS'!$AP322="Baja",'MAPA DE RIESGOS'!$AR322="Catastrófico"),CONCATENATE("R",'MAPA DE RIESGOS'!$H322,"C",'MAPA DE RIESGOS'!$AF322),"")</f>
        <v/>
      </c>
      <c r="CK119" s="359" t="str">
        <f>IF(AND('MAPA DE RIESGOS'!$AP323="Baja",'MAPA DE RIESGOS'!$AR323="Catastrófico"),CONCATENATE("R",'MAPA DE RIESGOS'!$H323,"C",'MAPA DE RIESGOS'!$AF323),"")</f>
        <v/>
      </c>
      <c r="CL119" s="359" t="str">
        <f>IF(AND('MAPA DE RIESGOS'!$AP324="Baja",'MAPA DE RIESGOS'!$AR324="Catastrófico"),CONCATENATE("R",'MAPA DE RIESGOS'!$H324,"C",'MAPA DE RIESGOS'!$AF324),"")</f>
        <v/>
      </c>
      <c r="CM119" s="359" t="str">
        <f>IF(AND('MAPA DE RIESGOS'!$AP325="Baja",'MAPA DE RIESGOS'!$AR325="Catastrófico"),CONCATENATE("R",'MAPA DE RIESGOS'!$H325,"C",'MAPA DE RIESGOS'!$AF325),"")</f>
        <v/>
      </c>
      <c r="CN119" s="359" t="str">
        <f>IF(AND('MAPA DE RIESGOS'!$AP326="Baja",'MAPA DE RIESGOS'!$AR326="Catastrófico"),CONCATENATE("R",'MAPA DE RIESGOS'!$H326,"C",'MAPA DE RIESGOS'!$AF326),"")</f>
        <v/>
      </c>
      <c r="CO119" s="359" t="str">
        <f>IF(AND('MAPA DE RIESGOS'!$AP327="Baja",'MAPA DE RIESGOS'!$AR327="Catastrófico"),CONCATENATE("R",'MAPA DE RIESGOS'!$H327,"C",'MAPA DE RIESGOS'!$AF327),"")</f>
        <v/>
      </c>
      <c r="CP119" s="359" t="str">
        <f>IF(AND('MAPA DE RIESGOS'!$AP328="Baja",'MAPA DE RIESGOS'!$AR328="Catastrófico"),CONCATENATE("R",'MAPA DE RIESGOS'!$H328,"C",'MAPA DE RIESGOS'!$AF328),"")</f>
        <v/>
      </c>
      <c r="CQ119" s="359" t="str">
        <f>IF(AND('MAPA DE RIESGOS'!$AP329="Baja",'MAPA DE RIESGOS'!$AR329="Catastrófico"),CONCATENATE("R",'MAPA DE RIESGOS'!$H329,"C",'MAPA DE RIESGOS'!$AF329),"")</f>
        <v/>
      </c>
      <c r="CR119" s="359" t="str">
        <f>IF(AND('MAPA DE RIESGOS'!$AP330="Baja",'MAPA DE RIESGOS'!$AR330="Catastrófico"),CONCATENATE("R",'MAPA DE RIESGOS'!$H330,"C",'MAPA DE RIESGOS'!$AF330),"")</f>
        <v/>
      </c>
      <c r="CS119" s="359" t="str">
        <f>IF(AND('MAPA DE RIESGOS'!$AP331="Baja",'MAPA DE RIESGOS'!$AR331="Catastrófico"),CONCATENATE("R",'MAPA DE RIESGOS'!$H331,"C",'MAPA DE RIESGOS'!$AF331),"")</f>
        <v/>
      </c>
      <c r="CT119" s="359" t="str">
        <f>IF(AND('MAPA DE RIESGOS'!$AP332="Baja",'MAPA DE RIESGOS'!$AR332="Catastrófico"),CONCATENATE("R",'MAPA DE RIESGOS'!$H332,"C",'MAPA DE RIESGOS'!$AF332),"")</f>
        <v/>
      </c>
      <c r="CU119" s="360" t="str">
        <f>IF(AND('MAPA DE RIESGOS'!$AP333="Baja",'MAPA DE RIESGOS'!$AR333="Catastrófico"),CONCATENATE("R",'MAPA DE RIESGOS'!$H333,"C",'MAPA DE RIESGOS'!$AF333),"")</f>
        <v/>
      </c>
      <c r="CV119" s="67"/>
      <c r="CW119" s="737"/>
      <c r="CX119" s="737"/>
      <c r="CY119" s="737"/>
      <c r="CZ119" s="737"/>
      <c r="DA119" s="737"/>
      <c r="DB119" s="737"/>
    </row>
    <row r="120" spans="2:106" ht="32.5" customHeight="1">
      <c r="B120" s="770"/>
      <c r="C120" s="770"/>
      <c r="D120" s="771"/>
      <c r="E120" s="741"/>
      <c r="F120" s="742"/>
      <c r="G120" s="742"/>
      <c r="H120" s="742"/>
      <c r="I120" s="743"/>
      <c r="J120" s="378" t="str">
        <f>IF(AND('MAPA DE RIESGOS'!$AP334="Baja",'MAPA DE RIESGOS'!$AR334="Leve"),CONCATENATE("R",'MAPA DE RIESGOS'!$H334,"C",'MAPA DE RIESGOS'!$AF334),"")</f>
        <v/>
      </c>
      <c r="K120" s="379" t="str">
        <f>IF(AND('MAPA DE RIESGOS'!$AP335="Baja",'MAPA DE RIESGOS'!$AR335="Leve"),CONCATENATE("R",'MAPA DE RIESGOS'!$H335,"C",'MAPA DE RIESGOS'!$AF335),"")</f>
        <v/>
      </c>
      <c r="L120" s="379" t="str">
        <f>IF(AND('MAPA DE RIESGOS'!$AP336="Baja",'MAPA DE RIESGOS'!$AR336="Leve"),CONCATENATE("R",'MAPA DE RIESGOS'!$H336,"C",'MAPA DE RIESGOS'!$AF336),"")</f>
        <v/>
      </c>
      <c r="M120" s="379" t="str">
        <f>IF(AND('MAPA DE RIESGOS'!$AP337="Baja",'MAPA DE RIESGOS'!$AR337="Leve"),CONCATENATE("R",'MAPA DE RIESGOS'!$H337,"C",'MAPA DE RIESGOS'!$AF337),"")</f>
        <v/>
      </c>
      <c r="N120" s="379" t="str">
        <f>IF(AND('MAPA DE RIESGOS'!$AP338="Baja",'MAPA DE RIESGOS'!$AR338="Leve"),CONCATENATE("R",'MAPA DE RIESGOS'!$H338,"C",'MAPA DE RIESGOS'!$AF338),"")</f>
        <v/>
      </c>
      <c r="O120" s="379" t="str">
        <f>IF(AND('MAPA DE RIESGOS'!$AP339="Baja",'MAPA DE RIESGOS'!$AR339="Leve"),CONCATENATE("R",'MAPA DE RIESGOS'!$H339,"C",'MAPA DE RIESGOS'!$AF339),"")</f>
        <v/>
      </c>
      <c r="P120" s="379" t="str">
        <f>IF(AND('MAPA DE RIESGOS'!$AP340="Baja",'MAPA DE RIESGOS'!$AR340="Leve"),CONCATENATE("R",'MAPA DE RIESGOS'!$H340,"C",'MAPA DE RIESGOS'!$AF340),"")</f>
        <v/>
      </c>
      <c r="Q120" s="379" t="str">
        <f>IF(AND('MAPA DE RIESGOS'!$AP341="Baja",'MAPA DE RIESGOS'!$AR341="Leve"),CONCATENATE("R",'MAPA DE RIESGOS'!$H341,"C",'MAPA DE RIESGOS'!$AF341),"")</f>
        <v/>
      </c>
      <c r="R120" s="379" t="str">
        <f>IF(AND('MAPA DE RIESGOS'!$AP342="Baja",'MAPA DE RIESGOS'!$AR342="Leve"),CONCATENATE("R",'MAPA DE RIESGOS'!$H342,"C",'MAPA DE RIESGOS'!$AF342),"")</f>
        <v/>
      </c>
      <c r="S120" s="379" t="str">
        <f>IF(AND('MAPA DE RIESGOS'!$AP343="Baja",'MAPA DE RIESGOS'!$AR343="Leve"),CONCATENATE("R",'MAPA DE RIESGOS'!$H343,"C",'MAPA DE RIESGOS'!$AF343),"")</f>
        <v/>
      </c>
      <c r="T120" s="379" t="str">
        <f>IF(AND('MAPA DE RIESGOS'!$AP344="Baja",'MAPA DE RIESGOS'!$AR344="Leve"),CONCATENATE("R",'MAPA DE RIESGOS'!$H344,"C",'MAPA DE RIESGOS'!$AF344),"")</f>
        <v/>
      </c>
      <c r="U120" s="379" t="str">
        <f>IF(AND('MAPA DE RIESGOS'!$AP345="Baja",'MAPA DE RIESGOS'!$AR345="Leve"),CONCATENATE("R",'MAPA DE RIESGOS'!$H345,"C",'MAPA DE RIESGOS'!$AF345),"")</f>
        <v/>
      </c>
      <c r="V120" s="379" t="str">
        <f>IF(AND('MAPA DE RIESGOS'!$AP346="Baja",'MAPA DE RIESGOS'!$AR346="Leve"),CONCATENATE("R",'MAPA DE RIESGOS'!$H346,"C",'MAPA DE RIESGOS'!$AF346),"")</f>
        <v/>
      </c>
      <c r="W120" s="379" t="str">
        <f>IF(AND('MAPA DE RIESGOS'!$AP347="Baja",'MAPA DE RIESGOS'!$AR347="Leve"),CONCATENATE("R",'MAPA DE RIESGOS'!$H347,"C",'MAPA DE RIESGOS'!$AF347),"")</f>
        <v/>
      </c>
      <c r="X120" s="379" t="str">
        <f>IF(AND('MAPA DE RIESGOS'!$AP348="Baja",'MAPA DE RIESGOS'!$AR348="Leve"),CONCATENATE("R",'MAPA DE RIESGOS'!$H348,"C",'MAPA DE RIESGOS'!$AF348),"")</f>
        <v/>
      </c>
      <c r="Y120" s="379" t="str">
        <f>IF(AND('MAPA DE RIESGOS'!$AP349="Baja",'MAPA DE RIESGOS'!$AR349="Leve"),CONCATENATE("R",'MAPA DE RIESGOS'!$H349,"C",'MAPA DE RIESGOS'!$AF349),"")</f>
        <v/>
      </c>
      <c r="Z120" s="379" t="str">
        <f>IF(AND('MAPA DE RIESGOS'!$AP350="Baja",'MAPA DE RIESGOS'!$AR350="Leve"),CONCATENATE("R",'MAPA DE RIESGOS'!$H350,"C",'MAPA DE RIESGOS'!$AF350),"")</f>
        <v/>
      </c>
      <c r="AA120" s="380" t="str">
        <f>IF(AND('MAPA DE RIESGOS'!$AP351="Baja",'MAPA DE RIESGOS'!$AR351="Leve"),CONCATENATE("R",'MAPA DE RIESGOS'!$H351,"C",'MAPA DE RIESGOS'!$AF351),"")</f>
        <v/>
      </c>
      <c r="AB120" s="369" t="str">
        <f>IF(AND('MAPA DE RIESGOS'!$AP334="Baja",'MAPA DE RIESGOS'!$AR334="Menor"),CONCATENATE("R",'MAPA DE RIESGOS'!$H334,"C",'MAPA DE RIESGOS'!$AF334),"")</f>
        <v/>
      </c>
      <c r="AC120" s="370" t="str">
        <f>IF(AND('MAPA DE RIESGOS'!$AP335="Baja",'MAPA DE RIESGOS'!$AR335="Menor"),CONCATENATE("R",'MAPA DE RIESGOS'!$H335,"C",'MAPA DE RIESGOS'!$AF335),"")</f>
        <v/>
      </c>
      <c r="AD120" s="370" t="str">
        <f>IF(AND('MAPA DE RIESGOS'!$AP336="Baja",'MAPA DE RIESGOS'!$AR336="Menor"),CONCATENATE("R",'MAPA DE RIESGOS'!$H336,"C",'MAPA DE RIESGOS'!$AF336),"")</f>
        <v/>
      </c>
      <c r="AE120" s="370" t="str">
        <f>IF(AND('MAPA DE RIESGOS'!$AP337="Baja",'MAPA DE RIESGOS'!$AR337="Menor"),CONCATENATE("R",'MAPA DE RIESGOS'!$H337,"C",'MAPA DE RIESGOS'!$AF337),"")</f>
        <v/>
      </c>
      <c r="AF120" s="370" t="str">
        <f>IF(AND('MAPA DE RIESGOS'!$AP338="Baja",'MAPA DE RIESGOS'!$AR338="Menor"),CONCATENATE("R",'MAPA DE RIESGOS'!$H338,"C",'MAPA DE RIESGOS'!$AF338),"")</f>
        <v/>
      </c>
      <c r="AG120" s="370" t="str">
        <f>IF(AND('MAPA DE RIESGOS'!$AP339="Baja",'MAPA DE RIESGOS'!$AR339="Menor"),CONCATENATE("R",'MAPA DE RIESGOS'!$H339,"C",'MAPA DE RIESGOS'!$AF339),"")</f>
        <v/>
      </c>
      <c r="AH120" s="370" t="str">
        <f>IF(AND('MAPA DE RIESGOS'!$AP340="Baja",'MAPA DE RIESGOS'!$AR340="Menor"),CONCATENATE("R",'MAPA DE RIESGOS'!$H340,"C",'MAPA DE RIESGOS'!$AF340),"")</f>
        <v/>
      </c>
      <c r="AI120" s="370" t="str">
        <f>IF(AND('MAPA DE RIESGOS'!$AP341="Baja",'MAPA DE RIESGOS'!$AR341="Menor"),CONCATENATE("R",'MAPA DE RIESGOS'!$H341,"C",'MAPA DE RIESGOS'!$AF341),"")</f>
        <v/>
      </c>
      <c r="AJ120" s="370" t="str">
        <f>IF(AND('MAPA DE RIESGOS'!$AP342="Baja",'MAPA DE RIESGOS'!$AR342="Menor"),CONCATENATE("R",'MAPA DE RIESGOS'!$H342,"C",'MAPA DE RIESGOS'!$AF342),"")</f>
        <v/>
      </c>
      <c r="AK120" s="370" t="str">
        <f>IF(AND('MAPA DE RIESGOS'!$AP343="Baja",'MAPA DE RIESGOS'!$AR343="Menor"),CONCATENATE("R",'MAPA DE RIESGOS'!$H343,"C",'MAPA DE RIESGOS'!$AF343),"")</f>
        <v/>
      </c>
      <c r="AL120" s="370" t="str">
        <f>IF(AND('MAPA DE RIESGOS'!$AP344="Baja",'MAPA DE RIESGOS'!$AR344="Menor"),CONCATENATE("R",'MAPA DE RIESGOS'!$H344,"C",'MAPA DE RIESGOS'!$AF344),"")</f>
        <v/>
      </c>
      <c r="AM120" s="370" t="str">
        <f>IF(AND('MAPA DE RIESGOS'!$AP345="Baja",'MAPA DE RIESGOS'!$AR345="Menor"),CONCATENATE("R",'MAPA DE RIESGOS'!$H345,"C",'MAPA DE RIESGOS'!$AF345),"")</f>
        <v/>
      </c>
      <c r="AN120" s="370" t="str">
        <f>IF(AND('MAPA DE RIESGOS'!$AP346="Baja",'MAPA DE RIESGOS'!$AR346="Menor"),CONCATENATE("R",'MAPA DE RIESGOS'!$H346,"C",'MAPA DE RIESGOS'!$AF346),"")</f>
        <v/>
      </c>
      <c r="AO120" s="370" t="str">
        <f>IF(AND('MAPA DE RIESGOS'!$AP347="Baja",'MAPA DE RIESGOS'!$AR347="Menor"),CONCATENATE("R",'MAPA DE RIESGOS'!$H347,"C",'MAPA DE RIESGOS'!$AF347),"")</f>
        <v/>
      </c>
      <c r="AP120" s="370" t="str">
        <f>IF(AND('MAPA DE RIESGOS'!$AP348="Baja",'MAPA DE RIESGOS'!$AR348="Menor"),CONCATENATE("R",'MAPA DE RIESGOS'!$H348,"C",'MAPA DE RIESGOS'!$AF348),"")</f>
        <v/>
      </c>
      <c r="AQ120" s="370" t="str">
        <f>IF(AND('MAPA DE RIESGOS'!$AP349="Baja",'MAPA DE RIESGOS'!$AR349="Menor"),CONCATENATE("R",'MAPA DE RIESGOS'!$H349,"C",'MAPA DE RIESGOS'!$AF349),"")</f>
        <v/>
      </c>
      <c r="AR120" s="370" t="str">
        <f>IF(AND('MAPA DE RIESGOS'!$AP350="Baja",'MAPA DE RIESGOS'!$AR350="Menor"),CONCATENATE("R",'MAPA DE RIESGOS'!$H350,"C",'MAPA DE RIESGOS'!$AF350),"")</f>
        <v/>
      </c>
      <c r="AS120" s="370" t="str">
        <f>IF(AND('MAPA DE RIESGOS'!$AP351="Baja",'MAPA DE RIESGOS'!$AR351="Menor"),CONCATENATE("R",'MAPA DE RIESGOS'!$H351,"C",'MAPA DE RIESGOS'!$AF351),"")</f>
        <v/>
      </c>
      <c r="AT120" s="369" t="str">
        <f>IF(AND('MAPA DE RIESGOS'!$AP334="Baja",'MAPA DE RIESGOS'!$AR334="Moderado"),CONCATENATE("R",'MAPA DE RIESGOS'!$H334,"C",'MAPA DE RIESGOS'!$AF334),"")</f>
        <v/>
      </c>
      <c r="AU120" s="370" t="str">
        <f>IF(AND('MAPA DE RIESGOS'!$AP335="Baja",'MAPA DE RIESGOS'!$AR335="Moderado"),CONCATENATE("R",'MAPA DE RIESGOS'!$H335,"C",'MAPA DE RIESGOS'!$AF335),"")</f>
        <v/>
      </c>
      <c r="AV120" s="370" t="str">
        <f>IF(AND('MAPA DE RIESGOS'!$AP336="Baja",'MAPA DE RIESGOS'!$AR336="Moderado"),CONCATENATE("R",'MAPA DE RIESGOS'!$H336,"C",'MAPA DE RIESGOS'!$AF336),"")</f>
        <v/>
      </c>
      <c r="AW120" s="370" t="str">
        <f>IF(AND('MAPA DE RIESGOS'!$AP337="Baja",'MAPA DE RIESGOS'!$AR337="Moderado"),CONCATENATE("R",'MAPA DE RIESGOS'!$H337,"C",'MAPA DE RIESGOS'!$AF337),"")</f>
        <v/>
      </c>
      <c r="AX120" s="370" t="str">
        <f>IF(AND('MAPA DE RIESGOS'!$AP338="Baja",'MAPA DE RIESGOS'!$AR338="Moderado"),CONCATENATE("R",'MAPA DE RIESGOS'!$H338,"C",'MAPA DE RIESGOS'!$AF338),"")</f>
        <v/>
      </c>
      <c r="AY120" s="370" t="str">
        <f>IF(AND('MAPA DE RIESGOS'!$AP339="Baja",'MAPA DE RIESGOS'!$AR339="Moderado"),CONCATENATE("R",'MAPA DE RIESGOS'!$H339,"C",'MAPA DE RIESGOS'!$AF339),"")</f>
        <v/>
      </c>
      <c r="AZ120" s="370" t="str">
        <f>IF(AND('MAPA DE RIESGOS'!$AP340="Baja",'MAPA DE RIESGOS'!$AR340="Moderado"),CONCATENATE("R",'MAPA DE RIESGOS'!$H340,"C",'MAPA DE RIESGOS'!$AF340),"")</f>
        <v/>
      </c>
      <c r="BA120" s="370" t="str">
        <f>IF(AND('MAPA DE RIESGOS'!$AP341="Baja",'MAPA DE RIESGOS'!$AR341="Moderado"),CONCATENATE("R",'MAPA DE RIESGOS'!$H341,"C",'MAPA DE RIESGOS'!$AF341),"")</f>
        <v/>
      </c>
      <c r="BB120" s="370" t="str">
        <f>IF(AND('MAPA DE RIESGOS'!$AP342="Baja",'MAPA DE RIESGOS'!$AR342="Moderado"),CONCATENATE("R",'MAPA DE RIESGOS'!$H342,"C",'MAPA DE RIESGOS'!$AF342),"")</f>
        <v/>
      </c>
      <c r="BC120" s="370" t="str">
        <f>IF(AND('MAPA DE RIESGOS'!$AP343="Baja",'MAPA DE RIESGOS'!$AR343="Moderado"),CONCATENATE("R",'MAPA DE RIESGOS'!$H343,"C",'MAPA DE RIESGOS'!$AF343),"")</f>
        <v/>
      </c>
      <c r="BD120" s="370" t="str">
        <f>IF(AND('MAPA DE RIESGOS'!$AP344="Baja",'MAPA DE RIESGOS'!$AR344="Moderado"),CONCATENATE("R",'MAPA DE RIESGOS'!$H344,"C",'MAPA DE RIESGOS'!$AF344),"")</f>
        <v/>
      </c>
      <c r="BE120" s="370" t="str">
        <f>IF(AND('MAPA DE RIESGOS'!$AP345="Baja",'MAPA DE RIESGOS'!$AR345="Moderado"),CONCATENATE("R",'MAPA DE RIESGOS'!$H345,"C",'MAPA DE RIESGOS'!$AF345),"")</f>
        <v/>
      </c>
      <c r="BF120" s="370" t="str">
        <f>IF(AND('MAPA DE RIESGOS'!$AP346="Baja",'MAPA DE RIESGOS'!$AR346="Moderado"),CONCATENATE("R",'MAPA DE RIESGOS'!$H346,"C",'MAPA DE RIESGOS'!$AF346),"")</f>
        <v/>
      </c>
      <c r="BG120" s="370" t="str">
        <f>IF(AND('MAPA DE RIESGOS'!$AP347="Baja",'MAPA DE RIESGOS'!$AR347="Moderado"),CONCATENATE("R",'MAPA DE RIESGOS'!$H347,"C",'MAPA DE RIESGOS'!$AF347),"")</f>
        <v/>
      </c>
      <c r="BH120" s="370" t="str">
        <f>IF(AND('MAPA DE RIESGOS'!$AP348="Baja",'MAPA DE RIESGOS'!$AR348="Moderado"),CONCATENATE("R",'MAPA DE RIESGOS'!$H348,"C",'MAPA DE RIESGOS'!$AF348),"")</f>
        <v/>
      </c>
      <c r="BI120" s="370" t="str">
        <f>IF(AND('MAPA DE RIESGOS'!$AP349="Baja",'MAPA DE RIESGOS'!$AR349="Moderado"),CONCATENATE("R",'MAPA DE RIESGOS'!$H349,"C",'MAPA DE RIESGOS'!$AF349),"")</f>
        <v/>
      </c>
      <c r="BJ120" s="370" t="str">
        <f>IF(AND('MAPA DE RIESGOS'!$AP350="Baja",'MAPA DE RIESGOS'!$AR350="Moderado"),CONCATENATE("R",'MAPA DE RIESGOS'!$H350,"C",'MAPA DE RIESGOS'!$AF350),"")</f>
        <v/>
      </c>
      <c r="BK120" s="371" t="str">
        <f>IF(AND('MAPA DE RIESGOS'!$AP351="Baja",'MAPA DE RIESGOS'!$AR351="Moderado"),CONCATENATE("R",'MAPA DE RIESGOS'!$H351,"C",'MAPA DE RIESGOS'!$AF351),"")</f>
        <v/>
      </c>
      <c r="BL120" s="357" t="str">
        <f>IF(AND('MAPA DE RIESGOS'!$AP334="Baja",'MAPA DE RIESGOS'!$AR334="Mayor"),CONCATENATE("R",'MAPA DE RIESGOS'!$H334,"C",'MAPA DE RIESGOS'!$AF334),"")</f>
        <v/>
      </c>
      <c r="BM120" s="357" t="str">
        <f>IF(AND('MAPA DE RIESGOS'!$AP335="Baja",'MAPA DE RIESGOS'!$AR335="Mayor"),CONCATENATE("R",'MAPA DE RIESGOS'!$H335,"C",'MAPA DE RIESGOS'!$AF335),"")</f>
        <v/>
      </c>
      <c r="BN120" s="357" t="str">
        <f>IF(AND('MAPA DE RIESGOS'!$AP336="Baja",'MAPA DE RIESGOS'!$AR336="Mayor"),CONCATENATE("R",'MAPA DE RIESGOS'!$H336,"C",'MAPA DE RIESGOS'!$AF336),"")</f>
        <v/>
      </c>
      <c r="BO120" s="357" t="str">
        <f>IF(AND('MAPA DE RIESGOS'!$AP337="Baja",'MAPA DE RIESGOS'!$AR337="Mayor"),CONCATENATE("R",'MAPA DE RIESGOS'!$H337,"C",'MAPA DE RIESGOS'!$AF337),"")</f>
        <v/>
      </c>
      <c r="BP120" s="357" t="str">
        <f>IF(AND('MAPA DE RIESGOS'!$AP338="Baja",'MAPA DE RIESGOS'!$AR338="Mayor"),CONCATENATE("R",'MAPA DE RIESGOS'!$H338,"C",'MAPA DE RIESGOS'!$AF338),"")</f>
        <v/>
      </c>
      <c r="BQ120" s="357" t="str">
        <f>IF(AND('MAPA DE RIESGOS'!$AP339="Baja",'MAPA DE RIESGOS'!$AR339="Mayor"),CONCATENATE("R",'MAPA DE RIESGOS'!$H339,"C",'MAPA DE RIESGOS'!$AF339),"")</f>
        <v/>
      </c>
      <c r="BR120" s="357" t="str">
        <f>IF(AND('MAPA DE RIESGOS'!$AP340="Baja",'MAPA DE RIESGOS'!$AR340="Mayor"),CONCATENATE("R",'MAPA DE RIESGOS'!$H340,"C",'MAPA DE RIESGOS'!$AF340),"")</f>
        <v/>
      </c>
      <c r="BS120" s="357" t="str">
        <f>IF(AND('MAPA DE RIESGOS'!$AP341="Baja",'MAPA DE RIESGOS'!$AR341="Mayor"),CONCATENATE("R",'MAPA DE RIESGOS'!$H341,"C",'MAPA DE RIESGOS'!$AF341),"")</f>
        <v/>
      </c>
      <c r="BT120" s="357" t="str">
        <f>IF(AND('MAPA DE RIESGOS'!$AP342="Baja",'MAPA DE RIESGOS'!$AR342="Mayor"),CONCATENATE("R",'MAPA DE RIESGOS'!$H342,"C",'MAPA DE RIESGOS'!$AF342),"")</f>
        <v/>
      </c>
      <c r="BU120" s="357" t="str">
        <f>IF(AND('MAPA DE RIESGOS'!$AP343="Baja",'MAPA DE RIESGOS'!$AR343="Mayor"),CONCATENATE("R",'MAPA DE RIESGOS'!$H343,"C",'MAPA DE RIESGOS'!$AF343),"")</f>
        <v/>
      </c>
      <c r="BV120" s="357" t="str">
        <f>IF(AND('MAPA DE RIESGOS'!$AP344="Baja",'MAPA DE RIESGOS'!$AR344="Mayor"),CONCATENATE("R",'MAPA DE RIESGOS'!$H344,"C",'MAPA DE RIESGOS'!$AF344),"")</f>
        <v/>
      </c>
      <c r="BW120" s="357" t="str">
        <f>IF(AND('MAPA DE RIESGOS'!$AP345="Baja",'MAPA DE RIESGOS'!$AR345="Mayor"),CONCATENATE("R",'MAPA DE RIESGOS'!$H345,"C",'MAPA DE RIESGOS'!$AF345),"")</f>
        <v/>
      </c>
      <c r="BX120" s="357" t="str">
        <f>IF(AND('MAPA DE RIESGOS'!$AP346="Baja",'MAPA DE RIESGOS'!$AR346="Mayor"),CONCATENATE("R",'MAPA DE RIESGOS'!$H346,"C",'MAPA DE RIESGOS'!$AF346),"")</f>
        <v/>
      </c>
      <c r="BY120" s="357" t="str">
        <f>IF(AND('MAPA DE RIESGOS'!$AP347="Baja",'MAPA DE RIESGOS'!$AR347="Mayor"),CONCATENATE("R",'MAPA DE RIESGOS'!$H347,"C",'MAPA DE RIESGOS'!$AF347),"")</f>
        <v/>
      </c>
      <c r="BZ120" s="357" t="str">
        <f>IF(AND('MAPA DE RIESGOS'!$AP348="Baja",'MAPA DE RIESGOS'!$AR348="Mayor"),CONCATENATE("R",'MAPA DE RIESGOS'!$H348,"C",'MAPA DE RIESGOS'!$AF348),"")</f>
        <v/>
      </c>
      <c r="CA120" s="357" t="str">
        <f>IF(AND('MAPA DE RIESGOS'!$AP349="Baja",'MAPA DE RIESGOS'!$AR349="Mayor"),CONCATENATE("R",'MAPA DE RIESGOS'!$H349,"C",'MAPA DE RIESGOS'!$AF349),"")</f>
        <v/>
      </c>
      <c r="CB120" s="357" t="str">
        <f>IF(AND('MAPA DE RIESGOS'!$AP350="Baja",'MAPA DE RIESGOS'!$AR350="Mayor"),CONCATENATE("R",'MAPA DE RIESGOS'!$H350,"C",'MAPA DE RIESGOS'!$AF350),"")</f>
        <v/>
      </c>
      <c r="CC120" s="358" t="str">
        <f>IF(AND('MAPA DE RIESGOS'!$AP351="Baja",'MAPA DE RIESGOS'!$AR351="Mayor"),CONCATENATE("R",'MAPA DE RIESGOS'!$H351,"C",'MAPA DE RIESGOS'!$AF351),"")</f>
        <v/>
      </c>
      <c r="CD120" s="359" t="str">
        <f>IF(AND('MAPA DE RIESGOS'!$AP334="Baja",'MAPA DE RIESGOS'!$AR334="Catastrófico"),CONCATENATE("R",'MAPA DE RIESGOS'!$H334,"C",'MAPA DE RIESGOS'!$AF334),"")</f>
        <v/>
      </c>
      <c r="CE120" s="359" t="str">
        <f>IF(AND('MAPA DE RIESGOS'!$AP335="Baja",'MAPA DE RIESGOS'!$AR335="Catastrófico"),CONCATENATE("R",'MAPA DE RIESGOS'!$H335,"C",'MAPA DE RIESGOS'!$AF335),"")</f>
        <v/>
      </c>
      <c r="CF120" s="359" t="str">
        <f>IF(AND('MAPA DE RIESGOS'!$AP336="Baja",'MAPA DE RIESGOS'!$AR336="Catastrófico"),CONCATENATE("R",'MAPA DE RIESGOS'!$H336,"C",'MAPA DE RIESGOS'!$AF336),"")</f>
        <v/>
      </c>
      <c r="CG120" s="359" t="str">
        <f>IF(AND('MAPA DE RIESGOS'!$AP337="Baja",'MAPA DE RIESGOS'!$AR337="Catastrófico"),CONCATENATE("R",'MAPA DE RIESGOS'!$H337,"C",'MAPA DE RIESGOS'!$AF337),"")</f>
        <v/>
      </c>
      <c r="CH120" s="359" t="str">
        <f>IF(AND('MAPA DE RIESGOS'!$AP338="Baja",'MAPA DE RIESGOS'!$AR338="Catastrófico"),CONCATENATE("R",'MAPA DE RIESGOS'!$H338,"C",'MAPA DE RIESGOS'!$AF338),"")</f>
        <v/>
      </c>
      <c r="CI120" s="359" t="str">
        <f>IF(AND('MAPA DE RIESGOS'!$AP339="Baja",'MAPA DE RIESGOS'!$AR339="Catastrófico"),CONCATENATE("R",'MAPA DE RIESGOS'!$H339,"C",'MAPA DE RIESGOS'!$AF339),"")</f>
        <v/>
      </c>
      <c r="CJ120" s="359" t="str">
        <f>IF(AND('MAPA DE RIESGOS'!$AP340="Baja",'MAPA DE RIESGOS'!$AR340="Catastrófico"),CONCATENATE("R",'MAPA DE RIESGOS'!$H340,"C",'MAPA DE RIESGOS'!$AF340),"")</f>
        <v/>
      </c>
      <c r="CK120" s="359" t="str">
        <f>IF(AND('MAPA DE RIESGOS'!$AP341="Baja",'MAPA DE RIESGOS'!$AR341="Catastrófico"),CONCATENATE("R",'MAPA DE RIESGOS'!$H341,"C",'MAPA DE RIESGOS'!$AF341),"")</f>
        <v/>
      </c>
      <c r="CL120" s="359" t="str">
        <f>IF(AND('MAPA DE RIESGOS'!$AP342="Baja",'MAPA DE RIESGOS'!$AR342="Catastrófico"),CONCATENATE("R",'MAPA DE RIESGOS'!$H342,"C",'MAPA DE RIESGOS'!$AF342),"")</f>
        <v/>
      </c>
      <c r="CM120" s="359" t="str">
        <f>IF(AND('MAPA DE RIESGOS'!$AP343="Baja",'MAPA DE RIESGOS'!$AR343="Catastrófico"),CONCATENATE("R",'MAPA DE RIESGOS'!$H343,"C",'MAPA DE RIESGOS'!$AF343),"")</f>
        <v/>
      </c>
      <c r="CN120" s="359" t="str">
        <f>IF(AND('MAPA DE RIESGOS'!$AP344="Baja",'MAPA DE RIESGOS'!$AR344="Catastrófico"),CONCATENATE("R",'MAPA DE RIESGOS'!$H344,"C",'MAPA DE RIESGOS'!$AF344),"")</f>
        <v/>
      </c>
      <c r="CO120" s="359" t="str">
        <f>IF(AND('MAPA DE RIESGOS'!$AP345="Baja",'MAPA DE RIESGOS'!$AR345="Catastrófico"),CONCATENATE("R",'MAPA DE RIESGOS'!$H345,"C",'MAPA DE RIESGOS'!$AF345),"")</f>
        <v/>
      </c>
      <c r="CP120" s="359" t="str">
        <f>IF(AND('MAPA DE RIESGOS'!$AP346="Baja",'MAPA DE RIESGOS'!$AR346="Catastrófico"),CONCATENATE("R",'MAPA DE RIESGOS'!$H346,"C",'MAPA DE RIESGOS'!$AF346),"")</f>
        <v/>
      </c>
      <c r="CQ120" s="359" t="str">
        <f>IF(AND('MAPA DE RIESGOS'!$AP347="Baja",'MAPA DE RIESGOS'!$AR347="Catastrófico"),CONCATENATE("R",'MAPA DE RIESGOS'!$H347,"C",'MAPA DE RIESGOS'!$AF347),"")</f>
        <v/>
      </c>
      <c r="CR120" s="359" t="str">
        <f>IF(AND('MAPA DE RIESGOS'!$AP348="Baja",'MAPA DE RIESGOS'!$AR348="Catastrófico"),CONCATENATE("R",'MAPA DE RIESGOS'!$H348,"C",'MAPA DE RIESGOS'!$AF348),"")</f>
        <v/>
      </c>
      <c r="CS120" s="359" t="str">
        <f>IF(AND('MAPA DE RIESGOS'!$AP349="Baja",'MAPA DE RIESGOS'!$AR349="Catastrófico"),CONCATENATE("R",'MAPA DE RIESGOS'!$H349,"C",'MAPA DE RIESGOS'!$AF349),"")</f>
        <v/>
      </c>
      <c r="CT120" s="359" t="str">
        <f>IF(AND('MAPA DE RIESGOS'!$AP350="Baja",'MAPA DE RIESGOS'!$AR350="Catastrófico"),CONCATENATE("R",'MAPA DE RIESGOS'!$H350,"C",'MAPA DE RIESGOS'!$AF350),"")</f>
        <v/>
      </c>
      <c r="CU120" s="360" t="str">
        <f>IF(AND('MAPA DE RIESGOS'!$AP351="Baja",'MAPA DE RIESGOS'!$AR351="Catastrófico"),CONCATENATE("R",'MAPA DE RIESGOS'!$H351,"C",'MAPA DE RIESGOS'!$AF351),"")</f>
        <v/>
      </c>
      <c r="CV120" s="67"/>
      <c r="CW120" s="737"/>
      <c r="CX120" s="737"/>
      <c r="CY120" s="737"/>
      <c r="CZ120" s="737"/>
      <c r="DA120" s="737"/>
      <c r="DB120" s="737"/>
    </row>
    <row r="121" spans="2:106" ht="32.5" customHeight="1">
      <c r="B121" s="770"/>
      <c r="C121" s="770"/>
      <c r="D121" s="771"/>
      <c r="E121" s="741"/>
      <c r="F121" s="742"/>
      <c r="G121" s="742"/>
      <c r="H121" s="742"/>
      <c r="I121" s="743"/>
      <c r="J121" s="378" t="str">
        <f>IF(AND('MAPA DE RIESGOS'!$AP352="Baja",'MAPA DE RIESGOS'!$AR352="Leve"),CONCATENATE("R",'MAPA DE RIESGOS'!$H352,"C",'MAPA DE RIESGOS'!$AF352),"")</f>
        <v/>
      </c>
      <c r="K121" s="379" t="str">
        <f>IF(AND('MAPA DE RIESGOS'!$AP353="Baja",'MAPA DE RIESGOS'!$AR353="Leve"),CONCATENATE("R",'MAPA DE RIESGOS'!$H353,"C",'MAPA DE RIESGOS'!$AF353),"")</f>
        <v/>
      </c>
      <c r="L121" s="379" t="str">
        <f>IF(AND('MAPA DE RIESGOS'!$AP354="Baja",'MAPA DE RIESGOS'!$AR354="Leve"),CONCATENATE("R",'MAPA DE RIESGOS'!$H354,"C",'MAPA DE RIESGOS'!$AF354),"")</f>
        <v/>
      </c>
      <c r="M121" s="379" t="str">
        <f>IF(AND('MAPA DE RIESGOS'!$AP355="Baja",'MAPA DE RIESGOS'!$AR355="Leve"),CONCATENATE("R",'MAPA DE RIESGOS'!$H355,"C",'MAPA DE RIESGOS'!$AF355),"")</f>
        <v/>
      </c>
      <c r="N121" s="379" t="str">
        <f>IF(AND('MAPA DE RIESGOS'!$AP356="Baja",'MAPA DE RIESGOS'!$AR356="Leve"),CONCATENATE("R",'MAPA DE RIESGOS'!$H356,"C",'MAPA DE RIESGOS'!$AF356),"")</f>
        <v/>
      </c>
      <c r="O121" s="379" t="str">
        <f>IF(AND('MAPA DE RIESGOS'!$AP357="Baja",'MAPA DE RIESGOS'!$AR357="Leve"),CONCATENATE("R",'MAPA DE RIESGOS'!$H357,"C",'MAPA DE RIESGOS'!$AF357),"")</f>
        <v/>
      </c>
      <c r="P121" s="379" t="str">
        <f>IF(AND('MAPA DE RIESGOS'!$AP358="Baja",'MAPA DE RIESGOS'!$AR358="Leve"),CONCATENATE("R",'MAPA DE RIESGOS'!$H358,"C",'MAPA DE RIESGOS'!$AF358),"")</f>
        <v/>
      </c>
      <c r="Q121" s="379" t="str">
        <f>IF(AND('MAPA DE RIESGOS'!$AP359="Baja",'MAPA DE RIESGOS'!$AR359="Leve"),CONCATENATE("R",'MAPA DE RIESGOS'!$H359,"C",'MAPA DE RIESGOS'!$AF359),"")</f>
        <v/>
      </c>
      <c r="R121" s="379" t="str">
        <f>IF(AND('MAPA DE RIESGOS'!$AP360="Baja",'MAPA DE RIESGOS'!$AR360="Leve"),CONCATENATE("R",'MAPA DE RIESGOS'!$H360,"C",'MAPA DE RIESGOS'!$AF360),"")</f>
        <v/>
      </c>
      <c r="S121" s="379" t="str">
        <f>IF(AND('MAPA DE RIESGOS'!$AP361="Baja",'MAPA DE RIESGOS'!$AR361="Leve"),CONCATENATE("R",'MAPA DE RIESGOS'!$H361,"C",'MAPA DE RIESGOS'!$AF361),"")</f>
        <v/>
      </c>
      <c r="T121" s="379" t="str">
        <f>IF(AND('MAPA DE RIESGOS'!$AP362="Baja",'MAPA DE RIESGOS'!$AR362="Leve"),CONCATENATE("R",'MAPA DE RIESGOS'!$H362,"C",'MAPA DE RIESGOS'!$AF362),"")</f>
        <v/>
      </c>
      <c r="U121" s="379" t="str">
        <f>IF(AND('MAPA DE RIESGOS'!$AP363="Baja",'MAPA DE RIESGOS'!$AR363="Leve"),CONCATENATE("R",'MAPA DE RIESGOS'!$H363,"C",'MAPA DE RIESGOS'!$AF363),"")</f>
        <v/>
      </c>
      <c r="V121" s="379" t="str">
        <f>IF(AND('MAPA DE RIESGOS'!$AP364="Baja",'MAPA DE RIESGOS'!$AR364="Leve"),CONCATENATE("R",'MAPA DE RIESGOS'!$H364,"C",'MAPA DE RIESGOS'!$AF364),"")</f>
        <v/>
      </c>
      <c r="W121" s="379" t="str">
        <f>IF(AND('MAPA DE RIESGOS'!$AP365="Baja",'MAPA DE RIESGOS'!$AR365="Leve"),CONCATENATE("R",'MAPA DE RIESGOS'!$H365,"C",'MAPA DE RIESGOS'!$AF365),"")</f>
        <v/>
      </c>
      <c r="X121" s="379" t="str">
        <f>IF(AND('MAPA DE RIESGOS'!$AP366="Baja",'MAPA DE RIESGOS'!$AR366="Leve"),CONCATENATE("R",'MAPA DE RIESGOS'!$H366,"C",'MAPA DE RIESGOS'!$AF366),"")</f>
        <v/>
      </c>
      <c r="Y121" s="379" t="str">
        <f>IF(AND('MAPA DE RIESGOS'!$AP367="Baja",'MAPA DE RIESGOS'!$AR367="Leve"),CONCATENATE("R",'MAPA DE RIESGOS'!$H367,"C",'MAPA DE RIESGOS'!$AF367),"")</f>
        <v/>
      </c>
      <c r="Z121" s="379" t="str">
        <f>IF(AND('MAPA DE RIESGOS'!$AP368="Baja",'MAPA DE RIESGOS'!$AR368="Leve"),CONCATENATE("R",'MAPA DE RIESGOS'!$H368,"C",'MAPA DE RIESGOS'!$AF368),"")</f>
        <v/>
      </c>
      <c r="AA121" s="380" t="str">
        <f>IF(AND('MAPA DE RIESGOS'!$AP369="Baja",'MAPA DE RIESGOS'!$AR369="Leve"),CONCATENATE("R",'MAPA DE RIESGOS'!$H369,"C",'MAPA DE RIESGOS'!$AF369),"")</f>
        <v/>
      </c>
      <c r="AB121" s="369" t="str">
        <f>IF(AND('MAPA DE RIESGOS'!$AP352="Baja",'MAPA DE RIESGOS'!$AR352="Menor"),CONCATENATE("R",'MAPA DE RIESGOS'!$H352,"C",'MAPA DE RIESGOS'!$AF352),"")</f>
        <v/>
      </c>
      <c r="AC121" s="370" t="str">
        <f>IF(AND('MAPA DE RIESGOS'!$AP353="Baja",'MAPA DE RIESGOS'!$AR353="Menor"),CONCATENATE("R",'MAPA DE RIESGOS'!$H353,"C",'MAPA DE RIESGOS'!$AF353),"")</f>
        <v/>
      </c>
      <c r="AD121" s="370" t="str">
        <f>IF(AND('MAPA DE RIESGOS'!$AP354="Baja",'MAPA DE RIESGOS'!$AR354="Menor"),CONCATENATE("R",'MAPA DE RIESGOS'!$H354,"C",'MAPA DE RIESGOS'!$AF354),"")</f>
        <v/>
      </c>
      <c r="AE121" s="370" t="str">
        <f>IF(AND('MAPA DE RIESGOS'!$AP355="Baja",'MAPA DE RIESGOS'!$AR355="Menor"),CONCATENATE("R",'MAPA DE RIESGOS'!$H355,"C",'MAPA DE RIESGOS'!$AF355),"")</f>
        <v/>
      </c>
      <c r="AF121" s="370" t="str">
        <f>IF(AND('MAPA DE RIESGOS'!$AP356="Baja",'MAPA DE RIESGOS'!$AR356="Menor"),CONCATENATE("R",'MAPA DE RIESGOS'!$H356,"C",'MAPA DE RIESGOS'!$AF356),"")</f>
        <v/>
      </c>
      <c r="AG121" s="370" t="str">
        <f>IF(AND('MAPA DE RIESGOS'!$AP357="Baja",'MAPA DE RIESGOS'!$AR357="Menor"),CONCATENATE("R",'MAPA DE RIESGOS'!$H357,"C",'MAPA DE RIESGOS'!$AF357),"")</f>
        <v/>
      </c>
      <c r="AH121" s="370" t="str">
        <f>IF(AND('MAPA DE RIESGOS'!$AP358="Baja",'MAPA DE RIESGOS'!$AR358="Menor"),CONCATENATE("R",'MAPA DE RIESGOS'!$H358,"C",'MAPA DE RIESGOS'!$AF358),"")</f>
        <v/>
      </c>
      <c r="AI121" s="370" t="str">
        <f>IF(AND('MAPA DE RIESGOS'!$AP359="Baja",'MAPA DE RIESGOS'!$AR359="Menor"),CONCATENATE("R",'MAPA DE RIESGOS'!$H359,"C",'MAPA DE RIESGOS'!$AF359),"")</f>
        <v/>
      </c>
      <c r="AJ121" s="370" t="str">
        <f>IF(AND('MAPA DE RIESGOS'!$AP360="Baja",'MAPA DE RIESGOS'!$AR360="Menor"),CONCATENATE("R",'MAPA DE RIESGOS'!$H360,"C",'MAPA DE RIESGOS'!$AF360),"")</f>
        <v/>
      </c>
      <c r="AK121" s="370" t="str">
        <f>IF(AND('MAPA DE RIESGOS'!$AP361="Baja",'MAPA DE RIESGOS'!$AR361="Menor"),CONCATENATE("R",'MAPA DE RIESGOS'!$H361,"C",'MAPA DE RIESGOS'!$AF361),"")</f>
        <v/>
      </c>
      <c r="AL121" s="370" t="str">
        <f>IF(AND('MAPA DE RIESGOS'!$AP362="Baja",'MAPA DE RIESGOS'!$AR362="Menor"),CONCATENATE("R",'MAPA DE RIESGOS'!$H362,"C",'MAPA DE RIESGOS'!$AF362),"")</f>
        <v/>
      </c>
      <c r="AM121" s="370" t="str">
        <f>IF(AND('MAPA DE RIESGOS'!$AP363="Baja",'MAPA DE RIESGOS'!$AR363="Menor"),CONCATENATE("R",'MAPA DE RIESGOS'!$H363,"C",'MAPA DE RIESGOS'!$AF363),"")</f>
        <v/>
      </c>
      <c r="AN121" s="370" t="str">
        <f>IF(AND('MAPA DE RIESGOS'!$AP364="Baja",'MAPA DE RIESGOS'!$AR364="Menor"),CONCATENATE("R",'MAPA DE RIESGOS'!$H364,"C",'MAPA DE RIESGOS'!$AF364),"")</f>
        <v/>
      </c>
      <c r="AO121" s="370" t="str">
        <f>IF(AND('MAPA DE RIESGOS'!$AP365="Baja",'MAPA DE RIESGOS'!$AR365="Menor"),CONCATENATE("R",'MAPA DE RIESGOS'!$H365,"C",'MAPA DE RIESGOS'!$AF365),"")</f>
        <v/>
      </c>
      <c r="AP121" s="370" t="str">
        <f>IF(AND('MAPA DE RIESGOS'!$AP366="Baja",'MAPA DE RIESGOS'!$AR366="Menor"),CONCATENATE("R",'MAPA DE RIESGOS'!$H366,"C",'MAPA DE RIESGOS'!$AF366),"")</f>
        <v/>
      </c>
      <c r="AQ121" s="370" t="str">
        <f>IF(AND('MAPA DE RIESGOS'!$AP367="Baja",'MAPA DE RIESGOS'!$AR367="Menor"),CONCATENATE("R",'MAPA DE RIESGOS'!$H367,"C",'MAPA DE RIESGOS'!$AF367),"")</f>
        <v/>
      </c>
      <c r="AR121" s="370" t="str">
        <f>IF(AND('MAPA DE RIESGOS'!$AP368="Baja",'MAPA DE RIESGOS'!$AR368="Menor"),CONCATENATE("R",'MAPA DE RIESGOS'!$H368,"C",'MAPA DE RIESGOS'!$AF368),"")</f>
        <v/>
      </c>
      <c r="AS121" s="370" t="str">
        <f>IF(AND('MAPA DE RIESGOS'!$AP369="Baja",'MAPA DE RIESGOS'!$AR369="Menor"),CONCATENATE("R",'MAPA DE RIESGOS'!$H369,"C",'MAPA DE RIESGOS'!$AF369),"")</f>
        <v/>
      </c>
      <c r="AT121" s="369" t="str">
        <f>IF(AND('MAPA DE RIESGOS'!$AP352="Baja",'MAPA DE RIESGOS'!$AR352="Moderado"),CONCATENATE("R",'MAPA DE RIESGOS'!$H352,"C",'MAPA DE RIESGOS'!$AF352),"")</f>
        <v/>
      </c>
      <c r="AU121" s="370" t="str">
        <f>IF(AND('MAPA DE RIESGOS'!$AP353="Baja",'MAPA DE RIESGOS'!$AR353="Moderado"),CONCATENATE("R",'MAPA DE RIESGOS'!$H353,"C",'MAPA DE RIESGOS'!$AF353),"")</f>
        <v/>
      </c>
      <c r="AV121" s="370" t="str">
        <f>IF(AND('MAPA DE RIESGOS'!$AP354="Baja",'MAPA DE RIESGOS'!$AR354="Moderado"),CONCATENATE("R",'MAPA DE RIESGOS'!$H354,"C",'MAPA DE RIESGOS'!$AF354),"")</f>
        <v/>
      </c>
      <c r="AW121" s="370" t="str">
        <f>IF(AND('MAPA DE RIESGOS'!$AP355="Baja",'MAPA DE RIESGOS'!$AR355="Moderado"),CONCATENATE("R",'MAPA DE RIESGOS'!$H355,"C",'MAPA DE RIESGOS'!$AF355),"")</f>
        <v/>
      </c>
      <c r="AX121" s="370" t="str">
        <f>IF(AND('MAPA DE RIESGOS'!$AP356="Baja",'MAPA DE RIESGOS'!$AR356="Moderado"),CONCATENATE("R",'MAPA DE RIESGOS'!$H356,"C",'MAPA DE RIESGOS'!$AF356),"")</f>
        <v/>
      </c>
      <c r="AY121" s="370" t="str">
        <f>IF(AND('MAPA DE RIESGOS'!$AP357="Baja",'MAPA DE RIESGOS'!$AR357="Moderado"),CONCATENATE("R",'MAPA DE RIESGOS'!$H357,"C",'MAPA DE RIESGOS'!$AF357),"")</f>
        <v/>
      </c>
      <c r="AZ121" s="370" t="str">
        <f>IF(AND('MAPA DE RIESGOS'!$AP358="Baja",'MAPA DE RIESGOS'!$AR358="Moderado"),CONCATENATE("R",'MAPA DE RIESGOS'!$H358,"C",'MAPA DE RIESGOS'!$AF358),"")</f>
        <v/>
      </c>
      <c r="BA121" s="370" t="str">
        <f>IF(AND('MAPA DE RIESGOS'!$AP359="Baja",'MAPA DE RIESGOS'!$AR359="Moderado"),CONCATENATE("R",'MAPA DE RIESGOS'!$H359,"C",'MAPA DE RIESGOS'!$AF359),"")</f>
        <v/>
      </c>
      <c r="BB121" s="370" t="str">
        <f>IF(AND('MAPA DE RIESGOS'!$AP360="Baja",'MAPA DE RIESGOS'!$AR360="Moderado"),CONCATENATE("R",'MAPA DE RIESGOS'!$H360,"C",'MAPA DE RIESGOS'!$AF360),"")</f>
        <v/>
      </c>
      <c r="BC121" s="370" t="str">
        <f>IF(AND('MAPA DE RIESGOS'!$AP361="Baja",'MAPA DE RIESGOS'!$AR361="Moderado"),CONCATENATE("R",'MAPA DE RIESGOS'!$H361,"C",'MAPA DE RIESGOS'!$AF361),"")</f>
        <v/>
      </c>
      <c r="BD121" s="370" t="str">
        <f>IF(AND('MAPA DE RIESGOS'!$AP362="Baja",'MAPA DE RIESGOS'!$AR362="Moderado"),CONCATENATE("R",'MAPA DE RIESGOS'!$H362,"C",'MAPA DE RIESGOS'!$AF362),"")</f>
        <v/>
      </c>
      <c r="BE121" s="370" t="str">
        <f>IF(AND('MAPA DE RIESGOS'!$AP363="Baja",'MAPA DE RIESGOS'!$AR363="Moderado"),CONCATENATE("R",'MAPA DE RIESGOS'!$H363,"C",'MAPA DE RIESGOS'!$AF363),"")</f>
        <v/>
      </c>
      <c r="BF121" s="370" t="str">
        <f>IF(AND('MAPA DE RIESGOS'!$AP364="Baja",'MAPA DE RIESGOS'!$AR364="Moderado"),CONCATENATE("R",'MAPA DE RIESGOS'!$H364,"C",'MAPA DE RIESGOS'!$AF364),"")</f>
        <v/>
      </c>
      <c r="BG121" s="370" t="str">
        <f>IF(AND('MAPA DE RIESGOS'!$AP365="Baja",'MAPA DE RIESGOS'!$AR365="Moderado"),CONCATENATE("R",'MAPA DE RIESGOS'!$H365,"C",'MAPA DE RIESGOS'!$AF365),"")</f>
        <v/>
      </c>
      <c r="BH121" s="370" t="str">
        <f>IF(AND('MAPA DE RIESGOS'!$AP366="Baja",'MAPA DE RIESGOS'!$AR366="Moderado"),CONCATENATE("R",'MAPA DE RIESGOS'!$H366,"C",'MAPA DE RIESGOS'!$AF366),"")</f>
        <v/>
      </c>
      <c r="BI121" s="370" t="str">
        <f>IF(AND('MAPA DE RIESGOS'!$AP367="Baja",'MAPA DE RIESGOS'!$AR367="Moderado"),CONCATENATE("R",'MAPA DE RIESGOS'!$H367,"C",'MAPA DE RIESGOS'!$AF367),"")</f>
        <v/>
      </c>
      <c r="BJ121" s="370" t="str">
        <f>IF(AND('MAPA DE RIESGOS'!$AP368="Baja",'MAPA DE RIESGOS'!$AR368="Moderado"),CONCATENATE("R",'MAPA DE RIESGOS'!$H368,"C",'MAPA DE RIESGOS'!$AF368),"")</f>
        <v/>
      </c>
      <c r="BK121" s="371" t="str">
        <f>IF(AND('MAPA DE RIESGOS'!$AP369="Baja",'MAPA DE RIESGOS'!$AR369="Moderado"),CONCATENATE("R",'MAPA DE RIESGOS'!$H369,"C",'MAPA DE RIESGOS'!$AF369),"")</f>
        <v/>
      </c>
      <c r="BL121" s="357" t="str">
        <f>IF(AND('MAPA DE RIESGOS'!$AP352="Baja",'MAPA DE RIESGOS'!$AR352="Mayor"),CONCATENATE("R",'MAPA DE RIESGOS'!$H352,"C",'MAPA DE RIESGOS'!$AF352),"")</f>
        <v/>
      </c>
      <c r="BM121" s="357" t="str">
        <f>IF(AND('MAPA DE RIESGOS'!$AP353="Baja",'MAPA DE RIESGOS'!$AR353="Mayor"),CONCATENATE("R",'MAPA DE RIESGOS'!$H353,"C",'MAPA DE RIESGOS'!$AF353),"")</f>
        <v/>
      </c>
      <c r="BN121" s="357" t="str">
        <f>IF(AND('MAPA DE RIESGOS'!$AP354="Baja",'MAPA DE RIESGOS'!$AR354="Mayor"),CONCATENATE("R",'MAPA DE RIESGOS'!$H354,"C",'MAPA DE RIESGOS'!$AF354),"")</f>
        <v/>
      </c>
      <c r="BO121" s="357" t="str">
        <f>IF(AND('MAPA DE RIESGOS'!$AP355="Baja",'MAPA DE RIESGOS'!$AR355="Mayor"),CONCATENATE("R",'MAPA DE RIESGOS'!$H355,"C",'MAPA DE RIESGOS'!$AF355),"")</f>
        <v/>
      </c>
      <c r="BP121" s="357" t="str">
        <f>IF(AND('MAPA DE RIESGOS'!$AP356="Baja",'MAPA DE RIESGOS'!$AR356="Mayor"),CONCATENATE("R",'MAPA DE RIESGOS'!$H356,"C",'MAPA DE RIESGOS'!$AF356),"")</f>
        <v/>
      </c>
      <c r="BQ121" s="357" t="str">
        <f>IF(AND('MAPA DE RIESGOS'!$AP357="Baja",'MAPA DE RIESGOS'!$AR357="Mayor"),CONCATENATE("R",'MAPA DE RIESGOS'!$H357,"C",'MAPA DE RIESGOS'!$AF357),"")</f>
        <v/>
      </c>
      <c r="BR121" s="357" t="str">
        <f>IF(AND('MAPA DE RIESGOS'!$AP358="Baja",'MAPA DE RIESGOS'!$AR358="Mayor"),CONCATENATE("R",'MAPA DE RIESGOS'!$H358,"C",'MAPA DE RIESGOS'!$AF358),"")</f>
        <v/>
      </c>
      <c r="BS121" s="357" t="str">
        <f>IF(AND('MAPA DE RIESGOS'!$AP359="Baja",'MAPA DE RIESGOS'!$AR359="Mayor"),CONCATENATE("R",'MAPA DE RIESGOS'!$H359,"C",'MAPA DE RIESGOS'!$AF359),"")</f>
        <v/>
      </c>
      <c r="BT121" s="357" t="str">
        <f>IF(AND('MAPA DE RIESGOS'!$AP360="Baja",'MAPA DE RIESGOS'!$AR360="Mayor"),CONCATENATE("R",'MAPA DE RIESGOS'!$H360,"C",'MAPA DE RIESGOS'!$AF360),"")</f>
        <v/>
      </c>
      <c r="BU121" s="357" t="str">
        <f>IF(AND('MAPA DE RIESGOS'!$AP361="Baja",'MAPA DE RIESGOS'!$AR361="Mayor"),CONCATENATE("R",'MAPA DE RIESGOS'!$H361,"C",'MAPA DE RIESGOS'!$AF361),"")</f>
        <v/>
      </c>
      <c r="BV121" s="357" t="str">
        <f>IF(AND('MAPA DE RIESGOS'!$AP362="Baja",'MAPA DE RIESGOS'!$AR362="Mayor"),CONCATENATE("R",'MAPA DE RIESGOS'!$H362,"C",'MAPA DE RIESGOS'!$AF362),"")</f>
        <v/>
      </c>
      <c r="BW121" s="357" t="str">
        <f>IF(AND('MAPA DE RIESGOS'!$AP363="Baja",'MAPA DE RIESGOS'!$AR363="Mayor"),CONCATENATE("R",'MAPA DE RIESGOS'!$H363,"C",'MAPA DE RIESGOS'!$AF363),"")</f>
        <v/>
      </c>
      <c r="BX121" s="357" t="str">
        <f>IF(AND('MAPA DE RIESGOS'!$AP364="Baja",'MAPA DE RIESGOS'!$AR364="Mayor"),CONCATENATE("R",'MAPA DE RIESGOS'!$H364,"C",'MAPA DE RIESGOS'!$AF364),"")</f>
        <v/>
      </c>
      <c r="BY121" s="357" t="str">
        <f>IF(AND('MAPA DE RIESGOS'!$AP365="Baja",'MAPA DE RIESGOS'!$AR365="Mayor"),CONCATENATE("R",'MAPA DE RIESGOS'!$H365,"C",'MAPA DE RIESGOS'!$AF365),"")</f>
        <v/>
      </c>
      <c r="BZ121" s="357" t="str">
        <f>IF(AND('MAPA DE RIESGOS'!$AP366="Baja",'MAPA DE RIESGOS'!$AR366="Mayor"),CONCATENATE("R",'MAPA DE RIESGOS'!$H366,"C",'MAPA DE RIESGOS'!$AF366),"")</f>
        <v/>
      </c>
      <c r="CA121" s="357" t="str">
        <f>IF(AND('MAPA DE RIESGOS'!$AP367="Baja",'MAPA DE RIESGOS'!$AR367="Mayor"),CONCATENATE("R",'MAPA DE RIESGOS'!$H367,"C",'MAPA DE RIESGOS'!$AF367),"")</f>
        <v/>
      </c>
      <c r="CB121" s="357" t="str">
        <f>IF(AND('MAPA DE RIESGOS'!$AP368="Baja",'MAPA DE RIESGOS'!$AR368="Mayor"),CONCATENATE("R",'MAPA DE RIESGOS'!$H368,"C",'MAPA DE RIESGOS'!$AF368),"")</f>
        <v/>
      </c>
      <c r="CC121" s="358" t="str">
        <f>IF(AND('MAPA DE RIESGOS'!$AP369="Baja",'MAPA DE RIESGOS'!$AR369="Mayor"),CONCATENATE("R",'MAPA DE RIESGOS'!$H369,"C",'MAPA DE RIESGOS'!$AF369),"")</f>
        <v/>
      </c>
      <c r="CD121" s="359" t="str">
        <f>IF(AND('MAPA DE RIESGOS'!$AP352="Baja",'MAPA DE RIESGOS'!$AR352="Catastrófico"),CONCATENATE("R",'MAPA DE RIESGOS'!$H352,"C",'MAPA DE RIESGOS'!$AF352),"")</f>
        <v/>
      </c>
      <c r="CE121" s="359" t="str">
        <f>IF(AND('MAPA DE RIESGOS'!$AP353="Baja",'MAPA DE RIESGOS'!$AR353="Catastrófico"),CONCATENATE("R",'MAPA DE RIESGOS'!$H353,"C",'MAPA DE RIESGOS'!$AF353),"")</f>
        <v/>
      </c>
      <c r="CF121" s="359" t="str">
        <f>IF(AND('MAPA DE RIESGOS'!$AP354="Baja",'MAPA DE RIESGOS'!$AR354="Catastrófico"),CONCATENATE("R",'MAPA DE RIESGOS'!$H354,"C",'MAPA DE RIESGOS'!$AF354),"")</f>
        <v/>
      </c>
      <c r="CG121" s="359" t="str">
        <f>IF(AND('MAPA DE RIESGOS'!$AP355="Baja",'MAPA DE RIESGOS'!$AR355="Catastrófico"),CONCATENATE("R",'MAPA DE RIESGOS'!$H355,"C",'MAPA DE RIESGOS'!$AF355),"")</f>
        <v/>
      </c>
      <c r="CH121" s="359" t="str">
        <f>IF(AND('MAPA DE RIESGOS'!$AP356="Baja",'MAPA DE RIESGOS'!$AR356="Catastrófico"),CONCATENATE("R",'MAPA DE RIESGOS'!$H356,"C",'MAPA DE RIESGOS'!$AF356),"")</f>
        <v/>
      </c>
      <c r="CI121" s="359" t="str">
        <f>IF(AND('MAPA DE RIESGOS'!$AP357="Baja",'MAPA DE RIESGOS'!$AR357="Catastrófico"),CONCATENATE("R",'MAPA DE RIESGOS'!$H357,"C",'MAPA DE RIESGOS'!$AF357),"")</f>
        <v/>
      </c>
      <c r="CJ121" s="359" t="str">
        <f>IF(AND('MAPA DE RIESGOS'!$AP358="Baja",'MAPA DE RIESGOS'!$AR358="Catastrófico"),CONCATENATE("R",'MAPA DE RIESGOS'!$H358,"C",'MAPA DE RIESGOS'!$AF358),"")</f>
        <v/>
      </c>
      <c r="CK121" s="359" t="str">
        <f>IF(AND('MAPA DE RIESGOS'!$AP359="Baja",'MAPA DE RIESGOS'!$AR359="Catastrófico"),CONCATENATE("R",'MAPA DE RIESGOS'!$H359,"C",'MAPA DE RIESGOS'!$AF359),"")</f>
        <v/>
      </c>
      <c r="CL121" s="359" t="str">
        <f>IF(AND('MAPA DE RIESGOS'!$AP360="Baja",'MAPA DE RIESGOS'!$AR360="Catastrófico"),CONCATENATE("R",'MAPA DE RIESGOS'!$H360,"C",'MAPA DE RIESGOS'!$AF360),"")</f>
        <v/>
      </c>
      <c r="CM121" s="359" t="str">
        <f>IF(AND('MAPA DE RIESGOS'!$AP361="Baja",'MAPA DE RIESGOS'!$AR361="Catastrófico"),CONCATENATE("R",'MAPA DE RIESGOS'!$H361,"C",'MAPA DE RIESGOS'!$AF361),"")</f>
        <v/>
      </c>
      <c r="CN121" s="359" t="str">
        <f>IF(AND('MAPA DE RIESGOS'!$AP362="Baja",'MAPA DE RIESGOS'!$AR362="Catastrófico"),CONCATENATE("R",'MAPA DE RIESGOS'!$H362,"C",'MAPA DE RIESGOS'!$AF362),"")</f>
        <v/>
      </c>
      <c r="CO121" s="359" t="str">
        <f>IF(AND('MAPA DE RIESGOS'!$AP363="Baja",'MAPA DE RIESGOS'!$AR363="Catastrófico"),CONCATENATE("R",'MAPA DE RIESGOS'!$H363,"C",'MAPA DE RIESGOS'!$AF363),"")</f>
        <v/>
      </c>
      <c r="CP121" s="359" t="str">
        <f>IF(AND('MAPA DE RIESGOS'!$AP364="Baja",'MAPA DE RIESGOS'!$AR364="Catastrófico"),CONCATENATE("R",'MAPA DE RIESGOS'!$H364,"C",'MAPA DE RIESGOS'!$AF364),"")</f>
        <v/>
      </c>
      <c r="CQ121" s="359" t="str">
        <f>IF(AND('MAPA DE RIESGOS'!$AP365="Baja",'MAPA DE RIESGOS'!$AR365="Catastrófico"),CONCATENATE("R",'MAPA DE RIESGOS'!$H365,"C",'MAPA DE RIESGOS'!$AF365),"")</f>
        <v/>
      </c>
      <c r="CR121" s="359" t="str">
        <f>IF(AND('MAPA DE RIESGOS'!$AP366="Baja",'MAPA DE RIESGOS'!$AR366="Catastrófico"),CONCATENATE("R",'MAPA DE RIESGOS'!$H366,"C",'MAPA DE RIESGOS'!$AF366),"")</f>
        <v/>
      </c>
      <c r="CS121" s="359" t="str">
        <f>IF(AND('MAPA DE RIESGOS'!$AP367="Baja",'MAPA DE RIESGOS'!$AR367="Catastrófico"),CONCATENATE("R",'MAPA DE RIESGOS'!$H367,"C",'MAPA DE RIESGOS'!$AF367),"")</f>
        <v/>
      </c>
      <c r="CT121" s="359" t="str">
        <f>IF(AND('MAPA DE RIESGOS'!$AP368="Baja",'MAPA DE RIESGOS'!$AR368="Catastrófico"),CONCATENATE("R",'MAPA DE RIESGOS'!$H368,"C",'MAPA DE RIESGOS'!$AF368),"")</f>
        <v/>
      </c>
      <c r="CU121" s="360" t="str">
        <f>IF(AND('MAPA DE RIESGOS'!$AP369="Baja",'MAPA DE RIESGOS'!$AR369="Catastrófico"),CONCATENATE("R",'MAPA DE RIESGOS'!$H369,"C",'MAPA DE RIESGOS'!$AF369),"")</f>
        <v/>
      </c>
      <c r="CV121" s="67"/>
      <c r="CW121" s="737"/>
      <c r="CX121" s="737"/>
      <c r="CY121" s="737"/>
      <c r="CZ121" s="737"/>
      <c r="DA121" s="737"/>
      <c r="DB121" s="737"/>
    </row>
    <row r="122" spans="2:106" ht="32.5" customHeight="1">
      <c r="B122" s="770"/>
      <c r="C122" s="770"/>
      <c r="D122" s="771"/>
      <c r="E122" s="741"/>
      <c r="F122" s="742"/>
      <c r="G122" s="742"/>
      <c r="H122" s="742"/>
      <c r="I122" s="743"/>
      <c r="J122" s="378" t="str">
        <f>IF(AND('MAPA DE RIESGOS'!$AP370="Baja",'MAPA DE RIESGOS'!$AR370="Leve"),CONCATENATE("R",'MAPA DE RIESGOS'!$H370,"C",'MAPA DE RIESGOS'!$AF370),"")</f>
        <v/>
      </c>
      <c r="K122" s="379" t="str">
        <f>IF(AND('MAPA DE RIESGOS'!$AP371="Baja",'MAPA DE RIESGOS'!$AR371="Leve"),CONCATENATE("R",'MAPA DE RIESGOS'!$H371,"C",'MAPA DE RIESGOS'!$AF371),"")</f>
        <v/>
      </c>
      <c r="L122" s="379" t="str">
        <f>IF(AND('MAPA DE RIESGOS'!$AP372="Baja",'MAPA DE RIESGOS'!$AR372="Leve"),CONCATENATE("R",'MAPA DE RIESGOS'!$H372,"C",'MAPA DE RIESGOS'!$AF372),"")</f>
        <v/>
      </c>
      <c r="M122" s="379" t="str">
        <f>IF(AND('MAPA DE RIESGOS'!$AP373="Baja",'MAPA DE RIESGOS'!$AR373="Leve"),CONCATENATE("R",'MAPA DE RIESGOS'!$H373,"C",'MAPA DE RIESGOS'!$AF373),"")</f>
        <v/>
      </c>
      <c r="N122" s="379" t="str">
        <f>IF(AND('MAPA DE RIESGOS'!$AP374="Baja",'MAPA DE RIESGOS'!$AR374="Leve"),CONCATENATE("R",'MAPA DE RIESGOS'!$H374,"C",'MAPA DE RIESGOS'!$AF374),"")</f>
        <v/>
      </c>
      <c r="O122" s="379" t="str">
        <f>IF(AND('MAPA DE RIESGOS'!$AP375="Baja",'MAPA DE RIESGOS'!$AR375="Leve"),CONCATENATE("R",'MAPA DE RIESGOS'!$H375,"C",'MAPA DE RIESGOS'!$AF375),"")</f>
        <v/>
      </c>
      <c r="P122" s="379" t="str">
        <f>IF(AND('MAPA DE RIESGOS'!$AP376="Baja",'MAPA DE RIESGOS'!$AR376="Leve"),CONCATENATE("R",'MAPA DE RIESGOS'!$H376,"C",'MAPA DE RIESGOS'!$AF376),"")</f>
        <v/>
      </c>
      <c r="Q122" s="379" t="str">
        <f>IF(AND('MAPA DE RIESGOS'!$AP377="Baja",'MAPA DE RIESGOS'!$AR377="Leve"),CONCATENATE("R",'MAPA DE RIESGOS'!$H377,"C",'MAPA DE RIESGOS'!$AF377),"")</f>
        <v/>
      </c>
      <c r="R122" s="379" t="str">
        <f>IF(AND('MAPA DE RIESGOS'!$AP378="Baja",'MAPA DE RIESGOS'!$AR378="Leve"),CONCATENATE("R",'MAPA DE RIESGOS'!$H378,"C",'MAPA DE RIESGOS'!$AF378),"")</f>
        <v/>
      </c>
      <c r="S122" s="379" t="str">
        <f>IF(AND('MAPA DE RIESGOS'!$AP379="Baja",'MAPA DE RIESGOS'!$AR379="Leve"),CONCATENATE("R",'MAPA DE RIESGOS'!$H379,"C",'MAPA DE RIESGOS'!$AF379),"")</f>
        <v/>
      </c>
      <c r="T122" s="379" t="str">
        <f>IF(AND('MAPA DE RIESGOS'!$AP380="Baja",'MAPA DE RIESGOS'!$AR380="Leve"),CONCATENATE("R",'MAPA DE RIESGOS'!$H380,"C",'MAPA DE RIESGOS'!$AF380),"")</f>
        <v/>
      </c>
      <c r="U122" s="379" t="str">
        <f>IF(AND('MAPA DE RIESGOS'!$AP381="Baja",'MAPA DE RIESGOS'!$AR381="Leve"),CONCATENATE("R",'MAPA DE RIESGOS'!$H381,"C",'MAPA DE RIESGOS'!$AF381),"")</f>
        <v/>
      </c>
      <c r="V122" s="379" t="str">
        <f>IF(AND('MAPA DE RIESGOS'!$AP382="Baja",'MAPA DE RIESGOS'!$AR382="Leve"),CONCATENATE("R",'MAPA DE RIESGOS'!$H382,"C",'MAPA DE RIESGOS'!$AF382),"")</f>
        <v/>
      </c>
      <c r="W122" s="379" t="str">
        <f>IF(AND('MAPA DE RIESGOS'!$AP383="Baja",'MAPA DE RIESGOS'!$AR383="Leve"),CONCATENATE("R",'MAPA DE RIESGOS'!$H383,"C",'MAPA DE RIESGOS'!$AF383),"")</f>
        <v/>
      </c>
      <c r="X122" s="379" t="str">
        <f>IF(AND('MAPA DE RIESGOS'!$AP384="Baja",'MAPA DE RIESGOS'!$AR384="Leve"),CONCATENATE("R",'MAPA DE RIESGOS'!$H384,"C",'MAPA DE RIESGOS'!$AF384),"")</f>
        <v/>
      </c>
      <c r="Y122" s="379" t="str">
        <f>IF(AND('MAPA DE RIESGOS'!$AP385="Baja",'MAPA DE RIESGOS'!$AR385="Leve"),CONCATENATE("R",'MAPA DE RIESGOS'!$H385,"C",'MAPA DE RIESGOS'!$AF385),"")</f>
        <v/>
      </c>
      <c r="Z122" s="379" t="str">
        <f>IF(AND('MAPA DE RIESGOS'!$AP386="Baja",'MAPA DE RIESGOS'!$AR386="Leve"),CONCATENATE("R",'MAPA DE RIESGOS'!$H386,"C",'MAPA DE RIESGOS'!$AF386),"")</f>
        <v/>
      </c>
      <c r="AA122" s="380" t="str">
        <f>IF(AND('MAPA DE RIESGOS'!$AP387="Baja",'MAPA DE RIESGOS'!$AR387="Leve"),CONCATENATE("R",'MAPA DE RIESGOS'!$H387,"C",'MAPA DE RIESGOS'!$AF387),"")</f>
        <v/>
      </c>
      <c r="AB122" s="369" t="str">
        <f>IF(AND('MAPA DE RIESGOS'!$AP370="Baja",'MAPA DE RIESGOS'!$AR370="Menor"),CONCATENATE("R",'MAPA DE RIESGOS'!$H370,"C",'MAPA DE RIESGOS'!$AF370),"")</f>
        <v/>
      </c>
      <c r="AC122" s="370" t="str">
        <f>IF(AND('MAPA DE RIESGOS'!$AP371="Baja",'MAPA DE RIESGOS'!$AR371="Menor"),CONCATENATE("R",'MAPA DE RIESGOS'!$H371,"C",'MAPA DE RIESGOS'!$AF371),"")</f>
        <v/>
      </c>
      <c r="AD122" s="370" t="str">
        <f>IF(AND('MAPA DE RIESGOS'!$AP372="Baja",'MAPA DE RIESGOS'!$AR372="Menor"),CONCATENATE("R",'MAPA DE RIESGOS'!$H372,"C",'MAPA DE RIESGOS'!$AF372),"")</f>
        <v/>
      </c>
      <c r="AE122" s="370" t="str">
        <f>IF(AND('MAPA DE RIESGOS'!$AP373="Baja",'MAPA DE RIESGOS'!$AR373="Menor"),CONCATENATE("R",'MAPA DE RIESGOS'!$H373,"C",'MAPA DE RIESGOS'!$AF373),"")</f>
        <v/>
      </c>
      <c r="AF122" s="370" t="str">
        <f>IF(AND('MAPA DE RIESGOS'!$AP374="Baja",'MAPA DE RIESGOS'!$AR374="Menor"),CONCATENATE("R",'MAPA DE RIESGOS'!$H374,"C",'MAPA DE RIESGOS'!$AF374),"")</f>
        <v/>
      </c>
      <c r="AG122" s="370" t="str">
        <f>IF(AND('MAPA DE RIESGOS'!$AP375="Baja",'MAPA DE RIESGOS'!$AR375="Menor"),CONCATENATE("R",'MAPA DE RIESGOS'!$H375,"C",'MAPA DE RIESGOS'!$AF375),"")</f>
        <v/>
      </c>
      <c r="AH122" s="370" t="str">
        <f>IF(AND('MAPA DE RIESGOS'!$AP376="Baja",'MAPA DE RIESGOS'!$AR376="Menor"),CONCATENATE("R",'MAPA DE RIESGOS'!$H376,"C",'MAPA DE RIESGOS'!$AF376),"")</f>
        <v/>
      </c>
      <c r="AI122" s="370" t="str">
        <f>IF(AND('MAPA DE RIESGOS'!$AP377="Baja",'MAPA DE RIESGOS'!$AR377="Menor"),CONCATENATE("R",'MAPA DE RIESGOS'!$H377,"C",'MAPA DE RIESGOS'!$AF377),"")</f>
        <v/>
      </c>
      <c r="AJ122" s="370" t="str">
        <f>IF(AND('MAPA DE RIESGOS'!$AP378="Baja",'MAPA DE RIESGOS'!$AR378="Menor"),CONCATENATE("R",'MAPA DE RIESGOS'!$H378,"C",'MAPA DE RIESGOS'!$AF378),"")</f>
        <v/>
      </c>
      <c r="AK122" s="370" t="str">
        <f>IF(AND('MAPA DE RIESGOS'!$AP379="Baja",'MAPA DE RIESGOS'!$AR379="Menor"),CONCATENATE("R",'MAPA DE RIESGOS'!$H379,"C",'MAPA DE RIESGOS'!$AF379),"")</f>
        <v/>
      </c>
      <c r="AL122" s="370" t="str">
        <f>IF(AND('MAPA DE RIESGOS'!$AP380="Baja",'MAPA DE RIESGOS'!$AR380="Menor"),CONCATENATE("R",'MAPA DE RIESGOS'!$H380,"C",'MAPA DE RIESGOS'!$AF380),"")</f>
        <v/>
      </c>
      <c r="AM122" s="370" t="str">
        <f>IF(AND('MAPA DE RIESGOS'!$AP381="Baja",'MAPA DE RIESGOS'!$AR381="Menor"),CONCATENATE("R",'MAPA DE RIESGOS'!$H381,"C",'MAPA DE RIESGOS'!$AF381),"")</f>
        <v/>
      </c>
      <c r="AN122" s="370" t="str">
        <f>IF(AND('MAPA DE RIESGOS'!$AP382="Baja",'MAPA DE RIESGOS'!$AR382="Menor"),CONCATENATE("R",'MAPA DE RIESGOS'!$H382,"C",'MAPA DE RIESGOS'!$AF382),"")</f>
        <v/>
      </c>
      <c r="AO122" s="370" t="str">
        <f>IF(AND('MAPA DE RIESGOS'!$AP383="Baja",'MAPA DE RIESGOS'!$AR383="Menor"),CONCATENATE("R",'MAPA DE RIESGOS'!$H383,"C",'MAPA DE RIESGOS'!$AF383),"")</f>
        <v/>
      </c>
      <c r="AP122" s="370" t="str">
        <f>IF(AND('MAPA DE RIESGOS'!$AP384="Baja",'MAPA DE RIESGOS'!$AR384="Menor"),CONCATENATE("R",'MAPA DE RIESGOS'!$H384,"C",'MAPA DE RIESGOS'!$AF384),"")</f>
        <v/>
      </c>
      <c r="AQ122" s="370" t="str">
        <f>IF(AND('MAPA DE RIESGOS'!$AP385="Baja",'MAPA DE RIESGOS'!$AR385="Menor"),CONCATENATE("R",'MAPA DE RIESGOS'!$H385,"C",'MAPA DE RIESGOS'!$AF385),"")</f>
        <v/>
      </c>
      <c r="AR122" s="370" t="str">
        <f>IF(AND('MAPA DE RIESGOS'!$AP386="Baja",'MAPA DE RIESGOS'!$AR386="Menor"),CONCATENATE("R",'MAPA DE RIESGOS'!$H386,"C",'MAPA DE RIESGOS'!$AF386),"")</f>
        <v/>
      </c>
      <c r="AS122" s="370" t="str">
        <f>IF(AND('MAPA DE RIESGOS'!$AP387="Baja",'MAPA DE RIESGOS'!$AR387="Menor"),CONCATENATE("R",'MAPA DE RIESGOS'!$H387,"C",'MAPA DE RIESGOS'!$AF387),"")</f>
        <v/>
      </c>
      <c r="AT122" s="369" t="str">
        <f>IF(AND('MAPA DE RIESGOS'!$AP370="Baja",'MAPA DE RIESGOS'!$AR370="Moderado"),CONCATENATE("R",'MAPA DE RIESGOS'!$H370,"C",'MAPA DE RIESGOS'!$AF370),"")</f>
        <v>R60C1</v>
      </c>
      <c r="AU122" s="370" t="str">
        <f>IF(AND('MAPA DE RIESGOS'!$AP371="Baja",'MAPA DE RIESGOS'!$AR371="Moderado"),CONCATENATE("R",'MAPA DE RIESGOS'!$H371,"C",'MAPA DE RIESGOS'!$AF371),"")</f>
        <v>R60C2</v>
      </c>
      <c r="AV122" s="370" t="str">
        <f>IF(AND('MAPA DE RIESGOS'!$AP372="Baja",'MAPA DE RIESGOS'!$AR372="Moderado"),CONCATENATE("R",'MAPA DE RIESGOS'!$H372,"C",'MAPA DE RIESGOS'!$AF372),"")</f>
        <v/>
      </c>
      <c r="AW122" s="370" t="str">
        <f>IF(AND('MAPA DE RIESGOS'!$AP373="Baja",'MAPA DE RIESGOS'!$AR373="Moderado"),CONCATENATE("R",'MAPA DE RIESGOS'!$H373,"C",'MAPA DE RIESGOS'!$AF373),"")</f>
        <v/>
      </c>
      <c r="AX122" s="370" t="str">
        <f>IF(AND('MAPA DE RIESGOS'!$AP374="Baja",'MAPA DE RIESGOS'!$AR374="Moderado"),CONCATENATE("R",'MAPA DE RIESGOS'!$H374,"C",'MAPA DE RIESGOS'!$AF374),"")</f>
        <v/>
      </c>
      <c r="AY122" s="370" t="str">
        <f>IF(AND('MAPA DE RIESGOS'!$AP375="Baja",'MAPA DE RIESGOS'!$AR375="Moderado"),CONCATENATE("R",'MAPA DE RIESGOS'!$H375,"C",'MAPA DE RIESGOS'!$AF375),"")</f>
        <v/>
      </c>
      <c r="AZ122" s="370" t="str">
        <f>IF(AND('MAPA DE RIESGOS'!$AP376="Baja",'MAPA DE RIESGOS'!$AR376="Moderado"),CONCATENATE("R",'MAPA DE RIESGOS'!$H376,"C",'MAPA DE RIESGOS'!$AF376),"")</f>
        <v>R61C1</v>
      </c>
      <c r="BA122" s="370" t="str">
        <f>IF(AND('MAPA DE RIESGOS'!$AP377="Baja",'MAPA DE RIESGOS'!$AR377="Moderado"),CONCATENATE("R",'MAPA DE RIESGOS'!$H377,"C",'MAPA DE RIESGOS'!$AF377),"")</f>
        <v>R61C2</v>
      </c>
      <c r="BB122" s="370" t="str">
        <f>IF(AND('MAPA DE RIESGOS'!$AP378="Baja",'MAPA DE RIESGOS'!$AR378="Moderado"),CONCATENATE("R",'MAPA DE RIESGOS'!$H378,"C",'MAPA DE RIESGOS'!$AF378),"")</f>
        <v/>
      </c>
      <c r="BC122" s="370" t="str">
        <f>IF(AND('MAPA DE RIESGOS'!$AP379="Baja",'MAPA DE RIESGOS'!$AR379="Moderado"),CONCATENATE("R",'MAPA DE RIESGOS'!$H379,"C",'MAPA DE RIESGOS'!$AF379),"")</f>
        <v/>
      </c>
      <c r="BD122" s="370" t="str">
        <f>IF(AND('MAPA DE RIESGOS'!$AP380="Baja",'MAPA DE RIESGOS'!$AR380="Moderado"),CONCATENATE("R",'MAPA DE RIESGOS'!$H380,"C",'MAPA DE RIESGOS'!$AF380),"")</f>
        <v/>
      </c>
      <c r="BE122" s="370" t="str">
        <f>IF(AND('MAPA DE RIESGOS'!$AP381="Baja",'MAPA DE RIESGOS'!$AR381="Moderado"),CONCATENATE("R",'MAPA DE RIESGOS'!$H381,"C",'MAPA DE RIESGOS'!$AF381),"")</f>
        <v/>
      </c>
      <c r="BF122" s="370" t="str">
        <f>IF(AND('MAPA DE RIESGOS'!$AP382="Baja",'MAPA DE RIESGOS'!$AR382="Moderado"),CONCATENATE("R",'MAPA DE RIESGOS'!$H382,"C",'MAPA DE RIESGOS'!$AF382),"")</f>
        <v>R62C1</v>
      </c>
      <c r="BG122" s="370" t="str">
        <f>IF(AND('MAPA DE RIESGOS'!$AP383="Baja",'MAPA DE RIESGOS'!$AR383="Moderado"),CONCATENATE("R",'MAPA DE RIESGOS'!$H383,"C",'MAPA DE RIESGOS'!$AF383),"")</f>
        <v/>
      </c>
      <c r="BH122" s="370" t="str">
        <f>IF(AND('MAPA DE RIESGOS'!$AP384="Baja",'MAPA DE RIESGOS'!$AR384="Moderado"),CONCATENATE("R",'MAPA DE RIESGOS'!$H384,"C",'MAPA DE RIESGOS'!$AF384),"")</f>
        <v/>
      </c>
      <c r="BI122" s="370" t="str">
        <f>IF(AND('MAPA DE RIESGOS'!$AP385="Baja",'MAPA DE RIESGOS'!$AR385="Moderado"),CONCATENATE("R",'MAPA DE RIESGOS'!$H385,"C",'MAPA DE RIESGOS'!$AF385),"")</f>
        <v/>
      </c>
      <c r="BJ122" s="370" t="str">
        <f>IF(AND('MAPA DE RIESGOS'!$AP386="Baja",'MAPA DE RIESGOS'!$AR386="Moderado"),CONCATENATE("R",'MAPA DE RIESGOS'!$H386,"C",'MAPA DE RIESGOS'!$AF386),"")</f>
        <v/>
      </c>
      <c r="BK122" s="371" t="str">
        <f>IF(AND('MAPA DE RIESGOS'!$AP387="Baja",'MAPA DE RIESGOS'!$AR387="Moderado"),CONCATENATE("R",'MAPA DE RIESGOS'!$H387,"C",'MAPA DE RIESGOS'!$AF387),"")</f>
        <v/>
      </c>
      <c r="BL122" s="357" t="str">
        <f>IF(AND('MAPA DE RIESGOS'!$AP370="Baja",'MAPA DE RIESGOS'!$AR370="Mayor"),CONCATENATE("R",'MAPA DE RIESGOS'!$H370,"C",'MAPA DE RIESGOS'!$AF370),"")</f>
        <v/>
      </c>
      <c r="BM122" s="357" t="str">
        <f>IF(AND('MAPA DE RIESGOS'!$AP371="Baja",'MAPA DE RIESGOS'!$AR371="Mayor"),CONCATENATE("R",'MAPA DE RIESGOS'!$H371,"C",'MAPA DE RIESGOS'!$AF371),"")</f>
        <v/>
      </c>
      <c r="BN122" s="357" t="str">
        <f>IF(AND('MAPA DE RIESGOS'!$AP372="Baja",'MAPA DE RIESGOS'!$AR372="Mayor"),CONCATENATE("R",'MAPA DE RIESGOS'!$H372,"C",'MAPA DE RIESGOS'!$AF372),"")</f>
        <v/>
      </c>
      <c r="BO122" s="357" t="str">
        <f>IF(AND('MAPA DE RIESGOS'!$AP373="Baja",'MAPA DE RIESGOS'!$AR373="Mayor"),CONCATENATE("R",'MAPA DE RIESGOS'!$H373,"C",'MAPA DE RIESGOS'!$AF373),"")</f>
        <v/>
      </c>
      <c r="BP122" s="357" t="str">
        <f>IF(AND('MAPA DE RIESGOS'!$AP374="Baja",'MAPA DE RIESGOS'!$AR374="Mayor"),CONCATENATE("R",'MAPA DE RIESGOS'!$H374,"C",'MAPA DE RIESGOS'!$AF374),"")</f>
        <v/>
      </c>
      <c r="BQ122" s="357" t="str">
        <f>IF(AND('MAPA DE RIESGOS'!$AP375="Baja",'MAPA DE RIESGOS'!$AR375="Mayor"),CONCATENATE("R",'MAPA DE RIESGOS'!$H375,"C",'MAPA DE RIESGOS'!$AF375),"")</f>
        <v/>
      </c>
      <c r="BR122" s="357" t="str">
        <f>IF(AND('MAPA DE RIESGOS'!$AP376="Baja",'MAPA DE RIESGOS'!$AR376="Mayor"),CONCATENATE("R",'MAPA DE RIESGOS'!$H376,"C",'MAPA DE RIESGOS'!$AF376),"")</f>
        <v/>
      </c>
      <c r="BS122" s="357" t="str">
        <f>IF(AND('MAPA DE RIESGOS'!$AP377="Baja",'MAPA DE RIESGOS'!$AR377="Mayor"),CONCATENATE("R",'MAPA DE RIESGOS'!$H377,"C",'MAPA DE RIESGOS'!$AF377),"")</f>
        <v/>
      </c>
      <c r="BT122" s="357" t="str">
        <f>IF(AND('MAPA DE RIESGOS'!$AP378="Baja",'MAPA DE RIESGOS'!$AR378="Mayor"),CONCATENATE("R",'MAPA DE RIESGOS'!$H378,"C",'MAPA DE RIESGOS'!$AF378),"")</f>
        <v/>
      </c>
      <c r="BU122" s="357" t="str">
        <f>IF(AND('MAPA DE RIESGOS'!$AP379="Baja",'MAPA DE RIESGOS'!$AR379="Mayor"),CONCATENATE("R",'MAPA DE RIESGOS'!$H379,"C",'MAPA DE RIESGOS'!$AF379),"")</f>
        <v/>
      </c>
      <c r="BV122" s="357" t="str">
        <f>IF(AND('MAPA DE RIESGOS'!$AP380="Baja",'MAPA DE RIESGOS'!$AR380="Mayor"),CONCATENATE("R",'MAPA DE RIESGOS'!$H380,"C",'MAPA DE RIESGOS'!$AF380),"")</f>
        <v/>
      </c>
      <c r="BW122" s="357" t="str">
        <f>IF(AND('MAPA DE RIESGOS'!$AP381="Baja",'MAPA DE RIESGOS'!$AR381="Mayor"),CONCATENATE("R",'MAPA DE RIESGOS'!$H381,"C",'MAPA DE RIESGOS'!$AF381),"")</f>
        <v/>
      </c>
      <c r="BX122" s="357" t="str">
        <f>IF(AND('MAPA DE RIESGOS'!$AP382="Baja",'MAPA DE RIESGOS'!$AR382="Mayor"),CONCATENATE("R",'MAPA DE RIESGOS'!$H382,"C",'MAPA DE RIESGOS'!$AF382),"")</f>
        <v/>
      </c>
      <c r="BY122" s="357" t="str">
        <f>IF(AND('MAPA DE RIESGOS'!$AP383="Baja",'MAPA DE RIESGOS'!$AR383="Mayor"),CONCATENATE("R",'MAPA DE RIESGOS'!$H383,"C",'MAPA DE RIESGOS'!$AF383),"")</f>
        <v/>
      </c>
      <c r="BZ122" s="357" t="str">
        <f>IF(AND('MAPA DE RIESGOS'!$AP384="Baja",'MAPA DE RIESGOS'!$AR384="Mayor"),CONCATENATE("R",'MAPA DE RIESGOS'!$H384,"C",'MAPA DE RIESGOS'!$AF384),"")</f>
        <v/>
      </c>
      <c r="CA122" s="357" t="str">
        <f>IF(AND('MAPA DE RIESGOS'!$AP385="Baja",'MAPA DE RIESGOS'!$AR385="Mayor"),CONCATENATE("R",'MAPA DE RIESGOS'!$H385,"C",'MAPA DE RIESGOS'!$AF385),"")</f>
        <v/>
      </c>
      <c r="CB122" s="357" t="str">
        <f>IF(AND('MAPA DE RIESGOS'!$AP386="Baja",'MAPA DE RIESGOS'!$AR386="Mayor"),CONCATENATE("R",'MAPA DE RIESGOS'!$H386,"C",'MAPA DE RIESGOS'!$AF386),"")</f>
        <v/>
      </c>
      <c r="CC122" s="358" t="str">
        <f>IF(AND('MAPA DE RIESGOS'!$AP387="Baja",'MAPA DE RIESGOS'!$AR387="Mayor"),CONCATENATE("R",'MAPA DE RIESGOS'!$H387,"C",'MAPA DE RIESGOS'!$AF387),"")</f>
        <v/>
      </c>
      <c r="CD122" s="359" t="str">
        <f>IF(AND('MAPA DE RIESGOS'!$AP370="Baja",'MAPA DE RIESGOS'!$AR370="Catastrófico"),CONCATENATE("R",'MAPA DE RIESGOS'!$H370,"C",'MAPA DE RIESGOS'!$AF370),"")</f>
        <v/>
      </c>
      <c r="CE122" s="359" t="str">
        <f>IF(AND('MAPA DE RIESGOS'!$AP371="Baja",'MAPA DE RIESGOS'!$AR371="Catastrófico"),CONCATENATE("R",'MAPA DE RIESGOS'!$H371,"C",'MAPA DE RIESGOS'!$AF371),"")</f>
        <v/>
      </c>
      <c r="CF122" s="359" t="str">
        <f>IF(AND('MAPA DE RIESGOS'!$AP372="Baja",'MAPA DE RIESGOS'!$AR372="Catastrófico"),CONCATENATE("R",'MAPA DE RIESGOS'!$H372,"C",'MAPA DE RIESGOS'!$AF372),"")</f>
        <v/>
      </c>
      <c r="CG122" s="359" t="str">
        <f>IF(AND('MAPA DE RIESGOS'!$AP373="Baja",'MAPA DE RIESGOS'!$AR373="Catastrófico"),CONCATENATE("R",'MAPA DE RIESGOS'!$H373,"C",'MAPA DE RIESGOS'!$AF373),"")</f>
        <v/>
      </c>
      <c r="CH122" s="359" t="str">
        <f>IF(AND('MAPA DE RIESGOS'!$AP374="Baja",'MAPA DE RIESGOS'!$AR374="Catastrófico"),CONCATENATE("R",'MAPA DE RIESGOS'!$H374,"C",'MAPA DE RIESGOS'!$AF374),"")</f>
        <v/>
      </c>
      <c r="CI122" s="359" t="str">
        <f>IF(AND('MAPA DE RIESGOS'!$AP375="Baja",'MAPA DE RIESGOS'!$AR375="Catastrófico"),CONCATENATE("R",'MAPA DE RIESGOS'!$H375,"C",'MAPA DE RIESGOS'!$AF375),"")</f>
        <v/>
      </c>
      <c r="CJ122" s="359" t="str">
        <f>IF(AND('MAPA DE RIESGOS'!$AP376="Baja",'MAPA DE RIESGOS'!$AR376="Catastrófico"),CONCATENATE("R",'MAPA DE RIESGOS'!$H376,"C",'MAPA DE RIESGOS'!$AF376),"")</f>
        <v/>
      </c>
      <c r="CK122" s="359" t="str">
        <f>IF(AND('MAPA DE RIESGOS'!$AP377="Baja",'MAPA DE RIESGOS'!$AR377="Catastrófico"),CONCATENATE("R",'MAPA DE RIESGOS'!$H377,"C",'MAPA DE RIESGOS'!$AF377),"")</f>
        <v/>
      </c>
      <c r="CL122" s="359" t="str">
        <f>IF(AND('MAPA DE RIESGOS'!$AP378="Baja",'MAPA DE RIESGOS'!$AR378="Catastrófico"),CONCATENATE("R",'MAPA DE RIESGOS'!$H378,"C",'MAPA DE RIESGOS'!$AF378),"")</f>
        <v/>
      </c>
      <c r="CM122" s="359" t="str">
        <f>IF(AND('MAPA DE RIESGOS'!$AP379="Baja",'MAPA DE RIESGOS'!$AR379="Catastrófico"),CONCATENATE("R",'MAPA DE RIESGOS'!$H379,"C",'MAPA DE RIESGOS'!$AF379),"")</f>
        <v/>
      </c>
      <c r="CN122" s="359" t="str">
        <f>IF(AND('MAPA DE RIESGOS'!$AP380="Baja",'MAPA DE RIESGOS'!$AR380="Catastrófico"),CONCATENATE("R",'MAPA DE RIESGOS'!$H380,"C",'MAPA DE RIESGOS'!$AF380),"")</f>
        <v/>
      </c>
      <c r="CO122" s="359" t="str">
        <f>IF(AND('MAPA DE RIESGOS'!$AP381="Baja",'MAPA DE RIESGOS'!$AR381="Catastrófico"),CONCATENATE("R",'MAPA DE RIESGOS'!$H381,"C",'MAPA DE RIESGOS'!$AF381),"")</f>
        <v/>
      </c>
      <c r="CP122" s="359" t="str">
        <f>IF(AND('MAPA DE RIESGOS'!$AP382="Baja",'MAPA DE RIESGOS'!$AR382="Catastrófico"),CONCATENATE("R",'MAPA DE RIESGOS'!$H382,"C",'MAPA DE RIESGOS'!$AF382),"")</f>
        <v/>
      </c>
      <c r="CQ122" s="359" t="str">
        <f>IF(AND('MAPA DE RIESGOS'!$AP383="Baja",'MAPA DE RIESGOS'!$AR383="Catastrófico"),CONCATENATE("R",'MAPA DE RIESGOS'!$H383,"C",'MAPA DE RIESGOS'!$AF383),"")</f>
        <v/>
      </c>
      <c r="CR122" s="359" t="str">
        <f>IF(AND('MAPA DE RIESGOS'!$AP384="Baja",'MAPA DE RIESGOS'!$AR384="Catastrófico"),CONCATENATE("R",'MAPA DE RIESGOS'!$H384,"C",'MAPA DE RIESGOS'!$AF384),"")</f>
        <v/>
      </c>
      <c r="CS122" s="359" t="str">
        <f>IF(AND('MAPA DE RIESGOS'!$AP385="Baja",'MAPA DE RIESGOS'!$AR385="Catastrófico"),CONCATENATE("R",'MAPA DE RIESGOS'!$H385,"C",'MAPA DE RIESGOS'!$AF385),"")</f>
        <v/>
      </c>
      <c r="CT122" s="359" t="str">
        <f>IF(AND('MAPA DE RIESGOS'!$AP386="Baja",'MAPA DE RIESGOS'!$AR386="Catastrófico"),CONCATENATE("R",'MAPA DE RIESGOS'!$H386,"C",'MAPA DE RIESGOS'!$AF386),"")</f>
        <v/>
      </c>
      <c r="CU122" s="360" t="str">
        <f>IF(AND('MAPA DE RIESGOS'!$AP387="Baja",'MAPA DE RIESGOS'!$AR387="Catastrófico"),CONCATENATE("R",'MAPA DE RIESGOS'!$H387,"C",'MAPA DE RIESGOS'!$AF387),"")</f>
        <v/>
      </c>
      <c r="CV122" s="67"/>
      <c r="CW122" s="737"/>
      <c r="CX122" s="737"/>
      <c r="CY122" s="737"/>
      <c r="CZ122" s="737"/>
      <c r="DA122" s="737"/>
      <c r="DB122" s="737"/>
    </row>
    <row r="123" spans="2:106" ht="32.5" customHeight="1">
      <c r="B123" s="770"/>
      <c r="C123" s="770"/>
      <c r="D123" s="771"/>
      <c r="E123" s="741"/>
      <c r="F123" s="742"/>
      <c r="G123" s="742"/>
      <c r="H123" s="742"/>
      <c r="I123" s="743"/>
      <c r="J123" s="378" t="str">
        <f>IF(AND('MAPA DE RIESGOS'!$AP388="Baja",'MAPA DE RIESGOS'!$AR388="Leve"),CONCATENATE("R",'MAPA DE RIESGOS'!$H388,"C",'MAPA DE RIESGOS'!$AF388),"")</f>
        <v/>
      </c>
      <c r="K123" s="379" t="str">
        <f>IF(AND('MAPA DE RIESGOS'!$AP389="Baja",'MAPA DE RIESGOS'!$AR389="Leve"),CONCATENATE("R",'MAPA DE RIESGOS'!$H389,"C",'MAPA DE RIESGOS'!$AF389),"")</f>
        <v/>
      </c>
      <c r="L123" s="379" t="str">
        <f>IF(AND('MAPA DE RIESGOS'!$AP390="Baja",'MAPA DE RIESGOS'!$AR390="Leve"),CONCATENATE("R",'MAPA DE RIESGOS'!$H390,"C",'MAPA DE RIESGOS'!$AF390),"")</f>
        <v/>
      </c>
      <c r="M123" s="379" t="str">
        <f>IF(AND('MAPA DE RIESGOS'!$AP391="Baja",'MAPA DE RIESGOS'!$AR391="Leve"),CONCATENATE("R",'MAPA DE RIESGOS'!$H391,"C",'MAPA DE RIESGOS'!$AF391),"")</f>
        <v/>
      </c>
      <c r="N123" s="379" t="str">
        <f>IF(AND('MAPA DE RIESGOS'!$AP392="Baja",'MAPA DE RIESGOS'!$AR392="Leve"),CONCATENATE("R",'MAPA DE RIESGOS'!$H392,"C",'MAPA DE RIESGOS'!$AF392),"")</f>
        <v/>
      </c>
      <c r="O123" s="379" t="str">
        <f>IF(AND('MAPA DE RIESGOS'!$AP393="Baja",'MAPA DE RIESGOS'!$AR393="Leve"),CONCATENATE("R",'MAPA DE RIESGOS'!$H393,"C",'MAPA DE RIESGOS'!$AF393),"")</f>
        <v/>
      </c>
      <c r="P123" s="379" t="str">
        <f>IF(AND('MAPA DE RIESGOS'!$AP394="Baja",'MAPA DE RIESGOS'!$AR394="Leve"),CONCATENATE("R",'MAPA DE RIESGOS'!$H394,"C",'MAPA DE RIESGOS'!$AF394),"")</f>
        <v/>
      </c>
      <c r="Q123" s="379" t="str">
        <f>IF(AND('MAPA DE RIESGOS'!$AP395="Baja",'MAPA DE RIESGOS'!$AR395="Leve"),CONCATENATE("R",'MAPA DE RIESGOS'!$H395,"C",'MAPA DE RIESGOS'!$AF395),"")</f>
        <v/>
      </c>
      <c r="R123" s="379" t="str">
        <f>IF(AND('MAPA DE RIESGOS'!$AP396="Baja",'MAPA DE RIESGOS'!$AR396="Leve"),CONCATENATE("R",'MAPA DE RIESGOS'!$H396,"C",'MAPA DE RIESGOS'!$AF396),"")</f>
        <v/>
      </c>
      <c r="S123" s="379" t="str">
        <f>IF(AND('MAPA DE RIESGOS'!$AP397="Baja",'MAPA DE RIESGOS'!$AR397="Leve"),CONCATENATE("R",'MAPA DE RIESGOS'!$H397,"C",'MAPA DE RIESGOS'!$AF397),"")</f>
        <v/>
      </c>
      <c r="T123" s="379" t="str">
        <f>IF(AND('MAPA DE RIESGOS'!$AP398="Baja",'MAPA DE RIESGOS'!$AR398="Leve"),CONCATENATE("R",'MAPA DE RIESGOS'!$H398,"C",'MAPA DE RIESGOS'!$AF398),"")</f>
        <v/>
      </c>
      <c r="U123" s="379" t="str">
        <f>IF(AND('MAPA DE RIESGOS'!$AP399="Baja",'MAPA DE RIESGOS'!$AR399="Leve"),CONCATENATE("R",'MAPA DE RIESGOS'!$H399,"C",'MAPA DE RIESGOS'!$AF399),"")</f>
        <v/>
      </c>
      <c r="V123" s="379" t="str">
        <f>IF(AND('MAPA DE RIESGOS'!$AP400="Baja",'MAPA DE RIESGOS'!$AR400="Leve"),CONCATENATE("R",'MAPA DE RIESGOS'!$H400,"C",'MAPA DE RIESGOS'!$AF400),"")</f>
        <v/>
      </c>
      <c r="W123" s="379" t="str">
        <f>IF(AND('MAPA DE RIESGOS'!$AP401="Baja",'MAPA DE RIESGOS'!$AR401="Leve"),CONCATENATE("R",'MAPA DE RIESGOS'!$H401,"C",'MAPA DE RIESGOS'!$AF401),"")</f>
        <v/>
      </c>
      <c r="X123" s="379" t="str">
        <f>IF(AND('MAPA DE RIESGOS'!$AP402="Baja",'MAPA DE RIESGOS'!$AR402="Leve"),CONCATENATE("R",'MAPA DE RIESGOS'!$H402,"C",'MAPA DE RIESGOS'!$AF402),"")</f>
        <v/>
      </c>
      <c r="Y123" s="379" t="str">
        <f>IF(AND('MAPA DE RIESGOS'!$AP403="Baja",'MAPA DE RIESGOS'!$AR403="Leve"),CONCATENATE("R",'MAPA DE RIESGOS'!$H403,"C",'MAPA DE RIESGOS'!$AF403),"")</f>
        <v/>
      </c>
      <c r="Z123" s="379" t="str">
        <f>IF(AND('MAPA DE RIESGOS'!$AP404="Baja",'MAPA DE RIESGOS'!$AR404="Leve"),CONCATENATE("R",'MAPA DE RIESGOS'!$H404,"C",'MAPA DE RIESGOS'!$AF404),"")</f>
        <v/>
      </c>
      <c r="AA123" s="380" t="str">
        <f>IF(AND('MAPA DE RIESGOS'!$AP405="Baja",'MAPA DE RIESGOS'!$AR405="Leve"),CONCATENATE("R",'MAPA DE RIESGOS'!$H405,"C",'MAPA DE RIESGOS'!$AF405),"")</f>
        <v/>
      </c>
      <c r="AB123" s="369" t="str">
        <f>IF(AND('MAPA DE RIESGOS'!$AP388="Baja",'MAPA DE RIESGOS'!$AR388="Menor"),CONCATENATE("R",'MAPA DE RIESGOS'!$H388,"C",'MAPA DE RIESGOS'!$AF388),"")</f>
        <v/>
      </c>
      <c r="AC123" s="370" t="str">
        <f>IF(AND('MAPA DE RIESGOS'!$AP389="Baja",'MAPA DE RIESGOS'!$AR389="Menor"),CONCATENATE("R",'MAPA DE RIESGOS'!$H389,"C",'MAPA DE RIESGOS'!$AF389),"")</f>
        <v/>
      </c>
      <c r="AD123" s="370" t="str">
        <f>IF(AND('MAPA DE RIESGOS'!$AP390="Baja",'MAPA DE RIESGOS'!$AR390="Menor"),CONCATENATE("R",'MAPA DE RIESGOS'!$H390,"C",'MAPA DE RIESGOS'!$AF390),"")</f>
        <v/>
      </c>
      <c r="AE123" s="370" t="str">
        <f>IF(AND('MAPA DE RIESGOS'!$AP391="Baja",'MAPA DE RIESGOS'!$AR391="Menor"),CONCATENATE("R",'MAPA DE RIESGOS'!$H391,"C",'MAPA DE RIESGOS'!$AF391),"")</f>
        <v/>
      </c>
      <c r="AF123" s="370" t="str">
        <f>IF(AND('MAPA DE RIESGOS'!$AP392="Baja",'MAPA DE RIESGOS'!$AR392="Menor"),CONCATENATE("R",'MAPA DE RIESGOS'!$H392,"C",'MAPA DE RIESGOS'!$AF392),"")</f>
        <v/>
      </c>
      <c r="AG123" s="370" t="str">
        <f>IF(AND('MAPA DE RIESGOS'!$AP393="Baja",'MAPA DE RIESGOS'!$AR393="Menor"),CONCATENATE("R",'MAPA DE RIESGOS'!$H393,"C",'MAPA DE RIESGOS'!$AF393),"")</f>
        <v/>
      </c>
      <c r="AH123" s="370" t="str">
        <f>IF(AND('MAPA DE RIESGOS'!$AP394="Baja",'MAPA DE RIESGOS'!$AR394="Menor"),CONCATENATE("R",'MAPA DE RIESGOS'!$H394,"C",'MAPA DE RIESGOS'!$AF394),"")</f>
        <v/>
      </c>
      <c r="AI123" s="370" t="str">
        <f>IF(AND('MAPA DE RIESGOS'!$AP395="Baja",'MAPA DE RIESGOS'!$AR395="Menor"),CONCATENATE("R",'MAPA DE RIESGOS'!$H395,"C",'MAPA DE RIESGOS'!$AF395),"")</f>
        <v/>
      </c>
      <c r="AJ123" s="370" t="str">
        <f>IF(AND('MAPA DE RIESGOS'!$AP396="Baja",'MAPA DE RIESGOS'!$AR396="Menor"),CONCATENATE("R",'MAPA DE RIESGOS'!$H396,"C",'MAPA DE RIESGOS'!$AF396),"")</f>
        <v/>
      </c>
      <c r="AK123" s="370" t="str">
        <f>IF(AND('MAPA DE RIESGOS'!$AP397="Baja",'MAPA DE RIESGOS'!$AR397="Menor"),CONCATENATE("R",'MAPA DE RIESGOS'!$H397,"C",'MAPA DE RIESGOS'!$AF397),"")</f>
        <v/>
      </c>
      <c r="AL123" s="370" t="str">
        <f>IF(AND('MAPA DE RIESGOS'!$AP398="Baja",'MAPA DE RIESGOS'!$AR398="Menor"),CONCATENATE("R",'MAPA DE RIESGOS'!$H398,"C",'MAPA DE RIESGOS'!$AF398),"")</f>
        <v/>
      </c>
      <c r="AM123" s="370" t="str">
        <f>IF(AND('MAPA DE RIESGOS'!$AP399="Baja",'MAPA DE RIESGOS'!$AR399="Menor"),CONCATENATE("R",'MAPA DE RIESGOS'!$H399,"C",'MAPA DE RIESGOS'!$AF399),"")</f>
        <v/>
      </c>
      <c r="AN123" s="370" t="str">
        <f>IF(AND('MAPA DE RIESGOS'!$AP400="Baja",'MAPA DE RIESGOS'!$AR400="Menor"),CONCATENATE("R",'MAPA DE RIESGOS'!$H400,"C",'MAPA DE RIESGOS'!$AF400),"")</f>
        <v/>
      </c>
      <c r="AO123" s="370" t="str">
        <f>IF(AND('MAPA DE RIESGOS'!$AP401="Baja",'MAPA DE RIESGOS'!$AR401="Menor"),CONCATENATE("R",'MAPA DE RIESGOS'!$H401,"C",'MAPA DE RIESGOS'!$AF401),"")</f>
        <v/>
      </c>
      <c r="AP123" s="370" t="str">
        <f>IF(AND('MAPA DE RIESGOS'!$AP402="Baja",'MAPA DE RIESGOS'!$AR402="Menor"),CONCATENATE("R",'MAPA DE RIESGOS'!$H402,"C",'MAPA DE RIESGOS'!$AF402),"")</f>
        <v/>
      </c>
      <c r="AQ123" s="370" t="str">
        <f>IF(AND('MAPA DE RIESGOS'!$AP403="Baja",'MAPA DE RIESGOS'!$AR403="Menor"),CONCATENATE("R",'MAPA DE RIESGOS'!$H403,"C",'MAPA DE RIESGOS'!$AF403),"")</f>
        <v/>
      </c>
      <c r="AR123" s="370" t="str">
        <f>IF(AND('MAPA DE RIESGOS'!$AP404="Baja",'MAPA DE RIESGOS'!$AR404="Menor"),CONCATENATE("R",'MAPA DE RIESGOS'!$H404,"C",'MAPA DE RIESGOS'!$AF404),"")</f>
        <v/>
      </c>
      <c r="AS123" s="370" t="str">
        <f>IF(AND('MAPA DE RIESGOS'!$AP405="Baja",'MAPA DE RIESGOS'!$AR405="Menor"),CONCATENATE("R",'MAPA DE RIESGOS'!$H405,"C",'MAPA DE RIESGOS'!$AF405),"")</f>
        <v/>
      </c>
      <c r="AT123" s="369" t="str">
        <f>IF(AND('MAPA DE RIESGOS'!$AP388="Baja",'MAPA DE RIESGOS'!$AR388="Moderado"),CONCATENATE("R",'MAPA DE RIESGOS'!$H388,"C",'MAPA DE RIESGOS'!$AF388),"")</f>
        <v/>
      </c>
      <c r="AU123" s="370" t="str">
        <f>IF(AND('MAPA DE RIESGOS'!$AP389="Baja",'MAPA DE RIESGOS'!$AR389="Moderado"),CONCATENATE("R",'MAPA DE RIESGOS'!$H389,"C",'MAPA DE RIESGOS'!$AF389),"")</f>
        <v/>
      </c>
      <c r="AV123" s="370" t="str">
        <f>IF(AND('MAPA DE RIESGOS'!$AP390="Baja",'MAPA DE RIESGOS'!$AR390="Moderado"),CONCATENATE("R",'MAPA DE RIESGOS'!$H390,"C",'MAPA DE RIESGOS'!$AF390),"")</f>
        <v/>
      </c>
      <c r="AW123" s="370" t="str">
        <f>IF(AND('MAPA DE RIESGOS'!$AP391="Baja",'MAPA DE RIESGOS'!$AR391="Moderado"),CONCATENATE("R",'MAPA DE RIESGOS'!$H391,"C",'MAPA DE RIESGOS'!$AF391),"")</f>
        <v/>
      </c>
      <c r="AX123" s="370" t="str">
        <f>IF(AND('MAPA DE RIESGOS'!$AP392="Baja",'MAPA DE RIESGOS'!$AR392="Moderado"),CONCATENATE("R",'MAPA DE RIESGOS'!$H392,"C",'MAPA DE RIESGOS'!$AF392),"")</f>
        <v/>
      </c>
      <c r="AY123" s="370" t="str">
        <f>IF(AND('MAPA DE RIESGOS'!$AP393="Baja",'MAPA DE RIESGOS'!$AR393="Moderado"),CONCATENATE("R",'MAPA DE RIESGOS'!$H393,"C",'MAPA DE RIESGOS'!$AF393),"")</f>
        <v/>
      </c>
      <c r="AZ123" s="370" t="str">
        <f>IF(AND('MAPA DE RIESGOS'!$AP394="Baja",'MAPA DE RIESGOS'!$AR394="Moderado"),CONCATENATE("R",'MAPA DE RIESGOS'!$H394,"C",'MAPA DE RIESGOS'!$AF394),"")</f>
        <v>R64C1</v>
      </c>
      <c r="BA123" s="370" t="str">
        <f>IF(AND('MAPA DE RIESGOS'!$AP395="Baja",'MAPA DE RIESGOS'!$AR395="Moderado"),CONCATENATE("R",'MAPA DE RIESGOS'!$H395,"C",'MAPA DE RIESGOS'!$AF395),"")</f>
        <v>R64C2</v>
      </c>
      <c r="BB123" s="370" t="str">
        <f>IF(AND('MAPA DE RIESGOS'!$AP396="Baja",'MAPA DE RIESGOS'!$AR396="Moderado"),CONCATENATE("R",'MAPA DE RIESGOS'!$H396,"C",'MAPA DE RIESGOS'!$AF396),"")</f>
        <v/>
      </c>
      <c r="BC123" s="370" t="str">
        <f>IF(AND('MAPA DE RIESGOS'!$AP397="Baja",'MAPA DE RIESGOS'!$AR397="Moderado"),CONCATENATE("R",'MAPA DE RIESGOS'!$H397,"C",'MAPA DE RIESGOS'!$AF397),"")</f>
        <v/>
      </c>
      <c r="BD123" s="370" t="str">
        <f>IF(AND('MAPA DE RIESGOS'!$AP398="Baja",'MAPA DE RIESGOS'!$AR398="Moderado"),CONCATENATE("R",'MAPA DE RIESGOS'!$H398,"C",'MAPA DE RIESGOS'!$AF398),"")</f>
        <v/>
      </c>
      <c r="BE123" s="370" t="str">
        <f>IF(AND('MAPA DE RIESGOS'!$AP399="Baja",'MAPA DE RIESGOS'!$AR399="Moderado"),CONCATENATE("R",'MAPA DE RIESGOS'!$H399,"C",'MAPA DE RIESGOS'!$AF399),"")</f>
        <v/>
      </c>
      <c r="BF123" s="370" t="str">
        <f>IF(AND('MAPA DE RIESGOS'!$AP400="Baja",'MAPA DE RIESGOS'!$AR400="Moderado"),CONCATENATE("R",'MAPA DE RIESGOS'!$H400,"C",'MAPA DE RIESGOS'!$AF400),"")</f>
        <v>R65C1</v>
      </c>
      <c r="BG123" s="370" t="str">
        <f>IF(AND('MAPA DE RIESGOS'!$AP401="Baja",'MAPA DE RIESGOS'!$AR401="Moderado"),CONCATENATE("R",'MAPA DE RIESGOS'!$H401,"C",'MAPA DE RIESGOS'!$AF401),"")</f>
        <v>R65C2</v>
      </c>
      <c r="BH123" s="370" t="str">
        <f>IF(AND('MAPA DE RIESGOS'!$AP402="Baja",'MAPA DE RIESGOS'!$AR402="Moderado"),CONCATENATE("R",'MAPA DE RIESGOS'!$H402,"C",'MAPA DE RIESGOS'!$AF402),"")</f>
        <v/>
      </c>
      <c r="BI123" s="370" t="str">
        <f>IF(AND('MAPA DE RIESGOS'!$AP403="Baja",'MAPA DE RIESGOS'!$AR403="Moderado"),CONCATENATE("R",'MAPA DE RIESGOS'!$H403,"C",'MAPA DE RIESGOS'!$AF403),"")</f>
        <v/>
      </c>
      <c r="BJ123" s="370" t="str">
        <f>IF(AND('MAPA DE RIESGOS'!$AP404="Baja",'MAPA DE RIESGOS'!$AR404="Moderado"),CONCATENATE("R",'MAPA DE RIESGOS'!$H404,"C",'MAPA DE RIESGOS'!$AF404),"")</f>
        <v/>
      </c>
      <c r="BK123" s="371" t="str">
        <f>IF(AND('MAPA DE RIESGOS'!$AP405="Baja",'MAPA DE RIESGOS'!$AR405="Moderado"),CONCATENATE("R",'MAPA DE RIESGOS'!$H405,"C",'MAPA DE RIESGOS'!$AF405),"")</f>
        <v/>
      </c>
      <c r="BL123" s="357" t="str">
        <f>IF(AND('MAPA DE RIESGOS'!$AP388="Baja",'MAPA DE RIESGOS'!$AR388="Mayor"),CONCATENATE("R",'MAPA DE RIESGOS'!$H388,"C",'MAPA DE RIESGOS'!$AF388),"")</f>
        <v/>
      </c>
      <c r="BM123" s="357" t="str">
        <f>IF(AND('MAPA DE RIESGOS'!$AP389="Baja",'MAPA DE RIESGOS'!$AR389="Mayor"),CONCATENATE("R",'MAPA DE RIESGOS'!$H389,"C",'MAPA DE RIESGOS'!$AF389),"")</f>
        <v/>
      </c>
      <c r="BN123" s="357" t="str">
        <f>IF(AND('MAPA DE RIESGOS'!$AP390="Baja",'MAPA DE RIESGOS'!$AR390="Mayor"),CONCATENATE("R",'MAPA DE RIESGOS'!$H390,"C",'MAPA DE RIESGOS'!$AF390),"")</f>
        <v/>
      </c>
      <c r="BO123" s="357" t="str">
        <f>IF(AND('MAPA DE RIESGOS'!$AP391="Baja",'MAPA DE RIESGOS'!$AR391="Mayor"),CONCATENATE("R",'MAPA DE RIESGOS'!$H391,"C",'MAPA DE RIESGOS'!$AF391),"")</f>
        <v/>
      </c>
      <c r="BP123" s="357" t="str">
        <f>IF(AND('MAPA DE RIESGOS'!$AP392="Baja",'MAPA DE RIESGOS'!$AR392="Mayor"),CONCATENATE("R",'MAPA DE RIESGOS'!$H392,"C",'MAPA DE RIESGOS'!$AF392),"")</f>
        <v/>
      </c>
      <c r="BQ123" s="357" t="str">
        <f>IF(AND('MAPA DE RIESGOS'!$AP393="Baja",'MAPA DE RIESGOS'!$AR393="Mayor"),CONCATENATE("R",'MAPA DE RIESGOS'!$H393,"C",'MAPA DE RIESGOS'!$AF393),"")</f>
        <v/>
      </c>
      <c r="BR123" s="357" t="str">
        <f>IF(AND('MAPA DE RIESGOS'!$AP394="Baja",'MAPA DE RIESGOS'!$AR394="Mayor"),CONCATENATE("R",'MAPA DE RIESGOS'!$H394,"C",'MAPA DE RIESGOS'!$AF394),"")</f>
        <v/>
      </c>
      <c r="BS123" s="357" t="str">
        <f>IF(AND('MAPA DE RIESGOS'!$AP395="Baja",'MAPA DE RIESGOS'!$AR395="Mayor"),CONCATENATE("R",'MAPA DE RIESGOS'!$H395,"C",'MAPA DE RIESGOS'!$AF395),"")</f>
        <v/>
      </c>
      <c r="BT123" s="357" t="str">
        <f>IF(AND('MAPA DE RIESGOS'!$AP396="Baja",'MAPA DE RIESGOS'!$AR396="Mayor"),CONCATENATE("R",'MAPA DE RIESGOS'!$H396,"C",'MAPA DE RIESGOS'!$AF396),"")</f>
        <v/>
      </c>
      <c r="BU123" s="357" t="str">
        <f>IF(AND('MAPA DE RIESGOS'!$AP397="Baja",'MAPA DE RIESGOS'!$AR397="Mayor"),CONCATENATE("R",'MAPA DE RIESGOS'!$H397,"C",'MAPA DE RIESGOS'!$AF397),"")</f>
        <v/>
      </c>
      <c r="BV123" s="357" t="str">
        <f>IF(AND('MAPA DE RIESGOS'!$AP398="Baja",'MAPA DE RIESGOS'!$AR398="Mayor"),CONCATENATE("R",'MAPA DE RIESGOS'!$H398,"C",'MAPA DE RIESGOS'!$AF398),"")</f>
        <v/>
      </c>
      <c r="BW123" s="357" t="str">
        <f>IF(AND('MAPA DE RIESGOS'!$AP399="Baja",'MAPA DE RIESGOS'!$AR399="Mayor"),CONCATENATE("R",'MAPA DE RIESGOS'!$H399,"C",'MAPA DE RIESGOS'!$AF399),"")</f>
        <v/>
      </c>
      <c r="BX123" s="357" t="str">
        <f>IF(AND('MAPA DE RIESGOS'!$AP400="Baja",'MAPA DE RIESGOS'!$AR400="Mayor"),CONCATENATE("R",'MAPA DE RIESGOS'!$H400,"C",'MAPA DE RIESGOS'!$AF400),"")</f>
        <v/>
      </c>
      <c r="BY123" s="357" t="str">
        <f>IF(AND('MAPA DE RIESGOS'!$AP401="Baja",'MAPA DE RIESGOS'!$AR401="Mayor"),CONCATENATE("R",'MAPA DE RIESGOS'!$H401,"C",'MAPA DE RIESGOS'!$AF401),"")</f>
        <v/>
      </c>
      <c r="BZ123" s="357" t="str">
        <f>IF(AND('MAPA DE RIESGOS'!$AP402="Baja",'MAPA DE RIESGOS'!$AR402="Mayor"),CONCATENATE("R",'MAPA DE RIESGOS'!$H402,"C",'MAPA DE RIESGOS'!$AF402),"")</f>
        <v/>
      </c>
      <c r="CA123" s="357" t="str">
        <f>IF(AND('MAPA DE RIESGOS'!$AP403="Baja",'MAPA DE RIESGOS'!$AR403="Mayor"),CONCATENATE("R",'MAPA DE RIESGOS'!$H403,"C",'MAPA DE RIESGOS'!$AF403),"")</f>
        <v/>
      </c>
      <c r="CB123" s="357" t="str">
        <f>IF(AND('MAPA DE RIESGOS'!$AP404="Baja",'MAPA DE RIESGOS'!$AR404="Mayor"),CONCATENATE("R",'MAPA DE RIESGOS'!$H404,"C",'MAPA DE RIESGOS'!$AF404),"")</f>
        <v/>
      </c>
      <c r="CC123" s="358" t="str">
        <f>IF(AND('MAPA DE RIESGOS'!$AP405="Baja",'MAPA DE RIESGOS'!$AR405="Mayor"),CONCATENATE("R",'MAPA DE RIESGOS'!$H405,"C",'MAPA DE RIESGOS'!$AF405),"")</f>
        <v/>
      </c>
      <c r="CD123" s="359" t="str">
        <f>IF(AND('MAPA DE RIESGOS'!$AP388="Baja",'MAPA DE RIESGOS'!$AR388="Catastrófico"),CONCATENATE("R",'MAPA DE RIESGOS'!$H388,"C",'MAPA DE RIESGOS'!$AF388),"")</f>
        <v/>
      </c>
      <c r="CE123" s="359" t="str">
        <f>IF(AND('MAPA DE RIESGOS'!$AP389="Baja",'MAPA DE RIESGOS'!$AR389="Catastrófico"),CONCATENATE("R",'MAPA DE RIESGOS'!$H389,"C",'MAPA DE RIESGOS'!$AF389),"")</f>
        <v/>
      </c>
      <c r="CF123" s="359" t="str">
        <f>IF(AND('MAPA DE RIESGOS'!$AP390="Baja",'MAPA DE RIESGOS'!$AR390="Catastrófico"),CONCATENATE("R",'MAPA DE RIESGOS'!$H390,"C",'MAPA DE RIESGOS'!$AF390),"")</f>
        <v/>
      </c>
      <c r="CG123" s="359" t="str">
        <f>IF(AND('MAPA DE RIESGOS'!$AP391="Baja",'MAPA DE RIESGOS'!$AR391="Catastrófico"),CONCATENATE("R",'MAPA DE RIESGOS'!$H391,"C",'MAPA DE RIESGOS'!$AF391),"")</f>
        <v/>
      </c>
      <c r="CH123" s="359" t="str">
        <f>IF(AND('MAPA DE RIESGOS'!$AP392="Baja",'MAPA DE RIESGOS'!$AR392="Catastrófico"),CONCATENATE("R",'MAPA DE RIESGOS'!$H392,"C",'MAPA DE RIESGOS'!$AF392),"")</f>
        <v/>
      </c>
      <c r="CI123" s="359" t="str">
        <f>IF(AND('MAPA DE RIESGOS'!$AP393="Baja",'MAPA DE RIESGOS'!$AR393="Catastrófico"),CONCATENATE("R",'MAPA DE RIESGOS'!$H393,"C",'MAPA DE RIESGOS'!$AF393),"")</f>
        <v/>
      </c>
      <c r="CJ123" s="359" t="str">
        <f>IF(AND('MAPA DE RIESGOS'!$AP394="Baja",'MAPA DE RIESGOS'!$AR394="Catastrófico"),CONCATENATE("R",'MAPA DE RIESGOS'!$H394,"C",'MAPA DE RIESGOS'!$AF394),"")</f>
        <v/>
      </c>
      <c r="CK123" s="359" t="str">
        <f>IF(AND('MAPA DE RIESGOS'!$AP395="Baja",'MAPA DE RIESGOS'!$AR395="Catastrófico"),CONCATENATE("R",'MAPA DE RIESGOS'!$H395,"C",'MAPA DE RIESGOS'!$AF395),"")</f>
        <v/>
      </c>
      <c r="CL123" s="359" t="str">
        <f>IF(AND('MAPA DE RIESGOS'!$AP396="Baja",'MAPA DE RIESGOS'!$AR396="Catastrófico"),CONCATENATE("R",'MAPA DE RIESGOS'!$H396,"C",'MAPA DE RIESGOS'!$AF396),"")</f>
        <v/>
      </c>
      <c r="CM123" s="359" t="str">
        <f>IF(AND('MAPA DE RIESGOS'!$AP397="Baja",'MAPA DE RIESGOS'!$AR397="Catastrófico"),CONCATENATE("R",'MAPA DE RIESGOS'!$H397,"C",'MAPA DE RIESGOS'!$AF397),"")</f>
        <v/>
      </c>
      <c r="CN123" s="359" t="str">
        <f>IF(AND('MAPA DE RIESGOS'!$AP398="Baja",'MAPA DE RIESGOS'!$AR398="Catastrófico"),CONCATENATE("R",'MAPA DE RIESGOS'!$H398,"C",'MAPA DE RIESGOS'!$AF398),"")</f>
        <v/>
      </c>
      <c r="CO123" s="359" t="str">
        <f>IF(AND('MAPA DE RIESGOS'!$AP399="Baja",'MAPA DE RIESGOS'!$AR399="Catastrófico"),CONCATENATE("R",'MAPA DE RIESGOS'!$H399,"C",'MAPA DE RIESGOS'!$AF399),"")</f>
        <v/>
      </c>
      <c r="CP123" s="359" t="str">
        <f>IF(AND('MAPA DE RIESGOS'!$AP400="Baja",'MAPA DE RIESGOS'!$AR400="Catastrófico"),CONCATENATE("R",'MAPA DE RIESGOS'!$H400,"C",'MAPA DE RIESGOS'!$AF400),"")</f>
        <v/>
      </c>
      <c r="CQ123" s="359" t="str">
        <f>IF(AND('MAPA DE RIESGOS'!$AP401="Baja",'MAPA DE RIESGOS'!$AR401="Catastrófico"),CONCATENATE("R",'MAPA DE RIESGOS'!$H401,"C",'MAPA DE RIESGOS'!$AF401),"")</f>
        <v/>
      </c>
      <c r="CR123" s="359" t="str">
        <f>IF(AND('MAPA DE RIESGOS'!$AP402="Baja",'MAPA DE RIESGOS'!$AR402="Catastrófico"),CONCATENATE("R",'MAPA DE RIESGOS'!$H402,"C",'MAPA DE RIESGOS'!$AF402),"")</f>
        <v/>
      </c>
      <c r="CS123" s="359" t="str">
        <f>IF(AND('MAPA DE RIESGOS'!$AP403="Baja",'MAPA DE RIESGOS'!$AR403="Catastrófico"),CONCATENATE("R",'MAPA DE RIESGOS'!$H403,"C",'MAPA DE RIESGOS'!$AF403),"")</f>
        <v/>
      </c>
      <c r="CT123" s="359" t="str">
        <f>IF(AND('MAPA DE RIESGOS'!$AP404="Baja",'MAPA DE RIESGOS'!$AR404="Catastrófico"),CONCATENATE("R",'MAPA DE RIESGOS'!$H404,"C",'MAPA DE RIESGOS'!$AF404),"")</f>
        <v/>
      </c>
      <c r="CU123" s="360" t="str">
        <f>IF(AND('MAPA DE RIESGOS'!$AP405="Baja",'MAPA DE RIESGOS'!$AR405="Catastrófico"),CONCATENATE("R",'MAPA DE RIESGOS'!$H405,"C",'MAPA DE RIESGOS'!$AF405),"")</f>
        <v/>
      </c>
      <c r="CV123" s="67"/>
      <c r="CW123" s="737"/>
      <c r="CX123" s="737"/>
      <c r="CY123" s="737"/>
      <c r="CZ123" s="737"/>
      <c r="DA123" s="737"/>
      <c r="DB123" s="737"/>
    </row>
    <row r="124" spans="2:106" ht="32.5" customHeight="1">
      <c r="B124" s="770"/>
      <c r="C124" s="770"/>
      <c r="D124" s="771"/>
      <c r="E124" s="741"/>
      <c r="F124" s="742"/>
      <c r="G124" s="742"/>
      <c r="H124" s="742"/>
      <c r="I124" s="743"/>
      <c r="J124" s="378" t="str">
        <f>IF(AND('MAPA DE RIESGOS'!$AP406="Baja",'MAPA DE RIESGOS'!$AR406="Leve"),CONCATENATE("R",'MAPA DE RIESGOS'!$H406,"C",'MAPA DE RIESGOS'!$AF406),"")</f>
        <v/>
      </c>
      <c r="K124" s="379" t="str">
        <f>IF(AND('MAPA DE RIESGOS'!$AP407="Baja",'MAPA DE RIESGOS'!$AR407="Leve"),CONCATENATE("R",'MAPA DE RIESGOS'!$H407,"C",'MAPA DE RIESGOS'!$AF407),"")</f>
        <v/>
      </c>
      <c r="L124" s="379" t="str">
        <f>IF(AND('MAPA DE RIESGOS'!$AP408="Baja",'MAPA DE RIESGOS'!$AR408="Leve"),CONCATENATE("R",'MAPA DE RIESGOS'!$H408,"C",'MAPA DE RIESGOS'!$AF408),"")</f>
        <v/>
      </c>
      <c r="M124" s="379" t="str">
        <f>IF(AND('MAPA DE RIESGOS'!$AP409="Baja",'MAPA DE RIESGOS'!$AR409="Leve"),CONCATENATE("R",'MAPA DE RIESGOS'!$H409,"C",'MAPA DE RIESGOS'!$AF409),"")</f>
        <v/>
      </c>
      <c r="N124" s="379" t="str">
        <f>IF(AND('MAPA DE RIESGOS'!$AP410="Baja",'MAPA DE RIESGOS'!$AR410="Leve"),CONCATENATE("R",'MAPA DE RIESGOS'!$H410,"C",'MAPA DE RIESGOS'!$AF410),"")</f>
        <v/>
      </c>
      <c r="O124" s="379" t="str">
        <f>IF(AND('MAPA DE RIESGOS'!$AP411="Baja",'MAPA DE RIESGOS'!$AR411="Leve"),CONCATENATE("R",'MAPA DE RIESGOS'!$H411,"C",'MAPA DE RIESGOS'!$AF411),"")</f>
        <v/>
      </c>
      <c r="P124" s="379" t="str">
        <f>IF(AND('MAPA DE RIESGOS'!$AP412="Baja",'MAPA DE RIESGOS'!$AR412="Leve"),CONCATENATE("R",'MAPA DE RIESGOS'!$H412,"C",'MAPA DE RIESGOS'!$AF412),"")</f>
        <v/>
      </c>
      <c r="Q124" s="379" t="str">
        <f>IF(AND('MAPA DE RIESGOS'!$AP413="Baja",'MAPA DE RIESGOS'!$AR413="Leve"),CONCATENATE("R",'MAPA DE RIESGOS'!$H413,"C",'MAPA DE RIESGOS'!$AF413),"")</f>
        <v/>
      </c>
      <c r="R124" s="379" t="str">
        <f>IF(AND('MAPA DE RIESGOS'!$AP414="Baja",'MAPA DE RIESGOS'!$AR414="Leve"),CONCATENATE("R",'MAPA DE RIESGOS'!$H414,"C",'MAPA DE RIESGOS'!$AF414),"")</f>
        <v/>
      </c>
      <c r="S124" s="379" t="str">
        <f>IF(AND('MAPA DE RIESGOS'!$AP415="Baja",'MAPA DE RIESGOS'!$AR415="Leve"),CONCATENATE("R",'MAPA DE RIESGOS'!$H415,"C",'MAPA DE RIESGOS'!$AF415),"")</f>
        <v/>
      </c>
      <c r="T124" s="379" t="str">
        <f>IF(AND('MAPA DE RIESGOS'!$AP416="Baja",'MAPA DE RIESGOS'!$AR416="Leve"),CONCATENATE("R",'MAPA DE RIESGOS'!$H416,"C",'MAPA DE RIESGOS'!$AF416),"")</f>
        <v/>
      </c>
      <c r="U124" s="379" t="str">
        <f>IF(AND('MAPA DE RIESGOS'!$AP417="Baja",'MAPA DE RIESGOS'!$AR417="Leve"),CONCATENATE("R",'MAPA DE RIESGOS'!$H417,"C",'MAPA DE RIESGOS'!$AF417),"")</f>
        <v/>
      </c>
      <c r="V124" s="379" t="str">
        <f>IF(AND('MAPA DE RIESGOS'!$AP418="Baja",'MAPA DE RIESGOS'!$AR418="Leve"),CONCATENATE("R",'MAPA DE RIESGOS'!$H418,"C",'MAPA DE RIESGOS'!$AF418),"")</f>
        <v/>
      </c>
      <c r="W124" s="379" t="str">
        <f>IF(AND('MAPA DE RIESGOS'!$AP419="Baja",'MAPA DE RIESGOS'!$AR419="Leve"),CONCATENATE("R",'MAPA DE RIESGOS'!$H419,"C",'MAPA DE RIESGOS'!$AF419),"")</f>
        <v/>
      </c>
      <c r="X124" s="379" t="str">
        <f>IF(AND('MAPA DE RIESGOS'!$AP420="Baja",'MAPA DE RIESGOS'!$AR420="Leve"),CONCATENATE("R",'MAPA DE RIESGOS'!$H420,"C",'MAPA DE RIESGOS'!$AF420),"")</f>
        <v/>
      </c>
      <c r="Y124" s="379" t="str">
        <f>IF(AND('MAPA DE RIESGOS'!$AP421="Baja",'MAPA DE RIESGOS'!$AR421="Leve"),CONCATENATE("R",'MAPA DE RIESGOS'!$H421,"C",'MAPA DE RIESGOS'!$AF421),"")</f>
        <v/>
      </c>
      <c r="Z124" s="379" t="str">
        <f>IF(AND('MAPA DE RIESGOS'!$AP422="Baja",'MAPA DE RIESGOS'!$AR422="Leve"),CONCATENATE("R",'MAPA DE RIESGOS'!$H422,"C",'MAPA DE RIESGOS'!$AF422),"")</f>
        <v/>
      </c>
      <c r="AA124" s="380" t="str">
        <f>IF(AND('MAPA DE RIESGOS'!$AP423="Baja",'MAPA DE RIESGOS'!$AR423="Leve"),CONCATENATE("R",'MAPA DE RIESGOS'!$H423,"C",'MAPA DE RIESGOS'!$AF423),"")</f>
        <v/>
      </c>
      <c r="AB124" s="369" t="str">
        <f>IF(AND('MAPA DE RIESGOS'!$AP406="Baja",'MAPA DE RIESGOS'!$AR406="Menor"),CONCATENATE("R",'MAPA DE RIESGOS'!$H406,"C",'MAPA DE RIESGOS'!$AF406),"")</f>
        <v/>
      </c>
      <c r="AC124" s="370" t="str">
        <f>IF(AND('MAPA DE RIESGOS'!$AP407="Baja",'MAPA DE RIESGOS'!$AR407="Menor"),CONCATENATE("R",'MAPA DE RIESGOS'!$H407,"C",'MAPA DE RIESGOS'!$AF407),"")</f>
        <v/>
      </c>
      <c r="AD124" s="370" t="str">
        <f>IF(AND('MAPA DE RIESGOS'!$AP408="Baja",'MAPA DE RIESGOS'!$AR408="Menor"),CONCATENATE("R",'MAPA DE RIESGOS'!$H408,"C",'MAPA DE RIESGOS'!$AF408),"")</f>
        <v/>
      </c>
      <c r="AE124" s="370" t="str">
        <f>IF(AND('MAPA DE RIESGOS'!$AP409="Baja",'MAPA DE RIESGOS'!$AR409="Menor"),CONCATENATE("R",'MAPA DE RIESGOS'!$H409,"C",'MAPA DE RIESGOS'!$AF409),"")</f>
        <v/>
      </c>
      <c r="AF124" s="370" t="str">
        <f>IF(AND('MAPA DE RIESGOS'!$AP410="Baja",'MAPA DE RIESGOS'!$AR410="Menor"),CONCATENATE("R",'MAPA DE RIESGOS'!$H410,"C",'MAPA DE RIESGOS'!$AF410),"")</f>
        <v/>
      </c>
      <c r="AG124" s="370" t="str">
        <f>IF(AND('MAPA DE RIESGOS'!$AP411="Baja",'MAPA DE RIESGOS'!$AR411="Menor"),CONCATENATE("R",'MAPA DE RIESGOS'!$H411,"C",'MAPA DE RIESGOS'!$AF411),"")</f>
        <v/>
      </c>
      <c r="AH124" s="370" t="str">
        <f>IF(AND('MAPA DE RIESGOS'!$AP412="Baja",'MAPA DE RIESGOS'!$AR412="Menor"),CONCATENATE("R",'MAPA DE RIESGOS'!$H412,"C",'MAPA DE RIESGOS'!$AF412),"")</f>
        <v/>
      </c>
      <c r="AI124" s="370" t="str">
        <f>IF(AND('MAPA DE RIESGOS'!$AP413="Baja",'MAPA DE RIESGOS'!$AR413="Menor"),CONCATENATE("R",'MAPA DE RIESGOS'!$H413,"C",'MAPA DE RIESGOS'!$AF413),"")</f>
        <v/>
      </c>
      <c r="AJ124" s="370" t="str">
        <f>IF(AND('MAPA DE RIESGOS'!$AP414="Baja",'MAPA DE RIESGOS'!$AR414="Menor"),CONCATENATE("R",'MAPA DE RIESGOS'!$H414,"C",'MAPA DE RIESGOS'!$AF414),"")</f>
        <v/>
      </c>
      <c r="AK124" s="370" t="str">
        <f>IF(AND('MAPA DE RIESGOS'!$AP415="Baja",'MAPA DE RIESGOS'!$AR415="Menor"),CONCATENATE("R",'MAPA DE RIESGOS'!$H415,"C",'MAPA DE RIESGOS'!$AF415),"")</f>
        <v/>
      </c>
      <c r="AL124" s="370" t="str">
        <f>IF(AND('MAPA DE RIESGOS'!$AP416="Baja",'MAPA DE RIESGOS'!$AR416="Menor"),CONCATENATE("R",'MAPA DE RIESGOS'!$H416,"C",'MAPA DE RIESGOS'!$AF416),"")</f>
        <v/>
      </c>
      <c r="AM124" s="370" t="str">
        <f>IF(AND('MAPA DE RIESGOS'!$AP417="Baja",'MAPA DE RIESGOS'!$AR417="Menor"),CONCATENATE("R",'MAPA DE RIESGOS'!$H417,"C",'MAPA DE RIESGOS'!$AF417),"")</f>
        <v/>
      </c>
      <c r="AN124" s="370" t="str">
        <f>IF(AND('MAPA DE RIESGOS'!$AP418="Baja",'MAPA DE RIESGOS'!$AR418="Menor"),CONCATENATE("R",'MAPA DE RIESGOS'!$H418,"C",'MAPA DE RIESGOS'!$AF418),"")</f>
        <v/>
      </c>
      <c r="AO124" s="370" t="str">
        <f>IF(AND('MAPA DE RIESGOS'!$AP419="Baja",'MAPA DE RIESGOS'!$AR419="Menor"),CONCATENATE("R",'MAPA DE RIESGOS'!$H419,"C",'MAPA DE RIESGOS'!$AF419),"")</f>
        <v/>
      </c>
      <c r="AP124" s="370" t="str">
        <f>IF(AND('MAPA DE RIESGOS'!$AP420="Baja",'MAPA DE RIESGOS'!$AR420="Menor"),CONCATENATE("R",'MAPA DE RIESGOS'!$H420,"C",'MAPA DE RIESGOS'!$AF420),"")</f>
        <v/>
      </c>
      <c r="AQ124" s="370" t="str">
        <f>IF(AND('MAPA DE RIESGOS'!$AP421="Baja",'MAPA DE RIESGOS'!$AR421="Menor"),CONCATENATE("R",'MAPA DE RIESGOS'!$H421,"C",'MAPA DE RIESGOS'!$AF421),"")</f>
        <v/>
      </c>
      <c r="AR124" s="370" t="str">
        <f>IF(AND('MAPA DE RIESGOS'!$AP422="Baja",'MAPA DE RIESGOS'!$AR422="Menor"),CONCATENATE("R",'MAPA DE RIESGOS'!$H422,"C",'MAPA DE RIESGOS'!$AF422),"")</f>
        <v/>
      </c>
      <c r="AS124" s="370" t="str">
        <f>IF(AND('MAPA DE RIESGOS'!$AP423="Baja",'MAPA DE RIESGOS'!$AR423="Menor"),CONCATENATE("R",'MAPA DE RIESGOS'!$H423,"C",'MAPA DE RIESGOS'!$AF423),"")</f>
        <v/>
      </c>
      <c r="AT124" s="369" t="str">
        <f>IF(AND('MAPA DE RIESGOS'!$AP406="Baja",'MAPA DE RIESGOS'!$AR406="Moderado"),CONCATENATE("R",'MAPA DE RIESGOS'!$H406,"C",'MAPA DE RIESGOS'!$AF406),"")</f>
        <v>R66C1</v>
      </c>
      <c r="AU124" s="370" t="str">
        <f>IF(AND('MAPA DE RIESGOS'!$AP407="Baja",'MAPA DE RIESGOS'!$AR407="Moderado"),CONCATENATE("R",'MAPA DE RIESGOS'!$H407,"C",'MAPA DE RIESGOS'!$AF407),"")</f>
        <v/>
      </c>
      <c r="AV124" s="370" t="str">
        <f>IF(AND('MAPA DE RIESGOS'!$AP408="Baja",'MAPA DE RIESGOS'!$AR408="Moderado"),CONCATENATE("R",'MAPA DE RIESGOS'!$H408,"C",'MAPA DE RIESGOS'!$AF408),"")</f>
        <v/>
      </c>
      <c r="AW124" s="370" t="str">
        <f>IF(AND('MAPA DE RIESGOS'!$AP409="Baja",'MAPA DE RIESGOS'!$AR409="Moderado"),CONCATENATE("R",'MAPA DE RIESGOS'!$H409,"C",'MAPA DE RIESGOS'!$AF409),"")</f>
        <v/>
      </c>
      <c r="AX124" s="370" t="str">
        <f>IF(AND('MAPA DE RIESGOS'!$AP410="Baja",'MAPA DE RIESGOS'!$AR410="Moderado"),CONCATENATE("R",'MAPA DE RIESGOS'!$H410,"C",'MAPA DE RIESGOS'!$AF410),"")</f>
        <v/>
      </c>
      <c r="AY124" s="370" t="str">
        <f>IF(AND('MAPA DE RIESGOS'!$AP411="Baja",'MAPA DE RIESGOS'!$AR411="Moderado"),CONCATENATE("R",'MAPA DE RIESGOS'!$H411,"C",'MAPA DE RIESGOS'!$AF411),"")</f>
        <v/>
      </c>
      <c r="AZ124" s="370" t="str">
        <f>IF(AND('MAPA DE RIESGOS'!$AP412="Baja",'MAPA DE RIESGOS'!$AR412="Moderado"),CONCATENATE("R",'MAPA DE RIESGOS'!$H412,"C",'MAPA DE RIESGOS'!$AF412),"")</f>
        <v/>
      </c>
      <c r="BA124" s="370" t="str">
        <f>IF(AND('MAPA DE RIESGOS'!$AP413="Baja",'MAPA DE RIESGOS'!$AR413="Moderado"),CONCATENATE("R",'MAPA DE RIESGOS'!$H413,"C",'MAPA DE RIESGOS'!$AF413),"")</f>
        <v/>
      </c>
      <c r="BB124" s="370" t="str">
        <f>IF(AND('MAPA DE RIESGOS'!$AP414="Baja",'MAPA DE RIESGOS'!$AR414="Moderado"),CONCATENATE("R",'MAPA DE RIESGOS'!$H414,"C",'MAPA DE RIESGOS'!$AF414),"")</f>
        <v/>
      </c>
      <c r="BC124" s="370" t="str">
        <f>IF(AND('MAPA DE RIESGOS'!$AP415="Baja",'MAPA DE RIESGOS'!$AR415="Moderado"),CONCATENATE("R",'MAPA DE RIESGOS'!$H415,"C",'MAPA DE RIESGOS'!$AF415),"")</f>
        <v/>
      </c>
      <c r="BD124" s="370" t="str">
        <f>IF(AND('MAPA DE RIESGOS'!$AP416="Baja",'MAPA DE RIESGOS'!$AR416="Moderado"),CONCATENATE("R",'MAPA DE RIESGOS'!$H416,"C",'MAPA DE RIESGOS'!$AF416),"")</f>
        <v/>
      </c>
      <c r="BE124" s="370" t="str">
        <f>IF(AND('MAPA DE RIESGOS'!$AP417="Baja",'MAPA DE RIESGOS'!$AR417="Moderado"),CONCATENATE("R",'MAPA DE RIESGOS'!$H417,"C",'MAPA DE RIESGOS'!$AF417),"")</f>
        <v/>
      </c>
      <c r="BF124" s="370" t="str">
        <f>IF(AND('MAPA DE RIESGOS'!$AP418="Baja",'MAPA DE RIESGOS'!$AR418="Moderado"),CONCATENATE("R",'MAPA DE RIESGOS'!$H418,"C",'MAPA DE RIESGOS'!$AF418),"")</f>
        <v>R68C1</v>
      </c>
      <c r="BG124" s="370" t="str">
        <f>IF(AND('MAPA DE RIESGOS'!$AP419="Baja",'MAPA DE RIESGOS'!$AR419="Moderado"),CONCATENATE("R",'MAPA DE RIESGOS'!$H419,"C",'MAPA DE RIESGOS'!$AF419),"")</f>
        <v/>
      </c>
      <c r="BH124" s="370" t="str">
        <f>IF(AND('MAPA DE RIESGOS'!$AP420="Baja",'MAPA DE RIESGOS'!$AR420="Moderado"),CONCATENATE("R",'MAPA DE RIESGOS'!$H420,"C",'MAPA DE RIESGOS'!$AF420),"")</f>
        <v/>
      </c>
      <c r="BI124" s="370" t="str">
        <f>IF(AND('MAPA DE RIESGOS'!$AP421="Baja",'MAPA DE RIESGOS'!$AR421="Moderado"),CONCATENATE("R",'MAPA DE RIESGOS'!$H421,"C",'MAPA DE RIESGOS'!$AF421),"")</f>
        <v/>
      </c>
      <c r="BJ124" s="370" t="str">
        <f>IF(AND('MAPA DE RIESGOS'!$AP422="Baja",'MAPA DE RIESGOS'!$AR422="Moderado"),CONCATENATE("R",'MAPA DE RIESGOS'!$H422,"C",'MAPA DE RIESGOS'!$AF422),"")</f>
        <v/>
      </c>
      <c r="BK124" s="371" t="str">
        <f>IF(AND('MAPA DE RIESGOS'!$AP423="Baja",'MAPA DE RIESGOS'!$AR423="Moderado"),CONCATENATE("R",'MAPA DE RIESGOS'!$H423,"C",'MAPA DE RIESGOS'!$AF423),"")</f>
        <v/>
      </c>
      <c r="BL124" s="357" t="str">
        <f>IF(AND('MAPA DE RIESGOS'!$AP406="Baja",'MAPA DE RIESGOS'!$AR406="Mayor"),CONCATENATE("R",'MAPA DE RIESGOS'!$H406,"C",'MAPA DE RIESGOS'!$AF406),"")</f>
        <v/>
      </c>
      <c r="BM124" s="357" t="str">
        <f>IF(AND('MAPA DE RIESGOS'!$AP407="Baja",'MAPA DE RIESGOS'!$AR407="Mayor"),CONCATENATE("R",'MAPA DE RIESGOS'!$H407,"C",'MAPA DE RIESGOS'!$AF407),"")</f>
        <v/>
      </c>
      <c r="BN124" s="357" t="str">
        <f>IF(AND('MAPA DE RIESGOS'!$AP408="Baja",'MAPA DE RIESGOS'!$AR408="Mayor"),CONCATENATE("R",'MAPA DE RIESGOS'!$H408,"C",'MAPA DE RIESGOS'!$AF408),"")</f>
        <v/>
      </c>
      <c r="BO124" s="357" t="str">
        <f>IF(AND('MAPA DE RIESGOS'!$AP409="Baja",'MAPA DE RIESGOS'!$AR409="Mayor"),CONCATENATE("R",'MAPA DE RIESGOS'!$H409,"C",'MAPA DE RIESGOS'!$AF409),"")</f>
        <v/>
      </c>
      <c r="BP124" s="357" t="str">
        <f>IF(AND('MAPA DE RIESGOS'!$AP410="Baja",'MAPA DE RIESGOS'!$AR410="Mayor"),CONCATENATE("R",'MAPA DE RIESGOS'!$H410,"C",'MAPA DE RIESGOS'!$AF410),"")</f>
        <v/>
      </c>
      <c r="BQ124" s="357" t="str">
        <f>IF(AND('MAPA DE RIESGOS'!$AP411="Baja",'MAPA DE RIESGOS'!$AR411="Mayor"),CONCATENATE("R",'MAPA DE RIESGOS'!$H411,"C",'MAPA DE RIESGOS'!$AF411),"")</f>
        <v/>
      </c>
      <c r="BR124" s="357" t="str">
        <f>IF(AND('MAPA DE RIESGOS'!$AP412="Baja",'MAPA DE RIESGOS'!$AR412="Mayor"),CONCATENATE("R",'MAPA DE RIESGOS'!$H412,"C",'MAPA DE RIESGOS'!$AF412),"")</f>
        <v/>
      </c>
      <c r="BS124" s="357" t="str">
        <f>IF(AND('MAPA DE RIESGOS'!$AP413="Baja",'MAPA DE RIESGOS'!$AR413="Mayor"),CONCATENATE("R",'MAPA DE RIESGOS'!$H413,"C",'MAPA DE RIESGOS'!$AF413),"")</f>
        <v/>
      </c>
      <c r="BT124" s="357" t="str">
        <f>IF(AND('MAPA DE RIESGOS'!$AP414="Baja",'MAPA DE RIESGOS'!$AR414="Mayor"),CONCATENATE("R",'MAPA DE RIESGOS'!$H414,"C",'MAPA DE RIESGOS'!$AF414),"")</f>
        <v/>
      </c>
      <c r="BU124" s="357" t="str">
        <f>IF(AND('MAPA DE RIESGOS'!$AP415="Baja",'MAPA DE RIESGOS'!$AR415="Mayor"),CONCATENATE("R",'MAPA DE RIESGOS'!$H415,"C",'MAPA DE RIESGOS'!$AF415),"")</f>
        <v/>
      </c>
      <c r="BV124" s="357" t="str">
        <f>IF(AND('MAPA DE RIESGOS'!$AP416="Baja",'MAPA DE RIESGOS'!$AR416="Mayor"),CONCATENATE("R",'MAPA DE RIESGOS'!$H416,"C",'MAPA DE RIESGOS'!$AF416),"")</f>
        <v/>
      </c>
      <c r="BW124" s="357" t="str">
        <f>IF(AND('MAPA DE RIESGOS'!$AP417="Baja",'MAPA DE RIESGOS'!$AR417="Mayor"),CONCATENATE("R",'MAPA DE RIESGOS'!$H417,"C",'MAPA DE RIESGOS'!$AF417),"")</f>
        <v/>
      </c>
      <c r="BX124" s="357" t="str">
        <f>IF(AND('MAPA DE RIESGOS'!$AP418="Baja",'MAPA DE RIESGOS'!$AR418="Mayor"),CONCATENATE("R",'MAPA DE RIESGOS'!$H418,"C",'MAPA DE RIESGOS'!$AF418),"")</f>
        <v/>
      </c>
      <c r="BY124" s="357" t="str">
        <f>IF(AND('MAPA DE RIESGOS'!$AP419="Baja",'MAPA DE RIESGOS'!$AR419="Mayor"),CONCATENATE("R",'MAPA DE RIESGOS'!$H419,"C",'MAPA DE RIESGOS'!$AF419),"")</f>
        <v/>
      </c>
      <c r="BZ124" s="357" t="str">
        <f>IF(AND('MAPA DE RIESGOS'!$AP420="Baja",'MAPA DE RIESGOS'!$AR420="Mayor"),CONCATENATE("R",'MAPA DE RIESGOS'!$H420,"C",'MAPA DE RIESGOS'!$AF420),"")</f>
        <v/>
      </c>
      <c r="CA124" s="357" t="str">
        <f>IF(AND('MAPA DE RIESGOS'!$AP421="Baja",'MAPA DE RIESGOS'!$AR421="Mayor"),CONCATENATE("R",'MAPA DE RIESGOS'!$H421,"C",'MAPA DE RIESGOS'!$AF421),"")</f>
        <v/>
      </c>
      <c r="CB124" s="357" t="str">
        <f>IF(AND('MAPA DE RIESGOS'!$AP422="Baja",'MAPA DE RIESGOS'!$AR422="Mayor"),CONCATENATE("R",'MAPA DE RIESGOS'!$H422,"C",'MAPA DE RIESGOS'!$AF422),"")</f>
        <v/>
      </c>
      <c r="CC124" s="358" t="str">
        <f>IF(AND('MAPA DE RIESGOS'!$AP423="Baja",'MAPA DE RIESGOS'!$AR423="Mayor"),CONCATENATE("R",'MAPA DE RIESGOS'!$H423,"C",'MAPA DE RIESGOS'!$AF423),"")</f>
        <v/>
      </c>
      <c r="CD124" s="359" t="str">
        <f>IF(AND('MAPA DE RIESGOS'!$AP406="Baja",'MAPA DE RIESGOS'!$AR406="Catastrófico"),CONCATENATE("R",'MAPA DE RIESGOS'!$H406,"C",'MAPA DE RIESGOS'!$AF406),"")</f>
        <v/>
      </c>
      <c r="CE124" s="359" t="str">
        <f>IF(AND('MAPA DE RIESGOS'!$AP407="Baja",'MAPA DE RIESGOS'!$AR407="Catastrófico"),CONCATENATE("R",'MAPA DE RIESGOS'!$H407,"C",'MAPA DE RIESGOS'!$AF407),"")</f>
        <v/>
      </c>
      <c r="CF124" s="359" t="str">
        <f>IF(AND('MAPA DE RIESGOS'!$AP408="Baja",'MAPA DE RIESGOS'!$AR408="Catastrófico"),CONCATENATE("R",'MAPA DE RIESGOS'!$H408,"C",'MAPA DE RIESGOS'!$AF408),"")</f>
        <v/>
      </c>
      <c r="CG124" s="359" t="str">
        <f>IF(AND('MAPA DE RIESGOS'!$AP409="Baja",'MAPA DE RIESGOS'!$AR409="Catastrófico"),CONCATENATE("R",'MAPA DE RIESGOS'!$H409,"C",'MAPA DE RIESGOS'!$AF409),"")</f>
        <v/>
      </c>
      <c r="CH124" s="359" t="str">
        <f>IF(AND('MAPA DE RIESGOS'!$AP410="Baja",'MAPA DE RIESGOS'!$AR410="Catastrófico"),CONCATENATE("R",'MAPA DE RIESGOS'!$H410,"C",'MAPA DE RIESGOS'!$AF410),"")</f>
        <v/>
      </c>
      <c r="CI124" s="359" t="str">
        <f>IF(AND('MAPA DE RIESGOS'!$AP411="Baja",'MAPA DE RIESGOS'!$AR411="Catastrófico"),CONCATENATE("R",'MAPA DE RIESGOS'!$H411,"C",'MAPA DE RIESGOS'!$AF411),"")</f>
        <v/>
      </c>
      <c r="CJ124" s="359" t="str">
        <f>IF(AND('MAPA DE RIESGOS'!$AP412="Baja",'MAPA DE RIESGOS'!$AR412="Catastrófico"),CONCATENATE("R",'MAPA DE RIESGOS'!$H412,"C",'MAPA DE RIESGOS'!$AF412),"")</f>
        <v/>
      </c>
      <c r="CK124" s="359" t="str">
        <f>IF(AND('MAPA DE RIESGOS'!$AP413="Baja",'MAPA DE RIESGOS'!$AR413="Catastrófico"),CONCATENATE("R",'MAPA DE RIESGOS'!$H413,"C",'MAPA DE RIESGOS'!$AF413),"")</f>
        <v/>
      </c>
      <c r="CL124" s="359" t="str">
        <f>IF(AND('MAPA DE RIESGOS'!$AP414="Baja",'MAPA DE RIESGOS'!$AR414="Catastrófico"),CONCATENATE("R",'MAPA DE RIESGOS'!$H414,"C",'MAPA DE RIESGOS'!$AF414),"")</f>
        <v/>
      </c>
      <c r="CM124" s="359" t="str">
        <f>IF(AND('MAPA DE RIESGOS'!$AP415="Baja",'MAPA DE RIESGOS'!$AR415="Catastrófico"),CONCATENATE("R",'MAPA DE RIESGOS'!$H415,"C",'MAPA DE RIESGOS'!$AF415),"")</f>
        <v/>
      </c>
      <c r="CN124" s="359" t="str">
        <f>IF(AND('MAPA DE RIESGOS'!$AP416="Baja",'MAPA DE RIESGOS'!$AR416="Catastrófico"),CONCATENATE("R",'MAPA DE RIESGOS'!$H416,"C",'MAPA DE RIESGOS'!$AF416),"")</f>
        <v/>
      </c>
      <c r="CO124" s="359" t="str">
        <f>IF(AND('MAPA DE RIESGOS'!$AP417="Baja",'MAPA DE RIESGOS'!$AR417="Catastrófico"),CONCATENATE("R",'MAPA DE RIESGOS'!$H417,"C",'MAPA DE RIESGOS'!$AF417),"")</f>
        <v/>
      </c>
      <c r="CP124" s="359" t="str">
        <f>IF(AND('MAPA DE RIESGOS'!$AP418="Baja",'MAPA DE RIESGOS'!$AR418="Catastrófico"),CONCATENATE("R",'MAPA DE RIESGOS'!$H418,"C",'MAPA DE RIESGOS'!$AF418),"")</f>
        <v/>
      </c>
      <c r="CQ124" s="359" t="str">
        <f>IF(AND('MAPA DE RIESGOS'!$AP419="Baja",'MAPA DE RIESGOS'!$AR419="Catastrófico"),CONCATENATE("R",'MAPA DE RIESGOS'!$H419,"C",'MAPA DE RIESGOS'!$AF419),"")</f>
        <v/>
      </c>
      <c r="CR124" s="359" t="str">
        <f>IF(AND('MAPA DE RIESGOS'!$AP420="Baja",'MAPA DE RIESGOS'!$AR420="Catastrófico"),CONCATENATE("R",'MAPA DE RIESGOS'!$H420,"C",'MAPA DE RIESGOS'!$AF420),"")</f>
        <v/>
      </c>
      <c r="CS124" s="359" t="str">
        <f>IF(AND('MAPA DE RIESGOS'!$AP421="Baja",'MAPA DE RIESGOS'!$AR421="Catastrófico"),CONCATENATE("R",'MAPA DE RIESGOS'!$H421,"C",'MAPA DE RIESGOS'!$AF421),"")</f>
        <v/>
      </c>
      <c r="CT124" s="359" t="str">
        <f>IF(AND('MAPA DE RIESGOS'!$AP422="Baja",'MAPA DE RIESGOS'!$AR422="Catastrófico"),CONCATENATE("R",'MAPA DE RIESGOS'!$H422,"C",'MAPA DE RIESGOS'!$AF422),"")</f>
        <v/>
      </c>
      <c r="CU124" s="360" t="str">
        <f>IF(AND('MAPA DE RIESGOS'!$AP423="Baja",'MAPA DE RIESGOS'!$AR423="Catastrófico"),CONCATENATE("R",'MAPA DE RIESGOS'!$H423,"C",'MAPA DE RIESGOS'!$AF423),"")</f>
        <v/>
      </c>
      <c r="CV124" s="67"/>
      <c r="CW124" s="737"/>
      <c r="CX124" s="737"/>
      <c r="CY124" s="737"/>
      <c r="CZ124" s="737"/>
      <c r="DA124" s="737"/>
      <c r="DB124" s="737"/>
    </row>
    <row r="125" spans="2:106" ht="32.5" customHeight="1">
      <c r="B125" s="770"/>
      <c r="C125" s="770"/>
      <c r="D125" s="771"/>
      <c r="E125" s="741"/>
      <c r="F125" s="742"/>
      <c r="G125" s="742"/>
      <c r="H125" s="742"/>
      <c r="I125" s="743"/>
      <c r="J125" s="378" t="str">
        <f>IF(AND('MAPA DE RIESGOS'!$AP424="Baja",'MAPA DE RIESGOS'!$AR424="Leve"),CONCATENATE("R",'MAPA DE RIESGOS'!$H424,"C",'MAPA DE RIESGOS'!$AF424),"")</f>
        <v/>
      </c>
      <c r="K125" s="379" t="str">
        <f>IF(AND('MAPA DE RIESGOS'!$AP425="Baja",'MAPA DE RIESGOS'!$AR425="Leve"),CONCATENATE("R",'MAPA DE RIESGOS'!$H425,"C",'MAPA DE RIESGOS'!$AF425),"")</f>
        <v/>
      </c>
      <c r="L125" s="379" t="str">
        <f>IF(AND('MAPA DE RIESGOS'!$AP426="Baja",'MAPA DE RIESGOS'!$AR426="Leve"),CONCATENATE("R",'MAPA DE RIESGOS'!$H426,"C",'MAPA DE RIESGOS'!$AF426),"")</f>
        <v/>
      </c>
      <c r="M125" s="379" t="str">
        <f>IF(AND('MAPA DE RIESGOS'!$AP427="Baja",'MAPA DE RIESGOS'!$AR427="Leve"),CONCATENATE("R",'MAPA DE RIESGOS'!$H427,"C",'MAPA DE RIESGOS'!$AF427),"")</f>
        <v/>
      </c>
      <c r="N125" s="379" t="str">
        <f>IF(AND('MAPA DE RIESGOS'!$AP428="Baja",'MAPA DE RIESGOS'!$AR428="Leve"),CONCATENATE("R",'MAPA DE RIESGOS'!$H428,"C",'MAPA DE RIESGOS'!$AF428),"")</f>
        <v/>
      </c>
      <c r="O125" s="379" t="str">
        <f>IF(AND('MAPA DE RIESGOS'!$AP429="Baja",'MAPA DE RIESGOS'!$AR429="Leve"),CONCATENATE("R",'MAPA DE RIESGOS'!$H429,"C",'MAPA DE RIESGOS'!$AF429),"")</f>
        <v/>
      </c>
      <c r="P125" s="379" t="str">
        <f>IF(AND('MAPA DE RIESGOS'!$AP430="Baja",'MAPA DE RIESGOS'!$AR430="Leve"),CONCATENATE("R",'MAPA DE RIESGOS'!$H430,"C",'MAPA DE RIESGOS'!$AF430),"")</f>
        <v/>
      </c>
      <c r="Q125" s="379" t="str">
        <f>IF(AND('MAPA DE RIESGOS'!$AP431="Baja",'MAPA DE RIESGOS'!$AR431="Leve"),CONCATENATE("R",'MAPA DE RIESGOS'!$H431,"C",'MAPA DE RIESGOS'!$AF431),"")</f>
        <v/>
      </c>
      <c r="R125" s="379" t="str">
        <f>IF(AND('MAPA DE RIESGOS'!$AP432="Baja",'MAPA DE RIESGOS'!$AR432="Leve"),CONCATENATE("R",'MAPA DE RIESGOS'!$H432,"C",'MAPA DE RIESGOS'!$AF432),"")</f>
        <v/>
      </c>
      <c r="S125" s="379" t="str">
        <f>IF(AND('MAPA DE RIESGOS'!$AP433="Baja",'MAPA DE RIESGOS'!$AR433="Leve"),CONCATENATE("R",'MAPA DE RIESGOS'!$H433,"C",'MAPA DE RIESGOS'!$AF433),"")</f>
        <v/>
      </c>
      <c r="T125" s="379" t="str">
        <f>IF(AND('MAPA DE RIESGOS'!$AP434="Baja",'MAPA DE RIESGOS'!$AR434="Leve"),CONCATENATE("R",'MAPA DE RIESGOS'!$H434,"C",'MAPA DE RIESGOS'!$AF434),"")</f>
        <v/>
      </c>
      <c r="U125" s="379" t="str">
        <f>IF(AND('MAPA DE RIESGOS'!$AP435="Baja",'MAPA DE RIESGOS'!$AR435="Leve"),CONCATENATE("R",'MAPA DE RIESGOS'!$H435,"C",'MAPA DE RIESGOS'!$AF435),"")</f>
        <v/>
      </c>
      <c r="V125" s="379" t="str">
        <f>IF(AND('MAPA DE RIESGOS'!$AP436="Baja",'MAPA DE RIESGOS'!$AR436="Leve"),CONCATENATE("R",'MAPA DE RIESGOS'!$H436,"C",'MAPA DE RIESGOS'!$AF436),"")</f>
        <v/>
      </c>
      <c r="W125" s="379" t="str">
        <f>IF(AND('MAPA DE RIESGOS'!$AP437="Baja",'MAPA DE RIESGOS'!$AR437="Leve"),CONCATENATE("R",'MAPA DE RIESGOS'!$H437,"C",'MAPA DE RIESGOS'!$AF437),"")</f>
        <v/>
      </c>
      <c r="X125" s="379" t="str">
        <f>IF(AND('MAPA DE RIESGOS'!$AP438="Baja",'MAPA DE RIESGOS'!$AR438="Leve"),CONCATENATE("R",'MAPA DE RIESGOS'!$H438,"C",'MAPA DE RIESGOS'!$AF438),"")</f>
        <v/>
      </c>
      <c r="Y125" s="379" t="str">
        <f>IF(AND('MAPA DE RIESGOS'!$AP439="Baja",'MAPA DE RIESGOS'!$AR439="Leve"),CONCATENATE("R",'MAPA DE RIESGOS'!$H439,"C",'MAPA DE RIESGOS'!$AF439),"")</f>
        <v/>
      </c>
      <c r="Z125" s="379" t="str">
        <f>IF(AND('MAPA DE RIESGOS'!$AP440="Baja",'MAPA DE RIESGOS'!$AR440="Leve"),CONCATENATE("R",'MAPA DE RIESGOS'!$H440,"C",'MAPA DE RIESGOS'!$AF440),"")</f>
        <v/>
      </c>
      <c r="AA125" s="380" t="str">
        <f>IF(AND('MAPA DE RIESGOS'!$AP441="Baja",'MAPA DE RIESGOS'!$AR441="Leve"),CONCATENATE("R",'MAPA DE RIESGOS'!$H441,"C",'MAPA DE RIESGOS'!$AF441),"")</f>
        <v/>
      </c>
      <c r="AB125" s="369" t="str">
        <f>IF(AND('MAPA DE RIESGOS'!$AP424="Baja",'MAPA DE RIESGOS'!$AR424="Menor"),CONCATENATE("R",'MAPA DE RIESGOS'!$H424,"C",'MAPA DE RIESGOS'!$AF424),"")</f>
        <v/>
      </c>
      <c r="AC125" s="370" t="str">
        <f>IF(AND('MAPA DE RIESGOS'!$AP425="Baja",'MAPA DE RIESGOS'!$AR425="Menor"),CONCATENATE("R",'MAPA DE RIESGOS'!$H425,"C",'MAPA DE RIESGOS'!$AF425),"")</f>
        <v/>
      </c>
      <c r="AD125" s="370" t="str">
        <f>IF(AND('MAPA DE RIESGOS'!$AP426="Baja",'MAPA DE RIESGOS'!$AR426="Menor"),CONCATENATE("R",'MAPA DE RIESGOS'!$H426,"C",'MAPA DE RIESGOS'!$AF426),"")</f>
        <v/>
      </c>
      <c r="AE125" s="370" t="str">
        <f>IF(AND('MAPA DE RIESGOS'!$AP427="Baja",'MAPA DE RIESGOS'!$AR427="Menor"),CONCATENATE("R",'MAPA DE RIESGOS'!$H427,"C",'MAPA DE RIESGOS'!$AF427),"")</f>
        <v/>
      </c>
      <c r="AF125" s="370" t="str">
        <f>IF(AND('MAPA DE RIESGOS'!$AP428="Baja",'MAPA DE RIESGOS'!$AR428="Menor"),CONCATENATE("R",'MAPA DE RIESGOS'!$H428,"C",'MAPA DE RIESGOS'!$AF428),"")</f>
        <v/>
      </c>
      <c r="AG125" s="370" t="str">
        <f>IF(AND('MAPA DE RIESGOS'!$AP429="Baja",'MAPA DE RIESGOS'!$AR429="Menor"),CONCATENATE("R",'MAPA DE RIESGOS'!$H429,"C",'MAPA DE RIESGOS'!$AF429),"")</f>
        <v/>
      </c>
      <c r="AH125" s="370" t="str">
        <f>IF(AND('MAPA DE RIESGOS'!$AP430="Baja",'MAPA DE RIESGOS'!$AR430="Menor"),CONCATENATE("R",'MAPA DE RIESGOS'!$H430,"C",'MAPA DE RIESGOS'!$AF430),"")</f>
        <v/>
      </c>
      <c r="AI125" s="370" t="str">
        <f>IF(AND('MAPA DE RIESGOS'!$AP431="Baja",'MAPA DE RIESGOS'!$AR431="Menor"),CONCATENATE("R",'MAPA DE RIESGOS'!$H431,"C",'MAPA DE RIESGOS'!$AF431),"")</f>
        <v/>
      </c>
      <c r="AJ125" s="370" t="str">
        <f>IF(AND('MAPA DE RIESGOS'!$AP432="Baja",'MAPA DE RIESGOS'!$AR432="Menor"),CONCATENATE("R",'MAPA DE RIESGOS'!$H432,"C",'MAPA DE RIESGOS'!$AF432),"")</f>
        <v/>
      </c>
      <c r="AK125" s="370" t="str">
        <f>IF(AND('MAPA DE RIESGOS'!$AP433="Baja",'MAPA DE RIESGOS'!$AR433="Menor"),CONCATENATE("R",'MAPA DE RIESGOS'!$H433,"C",'MAPA DE RIESGOS'!$AF433),"")</f>
        <v/>
      </c>
      <c r="AL125" s="370" t="str">
        <f>IF(AND('MAPA DE RIESGOS'!$AP434="Baja",'MAPA DE RIESGOS'!$AR434="Menor"),CONCATENATE("R",'MAPA DE RIESGOS'!$H434,"C",'MAPA DE RIESGOS'!$AF434),"")</f>
        <v/>
      </c>
      <c r="AM125" s="370" t="str">
        <f>IF(AND('MAPA DE RIESGOS'!$AP435="Baja",'MAPA DE RIESGOS'!$AR435="Menor"),CONCATENATE("R",'MAPA DE RIESGOS'!$H435,"C",'MAPA DE RIESGOS'!$AF435),"")</f>
        <v/>
      </c>
      <c r="AN125" s="370" t="str">
        <f>IF(AND('MAPA DE RIESGOS'!$AP436="Baja",'MAPA DE RIESGOS'!$AR436="Menor"),CONCATENATE("R",'MAPA DE RIESGOS'!$H436,"C",'MAPA DE RIESGOS'!$AF436),"")</f>
        <v/>
      </c>
      <c r="AO125" s="370" t="str">
        <f>IF(AND('MAPA DE RIESGOS'!$AP437="Baja",'MAPA DE RIESGOS'!$AR437="Menor"),CONCATENATE("R",'MAPA DE RIESGOS'!$H437,"C",'MAPA DE RIESGOS'!$AF437),"")</f>
        <v/>
      </c>
      <c r="AP125" s="370" t="str">
        <f>IF(AND('MAPA DE RIESGOS'!$AP438="Baja",'MAPA DE RIESGOS'!$AR438="Menor"),CONCATENATE("R",'MAPA DE RIESGOS'!$H438,"C",'MAPA DE RIESGOS'!$AF438),"")</f>
        <v/>
      </c>
      <c r="AQ125" s="370" t="str">
        <f>IF(AND('MAPA DE RIESGOS'!$AP439="Baja",'MAPA DE RIESGOS'!$AR439="Menor"),CONCATENATE("R",'MAPA DE RIESGOS'!$H439,"C",'MAPA DE RIESGOS'!$AF439),"")</f>
        <v/>
      </c>
      <c r="AR125" s="370" t="str">
        <f>IF(AND('MAPA DE RIESGOS'!$AP440="Baja",'MAPA DE RIESGOS'!$AR440="Menor"),CONCATENATE("R",'MAPA DE RIESGOS'!$H440,"C",'MAPA DE RIESGOS'!$AF440),"")</f>
        <v/>
      </c>
      <c r="AS125" s="370" t="str">
        <f>IF(AND('MAPA DE RIESGOS'!$AP441="Baja",'MAPA DE RIESGOS'!$AR441="Menor"),CONCATENATE("R",'MAPA DE RIESGOS'!$H441,"C",'MAPA DE RIESGOS'!$AF441),"")</f>
        <v/>
      </c>
      <c r="AT125" s="369" t="str">
        <f>IF(AND('MAPA DE RIESGOS'!$AP424="Baja",'MAPA DE RIESGOS'!$AR424="Moderado"),CONCATENATE("R",'MAPA DE RIESGOS'!$H424,"C",'MAPA DE RIESGOS'!$AF424),"")</f>
        <v>R69C1</v>
      </c>
      <c r="AU125" s="370" t="str">
        <f>IF(AND('MAPA DE RIESGOS'!$AP425="Baja",'MAPA DE RIESGOS'!$AR425="Moderado"),CONCATENATE("R",'MAPA DE RIESGOS'!$H425,"C",'MAPA DE RIESGOS'!$AF425),"")</f>
        <v/>
      </c>
      <c r="AV125" s="370" t="str">
        <f>IF(AND('MAPA DE RIESGOS'!$AP426="Baja",'MAPA DE RIESGOS'!$AR426="Moderado"),CONCATENATE("R",'MAPA DE RIESGOS'!$H426,"C",'MAPA DE RIESGOS'!$AF426),"")</f>
        <v/>
      </c>
      <c r="AW125" s="370" t="str">
        <f>IF(AND('MAPA DE RIESGOS'!$AP427="Baja",'MAPA DE RIESGOS'!$AR427="Moderado"),CONCATENATE("R",'MAPA DE RIESGOS'!$H427,"C",'MAPA DE RIESGOS'!$AF427),"")</f>
        <v/>
      </c>
      <c r="AX125" s="370" t="str">
        <f>IF(AND('MAPA DE RIESGOS'!$AP428="Baja",'MAPA DE RIESGOS'!$AR428="Moderado"),CONCATENATE("R",'MAPA DE RIESGOS'!$H428,"C",'MAPA DE RIESGOS'!$AF428),"")</f>
        <v/>
      </c>
      <c r="AY125" s="370" t="str">
        <f>IF(AND('MAPA DE RIESGOS'!$AP429="Baja",'MAPA DE RIESGOS'!$AR429="Moderado"),CONCATENATE("R",'MAPA DE RIESGOS'!$H429,"C",'MAPA DE RIESGOS'!$AF429),"")</f>
        <v/>
      </c>
      <c r="AZ125" s="370" t="str">
        <f>IF(AND('MAPA DE RIESGOS'!$AP430="Baja",'MAPA DE RIESGOS'!$AR430="Moderado"),CONCATENATE("R",'MAPA DE RIESGOS'!$H430,"C",'MAPA DE RIESGOS'!$AF430),"")</f>
        <v>R70C1</v>
      </c>
      <c r="BA125" s="370" t="str">
        <f>IF(AND('MAPA DE RIESGOS'!$AP431="Baja",'MAPA DE RIESGOS'!$AR431="Moderado"),CONCATENATE("R",'MAPA DE RIESGOS'!$H431,"C",'MAPA DE RIESGOS'!$AF431),"")</f>
        <v/>
      </c>
      <c r="BB125" s="370" t="str">
        <f>IF(AND('MAPA DE RIESGOS'!$AP432="Baja",'MAPA DE RIESGOS'!$AR432="Moderado"),CONCATENATE("R",'MAPA DE RIESGOS'!$H432,"C",'MAPA DE RIESGOS'!$AF432),"")</f>
        <v/>
      </c>
      <c r="BC125" s="370" t="str">
        <f>IF(AND('MAPA DE RIESGOS'!$AP433="Baja",'MAPA DE RIESGOS'!$AR433="Moderado"),CONCATENATE("R",'MAPA DE RIESGOS'!$H433,"C",'MAPA DE RIESGOS'!$AF433),"")</f>
        <v/>
      </c>
      <c r="BD125" s="370" t="str">
        <f>IF(AND('MAPA DE RIESGOS'!$AP434="Baja",'MAPA DE RIESGOS'!$AR434="Moderado"),CONCATENATE("R",'MAPA DE RIESGOS'!$H434,"C",'MAPA DE RIESGOS'!$AF434),"")</f>
        <v/>
      </c>
      <c r="BE125" s="370" t="str">
        <f>IF(AND('MAPA DE RIESGOS'!$AP435="Baja",'MAPA DE RIESGOS'!$AR435="Moderado"),CONCATENATE("R",'MAPA DE RIESGOS'!$H435,"C",'MAPA DE RIESGOS'!$AF435),"")</f>
        <v/>
      </c>
      <c r="BF125" s="370" t="str">
        <f>IF(AND('MAPA DE RIESGOS'!$AP436="Baja",'MAPA DE RIESGOS'!$AR436="Moderado"),CONCATENATE("R",'MAPA DE RIESGOS'!$H436,"C",'MAPA DE RIESGOS'!$AF436),"")</f>
        <v>R71C1</v>
      </c>
      <c r="BG125" s="370" t="str">
        <f>IF(AND('MAPA DE RIESGOS'!$AP437="Baja",'MAPA DE RIESGOS'!$AR437="Moderado"),CONCATENATE("R",'MAPA DE RIESGOS'!$H437,"C",'MAPA DE RIESGOS'!$AF437),"")</f>
        <v/>
      </c>
      <c r="BH125" s="370" t="str">
        <f>IF(AND('MAPA DE RIESGOS'!$AP438="Baja",'MAPA DE RIESGOS'!$AR438="Moderado"),CONCATENATE("R",'MAPA DE RIESGOS'!$H438,"C",'MAPA DE RIESGOS'!$AF438),"")</f>
        <v/>
      </c>
      <c r="BI125" s="370" t="str">
        <f>IF(AND('MAPA DE RIESGOS'!$AP439="Baja",'MAPA DE RIESGOS'!$AR439="Moderado"),CONCATENATE("R",'MAPA DE RIESGOS'!$H439,"C",'MAPA DE RIESGOS'!$AF439),"")</f>
        <v/>
      </c>
      <c r="BJ125" s="370" t="str">
        <f>IF(AND('MAPA DE RIESGOS'!$AP440="Baja",'MAPA DE RIESGOS'!$AR440="Moderado"),CONCATENATE("R",'MAPA DE RIESGOS'!$H440,"C",'MAPA DE RIESGOS'!$AF440),"")</f>
        <v/>
      </c>
      <c r="BK125" s="371" t="str">
        <f>IF(AND('MAPA DE RIESGOS'!$AP441="Baja",'MAPA DE RIESGOS'!$AR441="Moderado"),CONCATENATE("R",'MAPA DE RIESGOS'!$H441,"C",'MAPA DE RIESGOS'!$AF441),"")</f>
        <v/>
      </c>
      <c r="BL125" s="357" t="str">
        <f>IF(AND('MAPA DE RIESGOS'!$AP424="Baja",'MAPA DE RIESGOS'!$AR424="Mayor"),CONCATENATE("R",'MAPA DE RIESGOS'!$H424,"C",'MAPA DE RIESGOS'!$AF424),"")</f>
        <v/>
      </c>
      <c r="BM125" s="357" t="str">
        <f>IF(AND('MAPA DE RIESGOS'!$AP425="Baja",'MAPA DE RIESGOS'!$AR425="Mayor"),CONCATENATE("R",'MAPA DE RIESGOS'!$H425,"C",'MAPA DE RIESGOS'!$AF425),"")</f>
        <v/>
      </c>
      <c r="BN125" s="357" t="str">
        <f>IF(AND('MAPA DE RIESGOS'!$AP426="Baja",'MAPA DE RIESGOS'!$AR426="Mayor"),CONCATENATE("R",'MAPA DE RIESGOS'!$H426,"C",'MAPA DE RIESGOS'!$AF426),"")</f>
        <v/>
      </c>
      <c r="BO125" s="357" t="str">
        <f>IF(AND('MAPA DE RIESGOS'!$AP427="Baja",'MAPA DE RIESGOS'!$AR427="Mayor"),CONCATENATE("R",'MAPA DE RIESGOS'!$H427,"C",'MAPA DE RIESGOS'!$AF427),"")</f>
        <v/>
      </c>
      <c r="BP125" s="357" t="str">
        <f>IF(AND('MAPA DE RIESGOS'!$AP428="Baja",'MAPA DE RIESGOS'!$AR428="Mayor"),CONCATENATE("R",'MAPA DE RIESGOS'!$H428,"C",'MAPA DE RIESGOS'!$AF428),"")</f>
        <v/>
      </c>
      <c r="BQ125" s="357" t="str">
        <f>IF(AND('MAPA DE RIESGOS'!$AP429="Baja",'MAPA DE RIESGOS'!$AR429="Mayor"),CONCATENATE("R",'MAPA DE RIESGOS'!$H429,"C",'MAPA DE RIESGOS'!$AF429),"")</f>
        <v/>
      </c>
      <c r="BR125" s="357" t="str">
        <f>IF(AND('MAPA DE RIESGOS'!$AP430="Baja",'MAPA DE RIESGOS'!$AR430="Mayor"),CONCATENATE("R",'MAPA DE RIESGOS'!$H430,"C",'MAPA DE RIESGOS'!$AF430),"")</f>
        <v/>
      </c>
      <c r="BS125" s="357" t="str">
        <f>IF(AND('MAPA DE RIESGOS'!$AP431="Baja",'MAPA DE RIESGOS'!$AR431="Mayor"),CONCATENATE("R",'MAPA DE RIESGOS'!$H431,"C",'MAPA DE RIESGOS'!$AF431),"")</f>
        <v/>
      </c>
      <c r="BT125" s="357" t="str">
        <f>IF(AND('MAPA DE RIESGOS'!$AP432="Baja",'MAPA DE RIESGOS'!$AR432="Mayor"),CONCATENATE("R",'MAPA DE RIESGOS'!$H432,"C",'MAPA DE RIESGOS'!$AF432),"")</f>
        <v/>
      </c>
      <c r="BU125" s="357" t="str">
        <f>IF(AND('MAPA DE RIESGOS'!$AP433="Baja",'MAPA DE RIESGOS'!$AR433="Mayor"),CONCATENATE("R",'MAPA DE RIESGOS'!$H433,"C",'MAPA DE RIESGOS'!$AF433),"")</f>
        <v/>
      </c>
      <c r="BV125" s="357" t="str">
        <f>IF(AND('MAPA DE RIESGOS'!$AP434="Baja",'MAPA DE RIESGOS'!$AR434="Mayor"),CONCATENATE("R",'MAPA DE RIESGOS'!$H434,"C",'MAPA DE RIESGOS'!$AF434),"")</f>
        <v/>
      </c>
      <c r="BW125" s="357" t="str">
        <f>IF(AND('MAPA DE RIESGOS'!$AP435="Baja",'MAPA DE RIESGOS'!$AR435="Mayor"),CONCATENATE("R",'MAPA DE RIESGOS'!$H435,"C",'MAPA DE RIESGOS'!$AF435),"")</f>
        <v/>
      </c>
      <c r="BX125" s="357" t="str">
        <f>IF(AND('MAPA DE RIESGOS'!$AP436="Baja",'MAPA DE RIESGOS'!$AR436="Mayor"),CONCATENATE("R",'MAPA DE RIESGOS'!$H436,"C",'MAPA DE RIESGOS'!$AF436),"")</f>
        <v/>
      </c>
      <c r="BY125" s="357" t="str">
        <f>IF(AND('MAPA DE RIESGOS'!$AP437="Baja",'MAPA DE RIESGOS'!$AR437="Mayor"),CONCATENATE("R",'MAPA DE RIESGOS'!$H437,"C",'MAPA DE RIESGOS'!$AF437),"")</f>
        <v/>
      </c>
      <c r="BZ125" s="357" t="str">
        <f>IF(AND('MAPA DE RIESGOS'!$AP438="Baja",'MAPA DE RIESGOS'!$AR438="Mayor"),CONCATENATE("R",'MAPA DE RIESGOS'!$H438,"C",'MAPA DE RIESGOS'!$AF438),"")</f>
        <v/>
      </c>
      <c r="CA125" s="357" t="str">
        <f>IF(AND('MAPA DE RIESGOS'!$AP439="Baja",'MAPA DE RIESGOS'!$AR439="Mayor"),CONCATENATE("R",'MAPA DE RIESGOS'!$H439,"C",'MAPA DE RIESGOS'!$AF439),"")</f>
        <v/>
      </c>
      <c r="CB125" s="357" t="str">
        <f>IF(AND('MAPA DE RIESGOS'!$AP440="Baja",'MAPA DE RIESGOS'!$AR440="Mayor"),CONCATENATE("R",'MAPA DE RIESGOS'!$H440,"C",'MAPA DE RIESGOS'!$AF440),"")</f>
        <v/>
      </c>
      <c r="CC125" s="358" t="str">
        <f>IF(AND('MAPA DE RIESGOS'!$AP441="Baja",'MAPA DE RIESGOS'!$AR441="Mayor"),CONCATENATE("R",'MAPA DE RIESGOS'!$H441,"C",'MAPA DE RIESGOS'!$AF441),"")</f>
        <v/>
      </c>
      <c r="CD125" s="359" t="str">
        <f>IF(AND('MAPA DE RIESGOS'!$AP424="Baja",'MAPA DE RIESGOS'!$AR424="Catastrófico"),CONCATENATE("R",'MAPA DE RIESGOS'!$H424,"C",'MAPA DE RIESGOS'!$AF424),"")</f>
        <v/>
      </c>
      <c r="CE125" s="359" t="str">
        <f>IF(AND('MAPA DE RIESGOS'!$AP425="Baja",'MAPA DE RIESGOS'!$AR425="Catastrófico"),CONCATENATE("R",'MAPA DE RIESGOS'!$H425,"C",'MAPA DE RIESGOS'!$AF425),"")</f>
        <v/>
      </c>
      <c r="CF125" s="359" t="str">
        <f>IF(AND('MAPA DE RIESGOS'!$AP426="Baja",'MAPA DE RIESGOS'!$AR426="Catastrófico"),CONCATENATE("R",'MAPA DE RIESGOS'!$H426,"C",'MAPA DE RIESGOS'!$AF426),"")</f>
        <v/>
      </c>
      <c r="CG125" s="359" t="str">
        <f>IF(AND('MAPA DE RIESGOS'!$AP427="Baja",'MAPA DE RIESGOS'!$AR427="Catastrófico"),CONCATENATE("R",'MAPA DE RIESGOS'!$H427,"C",'MAPA DE RIESGOS'!$AF427),"")</f>
        <v/>
      </c>
      <c r="CH125" s="359" t="str">
        <f>IF(AND('MAPA DE RIESGOS'!$AP428="Baja",'MAPA DE RIESGOS'!$AR428="Catastrófico"),CONCATENATE("R",'MAPA DE RIESGOS'!$H428,"C",'MAPA DE RIESGOS'!$AF428),"")</f>
        <v/>
      </c>
      <c r="CI125" s="359" t="str">
        <f>IF(AND('MAPA DE RIESGOS'!$AP429="Baja",'MAPA DE RIESGOS'!$AR429="Catastrófico"),CONCATENATE("R",'MAPA DE RIESGOS'!$H429,"C",'MAPA DE RIESGOS'!$AF429),"")</f>
        <v/>
      </c>
      <c r="CJ125" s="359" t="str">
        <f>IF(AND('MAPA DE RIESGOS'!$AP430="Baja",'MAPA DE RIESGOS'!$AR430="Catastrófico"),CONCATENATE("R",'MAPA DE RIESGOS'!$H430,"C",'MAPA DE RIESGOS'!$AF430),"")</f>
        <v/>
      </c>
      <c r="CK125" s="359" t="str">
        <f>IF(AND('MAPA DE RIESGOS'!$AP431="Baja",'MAPA DE RIESGOS'!$AR431="Catastrófico"),CONCATENATE("R",'MAPA DE RIESGOS'!$H431,"C",'MAPA DE RIESGOS'!$AF431),"")</f>
        <v/>
      </c>
      <c r="CL125" s="359" t="str">
        <f>IF(AND('MAPA DE RIESGOS'!$AP432="Baja",'MAPA DE RIESGOS'!$AR432="Catastrófico"),CONCATENATE("R",'MAPA DE RIESGOS'!$H432,"C",'MAPA DE RIESGOS'!$AF432),"")</f>
        <v/>
      </c>
      <c r="CM125" s="359" t="str">
        <f>IF(AND('MAPA DE RIESGOS'!$AP433="Baja",'MAPA DE RIESGOS'!$AR433="Catastrófico"),CONCATENATE("R",'MAPA DE RIESGOS'!$H433,"C",'MAPA DE RIESGOS'!$AF433),"")</f>
        <v/>
      </c>
      <c r="CN125" s="359" t="str">
        <f>IF(AND('MAPA DE RIESGOS'!$AP434="Baja",'MAPA DE RIESGOS'!$AR434="Catastrófico"),CONCATENATE("R",'MAPA DE RIESGOS'!$H434,"C",'MAPA DE RIESGOS'!$AF434),"")</f>
        <v/>
      </c>
      <c r="CO125" s="359" t="str">
        <f>IF(AND('MAPA DE RIESGOS'!$AP435="Baja",'MAPA DE RIESGOS'!$AR435="Catastrófico"),CONCATENATE("R",'MAPA DE RIESGOS'!$H435,"C",'MAPA DE RIESGOS'!$AF435),"")</f>
        <v/>
      </c>
      <c r="CP125" s="359" t="str">
        <f>IF(AND('MAPA DE RIESGOS'!$AP436="Baja",'MAPA DE RIESGOS'!$AR436="Catastrófico"),CONCATENATE("R",'MAPA DE RIESGOS'!$H436,"C",'MAPA DE RIESGOS'!$AF436),"")</f>
        <v/>
      </c>
      <c r="CQ125" s="359" t="str">
        <f>IF(AND('MAPA DE RIESGOS'!$AP437="Baja",'MAPA DE RIESGOS'!$AR437="Catastrófico"),CONCATENATE("R",'MAPA DE RIESGOS'!$H437,"C",'MAPA DE RIESGOS'!$AF437),"")</f>
        <v/>
      </c>
      <c r="CR125" s="359" t="str">
        <f>IF(AND('MAPA DE RIESGOS'!$AP438="Baja",'MAPA DE RIESGOS'!$AR438="Catastrófico"),CONCATENATE("R",'MAPA DE RIESGOS'!$H438,"C",'MAPA DE RIESGOS'!$AF438),"")</f>
        <v/>
      </c>
      <c r="CS125" s="359" t="str">
        <f>IF(AND('MAPA DE RIESGOS'!$AP439="Baja",'MAPA DE RIESGOS'!$AR439="Catastrófico"),CONCATENATE("R",'MAPA DE RIESGOS'!$H439,"C",'MAPA DE RIESGOS'!$AF439),"")</f>
        <v/>
      </c>
      <c r="CT125" s="359" t="str">
        <f>IF(AND('MAPA DE RIESGOS'!$AP440="Baja",'MAPA DE RIESGOS'!$AR440="Catastrófico"),CONCATENATE("R",'MAPA DE RIESGOS'!$H440,"C",'MAPA DE RIESGOS'!$AF440),"")</f>
        <v/>
      </c>
      <c r="CU125" s="360" t="str">
        <f>IF(AND('MAPA DE RIESGOS'!$AP441="Baja",'MAPA DE RIESGOS'!$AR441="Catastrófico"),CONCATENATE("R",'MAPA DE RIESGOS'!$H441,"C",'MAPA DE RIESGOS'!$AF441),"")</f>
        <v/>
      </c>
      <c r="CV125" s="67"/>
      <c r="CW125" s="737"/>
      <c r="CX125" s="737"/>
      <c r="CY125" s="737"/>
      <c r="CZ125" s="737"/>
      <c r="DA125" s="737"/>
      <c r="DB125" s="737"/>
    </row>
    <row r="126" spans="2:106" ht="32.5" customHeight="1">
      <c r="B126" s="770"/>
      <c r="C126" s="770"/>
      <c r="D126" s="771"/>
      <c r="E126" s="741"/>
      <c r="F126" s="742"/>
      <c r="G126" s="742"/>
      <c r="H126" s="742"/>
      <c r="I126" s="743"/>
      <c r="J126" s="378" t="str">
        <f>IF(AND('MAPA DE RIESGOS'!$AP442="Baja",'MAPA DE RIESGOS'!$AR442="Leve"),CONCATENATE("R",'MAPA DE RIESGOS'!$H442,"C",'MAPA DE RIESGOS'!$AF442),"")</f>
        <v/>
      </c>
      <c r="K126" s="379" t="str">
        <f>IF(AND('MAPA DE RIESGOS'!$AP443="Baja",'MAPA DE RIESGOS'!$AR443="Leve"),CONCATENATE("R",'MAPA DE RIESGOS'!$H443,"C",'MAPA DE RIESGOS'!$AF443),"")</f>
        <v/>
      </c>
      <c r="L126" s="379" t="str">
        <f>IF(AND('MAPA DE RIESGOS'!$AP444="Baja",'MAPA DE RIESGOS'!$AR444="Leve"),CONCATENATE("R",'MAPA DE RIESGOS'!$H444,"C",'MAPA DE RIESGOS'!$AF444),"")</f>
        <v/>
      </c>
      <c r="M126" s="379" t="str">
        <f>IF(AND('MAPA DE RIESGOS'!$AP445="Baja",'MAPA DE RIESGOS'!$AR445="Leve"),CONCATENATE("R",'MAPA DE RIESGOS'!$H445,"C",'MAPA DE RIESGOS'!$AF445),"")</f>
        <v/>
      </c>
      <c r="N126" s="379" t="str">
        <f>IF(AND('MAPA DE RIESGOS'!$AP446="Baja",'MAPA DE RIESGOS'!$AR446="Leve"),CONCATENATE("R",'MAPA DE RIESGOS'!$H446,"C",'MAPA DE RIESGOS'!$AF446),"")</f>
        <v/>
      </c>
      <c r="O126" s="379" t="str">
        <f>IF(AND('MAPA DE RIESGOS'!$AP447="Baja",'MAPA DE RIESGOS'!$AR447="Leve"),CONCATENATE("R",'MAPA DE RIESGOS'!$H447,"C",'MAPA DE RIESGOS'!$AF447),"")</f>
        <v/>
      </c>
      <c r="P126" s="379" t="str">
        <f>IF(AND('MAPA DE RIESGOS'!$AP448="Baja",'MAPA DE RIESGOS'!$AR448="Leve"),CONCATENATE("R",'MAPA DE RIESGOS'!$H448,"C",'MAPA DE RIESGOS'!$AF448),"")</f>
        <v/>
      </c>
      <c r="Q126" s="379" t="str">
        <f>IF(AND('MAPA DE RIESGOS'!$AP449="Baja",'MAPA DE RIESGOS'!$AR449="Leve"),CONCATENATE("R",'MAPA DE RIESGOS'!$H449,"C",'MAPA DE RIESGOS'!$AF449),"")</f>
        <v/>
      </c>
      <c r="R126" s="379" t="str">
        <f>IF(AND('MAPA DE RIESGOS'!$AP450="Baja",'MAPA DE RIESGOS'!$AR450="Leve"),CONCATENATE("R",'MAPA DE RIESGOS'!$H450,"C",'MAPA DE RIESGOS'!$AF450),"")</f>
        <v/>
      </c>
      <c r="S126" s="379" t="str">
        <f>IF(AND('MAPA DE RIESGOS'!$AP451="Baja",'MAPA DE RIESGOS'!$AR451="Leve"),CONCATENATE("R",'MAPA DE RIESGOS'!$H451,"C",'MAPA DE RIESGOS'!$AF451),"")</f>
        <v/>
      </c>
      <c r="T126" s="379" t="str">
        <f>IF(AND('MAPA DE RIESGOS'!$AP452="Baja",'MAPA DE RIESGOS'!$AR452="Leve"),CONCATENATE("R",'MAPA DE RIESGOS'!$H452,"C",'MAPA DE RIESGOS'!$AF452),"")</f>
        <v/>
      </c>
      <c r="U126" s="379" t="str">
        <f>IF(AND('MAPA DE RIESGOS'!$AP453="Baja",'MAPA DE RIESGOS'!$AR453="Leve"),CONCATENATE("R",'MAPA DE RIESGOS'!$H453,"C",'MAPA DE RIESGOS'!$AF453),"")</f>
        <v/>
      </c>
      <c r="V126" s="379" t="str">
        <f>IF(AND('MAPA DE RIESGOS'!$AP454="Baja",'MAPA DE RIESGOS'!$AR454="Leve"),CONCATENATE("R",'MAPA DE RIESGOS'!$H454,"C",'MAPA DE RIESGOS'!$AF454),"")</f>
        <v/>
      </c>
      <c r="W126" s="379" t="str">
        <f>IF(AND('MAPA DE RIESGOS'!$AP455="Baja",'MAPA DE RIESGOS'!$AR455="Leve"),CONCATENATE("R",'MAPA DE RIESGOS'!$H455,"C",'MAPA DE RIESGOS'!$AF455),"")</f>
        <v/>
      </c>
      <c r="X126" s="379" t="str">
        <f>IF(AND('MAPA DE RIESGOS'!$AP456="Baja",'MAPA DE RIESGOS'!$AR456="Leve"),CONCATENATE("R",'MAPA DE RIESGOS'!$H456,"C",'MAPA DE RIESGOS'!$AF456),"")</f>
        <v/>
      </c>
      <c r="Y126" s="379" t="str">
        <f>IF(AND('MAPA DE RIESGOS'!$AP457="Baja",'MAPA DE RIESGOS'!$AR457="Leve"),CONCATENATE("R",'MAPA DE RIESGOS'!$H457,"C",'MAPA DE RIESGOS'!$AF457),"")</f>
        <v/>
      </c>
      <c r="Z126" s="379" t="str">
        <f>IF(AND('MAPA DE RIESGOS'!$AP458="Baja",'MAPA DE RIESGOS'!$AR458="Leve"),CONCATENATE("R",'MAPA DE RIESGOS'!$H458,"C",'MAPA DE RIESGOS'!$AF458),"")</f>
        <v/>
      </c>
      <c r="AA126" s="380" t="str">
        <f>IF(AND('MAPA DE RIESGOS'!$AP459="Baja",'MAPA DE RIESGOS'!$AR459="Leve"),CONCATENATE("R",'MAPA DE RIESGOS'!$H459,"C",'MAPA DE RIESGOS'!$AF459),"")</f>
        <v/>
      </c>
      <c r="AB126" s="369" t="str">
        <f>IF(AND('MAPA DE RIESGOS'!$AP442="Baja",'MAPA DE RIESGOS'!$AR442="Menor"),CONCATENATE("R",'MAPA DE RIESGOS'!$H442,"C",'MAPA DE RIESGOS'!$AF442),"")</f>
        <v/>
      </c>
      <c r="AC126" s="370" t="str">
        <f>IF(AND('MAPA DE RIESGOS'!$AP443="Baja",'MAPA DE RIESGOS'!$AR443="Menor"),CONCATENATE("R",'MAPA DE RIESGOS'!$H443,"C",'MAPA DE RIESGOS'!$AF443),"")</f>
        <v/>
      </c>
      <c r="AD126" s="370" t="str">
        <f>IF(AND('MAPA DE RIESGOS'!$AP444="Baja",'MAPA DE RIESGOS'!$AR444="Menor"),CONCATENATE("R",'MAPA DE RIESGOS'!$H444,"C",'MAPA DE RIESGOS'!$AF444),"")</f>
        <v/>
      </c>
      <c r="AE126" s="370" t="str">
        <f>IF(AND('MAPA DE RIESGOS'!$AP445="Baja",'MAPA DE RIESGOS'!$AR445="Menor"),CONCATENATE("R",'MAPA DE RIESGOS'!$H445,"C",'MAPA DE RIESGOS'!$AF445),"")</f>
        <v/>
      </c>
      <c r="AF126" s="370" t="str">
        <f>IF(AND('MAPA DE RIESGOS'!$AP446="Baja",'MAPA DE RIESGOS'!$AR446="Menor"),CONCATENATE("R",'MAPA DE RIESGOS'!$H446,"C",'MAPA DE RIESGOS'!$AF446),"")</f>
        <v/>
      </c>
      <c r="AG126" s="370" t="str">
        <f>IF(AND('MAPA DE RIESGOS'!$AP447="Baja",'MAPA DE RIESGOS'!$AR447="Menor"),CONCATENATE("R",'MAPA DE RIESGOS'!$H447,"C",'MAPA DE RIESGOS'!$AF447),"")</f>
        <v/>
      </c>
      <c r="AH126" s="370" t="str">
        <f>IF(AND('MAPA DE RIESGOS'!$AP448="Baja",'MAPA DE RIESGOS'!$AR448="Menor"),CONCATENATE("R",'MAPA DE RIESGOS'!$H448,"C",'MAPA DE RIESGOS'!$AF448),"")</f>
        <v/>
      </c>
      <c r="AI126" s="370" t="str">
        <f>IF(AND('MAPA DE RIESGOS'!$AP449="Baja",'MAPA DE RIESGOS'!$AR449="Menor"),CONCATENATE("R",'MAPA DE RIESGOS'!$H449,"C",'MAPA DE RIESGOS'!$AF449),"")</f>
        <v/>
      </c>
      <c r="AJ126" s="370" t="str">
        <f>IF(AND('MAPA DE RIESGOS'!$AP450="Baja",'MAPA DE RIESGOS'!$AR450="Menor"),CONCATENATE("R",'MAPA DE RIESGOS'!$H450,"C",'MAPA DE RIESGOS'!$AF450),"")</f>
        <v/>
      </c>
      <c r="AK126" s="370" t="str">
        <f>IF(AND('MAPA DE RIESGOS'!$AP451="Baja",'MAPA DE RIESGOS'!$AR451="Menor"),CONCATENATE("R",'MAPA DE RIESGOS'!$H451,"C",'MAPA DE RIESGOS'!$AF451),"")</f>
        <v/>
      </c>
      <c r="AL126" s="370" t="str">
        <f>IF(AND('MAPA DE RIESGOS'!$AP452="Baja",'MAPA DE RIESGOS'!$AR452="Menor"),CONCATENATE("R",'MAPA DE RIESGOS'!$H452,"C",'MAPA DE RIESGOS'!$AF452),"")</f>
        <v/>
      </c>
      <c r="AM126" s="370" t="str">
        <f>IF(AND('MAPA DE RIESGOS'!$AP453="Baja",'MAPA DE RIESGOS'!$AR453="Menor"),CONCATENATE("R",'MAPA DE RIESGOS'!$H453,"C",'MAPA DE RIESGOS'!$AF453),"")</f>
        <v/>
      </c>
      <c r="AN126" s="370" t="str">
        <f>IF(AND('MAPA DE RIESGOS'!$AP454="Baja",'MAPA DE RIESGOS'!$AR454="Menor"),CONCATENATE("R",'MAPA DE RIESGOS'!$H454,"C",'MAPA DE RIESGOS'!$AF454),"")</f>
        <v/>
      </c>
      <c r="AO126" s="370" t="str">
        <f>IF(AND('MAPA DE RIESGOS'!$AP455="Baja",'MAPA DE RIESGOS'!$AR455="Menor"),CONCATENATE("R",'MAPA DE RIESGOS'!$H455,"C",'MAPA DE RIESGOS'!$AF455),"")</f>
        <v/>
      </c>
      <c r="AP126" s="370" t="str">
        <f>IF(AND('MAPA DE RIESGOS'!$AP456="Baja",'MAPA DE RIESGOS'!$AR456="Menor"),CONCATENATE("R",'MAPA DE RIESGOS'!$H456,"C",'MAPA DE RIESGOS'!$AF456),"")</f>
        <v/>
      </c>
      <c r="AQ126" s="370" t="str">
        <f>IF(AND('MAPA DE RIESGOS'!$AP457="Baja",'MAPA DE RIESGOS'!$AR457="Menor"),CONCATENATE("R",'MAPA DE RIESGOS'!$H457,"C",'MAPA DE RIESGOS'!$AF457),"")</f>
        <v/>
      </c>
      <c r="AR126" s="370" t="str">
        <f>IF(AND('MAPA DE RIESGOS'!$AP458="Baja",'MAPA DE RIESGOS'!$AR458="Menor"),CONCATENATE("R",'MAPA DE RIESGOS'!$H458,"C",'MAPA DE RIESGOS'!$AF458),"")</f>
        <v/>
      </c>
      <c r="AS126" s="370" t="str">
        <f>IF(AND('MAPA DE RIESGOS'!$AP459="Baja",'MAPA DE RIESGOS'!$AR459="Menor"),CONCATENATE("R",'MAPA DE RIESGOS'!$H459,"C",'MAPA DE RIESGOS'!$AF459),"")</f>
        <v/>
      </c>
      <c r="AT126" s="369" t="str">
        <f>IF(AND('MAPA DE RIESGOS'!$AP442="Baja",'MAPA DE RIESGOS'!$AR442="Moderado"),CONCATENATE("R",'MAPA DE RIESGOS'!$H442,"C",'MAPA DE RIESGOS'!$AF442),"")</f>
        <v/>
      </c>
      <c r="AU126" s="370" t="str">
        <f>IF(AND('MAPA DE RIESGOS'!$AP443="Baja",'MAPA DE RIESGOS'!$AR443="Moderado"),CONCATENATE("R",'MAPA DE RIESGOS'!$H443,"C",'MAPA DE RIESGOS'!$AF443),"")</f>
        <v/>
      </c>
      <c r="AV126" s="370" t="str">
        <f>IF(AND('MAPA DE RIESGOS'!$AP444="Baja",'MAPA DE RIESGOS'!$AR444="Moderado"),CONCATENATE("R",'MAPA DE RIESGOS'!$H444,"C",'MAPA DE RIESGOS'!$AF444),"")</f>
        <v/>
      </c>
      <c r="AW126" s="370" t="str">
        <f>IF(AND('MAPA DE RIESGOS'!$AP445="Baja",'MAPA DE RIESGOS'!$AR445="Moderado"),CONCATENATE("R",'MAPA DE RIESGOS'!$H445,"C",'MAPA DE RIESGOS'!$AF445),"")</f>
        <v/>
      </c>
      <c r="AX126" s="370" t="str">
        <f>IF(AND('MAPA DE RIESGOS'!$AP446="Baja",'MAPA DE RIESGOS'!$AR446="Moderado"),CONCATENATE("R",'MAPA DE RIESGOS'!$H446,"C",'MAPA DE RIESGOS'!$AF446),"")</f>
        <v/>
      </c>
      <c r="AY126" s="370" t="str">
        <f>IF(AND('MAPA DE RIESGOS'!$AP447="Baja",'MAPA DE RIESGOS'!$AR447="Moderado"),CONCATENATE("R",'MAPA DE RIESGOS'!$H447,"C",'MAPA DE RIESGOS'!$AF447),"")</f>
        <v/>
      </c>
      <c r="AZ126" s="370" t="str">
        <f>IF(AND('MAPA DE RIESGOS'!$AP448="Baja",'MAPA DE RIESGOS'!$AR448="Moderado"),CONCATENATE("R",'MAPA DE RIESGOS'!$H448,"C",'MAPA DE RIESGOS'!$AF448),"")</f>
        <v/>
      </c>
      <c r="BA126" s="370" t="str">
        <f>IF(AND('MAPA DE RIESGOS'!$AP449="Baja",'MAPA DE RIESGOS'!$AR449="Moderado"),CONCATENATE("R",'MAPA DE RIESGOS'!$H449,"C",'MAPA DE RIESGOS'!$AF449),"")</f>
        <v/>
      </c>
      <c r="BB126" s="370" t="str">
        <f>IF(AND('MAPA DE RIESGOS'!$AP450="Baja",'MAPA DE RIESGOS'!$AR450="Moderado"),CONCATENATE("R",'MAPA DE RIESGOS'!$H450,"C",'MAPA DE RIESGOS'!$AF450),"")</f>
        <v/>
      </c>
      <c r="BC126" s="370" t="str">
        <f>IF(AND('MAPA DE RIESGOS'!$AP451="Baja",'MAPA DE RIESGOS'!$AR451="Moderado"),CONCATENATE("R",'MAPA DE RIESGOS'!$H451,"C",'MAPA DE RIESGOS'!$AF451),"")</f>
        <v/>
      </c>
      <c r="BD126" s="370" t="str">
        <f>IF(AND('MAPA DE RIESGOS'!$AP452="Baja",'MAPA DE RIESGOS'!$AR452="Moderado"),CONCATENATE("R",'MAPA DE RIESGOS'!$H452,"C",'MAPA DE RIESGOS'!$AF452),"")</f>
        <v/>
      </c>
      <c r="BE126" s="370" t="str">
        <f>IF(AND('MAPA DE RIESGOS'!$AP453="Baja",'MAPA DE RIESGOS'!$AR453="Moderado"),CONCATENATE("R",'MAPA DE RIESGOS'!$H453,"C",'MAPA DE RIESGOS'!$AF453),"")</f>
        <v/>
      </c>
      <c r="BF126" s="370" t="str">
        <f>IF(AND('MAPA DE RIESGOS'!$AP454="Baja",'MAPA DE RIESGOS'!$AR454="Moderado"),CONCATENATE("R",'MAPA DE RIESGOS'!$H454,"C",'MAPA DE RIESGOS'!$AF454),"")</f>
        <v>R74C1</v>
      </c>
      <c r="BG126" s="370" t="str">
        <f>IF(AND('MAPA DE RIESGOS'!$AP455="Baja",'MAPA DE RIESGOS'!$AR455="Moderado"),CONCATENATE("R",'MAPA DE RIESGOS'!$H455,"C",'MAPA DE RIESGOS'!$AF455),"")</f>
        <v>R74C2</v>
      </c>
      <c r="BH126" s="370" t="str">
        <f>IF(AND('MAPA DE RIESGOS'!$AP456="Baja",'MAPA DE RIESGOS'!$AR456="Moderado"),CONCATENATE("R",'MAPA DE RIESGOS'!$H456,"C",'MAPA DE RIESGOS'!$AF456),"")</f>
        <v/>
      </c>
      <c r="BI126" s="370" t="str">
        <f>IF(AND('MAPA DE RIESGOS'!$AP457="Baja",'MAPA DE RIESGOS'!$AR457="Moderado"),CONCATENATE("R",'MAPA DE RIESGOS'!$H457,"C",'MAPA DE RIESGOS'!$AF457),"")</f>
        <v/>
      </c>
      <c r="BJ126" s="370" t="str">
        <f>IF(AND('MAPA DE RIESGOS'!$AP458="Baja",'MAPA DE RIESGOS'!$AR458="Moderado"),CONCATENATE("R",'MAPA DE RIESGOS'!$H458,"C",'MAPA DE RIESGOS'!$AF458),"")</f>
        <v/>
      </c>
      <c r="BK126" s="371" t="str">
        <f>IF(AND('MAPA DE RIESGOS'!$AP459="Baja",'MAPA DE RIESGOS'!$AR459="Moderado"),CONCATENATE("R",'MAPA DE RIESGOS'!$H459,"C",'MAPA DE RIESGOS'!$AF459),"")</f>
        <v/>
      </c>
      <c r="BL126" s="357" t="str">
        <f>IF(AND('MAPA DE RIESGOS'!$AP442="Baja",'MAPA DE RIESGOS'!$AR442="Mayor"),CONCATENATE("R",'MAPA DE RIESGOS'!$H442,"C",'MAPA DE RIESGOS'!$AF442),"")</f>
        <v/>
      </c>
      <c r="BM126" s="357" t="str">
        <f>IF(AND('MAPA DE RIESGOS'!$AP443="Baja",'MAPA DE RIESGOS'!$AR443="Mayor"),CONCATENATE("R",'MAPA DE RIESGOS'!$H443,"C",'MAPA DE RIESGOS'!$AF443),"")</f>
        <v/>
      </c>
      <c r="BN126" s="357" t="str">
        <f>IF(AND('MAPA DE RIESGOS'!$AP444="Baja",'MAPA DE RIESGOS'!$AR444="Mayor"),CONCATENATE("R",'MAPA DE RIESGOS'!$H444,"C",'MAPA DE RIESGOS'!$AF444),"")</f>
        <v/>
      </c>
      <c r="BO126" s="357" t="str">
        <f>IF(AND('MAPA DE RIESGOS'!$AP445="Baja",'MAPA DE RIESGOS'!$AR445="Mayor"),CONCATENATE("R",'MAPA DE RIESGOS'!$H445,"C",'MAPA DE RIESGOS'!$AF445),"")</f>
        <v/>
      </c>
      <c r="BP126" s="357" t="str">
        <f>IF(AND('MAPA DE RIESGOS'!$AP446="Baja",'MAPA DE RIESGOS'!$AR446="Mayor"),CONCATENATE("R",'MAPA DE RIESGOS'!$H446,"C",'MAPA DE RIESGOS'!$AF446),"")</f>
        <v/>
      </c>
      <c r="BQ126" s="357" t="str">
        <f>IF(AND('MAPA DE RIESGOS'!$AP447="Baja",'MAPA DE RIESGOS'!$AR447="Mayor"),CONCATENATE("R",'MAPA DE RIESGOS'!$H447,"C",'MAPA DE RIESGOS'!$AF447),"")</f>
        <v/>
      </c>
      <c r="BR126" s="357" t="str">
        <f>IF(AND('MAPA DE RIESGOS'!$AP448="Baja",'MAPA DE RIESGOS'!$AR448="Mayor"),CONCATENATE("R",'MAPA DE RIESGOS'!$H448,"C",'MAPA DE RIESGOS'!$AF448),"")</f>
        <v/>
      </c>
      <c r="BS126" s="357" t="str">
        <f>IF(AND('MAPA DE RIESGOS'!$AP449="Baja",'MAPA DE RIESGOS'!$AR449="Mayor"),CONCATENATE("R",'MAPA DE RIESGOS'!$H449,"C",'MAPA DE RIESGOS'!$AF449),"")</f>
        <v/>
      </c>
      <c r="BT126" s="357" t="str">
        <f>IF(AND('MAPA DE RIESGOS'!$AP450="Baja",'MAPA DE RIESGOS'!$AR450="Mayor"),CONCATENATE("R",'MAPA DE RIESGOS'!$H450,"C",'MAPA DE RIESGOS'!$AF450),"")</f>
        <v/>
      </c>
      <c r="BU126" s="357" t="str">
        <f>IF(AND('MAPA DE RIESGOS'!$AP451="Baja",'MAPA DE RIESGOS'!$AR451="Mayor"),CONCATENATE("R",'MAPA DE RIESGOS'!$H451,"C",'MAPA DE RIESGOS'!$AF451),"")</f>
        <v/>
      </c>
      <c r="BV126" s="357" t="str">
        <f>IF(AND('MAPA DE RIESGOS'!$AP452="Baja",'MAPA DE RIESGOS'!$AR452="Mayor"),CONCATENATE("R",'MAPA DE RIESGOS'!$H452,"C",'MAPA DE RIESGOS'!$AF452),"")</f>
        <v/>
      </c>
      <c r="BW126" s="357" t="str">
        <f>IF(AND('MAPA DE RIESGOS'!$AP453="Baja",'MAPA DE RIESGOS'!$AR453="Mayor"),CONCATENATE("R",'MAPA DE RIESGOS'!$H453,"C",'MAPA DE RIESGOS'!$AF453),"")</f>
        <v/>
      </c>
      <c r="BX126" s="357" t="str">
        <f>IF(AND('MAPA DE RIESGOS'!$AP454="Baja",'MAPA DE RIESGOS'!$AR454="Mayor"),CONCATENATE("R",'MAPA DE RIESGOS'!$H454,"C",'MAPA DE RIESGOS'!$AF454),"")</f>
        <v/>
      </c>
      <c r="BY126" s="357" t="str">
        <f>IF(AND('MAPA DE RIESGOS'!$AP455="Baja",'MAPA DE RIESGOS'!$AR455="Mayor"),CONCATENATE("R",'MAPA DE RIESGOS'!$H455,"C",'MAPA DE RIESGOS'!$AF455),"")</f>
        <v/>
      </c>
      <c r="BZ126" s="357" t="str">
        <f>IF(AND('MAPA DE RIESGOS'!$AP456="Baja",'MAPA DE RIESGOS'!$AR456="Mayor"),CONCATENATE("R",'MAPA DE RIESGOS'!$H456,"C",'MAPA DE RIESGOS'!$AF456),"")</f>
        <v/>
      </c>
      <c r="CA126" s="357" t="str">
        <f>IF(AND('MAPA DE RIESGOS'!$AP457="Baja",'MAPA DE RIESGOS'!$AR457="Mayor"),CONCATENATE("R",'MAPA DE RIESGOS'!$H457,"C",'MAPA DE RIESGOS'!$AF457),"")</f>
        <v/>
      </c>
      <c r="CB126" s="357" t="str">
        <f>IF(AND('MAPA DE RIESGOS'!$AP458="Baja",'MAPA DE RIESGOS'!$AR458="Mayor"),CONCATENATE("R",'MAPA DE RIESGOS'!$H458,"C",'MAPA DE RIESGOS'!$AF458),"")</f>
        <v/>
      </c>
      <c r="CC126" s="358" t="str">
        <f>IF(AND('MAPA DE RIESGOS'!$AP459="Baja",'MAPA DE RIESGOS'!$AR459="Mayor"),CONCATENATE("R",'MAPA DE RIESGOS'!$H459,"C",'MAPA DE RIESGOS'!$AF459),"")</f>
        <v/>
      </c>
      <c r="CD126" s="359" t="str">
        <f>IF(AND('MAPA DE RIESGOS'!$AP442="Baja",'MAPA DE RIESGOS'!$AR442="Catastrófico"),CONCATENATE("R",'MAPA DE RIESGOS'!$H442,"C",'MAPA DE RIESGOS'!$AF442),"")</f>
        <v/>
      </c>
      <c r="CE126" s="359" t="str">
        <f>IF(AND('MAPA DE RIESGOS'!$AP443="Baja",'MAPA DE RIESGOS'!$AR443="Catastrófico"),CONCATENATE("R",'MAPA DE RIESGOS'!$H443,"C",'MAPA DE RIESGOS'!$AF443),"")</f>
        <v/>
      </c>
      <c r="CF126" s="359" t="str">
        <f>IF(AND('MAPA DE RIESGOS'!$AP444="Baja",'MAPA DE RIESGOS'!$AR444="Catastrófico"),CONCATENATE("R",'MAPA DE RIESGOS'!$H444,"C",'MAPA DE RIESGOS'!$AF444),"")</f>
        <v/>
      </c>
      <c r="CG126" s="359" t="str">
        <f>IF(AND('MAPA DE RIESGOS'!$AP445="Baja",'MAPA DE RIESGOS'!$AR445="Catastrófico"),CONCATENATE("R",'MAPA DE RIESGOS'!$H445,"C",'MAPA DE RIESGOS'!$AF445),"")</f>
        <v/>
      </c>
      <c r="CH126" s="359" t="str">
        <f>IF(AND('MAPA DE RIESGOS'!$AP446="Baja",'MAPA DE RIESGOS'!$AR446="Catastrófico"),CONCATENATE("R",'MAPA DE RIESGOS'!$H446,"C",'MAPA DE RIESGOS'!$AF446),"")</f>
        <v/>
      </c>
      <c r="CI126" s="359" t="str">
        <f>IF(AND('MAPA DE RIESGOS'!$AP447="Baja",'MAPA DE RIESGOS'!$AR447="Catastrófico"),CONCATENATE("R",'MAPA DE RIESGOS'!$H447,"C",'MAPA DE RIESGOS'!$AF447),"")</f>
        <v/>
      </c>
      <c r="CJ126" s="359" t="str">
        <f>IF(AND('MAPA DE RIESGOS'!$AP448="Baja",'MAPA DE RIESGOS'!$AR448="Catastrófico"),CONCATENATE("R",'MAPA DE RIESGOS'!$H448,"C",'MAPA DE RIESGOS'!$AF448),"")</f>
        <v/>
      </c>
      <c r="CK126" s="359" t="str">
        <f>IF(AND('MAPA DE RIESGOS'!$AP449="Baja",'MAPA DE RIESGOS'!$AR449="Catastrófico"),CONCATENATE("R",'MAPA DE RIESGOS'!$H449,"C",'MAPA DE RIESGOS'!$AF449),"")</f>
        <v/>
      </c>
      <c r="CL126" s="359" t="str">
        <f>IF(AND('MAPA DE RIESGOS'!$AP450="Baja",'MAPA DE RIESGOS'!$AR450="Catastrófico"),CONCATENATE("R",'MAPA DE RIESGOS'!$H450,"C",'MAPA DE RIESGOS'!$AF450),"")</f>
        <v/>
      </c>
      <c r="CM126" s="359" t="str">
        <f>IF(AND('MAPA DE RIESGOS'!$AP451="Baja",'MAPA DE RIESGOS'!$AR451="Catastrófico"),CONCATENATE("R",'MAPA DE RIESGOS'!$H451,"C",'MAPA DE RIESGOS'!$AF451),"")</f>
        <v/>
      </c>
      <c r="CN126" s="359" t="str">
        <f>IF(AND('MAPA DE RIESGOS'!$AP452="Baja",'MAPA DE RIESGOS'!$AR452="Catastrófico"),CONCATENATE("R",'MAPA DE RIESGOS'!$H452,"C",'MAPA DE RIESGOS'!$AF452),"")</f>
        <v/>
      </c>
      <c r="CO126" s="359" t="str">
        <f>IF(AND('MAPA DE RIESGOS'!$AP453="Baja",'MAPA DE RIESGOS'!$AR453="Catastrófico"),CONCATENATE("R",'MAPA DE RIESGOS'!$H453,"C",'MAPA DE RIESGOS'!$AF453),"")</f>
        <v/>
      </c>
      <c r="CP126" s="359" t="str">
        <f>IF(AND('MAPA DE RIESGOS'!$AP454="Baja",'MAPA DE RIESGOS'!$AR454="Catastrófico"),CONCATENATE("R",'MAPA DE RIESGOS'!$H454,"C",'MAPA DE RIESGOS'!$AF454),"")</f>
        <v/>
      </c>
      <c r="CQ126" s="359" t="str">
        <f>IF(AND('MAPA DE RIESGOS'!$AP455="Baja",'MAPA DE RIESGOS'!$AR455="Catastrófico"),CONCATENATE("R",'MAPA DE RIESGOS'!$H455,"C",'MAPA DE RIESGOS'!$AF455),"")</f>
        <v/>
      </c>
      <c r="CR126" s="359" t="str">
        <f>IF(AND('MAPA DE RIESGOS'!$AP456="Baja",'MAPA DE RIESGOS'!$AR456="Catastrófico"),CONCATENATE("R",'MAPA DE RIESGOS'!$H456,"C",'MAPA DE RIESGOS'!$AF456),"")</f>
        <v/>
      </c>
      <c r="CS126" s="359" t="str">
        <f>IF(AND('MAPA DE RIESGOS'!$AP457="Baja",'MAPA DE RIESGOS'!$AR457="Catastrófico"),CONCATENATE("R",'MAPA DE RIESGOS'!$H457,"C",'MAPA DE RIESGOS'!$AF457),"")</f>
        <v/>
      </c>
      <c r="CT126" s="359" t="str">
        <f>IF(AND('MAPA DE RIESGOS'!$AP458="Baja",'MAPA DE RIESGOS'!$AR458="Catastrófico"),CONCATENATE("R",'MAPA DE RIESGOS'!$H458,"C",'MAPA DE RIESGOS'!$AF458),"")</f>
        <v/>
      </c>
      <c r="CU126" s="360" t="str">
        <f>IF(AND('MAPA DE RIESGOS'!$AP459="Baja",'MAPA DE RIESGOS'!$AR459="Catastrófico"),CONCATENATE("R",'MAPA DE RIESGOS'!$H459,"C",'MAPA DE RIESGOS'!$AF459),"")</f>
        <v/>
      </c>
      <c r="CV126" s="67"/>
      <c r="CW126" s="737"/>
      <c r="CX126" s="737"/>
      <c r="CY126" s="737"/>
      <c r="CZ126" s="737"/>
      <c r="DA126" s="737"/>
      <c r="DB126" s="737"/>
    </row>
    <row r="127" spans="2:106" ht="32.5" customHeight="1">
      <c r="B127" s="770"/>
      <c r="C127" s="770"/>
      <c r="D127" s="771"/>
      <c r="E127" s="741"/>
      <c r="F127" s="742"/>
      <c r="G127" s="742"/>
      <c r="H127" s="742"/>
      <c r="I127" s="743"/>
      <c r="J127" s="378" t="str">
        <f>IF(AND('MAPA DE RIESGOS'!$AP460="Baja",'MAPA DE RIESGOS'!$AR460="Leve"),CONCATENATE("R",'MAPA DE RIESGOS'!$H460,"C",'MAPA DE RIESGOS'!$AF460),"")</f>
        <v/>
      </c>
      <c r="K127" s="379" t="str">
        <f>IF(AND('MAPA DE RIESGOS'!$AP461="Baja",'MAPA DE RIESGOS'!$AR461="Leve"),CONCATENATE("R",'MAPA DE RIESGOS'!$H461,"C",'MAPA DE RIESGOS'!$AF461),"")</f>
        <v/>
      </c>
      <c r="L127" s="379" t="str">
        <f>IF(AND('MAPA DE RIESGOS'!$AP462="Baja",'MAPA DE RIESGOS'!$AR462="Leve"),CONCATENATE("R",'MAPA DE RIESGOS'!$H462,"C",'MAPA DE RIESGOS'!$AF462),"")</f>
        <v/>
      </c>
      <c r="M127" s="379" t="str">
        <f>IF(AND('MAPA DE RIESGOS'!$AP463="Baja",'MAPA DE RIESGOS'!$AR463="Leve"),CONCATENATE("R",'MAPA DE RIESGOS'!$H463,"C",'MAPA DE RIESGOS'!$AF463),"")</f>
        <v/>
      </c>
      <c r="N127" s="379" t="str">
        <f>IF(AND('MAPA DE RIESGOS'!$AP464="Baja",'MAPA DE RIESGOS'!$AR464="Leve"),CONCATENATE("R",'MAPA DE RIESGOS'!$H464,"C",'MAPA DE RIESGOS'!$AF464),"")</f>
        <v/>
      </c>
      <c r="O127" s="379" t="str">
        <f>IF(AND('MAPA DE RIESGOS'!$AP465="Baja",'MAPA DE RIESGOS'!$AR465="Leve"),CONCATENATE("R",'MAPA DE RIESGOS'!$H465,"C",'MAPA DE RIESGOS'!$AF465),"")</f>
        <v/>
      </c>
      <c r="P127" s="379" t="str">
        <f>IF(AND('MAPA DE RIESGOS'!$AP466="Baja",'MAPA DE RIESGOS'!$AR466="Leve"),CONCATENATE("R",'MAPA DE RIESGOS'!$H466,"C",'MAPA DE RIESGOS'!$AF466),"")</f>
        <v/>
      </c>
      <c r="Q127" s="379" t="str">
        <f>IF(AND('MAPA DE RIESGOS'!$AP467="Baja",'MAPA DE RIESGOS'!$AR467="Leve"),CONCATENATE("R",'MAPA DE RIESGOS'!$H467,"C",'MAPA DE RIESGOS'!$AF467),"")</f>
        <v/>
      </c>
      <c r="R127" s="379" t="str">
        <f>IF(AND('MAPA DE RIESGOS'!$AP468="Baja",'MAPA DE RIESGOS'!$AR468="Leve"),CONCATENATE("R",'MAPA DE RIESGOS'!$H468,"C",'MAPA DE RIESGOS'!$AF468),"")</f>
        <v/>
      </c>
      <c r="S127" s="379" t="str">
        <f>IF(AND('MAPA DE RIESGOS'!$AP469="Baja",'MAPA DE RIESGOS'!$AR469="Leve"),CONCATENATE("R",'MAPA DE RIESGOS'!$H469,"C",'MAPA DE RIESGOS'!$AF469),"")</f>
        <v/>
      </c>
      <c r="T127" s="379" t="str">
        <f>IF(AND('MAPA DE RIESGOS'!$AP470="Baja",'MAPA DE RIESGOS'!$AR470="Leve"),CONCATENATE("R",'MAPA DE RIESGOS'!$H470,"C",'MAPA DE RIESGOS'!$AF470),"")</f>
        <v/>
      </c>
      <c r="U127" s="379" t="str">
        <f>IF(AND('MAPA DE RIESGOS'!$AP471="Baja",'MAPA DE RIESGOS'!$AR471="Leve"),CONCATENATE("R",'MAPA DE RIESGOS'!$H471,"C",'MAPA DE RIESGOS'!$AF471),"")</f>
        <v/>
      </c>
      <c r="V127" s="379" t="str">
        <f>IF(AND('MAPA DE RIESGOS'!$AP472="Baja",'MAPA DE RIESGOS'!$AR472="Leve"),CONCATENATE("R",'MAPA DE RIESGOS'!$H472,"C",'MAPA DE RIESGOS'!$AF472),"")</f>
        <v/>
      </c>
      <c r="W127" s="379" t="str">
        <f>IF(AND('MAPA DE RIESGOS'!$AP473="Baja",'MAPA DE RIESGOS'!$AR473="Leve"),CONCATENATE("R",'MAPA DE RIESGOS'!$H473,"C",'MAPA DE RIESGOS'!$AF473),"")</f>
        <v/>
      </c>
      <c r="X127" s="379" t="str">
        <f>IF(AND('MAPA DE RIESGOS'!$AP474="Baja",'MAPA DE RIESGOS'!$AR474="Leve"),CONCATENATE("R",'MAPA DE RIESGOS'!$H474,"C",'MAPA DE RIESGOS'!$AF474),"")</f>
        <v/>
      </c>
      <c r="Y127" s="379" t="str">
        <f>IF(AND('MAPA DE RIESGOS'!$AP475="Baja",'MAPA DE RIESGOS'!$AR475="Leve"),CONCATENATE("R",'MAPA DE RIESGOS'!$H475,"C",'MAPA DE RIESGOS'!$AF475),"")</f>
        <v/>
      </c>
      <c r="Z127" s="379" t="str">
        <f>IF(AND('MAPA DE RIESGOS'!$AP476="Baja",'MAPA DE RIESGOS'!$AR476="Leve"),CONCATENATE("R",'MAPA DE RIESGOS'!$H476,"C",'MAPA DE RIESGOS'!$AF476),"")</f>
        <v/>
      </c>
      <c r="AA127" s="380" t="str">
        <f>IF(AND('MAPA DE RIESGOS'!$AP477="Baja",'MAPA DE RIESGOS'!$AR477="Leve"),CONCATENATE("R",'MAPA DE RIESGOS'!$H477,"C",'MAPA DE RIESGOS'!$AF477),"")</f>
        <v/>
      </c>
      <c r="AB127" s="369" t="str">
        <f>IF(AND('MAPA DE RIESGOS'!$AP460="Baja",'MAPA DE RIESGOS'!$AR460="Menor"),CONCATENATE("R",'MAPA DE RIESGOS'!$H460,"C",'MAPA DE RIESGOS'!$AF460),"")</f>
        <v/>
      </c>
      <c r="AC127" s="370" t="str">
        <f>IF(AND('MAPA DE RIESGOS'!$AP461="Baja",'MAPA DE RIESGOS'!$AR461="Menor"),CONCATENATE("R",'MAPA DE RIESGOS'!$H461,"C",'MAPA DE RIESGOS'!$AF461),"")</f>
        <v/>
      </c>
      <c r="AD127" s="370" t="str">
        <f>IF(AND('MAPA DE RIESGOS'!$AP462="Baja",'MAPA DE RIESGOS'!$AR462="Menor"),CONCATENATE("R",'MAPA DE RIESGOS'!$H462,"C",'MAPA DE RIESGOS'!$AF462),"")</f>
        <v/>
      </c>
      <c r="AE127" s="370" t="str">
        <f>IF(AND('MAPA DE RIESGOS'!$AP463="Baja",'MAPA DE RIESGOS'!$AR463="Menor"),CONCATENATE("R",'MAPA DE RIESGOS'!$H463,"C",'MAPA DE RIESGOS'!$AF463),"")</f>
        <v/>
      </c>
      <c r="AF127" s="370" t="str">
        <f>IF(AND('MAPA DE RIESGOS'!$AP464="Baja",'MAPA DE RIESGOS'!$AR464="Menor"),CONCATENATE("R",'MAPA DE RIESGOS'!$H464,"C",'MAPA DE RIESGOS'!$AF464),"")</f>
        <v/>
      </c>
      <c r="AG127" s="370" t="str">
        <f>IF(AND('MAPA DE RIESGOS'!$AP465="Baja",'MAPA DE RIESGOS'!$AR465="Menor"),CONCATENATE("R",'MAPA DE RIESGOS'!$H465,"C",'MAPA DE RIESGOS'!$AF465),"")</f>
        <v/>
      </c>
      <c r="AH127" s="370" t="str">
        <f>IF(AND('MAPA DE RIESGOS'!$AP466="Baja",'MAPA DE RIESGOS'!$AR466="Menor"),CONCATENATE("R",'MAPA DE RIESGOS'!$H466,"C",'MAPA DE RIESGOS'!$AF466),"")</f>
        <v/>
      </c>
      <c r="AI127" s="370" t="str">
        <f>IF(AND('MAPA DE RIESGOS'!$AP467="Baja",'MAPA DE RIESGOS'!$AR467="Menor"),CONCATENATE("R",'MAPA DE RIESGOS'!$H467,"C",'MAPA DE RIESGOS'!$AF467),"")</f>
        <v/>
      </c>
      <c r="AJ127" s="370" t="str">
        <f>IF(AND('MAPA DE RIESGOS'!$AP468="Baja",'MAPA DE RIESGOS'!$AR468="Menor"),CONCATENATE("R",'MAPA DE RIESGOS'!$H468,"C",'MAPA DE RIESGOS'!$AF468),"")</f>
        <v/>
      </c>
      <c r="AK127" s="370" t="str">
        <f>IF(AND('MAPA DE RIESGOS'!$AP469="Baja",'MAPA DE RIESGOS'!$AR469="Menor"),CONCATENATE("R",'MAPA DE RIESGOS'!$H469,"C",'MAPA DE RIESGOS'!$AF469),"")</f>
        <v/>
      </c>
      <c r="AL127" s="370" t="str">
        <f>IF(AND('MAPA DE RIESGOS'!$AP470="Baja",'MAPA DE RIESGOS'!$AR470="Menor"),CONCATENATE("R",'MAPA DE RIESGOS'!$H470,"C",'MAPA DE RIESGOS'!$AF470),"")</f>
        <v/>
      </c>
      <c r="AM127" s="370" t="str">
        <f>IF(AND('MAPA DE RIESGOS'!$AP471="Baja",'MAPA DE RIESGOS'!$AR471="Menor"),CONCATENATE("R",'MAPA DE RIESGOS'!$H471,"C",'MAPA DE RIESGOS'!$AF471),"")</f>
        <v/>
      </c>
      <c r="AN127" s="370" t="str">
        <f>IF(AND('MAPA DE RIESGOS'!$AP472="Baja",'MAPA DE RIESGOS'!$AR472="Menor"),CONCATENATE("R",'MAPA DE RIESGOS'!$H472,"C",'MAPA DE RIESGOS'!$AF472),"")</f>
        <v/>
      </c>
      <c r="AO127" s="370" t="str">
        <f>IF(AND('MAPA DE RIESGOS'!$AP473="Baja",'MAPA DE RIESGOS'!$AR473="Menor"),CONCATENATE("R",'MAPA DE RIESGOS'!$H473,"C",'MAPA DE RIESGOS'!$AF473),"")</f>
        <v/>
      </c>
      <c r="AP127" s="370" t="str">
        <f>IF(AND('MAPA DE RIESGOS'!$AP474="Baja",'MAPA DE RIESGOS'!$AR474="Menor"),CONCATENATE("R",'MAPA DE RIESGOS'!$H474,"C",'MAPA DE RIESGOS'!$AF474),"")</f>
        <v/>
      </c>
      <c r="AQ127" s="370" t="str">
        <f>IF(AND('MAPA DE RIESGOS'!$AP475="Baja",'MAPA DE RIESGOS'!$AR475="Menor"),CONCATENATE("R",'MAPA DE RIESGOS'!$H475,"C",'MAPA DE RIESGOS'!$AF475),"")</f>
        <v/>
      </c>
      <c r="AR127" s="370" t="str">
        <f>IF(AND('MAPA DE RIESGOS'!$AP476="Baja",'MAPA DE RIESGOS'!$AR476="Menor"),CONCATENATE("R",'MAPA DE RIESGOS'!$H476,"C",'MAPA DE RIESGOS'!$AF476),"")</f>
        <v/>
      </c>
      <c r="AS127" s="370" t="str">
        <f>IF(AND('MAPA DE RIESGOS'!$AP477="Baja",'MAPA DE RIESGOS'!$AR477="Menor"),CONCATENATE("R",'MAPA DE RIESGOS'!$H477,"C",'MAPA DE RIESGOS'!$AF477),"")</f>
        <v/>
      </c>
      <c r="AT127" s="369" t="str">
        <f>IF(AND('MAPA DE RIESGOS'!$AP460="Baja",'MAPA DE RIESGOS'!$AR460="Moderado"),CONCATENATE("R",'MAPA DE RIESGOS'!$H460,"C",'MAPA DE RIESGOS'!$AF460),"")</f>
        <v>R75C1</v>
      </c>
      <c r="AU127" s="370" t="str">
        <f>IF(AND('MAPA DE RIESGOS'!$AP461="Baja",'MAPA DE RIESGOS'!$AR461="Moderado"),CONCATENATE("R",'MAPA DE RIESGOS'!$H461,"C",'MAPA DE RIESGOS'!$AF461),"")</f>
        <v/>
      </c>
      <c r="AV127" s="370" t="str">
        <f>IF(AND('MAPA DE RIESGOS'!$AP462="Baja",'MAPA DE RIESGOS'!$AR462="Moderado"),CONCATENATE("R",'MAPA DE RIESGOS'!$H462,"C",'MAPA DE RIESGOS'!$AF462),"")</f>
        <v/>
      </c>
      <c r="AW127" s="370" t="str">
        <f>IF(AND('MAPA DE RIESGOS'!$AP463="Baja",'MAPA DE RIESGOS'!$AR463="Moderado"),CONCATENATE("R",'MAPA DE RIESGOS'!$H463,"C",'MAPA DE RIESGOS'!$AF463),"")</f>
        <v/>
      </c>
      <c r="AX127" s="370" t="str">
        <f>IF(AND('MAPA DE RIESGOS'!$AP464="Baja",'MAPA DE RIESGOS'!$AR464="Moderado"),CONCATENATE("R",'MAPA DE RIESGOS'!$H464,"C",'MAPA DE RIESGOS'!$AF464),"")</f>
        <v/>
      </c>
      <c r="AY127" s="370" t="str">
        <f>IF(AND('MAPA DE RIESGOS'!$AP465="Baja",'MAPA DE RIESGOS'!$AR465="Moderado"),CONCATENATE("R",'MAPA DE RIESGOS'!$H465,"C",'MAPA DE RIESGOS'!$AF465),"")</f>
        <v/>
      </c>
      <c r="AZ127" s="370" t="str">
        <f>IF(AND('MAPA DE RIESGOS'!$AP466="Baja",'MAPA DE RIESGOS'!$AR466="Moderado"),CONCATENATE("R",'MAPA DE RIESGOS'!$H466,"C",'MAPA DE RIESGOS'!$AF466),"")</f>
        <v>R76C1</v>
      </c>
      <c r="BA127" s="370" t="str">
        <f>IF(AND('MAPA DE RIESGOS'!$AP467="Baja",'MAPA DE RIESGOS'!$AR467="Moderado"),CONCATENATE("R",'MAPA DE RIESGOS'!$H467,"C",'MAPA DE RIESGOS'!$AF467),"")</f>
        <v>R76C2</v>
      </c>
      <c r="BB127" s="370" t="str">
        <f>IF(AND('MAPA DE RIESGOS'!$AP468="Baja",'MAPA DE RIESGOS'!$AR468="Moderado"),CONCATENATE("R",'MAPA DE RIESGOS'!$H468,"C",'MAPA DE RIESGOS'!$AF468),"")</f>
        <v/>
      </c>
      <c r="BC127" s="370" t="str">
        <f>IF(AND('MAPA DE RIESGOS'!$AP469="Baja",'MAPA DE RIESGOS'!$AR469="Moderado"),CONCATENATE("R",'MAPA DE RIESGOS'!$H469,"C",'MAPA DE RIESGOS'!$AF469),"")</f>
        <v/>
      </c>
      <c r="BD127" s="370" t="str">
        <f>IF(AND('MAPA DE RIESGOS'!$AP470="Baja",'MAPA DE RIESGOS'!$AR470="Moderado"),CONCATENATE("R",'MAPA DE RIESGOS'!$H470,"C",'MAPA DE RIESGOS'!$AF470),"")</f>
        <v/>
      </c>
      <c r="BE127" s="370" t="str">
        <f>IF(AND('MAPA DE RIESGOS'!$AP471="Baja",'MAPA DE RIESGOS'!$AR471="Moderado"),CONCATENATE("R",'MAPA DE RIESGOS'!$H471,"C",'MAPA DE RIESGOS'!$AF471),"")</f>
        <v/>
      </c>
      <c r="BF127" s="370" t="str">
        <f>IF(AND('MAPA DE RIESGOS'!$AP472="Baja",'MAPA DE RIESGOS'!$AR472="Moderado"),CONCATENATE("R",'MAPA DE RIESGOS'!$H472,"C",'MAPA DE RIESGOS'!$AF472),"")</f>
        <v/>
      </c>
      <c r="BG127" s="370" t="str">
        <f>IF(AND('MAPA DE RIESGOS'!$AP473="Baja",'MAPA DE RIESGOS'!$AR473="Moderado"),CONCATENATE("R",'MAPA DE RIESGOS'!$H473,"C",'MAPA DE RIESGOS'!$AF473),"")</f>
        <v/>
      </c>
      <c r="BH127" s="370" t="str">
        <f>IF(AND('MAPA DE RIESGOS'!$AP474="Baja",'MAPA DE RIESGOS'!$AR474="Moderado"),CONCATENATE("R",'MAPA DE RIESGOS'!$H474,"C",'MAPA DE RIESGOS'!$AF474),"")</f>
        <v/>
      </c>
      <c r="BI127" s="370" t="str">
        <f>IF(AND('MAPA DE RIESGOS'!$AP475="Baja",'MAPA DE RIESGOS'!$AR475="Moderado"),CONCATENATE("R",'MAPA DE RIESGOS'!$H475,"C",'MAPA DE RIESGOS'!$AF475),"")</f>
        <v/>
      </c>
      <c r="BJ127" s="370" t="str">
        <f>IF(AND('MAPA DE RIESGOS'!$AP476="Baja",'MAPA DE RIESGOS'!$AR476="Moderado"),CONCATENATE("R",'MAPA DE RIESGOS'!$H476,"C",'MAPA DE RIESGOS'!$AF476),"")</f>
        <v/>
      </c>
      <c r="BK127" s="371" t="str">
        <f>IF(AND('MAPA DE RIESGOS'!$AP477="Baja",'MAPA DE RIESGOS'!$AR477="Moderado"),CONCATENATE("R",'MAPA DE RIESGOS'!$H477,"C",'MAPA DE RIESGOS'!$AF477),"")</f>
        <v/>
      </c>
      <c r="BL127" s="357" t="str">
        <f>IF(AND('MAPA DE RIESGOS'!$AP460="Baja",'MAPA DE RIESGOS'!$AR460="Mayor"),CONCATENATE("R",'MAPA DE RIESGOS'!$H460,"C",'MAPA DE RIESGOS'!$AF460),"")</f>
        <v/>
      </c>
      <c r="BM127" s="357" t="str">
        <f>IF(AND('MAPA DE RIESGOS'!$AP461="Baja",'MAPA DE RIESGOS'!$AR461="Mayor"),CONCATENATE("R",'MAPA DE RIESGOS'!$H461,"C",'MAPA DE RIESGOS'!$AF461),"")</f>
        <v/>
      </c>
      <c r="BN127" s="357" t="str">
        <f>IF(AND('MAPA DE RIESGOS'!$AP462="Baja",'MAPA DE RIESGOS'!$AR462="Mayor"),CONCATENATE("R",'MAPA DE RIESGOS'!$H462,"C",'MAPA DE RIESGOS'!$AF462),"")</f>
        <v/>
      </c>
      <c r="BO127" s="357" t="str">
        <f>IF(AND('MAPA DE RIESGOS'!$AP463="Baja",'MAPA DE RIESGOS'!$AR463="Mayor"),CONCATENATE("R",'MAPA DE RIESGOS'!$H463,"C",'MAPA DE RIESGOS'!$AF463),"")</f>
        <v/>
      </c>
      <c r="BP127" s="357" t="str">
        <f>IF(AND('MAPA DE RIESGOS'!$AP464="Baja",'MAPA DE RIESGOS'!$AR464="Mayor"),CONCATENATE("R",'MAPA DE RIESGOS'!$H464,"C",'MAPA DE RIESGOS'!$AF464),"")</f>
        <v/>
      </c>
      <c r="BQ127" s="357" t="str">
        <f>IF(AND('MAPA DE RIESGOS'!$AP465="Baja",'MAPA DE RIESGOS'!$AR465="Mayor"),CONCATENATE("R",'MAPA DE RIESGOS'!$H465,"C",'MAPA DE RIESGOS'!$AF465),"")</f>
        <v/>
      </c>
      <c r="BR127" s="357" t="str">
        <f>IF(AND('MAPA DE RIESGOS'!$AP466="Baja",'MAPA DE RIESGOS'!$AR466="Mayor"),CONCATENATE("R",'MAPA DE RIESGOS'!$H466,"C",'MAPA DE RIESGOS'!$AF466),"")</f>
        <v/>
      </c>
      <c r="BS127" s="357" t="str">
        <f>IF(AND('MAPA DE RIESGOS'!$AP467="Baja",'MAPA DE RIESGOS'!$AR467="Mayor"),CONCATENATE("R",'MAPA DE RIESGOS'!$H467,"C",'MAPA DE RIESGOS'!$AF467),"")</f>
        <v/>
      </c>
      <c r="BT127" s="357" t="str">
        <f>IF(AND('MAPA DE RIESGOS'!$AP468="Baja",'MAPA DE RIESGOS'!$AR468="Mayor"),CONCATENATE("R",'MAPA DE RIESGOS'!$H468,"C",'MAPA DE RIESGOS'!$AF468),"")</f>
        <v/>
      </c>
      <c r="BU127" s="357" t="str">
        <f>IF(AND('MAPA DE RIESGOS'!$AP469="Baja",'MAPA DE RIESGOS'!$AR469="Mayor"),CONCATENATE("R",'MAPA DE RIESGOS'!$H469,"C",'MAPA DE RIESGOS'!$AF469),"")</f>
        <v/>
      </c>
      <c r="BV127" s="357" t="str">
        <f>IF(AND('MAPA DE RIESGOS'!$AP470="Baja",'MAPA DE RIESGOS'!$AR470="Mayor"),CONCATENATE("R",'MAPA DE RIESGOS'!$H470,"C",'MAPA DE RIESGOS'!$AF470),"")</f>
        <v/>
      </c>
      <c r="BW127" s="357" t="str">
        <f>IF(AND('MAPA DE RIESGOS'!$AP471="Baja",'MAPA DE RIESGOS'!$AR471="Mayor"),CONCATENATE("R",'MAPA DE RIESGOS'!$H471,"C",'MAPA DE RIESGOS'!$AF471),"")</f>
        <v/>
      </c>
      <c r="BX127" s="357" t="str">
        <f>IF(AND('MAPA DE RIESGOS'!$AP472="Baja",'MAPA DE RIESGOS'!$AR472="Mayor"),CONCATENATE("R",'MAPA DE RIESGOS'!$H472,"C",'MAPA DE RIESGOS'!$AF472),"")</f>
        <v/>
      </c>
      <c r="BY127" s="357" t="str">
        <f>IF(AND('MAPA DE RIESGOS'!$AP473="Baja",'MAPA DE RIESGOS'!$AR473="Mayor"),CONCATENATE("R",'MAPA DE RIESGOS'!$H473,"C",'MAPA DE RIESGOS'!$AF473),"")</f>
        <v/>
      </c>
      <c r="BZ127" s="357" t="str">
        <f>IF(AND('MAPA DE RIESGOS'!$AP474="Baja",'MAPA DE RIESGOS'!$AR474="Mayor"),CONCATENATE("R",'MAPA DE RIESGOS'!$H474,"C",'MAPA DE RIESGOS'!$AF474),"")</f>
        <v/>
      </c>
      <c r="CA127" s="357" t="str">
        <f>IF(AND('MAPA DE RIESGOS'!$AP475="Baja",'MAPA DE RIESGOS'!$AR475="Mayor"),CONCATENATE("R",'MAPA DE RIESGOS'!$H475,"C",'MAPA DE RIESGOS'!$AF475),"")</f>
        <v/>
      </c>
      <c r="CB127" s="357" t="str">
        <f>IF(AND('MAPA DE RIESGOS'!$AP476="Baja",'MAPA DE RIESGOS'!$AR476="Mayor"),CONCATENATE("R",'MAPA DE RIESGOS'!$H476,"C",'MAPA DE RIESGOS'!$AF476),"")</f>
        <v/>
      </c>
      <c r="CC127" s="358" t="str">
        <f>IF(AND('MAPA DE RIESGOS'!$AP477="Baja",'MAPA DE RIESGOS'!$AR477="Mayor"),CONCATENATE("R",'MAPA DE RIESGOS'!$H477,"C",'MAPA DE RIESGOS'!$AF477),"")</f>
        <v/>
      </c>
      <c r="CD127" s="359" t="str">
        <f>IF(AND('MAPA DE RIESGOS'!$AP460="Baja",'MAPA DE RIESGOS'!$AR460="Catastrófico"),CONCATENATE("R",'MAPA DE RIESGOS'!$H460,"C",'MAPA DE RIESGOS'!$AF460),"")</f>
        <v/>
      </c>
      <c r="CE127" s="359" t="str">
        <f>IF(AND('MAPA DE RIESGOS'!$AP461="Baja",'MAPA DE RIESGOS'!$AR461="Catastrófico"),CONCATENATE("R",'MAPA DE RIESGOS'!$H461,"C",'MAPA DE RIESGOS'!$AF461),"")</f>
        <v/>
      </c>
      <c r="CF127" s="359" t="str">
        <f>IF(AND('MAPA DE RIESGOS'!$AP462="Baja",'MAPA DE RIESGOS'!$AR462="Catastrófico"),CONCATENATE("R",'MAPA DE RIESGOS'!$H462,"C",'MAPA DE RIESGOS'!$AF462),"")</f>
        <v/>
      </c>
      <c r="CG127" s="359" t="str">
        <f>IF(AND('MAPA DE RIESGOS'!$AP463="Baja",'MAPA DE RIESGOS'!$AR463="Catastrófico"),CONCATENATE("R",'MAPA DE RIESGOS'!$H463,"C",'MAPA DE RIESGOS'!$AF463),"")</f>
        <v/>
      </c>
      <c r="CH127" s="359" t="str">
        <f>IF(AND('MAPA DE RIESGOS'!$AP464="Baja",'MAPA DE RIESGOS'!$AR464="Catastrófico"),CONCATENATE("R",'MAPA DE RIESGOS'!$H464,"C",'MAPA DE RIESGOS'!$AF464),"")</f>
        <v/>
      </c>
      <c r="CI127" s="359" t="str">
        <f>IF(AND('MAPA DE RIESGOS'!$AP465="Baja",'MAPA DE RIESGOS'!$AR465="Catastrófico"),CONCATENATE("R",'MAPA DE RIESGOS'!$H465,"C",'MAPA DE RIESGOS'!$AF465),"")</f>
        <v/>
      </c>
      <c r="CJ127" s="359" t="str">
        <f>IF(AND('MAPA DE RIESGOS'!$AP466="Baja",'MAPA DE RIESGOS'!$AR466="Catastrófico"),CONCATENATE("R",'MAPA DE RIESGOS'!$H466,"C",'MAPA DE RIESGOS'!$AF466),"")</f>
        <v/>
      </c>
      <c r="CK127" s="359" t="str">
        <f>IF(AND('MAPA DE RIESGOS'!$AP467="Baja",'MAPA DE RIESGOS'!$AR467="Catastrófico"),CONCATENATE("R",'MAPA DE RIESGOS'!$H467,"C",'MAPA DE RIESGOS'!$AF467),"")</f>
        <v/>
      </c>
      <c r="CL127" s="359" t="str">
        <f>IF(AND('MAPA DE RIESGOS'!$AP468="Baja",'MAPA DE RIESGOS'!$AR468="Catastrófico"),CONCATENATE("R",'MAPA DE RIESGOS'!$H468,"C",'MAPA DE RIESGOS'!$AF468),"")</f>
        <v/>
      </c>
      <c r="CM127" s="359" t="str">
        <f>IF(AND('MAPA DE RIESGOS'!$AP469="Baja",'MAPA DE RIESGOS'!$AR469="Catastrófico"),CONCATENATE("R",'MAPA DE RIESGOS'!$H469,"C",'MAPA DE RIESGOS'!$AF469),"")</f>
        <v/>
      </c>
      <c r="CN127" s="359" t="str">
        <f>IF(AND('MAPA DE RIESGOS'!$AP470="Baja",'MAPA DE RIESGOS'!$AR470="Catastrófico"),CONCATENATE("R",'MAPA DE RIESGOS'!$H470,"C",'MAPA DE RIESGOS'!$AF470),"")</f>
        <v/>
      </c>
      <c r="CO127" s="359" t="str">
        <f>IF(AND('MAPA DE RIESGOS'!$AP471="Baja",'MAPA DE RIESGOS'!$AR471="Catastrófico"),CONCATENATE("R",'MAPA DE RIESGOS'!$H471,"C",'MAPA DE RIESGOS'!$AF471),"")</f>
        <v/>
      </c>
      <c r="CP127" s="359" t="str">
        <f>IF(AND('MAPA DE RIESGOS'!$AP472="Baja",'MAPA DE RIESGOS'!$AR472="Catastrófico"),CONCATENATE("R",'MAPA DE RIESGOS'!$H472,"C",'MAPA DE RIESGOS'!$AF472),"")</f>
        <v/>
      </c>
      <c r="CQ127" s="359" t="str">
        <f>IF(AND('MAPA DE RIESGOS'!$AP473="Baja",'MAPA DE RIESGOS'!$AR473="Catastrófico"),CONCATENATE("R",'MAPA DE RIESGOS'!$H473,"C",'MAPA DE RIESGOS'!$AF473),"")</f>
        <v/>
      </c>
      <c r="CR127" s="359" t="str">
        <f>IF(AND('MAPA DE RIESGOS'!$AP474="Baja",'MAPA DE RIESGOS'!$AR474="Catastrófico"),CONCATENATE("R",'MAPA DE RIESGOS'!$H474,"C",'MAPA DE RIESGOS'!$AF474),"")</f>
        <v/>
      </c>
      <c r="CS127" s="359" t="str">
        <f>IF(AND('MAPA DE RIESGOS'!$AP475="Baja",'MAPA DE RIESGOS'!$AR475="Catastrófico"),CONCATENATE("R",'MAPA DE RIESGOS'!$H475,"C",'MAPA DE RIESGOS'!$AF475),"")</f>
        <v/>
      </c>
      <c r="CT127" s="359" t="str">
        <f>IF(AND('MAPA DE RIESGOS'!$AP476="Baja",'MAPA DE RIESGOS'!$AR476="Catastrófico"),CONCATENATE("R",'MAPA DE RIESGOS'!$H476,"C",'MAPA DE RIESGOS'!$AF476),"")</f>
        <v/>
      </c>
      <c r="CU127" s="360" t="str">
        <f>IF(AND('MAPA DE RIESGOS'!$AP477="Baja",'MAPA DE RIESGOS'!$AR477="Catastrófico"),CONCATENATE("R",'MAPA DE RIESGOS'!$H477,"C",'MAPA DE RIESGOS'!$AF477),"")</f>
        <v/>
      </c>
      <c r="CV127" s="67"/>
      <c r="CW127" s="737"/>
      <c r="CX127" s="737"/>
      <c r="CY127" s="737"/>
      <c r="CZ127" s="737"/>
      <c r="DA127" s="737"/>
      <c r="DB127" s="737"/>
    </row>
    <row r="128" spans="2:106" ht="32.5" customHeight="1">
      <c r="B128" s="770"/>
      <c r="C128" s="770"/>
      <c r="D128" s="771"/>
      <c r="E128" s="741"/>
      <c r="F128" s="742"/>
      <c r="G128" s="742"/>
      <c r="H128" s="742"/>
      <c r="I128" s="743"/>
      <c r="J128" s="378" t="str">
        <f>IF(AND('MAPA DE RIESGOS'!$AP478="Baja",'MAPA DE RIESGOS'!$AR478="Leve"),CONCATENATE("R",'MAPA DE RIESGOS'!$H478,"C",'MAPA DE RIESGOS'!$AF478),"")</f>
        <v/>
      </c>
      <c r="K128" s="379" t="str">
        <f>IF(AND('MAPA DE RIESGOS'!$AP479="Baja",'MAPA DE RIESGOS'!$AR479="Leve"),CONCATENATE("R",'MAPA DE RIESGOS'!$H479,"C",'MAPA DE RIESGOS'!$AF479),"")</f>
        <v/>
      </c>
      <c r="L128" s="379" t="str">
        <f>IF(AND('MAPA DE RIESGOS'!$AP480="Baja",'MAPA DE RIESGOS'!$AR480="Leve"),CONCATENATE("R",'MAPA DE RIESGOS'!$H480,"C",'MAPA DE RIESGOS'!$AF480),"")</f>
        <v/>
      </c>
      <c r="M128" s="379" t="str">
        <f>IF(AND('MAPA DE RIESGOS'!$AP481="Baja",'MAPA DE RIESGOS'!$AR481="Leve"),CONCATENATE("R",'MAPA DE RIESGOS'!$H481,"C",'MAPA DE RIESGOS'!$AF481),"")</f>
        <v/>
      </c>
      <c r="N128" s="379" t="str">
        <f>IF(AND('MAPA DE RIESGOS'!$AP482="Baja",'MAPA DE RIESGOS'!$AR482="Leve"),CONCATENATE("R",'MAPA DE RIESGOS'!$H482,"C",'MAPA DE RIESGOS'!$AF482),"")</f>
        <v/>
      </c>
      <c r="O128" s="379" t="str">
        <f>IF(AND('MAPA DE RIESGOS'!$AP483="Baja",'MAPA DE RIESGOS'!$AR483="Leve"),CONCATENATE("R",'MAPA DE RIESGOS'!$H483,"C",'MAPA DE RIESGOS'!$AF483),"")</f>
        <v/>
      </c>
      <c r="P128" s="379" t="str">
        <f>IF(AND('MAPA DE RIESGOS'!$AP484="Baja",'MAPA DE RIESGOS'!$AR484="Leve"),CONCATENATE("R",'MAPA DE RIESGOS'!$H484,"C",'MAPA DE RIESGOS'!$AF484),"")</f>
        <v/>
      </c>
      <c r="Q128" s="379" t="str">
        <f>IF(AND('MAPA DE RIESGOS'!$AP485="Baja",'MAPA DE RIESGOS'!$AR485="Leve"),CONCATENATE("R",'MAPA DE RIESGOS'!$H485,"C",'MAPA DE RIESGOS'!$AF485),"")</f>
        <v/>
      </c>
      <c r="R128" s="379" t="str">
        <f>IF(AND('MAPA DE RIESGOS'!$AP486="Baja",'MAPA DE RIESGOS'!$AR486="Leve"),CONCATENATE("R",'MAPA DE RIESGOS'!$H486,"C",'MAPA DE RIESGOS'!$AF486),"")</f>
        <v/>
      </c>
      <c r="S128" s="379" t="str">
        <f>IF(AND('MAPA DE RIESGOS'!$AP487="Baja",'MAPA DE RIESGOS'!$AR487="Leve"),CONCATENATE("R",'MAPA DE RIESGOS'!$H487,"C",'MAPA DE RIESGOS'!$AF487),"")</f>
        <v/>
      </c>
      <c r="T128" s="379" t="str">
        <f>IF(AND('MAPA DE RIESGOS'!$AP488="Baja",'MAPA DE RIESGOS'!$AR488="Leve"),CONCATENATE("R",'MAPA DE RIESGOS'!$H488,"C",'MAPA DE RIESGOS'!$AF488),"")</f>
        <v/>
      </c>
      <c r="U128" s="379" t="str">
        <f>IF(AND('MAPA DE RIESGOS'!$AP489="Baja",'MAPA DE RIESGOS'!$AR489="Leve"),CONCATENATE("R",'MAPA DE RIESGOS'!$H489,"C",'MAPA DE RIESGOS'!$AF489),"")</f>
        <v/>
      </c>
      <c r="V128" s="379" t="str">
        <f>IF(AND('MAPA DE RIESGOS'!$AP490="Baja",'MAPA DE RIESGOS'!$AR490="Leve"),CONCATENATE("R",'MAPA DE RIESGOS'!$H490,"C",'MAPA DE RIESGOS'!$AF490),"")</f>
        <v/>
      </c>
      <c r="W128" s="379" t="str">
        <f>IF(AND('MAPA DE RIESGOS'!$AP491="Baja",'MAPA DE RIESGOS'!$AR491="Leve"),CONCATENATE("R",'MAPA DE RIESGOS'!$H491,"C",'MAPA DE RIESGOS'!$AF491),"")</f>
        <v/>
      </c>
      <c r="X128" s="379" t="str">
        <f>IF(AND('MAPA DE RIESGOS'!$AP492="Baja",'MAPA DE RIESGOS'!$AR492="Leve"),CONCATENATE("R",'MAPA DE RIESGOS'!$H492,"C",'MAPA DE RIESGOS'!$AF492),"")</f>
        <v/>
      </c>
      <c r="Y128" s="379" t="str">
        <f>IF(AND('MAPA DE RIESGOS'!$AP493="Baja",'MAPA DE RIESGOS'!$AR493="Leve"),CONCATENATE("R",'MAPA DE RIESGOS'!$H493,"C",'MAPA DE RIESGOS'!$AF493),"")</f>
        <v/>
      </c>
      <c r="Z128" s="379" t="str">
        <f>IF(AND('MAPA DE RIESGOS'!$AP494="Baja",'MAPA DE RIESGOS'!$AR494="Leve"),CONCATENATE("R",'MAPA DE RIESGOS'!$H494,"C",'MAPA DE RIESGOS'!$AF494),"")</f>
        <v/>
      </c>
      <c r="AA128" s="380" t="str">
        <f>IF(AND('MAPA DE RIESGOS'!$AP495="Baja",'MAPA DE RIESGOS'!$AR495="Leve"),CONCATENATE("R",'MAPA DE RIESGOS'!$H495,"C",'MAPA DE RIESGOS'!$AF495),"")</f>
        <v/>
      </c>
      <c r="AB128" s="369" t="str">
        <f>IF(AND('MAPA DE RIESGOS'!$AP478="Baja",'MAPA DE RIESGOS'!$AR478="Menor"),CONCATENATE("R",'MAPA DE RIESGOS'!$H478,"C",'MAPA DE RIESGOS'!$AF478),"")</f>
        <v/>
      </c>
      <c r="AC128" s="370" t="str">
        <f>IF(AND('MAPA DE RIESGOS'!$AP479="Baja",'MAPA DE RIESGOS'!$AR479="Menor"),CONCATENATE("R",'MAPA DE RIESGOS'!$H479,"C",'MAPA DE RIESGOS'!$AF479),"")</f>
        <v/>
      </c>
      <c r="AD128" s="370" t="str">
        <f>IF(AND('MAPA DE RIESGOS'!$AP480="Baja",'MAPA DE RIESGOS'!$AR480="Menor"),CONCATENATE("R",'MAPA DE RIESGOS'!$H480,"C",'MAPA DE RIESGOS'!$AF480),"")</f>
        <v/>
      </c>
      <c r="AE128" s="370" t="str">
        <f>IF(AND('MAPA DE RIESGOS'!$AP481="Baja",'MAPA DE RIESGOS'!$AR481="Menor"),CONCATENATE("R",'MAPA DE RIESGOS'!$H481,"C",'MAPA DE RIESGOS'!$AF481),"")</f>
        <v/>
      </c>
      <c r="AF128" s="370" t="str">
        <f>IF(AND('MAPA DE RIESGOS'!$AP482="Baja",'MAPA DE RIESGOS'!$AR482="Menor"),CONCATENATE("R",'MAPA DE RIESGOS'!$H482,"C",'MAPA DE RIESGOS'!$AF482),"")</f>
        <v/>
      </c>
      <c r="AG128" s="370" t="str">
        <f>IF(AND('MAPA DE RIESGOS'!$AP483="Baja",'MAPA DE RIESGOS'!$AR483="Menor"),CONCATENATE("R",'MAPA DE RIESGOS'!$H483,"C",'MAPA DE RIESGOS'!$AF483),"")</f>
        <v/>
      </c>
      <c r="AH128" s="370" t="str">
        <f>IF(AND('MAPA DE RIESGOS'!$AP484="Baja",'MAPA DE RIESGOS'!$AR484="Menor"),CONCATENATE("R",'MAPA DE RIESGOS'!$H484,"C",'MAPA DE RIESGOS'!$AF484),"")</f>
        <v/>
      </c>
      <c r="AI128" s="370" t="str">
        <f>IF(AND('MAPA DE RIESGOS'!$AP485="Baja",'MAPA DE RIESGOS'!$AR485="Menor"),CONCATENATE("R",'MAPA DE RIESGOS'!$H485,"C",'MAPA DE RIESGOS'!$AF485),"")</f>
        <v/>
      </c>
      <c r="AJ128" s="370" t="str">
        <f>IF(AND('MAPA DE RIESGOS'!$AP486="Baja",'MAPA DE RIESGOS'!$AR486="Menor"),CONCATENATE("R",'MAPA DE RIESGOS'!$H486,"C",'MAPA DE RIESGOS'!$AF486),"")</f>
        <v/>
      </c>
      <c r="AK128" s="370" t="str">
        <f>IF(AND('MAPA DE RIESGOS'!$AP487="Baja",'MAPA DE RIESGOS'!$AR487="Menor"),CONCATENATE("R",'MAPA DE RIESGOS'!$H487,"C",'MAPA DE RIESGOS'!$AF487),"")</f>
        <v/>
      </c>
      <c r="AL128" s="370" t="str">
        <f>IF(AND('MAPA DE RIESGOS'!$AP488="Baja",'MAPA DE RIESGOS'!$AR488="Menor"),CONCATENATE("R",'MAPA DE RIESGOS'!$H488,"C",'MAPA DE RIESGOS'!$AF488),"")</f>
        <v/>
      </c>
      <c r="AM128" s="370" t="str">
        <f>IF(AND('MAPA DE RIESGOS'!$AP489="Baja",'MAPA DE RIESGOS'!$AR489="Menor"),CONCATENATE("R",'MAPA DE RIESGOS'!$H489,"C",'MAPA DE RIESGOS'!$AF489),"")</f>
        <v/>
      </c>
      <c r="AN128" s="370" t="str">
        <f>IF(AND('MAPA DE RIESGOS'!$AP490="Baja",'MAPA DE RIESGOS'!$AR490="Menor"),CONCATENATE("R",'MAPA DE RIESGOS'!$H490,"C",'MAPA DE RIESGOS'!$AF490),"")</f>
        <v/>
      </c>
      <c r="AO128" s="370" t="str">
        <f>IF(AND('MAPA DE RIESGOS'!$AP491="Baja",'MAPA DE RIESGOS'!$AR491="Menor"),CONCATENATE("R",'MAPA DE RIESGOS'!$H491,"C",'MAPA DE RIESGOS'!$AF491),"")</f>
        <v/>
      </c>
      <c r="AP128" s="370" t="str">
        <f>IF(AND('MAPA DE RIESGOS'!$AP492="Baja",'MAPA DE RIESGOS'!$AR492="Menor"),CONCATENATE("R",'MAPA DE RIESGOS'!$H492,"C",'MAPA DE RIESGOS'!$AF492),"")</f>
        <v/>
      </c>
      <c r="AQ128" s="370" t="str">
        <f>IF(AND('MAPA DE RIESGOS'!$AP493="Baja",'MAPA DE RIESGOS'!$AR493="Menor"),CONCATENATE("R",'MAPA DE RIESGOS'!$H493,"C",'MAPA DE RIESGOS'!$AF493),"")</f>
        <v/>
      </c>
      <c r="AR128" s="370" t="str">
        <f>IF(AND('MAPA DE RIESGOS'!$AP494="Baja",'MAPA DE RIESGOS'!$AR494="Menor"),CONCATENATE("R",'MAPA DE RIESGOS'!$H494,"C",'MAPA DE RIESGOS'!$AF494),"")</f>
        <v/>
      </c>
      <c r="AS128" s="370" t="str">
        <f>IF(AND('MAPA DE RIESGOS'!$AP495="Baja",'MAPA DE RIESGOS'!$AR495="Menor"),CONCATENATE("R",'MAPA DE RIESGOS'!$H495,"C",'MAPA DE RIESGOS'!$AF495),"")</f>
        <v/>
      </c>
      <c r="AT128" s="369" t="str">
        <f>IF(AND('MAPA DE RIESGOS'!$AP478="Baja",'MAPA DE RIESGOS'!$AR478="Moderado"),CONCATENATE("R",'MAPA DE RIESGOS'!$H478,"C",'MAPA DE RIESGOS'!$AF478),"")</f>
        <v>R78C1</v>
      </c>
      <c r="AU128" s="370" t="str">
        <f>IF(AND('MAPA DE RIESGOS'!$AP479="Baja",'MAPA DE RIESGOS'!$AR479="Moderado"),CONCATENATE("R",'MAPA DE RIESGOS'!$H479,"C",'MAPA DE RIESGOS'!$AF479),"")</f>
        <v/>
      </c>
      <c r="AV128" s="370" t="str">
        <f>IF(AND('MAPA DE RIESGOS'!$AP480="Baja",'MAPA DE RIESGOS'!$AR480="Moderado"),CONCATENATE("R",'MAPA DE RIESGOS'!$H480,"C",'MAPA DE RIESGOS'!$AF480),"")</f>
        <v/>
      </c>
      <c r="AW128" s="370" t="str">
        <f>IF(AND('MAPA DE RIESGOS'!$AP481="Baja",'MAPA DE RIESGOS'!$AR481="Moderado"),CONCATENATE("R",'MAPA DE RIESGOS'!$H481,"C",'MAPA DE RIESGOS'!$AF481),"")</f>
        <v/>
      </c>
      <c r="AX128" s="370" t="str">
        <f>IF(AND('MAPA DE RIESGOS'!$AP482="Baja",'MAPA DE RIESGOS'!$AR482="Moderado"),CONCATENATE("R",'MAPA DE RIESGOS'!$H482,"C",'MAPA DE RIESGOS'!$AF482),"")</f>
        <v/>
      </c>
      <c r="AY128" s="370" t="str">
        <f>IF(AND('MAPA DE RIESGOS'!$AP483="Baja",'MAPA DE RIESGOS'!$AR483="Moderado"),CONCATENATE("R",'MAPA DE RIESGOS'!$H483,"C",'MAPA DE RIESGOS'!$AF483),"")</f>
        <v/>
      </c>
      <c r="AZ128" s="370" t="str">
        <f>IF(AND('MAPA DE RIESGOS'!$AP484="Baja",'MAPA DE RIESGOS'!$AR484="Moderado"),CONCATENATE("R",'MAPA DE RIESGOS'!$H484,"C",'MAPA DE RIESGOS'!$AF484),"")</f>
        <v>R79C1</v>
      </c>
      <c r="BA128" s="370" t="str">
        <f>IF(AND('MAPA DE RIESGOS'!$AP485="Baja",'MAPA DE RIESGOS'!$AR485="Moderado"),CONCATENATE("R",'MAPA DE RIESGOS'!$H485,"C",'MAPA DE RIESGOS'!$AF485),"")</f>
        <v>R79C2</v>
      </c>
      <c r="BB128" s="370" t="str">
        <f>IF(AND('MAPA DE RIESGOS'!$AP486="Baja",'MAPA DE RIESGOS'!$AR486="Moderado"),CONCATENATE("R",'MAPA DE RIESGOS'!$H486,"C",'MAPA DE RIESGOS'!$AF486),"")</f>
        <v/>
      </c>
      <c r="BC128" s="370" t="str">
        <f>IF(AND('MAPA DE RIESGOS'!$AP487="Baja",'MAPA DE RIESGOS'!$AR487="Moderado"),CONCATENATE("R",'MAPA DE RIESGOS'!$H487,"C",'MAPA DE RIESGOS'!$AF487),"")</f>
        <v/>
      </c>
      <c r="BD128" s="370" t="str">
        <f>IF(AND('MAPA DE RIESGOS'!$AP488="Baja",'MAPA DE RIESGOS'!$AR488="Moderado"),CONCATENATE("R",'MAPA DE RIESGOS'!$H488,"C",'MAPA DE RIESGOS'!$AF488),"")</f>
        <v/>
      </c>
      <c r="BE128" s="370" t="str">
        <f>IF(AND('MAPA DE RIESGOS'!$AP489="Baja",'MAPA DE RIESGOS'!$AR489="Moderado"),CONCATENATE("R",'MAPA DE RIESGOS'!$H489,"C",'MAPA DE RIESGOS'!$AF489),"")</f>
        <v/>
      </c>
      <c r="BF128" s="370" t="str">
        <f>IF(AND('MAPA DE RIESGOS'!$AP490="Baja",'MAPA DE RIESGOS'!$AR490="Moderado"),CONCATENATE("R",'MAPA DE RIESGOS'!$H490,"C",'MAPA DE RIESGOS'!$AF490),"")</f>
        <v>R80C1</v>
      </c>
      <c r="BG128" s="370" t="str">
        <f>IF(AND('MAPA DE RIESGOS'!$AP491="Baja",'MAPA DE RIESGOS'!$AR491="Moderado"),CONCATENATE("R",'MAPA DE RIESGOS'!$H491,"C",'MAPA DE RIESGOS'!$AF491),"")</f>
        <v>R80C2</v>
      </c>
      <c r="BH128" s="370" t="str">
        <f>IF(AND('MAPA DE RIESGOS'!$AP492="Baja",'MAPA DE RIESGOS'!$AR492="Moderado"),CONCATENATE("R",'MAPA DE RIESGOS'!$H492,"C",'MAPA DE RIESGOS'!$AF492),"")</f>
        <v/>
      </c>
      <c r="BI128" s="370" t="str">
        <f>IF(AND('MAPA DE RIESGOS'!$AP493="Baja",'MAPA DE RIESGOS'!$AR493="Moderado"),CONCATENATE("R",'MAPA DE RIESGOS'!$H493,"C",'MAPA DE RIESGOS'!$AF493),"")</f>
        <v/>
      </c>
      <c r="BJ128" s="370" t="str">
        <f>IF(AND('MAPA DE RIESGOS'!$AP494="Baja",'MAPA DE RIESGOS'!$AR494="Moderado"),CONCATENATE("R",'MAPA DE RIESGOS'!$H494,"C",'MAPA DE RIESGOS'!$AF494),"")</f>
        <v/>
      </c>
      <c r="BK128" s="371" t="str">
        <f>IF(AND('MAPA DE RIESGOS'!$AP495="Baja",'MAPA DE RIESGOS'!$AR495="Moderado"),CONCATENATE("R",'MAPA DE RIESGOS'!$H495,"C",'MAPA DE RIESGOS'!$AF495),"")</f>
        <v/>
      </c>
      <c r="BL128" s="357" t="str">
        <f>IF(AND('MAPA DE RIESGOS'!$AP478="Baja",'MAPA DE RIESGOS'!$AR478="Mayor"),CONCATENATE("R",'MAPA DE RIESGOS'!$H478,"C",'MAPA DE RIESGOS'!$AF478),"")</f>
        <v/>
      </c>
      <c r="BM128" s="357" t="str">
        <f>IF(AND('MAPA DE RIESGOS'!$AP479="Baja",'MAPA DE RIESGOS'!$AR479="Mayor"),CONCATENATE("R",'MAPA DE RIESGOS'!$H479,"C",'MAPA DE RIESGOS'!$AF479),"")</f>
        <v/>
      </c>
      <c r="BN128" s="357" t="str">
        <f>IF(AND('MAPA DE RIESGOS'!$AP480="Baja",'MAPA DE RIESGOS'!$AR480="Mayor"),CONCATENATE("R",'MAPA DE RIESGOS'!$H480,"C",'MAPA DE RIESGOS'!$AF480),"")</f>
        <v/>
      </c>
      <c r="BO128" s="357" t="str">
        <f>IF(AND('MAPA DE RIESGOS'!$AP481="Baja",'MAPA DE RIESGOS'!$AR481="Mayor"),CONCATENATE("R",'MAPA DE RIESGOS'!$H481,"C",'MAPA DE RIESGOS'!$AF481),"")</f>
        <v/>
      </c>
      <c r="BP128" s="357" t="str">
        <f>IF(AND('MAPA DE RIESGOS'!$AP482="Baja",'MAPA DE RIESGOS'!$AR482="Mayor"),CONCATENATE("R",'MAPA DE RIESGOS'!$H482,"C",'MAPA DE RIESGOS'!$AF482),"")</f>
        <v/>
      </c>
      <c r="BQ128" s="357" t="str">
        <f>IF(AND('MAPA DE RIESGOS'!$AP483="Baja",'MAPA DE RIESGOS'!$AR483="Mayor"),CONCATENATE("R",'MAPA DE RIESGOS'!$H483,"C",'MAPA DE RIESGOS'!$AF483),"")</f>
        <v/>
      </c>
      <c r="BR128" s="357" t="str">
        <f>IF(AND('MAPA DE RIESGOS'!$AP484="Baja",'MAPA DE RIESGOS'!$AR484="Mayor"),CONCATENATE("R",'MAPA DE RIESGOS'!$H484,"C",'MAPA DE RIESGOS'!$AF484),"")</f>
        <v/>
      </c>
      <c r="BS128" s="357" t="str">
        <f>IF(AND('MAPA DE RIESGOS'!$AP485="Baja",'MAPA DE RIESGOS'!$AR485="Mayor"),CONCATENATE("R",'MAPA DE RIESGOS'!$H485,"C",'MAPA DE RIESGOS'!$AF485),"")</f>
        <v/>
      </c>
      <c r="BT128" s="357" t="str">
        <f>IF(AND('MAPA DE RIESGOS'!$AP486="Baja",'MAPA DE RIESGOS'!$AR486="Mayor"),CONCATENATE("R",'MAPA DE RIESGOS'!$H486,"C",'MAPA DE RIESGOS'!$AF486),"")</f>
        <v/>
      </c>
      <c r="BU128" s="357" t="str">
        <f>IF(AND('MAPA DE RIESGOS'!$AP487="Baja",'MAPA DE RIESGOS'!$AR487="Mayor"),CONCATENATE("R",'MAPA DE RIESGOS'!$H487,"C",'MAPA DE RIESGOS'!$AF487),"")</f>
        <v/>
      </c>
      <c r="BV128" s="357" t="str">
        <f>IF(AND('MAPA DE RIESGOS'!$AP488="Baja",'MAPA DE RIESGOS'!$AR488="Mayor"),CONCATENATE("R",'MAPA DE RIESGOS'!$H488,"C",'MAPA DE RIESGOS'!$AF488),"")</f>
        <v/>
      </c>
      <c r="BW128" s="357" t="str">
        <f>IF(AND('MAPA DE RIESGOS'!$AP489="Baja",'MAPA DE RIESGOS'!$AR489="Mayor"),CONCATENATE("R",'MAPA DE RIESGOS'!$H489,"C",'MAPA DE RIESGOS'!$AF489),"")</f>
        <v/>
      </c>
      <c r="BX128" s="357" t="str">
        <f>IF(AND('MAPA DE RIESGOS'!$AP490="Baja",'MAPA DE RIESGOS'!$AR490="Mayor"),CONCATENATE("R",'MAPA DE RIESGOS'!$H490,"C",'MAPA DE RIESGOS'!$AF490),"")</f>
        <v/>
      </c>
      <c r="BY128" s="357" t="str">
        <f>IF(AND('MAPA DE RIESGOS'!$AP491="Baja",'MAPA DE RIESGOS'!$AR491="Mayor"),CONCATENATE("R",'MAPA DE RIESGOS'!$H491,"C",'MAPA DE RIESGOS'!$AF491),"")</f>
        <v/>
      </c>
      <c r="BZ128" s="357" t="str">
        <f>IF(AND('MAPA DE RIESGOS'!$AP492="Baja",'MAPA DE RIESGOS'!$AR492="Mayor"),CONCATENATE("R",'MAPA DE RIESGOS'!$H492,"C",'MAPA DE RIESGOS'!$AF492),"")</f>
        <v/>
      </c>
      <c r="CA128" s="357" t="str">
        <f>IF(AND('MAPA DE RIESGOS'!$AP493="Baja",'MAPA DE RIESGOS'!$AR493="Mayor"),CONCATENATE("R",'MAPA DE RIESGOS'!$H493,"C",'MAPA DE RIESGOS'!$AF493),"")</f>
        <v/>
      </c>
      <c r="CB128" s="357" t="str">
        <f>IF(AND('MAPA DE RIESGOS'!$AP494="Baja",'MAPA DE RIESGOS'!$AR494="Mayor"),CONCATENATE("R",'MAPA DE RIESGOS'!$H494,"C",'MAPA DE RIESGOS'!$AF494),"")</f>
        <v/>
      </c>
      <c r="CC128" s="358" t="str">
        <f>IF(AND('MAPA DE RIESGOS'!$AP495="Baja",'MAPA DE RIESGOS'!$AR495="Mayor"),CONCATENATE("R",'MAPA DE RIESGOS'!$H495,"C",'MAPA DE RIESGOS'!$AF495),"")</f>
        <v/>
      </c>
      <c r="CD128" s="359" t="str">
        <f>IF(AND('MAPA DE RIESGOS'!$AP478="Baja",'MAPA DE RIESGOS'!$AR478="Catastrófico"),CONCATENATE("R",'MAPA DE RIESGOS'!$H478,"C",'MAPA DE RIESGOS'!$AF478),"")</f>
        <v/>
      </c>
      <c r="CE128" s="359" t="str">
        <f>IF(AND('MAPA DE RIESGOS'!$AP479="Baja",'MAPA DE RIESGOS'!$AR479="Catastrófico"),CONCATENATE("R",'MAPA DE RIESGOS'!$H479,"C",'MAPA DE RIESGOS'!$AF479),"")</f>
        <v/>
      </c>
      <c r="CF128" s="359" t="str">
        <f>IF(AND('MAPA DE RIESGOS'!$AP480="Baja",'MAPA DE RIESGOS'!$AR480="Catastrófico"),CONCATENATE("R",'MAPA DE RIESGOS'!$H480,"C",'MAPA DE RIESGOS'!$AF480),"")</f>
        <v/>
      </c>
      <c r="CG128" s="359" t="str">
        <f>IF(AND('MAPA DE RIESGOS'!$AP481="Baja",'MAPA DE RIESGOS'!$AR481="Catastrófico"),CONCATENATE("R",'MAPA DE RIESGOS'!$H481,"C",'MAPA DE RIESGOS'!$AF481),"")</f>
        <v/>
      </c>
      <c r="CH128" s="359" t="str">
        <f>IF(AND('MAPA DE RIESGOS'!$AP482="Baja",'MAPA DE RIESGOS'!$AR482="Catastrófico"),CONCATENATE("R",'MAPA DE RIESGOS'!$H482,"C",'MAPA DE RIESGOS'!$AF482),"")</f>
        <v/>
      </c>
      <c r="CI128" s="359" t="str">
        <f>IF(AND('MAPA DE RIESGOS'!$AP483="Baja",'MAPA DE RIESGOS'!$AR483="Catastrófico"),CONCATENATE("R",'MAPA DE RIESGOS'!$H483,"C",'MAPA DE RIESGOS'!$AF483),"")</f>
        <v/>
      </c>
      <c r="CJ128" s="359" t="str">
        <f>IF(AND('MAPA DE RIESGOS'!$AP484="Baja",'MAPA DE RIESGOS'!$AR484="Catastrófico"),CONCATENATE("R",'MAPA DE RIESGOS'!$H484,"C",'MAPA DE RIESGOS'!$AF484),"")</f>
        <v/>
      </c>
      <c r="CK128" s="359" t="str">
        <f>IF(AND('MAPA DE RIESGOS'!$AP485="Baja",'MAPA DE RIESGOS'!$AR485="Catastrófico"),CONCATENATE("R",'MAPA DE RIESGOS'!$H485,"C",'MAPA DE RIESGOS'!$AF485),"")</f>
        <v/>
      </c>
      <c r="CL128" s="359" t="str">
        <f>IF(AND('MAPA DE RIESGOS'!$AP486="Baja",'MAPA DE RIESGOS'!$AR486="Catastrófico"),CONCATENATE("R",'MAPA DE RIESGOS'!$H486,"C",'MAPA DE RIESGOS'!$AF486),"")</f>
        <v/>
      </c>
      <c r="CM128" s="359" t="str">
        <f>IF(AND('MAPA DE RIESGOS'!$AP487="Baja",'MAPA DE RIESGOS'!$AR487="Catastrófico"),CONCATENATE("R",'MAPA DE RIESGOS'!$H487,"C",'MAPA DE RIESGOS'!$AF487),"")</f>
        <v/>
      </c>
      <c r="CN128" s="359" t="str">
        <f>IF(AND('MAPA DE RIESGOS'!$AP488="Baja",'MAPA DE RIESGOS'!$AR488="Catastrófico"),CONCATENATE("R",'MAPA DE RIESGOS'!$H488,"C",'MAPA DE RIESGOS'!$AF488),"")</f>
        <v/>
      </c>
      <c r="CO128" s="359" t="str">
        <f>IF(AND('MAPA DE RIESGOS'!$AP489="Baja",'MAPA DE RIESGOS'!$AR489="Catastrófico"),CONCATENATE("R",'MAPA DE RIESGOS'!$H489,"C",'MAPA DE RIESGOS'!$AF489),"")</f>
        <v/>
      </c>
      <c r="CP128" s="359" t="str">
        <f>IF(AND('MAPA DE RIESGOS'!$AP490="Baja",'MAPA DE RIESGOS'!$AR490="Catastrófico"),CONCATENATE("R",'MAPA DE RIESGOS'!$H490,"C",'MAPA DE RIESGOS'!$AF490),"")</f>
        <v/>
      </c>
      <c r="CQ128" s="359" t="str">
        <f>IF(AND('MAPA DE RIESGOS'!$AP491="Baja",'MAPA DE RIESGOS'!$AR491="Catastrófico"),CONCATENATE("R",'MAPA DE RIESGOS'!$H491,"C",'MAPA DE RIESGOS'!$AF491),"")</f>
        <v/>
      </c>
      <c r="CR128" s="359" t="str">
        <f>IF(AND('MAPA DE RIESGOS'!$AP492="Baja",'MAPA DE RIESGOS'!$AR492="Catastrófico"),CONCATENATE("R",'MAPA DE RIESGOS'!$H492,"C",'MAPA DE RIESGOS'!$AF492),"")</f>
        <v/>
      </c>
      <c r="CS128" s="359" t="str">
        <f>IF(AND('MAPA DE RIESGOS'!$AP493="Baja",'MAPA DE RIESGOS'!$AR493="Catastrófico"),CONCATENATE("R",'MAPA DE RIESGOS'!$H493,"C",'MAPA DE RIESGOS'!$AF493),"")</f>
        <v/>
      </c>
      <c r="CT128" s="359" t="str">
        <f>IF(AND('MAPA DE RIESGOS'!$AP494="Baja",'MAPA DE RIESGOS'!$AR494="Catastrófico"),CONCATENATE("R",'MAPA DE RIESGOS'!$H494,"C",'MAPA DE RIESGOS'!$AF494),"")</f>
        <v/>
      </c>
      <c r="CU128" s="360" t="str">
        <f>IF(AND('MAPA DE RIESGOS'!$AP495="Baja",'MAPA DE RIESGOS'!$AR495="Catastrófico"),CONCATENATE("R",'MAPA DE RIESGOS'!$H495,"C",'MAPA DE RIESGOS'!$AF495),"")</f>
        <v/>
      </c>
      <c r="CV128" s="67"/>
      <c r="CW128" s="737"/>
      <c r="CX128" s="737"/>
      <c r="CY128" s="737"/>
      <c r="CZ128" s="737"/>
      <c r="DA128" s="737"/>
      <c r="DB128" s="737"/>
    </row>
    <row r="129" spans="2:106" ht="32.5" customHeight="1">
      <c r="B129" s="770"/>
      <c r="C129" s="770"/>
      <c r="D129" s="771"/>
      <c r="E129" s="741"/>
      <c r="F129" s="742"/>
      <c r="G129" s="742"/>
      <c r="H129" s="742"/>
      <c r="I129" s="743"/>
      <c r="J129" s="378" t="str">
        <f>IF(AND('MAPA DE RIESGOS'!$AP496="Baja",'MAPA DE RIESGOS'!$AR496="Leve"),CONCATENATE("R",'MAPA DE RIESGOS'!$H496,"C",'MAPA DE RIESGOS'!$AF496),"")</f>
        <v/>
      </c>
      <c r="K129" s="379" t="str">
        <f>IF(AND('MAPA DE RIESGOS'!$AP497="Baja",'MAPA DE RIESGOS'!$AR497="Leve"),CONCATENATE("R",'MAPA DE RIESGOS'!$H497,"C",'MAPA DE RIESGOS'!$AF497),"")</f>
        <v/>
      </c>
      <c r="L129" s="379" t="str">
        <f>IF(AND('MAPA DE RIESGOS'!$AP498="Baja",'MAPA DE RIESGOS'!$AR498="Leve"),CONCATENATE("R",'MAPA DE RIESGOS'!$H498,"C",'MAPA DE RIESGOS'!$AF498),"")</f>
        <v/>
      </c>
      <c r="M129" s="379" t="str">
        <f>IF(AND('MAPA DE RIESGOS'!$AP499="Baja",'MAPA DE RIESGOS'!$AR499="Leve"),CONCATENATE("R",'MAPA DE RIESGOS'!$H499,"C",'MAPA DE RIESGOS'!$AF499),"")</f>
        <v/>
      </c>
      <c r="N129" s="379" t="str">
        <f>IF(AND('MAPA DE RIESGOS'!$AP500="Baja",'MAPA DE RIESGOS'!$AR500="Leve"),CONCATENATE("R",'MAPA DE RIESGOS'!$H500,"C",'MAPA DE RIESGOS'!$AF500),"")</f>
        <v/>
      </c>
      <c r="O129" s="379" t="str">
        <f>IF(AND('MAPA DE RIESGOS'!$AP501="Baja",'MAPA DE RIESGOS'!$AR501="Leve"),CONCATENATE("R",'MAPA DE RIESGOS'!$H501,"C",'MAPA DE RIESGOS'!$AF501),"")</f>
        <v/>
      </c>
      <c r="P129" s="379" t="str">
        <f>IF(AND('MAPA DE RIESGOS'!$AP502="Baja",'MAPA DE RIESGOS'!$AR502="Leve"),CONCATENATE("R",'MAPA DE RIESGOS'!$H502,"C",'MAPA DE RIESGOS'!$AF502),"")</f>
        <v/>
      </c>
      <c r="Q129" s="379" t="str">
        <f>IF(AND('MAPA DE RIESGOS'!$AP503="Baja",'MAPA DE RIESGOS'!$AR503="Leve"),CONCATENATE("R",'MAPA DE RIESGOS'!$H503,"C",'MAPA DE RIESGOS'!$AF503),"")</f>
        <v/>
      </c>
      <c r="R129" s="379" t="str">
        <f>IF(AND('MAPA DE RIESGOS'!$AP504="Baja",'MAPA DE RIESGOS'!$AR504="Leve"),CONCATENATE("R",'MAPA DE RIESGOS'!$H504,"C",'MAPA DE RIESGOS'!$AF504),"")</f>
        <v/>
      </c>
      <c r="S129" s="379" t="str">
        <f>IF(AND('MAPA DE RIESGOS'!$AP505="Baja",'MAPA DE RIESGOS'!$AR505="Leve"),CONCATENATE("R",'MAPA DE RIESGOS'!$H505,"C",'MAPA DE RIESGOS'!$AF505),"")</f>
        <v/>
      </c>
      <c r="T129" s="379" t="str">
        <f>IF(AND('MAPA DE RIESGOS'!$AP506="Baja",'MAPA DE RIESGOS'!$AR506="Leve"),CONCATENATE("R",'MAPA DE RIESGOS'!$H506,"C",'MAPA DE RIESGOS'!$AF506),"")</f>
        <v/>
      </c>
      <c r="U129" s="379" t="str">
        <f>IF(AND('MAPA DE RIESGOS'!$AP507="Baja",'MAPA DE RIESGOS'!$AR507="Leve"),CONCATENATE("R",'MAPA DE RIESGOS'!$H507,"C",'MAPA DE RIESGOS'!$AF507),"")</f>
        <v/>
      </c>
      <c r="V129" s="379" t="str">
        <f>IF(AND('MAPA DE RIESGOS'!$AP508="Baja",'MAPA DE RIESGOS'!$AR508="Leve"),CONCATENATE("R",'MAPA DE RIESGOS'!$H508,"C",'MAPA DE RIESGOS'!$AF508),"")</f>
        <v/>
      </c>
      <c r="W129" s="379" t="str">
        <f>IF(AND('MAPA DE RIESGOS'!$AP509="Baja",'MAPA DE RIESGOS'!$AR509="Leve"),CONCATENATE("R",'MAPA DE RIESGOS'!$H509,"C",'MAPA DE RIESGOS'!$AF509),"")</f>
        <v/>
      </c>
      <c r="X129" s="379" t="str">
        <f>IF(AND('MAPA DE RIESGOS'!$AP510="Baja",'MAPA DE RIESGOS'!$AR510="Leve"),CONCATENATE("R",'MAPA DE RIESGOS'!$H510,"C",'MAPA DE RIESGOS'!$AF510),"")</f>
        <v/>
      </c>
      <c r="Y129" s="379" t="str">
        <f>IF(AND('MAPA DE RIESGOS'!$AP511="Baja",'MAPA DE RIESGOS'!$AR511="Leve"),CONCATENATE("R",'MAPA DE RIESGOS'!$H511,"C",'MAPA DE RIESGOS'!$AF511),"")</f>
        <v/>
      </c>
      <c r="Z129" s="379" t="str">
        <f>IF(AND('MAPA DE RIESGOS'!$AP512="Baja",'MAPA DE RIESGOS'!$AR512="Leve"),CONCATENATE("R",'MAPA DE RIESGOS'!$H512,"C",'MAPA DE RIESGOS'!$AF512),"")</f>
        <v/>
      </c>
      <c r="AA129" s="380" t="str">
        <f>IF(AND('MAPA DE RIESGOS'!$AP513="Baja",'MAPA DE RIESGOS'!$AR513="Leve"),CONCATENATE("R",'MAPA DE RIESGOS'!$H513,"C",'MAPA DE RIESGOS'!$AF513),"")</f>
        <v/>
      </c>
      <c r="AB129" s="369" t="str">
        <f>IF(AND('MAPA DE RIESGOS'!$AP496="Baja",'MAPA DE RIESGOS'!$AR496="Menor"),CONCATENATE("R",'MAPA DE RIESGOS'!$H496,"C",'MAPA DE RIESGOS'!$AF496),"")</f>
        <v/>
      </c>
      <c r="AC129" s="370" t="str">
        <f>IF(AND('MAPA DE RIESGOS'!$AP497="Baja",'MAPA DE RIESGOS'!$AR497="Menor"),CONCATENATE("R",'MAPA DE RIESGOS'!$H497,"C",'MAPA DE RIESGOS'!$AF497),"")</f>
        <v/>
      </c>
      <c r="AD129" s="370" t="str">
        <f>IF(AND('MAPA DE RIESGOS'!$AP498="Baja",'MAPA DE RIESGOS'!$AR498="Menor"),CONCATENATE("R",'MAPA DE RIESGOS'!$H498,"C",'MAPA DE RIESGOS'!$AF498),"")</f>
        <v/>
      </c>
      <c r="AE129" s="370" t="str">
        <f>IF(AND('MAPA DE RIESGOS'!$AP499="Baja",'MAPA DE RIESGOS'!$AR499="Menor"),CONCATENATE("R",'MAPA DE RIESGOS'!$H499,"C",'MAPA DE RIESGOS'!$AF499),"")</f>
        <v/>
      </c>
      <c r="AF129" s="370" t="str">
        <f>IF(AND('MAPA DE RIESGOS'!$AP500="Baja",'MAPA DE RIESGOS'!$AR500="Menor"),CONCATENATE("R",'MAPA DE RIESGOS'!$H500,"C",'MAPA DE RIESGOS'!$AF500),"")</f>
        <v/>
      </c>
      <c r="AG129" s="370" t="str">
        <f>IF(AND('MAPA DE RIESGOS'!$AP501="Baja",'MAPA DE RIESGOS'!$AR501="Menor"),CONCATENATE("R",'MAPA DE RIESGOS'!$H501,"C",'MAPA DE RIESGOS'!$AF501),"")</f>
        <v/>
      </c>
      <c r="AH129" s="370" t="str">
        <f>IF(AND('MAPA DE RIESGOS'!$AP502="Baja",'MAPA DE RIESGOS'!$AR502="Menor"),CONCATENATE("R",'MAPA DE RIESGOS'!$H502,"C",'MAPA DE RIESGOS'!$AF502),"")</f>
        <v/>
      </c>
      <c r="AI129" s="370" t="str">
        <f>IF(AND('MAPA DE RIESGOS'!$AP503="Baja",'MAPA DE RIESGOS'!$AR503="Menor"),CONCATENATE("R",'MAPA DE RIESGOS'!$H503,"C",'MAPA DE RIESGOS'!$AF503),"")</f>
        <v/>
      </c>
      <c r="AJ129" s="370" t="str">
        <f>IF(AND('MAPA DE RIESGOS'!$AP504="Baja",'MAPA DE RIESGOS'!$AR504="Menor"),CONCATENATE("R",'MAPA DE RIESGOS'!$H504,"C",'MAPA DE RIESGOS'!$AF504),"")</f>
        <v/>
      </c>
      <c r="AK129" s="370" t="str">
        <f>IF(AND('MAPA DE RIESGOS'!$AP505="Baja",'MAPA DE RIESGOS'!$AR505="Menor"),CONCATENATE("R",'MAPA DE RIESGOS'!$H505,"C",'MAPA DE RIESGOS'!$AF505),"")</f>
        <v/>
      </c>
      <c r="AL129" s="370" t="str">
        <f>IF(AND('MAPA DE RIESGOS'!$AP506="Baja",'MAPA DE RIESGOS'!$AR506="Menor"),CONCATENATE("R",'MAPA DE RIESGOS'!$H506,"C",'MAPA DE RIESGOS'!$AF506),"")</f>
        <v/>
      </c>
      <c r="AM129" s="370" t="str">
        <f>IF(AND('MAPA DE RIESGOS'!$AP507="Baja",'MAPA DE RIESGOS'!$AR507="Menor"),CONCATENATE("R",'MAPA DE RIESGOS'!$H507,"C",'MAPA DE RIESGOS'!$AF507),"")</f>
        <v/>
      </c>
      <c r="AN129" s="370" t="str">
        <f>IF(AND('MAPA DE RIESGOS'!$AP508="Baja",'MAPA DE RIESGOS'!$AR508="Menor"),CONCATENATE("R",'MAPA DE RIESGOS'!$H508,"C",'MAPA DE RIESGOS'!$AF508),"")</f>
        <v/>
      </c>
      <c r="AO129" s="370" t="str">
        <f>IF(AND('MAPA DE RIESGOS'!$AP509="Baja",'MAPA DE RIESGOS'!$AR509="Menor"),CONCATENATE("R",'MAPA DE RIESGOS'!$H509,"C",'MAPA DE RIESGOS'!$AF509),"")</f>
        <v/>
      </c>
      <c r="AP129" s="370" t="str">
        <f>IF(AND('MAPA DE RIESGOS'!$AP510="Baja",'MAPA DE RIESGOS'!$AR510="Menor"),CONCATENATE("R",'MAPA DE RIESGOS'!$H510,"C",'MAPA DE RIESGOS'!$AF510),"")</f>
        <v/>
      </c>
      <c r="AQ129" s="370" t="str">
        <f>IF(AND('MAPA DE RIESGOS'!$AP511="Baja",'MAPA DE RIESGOS'!$AR511="Menor"),CONCATENATE("R",'MAPA DE RIESGOS'!$H511,"C",'MAPA DE RIESGOS'!$AF511),"")</f>
        <v/>
      </c>
      <c r="AR129" s="370" t="str">
        <f>IF(AND('MAPA DE RIESGOS'!$AP512="Baja",'MAPA DE RIESGOS'!$AR512="Menor"),CONCATENATE("R",'MAPA DE RIESGOS'!$H512,"C",'MAPA DE RIESGOS'!$AF512),"")</f>
        <v/>
      </c>
      <c r="AS129" s="370" t="str">
        <f>IF(AND('MAPA DE RIESGOS'!$AP513="Baja",'MAPA DE RIESGOS'!$AR513="Menor"),CONCATENATE("R",'MAPA DE RIESGOS'!$H513,"C",'MAPA DE RIESGOS'!$AF513),"")</f>
        <v/>
      </c>
      <c r="AT129" s="369" t="str">
        <f>IF(AND('MAPA DE RIESGOS'!$AP496="Baja",'MAPA DE RIESGOS'!$AR496="Moderado"),CONCATENATE("R",'MAPA DE RIESGOS'!$H496,"C",'MAPA DE RIESGOS'!$AF496),"")</f>
        <v>R81C1</v>
      </c>
      <c r="AU129" s="370" t="str">
        <f>IF(AND('MAPA DE RIESGOS'!$AP497="Baja",'MAPA DE RIESGOS'!$AR497="Moderado"),CONCATENATE("R",'MAPA DE RIESGOS'!$H497,"C",'MAPA DE RIESGOS'!$AF497),"")</f>
        <v/>
      </c>
      <c r="AV129" s="370" t="str">
        <f>IF(AND('MAPA DE RIESGOS'!$AP498="Baja",'MAPA DE RIESGOS'!$AR498="Moderado"),CONCATENATE("R",'MAPA DE RIESGOS'!$H498,"C",'MAPA DE RIESGOS'!$AF498),"")</f>
        <v/>
      </c>
      <c r="AW129" s="370" t="str">
        <f>IF(AND('MAPA DE RIESGOS'!$AP499="Baja",'MAPA DE RIESGOS'!$AR499="Moderado"),CONCATENATE("R",'MAPA DE RIESGOS'!$H499,"C",'MAPA DE RIESGOS'!$AF499),"")</f>
        <v/>
      </c>
      <c r="AX129" s="370" t="str">
        <f>IF(AND('MAPA DE RIESGOS'!$AP500="Baja",'MAPA DE RIESGOS'!$AR500="Moderado"),CONCATENATE("R",'MAPA DE RIESGOS'!$H500,"C",'MAPA DE RIESGOS'!$AF500),"")</f>
        <v/>
      </c>
      <c r="AY129" s="370" t="str">
        <f>IF(AND('MAPA DE RIESGOS'!$AP501="Baja",'MAPA DE RIESGOS'!$AR501="Moderado"),CONCATENATE("R",'MAPA DE RIESGOS'!$H501,"C",'MAPA DE RIESGOS'!$AF501),"")</f>
        <v/>
      </c>
      <c r="AZ129" s="370" t="str">
        <f>IF(AND('MAPA DE RIESGOS'!$AP502="Baja",'MAPA DE RIESGOS'!$AR502="Moderado"),CONCATENATE("R",'MAPA DE RIESGOS'!$H502,"C",'MAPA DE RIESGOS'!$AF502),"")</f>
        <v>R82C1</v>
      </c>
      <c r="BA129" s="370" t="str">
        <f>IF(AND('MAPA DE RIESGOS'!$AP503="Baja",'MAPA DE RIESGOS'!$AR503="Moderado"),CONCATENATE("R",'MAPA DE RIESGOS'!$H503,"C",'MAPA DE RIESGOS'!$AF503),"")</f>
        <v>R82C2</v>
      </c>
      <c r="BB129" s="370" t="str">
        <f>IF(AND('MAPA DE RIESGOS'!$AP504="Baja",'MAPA DE RIESGOS'!$AR504="Moderado"),CONCATENATE("R",'MAPA DE RIESGOS'!$H504,"C",'MAPA DE RIESGOS'!$AF504),"")</f>
        <v/>
      </c>
      <c r="BC129" s="370" t="str">
        <f>IF(AND('MAPA DE RIESGOS'!$AP505="Baja",'MAPA DE RIESGOS'!$AR505="Moderado"),CONCATENATE("R",'MAPA DE RIESGOS'!$H505,"C",'MAPA DE RIESGOS'!$AF505),"")</f>
        <v/>
      </c>
      <c r="BD129" s="370" t="str">
        <f>IF(AND('MAPA DE RIESGOS'!$AP506="Baja",'MAPA DE RIESGOS'!$AR506="Moderado"),CONCATENATE("R",'MAPA DE RIESGOS'!$H506,"C",'MAPA DE RIESGOS'!$AF506),"")</f>
        <v/>
      </c>
      <c r="BE129" s="370" t="str">
        <f>IF(AND('MAPA DE RIESGOS'!$AP507="Baja",'MAPA DE RIESGOS'!$AR507="Moderado"),CONCATENATE("R",'MAPA DE RIESGOS'!$H507,"C",'MAPA DE RIESGOS'!$AF507),"")</f>
        <v/>
      </c>
      <c r="BF129" s="370" t="str">
        <f>IF(AND('MAPA DE RIESGOS'!$AP508="Baja",'MAPA DE RIESGOS'!$AR508="Moderado"),CONCATENATE("R",'MAPA DE RIESGOS'!$H508,"C",'MAPA DE RIESGOS'!$AF508),"")</f>
        <v>R83C1</v>
      </c>
      <c r="BG129" s="370" t="str">
        <f>IF(AND('MAPA DE RIESGOS'!$AP509="Baja",'MAPA DE RIESGOS'!$AR509="Moderado"),CONCATENATE("R",'MAPA DE RIESGOS'!$H509,"C",'MAPA DE RIESGOS'!$AF509),"")</f>
        <v>R83C2</v>
      </c>
      <c r="BH129" s="370" t="str">
        <f>IF(AND('MAPA DE RIESGOS'!$AP510="Baja",'MAPA DE RIESGOS'!$AR510="Moderado"),CONCATENATE("R",'MAPA DE RIESGOS'!$H510,"C",'MAPA DE RIESGOS'!$AF510),"")</f>
        <v/>
      </c>
      <c r="BI129" s="370" t="str">
        <f>IF(AND('MAPA DE RIESGOS'!$AP511="Baja",'MAPA DE RIESGOS'!$AR511="Moderado"),CONCATENATE("R",'MAPA DE RIESGOS'!$H511,"C",'MAPA DE RIESGOS'!$AF511),"")</f>
        <v/>
      </c>
      <c r="BJ129" s="370" t="str">
        <f>IF(AND('MAPA DE RIESGOS'!$AP512="Baja",'MAPA DE RIESGOS'!$AR512="Moderado"),CONCATENATE("R",'MAPA DE RIESGOS'!$H512,"C",'MAPA DE RIESGOS'!$AF512),"")</f>
        <v/>
      </c>
      <c r="BK129" s="371" t="str">
        <f>IF(AND('MAPA DE RIESGOS'!$AP513="Baja",'MAPA DE RIESGOS'!$AR513="Moderado"),CONCATENATE("R",'MAPA DE RIESGOS'!$H513,"C",'MAPA DE RIESGOS'!$AF513),"")</f>
        <v/>
      </c>
      <c r="BL129" s="357" t="str">
        <f>IF(AND('MAPA DE RIESGOS'!$AP496="Baja",'MAPA DE RIESGOS'!$AR496="Mayor"),CONCATENATE("R",'MAPA DE RIESGOS'!$H496,"C",'MAPA DE RIESGOS'!$AF496),"")</f>
        <v/>
      </c>
      <c r="BM129" s="357" t="str">
        <f>IF(AND('MAPA DE RIESGOS'!$AP497="Baja",'MAPA DE RIESGOS'!$AR497="Mayor"),CONCATENATE("R",'MAPA DE RIESGOS'!$H497,"C",'MAPA DE RIESGOS'!$AF497),"")</f>
        <v/>
      </c>
      <c r="BN129" s="357" t="str">
        <f>IF(AND('MAPA DE RIESGOS'!$AP498="Baja",'MAPA DE RIESGOS'!$AR498="Mayor"),CONCATENATE("R",'MAPA DE RIESGOS'!$H498,"C",'MAPA DE RIESGOS'!$AF498),"")</f>
        <v/>
      </c>
      <c r="BO129" s="357" t="str">
        <f>IF(AND('MAPA DE RIESGOS'!$AP499="Baja",'MAPA DE RIESGOS'!$AR499="Mayor"),CONCATENATE("R",'MAPA DE RIESGOS'!$H499,"C",'MAPA DE RIESGOS'!$AF499),"")</f>
        <v/>
      </c>
      <c r="BP129" s="357" t="str">
        <f>IF(AND('MAPA DE RIESGOS'!$AP500="Baja",'MAPA DE RIESGOS'!$AR500="Mayor"),CONCATENATE("R",'MAPA DE RIESGOS'!$H500,"C",'MAPA DE RIESGOS'!$AF500),"")</f>
        <v/>
      </c>
      <c r="BQ129" s="357" t="str">
        <f>IF(AND('MAPA DE RIESGOS'!$AP501="Baja",'MAPA DE RIESGOS'!$AR501="Mayor"),CONCATENATE("R",'MAPA DE RIESGOS'!$H501,"C",'MAPA DE RIESGOS'!$AF501),"")</f>
        <v/>
      </c>
      <c r="BR129" s="357" t="str">
        <f>IF(AND('MAPA DE RIESGOS'!$AP502="Baja",'MAPA DE RIESGOS'!$AR502="Mayor"),CONCATENATE("R",'MAPA DE RIESGOS'!$H502,"C",'MAPA DE RIESGOS'!$AF502),"")</f>
        <v/>
      </c>
      <c r="BS129" s="357" t="str">
        <f>IF(AND('MAPA DE RIESGOS'!$AP503="Baja",'MAPA DE RIESGOS'!$AR503="Mayor"),CONCATENATE("R",'MAPA DE RIESGOS'!$H503,"C",'MAPA DE RIESGOS'!$AF503),"")</f>
        <v/>
      </c>
      <c r="BT129" s="357" t="str">
        <f>IF(AND('MAPA DE RIESGOS'!$AP504="Baja",'MAPA DE RIESGOS'!$AR504="Mayor"),CONCATENATE("R",'MAPA DE RIESGOS'!$H504,"C",'MAPA DE RIESGOS'!$AF504),"")</f>
        <v/>
      </c>
      <c r="BU129" s="357" t="str">
        <f>IF(AND('MAPA DE RIESGOS'!$AP505="Baja",'MAPA DE RIESGOS'!$AR505="Mayor"),CONCATENATE("R",'MAPA DE RIESGOS'!$H505,"C",'MAPA DE RIESGOS'!$AF505),"")</f>
        <v/>
      </c>
      <c r="BV129" s="357" t="str">
        <f>IF(AND('MAPA DE RIESGOS'!$AP506="Baja",'MAPA DE RIESGOS'!$AR506="Mayor"),CONCATENATE("R",'MAPA DE RIESGOS'!$H506,"C",'MAPA DE RIESGOS'!$AF506),"")</f>
        <v/>
      </c>
      <c r="BW129" s="357" t="str">
        <f>IF(AND('MAPA DE RIESGOS'!$AP507="Baja",'MAPA DE RIESGOS'!$AR507="Mayor"),CONCATENATE("R",'MAPA DE RIESGOS'!$H507,"C",'MAPA DE RIESGOS'!$AF507),"")</f>
        <v/>
      </c>
      <c r="BX129" s="357" t="str">
        <f>IF(AND('MAPA DE RIESGOS'!$AP508="Baja",'MAPA DE RIESGOS'!$AR508="Mayor"),CONCATENATE("R",'MAPA DE RIESGOS'!$H508,"C",'MAPA DE RIESGOS'!$AF508),"")</f>
        <v/>
      </c>
      <c r="BY129" s="357" t="str">
        <f>IF(AND('MAPA DE RIESGOS'!$AP509="Baja",'MAPA DE RIESGOS'!$AR509="Mayor"),CONCATENATE("R",'MAPA DE RIESGOS'!$H509,"C",'MAPA DE RIESGOS'!$AF509),"")</f>
        <v/>
      </c>
      <c r="BZ129" s="357" t="str">
        <f>IF(AND('MAPA DE RIESGOS'!$AP510="Baja",'MAPA DE RIESGOS'!$AR510="Mayor"),CONCATENATE("R",'MAPA DE RIESGOS'!$H510,"C",'MAPA DE RIESGOS'!$AF510),"")</f>
        <v/>
      </c>
      <c r="CA129" s="357" t="str">
        <f>IF(AND('MAPA DE RIESGOS'!$AP511="Baja",'MAPA DE RIESGOS'!$AR511="Mayor"),CONCATENATE("R",'MAPA DE RIESGOS'!$H511,"C",'MAPA DE RIESGOS'!$AF511),"")</f>
        <v/>
      </c>
      <c r="CB129" s="357" t="str">
        <f>IF(AND('MAPA DE RIESGOS'!$AP512="Baja",'MAPA DE RIESGOS'!$AR512="Mayor"),CONCATENATE("R",'MAPA DE RIESGOS'!$H512,"C",'MAPA DE RIESGOS'!$AF512),"")</f>
        <v/>
      </c>
      <c r="CC129" s="358" t="str">
        <f>IF(AND('MAPA DE RIESGOS'!$AP513="Baja",'MAPA DE RIESGOS'!$AR513="Mayor"),CONCATENATE("R",'MAPA DE RIESGOS'!$H513,"C",'MAPA DE RIESGOS'!$AF513),"")</f>
        <v/>
      </c>
      <c r="CD129" s="359" t="str">
        <f>IF(AND('MAPA DE RIESGOS'!$AP496="Baja",'MAPA DE RIESGOS'!$AR496="Catastrófico"),CONCATENATE("R",'MAPA DE RIESGOS'!$H496,"C",'MAPA DE RIESGOS'!$AF496),"")</f>
        <v/>
      </c>
      <c r="CE129" s="359" t="str">
        <f>IF(AND('MAPA DE RIESGOS'!$AP497="Baja",'MAPA DE RIESGOS'!$AR497="Catastrófico"),CONCATENATE("R",'MAPA DE RIESGOS'!$H497,"C",'MAPA DE RIESGOS'!$AF497),"")</f>
        <v/>
      </c>
      <c r="CF129" s="359" t="str">
        <f>IF(AND('MAPA DE RIESGOS'!$AP498="Baja",'MAPA DE RIESGOS'!$AR498="Catastrófico"),CONCATENATE("R",'MAPA DE RIESGOS'!$H498,"C",'MAPA DE RIESGOS'!$AF498),"")</f>
        <v/>
      </c>
      <c r="CG129" s="359" t="str">
        <f>IF(AND('MAPA DE RIESGOS'!$AP499="Baja",'MAPA DE RIESGOS'!$AR499="Catastrófico"),CONCATENATE("R",'MAPA DE RIESGOS'!$H499,"C",'MAPA DE RIESGOS'!$AF499),"")</f>
        <v/>
      </c>
      <c r="CH129" s="359" t="str">
        <f>IF(AND('MAPA DE RIESGOS'!$AP500="Baja",'MAPA DE RIESGOS'!$AR500="Catastrófico"),CONCATENATE("R",'MAPA DE RIESGOS'!$H500,"C",'MAPA DE RIESGOS'!$AF500),"")</f>
        <v/>
      </c>
      <c r="CI129" s="359" t="str">
        <f>IF(AND('MAPA DE RIESGOS'!$AP501="Baja",'MAPA DE RIESGOS'!$AR501="Catastrófico"),CONCATENATE("R",'MAPA DE RIESGOS'!$H501,"C",'MAPA DE RIESGOS'!$AF501),"")</f>
        <v/>
      </c>
      <c r="CJ129" s="359" t="str">
        <f>IF(AND('MAPA DE RIESGOS'!$AP502="Baja",'MAPA DE RIESGOS'!$AR502="Catastrófico"),CONCATENATE("R",'MAPA DE RIESGOS'!$H502,"C",'MAPA DE RIESGOS'!$AF502),"")</f>
        <v/>
      </c>
      <c r="CK129" s="359" t="str">
        <f>IF(AND('MAPA DE RIESGOS'!$AP503="Baja",'MAPA DE RIESGOS'!$AR503="Catastrófico"),CONCATENATE("R",'MAPA DE RIESGOS'!$H503,"C",'MAPA DE RIESGOS'!$AF503),"")</f>
        <v/>
      </c>
      <c r="CL129" s="359" t="str">
        <f>IF(AND('MAPA DE RIESGOS'!$AP504="Baja",'MAPA DE RIESGOS'!$AR504="Catastrófico"),CONCATENATE("R",'MAPA DE RIESGOS'!$H504,"C",'MAPA DE RIESGOS'!$AF504),"")</f>
        <v/>
      </c>
      <c r="CM129" s="359" t="str">
        <f>IF(AND('MAPA DE RIESGOS'!$AP505="Baja",'MAPA DE RIESGOS'!$AR505="Catastrófico"),CONCATENATE("R",'MAPA DE RIESGOS'!$H505,"C",'MAPA DE RIESGOS'!$AF505),"")</f>
        <v/>
      </c>
      <c r="CN129" s="359" t="str">
        <f>IF(AND('MAPA DE RIESGOS'!$AP506="Baja",'MAPA DE RIESGOS'!$AR506="Catastrófico"),CONCATENATE("R",'MAPA DE RIESGOS'!$H506,"C",'MAPA DE RIESGOS'!$AF506),"")</f>
        <v/>
      </c>
      <c r="CO129" s="359" t="str">
        <f>IF(AND('MAPA DE RIESGOS'!$AP507="Baja",'MAPA DE RIESGOS'!$AR507="Catastrófico"),CONCATENATE("R",'MAPA DE RIESGOS'!$H507,"C",'MAPA DE RIESGOS'!$AF507),"")</f>
        <v/>
      </c>
      <c r="CP129" s="359" t="str">
        <f>IF(AND('MAPA DE RIESGOS'!$AP508="Baja",'MAPA DE RIESGOS'!$AR508="Catastrófico"),CONCATENATE("R",'MAPA DE RIESGOS'!$H508,"C",'MAPA DE RIESGOS'!$AF508),"")</f>
        <v/>
      </c>
      <c r="CQ129" s="359" t="str">
        <f>IF(AND('MAPA DE RIESGOS'!$AP509="Baja",'MAPA DE RIESGOS'!$AR509="Catastrófico"),CONCATENATE("R",'MAPA DE RIESGOS'!$H509,"C",'MAPA DE RIESGOS'!$AF509),"")</f>
        <v/>
      </c>
      <c r="CR129" s="359" t="str">
        <f>IF(AND('MAPA DE RIESGOS'!$AP510="Baja",'MAPA DE RIESGOS'!$AR510="Catastrófico"),CONCATENATE("R",'MAPA DE RIESGOS'!$H510,"C",'MAPA DE RIESGOS'!$AF510),"")</f>
        <v/>
      </c>
      <c r="CS129" s="359" t="str">
        <f>IF(AND('MAPA DE RIESGOS'!$AP511="Baja",'MAPA DE RIESGOS'!$AR511="Catastrófico"),CONCATENATE("R",'MAPA DE RIESGOS'!$H511,"C",'MAPA DE RIESGOS'!$AF511),"")</f>
        <v/>
      </c>
      <c r="CT129" s="359" t="str">
        <f>IF(AND('MAPA DE RIESGOS'!$AP512="Baja",'MAPA DE RIESGOS'!$AR512="Catastrófico"),CONCATENATE("R",'MAPA DE RIESGOS'!$H512,"C",'MAPA DE RIESGOS'!$AF512),"")</f>
        <v/>
      </c>
      <c r="CU129" s="360" t="str">
        <f>IF(AND('MAPA DE RIESGOS'!$AP513="Baja",'MAPA DE RIESGOS'!$AR513="Catastrófico"),CONCATENATE("R",'MAPA DE RIESGOS'!$H513,"C",'MAPA DE RIESGOS'!$AF513),"")</f>
        <v/>
      </c>
      <c r="CV129" s="67"/>
      <c r="CW129" s="737"/>
      <c r="CX129" s="737"/>
      <c r="CY129" s="737"/>
      <c r="CZ129" s="737"/>
      <c r="DA129" s="737"/>
      <c r="DB129" s="737"/>
    </row>
    <row r="130" spans="2:106" ht="32.5" customHeight="1">
      <c r="B130" s="770"/>
      <c r="C130" s="770"/>
      <c r="D130" s="771"/>
      <c r="E130" s="741"/>
      <c r="F130" s="742"/>
      <c r="G130" s="742"/>
      <c r="H130" s="742"/>
      <c r="I130" s="743"/>
      <c r="J130" s="378" t="str">
        <f>IF(AND('MAPA DE RIESGOS'!$AP514="Baja",'MAPA DE RIESGOS'!$AR514="Leve"),CONCATENATE("R",'MAPA DE RIESGOS'!$H514,"C",'MAPA DE RIESGOS'!$AF514),"")</f>
        <v/>
      </c>
      <c r="K130" s="379" t="str">
        <f>IF(AND('MAPA DE RIESGOS'!$AP515="Baja",'MAPA DE RIESGOS'!$AR515="Leve"),CONCATENATE("R",'MAPA DE RIESGOS'!$H515,"C",'MAPA DE RIESGOS'!$AF515),"")</f>
        <v/>
      </c>
      <c r="L130" s="379" t="str">
        <f>IF(AND('MAPA DE RIESGOS'!$AP516="Baja",'MAPA DE RIESGOS'!$AR516="Leve"),CONCATENATE("R",'MAPA DE RIESGOS'!$H516,"C",'MAPA DE RIESGOS'!$AF516),"")</f>
        <v/>
      </c>
      <c r="M130" s="379" t="str">
        <f>IF(AND('MAPA DE RIESGOS'!$AP517="Baja",'MAPA DE RIESGOS'!$AR517="Leve"),CONCATENATE("R",'MAPA DE RIESGOS'!$H517,"C",'MAPA DE RIESGOS'!$AF517),"")</f>
        <v/>
      </c>
      <c r="N130" s="379" t="str">
        <f>IF(AND('MAPA DE RIESGOS'!$AP518="Baja",'MAPA DE RIESGOS'!$AR518="Leve"),CONCATENATE("R",'MAPA DE RIESGOS'!$H518,"C",'MAPA DE RIESGOS'!$AF518),"")</f>
        <v/>
      </c>
      <c r="O130" s="379" t="str">
        <f>IF(AND('MAPA DE RIESGOS'!$AP519="Baja",'MAPA DE RIESGOS'!$AR519="Leve"),CONCATENATE("R",'MAPA DE RIESGOS'!$H519,"C",'MAPA DE RIESGOS'!$AF519),"")</f>
        <v/>
      </c>
      <c r="P130" s="379" t="str">
        <f>IF(AND('MAPA DE RIESGOS'!$AP520="Baja",'MAPA DE RIESGOS'!$AR520="Leve"),CONCATENATE("R",'MAPA DE RIESGOS'!$H520,"C",'MAPA DE RIESGOS'!$AF520),"")</f>
        <v/>
      </c>
      <c r="Q130" s="379" t="str">
        <f>IF(AND('MAPA DE RIESGOS'!$AP521="Baja",'MAPA DE RIESGOS'!$AR521="Leve"),CONCATENATE("R",'MAPA DE RIESGOS'!$H521,"C",'MAPA DE RIESGOS'!$AF521),"")</f>
        <v/>
      </c>
      <c r="R130" s="379" t="str">
        <f>IF(AND('MAPA DE RIESGOS'!$AP522="Baja",'MAPA DE RIESGOS'!$AR522="Leve"),CONCATENATE("R",'MAPA DE RIESGOS'!$H522,"C",'MAPA DE RIESGOS'!$AF522),"")</f>
        <v/>
      </c>
      <c r="S130" s="379" t="str">
        <f>IF(AND('MAPA DE RIESGOS'!$AP523="Baja",'MAPA DE RIESGOS'!$AR523="Leve"),CONCATENATE("R",'MAPA DE RIESGOS'!$H523,"C",'MAPA DE RIESGOS'!$AF523),"")</f>
        <v/>
      </c>
      <c r="T130" s="379" t="str">
        <f>IF(AND('MAPA DE RIESGOS'!$AP524="Baja",'MAPA DE RIESGOS'!$AR524="Leve"),CONCATENATE("R",'MAPA DE RIESGOS'!$H524,"C",'MAPA DE RIESGOS'!$AF524),"")</f>
        <v/>
      </c>
      <c r="U130" s="379" t="str">
        <f>IF(AND('MAPA DE RIESGOS'!$AP525="Baja",'MAPA DE RIESGOS'!$AR525="Leve"),CONCATENATE("R",'MAPA DE RIESGOS'!$H525,"C",'MAPA DE RIESGOS'!$AF525),"")</f>
        <v/>
      </c>
      <c r="V130" s="379" t="str">
        <f>IF(AND('MAPA DE RIESGOS'!$AP526="Baja",'MAPA DE RIESGOS'!$AR526="Leve"),CONCATENATE("R",'MAPA DE RIESGOS'!$H526,"C",'MAPA DE RIESGOS'!$AF526),"")</f>
        <v/>
      </c>
      <c r="W130" s="379" t="str">
        <f>IF(AND('MAPA DE RIESGOS'!$AP527="Baja",'MAPA DE RIESGOS'!$AR527="Leve"),CONCATENATE("R",'MAPA DE RIESGOS'!$H527,"C",'MAPA DE RIESGOS'!$AF527),"")</f>
        <v/>
      </c>
      <c r="X130" s="379" t="str">
        <f>IF(AND('MAPA DE RIESGOS'!$AP528="Baja",'MAPA DE RIESGOS'!$AR528="Leve"),CONCATENATE("R",'MAPA DE RIESGOS'!$H528,"C",'MAPA DE RIESGOS'!$AF528),"")</f>
        <v/>
      </c>
      <c r="Y130" s="379" t="str">
        <f>IF(AND('MAPA DE RIESGOS'!$AP529="Baja",'MAPA DE RIESGOS'!$AR529="Leve"),CONCATENATE("R",'MAPA DE RIESGOS'!$H529,"C",'MAPA DE RIESGOS'!$AF529),"")</f>
        <v/>
      </c>
      <c r="Z130" s="379" t="str">
        <f>IF(AND('MAPA DE RIESGOS'!$AP530="Baja",'MAPA DE RIESGOS'!$AR530="Leve"),CONCATENATE("R",'MAPA DE RIESGOS'!$H530,"C",'MAPA DE RIESGOS'!$AF530),"")</f>
        <v/>
      </c>
      <c r="AA130" s="380" t="str">
        <f>IF(AND('MAPA DE RIESGOS'!$AP531="Baja",'MAPA DE RIESGOS'!$AR531="Leve"),CONCATENATE("R",'MAPA DE RIESGOS'!$H531,"C",'MAPA DE RIESGOS'!$AF531),"")</f>
        <v/>
      </c>
      <c r="AB130" s="369" t="str">
        <f>IF(AND('MAPA DE RIESGOS'!$AP514="Baja",'MAPA DE RIESGOS'!$AR514="Menor"),CONCATENATE("R",'MAPA DE RIESGOS'!$H514,"C",'MAPA DE RIESGOS'!$AF514),"")</f>
        <v/>
      </c>
      <c r="AC130" s="370" t="str">
        <f>IF(AND('MAPA DE RIESGOS'!$AP515="Baja",'MAPA DE RIESGOS'!$AR515="Menor"),CONCATENATE("R",'MAPA DE RIESGOS'!$H515,"C",'MAPA DE RIESGOS'!$AF515),"")</f>
        <v/>
      </c>
      <c r="AD130" s="370" t="str">
        <f>IF(AND('MAPA DE RIESGOS'!$AP516="Baja",'MAPA DE RIESGOS'!$AR516="Menor"),CONCATENATE("R",'MAPA DE RIESGOS'!$H516,"C",'MAPA DE RIESGOS'!$AF516),"")</f>
        <v/>
      </c>
      <c r="AE130" s="370" t="str">
        <f>IF(AND('MAPA DE RIESGOS'!$AP517="Baja",'MAPA DE RIESGOS'!$AR517="Menor"),CONCATENATE("R",'MAPA DE RIESGOS'!$H517,"C",'MAPA DE RIESGOS'!$AF517),"")</f>
        <v/>
      </c>
      <c r="AF130" s="370" t="str">
        <f>IF(AND('MAPA DE RIESGOS'!$AP518="Baja",'MAPA DE RIESGOS'!$AR518="Menor"),CONCATENATE("R",'MAPA DE RIESGOS'!$H518,"C",'MAPA DE RIESGOS'!$AF518),"")</f>
        <v/>
      </c>
      <c r="AG130" s="370" t="str">
        <f>IF(AND('MAPA DE RIESGOS'!$AP519="Baja",'MAPA DE RIESGOS'!$AR519="Menor"),CONCATENATE("R",'MAPA DE RIESGOS'!$H519,"C",'MAPA DE RIESGOS'!$AF519),"")</f>
        <v/>
      </c>
      <c r="AH130" s="370" t="str">
        <f>IF(AND('MAPA DE RIESGOS'!$AP520="Baja",'MAPA DE RIESGOS'!$AR520="Menor"),CONCATENATE("R",'MAPA DE RIESGOS'!$H520,"C",'MAPA DE RIESGOS'!$AF520),"")</f>
        <v/>
      </c>
      <c r="AI130" s="370" t="str">
        <f>IF(AND('MAPA DE RIESGOS'!$AP521="Baja",'MAPA DE RIESGOS'!$AR521="Menor"),CONCATENATE("R",'MAPA DE RIESGOS'!$H521,"C",'MAPA DE RIESGOS'!$AF521),"")</f>
        <v/>
      </c>
      <c r="AJ130" s="370" t="str">
        <f>IF(AND('MAPA DE RIESGOS'!$AP522="Baja",'MAPA DE RIESGOS'!$AR522="Menor"),CONCATENATE("R",'MAPA DE RIESGOS'!$H522,"C",'MAPA DE RIESGOS'!$AF522),"")</f>
        <v/>
      </c>
      <c r="AK130" s="370" t="str">
        <f>IF(AND('MAPA DE RIESGOS'!$AP523="Baja",'MAPA DE RIESGOS'!$AR523="Menor"),CONCATENATE("R",'MAPA DE RIESGOS'!$H523,"C",'MAPA DE RIESGOS'!$AF523),"")</f>
        <v/>
      </c>
      <c r="AL130" s="370" t="str">
        <f>IF(AND('MAPA DE RIESGOS'!$AP524="Baja",'MAPA DE RIESGOS'!$AR524="Menor"),CONCATENATE("R",'MAPA DE RIESGOS'!$H524,"C",'MAPA DE RIESGOS'!$AF524),"")</f>
        <v/>
      </c>
      <c r="AM130" s="370" t="str">
        <f>IF(AND('MAPA DE RIESGOS'!$AP525="Baja",'MAPA DE RIESGOS'!$AR525="Menor"),CONCATENATE("R",'MAPA DE RIESGOS'!$H525,"C",'MAPA DE RIESGOS'!$AF525),"")</f>
        <v/>
      </c>
      <c r="AN130" s="370" t="str">
        <f>IF(AND('MAPA DE RIESGOS'!$AP526="Baja",'MAPA DE RIESGOS'!$AR526="Menor"),CONCATENATE("R",'MAPA DE RIESGOS'!$H526,"C",'MAPA DE RIESGOS'!$AF526),"")</f>
        <v/>
      </c>
      <c r="AO130" s="370" t="str">
        <f>IF(AND('MAPA DE RIESGOS'!$AP527="Baja",'MAPA DE RIESGOS'!$AR527="Menor"),CONCATENATE("R",'MAPA DE RIESGOS'!$H527,"C",'MAPA DE RIESGOS'!$AF527),"")</f>
        <v/>
      </c>
      <c r="AP130" s="370" t="str">
        <f>IF(AND('MAPA DE RIESGOS'!$AP528="Baja",'MAPA DE RIESGOS'!$AR528="Menor"),CONCATENATE("R",'MAPA DE RIESGOS'!$H528,"C",'MAPA DE RIESGOS'!$AF528),"")</f>
        <v/>
      </c>
      <c r="AQ130" s="370" t="str">
        <f>IF(AND('MAPA DE RIESGOS'!$AP529="Baja",'MAPA DE RIESGOS'!$AR529="Menor"),CONCATENATE("R",'MAPA DE RIESGOS'!$H529,"C",'MAPA DE RIESGOS'!$AF529),"")</f>
        <v/>
      </c>
      <c r="AR130" s="370" t="str">
        <f>IF(AND('MAPA DE RIESGOS'!$AP530="Baja",'MAPA DE RIESGOS'!$AR530="Menor"),CONCATENATE("R",'MAPA DE RIESGOS'!$H530,"C",'MAPA DE RIESGOS'!$AF530),"")</f>
        <v/>
      </c>
      <c r="AS130" s="370" t="str">
        <f>IF(AND('MAPA DE RIESGOS'!$AP531="Baja",'MAPA DE RIESGOS'!$AR531="Menor"),CONCATENATE("R",'MAPA DE RIESGOS'!$H531,"C",'MAPA DE RIESGOS'!$AF531),"")</f>
        <v/>
      </c>
      <c r="AT130" s="369" t="str">
        <f>IF(AND('MAPA DE RIESGOS'!$AP514="Baja",'MAPA DE RIESGOS'!$AR514="Moderado"),CONCATENATE("R",'MAPA DE RIESGOS'!$H514,"C",'MAPA DE RIESGOS'!$AF514),"")</f>
        <v/>
      </c>
      <c r="AU130" s="370" t="str">
        <f>IF(AND('MAPA DE RIESGOS'!$AP515="Baja",'MAPA DE RIESGOS'!$AR515="Moderado"),CONCATENATE("R",'MAPA DE RIESGOS'!$H515,"C",'MAPA DE RIESGOS'!$AF515),"")</f>
        <v/>
      </c>
      <c r="AV130" s="370" t="str">
        <f>IF(AND('MAPA DE RIESGOS'!$AP516="Baja",'MAPA DE RIESGOS'!$AR516="Moderado"),CONCATENATE("R",'MAPA DE RIESGOS'!$H516,"C",'MAPA DE RIESGOS'!$AF516),"")</f>
        <v/>
      </c>
      <c r="AW130" s="370" t="str">
        <f>IF(AND('MAPA DE RIESGOS'!$AP517="Baja",'MAPA DE RIESGOS'!$AR517="Moderado"),CONCATENATE("R",'MAPA DE RIESGOS'!$H517,"C",'MAPA DE RIESGOS'!$AF517),"")</f>
        <v/>
      </c>
      <c r="AX130" s="370" t="str">
        <f>IF(AND('MAPA DE RIESGOS'!$AP518="Baja",'MAPA DE RIESGOS'!$AR518="Moderado"),CONCATENATE("R",'MAPA DE RIESGOS'!$H518,"C",'MAPA DE RIESGOS'!$AF518),"")</f>
        <v/>
      </c>
      <c r="AY130" s="370" t="str">
        <f>IF(AND('MAPA DE RIESGOS'!$AP519="Baja",'MAPA DE RIESGOS'!$AR519="Moderado"),CONCATENATE("R",'MAPA DE RIESGOS'!$H519,"C",'MAPA DE RIESGOS'!$AF519),"")</f>
        <v/>
      </c>
      <c r="AZ130" s="370" t="str">
        <f>IF(AND('MAPA DE RIESGOS'!$AP520="Baja",'MAPA DE RIESGOS'!$AR520="Moderado"),CONCATENATE("R",'MAPA DE RIESGOS'!$H520,"C",'MAPA DE RIESGOS'!$AF520),"")</f>
        <v/>
      </c>
      <c r="BA130" s="370" t="str">
        <f>IF(AND('MAPA DE RIESGOS'!$AP521="Baja",'MAPA DE RIESGOS'!$AR521="Moderado"),CONCATENATE("R",'MAPA DE RIESGOS'!$H521,"C",'MAPA DE RIESGOS'!$AF521),"")</f>
        <v/>
      </c>
      <c r="BB130" s="370" t="str">
        <f>IF(AND('MAPA DE RIESGOS'!$AP522="Baja",'MAPA DE RIESGOS'!$AR522="Moderado"),CONCATENATE("R",'MAPA DE RIESGOS'!$H522,"C",'MAPA DE RIESGOS'!$AF522),"")</f>
        <v/>
      </c>
      <c r="BC130" s="370" t="str">
        <f>IF(AND('MAPA DE RIESGOS'!$AP523="Baja",'MAPA DE RIESGOS'!$AR523="Moderado"),CONCATENATE("R",'MAPA DE RIESGOS'!$H523,"C",'MAPA DE RIESGOS'!$AF523),"")</f>
        <v/>
      </c>
      <c r="BD130" s="370" t="str">
        <f>IF(AND('MAPA DE RIESGOS'!$AP524="Baja",'MAPA DE RIESGOS'!$AR524="Moderado"),CONCATENATE("R",'MAPA DE RIESGOS'!$H524,"C",'MAPA DE RIESGOS'!$AF524),"")</f>
        <v/>
      </c>
      <c r="BE130" s="370" t="str">
        <f>IF(AND('MAPA DE RIESGOS'!$AP525="Baja",'MAPA DE RIESGOS'!$AR525="Moderado"),CONCATENATE("R",'MAPA DE RIESGOS'!$H525,"C",'MAPA DE RIESGOS'!$AF525),"")</f>
        <v/>
      </c>
      <c r="BF130" s="370" t="str">
        <f>IF(AND('MAPA DE RIESGOS'!$AP526="Baja",'MAPA DE RIESGOS'!$AR526="Moderado"),CONCATENATE("R",'MAPA DE RIESGOS'!$H526,"C",'MAPA DE RIESGOS'!$AF526),"")</f>
        <v/>
      </c>
      <c r="BG130" s="370" t="str">
        <f>IF(AND('MAPA DE RIESGOS'!$AP527="Baja",'MAPA DE RIESGOS'!$AR527="Moderado"),CONCATENATE("R",'MAPA DE RIESGOS'!$H527,"C",'MAPA DE RIESGOS'!$AF527),"")</f>
        <v/>
      </c>
      <c r="BH130" s="370" t="str">
        <f>IF(AND('MAPA DE RIESGOS'!$AP528="Baja",'MAPA DE RIESGOS'!$AR528="Moderado"),CONCATENATE("R",'MAPA DE RIESGOS'!$H528,"C",'MAPA DE RIESGOS'!$AF528),"")</f>
        <v/>
      </c>
      <c r="BI130" s="370" t="str">
        <f>IF(AND('MAPA DE RIESGOS'!$AP529="Baja",'MAPA DE RIESGOS'!$AR529="Moderado"),CONCATENATE("R",'MAPA DE RIESGOS'!$H529,"C",'MAPA DE RIESGOS'!$AF529),"")</f>
        <v/>
      </c>
      <c r="BJ130" s="370" t="str">
        <f>IF(AND('MAPA DE RIESGOS'!$AP530="Baja",'MAPA DE RIESGOS'!$AR530="Moderado"),CONCATENATE("R",'MAPA DE RIESGOS'!$H530,"C",'MAPA DE RIESGOS'!$AF530),"")</f>
        <v/>
      </c>
      <c r="BK130" s="371" t="str">
        <f>IF(AND('MAPA DE RIESGOS'!$AP531="Baja",'MAPA DE RIESGOS'!$AR531="Moderado"),CONCATENATE("R",'MAPA DE RIESGOS'!$H531,"C",'MAPA DE RIESGOS'!$AF531),"")</f>
        <v/>
      </c>
      <c r="BL130" s="357" t="str">
        <f>IF(AND('MAPA DE RIESGOS'!$AP514="Baja",'MAPA DE RIESGOS'!$AR514="Mayor"),CONCATENATE("R",'MAPA DE RIESGOS'!$H514,"C",'MAPA DE RIESGOS'!$AF514),"")</f>
        <v/>
      </c>
      <c r="BM130" s="357" t="str">
        <f>IF(AND('MAPA DE RIESGOS'!$AP515="Baja",'MAPA DE RIESGOS'!$AR515="Mayor"),CONCATENATE("R",'MAPA DE RIESGOS'!$H515,"C",'MAPA DE RIESGOS'!$AF515),"")</f>
        <v/>
      </c>
      <c r="BN130" s="357" t="str">
        <f>IF(AND('MAPA DE RIESGOS'!$AP516="Baja",'MAPA DE RIESGOS'!$AR516="Mayor"),CONCATENATE("R",'MAPA DE RIESGOS'!$H516,"C",'MAPA DE RIESGOS'!$AF516),"")</f>
        <v/>
      </c>
      <c r="BO130" s="357" t="str">
        <f>IF(AND('MAPA DE RIESGOS'!$AP517="Baja",'MAPA DE RIESGOS'!$AR517="Mayor"),CONCATENATE("R",'MAPA DE RIESGOS'!$H517,"C",'MAPA DE RIESGOS'!$AF517),"")</f>
        <v/>
      </c>
      <c r="BP130" s="357" t="str">
        <f>IF(AND('MAPA DE RIESGOS'!$AP518="Baja",'MAPA DE RIESGOS'!$AR518="Mayor"),CONCATENATE("R",'MAPA DE RIESGOS'!$H518,"C",'MAPA DE RIESGOS'!$AF518),"")</f>
        <v/>
      </c>
      <c r="BQ130" s="357" t="str">
        <f>IF(AND('MAPA DE RIESGOS'!$AP519="Baja",'MAPA DE RIESGOS'!$AR519="Mayor"),CONCATENATE("R",'MAPA DE RIESGOS'!$H519,"C",'MAPA DE RIESGOS'!$AF519),"")</f>
        <v/>
      </c>
      <c r="BR130" s="357" t="str">
        <f>IF(AND('MAPA DE RIESGOS'!$AP520="Baja",'MAPA DE RIESGOS'!$AR520="Mayor"),CONCATENATE("R",'MAPA DE RIESGOS'!$H520,"C",'MAPA DE RIESGOS'!$AF520),"")</f>
        <v/>
      </c>
      <c r="BS130" s="357" t="str">
        <f>IF(AND('MAPA DE RIESGOS'!$AP521="Baja",'MAPA DE RIESGOS'!$AR521="Mayor"),CONCATENATE("R",'MAPA DE RIESGOS'!$H521,"C",'MAPA DE RIESGOS'!$AF521),"")</f>
        <v/>
      </c>
      <c r="BT130" s="357" t="str">
        <f>IF(AND('MAPA DE RIESGOS'!$AP522="Baja",'MAPA DE RIESGOS'!$AR522="Mayor"),CONCATENATE("R",'MAPA DE RIESGOS'!$H522,"C",'MAPA DE RIESGOS'!$AF522),"")</f>
        <v/>
      </c>
      <c r="BU130" s="357" t="str">
        <f>IF(AND('MAPA DE RIESGOS'!$AP523="Baja",'MAPA DE RIESGOS'!$AR523="Mayor"),CONCATENATE("R",'MAPA DE RIESGOS'!$H523,"C",'MAPA DE RIESGOS'!$AF523),"")</f>
        <v/>
      </c>
      <c r="BV130" s="357" t="str">
        <f>IF(AND('MAPA DE RIESGOS'!$AP524="Baja",'MAPA DE RIESGOS'!$AR524="Mayor"),CONCATENATE("R",'MAPA DE RIESGOS'!$H524,"C",'MAPA DE RIESGOS'!$AF524),"")</f>
        <v/>
      </c>
      <c r="BW130" s="357" t="str">
        <f>IF(AND('MAPA DE RIESGOS'!$AP525="Baja",'MAPA DE RIESGOS'!$AR525="Mayor"),CONCATENATE("R",'MAPA DE RIESGOS'!$H525,"C",'MAPA DE RIESGOS'!$AF525),"")</f>
        <v/>
      </c>
      <c r="BX130" s="357" t="str">
        <f>IF(AND('MAPA DE RIESGOS'!$AP526="Baja",'MAPA DE RIESGOS'!$AR526="Mayor"),CONCATENATE("R",'MAPA DE RIESGOS'!$H526,"C",'MAPA DE RIESGOS'!$AF526),"")</f>
        <v/>
      </c>
      <c r="BY130" s="357" t="str">
        <f>IF(AND('MAPA DE RIESGOS'!$AP527="Baja",'MAPA DE RIESGOS'!$AR527="Mayor"),CONCATENATE("R",'MAPA DE RIESGOS'!$H527,"C",'MAPA DE RIESGOS'!$AF527),"")</f>
        <v/>
      </c>
      <c r="BZ130" s="357" t="str">
        <f>IF(AND('MAPA DE RIESGOS'!$AP528="Baja",'MAPA DE RIESGOS'!$AR528="Mayor"),CONCATENATE("R",'MAPA DE RIESGOS'!$H528,"C",'MAPA DE RIESGOS'!$AF528),"")</f>
        <v/>
      </c>
      <c r="CA130" s="357" t="str">
        <f>IF(AND('MAPA DE RIESGOS'!$AP529="Baja",'MAPA DE RIESGOS'!$AR529="Mayor"),CONCATENATE("R",'MAPA DE RIESGOS'!$H529,"C",'MAPA DE RIESGOS'!$AF529),"")</f>
        <v/>
      </c>
      <c r="CB130" s="357" t="str">
        <f>IF(AND('MAPA DE RIESGOS'!$AP530="Baja",'MAPA DE RIESGOS'!$AR530="Mayor"),CONCATENATE("R",'MAPA DE RIESGOS'!$H530,"C",'MAPA DE RIESGOS'!$AF530),"")</f>
        <v/>
      </c>
      <c r="CC130" s="358" t="str">
        <f>IF(AND('MAPA DE RIESGOS'!$AP531="Baja",'MAPA DE RIESGOS'!$AR531="Mayor"),CONCATENATE("R",'MAPA DE RIESGOS'!$H531,"C",'MAPA DE RIESGOS'!$AF531),"")</f>
        <v/>
      </c>
      <c r="CD130" s="359" t="str">
        <f>IF(AND('MAPA DE RIESGOS'!$AP514="Baja",'MAPA DE RIESGOS'!$AR514="Catastrófico"),CONCATENATE("R",'MAPA DE RIESGOS'!$H514,"C",'MAPA DE RIESGOS'!$AF514),"")</f>
        <v/>
      </c>
      <c r="CE130" s="359" t="str">
        <f>IF(AND('MAPA DE RIESGOS'!$AP515="Baja",'MAPA DE RIESGOS'!$AR515="Catastrófico"),CONCATENATE("R",'MAPA DE RIESGOS'!$H515,"C",'MAPA DE RIESGOS'!$AF515),"")</f>
        <v/>
      </c>
      <c r="CF130" s="359" t="str">
        <f>IF(AND('MAPA DE RIESGOS'!$AP516="Baja",'MAPA DE RIESGOS'!$AR516="Catastrófico"),CONCATENATE("R",'MAPA DE RIESGOS'!$H516,"C",'MAPA DE RIESGOS'!$AF516),"")</f>
        <v/>
      </c>
      <c r="CG130" s="359" t="str">
        <f>IF(AND('MAPA DE RIESGOS'!$AP517="Baja",'MAPA DE RIESGOS'!$AR517="Catastrófico"),CONCATENATE("R",'MAPA DE RIESGOS'!$H517,"C",'MAPA DE RIESGOS'!$AF517),"")</f>
        <v/>
      </c>
      <c r="CH130" s="359" t="str">
        <f>IF(AND('MAPA DE RIESGOS'!$AP518="Baja",'MAPA DE RIESGOS'!$AR518="Catastrófico"),CONCATENATE("R",'MAPA DE RIESGOS'!$H518,"C",'MAPA DE RIESGOS'!$AF518),"")</f>
        <v/>
      </c>
      <c r="CI130" s="359" t="str">
        <f>IF(AND('MAPA DE RIESGOS'!$AP519="Baja",'MAPA DE RIESGOS'!$AR519="Catastrófico"),CONCATENATE("R",'MAPA DE RIESGOS'!$H519,"C",'MAPA DE RIESGOS'!$AF519),"")</f>
        <v/>
      </c>
      <c r="CJ130" s="359" t="str">
        <f>IF(AND('MAPA DE RIESGOS'!$AP520="Baja",'MAPA DE RIESGOS'!$AR520="Catastrófico"),CONCATENATE("R",'MAPA DE RIESGOS'!$H520,"C",'MAPA DE RIESGOS'!$AF520),"")</f>
        <v/>
      </c>
      <c r="CK130" s="359" t="str">
        <f>IF(AND('MAPA DE RIESGOS'!$AP521="Baja",'MAPA DE RIESGOS'!$AR521="Catastrófico"),CONCATENATE("R",'MAPA DE RIESGOS'!$H521,"C",'MAPA DE RIESGOS'!$AF521),"")</f>
        <v/>
      </c>
      <c r="CL130" s="359" t="str">
        <f>IF(AND('MAPA DE RIESGOS'!$AP522="Baja",'MAPA DE RIESGOS'!$AR522="Catastrófico"),CONCATENATE("R",'MAPA DE RIESGOS'!$H522,"C",'MAPA DE RIESGOS'!$AF522),"")</f>
        <v/>
      </c>
      <c r="CM130" s="359" t="str">
        <f>IF(AND('MAPA DE RIESGOS'!$AP523="Baja",'MAPA DE RIESGOS'!$AR523="Catastrófico"),CONCATENATE("R",'MAPA DE RIESGOS'!$H523,"C",'MAPA DE RIESGOS'!$AF523),"")</f>
        <v/>
      </c>
      <c r="CN130" s="359" t="str">
        <f>IF(AND('MAPA DE RIESGOS'!$AP524="Baja",'MAPA DE RIESGOS'!$AR524="Catastrófico"),CONCATENATE("R",'MAPA DE RIESGOS'!$H524,"C",'MAPA DE RIESGOS'!$AF524),"")</f>
        <v/>
      </c>
      <c r="CO130" s="359" t="str">
        <f>IF(AND('MAPA DE RIESGOS'!$AP525="Baja",'MAPA DE RIESGOS'!$AR525="Catastrófico"),CONCATENATE("R",'MAPA DE RIESGOS'!$H525,"C",'MAPA DE RIESGOS'!$AF525),"")</f>
        <v/>
      </c>
      <c r="CP130" s="359" t="str">
        <f>IF(AND('MAPA DE RIESGOS'!$AP526="Baja",'MAPA DE RIESGOS'!$AR526="Catastrófico"),CONCATENATE("R",'MAPA DE RIESGOS'!$H526,"C",'MAPA DE RIESGOS'!$AF526),"")</f>
        <v/>
      </c>
      <c r="CQ130" s="359" t="str">
        <f>IF(AND('MAPA DE RIESGOS'!$AP527="Baja",'MAPA DE RIESGOS'!$AR527="Catastrófico"),CONCATENATE("R",'MAPA DE RIESGOS'!$H527,"C",'MAPA DE RIESGOS'!$AF527),"")</f>
        <v/>
      </c>
      <c r="CR130" s="359" t="str">
        <f>IF(AND('MAPA DE RIESGOS'!$AP528="Baja",'MAPA DE RIESGOS'!$AR528="Catastrófico"),CONCATENATE("R",'MAPA DE RIESGOS'!$H528,"C",'MAPA DE RIESGOS'!$AF528),"")</f>
        <v/>
      </c>
      <c r="CS130" s="359" t="str">
        <f>IF(AND('MAPA DE RIESGOS'!$AP529="Baja",'MAPA DE RIESGOS'!$AR529="Catastrófico"),CONCATENATE("R",'MAPA DE RIESGOS'!$H529,"C",'MAPA DE RIESGOS'!$AF529),"")</f>
        <v/>
      </c>
      <c r="CT130" s="359" t="str">
        <f>IF(AND('MAPA DE RIESGOS'!$AP530="Baja",'MAPA DE RIESGOS'!$AR530="Catastrófico"),CONCATENATE("R",'MAPA DE RIESGOS'!$H530,"C",'MAPA DE RIESGOS'!$AF530),"")</f>
        <v/>
      </c>
      <c r="CU130" s="360" t="str">
        <f>IF(AND('MAPA DE RIESGOS'!$AP531="Baja",'MAPA DE RIESGOS'!$AR531="Catastrófico"),CONCATENATE("R",'MAPA DE RIESGOS'!$H531,"C",'MAPA DE RIESGOS'!$AF531),"")</f>
        <v/>
      </c>
      <c r="CV130" s="67"/>
      <c r="CW130" s="737"/>
      <c r="CX130" s="737"/>
      <c r="CY130" s="737"/>
      <c r="CZ130" s="737"/>
      <c r="DA130" s="737"/>
      <c r="DB130" s="737"/>
    </row>
    <row r="131" spans="2:106" ht="32.5" customHeight="1">
      <c r="B131" s="770"/>
      <c r="C131" s="770"/>
      <c r="D131" s="771"/>
      <c r="E131" s="741"/>
      <c r="F131" s="742"/>
      <c r="G131" s="742"/>
      <c r="H131" s="742"/>
      <c r="I131" s="743"/>
      <c r="J131" s="378" t="str">
        <f>IF(AND('MAPA DE RIESGOS'!$AP532="Baja",'MAPA DE RIESGOS'!$AR532="Leve"),CONCATENATE("R",'MAPA DE RIESGOS'!$H532,"C",'MAPA DE RIESGOS'!$AF532),"")</f>
        <v/>
      </c>
      <c r="K131" s="379" t="str">
        <f>IF(AND('MAPA DE RIESGOS'!$AP533="Baja",'MAPA DE RIESGOS'!$AR533="Leve"),CONCATENATE("R",'MAPA DE RIESGOS'!$H533,"C",'MAPA DE RIESGOS'!$AF533),"")</f>
        <v/>
      </c>
      <c r="L131" s="379" t="str">
        <f>IF(AND('MAPA DE RIESGOS'!$AP534="Baja",'MAPA DE RIESGOS'!$AR534="Leve"),CONCATENATE("R",'MAPA DE RIESGOS'!$H534,"C",'MAPA DE RIESGOS'!$AF534),"")</f>
        <v/>
      </c>
      <c r="M131" s="379" t="str">
        <f>IF(AND('MAPA DE RIESGOS'!$AP535="Baja",'MAPA DE RIESGOS'!$AR535="Leve"),CONCATENATE("R",'MAPA DE RIESGOS'!$H535,"C",'MAPA DE RIESGOS'!$AF535),"")</f>
        <v/>
      </c>
      <c r="N131" s="379" t="str">
        <f>IF(AND('MAPA DE RIESGOS'!$AP536="Baja",'MAPA DE RIESGOS'!$AR536="Leve"),CONCATENATE("R",'MAPA DE RIESGOS'!$H536,"C",'MAPA DE RIESGOS'!$AF536),"")</f>
        <v/>
      </c>
      <c r="O131" s="379" t="str">
        <f>IF(AND('MAPA DE RIESGOS'!$AP537="Baja",'MAPA DE RIESGOS'!$AR537="Leve"),CONCATENATE("R",'MAPA DE RIESGOS'!$H537,"C",'MAPA DE RIESGOS'!$AF537),"")</f>
        <v/>
      </c>
      <c r="P131" s="379" t="str">
        <f>IF(AND('MAPA DE RIESGOS'!$AP538="Baja",'MAPA DE RIESGOS'!$AR538="Leve"),CONCATENATE("R",'MAPA DE RIESGOS'!$H538,"C",'MAPA DE RIESGOS'!$AF538),"")</f>
        <v/>
      </c>
      <c r="Q131" s="379" t="str">
        <f>IF(AND('MAPA DE RIESGOS'!$AP539="Baja",'MAPA DE RIESGOS'!$AR539="Leve"),CONCATENATE("R",'MAPA DE RIESGOS'!$H539,"C",'MAPA DE RIESGOS'!$AF539),"")</f>
        <v/>
      </c>
      <c r="R131" s="379" t="str">
        <f>IF(AND('MAPA DE RIESGOS'!$AP540="Baja",'MAPA DE RIESGOS'!$AR540="Leve"),CONCATENATE("R",'MAPA DE RIESGOS'!$H540,"C",'MAPA DE RIESGOS'!$AF540),"")</f>
        <v/>
      </c>
      <c r="S131" s="379" t="str">
        <f>IF(AND('MAPA DE RIESGOS'!$AP541="Baja",'MAPA DE RIESGOS'!$AR541="Leve"),CONCATENATE("R",'MAPA DE RIESGOS'!$H541,"C",'MAPA DE RIESGOS'!$AF541),"")</f>
        <v/>
      </c>
      <c r="T131" s="379" t="str">
        <f>IF(AND('MAPA DE RIESGOS'!$AP542="Baja",'MAPA DE RIESGOS'!$AR542="Leve"),CONCATENATE("R",'MAPA DE RIESGOS'!$H542,"C",'MAPA DE RIESGOS'!$AF542),"")</f>
        <v/>
      </c>
      <c r="U131" s="379" t="str">
        <f>IF(AND('MAPA DE RIESGOS'!$AP543="Baja",'MAPA DE RIESGOS'!$AR543="Leve"),CONCATENATE("R",'MAPA DE RIESGOS'!$H543,"C",'MAPA DE RIESGOS'!$AF543),"")</f>
        <v/>
      </c>
      <c r="V131" s="379" t="str">
        <f>IF(AND('MAPA DE RIESGOS'!$AP544="Baja",'MAPA DE RIESGOS'!$AR544="Leve"),CONCATENATE("R",'MAPA DE RIESGOS'!$H544,"C",'MAPA DE RIESGOS'!$AF544),"")</f>
        <v/>
      </c>
      <c r="W131" s="379" t="str">
        <f>IF(AND('MAPA DE RIESGOS'!$AP545="Baja",'MAPA DE RIESGOS'!$AR545="Leve"),CONCATENATE("R",'MAPA DE RIESGOS'!$H545,"C",'MAPA DE RIESGOS'!$AF545),"")</f>
        <v/>
      </c>
      <c r="X131" s="379" t="str">
        <f>IF(AND('MAPA DE RIESGOS'!$AP546="Baja",'MAPA DE RIESGOS'!$AR546="Leve"),CONCATENATE("R",'MAPA DE RIESGOS'!$H546,"C",'MAPA DE RIESGOS'!$AF546),"")</f>
        <v/>
      </c>
      <c r="Y131" s="379" t="str">
        <f>IF(AND('MAPA DE RIESGOS'!$AP547="Baja",'MAPA DE RIESGOS'!$AR547="Leve"),CONCATENATE("R",'MAPA DE RIESGOS'!$H547,"C",'MAPA DE RIESGOS'!$AF547),"")</f>
        <v/>
      </c>
      <c r="Z131" s="379" t="str">
        <f>IF(AND('MAPA DE RIESGOS'!$AP548="Baja",'MAPA DE RIESGOS'!$AR548="Leve"),CONCATENATE("R",'MAPA DE RIESGOS'!$H548,"C",'MAPA DE RIESGOS'!$AF548),"")</f>
        <v/>
      </c>
      <c r="AA131" s="380" t="str">
        <f>IF(AND('MAPA DE RIESGOS'!$AP549="Baja",'MAPA DE RIESGOS'!$AR549="Leve"),CONCATENATE("R",'MAPA DE RIESGOS'!$H549,"C",'MAPA DE RIESGOS'!$AF549),"")</f>
        <v/>
      </c>
      <c r="AB131" s="369" t="str">
        <f>IF(AND('MAPA DE RIESGOS'!$AP532="Baja",'MAPA DE RIESGOS'!$AR532="Menor"),CONCATENATE("R",'MAPA DE RIESGOS'!$H532,"C",'MAPA DE RIESGOS'!$AF532),"")</f>
        <v/>
      </c>
      <c r="AC131" s="370" t="str">
        <f>IF(AND('MAPA DE RIESGOS'!$AP533="Baja",'MAPA DE RIESGOS'!$AR533="Menor"),CONCATENATE("R",'MAPA DE RIESGOS'!$H533,"C",'MAPA DE RIESGOS'!$AF533),"")</f>
        <v/>
      </c>
      <c r="AD131" s="370" t="str">
        <f>IF(AND('MAPA DE RIESGOS'!$AP534="Baja",'MAPA DE RIESGOS'!$AR534="Menor"),CONCATENATE("R",'MAPA DE RIESGOS'!$H534,"C",'MAPA DE RIESGOS'!$AF534),"")</f>
        <v/>
      </c>
      <c r="AE131" s="370" t="str">
        <f>IF(AND('MAPA DE RIESGOS'!$AP535="Baja",'MAPA DE RIESGOS'!$AR535="Menor"),CONCATENATE("R",'MAPA DE RIESGOS'!$H535,"C",'MAPA DE RIESGOS'!$AF535),"")</f>
        <v/>
      </c>
      <c r="AF131" s="370" t="str">
        <f>IF(AND('MAPA DE RIESGOS'!$AP536="Baja",'MAPA DE RIESGOS'!$AR536="Menor"),CONCATENATE("R",'MAPA DE RIESGOS'!$H536,"C",'MAPA DE RIESGOS'!$AF536),"")</f>
        <v/>
      </c>
      <c r="AG131" s="370" t="str">
        <f>IF(AND('MAPA DE RIESGOS'!$AP537="Baja",'MAPA DE RIESGOS'!$AR537="Menor"),CONCATENATE("R",'MAPA DE RIESGOS'!$H537,"C",'MAPA DE RIESGOS'!$AF537),"")</f>
        <v/>
      </c>
      <c r="AH131" s="370" t="str">
        <f>IF(AND('MAPA DE RIESGOS'!$AP538="Baja",'MAPA DE RIESGOS'!$AR538="Menor"),CONCATENATE("R",'MAPA DE RIESGOS'!$H538,"C",'MAPA DE RIESGOS'!$AF538),"")</f>
        <v/>
      </c>
      <c r="AI131" s="370" t="str">
        <f>IF(AND('MAPA DE RIESGOS'!$AP539="Baja",'MAPA DE RIESGOS'!$AR539="Menor"),CONCATENATE("R",'MAPA DE RIESGOS'!$H539,"C",'MAPA DE RIESGOS'!$AF539),"")</f>
        <v/>
      </c>
      <c r="AJ131" s="370" t="str">
        <f>IF(AND('MAPA DE RIESGOS'!$AP540="Baja",'MAPA DE RIESGOS'!$AR540="Menor"),CONCATENATE("R",'MAPA DE RIESGOS'!$H540,"C",'MAPA DE RIESGOS'!$AF540),"")</f>
        <v/>
      </c>
      <c r="AK131" s="370" t="str">
        <f>IF(AND('MAPA DE RIESGOS'!$AP541="Baja",'MAPA DE RIESGOS'!$AR541="Menor"),CONCATENATE("R",'MAPA DE RIESGOS'!$H541,"C",'MAPA DE RIESGOS'!$AF541),"")</f>
        <v/>
      </c>
      <c r="AL131" s="370" t="str">
        <f>IF(AND('MAPA DE RIESGOS'!$AP542="Baja",'MAPA DE RIESGOS'!$AR542="Menor"),CONCATENATE("R",'MAPA DE RIESGOS'!$H542,"C",'MAPA DE RIESGOS'!$AF542),"")</f>
        <v/>
      </c>
      <c r="AM131" s="370" t="str">
        <f>IF(AND('MAPA DE RIESGOS'!$AP543="Baja",'MAPA DE RIESGOS'!$AR543="Menor"),CONCATENATE("R",'MAPA DE RIESGOS'!$H543,"C",'MAPA DE RIESGOS'!$AF543),"")</f>
        <v/>
      </c>
      <c r="AN131" s="370" t="str">
        <f>IF(AND('MAPA DE RIESGOS'!$AP544="Baja",'MAPA DE RIESGOS'!$AR544="Menor"),CONCATENATE("R",'MAPA DE RIESGOS'!$H544,"C",'MAPA DE RIESGOS'!$AF544),"")</f>
        <v/>
      </c>
      <c r="AO131" s="370" t="str">
        <f>IF(AND('MAPA DE RIESGOS'!$AP545="Baja",'MAPA DE RIESGOS'!$AR545="Menor"),CONCATENATE("R",'MAPA DE RIESGOS'!$H545,"C",'MAPA DE RIESGOS'!$AF545),"")</f>
        <v/>
      </c>
      <c r="AP131" s="370" t="str">
        <f>IF(AND('MAPA DE RIESGOS'!$AP546="Baja",'MAPA DE RIESGOS'!$AR546="Menor"),CONCATENATE("R",'MAPA DE RIESGOS'!$H546,"C",'MAPA DE RIESGOS'!$AF546),"")</f>
        <v/>
      </c>
      <c r="AQ131" s="370" t="str">
        <f>IF(AND('MAPA DE RIESGOS'!$AP547="Baja",'MAPA DE RIESGOS'!$AR547="Menor"),CONCATENATE("R",'MAPA DE RIESGOS'!$H547,"C",'MAPA DE RIESGOS'!$AF547),"")</f>
        <v/>
      </c>
      <c r="AR131" s="370" t="str">
        <f>IF(AND('MAPA DE RIESGOS'!$AP548="Baja",'MAPA DE RIESGOS'!$AR548="Menor"),CONCATENATE("R",'MAPA DE RIESGOS'!$H548,"C",'MAPA DE RIESGOS'!$AF548),"")</f>
        <v/>
      </c>
      <c r="AS131" s="370" t="str">
        <f>IF(AND('MAPA DE RIESGOS'!$AP549="Baja",'MAPA DE RIESGOS'!$AR549="Menor"),CONCATENATE("R",'MAPA DE RIESGOS'!$H549,"C",'MAPA DE RIESGOS'!$AF549),"")</f>
        <v/>
      </c>
      <c r="AT131" s="369" t="str">
        <f>IF(AND('MAPA DE RIESGOS'!$AP532="Baja",'MAPA DE RIESGOS'!$AR532="Moderado"),CONCATENATE("R",'MAPA DE RIESGOS'!$H532,"C",'MAPA DE RIESGOS'!$AF532),"")</f>
        <v/>
      </c>
      <c r="AU131" s="370" t="str">
        <f>IF(AND('MAPA DE RIESGOS'!$AP533="Baja",'MAPA DE RIESGOS'!$AR533="Moderado"),CONCATENATE("R",'MAPA DE RIESGOS'!$H533,"C",'MAPA DE RIESGOS'!$AF533),"")</f>
        <v/>
      </c>
      <c r="AV131" s="370" t="str">
        <f>IF(AND('MAPA DE RIESGOS'!$AP534="Baja",'MAPA DE RIESGOS'!$AR534="Moderado"),CONCATENATE("R",'MAPA DE RIESGOS'!$H534,"C",'MAPA DE RIESGOS'!$AF534),"")</f>
        <v/>
      </c>
      <c r="AW131" s="370" t="str">
        <f>IF(AND('MAPA DE RIESGOS'!$AP535="Baja",'MAPA DE RIESGOS'!$AR535="Moderado"),CONCATENATE("R",'MAPA DE RIESGOS'!$H535,"C",'MAPA DE RIESGOS'!$AF535),"")</f>
        <v/>
      </c>
      <c r="AX131" s="370" t="str">
        <f>IF(AND('MAPA DE RIESGOS'!$AP536="Baja",'MAPA DE RIESGOS'!$AR536="Moderado"),CONCATENATE("R",'MAPA DE RIESGOS'!$H536,"C",'MAPA DE RIESGOS'!$AF536),"")</f>
        <v/>
      </c>
      <c r="AY131" s="370" t="str">
        <f>IF(AND('MAPA DE RIESGOS'!$AP537="Baja",'MAPA DE RIESGOS'!$AR537="Moderado"),CONCATENATE("R",'MAPA DE RIESGOS'!$H537,"C",'MAPA DE RIESGOS'!$AF537),"")</f>
        <v/>
      </c>
      <c r="AZ131" s="370" t="str">
        <f>IF(AND('MAPA DE RIESGOS'!$AP538="Baja",'MAPA DE RIESGOS'!$AR538="Moderado"),CONCATENATE("R",'MAPA DE RIESGOS'!$H538,"C",'MAPA DE RIESGOS'!$AF538),"")</f>
        <v/>
      </c>
      <c r="BA131" s="370" t="str">
        <f>IF(AND('MAPA DE RIESGOS'!$AP539="Baja",'MAPA DE RIESGOS'!$AR539="Moderado"),CONCATENATE("R",'MAPA DE RIESGOS'!$H539,"C",'MAPA DE RIESGOS'!$AF539),"")</f>
        <v/>
      </c>
      <c r="BB131" s="370" t="str">
        <f>IF(AND('MAPA DE RIESGOS'!$AP540="Baja",'MAPA DE RIESGOS'!$AR540="Moderado"),CONCATENATE("R",'MAPA DE RIESGOS'!$H540,"C",'MAPA DE RIESGOS'!$AF540),"")</f>
        <v/>
      </c>
      <c r="BC131" s="370" t="str">
        <f>IF(AND('MAPA DE RIESGOS'!$AP541="Baja",'MAPA DE RIESGOS'!$AR541="Moderado"),CONCATENATE("R",'MAPA DE RIESGOS'!$H541,"C",'MAPA DE RIESGOS'!$AF541),"")</f>
        <v/>
      </c>
      <c r="BD131" s="370" t="str">
        <f>IF(AND('MAPA DE RIESGOS'!$AP542="Baja",'MAPA DE RIESGOS'!$AR542="Moderado"),CONCATENATE("R",'MAPA DE RIESGOS'!$H542,"C",'MAPA DE RIESGOS'!$AF542),"")</f>
        <v/>
      </c>
      <c r="BE131" s="370" t="str">
        <f>IF(AND('MAPA DE RIESGOS'!$AP543="Baja",'MAPA DE RIESGOS'!$AR543="Moderado"),CONCATENATE("R",'MAPA DE RIESGOS'!$H543,"C",'MAPA DE RIESGOS'!$AF543),"")</f>
        <v/>
      </c>
      <c r="BF131" s="370" t="str">
        <f>IF(AND('MAPA DE RIESGOS'!$AP544="Baja",'MAPA DE RIESGOS'!$AR544="Moderado"),CONCATENATE("R",'MAPA DE RIESGOS'!$H544,"C",'MAPA DE RIESGOS'!$AF544),"")</f>
        <v/>
      </c>
      <c r="BG131" s="370" t="str">
        <f>IF(AND('MAPA DE RIESGOS'!$AP545="Baja",'MAPA DE RIESGOS'!$AR545="Moderado"),CONCATENATE("R",'MAPA DE RIESGOS'!$H545,"C",'MAPA DE RIESGOS'!$AF545),"")</f>
        <v/>
      </c>
      <c r="BH131" s="370" t="str">
        <f>IF(AND('MAPA DE RIESGOS'!$AP546="Baja",'MAPA DE RIESGOS'!$AR546="Moderado"),CONCATENATE("R",'MAPA DE RIESGOS'!$H546,"C",'MAPA DE RIESGOS'!$AF546),"")</f>
        <v/>
      </c>
      <c r="BI131" s="370" t="str">
        <f>IF(AND('MAPA DE RIESGOS'!$AP547="Baja",'MAPA DE RIESGOS'!$AR547="Moderado"),CONCATENATE("R",'MAPA DE RIESGOS'!$H547,"C",'MAPA DE RIESGOS'!$AF547),"")</f>
        <v/>
      </c>
      <c r="BJ131" s="370" t="str">
        <f>IF(AND('MAPA DE RIESGOS'!$AP548="Baja",'MAPA DE RIESGOS'!$AR548="Moderado"),CONCATENATE("R",'MAPA DE RIESGOS'!$H548,"C",'MAPA DE RIESGOS'!$AF548),"")</f>
        <v/>
      </c>
      <c r="BK131" s="371" t="str">
        <f>IF(AND('MAPA DE RIESGOS'!$AP549="Baja",'MAPA DE RIESGOS'!$AR549="Moderado"),CONCATENATE("R",'MAPA DE RIESGOS'!$H549,"C",'MAPA DE RIESGOS'!$AF549),"")</f>
        <v/>
      </c>
      <c r="BL131" s="357" t="str">
        <f>IF(AND('MAPA DE RIESGOS'!$AP532="Baja",'MAPA DE RIESGOS'!$AR532="Mayor"),CONCATENATE("R",'MAPA DE RIESGOS'!$H532,"C",'MAPA DE RIESGOS'!$AF532),"")</f>
        <v/>
      </c>
      <c r="BM131" s="357" t="str">
        <f>IF(AND('MAPA DE RIESGOS'!$AP533="Baja",'MAPA DE RIESGOS'!$AR533="Mayor"),CONCATENATE("R",'MAPA DE RIESGOS'!$H533,"C",'MAPA DE RIESGOS'!$AF533),"")</f>
        <v/>
      </c>
      <c r="BN131" s="357" t="str">
        <f>IF(AND('MAPA DE RIESGOS'!$AP534="Baja",'MAPA DE RIESGOS'!$AR534="Mayor"),CONCATENATE("R",'MAPA DE RIESGOS'!$H534,"C",'MAPA DE RIESGOS'!$AF534),"")</f>
        <v/>
      </c>
      <c r="BO131" s="357" t="str">
        <f>IF(AND('MAPA DE RIESGOS'!$AP535="Baja",'MAPA DE RIESGOS'!$AR535="Mayor"),CONCATENATE("R",'MAPA DE RIESGOS'!$H535,"C",'MAPA DE RIESGOS'!$AF535),"")</f>
        <v/>
      </c>
      <c r="BP131" s="357" t="str">
        <f>IF(AND('MAPA DE RIESGOS'!$AP536="Baja",'MAPA DE RIESGOS'!$AR536="Mayor"),CONCATENATE("R",'MAPA DE RIESGOS'!$H536,"C",'MAPA DE RIESGOS'!$AF536),"")</f>
        <v/>
      </c>
      <c r="BQ131" s="357" t="str">
        <f>IF(AND('MAPA DE RIESGOS'!$AP537="Baja",'MAPA DE RIESGOS'!$AR537="Mayor"),CONCATENATE("R",'MAPA DE RIESGOS'!$H537,"C",'MAPA DE RIESGOS'!$AF537),"")</f>
        <v/>
      </c>
      <c r="BR131" s="357" t="str">
        <f>IF(AND('MAPA DE RIESGOS'!$AP538="Baja",'MAPA DE RIESGOS'!$AR538="Mayor"),CONCATENATE("R",'MAPA DE RIESGOS'!$H538,"C",'MAPA DE RIESGOS'!$AF538),"")</f>
        <v/>
      </c>
      <c r="BS131" s="357" t="str">
        <f>IF(AND('MAPA DE RIESGOS'!$AP539="Baja",'MAPA DE RIESGOS'!$AR539="Mayor"),CONCATENATE("R",'MAPA DE RIESGOS'!$H539,"C",'MAPA DE RIESGOS'!$AF539),"")</f>
        <v/>
      </c>
      <c r="BT131" s="357" t="str">
        <f>IF(AND('MAPA DE RIESGOS'!$AP540="Baja",'MAPA DE RIESGOS'!$AR540="Mayor"),CONCATENATE("R",'MAPA DE RIESGOS'!$H540,"C",'MAPA DE RIESGOS'!$AF540),"")</f>
        <v/>
      </c>
      <c r="BU131" s="357" t="str">
        <f>IF(AND('MAPA DE RIESGOS'!$AP541="Baja",'MAPA DE RIESGOS'!$AR541="Mayor"),CONCATENATE("R",'MAPA DE RIESGOS'!$H541,"C",'MAPA DE RIESGOS'!$AF541),"")</f>
        <v/>
      </c>
      <c r="BV131" s="357" t="str">
        <f>IF(AND('MAPA DE RIESGOS'!$AP542="Baja",'MAPA DE RIESGOS'!$AR542="Mayor"),CONCATENATE("R",'MAPA DE RIESGOS'!$H542,"C",'MAPA DE RIESGOS'!$AF542),"")</f>
        <v/>
      </c>
      <c r="BW131" s="357" t="str">
        <f>IF(AND('MAPA DE RIESGOS'!$AP543="Baja",'MAPA DE RIESGOS'!$AR543="Mayor"),CONCATENATE("R",'MAPA DE RIESGOS'!$H543,"C",'MAPA DE RIESGOS'!$AF543),"")</f>
        <v/>
      </c>
      <c r="BX131" s="357" t="str">
        <f>IF(AND('MAPA DE RIESGOS'!$AP544="Baja",'MAPA DE RIESGOS'!$AR544="Mayor"),CONCATENATE("R",'MAPA DE RIESGOS'!$H544,"C",'MAPA DE RIESGOS'!$AF544),"")</f>
        <v/>
      </c>
      <c r="BY131" s="357" t="str">
        <f>IF(AND('MAPA DE RIESGOS'!$AP545="Baja",'MAPA DE RIESGOS'!$AR545="Mayor"),CONCATENATE("R",'MAPA DE RIESGOS'!$H545,"C",'MAPA DE RIESGOS'!$AF545),"")</f>
        <v/>
      </c>
      <c r="BZ131" s="357" t="str">
        <f>IF(AND('MAPA DE RIESGOS'!$AP546="Baja",'MAPA DE RIESGOS'!$AR546="Mayor"),CONCATENATE("R",'MAPA DE RIESGOS'!$H546,"C",'MAPA DE RIESGOS'!$AF546),"")</f>
        <v/>
      </c>
      <c r="CA131" s="357" t="str">
        <f>IF(AND('MAPA DE RIESGOS'!$AP547="Baja",'MAPA DE RIESGOS'!$AR547="Mayor"),CONCATENATE("R",'MAPA DE RIESGOS'!$H547,"C",'MAPA DE RIESGOS'!$AF547),"")</f>
        <v/>
      </c>
      <c r="CB131" s="357" t="str">
        <f>IF(AND('MAPA DE RIESGOS'!$AP548="Baja",'MAPA DE RIESGOS'!$AR548="Mayor"),CONCATENATE("R",'MAPA DE RIESGOS'!$H548,"C",'MAPA DE RIESGOS'!$AF548),"")</f>
        <v/>
      </c>
      <c r="CC131" s="358" t="str">
        <f>IF(AND('MAPA DE RIESGOS'!$AP549="Baja",'MAPA DE RIESGOS'!$AR549="Mayor"),CONCATENATE("R",'MAPA DE RIESGOS'!$H549,"C",'MAPA DE RIESGOS'!$AF549),"")</f>
        <v/>
      </c>
      <c r="CD131" s="359" t="str">
        <f>IF(AND('MAPA DE RIESGOS'!$AP532="Baja",'MAPA DE RIESGOS'!$AR532="Catastrófico"),CONCATENATE("R",'MAPA DE RIESGOS'!$H532,"C",'MAPA DE RIESGOS'!$AF532),"")</f>
        <v/>
      </c>
      <c r="CE131" s="359" t="str">
        <f>IF(AND('MAPA DE RIESGOS'!$AP533="Baja",'MAPA DE RIESGOS'!$AR533="Catastrófico"),CONCATENATE("R",'MAPA DE RIESGOS'!$H533,"C",'MAPA DE RIESGOS'!$AF533),"")</f>
        <v/>
      </c>
      <c r="CF131" s="359" t="str">
        <f>IF(AND('MAPA DE RIESGOS'!$AP534="Baja",'MAPA DE RIESGOS'!$AR534="Catastrófico"),CONCATENATE("R",'MAPA DE RIESGOS'!$H534,"C",'MAPA DE RIESGOS'!$AF534),"")</f>
        <v/>
      </c>
      <c r="CG131" s="359" t="str">
        <f>IF(AND('MAPA DE RIESGOS'!$AP535="Baja",'MAPA DE RIESGOS'!$AR535="Catastrófico"),CONCATENATE("R",'MAPA DE RIESGOS'!$H535,"C",'MAPA DE RIESGOS'!$AF535),"")</f>
        <v/>
      </c>
      <c r="CH131" s="359" t="str">
        <f>IF(AND('MAPA DE RIESGOS'!$AP536="Baja",'MAPA DE RIESGOS'!$AR536="Catastrófico"),CONCATENATE("R",'MAPA DE RIESGOS'!$H536,"C",'MAPA DE RIESGOS'!$AF536),"")</f>
        <v/>
      </c>
      <c r="CI131" s="359" t="str">
        <f>IF(AND('MAPA DE RIESGOS'!$AP537="Baja",'MAPA DE RIESGOS'!$AR537="Catastrófico"),CONCATENATE("R",'MAPA DE RIESGOS'!$H537,"C",'MAPA DE RIESGOS'!$AF537),"")</f>
        <v/>
      </c>
      <c r="CJ131" s="359" t="str">
        <f>IF(AND('MAPA DE RIESGOS'!$AP538="Baja",'MAPA DE RIESGOS'!$AR538="Catastrófico"),CONCATENATE("R",'MAPA DE RIESGOS'!$H538,"C",'MAPA DE RIESGOS'!$AF538),"")</f>
        <v/>
      </c>
      <c r="CK131" s="359" t="str">
        <f>IF(AND('MAPA DE RIESGOS'!$AP539="Baja",'MAPA DE RIESGOS'!$AR539="Catastrófico"),CONCATENATE("R",'MAPA DE RIESGOS'!$H539,"C",'MAPA DE RIESGOS'!$AF539),"")</f>
        <v/>
      </c>
      <c r="CL131" s="359" t="str">
        <f>IF(AND('MAPA DE RIESGOS'!$AP540="Baja",'MAPA DE RIESGOS'!$AR540="Catastrófico"),CONCATENATE("R",'MAPA DE RIESGOS'!$H540,"C",'MAPA DE RIESGOS'!$AF540),"")</f>
        <v/>
      </c>
      <c r="CM131" s="359" t="str">
        <f>IF(AND('MAPA DE RIESGOS'!$AP541="Baja",'MAPA DE RIESGOS'!$AR541="Catastrófico"),CONCATENATE("R",'MAPA DE RIESGOS'!$H541,"C",'MAPA DE RIESGOS'!$AF541),"")</f>
        <v/>
      </c>
      <c r="CN131" s="359" t="str">
        <f>IF(AND('MAPA DE RIESGOS'!$AP542="Baja",'MAPA DE RIESGOS'!$AR542="Catastrófico"),CONCATENATE("R",'MAPA DE RIESGOS'!$H542,"C",'MAPA DE RIESGOS'!$AF542),"")</f>
        <v/>
      </c>
      <c r="CO131" s="359" t="str">
        <f>IF(AND('MAPA DE RIESGOS'!$AP543="Baja",'MAPA DE RIESGOS'!$AR543="Catastrófico"),CONCATENATE("R",'MAPA DE RIESGOS'!$H543,"C",'MAPA DE RIESGOS'!$AF543),"")</f>
        <v/>
      </c>
      <c r="CP131" s="359" t="str">
        <f>IF(AND('MAPA DE RIESGOS'!$AP544="Baja",'MAPA DE RIESGOS'!$AR544="Catastrófico"),CONCATENATE("R",'MAPA DE RIESGOS'!$H544,"C",'MAPA DE RIESGOS'!$AF544),"")</f>
        <v/>
      </c>
      <c r="CQ131" s="359" t="str">
        <f>IF(AND('MAPA DE RIESGOS'!$AP545="Baja",'MAPA DE RIESGOS'!$AR545="Catastrófico"),CONCATENATE("R",'MAPA DE RIESGOS'!$H545,"C",'MAPA DE RIESGOS'!$AF545),"")</f>
        <v/>
      </c>
      <c r="CR131" s="359" t="str">
        <f>IF(AND('MAPA DE RIESGOS'!$AP546="Baja",'MAPA DE RIESGOS'!$AR546="Catastrófico"),CONCATENATE("R",'MAPA DE RIESGOS'!$H546,"C",'MAPA DE RIESGOS'!$AF546),"")</f>
        <v/>
      </c>
      <c r="CS131" s="359" t="str">
        <f>IF(AND('MAPA DE RIESGOS'!$AP547="Baja",'MAPA DE RIESGOS'!$AR547="Catastrófico"),CONCATENATE("R",'MAPA DE RIESGOS'!$H547,"C",'MAPA DE RIESGOS'!$AF547),"")</f>
        <v/>
      </c>
      <c r="CT131" s="359" t="str">
        <f>IF(AND('MAPA DE RIESGOS'!$AP548="Baja",'MAPA DE RIESGOS'!$AR548="Catastrófico"),CONCATENATE("R",'MAPA DE RIESGOS'!$H548,"C",'MAPA DE RIESGOS'!$AF548),"")</f>
        <v/>
      </c>
      <c r="CU131" s="360" t="str">
        <f>IF(AND('MAPA DE RIESGOS'!$AP549="Baja",'MAPA DE RIESGOS'!$AR549="Catastrófico"),CONCATENATE("R",'MAPA DE RIESGOS'!$H549,"C",'MAPA DE RIESGOS'!$AF549),"")</f>
        <v/>
      </c>
      <c r="CV131" s="67"/>
      <c r="CW131" s="737"/>
      <c r="CX131" s="737"/>
      <c r="CY131" s="737"/>
      <c r="CZ131" s="737"/>
      <c r="DA131" s="737"/>
      <c r="DB131" s="737"/>
    </row>
    <row r="132" spans="2:106" ht="32.5" customHeight="1">
      <c r="B132" s="770"/>
      <c r="C132" s="770"/>
      <c r="D132" s="771"/>
      <c r="E132" s="741"/>
      <c r="F132" s="742"/>
      <c r="G132" s="742"/>
      <c r="H132" s="742"/>
      <c r="I132" s="743"/>
      <c r="J132" s="378" t="str">
        <f>IF(AND('MAPA DE RIESGOS'!$AP550="Baja",'MAPA DE RIESGOS'!$AR550="Leve"),CONCATENATE("R",'MAPA DE RIESGOS'!$H550,"C",'MAPA DE RIESGOS'!$AF550),"")</f>
        <v/>
      </c>
      <c r="K132" s="379" t="str">
        <f>IF(AND('MAPA DE RIESGOS'!$AP551="Baja",'MAPA DE RIESGOS'!$AR551="Leve"),CONCATENATE("R",'MAPA DE RIESGOS'!$H551,"C",'MAPA DE RIESGOS'!$AF551),"")</f>
        <v/>
      </c>
      <c r="L132" s="379" t="str">
        <f>IF(AND('MAPA DE RIESGOS'!$AP552="Baja",'MAPA DE RIESGOS'!$AR552="Leve"),CONCATENATE("R",'MAPA DE RIESGOS'!$H552,"C",'MAPA DE RIESGOS'!$AF552),"")</f>
        <v/>
      </c>
      <c r="M132" s="379" t="str">
        <f>IF(AND('MAPA DE RIESGOS'!$AP553="Baja",'MAPA DE RIESGOS'!$AR553="Leve"),CONCATENATE("R",'MAPA DE RIESGOS'!$H553,"C",'MAPA DE RIESGOS'!$AF553),"")</f>
        <v/>
      </c>
      <c r="N132" s="379" t="str">
        <f>IF(AND('MAPA DE RIESGOS'!$AP554="Baja",'MAPA DE RIESGOS'!$AR554="Leve"),CONCATENATE("R",'MAPA DE RIESGOS'!$H554,"C",'MAPA DE RIESGOS'!$AF554),"")</f>
        <v/>
      </c>
      <c r="O132" s="379" t="str">
        <f>IF(AND('MAPA DE RIESGOS'!$AP555="Baja",'MAPA DE RIESGOS'!$AR555="Leve"),CONCATENATE("R",'MAPA DE RIESGOS'!$H555,"C",'MAPA DE RIESGOS'!$AF555),"")</f>
        <v/>
      </c>
      <c r="P132" s="379" t="str">
        <f>IF(AND('MAPA DE RIESGOS'!$AP556="Baja",'MAPA DE RIESGOS'!$AR556="Leve"),CONCATENATE("R",'MAPA DE RIESGOS'!$H556,"C",'MAPA DE RIESGOS'!$AF556),"")</f>
        <v/>
      </c>
      <c r="Q132" s="379" t="str">
        <f>IF(AND('MAPA DE RIESGOS'!$AP557="Baja",'MAPA DE RIESGOS'!$AR557="Leve"),CONCATENATE("R",'MAPA DE RIESGOS'!$H557,"C",'MAPA DE RIESGOS'!$AF557),"")</f>
        <v/>
      </c>
      <c r="R132" s="379" t="str">
        <f>IF(AND('MAPA DE RIESGOS'!$AP558="Baja",'MAPA DE RIESGOS'!$AR558="Leve"),CONCATENATE("R",'MAPA DE RIESGOS'!$H558,"C",'MAPA DE RIESGOS'!$AF558),"")</f>
        <v/>
      </c>
      <c r="S132" s="379" t="str">
        <f>IF(AND('MAPA DE RIESGOS'!$AP559="Baja",'MAPA DE RIESGOS'!$AR559="Leve"),CONCATENATE("R",'MAPA DE RIESGOS'!$H559,"C",'MAPA DE RIESGOS'!$AF559),"")</f>
        <v/>
      </c>
      <c r="T132" s="379" t="str">
        <f>IF(AND('MAPA DE RIESGOS'!$AP560="Baja",'MAPA DE RIESGOS'!$AR560="Leve"),CONCATENATE("R",'MAPA DE RIESGOS'!$H560,"C",'MAPA DE RIESGOS'!$AF560),"")</f>
        <v/>
      </c>
      <c r="U132" s="379" t="str">
        <f>IF(AND('MAPA DE RIESGOS'!$AP561="Baja",'MAPA DE RIESGOS'!$AR561="Leve"),CONCATENATE("R",'MAPA DE RIESGOS'!$H561,"C",'MAPA DE RIESGOS'!$AF561),"")</f>
        <v/>
      </c>
      <c r="V132" s="379" t="str">
        <f>IF(AND('MAPA DE RIESGOS'!$AP562="Baja",'MAPA DE RIESGOS'!$AR562="Leve"),CONCATENATE("R",'MAPA DE RIESGOS'!$H562,"C",'MAPA DE RIESGOS'!$AF562),"")</f>
        <v/>
      </c>
      <c r="W132" s="379" t="str">
        <f>IF(AND('MAPA DE RIESGOS'!$AP563="Baja",'MAPA DE RIESGOS'!$AR563="Leve"),CONCATENATE("R",'MAPA DE RIESGOS'!$H563,"C",'MAPA DE RIESGOS'!$AF563),"")</f>
        <v/>
      </c>
      <c r="X132" s="379" t="str">
        <f>IF(AND('MAPA DE RIESGOS'!$AP564="Baja",'MAPA DE RIESGOS'!$AR564="Leve"),CONCATENATE("R",'MAPA DE RIESGOS'!$H564,"C",'MAPA DE RIESGOS'!$AF564),"")</f>
        <v/>
      </c>
      <c r="Y132" s="379" t="str">
        <f>IF(AND('MAPA DE RIESGOS'!$AP565="Baja",'MAPA DE RIESGOS'!$AR565="Leve"),CONCATENATE("R",'MAPA DE RIESGOS'!$H565,"C",'MAPA DE RIESGOS'!$AF565),"")</f>
        <v/>
      </c>
      <c r="Z132" s="379" t="str">
        <f>IF(AND('MAPA DE RIESGOS'!$AP566="Baja",'MAPA DE RIESGOS'!$AR566="Leve"),CONCATENATE("R",'MAPA DE RIESGOS'!$H566,"C",'MAPA DE RIESGOS'!$AF566),"")</f>
        <v/>
      </c>
      <c r="AA132" s="380" t="str">
        <f>IF(AND('MAPA DE RIESGOS'!$AP567="Baja",'MAPA DE RIESGOS'!$AR567="Leve"),CONCATENATE("R",'MAPA DE RIESGOS'!$H567,"C",'MAPA DE RIESGOS'!$AF567),"")</f>
        <v/>
      </c>
      <c r="AB132" s="369" t="str">
        <f>IF(AND('MAPA DE RIESGOS'!$AP550="Baja",'MAPA DE RIESGOS'!$AR550="Menor"),CONCATENATE("R",'MAPA DE RIESGOS'!$H550,"C",'MAPA DE RIESGOS'!$AF550),"")</f>
        <v/>
      </c>
      <c r="AC132" s="370" t="str">
        <f>IF(AND('MAPA DE RIESGOS'!$AP551="Baja",'MAPA DE RIESGOS'!$AR551="Menor"),CONCATENATE("R",'MAPA DE RIESGOS'!$H551,"C",'MAPA DE RIESGOS'!$AF551),"")</f>
        <v/>
      </c>
      <c r="AD132" s="370" t="str">
        <f>IF(AND('MAPA DE RIESGOS'!$AP552="Baja",'MAPA DE RIESGOS'!$AR552="Menor"),CONCATENATE("R",'MAPA DE RIESGOS'!$H552,"C",'MAPA DE RIESGOS'!$AF552),"")</f>
        <v/>
      </c>
      <c r="AE132" s="370" t="str">
        <f>IF(AND('MAPA DE RIESGOS'!$AP553="Baja",'MAPA DE RIESGOS'!$AR553="Menor"),CONCATENATE("R",'MAPA DE RIESGOS'!$H553,"C",'MAPA DE RIESGOS'!$AF553),"")</f>
        <v/>
      </c>
      <c r="AF132" s="370" t="str">
        <f>IF(AND('MAPA DE RIESGOS'!$AP554="Baja",'MAPA DE RIESGOS'!$AR554="Menor"),CONCATENATE("R",'MAPA DE RIESGOS'!$H554,"C",'MAPA DE RIESGOS'!$AF554),"")</f>
        <v/>
      </c>
      <c r="AG132" s="370" t="str">
        <f>IF(AND('MAPA DE RIESGOS'!$AP555="Baja",'MAPA DE RIESGOS'!$AR555="Menor"),CONCATENATE("R",'MAPA DE RIESGOS'!$H555,"C",'MAPA DE RIESGOS'!$AF555),"")</f>
        <v/>
      </c>
      <c r="AH132" s="370" t="str">
        <f>IF(AND('MAPA DE RIESGOS'!$AP556="Baja",'MAPA DE RIESGOS'!$AR556="Menor"),CONCATENATE("R",'MAPA DE RIESGOS'!$H556,"C",'MAPA DE RIESGOS'!$AF556),"")</f>
        <v/>
      </c>
      <c r="AI132" s="370" t="str">
        <f>IF(AND('MAPA DE RIESGOS'!$AP557="Baja",'MAPA DE RIESGOS'!$AR557="Menor"),CONCATENATE("R",'MAPA DE RIESGOS'!$H557,"C",'MAPA DE RIESGOS'!$AF557),"")</f>
        <v/>
      </c>
      <c r="AJ132" s="370" t="str">
        <f>IF(AND('MAPA DE RIESGOS'!$AP558="Baja",'MAPA DE RIESGOS'!$AR558="Menor"),CONCATENATE("R",'MAPA DE RIESGOS'!$H558,"C",'MAPA DE RIESGOS'!$AF558),"")</f>
        <v/>
      </c>
      <c r="AK132" s="370" t="str">
        <f>IF(AND('MAPA DE RIESGOS'!$AP559="Baja",'MAPA DE RIESGOS'!$AR559="Menor"),CONCATENATE("R",'MAPA DE RIESGOS'!$H559,"C",'MAPA DE RIESGOS'!$AF559),"")</f>
        <v/>
      </c>
      <c r="AL132" s="370" t="str">
        <f>IF(AND('MAPA DE RIESGOS'!$AP560="Baja",'MAPA DE RIESGOS'!$AR560="Menor"),CONCATENATE("R",'MAPA DE RIESGOS'!$H560,"C",'MAPA DE RIESGOS'!$AF560),"")</f>
        <v/>
      </c>
      <c r="AM132" s="370" t="str">
        <f>IF(AND('MAPA DE RIESGOS'!$AP561="Baja",'MAPA DE RIESGOS'!$AR561="Menor"),CONCATENATE("R",'MAPA DE RIESGOS'!$H561,"C",'MAPA DE RIESGOS'!$AF561),"")</f>
        <v/>
      </c>
      <c r="AN132" s="370" t="str">
        <f>IF(AND('MAPA DE RIESGOS'!$AP562="Baja",'MAPA DE RIESGOS'!$AR562="Menor"),CONCATENATE("R",'MAPA DE RIESGOS'!$H562,"C",'MAPA DE RIESGOS'!$AF562),"")</f>
        <v/>
      </c>
      <c r="AO132" s="370" t="str">
        <f>IF(AND('MAPA DE RIESGOS'!$AP563="Baja",'MAPA DE RIESGOS'!$AR563="Menor"),CONCATENATE("R",'MAPA DE RIESGOS'!$H563,"C",'MAPA DE RIESGOS'!$AF563),"")</f>
        <v/>
      </c>
      <c r="AP132" s="370" t="str">
        <f>IF(AND('MAPA DE RIESGOS'!$AP564="Baja",'MAPA DE RIESGOS'!$AR564="Menor"),CONCATENATE("R",'MAPA DE RIESGOS'!$H564,"C",'MAPA DE RIESGOS'!$AF564),"")</f>
        <v/>
      </c>
      <c r="AQ132" s="370" t="str">
        <f>IF(AND('MAPA DE RIESGOS'!$AP565="Baja",'MAPA DE RIESGOS'!$AR565="Menor"),CONCATENATE("R",'MAPA DE RIESGOS'!$H565,"C",'MAPA DE RIESGOS'!$AF565),"")</f>
        <v/>
      </c>
      <c r="AR132" s="370" t="str">
        <f>IF(AND('MAPA DE RIESGOS'!$AP566="Baja",'MAPA DE RIESGOS'!$AR566="Menor"),CONCATENATE("R",'MAPA DE RIESGOS'!$H566,"C",'MAPA DE RIESGOS'!$AF566),"")</f>
        <v/>
      </c>
      <c r="AS132" s="370" t="str">
        <f>IF(AND('MAPA DE RIESGOS'!$AP567="Baja",'MAPA DE RIESGOS'!$AR567="Menor"),CONCATENATE("R",'MAPA DE RIESGOS'!$H567,"C",'MAPA DE RIESGOS'!$AF567),"")</f>
        <v/>
      </c>
      <c r="AT132" s="369" t="str">
        <f>IF(AND('MAPA DE RIESGOS'!$AP550="Baja",'MAPA DE RIESGOS'!$AR550="Moderado"),CONCATENATE("R",'MAPA DE RIESGOS'!$H550,"C",'MAPA DE RIESGOS'!$AF550),"")</f>
        <v/>
      </c>
      <c r="AU132" s="370" t="str">
        <f>IF(AND('MAPA DE RIESGOS'!$AP551="Baja",'MAPA DE RIESGOS'!$AR551="Moderado"),CONCATENATE("R",'MAPA DE RIESGOS'!$H551,"C",'MAPA DE RIESGOS'!$AF551),"")</f>
        <v/>
      </c>
      <c r="AV132" s="370" t="str">
        <f>IF(AND('MAPA DE RIESGOS'!$AP552="Baja",'MAPA DE RIESGOS'!$AR552="Moderado"),CONCATENATE("R",'MAPA DE RIESGOS'!$H552,"C",'MAPA DE RIESGOS'!$AF552),"")</f>
        <v/>
      </c>
      <c r="AW132" s="370" t="str">
        <f>IF(AND('MAPA DE RIESGOS'!$AP553="Baja",'MAPA DE RIESGOS'!$AR553="Moderado"),CONCATENATE("R",'MAPA DE RIESGOS'!$H553,"C",'MAPA DE RIESGOS'!$AF553),"")</f>
        <v/>
      </c>
      <c r="AX132" s="370" t="str">
        <f>IF(AND('MAPA DE RIESGOS'!$AP554="Baja",'MAPA DE RIESGOS'!$AR554="Moderado"),CONCATENATE("R",'MAPA DE RIESGOS'!$H554,"C",'MAPA DE RIESGOS'!$AF554),"")</f>
        <v/>
      </c>
      <c r="AY132" s="370" t="str">
        <f>IF(AND('MAPA DE RIESGOS'!$AP555="Baja",'MAPA DE RIESGOS'!$AR555="Moderado"),CONCATENATE("R",'MAPA DE RIESGOS'!$H555,"C",'MAPA DE RIESGOS'!$AF555),"")</f>
        <v/>
      </c>
      <c r="AZ132" s="370" t="str">
        <f>IF(AND('MAPA DE RIESGOS'!$AP556="Baja",'MAPA DE RIESGOS'!$AR556="Moderado"),CONCATENATE("R",'MAPA DE RIESGOS'!$H556,"C",'MAPA DE RIESGOS'!$AF556),"")</f>
        <v/>
      </c>
      <c r="BA132" s="370" t="str">
        <f>IF(AND('MAPA DE RIESGOS'!$AP557="Baja",'MAPA DE RIESGOS'!$AR557="Moderado"),CONCATENATE("R",'MAPA DE RIESGOS'!$H557,"C",'MAPA DE RIESGOS'!$AF557),"")</f>
        <v/>
      </c>
      <c r="BB132" s="370" t="str">
        <f>IF(AND('MAPA DE RIESGOS'!$AP558="Baja",'MAPA DE RIESGOS'!$AR558="Moderado"),CONCATENATE("R",'MAPA DE RIESGOS'!$H558,"C",'MAPA DE RIESGOS'!$AF558),"")</f>
        <v/>
      </c>
      <c r="BC132" s="370" t="str">
        <f>IF(AND('MAPA DE RIESGOS'!$AP559="Baja",'MAPA DE RIESGOS'!$AR559="Moderado"),CONCATENATE("R",'MAPA DE RIESGOS'!$H559,"C",'MAPA DE RIESGOS'!$AF559),"")</f>
        <v/>
      </c>
      <c r="BD132" s="370" t="str">
        <f>IF(AND('MAPA DE RIESGOS'!$AP560="Baja",'MAPA DE RIESGOS'!$AR560="Moderado"),CONCATENATE("R",'MAPA DE RIESGOS'!$H560,"C",'MAPA DE RIESGOS'!$AF560),"")</f>
        <v/>
      </c>
      <c r="BE132" s="370" t="str">
        <f>IF(AND('MAPA DE RIESGOS'!$AP561="Baja",'MAPA DE RIESGOS'!$AR561="Moderado"),CONCATENATE("R",'MAPA DE RIESGOS'!$H561,"C",'MAPA DE RIESGOS'!$AF561),"")</f>
        <v/>
      </c>
      <c r="BF132" s="370" t="str">
        <f>IF(AND('MAPA DE RIESGOS'!$AP562="Baja",'MAPA DE RIESGOS'!$AR562="Moderado"),CONCATENATE("R",'MAPA DE RIESGOS'!$H562,"C",'MAPA DE RIESGOS'!$AF562),"")</f>
        <v/>
      </c>
      <c r="BG132" s="370" t="str">
        <f>IF(AND('MAPA DE RIESGOS'!$AP563="Baja",'MAPA DE RIESGOS'!$AR563="Moderado"),CONCATENATE("R",'MAPA DE RIESGOS'!$H563,"C",'MAPA DE RIESGOS'!$AF563),"")</f>
        <v/>
      </c>
      <c r="BH132" s="370" t="str">
        <f>IF(AND('MAPA DE RIESGOS'!$AP564="Baja",'MAPA DE RIESGOS'!$AR564="Moderado"),CONCATENATE("R",'MAPA DE RIESGOS'!$H564,"C",'MAPA DE RIESGOS'!$AF564),"")</f>
        <v/>
      </c>
      <c r="BI132" s="370" t="str">
        <f>IF(AND('MAPA DE RIESGOS'!$AP565="Baja",'MAPA DE RIESGOS'!$AR565="Moderado"),CONCATENATE("R",'MAPA DE RIESGOS'!$H565,"C",'MAPA DE RIESGOS'!$AF565),"")</f>
        <v/>
      </c>
      <c r="BJ132" s="370" t="str">
        <f>IF(AND('MAPA DE RIESGOS'!$AP566="Baja",'MAPA DE RIESGOS'!$AR566="Moderado"),CONCATENATE("R",'MAPA DE RIESGOS'!$H566,"C",'MAPA DE RIESGOS'!$AF566),"")</f>
        <v/>
      </c>
      <c r="BK132" s="371" t="str">
        <f>IF(AND('MAPA DE RIESGOS'!$AP567="Baja",'MAPA DE RIESGOS'!$AR567="Moderado"),CONCATENATE("R",'MAPA DE RIESGOS'!$H567,"C",'MAPA DE RIESGOS'!$AF567),"")</f>
        <v/>
      </c>
      <c r="BL132" s="357" t="str">
        <f>IF(AND('MAPA DE RIESGOS'!$AP550="Baja",'MAPA DE RIESGOS'!$AR550="Mayor"),CONCATENATE("R",'MAPA DE RIESGOS'!$H550,"C",'MAPA DE RIESGOS'!$AF550),"")</f>
        <v/>
      </c>
      <c r="BM132" s="357" t="str">
        <f>IF(AND('MAPA DE RIESGOS'!$AP551="Baja",'MAPA DE RIESGOS'!$AR551="Mayor"),CONCATENATE("R",'MAPA DE RIESGOS'!$H551,"C",'MAPA DE RIESGOS'!$AF551),"")</f>
        <v/>
      </c>
      <c r="BN132" s="357" t="str">
        <f>IF(AND('MAPA DE RIESGOS'!$AP552="Baja",'MAPA DE RIESGOS'!$AR552="Mayor"),CONCATENATE("R",'MAPA DE RIESGOS'!$H552,"C",'MAPA DE RIESGOS'!$AF552),"")</f>
        <v/>
      </c>
      <c r="BO132" s="357" t="str">
        <f>IF(AND('MAPA DE RIESGOS'!$AP553="Baja",'MAPA DE RIESGOS'!$AR553="Mayor"),CONCATENATE("R",'MAPA DE RIESGOS'!$H553,"C",'MAPA DE RIESGOS'!$AF553),"")</f>
        <v/>
      </c>
      <c r="BP132" s="357" t="str">
        <f>IF(AND('MAPA DE RIESGOS'!$AP554="Baja",'MAPA DE RIESGOS'!$AR554="Mayor"),CONCATENATE("R",'MAPA DE RIESGOS'!$H554,"C",'MAPA DE RIESGOS'!$AF554),"")</f>
        <v/>
      </c>
      <c r="BQ132" s="357" t="str">
        <f>IF(AND('MAPA DE RIESGOS'!$AP555="Baja",'MAPA DE RIESGOS'!$AR555="Mayor"),CONCATENATE("R",'MAPA DE RIESGOS'!$H555,"C",'MAPA DE RIESGOS'!$AF555),"")</f>
        <v/>
      </c>
      <c r="BR132" s="357" t="str">
        <f>IF(AND('MAPA DE RIESGOS'!$AP556="Baja",'MAPA DE RIESGOS'!$AR556="Mayor"),CONCATENATE("R",'MAPA DE RIESGOS'!$H556,"C",'MAPA DE RIESGOS'!$AF556),"")</f>
        <v/>
      </c>
      <c r="BS132" s="357" t="str">
        <f>IF(AND('MAPA DE RIESGOS'!$AP557="Baja",'MAPA DE RIESGOS'!$AR557="Mayor"),CONCATENATE("R",'MAPA DE RIESGOS'!$H557,"C",'MAPA DE RIESGOS'!$AF557),"")</f>
        <v/>
      </c>
      <c r="BT132" s="357" t="str">
        <f>IF(AND('MAPA DE RIESGOS'!$AP558="Baja",'MAPA DE RIESGOS'!$AR558="Mayor"),CONCATENATE("R",'MAPA DE RIESGOS'!$H558,"C",'MAPA DE RIESGOS'!$AF558),"")</f>
        <v/>
      </c>
      <c r="BU132" s="357" t="str">
        <f>IF(AND('MAPA DE RIESGOS'!$AP559="Baja",'MAPA DE RIESGOS'!$AR559="Mayor"),CONCATENATE("R",'MAPA DE RIESGOS'!$H559,"C",'MAPA DE RIESGOS'!$AF559),"")</f>
        <v/>
      </c>
      <c r="BV132" s="357" t="str">
        <f>IF(AND('MAPA DE RIESGOS'!$AP560="Baja",'MAPA DE RIESGOS'!$AR560="Mayor"),CONCATENATE("R",'MAPA DE RIESGOS'!$H560,"C",'MAPA DE RIESGOS'!$AF560),"")</f>
        <v/>
      </c>
      <c r="BW132" s="357" t="str">
        <f>IF(AND('MAPA DE RIESGOS'!$AP561="Baja",'MAPA DE RIESGOS'!$AR561="Mayor"),CONCATENATE("R",'MAPA DE RIESGOS'!$H561,"C",'MAPA DE RIESGOS'!$AF561),"")</f>
        <v/>
      </c>
      <c r="BX132" s="357" t="str">
        <f>IF(AND('MAPA DE RIESGOS'!$AP562="Baja",'MAPA DE RIESGOS'!$AR562="Mayor"),CONCATENATE("R",'MAPA DE RIESGOS'!$H562,"C",'MAPA DE RIESGOS'!$AF562),"")</f>
        <v/>
      </c>
      <c r="BY132" s="357" t="str">
        <f>IF(AND('MAPA DE RIESGOS'!$AP563="Baja",'MAPA DE RIESGOS'!$AR563="Mayor"),CONCATENATE("R",'MAPA DE RIESGOS'!$H563,"C",'MAPA DE RIESGOS'!$AF563),"")</f>
        <v/>
      </c>
      <c r="BZ132" s="357" t="str">
        <f>IF(AND('MAPA DE RIESGOS'!$AP564="Baja",'MAPA DE RIESGOS'!$AR564="Mayor"),CONCATENATE("R",'MAPA DE RIESGOS'!$H564,"C",'MAPA DE RIESGOS'!$AF564),"")</f>
        <v/>
      </c>
      <c r="CA132" s="357" t="str">
        <f>IF(AND('MAPA DE RIESGOS'!$AP565="Baja",'MAPA DE RIESGOS'!$AR565="Mayor"),CONCATENATE("R",'MAPA DE RIESGOS'!$H565,"C",'MAPA DE RIESGOS'!$AF565),"")</f>
        <v/>
      </c>
      <c r="CB132" s="357" t="str">
        <f>IF(AND('MAPA DE RIESGOS'!$AP566="Baja",'MAPA DE RIESGOS'!$AR566="Mayor"),CONCATENATE("R",'MAPA DE RIESGOS'!$H566,"C",'MAPA DE RIESGOS'!$AF566),"")</f>
        <v/>
      </c>
      <c r="CC132" s="358" t="str">
        <f>IF(AND('MAPA DE RIESGOS'!$AP567="Baja",'MAPA DE RIESGOS'!$AR567="Mayor"),CONCATENATE("R",'MAPA DE RIESGOS'!$H567,"C",'MAPA DE RIESGOS'!$AF567),"")</f>
        <v/>
      </c>
      <c r="CD132" s="359" t="str">
        <f>IF(AND('MAPA DE RIESGOS'!$AP550="Baja",'MAPA DE RIESGOS'!$AR550="Catastrófico"),CONCATENATE("R",'MAPA DE RIESGOS'!$H550,"C",'MAPA DE RIESGOS'!$AF550),"")</f>
        <v/>
      </c>
      <c r="CE132" s="359" t="str">
        <f>IF(AND('MAPA DE RIESGOS'!$AP551="Baja",'MAPA DE RIESGOS'!$AR551="Catastrófico"),CONCATENATE("R",'MAPA DE RIESGOS'!$H551,"C",'MAPA DE RIESGOS'!$AF551),"")</f>
        <v/>
      </c>
      <c r="CF132" s="359" t="str">
        <f>IF(AND('MAPA DE RIESGOS'!$AP552="Baja",'MAPA DE RIESGOS'!$AR552="Catastrófico"),CONCATENATE("R",'MAPA DE RIESGOS'!$H552,"C",'MAPA DE RIESGOS'!$AF552),"")</f>
        <v/>
      </c>
      <c r="CG132" s="359" t="str">
        <f>IF(AND('MAPA DE RIESGOS'!$AP553="Baja",'MAPA DE RIESGOS'!$AR553="Catastrófico"),CONCATENATE("R",'MAPA DE RIESGOS'!$H553,"C",'MAPA DE RIESGOS'!$AF553),"")</f>
        <v/>
      </c>
      <c r="CH132" s="359" t="str">
        <f>IF(AND('MAPA DE RIESGOS'!$AP554="Baja",'MAPA DE RIESGOS'!$AR554="Catastrófico"),CONCATENATE("R",'MAPA DE RIESGOS'!$H554,"C",'MAPA DE RIESGOS'!$AF554),"")</f>
        <v/>
      </c>
      <c r="CI132" s="359" t="str">
        <f>IF(AND('MAPA DE RIESGOS'!$AP555="Baja",'MAPA DE RIESGOS'!$AR555="Catastrófico"),CONCATENATE("R",'MAPA DE RIESGOS'!$H555,"C",'MAPA DE RIESGOS'!$AF555),"")</f>
        <v/>
      </c>
      <c r="CJ132" s="359" t="str">
        <f>IF(AND('MAPA DE RIESGOS'!$AP556="Baja",'MAPA DE RIESGOS'!$AR556="Catastrófico"),CONCATENATE("R",'MAPA DE RIESGOS'!$H556,"C",'MAPA DE RIESGOS'!$AF556),"")</f>
        <v/>
      </c>
      <c r="CK132" s="359" t="str">
        <f>IF(AND('MAPA DE RIESGOS'!$AP557="Baja",'MAPA DE RIESGOS'!$AR557="Catastrófico"),CONCATENATE("R",'MAPA DE RIESGOS'!$H557,"C",'MAPA DE RIESGOS'!$AF557),"")</f>
        <v/>
      </c>
      <c r="CL132" s="359" t="str">
        <f>IF(AND('MAPA DE RIESGOS'!$AP558="Baja",'MAPA DE RIESGOS'!$AR558="Catastrófico"),CONCATENATE("R",'MAPA DE RIESGOS'!$H558,"C",'MAPA DE RIESGOS'!$AF558),"")</f>
        <v/>
      </c>
      <c r="CM132" s="359" t="str">
        <f>IF(AND('MAPA DE RIESGOS'!$AP559="Baja",'MAPA DE RIESGOS'!$AR559="Catastrófico"),CONCATENATE("R",'MAPA DE RIESGOS'!$H559,"C",'MAPA DE RIESGOS'!$AF559),"")</f>
        <v/>
      </c>
      <c r="CN132" s="359" t="str">
        <f>IF(AND('MAPA DE RIESGOS'!$AP560="Baja",'MAPA DE RIESGOS'!$AR560="Catastrófico"),CONCATENATE("R",'MAPA DE RIESGOS'!$H560,"C",'MAPA DE RIESGOS'!$AF560),"")</f>
        <v/>
      </c>
      <c r="CO132" s="359" t="str">
        <f>IF(AND('MAPA DE RIESGOS'!$AP561="Baja",'MAPA DE RIESGOS'!$AR561="Catastrófico"),CONCATENATE("R",'MAPA DE RIESGOS'!$H561,"C",'MAPA DE RIESGOS'!$AF561),"")</f>
        <v/>
      </c>
      <c r="CP132" s="359" t="str">
        <f>IF(AND('MAPA DE RIESGOS'!$AP562="Baja",'MAPA DE RIESGOS'!$AR562="Catastrófico"),CONCATENATE("R",'MAPA DE RIESGOS'!$H562,"C",'MAPA DE RIESGOS'!$AF562),"")</f>
        <v/>
      </c>
      <c r="CQ132" s="359" t="str">
        <f>IF(AND('MAPA DE RIESGOS'!$AP563="Baja",'MAPA DE RIESGOS'!$AR563="Catastrófico"),CONCATENATE("R",'MAPA DE RIESGOS'!$H563,"C",'MAPA DE RIESGOS'!$AF563),"")</f>
        <v/>
      </c>
      <c r="CR132" s="359" t="str">
        <f>IF(AND('MAPA DE RIESGOS'!$AP564="Baja",'MAPA DE RIESGOS'!$AR564="Catastrófico"),CONCATENATE("R",'MAPA DE RIESGOS'!$H564,"C",'MAPA DE RIESGOS'!$AF564),"")</f>
        <v/>
      </c>
      <c r="CS132" s="359" t="str">
        <f>IF(AND('MAPA DE RIESGOS'!$AP565="Baja",'MAPA DE RIESGOS'!$AR565="Catastrófico"),CONCATENATE("R",'MAPA DE RIESGOS'!$H565,"C",'MAPA DE RIESGOS'!$AF565),"")</f>
        <v/>
      </c>
      <c r="CT132" s="359" t="str">
        <f>IF(AND('MAPA DE RIESGOS'!$AP566="Baja",'MAPA DE RIESGOS'!$AR566="Catastrófico"),CONCATENATE("R",'MAPA DE RIESGOS'!$H566,"C",'MAPA DE RIESGOS'!$AF566),"")</f>
        <v/>
      </c>
      <c r="CU132" s="360" t="str">
        <f>IF(AND('MAPA DE RIESGOS'!$AP567="Baja",'MAPA DE RIESGOS'!$AR567="Catastrófico"),CONCATENATE("R",'MAPA DE RIESGOS'!$H567,"C",'MAPA DE RIESGOS'!$AF567),"")</f>
        <v/>
      </c>
      <c r="CV132" s="67"/>
      <c r="CW132" s="737"/>
      <c r="CX132" s="737"/>
      <c r="CY132" s="737"/>
      <c r="CZ132" s="737"/>
      <c r="DA132" s="737"/>
      <c r="DB132" s="737"/>
    </row>
    <row r="133" spans="2:106" ht="32.5" customHeight="1">
      <c r="B133" s="770"/>
      <c r="C133" s="770"/>
      <c r="D133" s="771"/>
      <c r="E133" s="741"/>
      <c r="F133" s="742"/>
      <c r="G133" s="742"/>
      <c r="H133" s="742"/>
      <c r="I133" s="743"/>
      <c r="J133" s="378" t="str">
        <f>IF(AND('MAPA DE RIESGOS'!$AP568="Baja",'MAPA DE RIESGOS'!$AR568="Leve"),CONCATENATE("R",'MAPA DE RIESGOS'!$H568,"C",'MAPA DE RIESGOS'!$AF568),"")</f>
        <v/>
      </c>
      <c r="K133" s="379" t="str">
        <f>IF(AND('MAPA DE RIESGOS'!$AP569="Baja",'MAPA DE RIESGOS'!$AR569="Leve"),CONCATENATE("R",'MAPA DE RIESGOS'!$H569,"C",'MAPA DE RIESGOS'!$AF569),"")</f>
        <v/>
      </c>
      <c r="L133" s="379" t="str">
        <f>IF(AND('MAPA DE RIESGOS'!$AP570="Baja",'MAPA DE RIESGOS'!$AR570="Leve"),CONCATENATE("R",'MAPA DE RIESGOS'!$H570,"C",'MAPA DE RIESGOS'!$AF570),"")</f>
        <v/>
      </c>
      <c r="M133" s="379" t="str">
        <f>IF(AND('MAPA DE RIESGOS'!$AP571="Baja",'MAPA DE RIESGOS'!$AR571="Leve"),CONCATENATE("R",'MAPA DE RIESGOS'!$H571,"C",'MAPA DE RIESGOS'!$AF571),"")</f>
        <v/>
      </c>
      <c r="N133" s="379" t="str">
        <f>IF(AND('MAPA DE RIESGOS'!$AP572="Baja",'MAPA DE RIESGOS'!$AR572="Leve"),CONCATENATE("R",'MAPA DE RIESGOS'!$H572,"C",'MAPA DE RIESGOS'!$AF572),"")</f>
        <v/>
      </c>
      <c r="O133" s="379" t="str">
        <f>IF(AND('MAPA DE RIESGOS'!$AP573="Baja",'MAPA DE RIESGOS'!$AR573="Leve"),CONCATENATE("R",'MAPA DE RIESGOS'!$H573,"C",'MAPA DE RIESGOS'!$AF573),"")</f>
        <v/>
      </c>
      <c r="P133" s="379" t="str">
        <f>IF(AND('MAPA DE RIESGOS'!$AP574="Baja",'MAPA DE RIESGOS'!$AR574="Leve"),CONCATENATE("R",'MAPA DE RIESGOS'!$H574,"C",'MAPA DE RIESGOS'!$AF574),"")</f>
        <v/>
      </c>
      <c r="Q133" s="379" t="str">
        <f>IF(AND('MAPA DE RIESGOS'!$AP575="Baja",'MAPA DE RIESGOS'!$AR575="Leve"),CONCATENATE("R",'MAPA DE RIESGOS'!$H575,"C",'MAPA DE RIESGOS'!$AF575),"")</f>
        <v/>
      </c>
      <c r="R133" s="379" t="str">
        <f>IF(AND('MAPA DE RIESGOS'!$AP576="Baja",'MAPA DE RIESGOS'!$AR576="Leve"),CONCATENATE("R",'MAPA DE RIESGOS'!$H576,"C",'MAPA DE RIESGOS'!$AF576),"")</f>
        <v/>
      </c>
      <c r="S133" s="379" t="str">
        <f>IF(AND('MAPA DE RIESGOS'!$AP577="Baja",'MAPA DE RIESGOS'!$AR577="Leve"),CONCATENATE("R",'MAPA DE RIESGOS'!$H577,"C",'MAPA DE RIESGOS'!$AF577),"")</f>
        <v/>
      </c>
      <c r="T133" s="379" t="str">
        <f>IF(AND('MAPA DE RIESGOS'!$AP578="Baja",'MAPA DE RIESGOS'!$AR578="Leve"),CONCATENATE("R",'MAPA DE RIESGOS'!$H578,"C",'MAPA DE RIESGOS'!$AF578),"")</f>
        <v/>
      </c>
      <c r="U133" s="379" t="str">
        <f>IF(AND('MAPA DE RIESGOS'!$AP579="Baja",'MAPA DE RIESGOS'!$AR579="Leve"),CONCATENATE("R",'MAPA DE RIESGOS'!$H579,"C",'MAPA DE RIESGOS'!$AF579),"")</f>
        <v/>
      </c>
      <c r="V133" s="379" t="str">
        <f>IF(AND('MAPA DE RIESGOS'!$AP580="Baja",'MAPA DE RIESGOS'!$AR580="Leve"),CONCATENATE("R",'MAPA DE RIESGOS'!$H580,"C",'MAPA DE RIESGOS'!$AF580),"")</f>
        <v/>
      </c>
      <c r="W133" s="379" t="str">
        <f>IF(AND('MAPA DE RIESGOS'!$AP581="Baja",'MAPA DE RIESGOS'!$AR581="Leve"),CONCATENATE("R",'MAPA DE RIESGOS'!$H581,"C",'MAPA DE RIESGOS'!$AF581),"")</f>
        <v/>
      </c>
      <c r="X133" s="379" t="str">
        <f>IF(AND('MAPA DE RIESGOS'!$AP582="Baja",'MAPA DE RIESGOS'!$AR582="Leve"),CONCATENATE("R",'MAPA DE RIESGOS'!$H582,"C",'MAPA DE RIESGOS'!$AF582),"")</f>
        <v/>
      </c>
      <c r="Y133" s="379" t="str">
        <f>IF(AND('MAPA DE RIESGOS'!$AP583="Baja",'MAPA DE RIESGOS'!$AR583="Leve"),CONCATENATE("R",'MAPA DE RIESGOS'!$H583,"C",'MAPA DE RIESGOS'!$AF583),"")</f>
        <v/>
      </c>
      <c r="Z133" s="379" t="str">
        <f>IF(AND('MAPA DE RIESGOS'!$AP584="Baja",'MAPA DE RIESGOS'!$AR584="Leve"),CONCATENATE("R",'MAPA DE RIESGOS'!$H584,"C",'MAPA DE RIESGOS'!$AF584),"")</f>
        <v/>
      </c>
      <c r="AA133" s="380" t="str">
        <f>IF(AND('MAPA DE RIESGOS'!$AP585="Baja",'MAPA DE RIESGOS'!$AR585="Leve"),CONCATENATE("R",'MAPA DE RIESGOS'!$H585,"C",'MAPA DE RIESGOS'!$AF585),"")</f>
        <v/>
      </c>
      <c r="AB133" s="369" t="str">
        <f>IF(AND('MAPA DE RIESGOS'!$AP568="Baja",'MAPA DE RIESGOS'!$AR568="Menor"),CONCATENATE("R",'MAPA DE RIESGOS'!$H568,"C",'MAPA DE RIESGOS'!$AF568),"")</f>
        <v/>
      </c>
      <c r="AC133" s="370" t="str">
        <f>IF(AND('MAPA DE RIESGOS'!$AP569="Baja",'MAPA DE RIESGOS'!$AR569="Menor"),CONCATENATE("R",'MAPA DE RIESGOS'!$H569,"C",'MAPA DE RIESGOS'!$AF569),"")</f>
        <v/>
      </c>
      <c r="AD133" s="370" t="str">
        <f>IF(AND('MAPA DE RIESGOS'!$AP570="Baja",'MAPA DE RIESGOS'!$AR570="Menor"),CONCATENATE("R",'MAPA DE RIESGOS'!$H570,"C",'MAPA DE RIESGOS'!$AF570),"")</f>
        <v/>
      </c>
      <c r="AE133" s="370" t="str">
        <f>IF(AND('MAPA DE RIESGOS'!$AP571="Baja",'MAPA DE RIESGOS'!$AR571="Menor"),CONCATENATE("R",'MAPA DE RIESGOS'!$H571,"C",'MAPA DE RIESGOS'!$AF571),"")</f>
        <v/>
      </c>
      <c r="AF133" s="370" t="str">
        <f>IF(AND('MAPA DE RIESGOS'!$AP572="Baja",'MAPA DE RIESGOS'!$AR572="Menor"),CONCATENATE("R",'MAPA DE RIESGOS'!$H572,"C",'MAPA DE RIESGOS'!$AF572),"")</f>
        <v/>
      </c>
      <c r="AG133" s="370" t="str">
        <f>IF(AND('MAPA DE RIESGOS'!$AP573="Baja",'MAPA DE RIESGOS'!$AR573="Menor"),CONCATENATE("R",'MAPA DE RIESGOS'!$H573,"C",'MAPA DE RIESGOS'!$AF573),"")</f>
        <v/>
      </c>
      <c r="AH133" s="370" t="str">
        <f>IF(AND('MAPA DE RIESGOS'!$AP574="Baja",'MAPA DE RIESGOS'!$AR574="Menor"),CONCATENATE("R",'MAPA DE RIESGOS'!$H574,"C",'MAPA DE RIESGOS'!$AF574),"")</f>
        <v/>
      </c>
      <c r="AI133" s="370" t="str">
        <f>IF(AND('MAPA DE RIESGOS'!$AP575="Baja",'MAPA DE RIESGOS'!$AR575="Menor"),CONCATENATE("R",'MAPA DE RIESGOS'!$H575,"C",'MAPA DE RIESGOS'!$AF575),"")</f>
        <v/>
      </c>
      <c r="AJ133" s="370" t="str">
        <f>IF(AND('MAPA DE RIESGOS'!$AP576="Baja",'MAPA DE RIESGOS'!$AR576="Menor"),CONCATENATE("R",'MAPA DE RIESGOS'!$H576,"C",'MAPA DE RIESGOS'!$AF576),"")</f>
        <v/>
      </c>
      <c r="AK133" s="370" t="str">
        <f>IF(AND('MAPA DE RIESGOS'!$AP577="Baja",'MAPA DE RIESGOS'!$AR577="Menor"),CONCATENATE("R",'MAPA DE RIESGOS'!$H577,"C",'MAPA DE RIESGOS'!$AF577),"")</f>
        <v/>
      </c>
      <c r="AL133" s="370" t="str">
        <f>IF(AND('MAPA DE RIESGOS'!$AP578="Baja",'MAPA DE RIESGOS'!$AR578="Menor"),CONCATENATE("R",'MAPA DE RIESGOS'!$H578,"C",'MAPA DE RIESGOS'!$AF578),"")</f>
        <v/>
      </c>
      <c r="AM133" s="370" t="str">
        <f>IF(AND('MAPA DE RIESGOS'!$AP579="Baja",'MAPA DE RIESGOS'!$AR579="Menor"),CONCATENATE("R",'MAPA DE RIESGOS'!$H579,"C",'MAPA DE RIESGOS'!$AF579),"")</f>
        <v/>
      </c>
      <c r="AN133" s="370" t="str">
        <f>IF(AND('MAPA DE RIESGOS'!$AP580="Baja",'MAPA DE RIESGOS'!$AR580="Menor"),CONCATENATE("R",'MAPA DE RIESGOS'!$H580,"C",'MAPA DE RIESGOS'!$AF580),"")</f>
        <v/>
      </c>
      <c r="AO133" s="370" t="str">
        <f>IF(AND('MAPA DE RIESGOS'!$AP581="Baja",'MAPA DE RIESGOS'!$AR581="Menor"),CONCATENATE("R",'MAPA DE RIESGOS'!$H581,"C",'MAPA DE RIESGOS'!$AF581),"")</f>
        <v/>
      </c>
      <c r="AP133" s="370" t="str">
        <f>IF(AND('MAPA DE RIESGOS'!$AP582="Baja",'MAPA DE RIESGOS'!$AR582="Menor"),CONCATENATE("R",'MAPA DE RIESGOS'!$H582,"C",'MAPA DE RIESGOS'!$AF582),"")</f>
        <v/>
      </c>
      <c r="AQ133" s="370" t="str">
        <f>IF(AND('MAPA DE RIESGOS'!$AP583="Baja",'MAPA DE RIESGOS'!$AR583="Menor"),CONCATENATE("R",'MAPA DE RIESGOS'!$H583,"C",'MAPA DE RIESGOS'!$AF583),"")</f>
        <v/>
      </c>
      <c r="AR133" s="370" t="str">
        <f>IF(AND('MAPA DE RIESGOS'!$AP584="Baja",'MAPA DE RIESGOS'!$AR584="Menor"),CONCATENATE("R",'MAPA DE RIESGOS'!$H584,"C",'MAPA DE RIESGOS'!$AF584),"")</f>
        <v/>
      </c>
      <c r="AS133" s="370" t="str">
        <f>IF(AND('MAPA DE RIESGOS'!$AP585="Baja",'MAPA DE RIESGOS'!$AR585="Menor"),CONCATENATE("R",'MAPA DE RIESGOS'!$H585,"C",'MAPA DE RIESGOS'!$AF585),"")</f>
        <v/>
      </c>
      <c r="AT133" s="369" t="str">
        <f>IF(AND('MAPA DE RIESGOS'!$AP568="Baja",'MAPA DE RIESGOS'!$AR568="Moderado"),CONCATENATE("R",'MAPA DE RIESGOS'!$H568,"C",'MAPA DE RIESGOS'!$AF568),"")</f>
        <v/>
      </c>
      <c r="AU133" s="370" t="str">
        <f>IF(AND('MAPA DE RIESGOS'!$AP569="Baja",'MAPA DE RIESGOS'!$AR569="Moderado"),CONCATENATE("R",'MAPA DE RIESGOS'!$H569,"C",'MAPA DE RIESGOS'!$AF569),"")</f>
        <v/>
      </c>
      <c r="AV133" s="370" t="str">
        <f>IF(AND('MAPA DE RIESGOS'!$AP570="Baja",'MAPA DE RIESGOS'!$AR570="Moderado"),CONCATENATE("R",'MAPA DE RIESGOS'!$H570,"C",'MAPA DE RIESGOS'!$AF570),"")</f>
        <v/>
      </c>
      <c r="AW133" s="370" t="str">
        <f>IF(AND('MAPA DE RIESGOS'!$AP571="Baja",'MAPA DE RIESGOS'!$AR571="Moderado"),CONCATENATE("R",'MAPA DE RIESGOS'!$H571,"C",'MAPA DE RIESGOS'!$AF571),"")</f>
        <v/>
      </c>
      <c r="AX133" s="370" t="str">
        <f>IF(AND('MAPA DE RIESGOS'!$AP572="Baja",'MAPA DE RIESGOS'!$AR572="Moderado"),CONCATENATE("R",'MAPA DE RIESGOS'!$H572,"C",'MAPA DE RIESGOS'!$AF572),"")</f>
        <v/>
      </c>
      <c r="AY133" s="370" t="str">
        <f>IF(AND('MAPA DE RIESGOS'!$AP573="Baja",'MAPA DE RIESGOS'!$AR573="Moderado"),CONCATENATE("R",'MAPA DE RIESGOS'!$H573,"C",'MAPA DE RIESGOS'!$AF573),"")</f>
        <v/>
      </c>
      <c r="AZ133" s="370" t="str">
        <f>IF(AND('MAPA DE RIESGOS'!$AP574="Baja",'MAPA DE RIESGOS'!$AR574="Moderado"),CONCATENATE("R",'MAPA DE RIESGOS'!$H574,"C",'MAPA DE RIESGOS'!$AF574),"")</f>
        <v/>
      </c>
      <c r="BA133" s="370" t="str">
        <f>IF(AND('MAPA DE RIESGOS'!$AP575="Baja",'MAPA DE RIESGOS'!$AR575="Moderado"),CONCATENATE("R",'MAPA DE RIESGOS'!$H575,"C",'MAPA DE RIESGOS'!$AF575),"")</f>
        <v/>
      </c>
      <c r="BB133" s="370" t="str">
        <f>IF(AND('MAPA DE RIESGOS'!$AP576="Baja",'MAPA DE RIESGOS'!$AR576="Moderado"),CONCATENATE("R",'MAPA DE RIESGOS'!$H576,"C",'MAPA DE RIESGOS'!$AF576),"")</f>
        <v/>
      </c>
      <c r="BC133" s="370" t="str">
        <f>IF(AND('MAPA DE RIESGOS'!$AP577="Baja",'MAPA DE RIESGOS'!$AR577="Moderado"),CONCATENATE("R",'MAPA DE RIESGOS'!$H577,"C",'MAPA DE RIESGOS'!$AF577),"")</f>
        <v/>
      </c>
      <c r="BD133" s="370" t="str">
        <f>IF(AND('MAPA DE RIESGOS'!$AP578="Baja",'MAPA DE RIESGOS'!$AR578="Moderado"),CONCATENATE("R",'MAPA DE RIESGOS'!$H578,"C",'MAPA DE RIESGOS'!$AF578),"")</f>
        <v/>
      </c>
      <c r="BE133" s="370" t="str">
        <f>IF(AND('MAPA DE RIESGOS'!$AP579="Baja",'MAPA DE RIESGOS'!$AR579="Moderado"),CONCATENATE("R",'MAPA DE RIESGOS'!$H579,"C",'MAPA DE RIESGOS'!$AF579),"")</f>
        <v/>
      </c>
      <c r="BF133" s="370" t="str">
        <f>IF(AND('MAPA DE RIESGOS'!$AP580="Baja",'MAPA DE RIESGOS'!$AR580="Moderado"),CONCATENATE("R",'MAPA DE RIESGOS'!$H580,"C",'MAPA DE RIESGOS'!$AF580),"")</f>
        <v/>
      </c>
      <c r="BG133" s="370" t="str">
        <f>IF(AND('MAPA DE RIESGOS'!$AP581="Baja",'MAPA DE RIESGOS'!$AR581="Moderado"),CONCATENATE("R",'MAPA DE RIESGOS'!$H581,"C",'MAPA DE RIESGOS'!$AF581),"")</f>
        <v/>
      </c>
      <c r="BH133" s="370" t="str">
        <f>IF(AND('MAPA DE RIESGOS'!$AP582="Baja",'MAPA DE RIESGOS'!$AR582="Moderado"),CONCATENATE("R",'MAPA DE RIESGOS'!$H582,"C",'MAPA DE RIESGOS'!$AF582),"")</f>
        <v/>
      </c>
      <c r="BI133" s="370" t="str">
        <f>IF(AND('MAPA DE RIESGOS'!$AP583="Baja",'MAPA DE RIESGOS'!$AR583="Moderado"),CONCATENATE("R",'MAPA DE RIESGOS'!$H583,"C",'MAPA DE RIESGOS'!$AF583),"")</f>
        <v/>
      </c>
      <c r="BJ133" s="370" t="str">
        <f>IF(AND('MAPA DE RIESGOS'!$AP584="Baja",'MAPA DE RIESGOS'!$AR584="Moderado"),CONCATENATE("R",'MAPA DE RIESGOS'!$H584,"C",'MAPA DE RIESGOS'!$AF584),"")</f>
        <v/>
      </c>
      <c r="BK133" s="371" t="str">
        <f>IF(AND('MAPA DE RIESGOS'!$AP585="Baja",'MAPA DE RIESGOS'!$AR585="Moderado"),CONCATENATE("R",'MAPA DE RIESGOS'!$H585,"C",'MAPA DE RIESGOS'!$AF585),"")</f>
        <v/>
      </c>
      <c r="BL133" s="357" t="str">
        <f>IF(AND('MAPA DE RIESGOS'!$AP568="Baja",'MAPA DE RIESGOS'!$AR568="Mayor"),CONCATENATE("R",'MAPA DE RIESGOS'!$H568,"C",'MAPA DE RIESGOS'!$AF568),"")</f>
        <v/>
      </c>
      <c r="BM133" s="357" t="str">
        <f>IF(AND('MAPA DE RIESGOS'!$AP569="Baja",'MAPA DE RIESGOS'!$AR569="Mayor"),CONCATENATE("R",'MAPA DE RIESGOS'!$H569,"C",'MAPA DE RIESGOS'!$AF569),"")</f>
        <v/>
      </c>
      <c r="BN133" s="357" t="str">
        <f>IF(AND('MAPA DE RIESGOS'!$AP570="Baja",'MAPA DE RIESGOS'!$AR570="Mayor"),CONCATENATE("R",'MAPA DE RIESGOS'!$H570,"C",'MAPA DE RIESGOS'!$AF570),"")</f>
        <v/>
      </c>
      <c r="BO133" s="357" t="str">
        <f>IF(AND('MAPA DE RIESGOS'!$AP571="Baja",'MAPA DE RIESGOS'!$AR571="Mayor"),CONCATENATE("R",'MAPA DE RIESGOS'!$H571,"C",'MAPA DE RIESGOS'!$AF571),"")</f>
        <v/>
      </c>
      <c r="BP133" s="357" t="str">
        <f>IF(AND('MAPA DE RIESGOS'!$AP572="Baja",'MAPA DE RIESGOS'!$AR572="Mayor"),CONCATENATE("R",'MAPA DE RIESGOS'!$H572,"C",'MAPA DE RIESGOS'!$AF572),"")</f>
        <v/>
      </c>
      <c r="BQ133" s="357" t="str">
        <f>IF(AND('MAPA DE RIESGOS'!$AP573="Baja",'MAPA DE RIESGOS'!$AR573="Mayor"),CONCATENATE("R",'MAPA DE RIESGOS'!$H573,"C",'MAPA DE RIESGOS'!$AF573),"")</f>
        <v/>
      </c>
      <c r="BR133" s="357" t="str">
        <f>IF(AND('MAPA DE RIESGOS'!$AP574="Baja",'MAPA DE RIESGOS'!$AR574="Mayor"),CONCATENATE("R",'MAPA DE RIESGOS'!$H574,"C",'MAPA DE RIESGOS'!$AF574),"")</f>
        <v/>
      </c>
      <c r="BS133" s="357" t="str">
        <f>IF(AND('MAPA DE RIESGOS'!$AP575="Baja",'MAPA DE RIESGOS'!$AR575="Mayor"),CONCATENATE("R",'MAPA DE RIESGOS'!$H575,"C",'MAPA DE RIESGOS'!$AF575),"")</f>
        <v/>
      </c>
      <c r="BT133" s="357" t="str">
        <f>IF(AND('MAPA DE RIESGOS'!$AP576="Baja",'MAPA DE RIESGOS'!$AR576="Mayor"),CONCATENATE("R",'MAPA DE RIESGOS'!$H576,"C",'MAPA DE RIESGOS'!$AF576),"")</f>
        <v/>
      </c>
      <c r="BU133" s="357" t="str">
        <f>IF(AND('MAPA DE RIESGOS'!$AP577="Baja",'MAPA DE RIESGOS'!$AR577="Mayor"),CONCATENATE("R",'MAPA DE RIESGOS'!$H577,"C",'MAPA DE RIESGOS'!$AF577),"")</f>
        <v/>
      </c>
      <c r="BV133" s="357" t="str">
        <f>IF(AND('MAPA DE RIESGOS'!$AP578="Baja",'MAPA DE RIESGOS'!$AR578="Mayor"),CONCATENATE("R",'MAPA DE RIESGOS'!$H578,"C",'MAPA DE RIESGOS'!$AF578),"")</f>
        <v/>
      </c>
      <c r="BW133" s="357" t="str">
        <f>IF(AND('MAPA DE RIESGOS'!$AP579="Baja",'MAPA DE RIESGOS'!$AR579="Mayor"),CONCATENATE("R",'MAPA DE RIESGOS'!$H579,"C",'MAPA DE RIESGOS'!$AF579),"")</f>
        <v/>
      </c>
      <c r="BX133" s="357" t="str">
        <f>IF(AND('MAPA DE RIESGOS'!$AP580="Baja",'MAPA DE RIESGOS'!$AR580="Mayor"),CONCATENATE("R",'MAPA DE RIESGOS'!$H580,"C",'MAPA DE RIESGOS'!$AF580),"")</f>
        <v/>
      </c>
      <c r="BY133" s="357" t="str">
        <f>IF(AND('MAPA DE RIESGOS'!$AP581="Baja",'MAPA DE RIESGOS'!$AR581="Mayor"),CONCATENATE("R",'MAPA DE RIESGOS'!$H581,"C",'MAPA DE RIESGOS'!$AF581),"")</f>
        <v/>
      </c>
      <c r="BZ133" s="357" t="str">
        <f>IF(AND('MAPA DE RIESGOS'!$AP582="Baja",'MAPA DE RIESGOS'!$AR582="Mayor"),CONCATENATE("R",'MAPA DE RIESGOS'!$H582,"C",'MAPA DE RIESGOS'!$AF582),"")</f>
        <v/>
      </c>
      <c r="CA133" s="357" t="str">
        <f>IF(AND('MAPA DE RIESGOS'!$AP583="Baja",'MAPA DE RIESGOS'!$AR583="Mayor"),CONCATENATE("R",'MAPA DE RIESGOS'!$H583,"C",'MAPA DE RIESGOS'!$AF583),"")</f>
        <v/>
      </c>
      <c r="CB133" s="357" t="str">
        <f>IF(AND('MAPA DE RIESGOS'!$AP584="Baja",'MAPA DE RIESGOS'!$AR584="Mayor"),CONCATENATE("R",'MAPA DE RIESGOS'!$H584,"C",'MAPA DE RIESGOS'!$AF584),"")</f>
        <v/>
      </c>
      <c r="CC133" s="358" t="str">
        <f>IF(AND('MAPA DE RIESGOS'!$AP585="Baja",'MAPA DE RIESGOS'!$AR585="Mayor"),CONCATENATE("R",'MAPA DE RIESGOS'!$H585,"C",'MAPA DE RIESGOS'!$AF585),"")</f>
        <v/>
      </c>
      <c r="CD133" s="359" t="str">
        <f>IF(AND('MAPA DE RIESGOS'!$AP568="Baja",'MAPA DE RIESGOS'!$AR568="Catastrófico"),CONCATENATE("R",'MAPA DE RIESGOS'!$H568,"C",'MAPA DE RIESGOS'!$AF568),"")</f>
        <v/>
      </c>
      <c r="CE133" s="359" t="str">
        <f>IF(AND('MAPA DE RIESGOS'!$AP569="Baja",'MAPA DE RIESGOS'!$AR569="Catastrófico"),CONCATENATE("R",'MAPA DE RIESGOS'!$H569,"C",'MAPA DE RIESGOS'!$AF569),"")</f>
        <v/>
      </c>
      <c r="CF133" s="359" t="str">
        <f>IF(AND('MAPA DE RIESGOS'!$AP570="Baja",'MAPA DE RIESGOS'!$AR570="Catastrófico"),CONCATENATE("R",'MAPA DE RIESGOS'!$H570,"C",'MAPA DE RIESGOS'!$AF570),"")</f>
        <v/>
      </c>
      <c r="CG133" s="359" t="str">
        <f>IF(AND('MAPA DE RIESGOS'!$AP571="Baja",'MAPA DE RIESGOS'!$AR571="Catastrófico"),CONCATENATE("R",'MAPA DE RIESGOS'!$H571,"C",'MAPA DE RIESGOS'!$AF571),"")</f>
        <v/>
      </c>
      <c r="CH133" s="359" t="str">
        <f>IF(AND('MAPA DE RIESGOS'!$AP572="Baja",'MAPA DE RIESGOS'!$AR572="Catastrófico"),CONCATENATE("R",'MAPA DE RIESGOS'!$H572,"C",'MAPA DE RIESGOS'!$AF572),"")</f>
        <v/>
      </c>
      <c r="CI133" s="359" t="str">
        <f>IF(AND('MAPA DE RIESGOS'!$AP573="Baja",'MAPA DE RIESGOS'!$AR573="Catastrófico"),CONCATENATE("R",'MAPA DE RIESGOS'!$H573,"C",'MAPA DE RIESGOS'!$AF573),"")</f>
        <v/>
      </c>
      <c r="CJ133" s="359" t="str">
        <f>IF(AND('MAPA DE RIESGOS'!$AP574="Baja",'MAPA DE RIESGOS'!$AR574="Catastrófico"),CONCATENATE("R",'MAPA DE RIESGOS'!$H574,"C",'MAPA DE RIESGOS'!$AF574),"")</f>
        <v/>
      </c>
      <c r="CK133" s="359" t="str">
        <f>IF(AND('MAPA DE RIESGOS'!$AP575="Baja",'MAPA DE RIESGOS'!$AR575="Catastrófico"),CONCATENATE("R",'MAPA DE RIESGOS'!$H575,"C",'MAPA DE RIESGOS'!$AF575),"")</f>
        <v/>
      </c>
      <c r="CL133" s="359" t="str">
        <f>IF(AND('MAPA DE RIESGOS'!$AP576="Baja",'MAPA DE RIESGOS'!$AR576="Catastrófico"),CONCATENATE("R",'MAPA DE RIESGOS'!$H576,"C",'MAPA DE RIESGOS'!$AF576),"")</f>
        <v/>
      </c>
      <c r="CM133" s="359" t="str">
        <f>IF(AND('MAPA DE RIESGOS'!$AP577="Baja",'MAPA DE RIESGOS'!$AR577="Catastrófico"),CONCATENATE("R",'MAPA DE RIESGOS'!$H577,"C",'MAPA DE RIESGOS'!$AF577),"")</f>
        <v/>
      </c>
      <c r="CN133" s="359" t="str">
        <f>IF(AND('MAPA DE RIESGOS'!$AP578="Baja",'MAPA DE RIESGOS'!$AR578="Catastrófico"),CONCATENATE("R",'MAPA DE RIESGOS'!$H578,"C",'MAPA DE RIESGOS'!$AF578),"")</f>
        <v/>
      </c>
      <c r="CO133" s="359" t="str">
        <f>IF(AND('MAPA DE RIESGOS'!$AP579="Baja",'MAPA DE RIESGOS'!$AR579="Catastrófico"),CONCATENATE("R",'MAPA DE RIESGOS'!$H579,"C",'MAPA DE RIESGOS'!$AF579),"")</f>
        <v/>
      </c>
      <c r="CP133" s="359" t="str">
        <f>IF(AND('MAPA DE RIESGOS'!$AP580="Baja",'MAPA DE RIESGOS'!$AR580="Catastrófico"),CONCATENATE("R",'MAPA DE RIESGOS'!$H580,"C",'MAPA DE RIESGOS'!$AF580),"")</f>
        <v/>
      </c>
      <c r="CQ133" s="359" t="str">
        <f>IF(AND('MAPA DE RIESGOS'!$AP581="Baja",'MAPA DE RIESGOS'!$AR581="Catastrófico"),CONCATENATE("R",'MAPA DE RIESGOS'!$H581,"C",'MAPA DE RIESGOS'!$AF581),"")</f>
        <v/>
      </c>
      <c r="CR133" s="359" t="str">
        <f>IF(AND('MAPA DE RIESGOS'!$AP582="Baja",'MAPA DE RIESGOS'!$AR582="Catastrófico"),CONCATENATE("R",'MAPA DE RIESGOS'!$H582,"C",'MAPA DE RIESGOS'!$AF582),"")</f>
        <v/>
      </c>
      <c r="CS133" s="359" t="str">
        <f>IF(AND('MAPA DE RIESGOS'!$AP583="Baja",'MAPA DE RIESGOS'!$AR583="Catastrófico"),CONCATENATE("R",'MAPA DE RIESGOS'!$H583,"C",'MAPA DE RIESGOS'!$AF583),"")</f>
        <v/>
      </c>
      <c r="CT133" s="359" t="str">
        <f>IF(AND('MAPA DE RIESGOS'!$AP584="Baja",'MAPA DE RIESGOS'!$AR584="Catastrófico"),CONCATENATE("R",'MAPA DE RIESGOS'!$H584,"C",'MAPA DE RIESGOS'!$AF584),"")</f>
        <v/>
      </c>
      <c r="CU133" s="360" t="str">
        <f>IF(AND('MAPA DE RIESGOS'!$AP585="Baja",'MAPA DE RIESGOS'!$AR585="Catastrófico"),CONCATENATE("R",'MAPA DE RIESGOS'!$H585,"C",'MAPA DE RIESGOS'!$AF585),"")</f>
        <v/>
      </c>
      <c r="CV133" s="67"/>
      <c r="CW133" s="737"/>
      <c r="CX133" s="737"/>
      <c r="CY133" s="737"/>
      <c r="CZ133" s="737"/>
      <c r="DA133" s="737"/>
      <c r="DB133" s="737"/>
    </row>
    <row r="134" spans="2:106" ht="32.5" customHeight="1">
      <c r="B134" s="770"/>
      <c r="C134" s="770"/>
      <c r="D134" s="771"/>
      <c r="E134" s="741"/>
      <c r="F134" s="742"/>
      <c r="G134" s="742"/>
      <c r="H134" s="742"/>
      <c r="I134" s="743"/>
      <c r="J134" s="378" t="str">
        <f>IF(AND('MAPA DE RIESGOS'!$AP586="Baja",'MAPA DE RIESGOS'!$AR586="Leve"),CONCATENATE("R",'MAPA DE RIESGOS'!$H586,"C",'MAPA DE RIESGOS'!$AF586),"")</f>
        <v/>
      </c>
      <c r="K134" s="379" t="str">
        <f>IF(AND('MAPA DE RIESGOS'!$AP587="Baja",'MAPA DE RIESGOS'!$AR587="Leve"),CONCATENATE("R",'MAPA DE RIESGOS'!$H587,"C",'MAPA DE RIESGOS'!$AF587),"")</f>
        <v/>
      </c>
      <c r="L134" s="379" t="str">
        <f>IF(AND('MAPA DE RIESGOS'!$AP588="Baja",'MAPA DE RIESGOS'!$AR588="Leve"),CONCATENATE("R",'MAPA DE RIESGOS'!$H588,"C",'MAPA DE RIESGOS'!$AF588),"")</f>
        <v/>
      </c>
      <c r="M134" s="379" t="str">
        <f>IF(AND('MAPA DE RIESGOS'!$AP589="Baja",'MAPA DE RIESGOS'!$AR589="Leve"),CONCATENATE("R",'MAPA DE RIESGOS'!$H589,"C",'MAPA DE RIESGOS'!$AF589),"")</f>
        <v/>
      </c>
      <c r="N134" s="379" t="str">
        <f>IF(AND('MAPA DE RIESGOS'!$AP590="Baja",'MAPA DE RIESGOS'!$AR590="Leve"),CONCATENATE("R",'MAPA DE RIESGOS'!$H590,"C",'MAPA DE RIESGOS'!$AF590),"")</f>
        <v/>
      </c>
      <c r="O134" s="379" t="str">
        <f>IF(AND('MAPA DE RIESGOS'!$AP591="Baja",'MAPA DE RIESGOS'!$AR591="Leve"),CONCATENATE("R",'MAPA DE RIESGOS'!$H591,"C",'MAPA DE RIESGOS'!$AF591),"")</f>
        <v/>
      </c>
      <c r="P134" s="379" t="str">
        <f>IF(AND('MAPA DE RIESGOS'!$AP592="Baja",'MAPA DE RIESGOS'!$AR592="Leve"),CONCATENATE("R",'MAPA DE RIESGOS'!$H592,"C",'MAPA DE RIESGOS'!$AF592),"")</f>
        <v/>
      </c>
      <c r="Q134" s="379" t="str">
        <f>IF(AND('MAPA DE RIESGOS'!$AP593="Baja",'MAPA DE RIESGOS'!$AR593="Leve"),CONCATENATE("R",'MAPA DE RIESGOS'!$H593,"C",'MAPA DE RIESGOS'!$AF593),"")</f>
        <v/>
      </c>
      <c r="R134" s="379" t="str">
        <f>IF(AND('MAPA DE RIESGOS'!$AP594="Baja",'MAPA DE RIESGOS'!$AR594="Leve"),CONCATENATE("R",'MAPA DE RIESGOS'!$H594,"C",'MAPA DE RIESGOS'!$AF594),"")</f>
        <v/>
      </c>
      <c r="S134" s="379" t="str">
        <f>IF(AND('MAPA DE RIESGOS'!$AP595="Baja",'MAPA DE RIESGOS'!$AR595="Leve"),CONCATENATE("R",'MAPA DE RIESGOS'!$H595,"C",'MAPA DE RIESGOS'!$AF595),"")</f>
        <v/>
      </c>
      <c r="T134" s="379" t="str">
        <f>IF(AND('MAPA DE RIESGOS'!$AP596="Baja",'MAPA DE RIESGOS'!$AR596="Leve"),CONCATENATE("R",'MAPA DE RIESGOS'!$H596,"C",'MAPA DE RIESGOS'!$AF596),"")</f>
        <v/>
      </c>
      <c r="U134" s="379" t="str">
        <f>IF(AND('MAPA DE RIESGOS'!$AP597="Baja",'MAPA DE RIESGOS'!$AR597="Leve"),CONCATENATE("R",'MAPA DE RIESGOS'!$H597,"C",'MAPA DE RIESGOS'!$AF597),"")</f>
        <v/>
      </c>
      <c r="V134" s="379" t="str">
        <f>IF(AND('MAPA DE RIESGOS'!$AP598="Baja",'MAPA DE RIESGOS'!$AR598="Leve"),CONCATENATE("R",'MAPA DE RIESGOS'!$H598,"C",'MAPA DE RIESGOS'!$AF598),"")</f>
        <v/>
      </c>
      <c r="W134" s="379" t="str">
        <f>IF(AND('MAPA DE RIESGOS'!$AP599="Baja",'MAPA DE RIESGOS'!$AR599="Leve"),CONCATENATE("R",'MAPA DE RIESGOS'!$H599,"C",'MAPA DE RIESGOS'!$AF599),"")</f>
        <v/>
      </c>
      <c r="X134" s="379" t="str">
        <f>IF(AND('MAPA DE RIESGOS'!$AP600="Baja",'MAPA DE RIESGOS'!$AR600="Leve"),CONCATENATE("R",'MAPA DE RIESGOS'!$H600,"C",'MAPA DE RIESGOS'!$AF600),"")</f>
        <v/>
      </c>
      <c r="Y134" s="379" t="str">
        <f>IF(AND('MAPA DE RIESGOS'!$AP601="Baja",'MAPA DE RIESGOS'!$AR601="Leve"),CONCATENATE("R",'MAPA DE RIESGOS'!$H601,"C",'MAPA DE RIESGOS'!$AF601),"")</f>
        <v/>
      </c>
      <c r="Z134" s="379" t="str">
        <f>IF(AND('MAPA DE RIESGOS'!$AP602="Baja",'MAPA DE RIESGOS'!$AR602="Leve"),CONCATENATE("R",'MAPA DE RIESGOS'!$H602,"C",'MAPA DE RIESGOS'!$AF602),"")</f>
        <v/>
      </c>
      <c r="AA134" s="380" t="str">
        <f>IF(AND('MAPA DE RIESGOS'!$AP603="Baja",'MAPA DE RIESGOS'!$AR603="Leve"),CONCATENATE("R",'MAPA DE RIESGOS'!$H603,"C",'MAPA DE RIESGOS'!$AF603),"")</f>
        <v/>
      </c>
      <c r="AB134" s="369" t="str">
        <f>IF(AND('MAPA DE RIESGOS'!$AP586="Baja",'MAPA DE RIESGOS'!$AR586="Menor"),CONCATENATE("R",'MAPA DE RIESGOS'!$H586,"C",'MAPA DE RIESGOS'!$AF586),"")</f>
        <v/>
      </c>
      <c r="AC134" s="370" t="str">
        <f>IF(AND('MAPA DE RIESGOS'!$AP587="Baja",'MAPA DE RIESGOS'!$AR587="Menor"),CONCATENATE("R",'MAPA DE RIESGOS'!$H587,"C",'MAPA DE RIESGOS'!$AF587),"")</f>
        <v/>
      </c>
      <c r="AD134" s="370" t="str">
        <f>IF(AND('MAPA DE RIESGOS'!$AP588="Baja",'MAPA DE RIESGOS'!$AR588="Menor"),CONCATENATE("R",'MAPA DE RIESGOS'!$H588,"C",'MAPA DE RIESGOS'!$AF588),"")</f>
        <v/>
      </c>
      <c r="AE134" s="370" t="str">
        <f>IF(AND('MAPA DE RIESGOS'!$AP589="Baja",'MAPA DE RIESGOS'!$AR589="Menor"),CONCATENATE("R",'MAPA DE RIESGOS'!$H589,"C",'MAPA DE RIESGOS'!$AF589),"")</f>
        <v/>
      </c>
      <c r="AF134" s="370" t="str">
        <f>IF(AND('MAPA DE RIESGOS'!$AP590="Baja",'MAPA DE RIESGOS'!$AR590="Menor"),CONCATENATE("R",'MAPA DE RIESGOS'!$H590,"C",'MAPA DE RIESGOS'!$AF590),"")</f>
        <v/>
      </c>
      <c r="AG134" s="370" t="str">
        <f>IF(AND('MAPA DE RIESGOS'!$AP591="Baja",'MAPA DE RIESGOS'!$AR591="Menor"),CONCATENATE("R",'MAPA DE RIESGOS'!$H591,"C",'MAPA DE RIESGOS'!$AF591),"")</f>
        <v/>
      </c>
      <c r="AH134" s="370" t="str">
        <f>IF(AND('MAPA DE RIESGOS'!$AP592="Baja",'MAPA DE RIESGOS'!$AR592="Menor"),CONCATENATE("R",'MAPA DE RIESGOS'!$H592,"C",'MAPA DE RIESGOS'!$AF592),"")</f>
        <v/>
      </c>
      <c r="AI134" s="370" t="str">
        <f>IF(AND('MAPA DE RIESGOS'!$AP593="Baja",'MAPA DE RIESGOS'!$AR593="Menor"),CONCATENATE("R",'MAPA DE RIESGOS'!$H593,"C",'MAPA DE RIESGOS'!$AF593),"")</f>
        <v/>
      </c>
      <c r="AJ134" s="370" t="str">
        <f>IF(AND('MAPA DE RIESGOS'!$AP594="Baja",'MAPA DE RIESGOS'!$AR594="Menor"),CONCATENATE("R",'MAPA DE RIESGOS'!$H594,"C",'MAPA DE RIESGOS'!$AF594),"")</f>
        <v/>
      </c>
      <c r="AK134" s="370" t="str">
        <f>IF(AND('MAPA DE RIESGOS'!$AP595="Baja",'MAPA DE RIESGOS'!$AR595="Menor"),CONCATENATE("R",'MAPA DE RIESGOS'!$H595,"C",'MAPA DE RIESGOS'!$AF595),"")</f>
        <v/>
      </c>
      <c r="AL134" s="370" t="str">
        <f>IF(AND('MAPA DE RIESGOS'!$AP596="Baja",'MAPA DE RIESGOS'!$AR596="Menor"),CONCATENATE("R",'MAPA DE RIESGOS'!$H596,"C",'MAPA DE RIESGOS'!$AF596),"")</f>
        <v/>
      </c>
      <c r="AM134" s="370" t="str">
        <f>IF(AND('MAPA DE RIESGOS'!$AP597="Baja",'MAPA DE RIESGOS'!$AR597="Menor"),CONCATENATE("R",'MAPA DE RIESGOS'!$H597,"C",'MAPA DE RIESGOS'!$AF597),"")</f>
        <v/>
      </c>
      <c r="AN134" s="370" t="str">
        <f>IF(AND('MAPA DE RIESGOS'!$AP598="Baja",'MAPA DE RIESGOS'!$AR598="Menor"),CONCATENATE("R",'MAPA DE RIESGOS'!$H598,"C",'MAPA DE RIESGOS'!$AF598),"")</f>
        <v/>
      </c>
      <c r="AO134" s="370" t="str">
        <f>IF(AND('MAPA DE RIESGOS'!$AP599="Baja",'MAPA DE RIESGOS'!$AR599="Menor"),CONCATENATE("R",'MAPA DE RIESGOS'!$H599,"C",'MAPA DE RIESGOS'!$AF599),"")</f>
        <v/>
      </c>
      <c r="AP134" s="370" t="str">
        <f>IF(AND('MAPA DE RIESGOS'!$AP600="Baja",'MAPA DE RIESGOS'!$AR600="Menor"),CONCATENATE("R",'MAPA DE RIESGOS'!$H600,"C",'MAPA DE RIESGOS'!$AF600),"")</f>
        <v/>
      </c>
      <c r="AQ134" s="370" t="str">
        <f>IF(AND('MAPA DE RIESGOS'!$AP601="Baja",'MAPA DE RIESGOS'!$AR601="Menor"),CONCATENATE("R",'MAPA DE RIESGOS'!$H601,"C",'MAPA DE RIESGOS'!$AF601),"")</f>
        <v/>
      </c>
      <c r="AR134" s="370" t="str">
        <f>IF(AND('MAPA DE RIESGOS'!$AP602="Baja",'MAPA DE RIESGOS'!$AR602="Menor"),CONCATENATE("R",'MAPA DE RIESGOS'!$H602,"C",'MAPA DE RIESGOS'!$AF602),"")</f>
        <v/>
      </c>
      <c r="AS134" s="370" t="str">
        <f>IF(AND('MAPA DE RIESGOS'!$AP603="Baja",'MAPA DE RIESGOS'!$AR603="Menor"),CONCATENATE("R",'MAPA DE RIESGOS'!$H603,"C",'MAPA DE RIESGOS'!$AF603),"")</f>
        <v/>
      </c>
      <c r="AT134" s="369" t="str">
        <f>IF(AND('MAPA DE RIESGOS'!$AP586="Baja",'MAPA DE RIESGOS'!$AR586="Moderado"),CONCATENATE("R",'MAPA DE RIESGOS'!$H586,"C",'MAPA DE RIESGOS'!$AF586),"")</f>
        <v/>
      </c>
      <c r="AU134" s="370" t="str">
        <f>IF(AND('MAPA DE RIESGOS'!$AP587="Baja",'MAPA DE RIESGOS'!$AR587="Moderado"),CONCATENATE("R",'MAPA DE RIESGOS'!$H587,"C",'MAPA DE RIESGOS'!$AF587),"")</f>
        <v/>
      </c>
      <c r="AV134" s="370" t="str">
        <f>IF(AND('MAPA DE RIESGOS'!$AP588="Baja",'MAPA DE RIESGOS'!$AR588="Moderado"),CONCATENATE("R",'MAPA DE RIESGOS'!$H588,"C",'MAPA DE RIESGOS'!$AF588),"")</f>
        <v/>
      </c>
      <c r="AW134" s="370" t="str">
        <f>IF(AND('MAPA DE RIESGOS'!$AP589="Baja",'MAPA DE RIESGOS'!$AR589="Moderado"),CONCATENATE("R",'MAPA DE RIESGOS'!$H589,"C",'MAPA DE RIESGOS'!$AF589),"")</f>
        <v/>
      </c>
      <c r="AX134" s="370" t="str">
        <f>IF(AND('MAPA DE RIESGOS'!$AP590="Baja",'MAPA DE RIESGOS'!$AR590="Moderado"),CONCATENATE("R",'MAPA DE RIESGOS'!$H590,"C",'MAPA DE RIESGOS'!$AF590),"")</f>
        <v/>
      </c>
      <c r="AY134" s="370" t="str">
        <f>IF(AND('MAPA DE RIESGOS'!$AP591="Baja",'MAPA DE RIESGOS'!$AR591="Moderado"),CONCATENATE("R",'MAPA DE RIESGOS'!$H591,"C",'MAPA DE RIESGOS'!$AF591),"")</f>
        <v/>
      </c>
      <c r="AZ134" s="370" t="str">
        <f>IF(AND('MAPA DE RIESGOS'!$AP592="Baja",'MAPA DE RIESGOS'!$AR592="Moderado"),CONCATENATE("R",'MAPA DE RIESGOS'!$H592,"C",'MAPA DE RIESGOS'!$AF592),"")</f>
        <v/>
      </c>
      <c r="BA134" s="370" t="str">
        <f>IF(AND('MAPA DE RIESGOS'!$AP593="Baja",'MAPA DE RIESGOS'!$AR593="Moderado"),CONCATENATE("R",'MAPA DE RIESGOS'!$H593,"C",'MAPA DE RIESGOS'!$AF593),"")</f>
        <v/>
      </c>
      <c r="BB134" s="370" t="str">
        <f>IF(AND('MAPA DE RIESGOS'!$AP594="Baja",'MAPA DE RIESGOS'!$AR594="Moderado"),CONCATENATE("R",'MAPA DE RIESGOS'!$H594,"C",'MAPA DE RIESGOS'!$AF594),"")</f>
        <v/>
      </c>
      <c r="BC134" s="370" t="str">
        <f>IF(AND('MAPA DE RIESGOS'!$AP595="Baja",'MAPA DE RIESGOS'!$AR595="Moderado"),CONCATENATE("R",'MAPA DE RIESGOS'!$H595,"C",'MAPA DE RIESGOS'!$AF595),"")</f>
        <v/>
      </c>
      <c r="BD134" s="370" t="str">
        <f>IF(AND('MAPA DE RIESGOS'!$AP596="Baja",'MAPA DE RIESGOS'!$AR596="Moderado"),CONCATENATE("R",'MAPA DE RIESGOS'!$H596,"C",'MAPA DE RIESGOS'!$AF596),"")</f>
        <v/>
      </c>
      <c r="BE134" s="370" t="str">
        <f>IF(AND('MAPA DE RIESGOS'!$AP597="Baja",'MAPA DE RIESGOS'!$AR597="Moderado"),CONCATENATE("R",'MAPA DE RIESGOS'!$H597,"C",'MAPA DE RIESGOS'!$AF597),"")</f>
        <v/>
      </c>
      <c r="BF134" s="370" t="str">
        <f>IF(AND('MAPA DE RIESGOS'!$AP598="Baja",'MAPA DE RIESGOS'!$AR598="Moderado"),CONCATENATE("R",'MAPA DE RIESGOS'!$H598,"C",'MAPA DE RIESGOS'!$AF598),"")</f>
        <v/>
      </c>
      <c r="BG134" s="370" t="str">
        <f>IF(AND('MAPA DE RIESGOS'!$AP599="Baja",'MAPA DE RIESGOS'!$AR599="Moderado"),CONCATENATE("R",'MAPA DE RIESGOS'!$H599,"C",'MAPA DE RIESGOS'!$AF599),"")</f>
        <v/>
      </c>
      <c r="BH134" s="370" t="str">
        <f>IF(AND('MAPA DE RIESGOS'!$AP600="Baja",'MAPA DE RIESGOS'!$AR600="Moderado"),CONCATENATE("R",'MAPA DE RIESGOS'!$H600,"C",'MAPA DE RIESGOS'!$AF600),"")</f>
        <v/>
      </c>
      <c r="BI134" s="370" t="str">
        <f>IF(AND('MAPA DE RIESGOS'!$AP601="Baja",'MAPA DE RIESGOS'!$AR601="Moderado"),CONCATENATE("R",'MAPA DE RIESGOS'!$H601,"C",'MAPA DE RIESGOS'!$AF601),"")</f>
        <v/>
      </c>
      <c r="BJ134" s="370" t="str">
        <f>IF(AND('MAPA DE RIESGOS'!$AP602="Baja",'MAPA DE RIESGOS'!$AR602="Moderado"),CONCATENATE("R",'MAPA DE RIESGOS'!$H602,"C",'MAPA DE RIESGOS'!$AF602),"")</f>
        <v/>
      </c>
      <c r="BK134" s="371" t="str">
        <f>IF(AND('MAPA DE RIESGOS'!$AP603="Baja",'MAPA DE RIESGOS'!$AR603="Moderado"),CONCATENATE("R",'MAPA DE RIESGOS'!$H603,"C",'MAPA DE RIESGOS'!$AF603),"")</f>
        <v/>
      </c>
      <c r="BL134" s="357" t="str">
        <f>IF(AND('MAPA DE RIESGOS'!$AP586="Baja",'MAPA DE RIESGOS'!$AR586="Mayor"),CONCATENATE("R",'MAPA DE RIESGOS'!$H586,"C",'MAPA DE RIESGOS'!$AF586),"")</f>
        <v/>
      </c>
      <c r="BM134" s="357" t="str">
        <f>IF(AND('MAPA DE RIESGOS'!$AP587="Baja",'MAPA DE RIESGOS'!$AR587="Mayor"),CONCATENATE("R",'MAPA DE RIESGOS'!$H587,"C",'MAPA DE RIESGOS'!$AF587),"")</f>
        <v/>
      </c>
      <c r="BN134" s="357" t="str">
        <f>IF(AND('MAPA DE RIESGOS'!$AP588="Baja",'MAPA DE RIESGOS'!$AR588="Mayor"),CONCATENATE("R",'MAPA DE RIESGOS'!$H588,"C",'MAPA DE RIESGOS'!$AF588),"")</f>
        <v/>
      </c>
      <c r="BO134" s="357" t="str">
        <f>IF(AND('MAPA DE RIESGOS'!$AP589="Baja",'MAPA DE RIESGOS'!$AR589="Mayor"),CONCATENATE("R",'MAPA DE RIESGOS'!$H589,"C",'MAPA DE RIESGOS'!$AF589),"")</f>
        <v/>
      </c>
      <c r="BP134" s="357" t="str">
        <f>IF(AND('MAPA DE RIESGOS'!$AP590="Baja",'MAPA DE RIESGOS'!$AR590="Mayor"),CONCATENATE("R",'MAPA DE RIESGOS'!$H590,"C",'MAPA DE RIESGOS'!$AF590),"")</f>
        <v/>
      </c>
      <c r="BQ134" s="357" t="str">
        <f>IF(AND('MAPA DE RIESGOS'!$AP591="Baja",'MAPA DE RIESGOS'!$AR591="Mayor"),CONCATENATE("R",'MAPA DE RIESGOS'!$H591,"C",'MAPA DE RIESGOS'!$AF591),"")</f>
        <v/>
      </c>
      <c r="BR134" s="357" t="str">
        <f>IF(AND('MAPA DE RIESGOS'!$AP592="Baja",'MAPA DE RIESGOS'!$AR592="Mayor"),CONCATENATE("R",'MAPA DE RIESGOS'!$H592,"C",'MAPA DE RIESGOS'!$AF592),"")</f>
        <v/>
      </c>
      <c r="BS134" s="357" t="str">
        <f>IF(AND('MAPA DE RIESGOS'!$AP593="Baja",'MAPA DE RIESGOS'!$AR593="Mayor"),CONCATENATE("R",'MAPA DE RIESGOS'!$H593,"C",'MAPA DE RIESGOS'!$AF593),"")</f>
        <v/>
      </c>
      <c r="BT134" s="357" t="str">
        <f>IF(AND('MAPA DE RIESGOS'!$AP594="Baja",'MAPA DE RIESGOS'!$AR594="Mayor"),CONCATENATE("R",'MAPA DE RIESGOS'!$H594,"C",'MAPA DE RIESGOS'!$AF594),"")</f>
        <v/>
      </c>
      <c r="BU134" s="357" t="str">
        <f>IF(AND('MAPA DE RIESGOS'!$AP595="Baja",'MAPA DE RIESGOS'!$AR595="Mayor"),CONCATENATE("R",'MAPA DE RIESGOS'!$H595,"C",'MAPA DE RIESGOS'!$AF595),"")</f>
        <v/>
      </c>
      <c r="BV134" s="357" t="str">
        <f>IF(AND('MAPA DE RIESGOS'!$AP596="Baja",'MAPA DE RIESGOS'!$AR596="Mayor"),CONCATENATE("R",'MAPA DE RIESGOS'!$H596,"C",'MAPA DE RIESGOS'!$AF596),"")</f>
        <v/>
      </c>
      <c r="BW134" s="357" t="str">
        <f>IF(AND('MAPA DE RIESGOS'!$AP597="Baja",'MAPA DE RIESGOS'!$AR597="Mayor"),CONCATENATE("R",'MAPA DE RIESGOS'!$H597,"C",'MAPA DE RIESGOS'!$AF597),"")</f>
        <v/>
      </c>
      <c r="BX134" s="357" t="str">
        <f>IF(AND('MAPA DE RIESGOS'!$AP598="Baja",'MAPA DE RIESGOS'!$AR598="Mayor"),CONCATENATE("R",'MAPA DE RIESGOS'!$H598,"C",'MAPA DE RIESGOS'!$AF598),"")</f>
        <v/>
      </c>
      <c r="BY134" s="357" t="str">
        <f>IF(AND('MAPA DE RIESGOS'!$AP599="Baja",'MAPA DE RIESGOS'!$AR599="Mayor"),CONCATENATE("R",'MAPA DE RIESGOS'!$H599,"C",'MAPA DE RIESGOS'!$AF599),"")</f>
        <v/>
      </c>
      <c r="BZ134" s="357" t="str">
        <f>IF(AND('MAPA DE RIESGOS'!$AP600="Baja",'MAPA DE RIESGOS'!$AR600="Mayor"),CONCATENATE("R",'MAPA DE RIESGOS'!$H600,"C",'MAPA DE RIESGOS'!$AF600),"")</f>
        <v/>
      </c>
      <c r="CA134" s="357" t="str">
        <f>IF(AND('MAPA DE RIESGOS'!$AP601="Baja",'MAPA DE RIESGOS'!$AR601="Mayor"),CONCATENATE("R",'MAPA DE RIESGOS'!$H601,"C",'MAPA DE RIESGOS'!$AF601),"")</f>
        <v/>
      </c>
      <c r="CB134" s="357" t="str">
        <f>IF(AND('MAPA DE RIESGOS'!$AP602="Baja",'MAPA DE RIESGOS'!$AR602="Mayor"),CONCATENATE("R",'MAPA DE RIESGOS'!$H602,"C",'MAPA DE RIESGOS'!$AF602),"")</f>
        <v/>
      </c>
      <c r="CC134" s="358" t="str">
        <f>IF(AND('MAPA DE RIESGOS'!$AP603="Baja",'MAPA DE RIESGOS'!$AR603="Mayor"),CONCATENATE("R",'MAPA DE RIESGOS'!$H603,"C",'MAPA DE RIESGOS'!$AF603),"")</f>
        <v/>
      </c>
      <c r="CD134" s="359" t="str">
        <f>IF(AND('MAPA DE RIESGOS'!$AP586="Baja",'MAPA DE RIESGOS'!$AR586="Catastrófico"),CONCATENATE("R",'MAPA DE RIESGOS'!$H586,"C",'MAPA DE RIESGOS'!$AF586),"")</f>
        <v/>
      </c>
      <c r="CE134" s="359" t="str">
        <f>IF(AND('MAPA DE RIESGOS'!$AP587="Baja",'MAPA DE RIESGOS'!$AR587="Catastrófico"),CONCATENATE("R",'MAPA DE RIESGOS'!$H587,"C",'MAPA DE RIESGOS'!$AF587),"")</f>
        <v/>
      </c>
      <c r="CF134" s="359" t="str">
        <f>IF(AND('MAPA DE RIESGOS'!$AP588="Baja",'MAPA DE RIESGOS'!$AR588="Catastrófico"),CONCATENATE("R",'MAPA DE RIESGOS'!$H588,"C",'MAPA DE RIESGOS'!$AF588),"")</f>
        <v/>
      </c>
      <c r="CG134" s="359" t="str">
        <f>IF(AND('MAPA DE RIESGOS'!$AP589="Baja",'MAPA DE RIESGOS'!$AR589="Catastrófico"),CONCATENATE("R",'MAPA DE RIESGOS'!$H589,"C",'MAPA DE RIESGOS'!$AF589),"")</f>
        <v/>
      </c>
      <c r="CH134" s="359" t="str">
        <f>IF(AND('MAPA DE RIESGOS'!$AP590="Baja",'MAPA DE RIESGOS'!$AR590="Catastrófico"),CONCATENATE("R",'MAPA DE RIESGOS'!$H590,"C",'MAPA DE RIESGOS'!$AF590),"")</f>
        <v/>
      </c>
      <c r="CI134" s="359" t="str">
        <f>IF(AND('MAPA DE RIESGOS'!$AP591="Baja",'MAPA DE RIESGOS'!$AR591="Catastrófico"),CONCATENATE("R",'MAPA DE RIESGOS'!$H591,"C",'MAPA DE RIESGOS'!$AF591),"")</f>
        <v/>
      </c>
      <c r="CJ134" s="359" t="str">
        <f>IF(AND('MAPA DE RIESGOS'!$AP592="Baja",'MAPA DE RIESGOS'!$AR592="Catastrófico"),CONCATENATE("R",'MAPA DE RIESGOS'!$H592,"C",'MAPA DE RIESGOS'!$AF592),"")</f>
        <v/>
      </c>
      <c r="CK134" s="359" t="str">
        <f>IF(AND('MAPA DE RIESGOS'!$AP593="Baja",'MAPA DE RIESGOS'!$AR593="Catastrófico"),CONCATENATE("R",'MAPA DE RIESGOS'!$H593,"C",'MAPA DE RIESGOS'!$AF593),"")</f>
        <v/>
      </c>
      <c r="CL134" s="359" t="str">
        <f>IF(AND('MAPA DE RIESGOS'!$AP594="Baja",'MAPA DE RIESGOS'!$AR594="Catastrófico"),CONCATENATE("R",'MAPA DE RIESGOS'!$H594,"C",'MAPA DE RIESGOS'!$AF594),"")</f>
        <v/>
      </c>
      <c r="CM134" s="359" t="str">
        <f>IF(AND('MAPA DE RIESGOS'!$AP595="Baja",'MAPA DE RIESGOS'!$AR595="Catastrófico"),CONCATENATE("R",'MAPA DE RIESGOS'!$H595,"C",'MAPA DE RIESGOS'!$AF595),"")</f>
        <v/>
      </c>
      <c r="CN134" s="359" t="str">
        <f>IF(AND('MAPA DE RIESGOS'!$AP596="Baja",'MAPA DE RIESGOS'!$AR596="Catastrófico"),CONCATENATE("R",'MAPA DE RIESGOS'!$H596,"C",'MAPA DE RIESGOS'!$AF596),"")</f>
        <v/>
      </c>
      <c r="CO134" s="359" t="str">
        <f>IF(AND('MAPA DE RIESGOS'!$AP597="Baja",'MAPA DE RIESGOS'!$AR597="Catastrófico"),CONCATENATE("R",'MAPA DE RIESGOS'!$H597,"C",'MAPA DE RIESGOS'!$AF597),"")</f>
        <v/>
      </c>
      <c r="CP134" s="359" t="str">
        <f>IF(AND('MAPA DE RIESGOS'!$AP598="Baja",'MAPA DE RIESGOS'!$AR598="Catastrófico"),CONCATENATE("R",'MAPA DE RIESGOS'!$H598,"C",'MAPA DE RIESGOS'!$AF598),"")</f>
        <v/>
      </c>
      <c r="CQ134" s="359" t="str">
        <f>IF(AND('MAPA DE RIESGOS'!$AP599="Baja",'MAPA DE RIESGOS'!$AR599="Catastrófico"),CONCATENATE("R",'MAPA DE RIESGOS'!$H599,"C",'MAPA DE RIESGOS'!$AF599),"")</f>
        <v/>
      </c>
      <c r="CR134" s="359" t="str">
        <f>IF(AND('MAPA DE RIESGOS'!$AP600="Baja",'MAPA DE RIESGOS'!$AR600="Catastrófico"),CONCATENATE("R",'MAPA DE RIESGOS'!$H600,"C",'MAPA DE RIESGOS'!$AF600),"")</f>
        <v/>
      </c>
      <c r="CS134" s="359" t="str">
        <f>IF(AND('MAPA DE RIESGOS'!$AP601="Baja",'MAPA DE RIESGOS'!$AR601="Catastrófico"),CONCATENATE("R",'MAPA DE RIESGOS'!$H601,"C",'MAPA DE RIESGOS'!$AF601),"")</f>
        <v/>
      </c>
      <c r="CT134" s="359" t="str">
        <f>IF(AND('MAPA DE RIESGOS'!$AP602="Baja",'MAPA DE RIESGOS'!$AR602="Catastrófico"),CONCATENATE("R",'MAPA DE RIESGOS'!$H602,"C",'MAPA DE RIESGOS'!$AF602),"")</f>
        <v/>
      </c>
      <c r="CU134" s="360" t="str">
        <f>IF(AND('MAPA DE RIESGOS'!$AP603="Baja",'MAPA DE RIESGOS'!$AR603="Catastrófico"),CONCATENATE("R",'MAPA DE RIESGOS'!$H603,"C",'MAPA DE RIESGOS'!$AF603),"")</f>
        <v/>
      </c>
      <c r="CV134" s="67"/>
      <c r="CW134" s="737"/>
      <c r="CX134" s="737"/>
      <c r="CY134" s="737"/>
      <c r="CZ134" s="737"/>
      <c r="DA134" s="737"/>
      <c r="DB134" s="737"/>
    </row>
    <row r="135" spans="2:106" ht="32.5" customHeight="1">
      <c r="B135" s="770"/>
      <c r="C135" s="770"/>
      <c r="D135" s="771"/>
      <c r="E135" s="741"/>
      <c r="F135" s="742"/>
      <c r="G135" s="742"/>
      <c r="H135" s="742"/>
      <c r="I135" s="743"/>
      <c r="J135" s="378" t="str">
        <f>IF(AND('MAPA DE RIESGOS'!$AP604="Baja",'MAPA DE RIESGOS'!$AR604="Leve"),CONCATENATE("R",'MAPA DE RIESGOS'!$H604,"C",'MAPA DE RIESGOS'!$AF604),"")</f>
        <v/>
      </c>
      <c r="K135" s="379" t="str">
        <f>IF(AND('MAPA DE RIESGOS'!$AP605="Baja",'MAPA DE RIESGOS'!$AR605="Leve"),CONCATENATE("R",'MAPA DE RIESGOS'!$H605,"C",'MAPA DE RIESGOS'!$AF605),"")</f>
        <v/>
      </c>
      <c r="L135" s="379" t="str">
        <f>IF(AND('MAPA DE RIESGOS'!$AP606="Baja",'MAPA DE RIESGOS'!$AR606="Leve"),CONCATENATE("R",'MAPA DE RIESGOS'!$H606,"C",'MAPA DE RIESGOS'!$AF606),"")</f>
        <v/>
      </c>
      <c r="M135" s="379" t="str">
        <f>IF(AND('MAPA DE RIESGOS'!$AP607="Baja",'MAPA DE RIESGOS'!$AR607="Leve"),CONCATENATE("R",'MAPA DE RIESGOS'!$H607,"C",'MAPA DE RIESGOS'!$AF607),"")</f>
        <v/>
      </c>
      <c r="N135" s="379" t="str">
        <f>IF(AND('MAPA DE RIESGOS'!$AP608="Baja",'MAPA DE RIESGOS'!$AR608="Leve"),CONCATENATE("R",'MAPA DE RIESGOS'!$H608,"C",'MAPA DE RIESGOS'!$AF608),"")</f>
        <v/>
      </c>
      <c r="O135" s="379" t="str">
        <f>IF(AND('MAPA DE RIESGOS'!$AP609="Baja",'MAPA DE RIESGOS'!$AR609="Leve"),CONCATENATE("R",'MAPA DE RIESGOS'!$H609,"C",'MAPA DE RIESGOS'!$AF609),"")</f>
        <v/>
      </c>
      <c r="P135" s="379" t="str">
        <f>IF(AND('MAPA DE RIESGOS'!$AP610="Baja",'MAPA DE RIESGOS'!$AR610="Leve"),CONCATENATE("R",'MAPA DE RIESGOS'!$H610,"C",'MAPA DE RIESGOS'!$AF610),"")</f>
        <v/>
      </c>
      <c r="Q135" s="379" t="str">
        <f>IF(AND('MAPA DE RIESGOS'!$AP611="Baja",'MAPA DE RIESGOS'!$AR611="Leve"),CONCATENATE("R",'MAPA DE RIESGOS'!$H611,"C",'MAPA DE RIESGOS'!$AF611),"")</f>
        <v/>
      </c>
      <c r="R135" s="379" t="str">
        <f>IF(AND('MAPA DE RIESGOS'!$AP612="Baja",'MAPA DE RIESGOS'!$AR612="Leve"),CONCATENATE("R",'MAPA DE RIESGOS'!$H612,"C",'MAPA DE RIESGOS'!$AF612),"")</f>
        <v/>
      </c>
      <c r="S135" s="379" t="str">
        <f>IF(AND('MAPA DE RIESGOS'!$AP613="Baja",'MAPA DE RIESGOS'!$AR613="Leve"),CONCATENATE("R",'MAPA DE RIESGOS'!$H613,"C",'MAPA DE RIESGOS'!$AF613),"")</f>
        <v/>
      </c>
      <c r="T135" s="379" t="str">
        <f>IF(AND('MAPA DE RIESGOS'!$AP614="Baja",'MAPA DE RIESGOS'!$AR614="Leve"),CONCATENATE("R",'MAPA DE RIESGOS'!$H614,"C",'MAPA DE RIESGOS'!$AF614),"")</f>
        <v/>
      </c>
      <c r="U135" s="379" t="str">
        <f>IF(AND('MAPA DE RIESGOS'!$AP615="Baja",'MAPA DE RIESGOS'!$AR615="Leve"),CONCATENATE("R",'MAPA DE RIESGOS'!$H615,"C",'MAPA DE RIESGOS'!$AF615),"")</f>
        <v/>
      </c>
      <c r="V135" s="379" t="str">
        <f>IF(AND('MAPA DE RIESGOS'!$AP616="Baja",'MAPA DE RIESGOS'!$AR616="Leve"),CONCATENATE("R",'MAPA DE RIESGOS'!$H616,"C",'MAPA DE RIESGOS'!$AF616),"")</f>
        <v/>
      </c>
      <c r="W135" s="379" t="str">
        <f>IF(AND('MAPA DE RIESGOS'!$AP617="Baja",'MAPA DE RIESGOS'!$AR617="Leve"),CONCATENATE("R",'MAPA DE RIESGOS'!$H617,"C",'MAPA DE RIESGOS'!$AF617),"")</f>
        <v/>
      </c>
      <c r="X135" s="379" t="str">
        <f>IF(AND('MAPA DE RIESGOS'!$AP618="Baja",'MAPA DE RIESGOS'!$AR618="Leve"),CONCATENATE("R",'MAPA DE RIESGOS'!$H618,"C",'MAPA DE RIESGOS'!$AF618),"")</f>
        <v/>
      </c>
      <c r="Y135" s="379" t="str">
        <f>IF(AND('MAPA DE RIESGOS'!$AP619="Baja",'MAPA DE RIESGOS'!$AR619="Leve"),CONCATENATE("R",'MAPA DE RIESGOS'!$H619,"C",'MAPA DE RIESGOS'!$AF619),"")</f>
        <v/>
      </c>
      <c r="Z135" s="379" t="str">
        <f>IF(AND('MAPA DE RIESGOS'!$AP620="Baja",'MAPA DE RIESGOS'!$AR620="Leve"),CONCATENATE("R",'MAPA DE RIESGOS'!$H620,"C",'MAPA DE RIESGOS'!$AF620),"")</f>
        <v/>
      </c>
      <c r="AA135" s="380" t="str">
        <f>IF(AND('MAPA DE RIESGOS'!$AP621="Baja",'MAPA DE RIESGOS'!$AR621="Leve"),CONCATENATE("R",'MAPA DE RIESGOS'!$H621,"C",'MAPA DE RIESGOS'!$AF621),"")</f>
        <v/>
      </c>
      <c r="AB135" s="369" t="str">
        <f>IF(AND('MAPA DE RIESGOS'!$AP604="Baja",'MAPA DE RIESGOS'!$AR604="Menor"),CONCATENATE("R",'MAPA DE RIESGOS'!$H604,"C",'MAPA DE RIESGOS'!$AF604),"")</f>
        <v/>
      </c>
      <c r="AC135" s="370" t="str">
        <f>IF(AND('MAPA DE RIESGOS'!$AP605="Baja",'MAPA DE RIESGOS'!$AR605="Menor"),CONCATENATE("R",'MAPA DE RIESGOS'!$H605,"C",'MAPA DE RIESGOS'!$AF605),"")</f>
        <v/>
      </c>
      <c r="AD135" s="370" t="str">
        <f>IF(AND('MAPA DE RIESGOS'!$AP606="Baja",'MAPA DE RIESGOS'!$AR606="Menor"),CONCATENATE("R",'MAPA DE RIESGOS'!$H606,"C",'MAPA DE RIESGOS'!$AF606),"")</f>
        <v/>
      </c>
      <c r="AE135" s="370" t="str">
        <f>IF(AND('MAPA DE RIESGOS'!$AP607="Baja",'MAPA DE RIESGOS'!$AR607="Menor"),CONCATENATE("R",'MAPA DE RIESGOS'!$H607,"C",'MAPA DE RIESGOS'!$AF607),"")</f>
        <v/>
      </c>
      <c r="AF135" s="370" t="str">
        <f>IF(AND('MAPA DE RIESGOS'!$AP608="Baja",'MAPA DE RIESGOS'!$AR608="Menor"),CONCATENATE("R",'MAPA DE RIESGOS'!$H608,"C",'MAPA DE RIESGOS'!$AF608),"")</f>
        <v/>
      </c>
      <c r="AG135" s="370" t="str">
        <f>IF(AND('MAPA DE RIESGOS'!$AP609="Baja",'MAPA DE RIESGOS'!$AR609="Menor"),CONCATENATE("R",'MAPA DE RIESGOS'!$H609,"C",'MAPA DE RIESGOS'!$AF609),"")</f>
        <v/>
      </c>
      <c r="AH135" s="370" t="str">
        <f>IF(AND('MAPA DE RIESGOS'!$AP610="Baja",'MAPA DE RIESGOS'!$AR610="Menor"),CONCATENATE("R",'MAPA DE RIESGOS'!$H610,"C",'MAPA DE RIESGOS'!$AF610),"")</f>
        <v/>
      </c>
      <c r="AI135" s="370" t="str">
        <f>IF(AND('MAPA DE RIESGOS'!$AP611="Baja",'MAPA DE RIESGOS'!$AR611="Menor"),CONCATENATE("R",'MAPA DE RIESGOS'!$H611,"C",'MAPA DE RIESGOS'!$AF611),"")</f>
        <v/>
      </c>
      <c r="AJ135" s="370" t="str">
        <f>IF(AND('MAPA DE RIESGOS'!$AP612="Baja",'MAPA DE RIESGOS'!$AR612="Menor"),CONCATENATE("R",'MAPA DE RIESGOS'!$H612,"C",'MAPA DE RIESGOS'!$AF612),"")</f>
        <v/>
      </c>
      <c r="AK135" s="370" t="str">
        <f>IF(AND('MAPA DE RIESGOS'!$AP613="Baja",'MAPA DE RIESGOS'!$AR613="Menor"),CONCATENATE("R",'MAPA DE RIESGOS'!$H613,"C",'MAPA DE RIESGOS'!$AF613),"")</f>
        <v/>
      </c>
      <c r="AL135" s="370" t="str">
        <f>IF(AND('MAPA DE RIESGOS'!$AP614="Baja",'MAPA DE RIESGOS'!$AR614="Menor"),CONCATENATE("R",'MAPA DE RIESGOS'!$H614,"C",'MAPA DE RIESGOS'!$AF614),"")</f>
        <v/>
      </c>
      <c r="AM135" s="370" t="str">
        <f>IF(AND('MAPA DE RIESGOS'!$AP615="Baja",'MAPA DE RIESGOS'!$AR615="Menor"),CONCATENATE("R",'MAPA DE RIESGOS'!$H615,"C",'MAPA DE RIESGOS'!$AF615),"")</f>
        <v/>
      </c>
      <c r="AN135" s="370" t="str">
        <f>IF(AND('MAPA DE RIESGOS'!$AP616="Baja",'MAPA DE RIESGOS'!$AR616="Menor"),CONCATENATE("R",'MAPA DE RIESGOS'!$H616,"C",'MAPA DE RIESGOS'!$AF616),"")</f>
        <v/>
      </c>
      <c r="AO135" s="370" t="str">
        <f>IF(AND('MAPA DE RIESGOS'!$AP617="Baja",'MAPA DE RIESGOS'!$AR617="Menor"),CONCATENATE("R",'MAPA DE RIESGOS'!$H617,"C",'MAPA DE RIESGOS'!$AF617),"")</f>
        <v/>
      </c>
      <c r="AP135" s="370" t="str">
        <f>IF(AND('MAPA DE RIESGOS'!$AP618="Baja",'MAPA DE RIESGOS'!$AR618="Menor"),CONCATENATE("R",'MAPA DE RIESGOS'!$H618,"C",'MAPA DE RIESGOS'!$AF618),"")</f>
        <v/>
      </c>
      <c r="AQ135" s="370" t="str">
        <f>IF(AND('MAPA DE RIESGOS'!$AP619="Baja",'MAPA DE RIESGOS'!$AR619="Menor"),CONCATENATE("R",'MAPA DE RIESGOS'!$H619,"C",'MAPA DE RIESGOS'!$AF619),"")</f>
        <v/>
      </c>
      <c r="AR135" s="370" t="str">
        <f>IF(AND('MAPA DE RIESGOS'!$AP620="Baja",'MAPA DE RIESGOS'!$AR620="Menor"),CONCATENATE("R",'MAPA DE RIESGOS'!$H620,"C",'MAPA DE RIESGOS'!$AF620),"")</f>
        <v/>
      </c>
      <c r="AS135" s="370" t="str">
        <f>IF(AND('MAPA DE RIESGOS'!$AP621="Baja",'MAPA DE RIESGOS'!$AR621="Menor"),CONCATENATE("R",'MAPA DE RIESGOS'!$H621,"C",'MAPA DE RIESGOS'!$AF621),"")</f>
        <v/>
      </c>
      <c r="AT135" s="369" t="str">
        <f>IF(AND('MAPA DE RIESGOS'!$AP604="Baja",'MAPA DE RIESGOS'!$AR604="Moderado"),CONCATENATE("R",'MAPA DE RIESGOS'!$H604,"C",'MAPA DE RIESGOS'!$AF604),"")</f>
        <v/>
      </c>
      <c r="AU135" s="370" t="str">
        <f>IF(AND('MAPA DE RIESGOS'!$AP605="Baja",'MAPA DE RIESGOS'!$AR605="Moderado"),CONCATENATE("R",'MAPA DE RIESGOS'!$H605,"C",'MAPA DE RIESGOS'!$AF605),"")</f>
        <v/>
      </c>
      <c r="AV135" s="370" t="str">
        <f>IF(AND('MAPA DE RIESGOS'!$AP606="Baja",'MAPA DE RIESGOS'!$AR606="Moderado"),CONCATENATE("R",'MAPA DE RIESGOS'!$H606,"C",'MAPA DE RIESGOS'!$AF606),"")</f>
        <v/>
      </c>
      <c r="AW135" s="370" t="str">
        <f>IF(AND('MAPA DE RIESGOS'!$AP607="Baja",'MAPA DE RIESGOS'!$AR607="Moderado"),CONCATENATE("R",'MAPA DE RIESGOS'!$H607,"C",'MAPA DE RIESGOS'!$AF607),"")</f>
        <v/>
      </c>
      <c r="AX135" s="370" t="str">
        <f>IF(AND('MAPA DE RIESGOS'!$AP608="Baja",'MAPA DE RIESGOS'!$AR608="Moderado"),CONCATENATE("R",'MAPA DE RIESGOS'!$H608,"C",'MAPA DE RIESGOS'!$AF608),"")</f>
        <v/>
      </c>
      <c r="AY135" s="370" t="str">
        <f>IF(AND('MAPA DE RIESGOS'!$AP609="Baja",'MAPA DE RIESGOS'!$AR609="Moderado"),CONCATENATE("R",'MAPA DE RIESGOS'!$H609,"C",'MAPA DE RIESGOS'!$AF609),"")</f>
        <v/>
      </c>
      <c r="AZ135" s="370" t="str">
        <f>IF(AND('MAPA DE RIESGOS'!$AP610="Baja",'MAPA DE RIESGOS'!$AR610="Moderado"),CONCATENATE("R",'MAPA DE RIESGOS'!$H610,"C",'MAPA DE RIESGOS'!$AF610),"")</f>
        <v/>
      </c>
      <c r="BA135" s="370" t="str">
        <f>IF(AND('MAPA DE RIESGOS'!$AP611="Baja",'MAPA DE RIESGOS'!$AR611="Moderado"),CONCATENATE("R",'MAPA DE RIESGOS'!$H611,"C",'MAPA DE RIESGOS'!$AF611),"")</f>
        <v/>
      </c>
      <c r="BB135" s="370" t="str">
        <f>IF(AND('MAPA DE RIESGOS'!$AP612="Baja",'MAPA DE RIESGOS'!$AR612="Moderado"),CONCATENATE("R",'MAPA DE RIESGOS'!$H612,"C",'MAPA DE RIESGOS'!$AF612),"")</f>
        <v/>
      </c>
      <c r="BC135" s="370" t="str">
        <f>IF(AND('MAPA DE RIESGOS'!$AP613="Baja",'MAPA DE RIESGOS'!$AR613="Moderado"),CONCATENATE("R",'MAPA DE RIESGOS'!$H613,"C",'MAPA DE RIESGOS'!$AF613),"")</f>
        <v/>
      </c>
      <c r="BD135" s="370" t="str">
        <f>IF(AND('MAPA DE RIESGOS'!$AP614="Baja",'MAPA DE RIESGOS'!$AR614="Moderado"),CONCATENATE("R",'MAPA DE RIESGOS'!$H614,"C",'MAPA DE RIESGOS'!$AF614),"")</f>
        <v/>
      </c>
      <c r="BE135" s="370" t="str">
        <f>IF(AND('MAPA DE RIESGOS'!$AP615="Baja",'MAPA DE RIESGOS'!$AR615="Moderado"),CONCATENATE("R",'MAPA DE RIESGOS'!$H615,"C",'MAPA DE RIESGOS'!$AF615),"")</f>
        <v/>
      </c>
      <c r="BF135" s="370" t="str">
        <f>IF(AND('MAPA DE RIESGOS'!$AP616="Baja",'MAPA DE RIESGOS'!$AR616="Moderado"),CONCATENATE("R",'MAPA DE RIESGOS'!$H616,"C",'MAPA DE RIESGOS'!$AF616),"")</f>
        <v/>
      </c>
      <c r="BG135" s="370" t="str">
        <f>IF(AND('MAPA DE RIESGOS'!$AP617="Baja",'MAPA DE RIESGOS'!$AR617="Moderado"),CONCATENATE("R",'MAPA DE RIESGOS'!$H617,"C",'MAPA DE RIESGOS'!$AF617),"")</f>
        <v/>
      </c>
      <c r="BH135" s="370" t="str">
        <f>IF(AND('MAPA DE RIESGOS'!$AP618="Baja",'MAPA DE RIESGOS'!$AR618="Moderado"),CONCATENATE("R",'MAPA DE RIESGOS'!$H618,"C",'MAPA DE RIESGOS'!$AF618),"")</f>
        <v/>
      </c>
      <c r="BI135" s="370" t="str">
        <f>IF(AND('MAPA DE RIESGOS'!$AP619="Baja",'MAPA DE RIESGOS'!$AR619="Moderado"),CONCATENATE("R",'MAPA DE RIESGOS'!$H619,"C",'MAPA DE RIESGOS'!$AF619),"")</f>
        <v/>
      </c>
      <c r="BJ135" s="370" t="str">
        <f>IF(AND('MAPA DE RIESGOS'!$AP620="Baja",'MAPA DE RIESGOS'!$AR620="Moderado"),CONCATENATE("R",'MAPA DE RIESGOS'!$H620,"C",'MAPA DE RIESGOS'!$AF620),"")</f>
        <v/>
      </c>
      <c r="BK135" s="371" t="str">
        <f>IF(AND('MAPA DE RIESGOS'!$AP621="Baja",'MAPA DE RIESGOS'!$AR621="Moderado"),CONCATENATE("R",'MAPA DE RIESGOS'!$H621,"C",'MAPA DE RIESGOS'!$AF621),"")</f>
        <v/>
      </c>
      <c r="BL135" s="357" t="str">
        <f>IF(AND('MAPA DE RIESGOS'!$AP604="Baja",'MAPA DE RIESGOS'!$AR604="Mayor"),CONCATENATE("R",'MAPA DE RIESGOS'!$H604,"C",'MAPA DE RIESGOS'!$AF604),"")</f>
        <v/>
      </c>
      <c r="BM135" s="357" t="str">
        <f>IF(AND('MAPA DE RIESGOS'!$AP605="Baja",'MAPA DE RIESGOS'!$AR605="Mayor"),CONCATENATE("R",'MAPA DE RIESGOS'!$H605,"C",'MAPA DE RIESGOS'!$AF605),"")</f>
        <v/>
      </c>
      <c r="BN135" s="357" t="str">
        <f>IF(AND('MAPA DE RIESGOS'!$AP606="Baja",'MAPA DE RIESGOS'!$AR606="Mayor"),CONCATENATE("R",'MAPA DE RIESGOS'!$H606,"C",'MAPA DE RIESGOS'!$AF606),"")</f>
        <v/>
      </c>
      <c r="BO135" s="357" t="str">
        <f>IF(AND('MAPA DE RIESGOS'!$AP607="Baja",'MAPA DE RIESGOS'!$AR607="Mayor"),CONCATENATE("R",'MAPA DE RIESGOS'!$H607,"C",'MAPA DE RIESGOS'!$AF607),"")</f>
        <v/>
      </c>
      <c r="BP135" s="357" t="str">
        <f>IF(AND('MAPA DE RIESGOS'!$AP608="Baja",'MAPA DE RIESGOS'!$AR608="Mayor"),CONCATENATE("R",'MAPA DE RIESGOS'!$H608,"C",'MAPA DE RIESGOS'!$AF608),"")</f>
        <v/>
      </c>
      <c r="BQ135" s="357" t="str">
        <f>IF(AND('MAPA DE RIESGOS'!$AP609="Baja",'MAPA DE RIESGOS'!$AR609="Mayor"),CONCATENATE("R",'MAPA DE RIESGOS'!$H609,"C",'MAPA DE RIESGOS'!$AF609),"")</f>
        <v/>
      </c>
      <c r="BR135" s="357" t="str">
        <f>IF(AND('MAPA DE RIESGOS'!$AP610="Baja",'MAPA DE RIESGOS'!$AR610="Mayor"),CONCATENATE("R",'MAPA DE RIESGOS'!$H610,"C",'MAPA DE RIESGOS'!$AF610),"")</f>
        <v/>
      </c>
      <c r="BS135" s="357" t="str">
        <f>IF(AND('MAPA DE RIESGOS'!$AP611="Baja",'MAPA DE RIESGOS'!$AR611="Mayor"),CONCATENATE("R",'MAPA DE RIESGOS'!$H611,"C",'MAPA DE RIESGOS'!$AF611),"")</f>
        <v/>
      </c>
      <c r="BT135" s="357" t="str">
        <f>IF(AND('MAPA DE RIESGOS'!$AP612="Baja",'MAPA DE RIESGOS'!$AR612="Mayor"),CONCATENATE("R",'MAPA DE RIESGOS'!$H612,"C",'MAPA DE RIESGOS'!$AF612),"")</f>
        <v/>
      </c>
      <c r="BU135" s="357" t="str">
        <f>IF(AND('MAPA DE RIESGOS'!$AP613="Baja",'MAPA DE RIESGOS'!$AR613="Mayor"),CONCATENATE("R",'MAPA DE RIESGOS'!$H613,"C",'MAPA DE RIESGOS'!$AF613),"")</f>
        <v/>
      </c>
      <c r="BV135" s="357" t="str">
        <f>IF(AND('MAPA DE RIESGOS'!$AP614="Baja",'MAPA DE RIESGOS'!$AR614="Mayor"),CONCATENATE("R",'MAPA DE RIESGOS'!$H614,"C",'MAPA DE RIESGOS'!$AF614),"")</f>
        <v/>
      </c>
      <c r="BW135" s="357" t="str">
        <f>IF(AND('MAPA DE RIESGOS'!$AP615="Baja",'MAPA DE RIESGOS'!$AR615="Mayor"),CONCATENATE("R",'MAPA DE RIESGOS'!$H615,"C",'MAPA DE RIESGOS'!$AF615),"")</f>
        <v/>
      </c>
      <c r="BX135" s="357" t="str">
        <f>IF(AND('MAPA DE RIESGOS'!$AP616="Baja",'MAPA DE RIESGOS'!$AR616="Mayor"),CONCATENATE("R",'MAPA DE RIESGOS'!$H616,"C",'MAPA DE RIESGOS'!$AF616),"")</f>
        <v/>
      </c>
      <c r="BY135" s="357" t="str">
        <f>IF(AND('MAPA DE RIESGOS'!$AP617="Baja",'MAPA DE RIESGOS'!$AR617="Mayor"),CONCATENATE("R",'MAPA DE RIESGOS'!$H617,"C",'MAPA DE RIESGOS'!$AF617),"")</f>
        <v/>
      </c>
      <c r="BZ135" s="357" t="str">
        <f>IF(AND('MAPA DE RIESGOS'!$AP618="Baja",'MAPA DE RIESGOS'!$AR618="Mayor"),CONCATENATE("R",'MAPA DE RIESGOS'!$H618,"C",'MAPA DE RIESGOS'!$AF618),"")</f>
        <v/>
      </c>
      <c r="CA135" s="357" t="str">
        <f>IF(AND('MAPA DE RIESGOS'!$AP619="Baja",'MAPA DE RIESGOS'!$AR619="Mayor"),CONCATENATE("R",'MAPA DE RIESGOS'!$H619,"C",'MAPA DE RIESGOS'!$AF619),"")</f>
        <v/>
      </c>
      <c r="CB135" s="357" t="str">
        <f>IF(AND('MAPA DE RIESGOS'!$AP620="Baja",'MAPA DE RIESGOS'!$AR620="Mayor"),CONCATENATE("R",'MAPA DE RIESGOS'!$H620,"C",'MAPA DE RIESGOS'!$AF620),"")</f>
        <v/>
      </c>
      <c r="CC135" s="358" t="str">
        <f>IF(AND('MAPA DE RIESGOS'!$AP621="Baja",'MAPA DE RIESGOS'!$AR621="Mayor"),CONCATENATE("R",'MAPA DE RIESGOS'!$H621,"C",'MAPA DE RIESGOS'!$AF621),"")</f>
        <v/>
      </c>
      <c r="CD135" s="359" t="str">
        <f>IF(AND('MAPA DE RIESGOS'!$AP604="Baja",'MAPA DE RIESGOS'!$AR604="Catastrófico"),CONCATENATE("R",'MAPA DE RIESGOS'!$H604,"C",'MAPA DE RIESGOS'!$AF604),"")</f>
        <v/>
      </c>
      <c r="CE135" s="359" t="str">
        <f>IF(AND('MAPA DE RIESGOS'!$AP605="Baja",'MAPA DE RIESGOS'!$AR605="Catastrófico"),CONCATENATE("R",'MAPA DE RIESGOS'!$H605,"C",'MAPA DE RIESGOS'!$AF605),"")</f>
        <v/>
      </c>
      <c r="CF135" s="359" t="str">
        <f>IF(AND('MAPA DE RIESGOS'!$AP606="Baja",'MAPA DE RIESGOS'!$AR606="Catastrófico"),CONCATENATE("R",'MAPA DE RIESGOS'!$H606,"C",'MAPA DE RIESGOS'!$AF606),"")</f>
        <v/>
      </c>
      <c r="CG135" s="359" t="str">
        <f>IF(AND('MAPA DE RIESGOS'!$AP607="Baja",'MAPA DE RIESGOS'!$AR607="Catastrófico"),CONCATENATE("R",'MAPA DE RIESGOS'!$H607,"C",'MAPA DE RIESGOS'!$AF607),"")</f>
        <v/>
      </c>
      <c r="CH135" s="359" t="str">
        <f>IF(AND('MAPA DE RIESGOS'!$AP608="Baja",'MAPA DE RIESGOS'!$AR608="Catastrófico"),CONCATENATE("R",'MAPA DE RIESGOS'!$H608,"C",'MAPA DE RIESGOS'!$AF608),"")</f>
        <v/>
      </c>
      <c r="CI135" s="359" t="str">
        <f>IF(AND('MAPA DE RIESGOS'!$AP609="Baja",'MAPA DE RIESGOS'!$AR609="Catastrófico"),CONCATENATE("R",'MAPA DE RIESGOS'!$H609,"C",'MAPA DE RIESGOS'!$AF609),"")</f>
        <v/>
      </c>
      <c r="CJ135" s="359" t="str">
        <f>IF(AND('MAPA DE RIESGOS'!$AP610="Baja",'MAPA DE RIESGOS'!$AR610="Catastrófico"),CONCATENATE("R",'MAPA DE RIESGOS'!$H610,"C",'MAPA DE RIESGOS'!$AF610),"")</f>
        <v/>
      </c>
      <c r="CK135" s="359" t="str">
        <f>IF(AND('MAPA DE RIESGOS'!$AP611="Baja",'MAPA DE RIESGOS'!$AR611="Catastrófico"),CONCATENATE("R",'MAPA DE RIESGOS'!$H611,"C",'MAPA DE RIESGOS'!$AF611),"")</f>
        <v/>
      </c>
      <c r="CL135" s="359" t="str">
        <f>IF(AND('MAPA DE RIESGOS'!$AP612="Baja",'MAPA DE RIESGOS'!$AR612="Catastrófico"),CONCATENATE("R",'MAPA DE RIESGOS'!$H612,"C",'MAPA DE RIESGOS'!$AF612),"")</f>
        <v/>
      </c>
      <c r="CM135" s="359" t="str">
        <f>IF(AND('MAPA DE RIESGOS'!$AP613="Baja",'MAPA DE RIESGOS'!$AR613="Catastrófico"),CONCATENATE("R",'MAPA DE RIESGOS'!$H613,"C",'MAPA DE RIESGOS'!$AF613),"")</f>
        <v/>
      </c>
      <c r="CN135" s="359" t="str">
        <f>IF(AND('MAPA DE RIESGOS'!$AP614="Baja",'MAPA DE RIESGOS'!$AR614="Catastrófico"),CONCATENATE("R",'MAPA DE RIESGOS'!$H614,"C",'MAPA DE RIESGOS'!$AF614),"")</f>
        <v/>
      </c>
      <c r="CO135" s="359" t="str">
        <f>IF(AND('MAPA DE RIESGOS'!$AP615="Baja",'MAPA DE RIESGOS'!$AR615="Catastrófico"),CONCATENATE("R",'MAPA DE RIESGOS'!$H615,"C",'MAPA DE RIESGOS'!$AF615),"")</f>
        <v/>
      </c>
      <c r="CP135" s="359" t="str">
        <f>IF(AND('MAPA DE RIESGOS'!$AP616="Baja",'MAPA DE RIESGOS'!$AR616="Catastrófico"),CONCATENATE("R",'MAPA DE RIESGOS'!$H616,"C",'MAPA DE RIESGOS'!$AF616),"")</f>
        <v/>
      </c>
      <c r="CQ135" s="359" t="str">
        <f>IF(AND('MAPA DE RIESGOS'!$AP617="Baja",'MAPA DE RIESGOS'!$AR617="Catastrófico"),CONCATENATE("R",'MAPA DE RIESGOS'!$H617,"C",'MAPA DE RIESGOS'!$AF617),"")</f>
        <v/>
      </c>
      <c r="CR135" s="359" t="str">
        <f>IF(AND('MAPA DE RIESGOS'!$AP618="Baja",'MAPA DE RIESGOS'!$AR618="Catastrófico"),CONCATENATE("R",'MAPA DE RIESGOS'!$H618,"C",'MAPA DE RIESGOS'!$AF618),"")</f>
        <v/>
      </c>
      <c r="CS135" s="359" t="str">
        <f>IF(AND('MAPA DE RIESGOS'!$AP619="Baja",'MAPA DE RIESGOS'!$AR619="Catastrófico"),CONCATENATE("R",'MAPA DE RIESGOS'!$H619,"C",'MAPA DE RIESGOS'!$AF619),"")</f>
        <v/>
      </c>
      <c r="CT135" s="359" t="str">
        <f>IF(AND('MAPA DE RIESGOS'!$AP620="Baja",'MAPA DE RIESGOS'!$AR620="Catastrófico"),CONCATENATE("R",'MAPA DE RIESGOS'!$H620,"C",'MAPA DE RIESGOS'!$AF620),"")</f>
        <v/>
      </c>
      <c r="CU135" s="360" t="str">
        <f>IF(AND('MAPA DE RIESGOS'!$AP621="Baja",'MAPA DE RIESGOS'!$AR621="Catastrófico"),CONCATENATE("R",'MAPA DE RIESGOS'!$H621,"C",'MAPA DE RIESGOS'!$AF621),"")</f>
        <v/>
      </c>
      <c r="CV135" s="67"/>
      <c r="CW135" s="737"/>
      <c r="CX135" s="737"/>
      <c r="CY135" s="737"/>
      <c r="CZ135" s="737"/>
      <c r="DA135" s="737"/>
      <c r="DB135" s="737"/>
    </row>
    <row r="136" spans="2:106" ht="32.5" customHeight="1">
      <c r="B136" s="770"/>
      <c r="C136" s="770"/>
      <c r="D136" s="771"/>
      <c r="E136" s="741"/>
      <c r="F136" s="742"/>
      <c r="G136" s="742"/>
      <c r="H136" s="742"/>
      <c r="I136" s="743"/>
      <c r="J136" s="378" t="str">
        <f>IF(AND('MAPA DE RIESGOS'!$AP622="Baja",'MAPA DE RIESGOS'!$AR622="Leve"),CONCATENATE("R",'MAPA DE RIESGOS'!$H622,"C",'MAPA DE RIESGOS'!$AF622),"")</f>
        <v/>
      </c>
      <c r="K136" s="379" t="str">
        <f>IF(AND('MAPA DE RIESGOS'!$AP623="Baja",'MAPA DE RIESGOS'!$AR623="Leve"),CONCATENATE("R",'MAPA DE RIESGOS'!$H623,"C",'MAPA DE RIESGOS'!$AF623),"")</f>
        <v/>
      </c>
      <c r="L136" s="379" t="str">
        <f>IF(AND('MAPA DE RIESGOS'!$AP624="Baja",'MAPA DE RIESGOS'!$AR624="Leve"),CONCATENATE("R",'MAPA DE RIESGOS'!$H624,"C",'MAPA DE RIESGOS'!$AF624),"")</f>
        <v/>
      </c>
      <c r="M136" s="379" t="str">
        <f>IF(AND('MAPA DE RIESGOS'!$AP625="Baja",'MAPA DE RIESGOS'!$AR625="Leve"),CONCATENATE("R",'MAPA DE RIESGOS'!$H625,"C",'MAPA DE RIESGOS'!$AF625),"")</f>
        <v/>
      </c>
      <c r="N136" s="379" t="str">
        <f>IF(AND('MAPA DE RIESGOS'!$AP626="Baja",'MAPA DE RIESGOS'!$AR626="Leve"),CONCATENATE("R",'MAPA DE RIESGOS'!$H626,"C",'MAPA DE RIESGOS'!$AF626),"")</f>
        <v/>
      </c>
      <c r="O136" s="379" t="str">
        <f>IF(AND('MAPA DE RIESGOS'!$AP627="Baja",'MAPA DE RIESGOS'!$AR627="Leve"),CONCATENATE("R",'MAPA DE RIESGOS'!$H627,"C",'MAPA DE RIESGOS'!$AF627),"")</f>
        <v/>
      </c>
      <c r="P136" s="379" t="str">
        <f>IF(AND('MAPA DE RIESGOS'!$AP628="Baja",'MAPA DE RIESGOS'!$AR628="Leve"),CONCATENATE("R",'MAPA DE RIESGOS'!$H628,"C",'MAPA DE RIESGOS'!$AF628),"")</f>
        <v/>
      </c>
      <c r="Q136" s="379" t="str">
        <f>IF(AND('MAPA DE RIESGOS'!$AP629="Baja",'MAPA DE RIESGOS'!$AR629="Leve"),CONCATENATE("R",'MAPA DE RIESGOS'!$H629,"C",'MAPA DE RIESGOS'!$AF629),"")</f>
        <v/>
      </c>
      <c r="R136" s="379" t="str">
        <f>IF(AND('MAPA DE RIESGOS'!$AP630="Baja",'MAPA DE RIESGOS'!$AR630="Leve"),CONCATENATE("R",'MAPA DE RIESGOS'!$H630,"C",'MAPA DE RIESGOS'!$AF630),"")</f>
        <v/>
      </c>
      <c r="S136" s="379" t="str">
        <f>IF(AND('MAPA DE RIESGOS'!$AP631="Baja",'MAPA DE RIESGOS'!$AR631="Leve"),CONCATENATE("R",'MAPA DE RIESGOS'!$H631,"C",'MAPA DE RIESGOS'!$AF631),"")</f>
        <v/>
      </c>
      <c r="T136" s="379" t="str">
        <f>IF(AND('MAPA DE RIESGOS'!$AP632="Baja",'MAPA DE RIESGOS'!$AR632="Leve"),CONCATENATE("R",'MAPA DE RIESGOS'!$H632,"C",'MAPA DE RIESGOS'!$AF632),"")</f>
        <v/>
      </c>
      <c r="U136" s="379" t="str">
        <f>IF(AND('MAPA DE RIESGOS'!$AP633="Baja",'MAPA DE RIESGOS'!$AR633="Leve"),CONCATENATE("R",'MAPA DE RIESGOS'!$H633,"C",'MAPA DE RIESGOS'!$AF633),"")</f>
        <v/>
      </c>
      <c r="V136" s="379" t="str">
        <f>IF(AND('MAPA DE RIESGOS'!$AP634="Baja",'MAPA DE RIESGOS'!$AR634="Leve"),CONCATENATE("R",'MAPA DE RIESGOS'!$H634,"C",'MAPA DE RIESGOS'!$AF634),"")</f>
        <v/>
      </c>
      <c r="W136" s="379" t="str">
        <f>IF(AND('MAPA DE RIESGOS'!$AP635="Baja",'MAPA DE RIESGOS'!$AR635="Leve"),CONCATENATE("R",'MAPA DE RIESGOS'!$H635,"C",'MAPA DE RIESGOS'!$AF635),"")</f>
        <v/>
      </c>
      <c r="X136" s="379" t="str">
        <f>IF(AND('MAPA DE RIESGOS'!$AP636="Baja",'MAPA DE RIESGOS'!$AR636="Leve"),CONCATENATE("R",'MAPA DE RIESGOS'!$H636,"C",'MAPA DE RIESGOS'!$AF636),"")</f>
        <v/>
      </c>
      <c r="Y136" s="379" t="str">
        <f>IF(AND('MAPA DE RIESGOS'!$AP637="Baja",'MAPA DE RIESGOS'!$AR637="Leve"),CONCATENATE("R",'MAPA DE RIESGOS'!$H637,"C",'MAPA DE RIESGOS'!$AF637),"")</f>
        <v/>
      </c>
      <c r="Z136" s="379" t="str">
        <f>IF(AND('MAPA DE RIESGOS'!$AP638="Baja",'MAPA DE RIESGOS'!$AR638="Leve"),CONCATENATE("R",'MAPA DE RIESGOS'!$H638,"C",'MAPA DE RIESGOS'!$AF638),"")</f>
        <v/>
      </c>
      <c r="AA136" s="380" t="str">
        <f>IF(AND('MAPA DE RIESGOS'!$AP639="Baja",'MAPA DE RIESGOS'!$AR639="Leve"),CONCATENATE("R",'MAPA DE RIESGOS'!$H639,"C",'MAPA DE RIESGOS'!$AF639),"")</f>
        <v/>
      </c>
      <c r="AB136" s="369" t="str">
        <f>IF(AND('MAPA DE RIESGOS'!$AP622="Baja",'MAPA DE RIESGOS'!$AR622="Menor"),CONCATENATE("R",'MAPA DE RIESGOS'!$H622,"C",'MAPA DE RIESGOS'!$AF622),"")</f>
        <v/>
      </c>
      <c r="AC136" s="370" t="str">
        <f>IF(AND('MAPA DE RIESGOS'!$AP623="Baja",'MAPA DE RIESGOS'!$AR623="Menor"),CONCATENATE("R",'MAPA DE RIESGOS'!$H623,"C",'MAPA DE RIESGOS'!$AF623),"")</f>
        <v/>
      </c>
      <c r="AD136" s="370" t="str">
        <f>IF(AND('MAPA DE RIESGOS'!$AP624="Baja",'MAPA DE RIESGOS'!$AR624="Menor"),CONCATENATE("R",'MAPA DE RIESGOS'!$H624,"C",'MAPA DE RIESGOS'!$AF624),"")</f>
        <v/>
      </c>
      <c r="AE136" s="370" t="str">
        <f>IF(AND('MAPA DE RIESGOS'!$AP625="Baja",'MAPA DE RIESGOS'!$AR625="Menor"),CONCATENATE("R",'MAPA DE RIESGOS'!$H625,"C",'MAPA DE RIESGOS'!$AF625),"")</f>
        <v/>
      </c>
      <c r="AF136" s="370" t="str">
        <f>IF(AND('MAPA DE RIESGOS'!$AP626="Baja",'MAPA DE RIESGOS'!$AR626="Menor"),CONCATENATE("R",'MAPA DE RIESGOS'!$H626,"C",'MAPA DE RIESGOS'!$AF626),"")</f>
        <v/>
      </c>
      <c r="AG136" s="370" t="str">
        <f>IF(AND('MAPA DE RIESGOS'!$AP627="Baja",'MAPA DE RIESGOS'!$AR627="Menor"),CONCATENATE("R",'MAPA DE RIESGOS'!$H627,"C",'MAPA DE RIESGOS'!$AF627),"")</f>
        <v/>
      </c>
      <c r="AH136" s="370" t="str">
        <f>IF(AND('MAPA DE RIESGOS'!$AP628="Baja",'MAPA DE RIESGOS'!$AR628="Menor"),CONCATENATE("R",'MAPA DE RIESGOS'!$H628,"C",'MAPA DE RIESGOS'!$AF628),"")</f>
        <v/>
      </c>
      <c r="AI136" s="370" t="str">
        <f>IF(AND('MAPA DE RIESGOS'!$AP629="Baja",'MAPA DE RIESGOS'!$AR629="Menor"),CONCATENATE("R",'MAPA DE RIESGOS'!$H629,"C",'MAPA DE RIESGOS'!$AF629),"")</f>
        <v/>
      </c>
      <c r="AJ136" s="370" t="str">
        <f>IF(AND('MAPA DE RIESGOS'!$AP630="Baja",'MAPA DE RIESGOS'!$AR630="Menor"),CONCATENATE("R",'MAPA DE RIESGOS'!$H630,"C",'MAPA DE RIESGOS'!$AF630),"")</f>
        <v/>
      </c>
      <c r="AK136" s="370" t="str">
        <f>IF(AND('MAPA DE RIESGOS'!$AP631="Baja",'MAPA DE RIESGOS'!$AR631="Menor"),CONCATENATE("R",'MAPA DE RIESGOS'!$H631,"C",'MAPA DE RIESGOS'!$AF631),"")</f>
        <v/>
      </c>
      <c r="AL136" s="370" t="str">
        <f>IF(AND('MAPA DE RIESGOS'!$AP632="Baja",'MAPA DE RIESGOS'!$AR632="Menor"),CONCATENATE("R",'MAPA DE RIESGOS'!$H632,"C",'MAPA DE RIESGOS'!$AF632),"")</f>
        <v/>
      </c>
      <c r="AM136" s="370" t="str">
        <f>IF(AND('MAPA DE RIESGOS'!$AP633="Baja",'MAPA DE RIESGOS'!$AR633="Menor"),CONCATENATE("R",'MAPA DE RIESGOS'!$H633,"C",'MAPA DE RIESGOS'!$AF633),"")</f>
        <v/>
      </c>
      <c r="AN136" s="370" t="str">
        <f>IF(AND('MAPA DE RIESGOS'!$AP634="Baja",'MAPA DE RIESGOS'!$AR634="Menor"),CONCATENATE("R",'MAPA DE RIESGOS'!$H634,"C",'MAPA DE RIESGOS'!$AF634),"")</f>
        <v/>
      </c>
      <c r="AO136" s="370" t="str">
        <f>IF(AND('MAPA DE RIESGOS'!$AP635="Baja",'MAPA DE RIESGOS'!$AR635="Menor"),CONCATENATE("R",'MAPA DE RIESGOS'!$H635,"C",'MAPA DE RIESGOS'!$AF635),"")</f>
        <v/>
      </c>
      <c r="AP136" s="370" t="str">
        <f>IF(AND('MAPA DE RIESGOS'!$AP636="Baja",'MAPA DE RIESGOS'!$AR636="Menor"),CONCATENATE("R",'MAPA DE RIESGOS'!$H636,"C",'MAPA DE RIESGOS'!$AF636),"")</f>
        <v/>
      </c>
      <c r="AQ136" s="370" t="str">
        <f>IF(AND('MAPA DE RIESGOS'!$AP637="Baja",'MAPA DE RIESGOS'!$AR637="Menor"),CONCATENATE("R",'MAPA DE RIESGOS'!$H637,"C",'MAPA DE RIESGOS'!$AF637),"")</f>
        <v/>
      </c>
      <c r="AR136" s="370" t="str">
        <f>IF(AND('MAPA DE RIESGOS'!$AP638="Baja",'MAPA DE RIESGOS'!$AR638="Menor"),CONCATENATE("R",'MAPA DE RIESGOS'!$H638,"C",'MAPA DE RIESGOS'!$AF638),"")</f>
        <v/>
      </c>
      <c r="AS136" s="370" t="str">
        <f>IF(AND('MAPA DE RIESGOS'!$AP639="Baja",'MAPA DE RIESGOS'!$AR639="Menor"),CONCATENATE("R",'MAPA DE RIESGOS'!$H639,"C",'MAPA DE RIESGOS'!$AF639),"")</f>
        <v/>
      </c>
      <c r="AT136" s="369" t="str">
        <f>IF(AND('MAPA DE RIESGOS'!$AP622="Baja",'MAPA DE RIESGOS'!$AR622="Moderado"),CONCATENATE("R",'MAPA DE RIESGOS'!$H622,"C",'MAPA DE RIESGOS'!$AF622),"")</f>
        <v/>
      </c>
      <c r="AU136" s="370" t="str">
        <f>IF(AND('MAPA DE RIESGOS'!$AP623="Baja",'MAPA DE RIESGOS'!$AR623="Moderado"),CONCATENATE("R",'MAPA DE RIESGOS'!$H623,"C",'MAPA DE RIESGOS'!$AF623),"")</f>
        <v/>
      </c>
      <c r="AV136" s="370" t="str">
        <f>IF(AND('MAPA DE RIESGOS'!$AP624="Baja",'MAPA DE RIESGOS'!$AR624="Moderado"),CONCATENATE("R",'MAPA DE RIESGOS'!$H624,"C",'MAPA DE RIESGOS'!$AF624),"")</f>
        <v/>
      </c>
      <c r="AW136" s="370" t="str">
        <f>IF(AND('MAPA DE RIESGOS'!$AP625="Baja",'MAPA DE RIESGOS'!$AR625="Moderado"),CONCATENATE("R",'MAPA DE RIESGOS'!$H625,"C",'MAPA DE RIESGOS'!$AF625),"")</f>
        <v/>
      </c>
      <c r="AX136" s="370" t="str">
        <f>IF(AND('MAPA DE RIESGOS'!$AP626="Baja",'MAPA DE RIESGOS'!$AR626="Moderado"),CONCATENATE("R",'MAPA DE RIESGOS'!$H626,"C",'MAPA DE RIESGOS'!$AF626),"")</f>
        <v/>
      </c>
      <c r="AY136" s="370" t="str">
        <f>IF(AND('MAPA DE RIESGOS'!$AP627="Baja",'MAPA DE RIESGOS'!$AR627="Moderado"),CONCATENATE("R",'MAPA DE RIESGOS'!$H627,"C",'MAPA DE RIESGOS'!$AF627),"")</f>
        <v/>
      </c>
      <c r="AZ136" s="370" t="str">
        <f>IF(AND('MAPA DE RIESGOS'!$AP628="Baja",'MAPA DE RIESGOS'!$AR628="Moderado"),CONCATENATE("R",'MAPA DE RIESGOS'!$H628,"C",'MAPA DE RIESGOS'!$AF628),"")</f>
        <v/>
      </c>
      <c r="BA136" s="370" t="str">
        <f>IF(AND('MAPA DE RIESGOS'!$AP629="Baja",'MAPA DE RIESGOS'!$AR629="Moderado"),CONCATENATE("R",'MAPA DE RIESGOS'!$H629,"C",'MAPA DE RIESGOS'!$AF629),"")</f>
        <v/>
      </c>
      <c r="BB136" s="370" t="str">
        <f>IF(AND('MAPA DE RIESGOS'!$AP630="Baja",'MAPA DE RIESGOS'!$AR630="Moderado"),CONCATENATE("R",'MAPA DE RIESGOS'!$H630,"C",'MAPA DE RIESGOS'!$AF630),"")</f>
        <v/>
      </c>
      <c r="BC136" s="370" t="str">
        <f>IF(AND('MAPA DE RIESGOS'!$AP631="Baja",'MAPA DE RIESGOS'!$AR631="Moderado"),CONCATENATE("R",'MAPA DE RIESGOS'!$H631,"C",'MAPA DE RIESGOS'!$AF631),"")</f>
        <v/>
      </c>
      <c r="BD136" s="370" t="str">
        <f>IF(AND('MAPA DE RIESGOS'!$AP632="Baja",'MAPA DE RIESGOS'!$AR632="Moderado"),CONCATENATE("R",'MAPA DE RIESGOS'!$H632,"C",'MAPA DE RIESGOS'!$AF632),"")</f>
        <v/>
      </c>
      <c r="BE136" s="370" t="str">
        <f>IF(AND('MAPA DE RIESGOS'!$AP633="Baja",'MAPA DE RIESGOS'!$AR633="Moderado"),CONCATENATE("R",'MAPA DE RIESGOS'!$H633,"C",'MAPA DE RIESGOS'!$AF633),"")</f>
        <v/>
      </c>
      <c r="BF136" s="370" t="str">
        <f>IF(AND('MAPA DE RIESGOS'!$AP634="Baja",'MAPA DE RIESGOS'!$AR634="Moderado"),CONCATENATE("R",'MAPA DE RIESGOS'!$H634,"C",'MAPA DE RIESGOS'!$AF634),"")</f>
        <v/>
      </c>
      <c r="BG136" s="370" t="str">
        <f>IF(AND('MAPA DE RIESGOS'!$AP635="Baja",'MAPA DE RIESGOS'!$AR635="Moderado"),CONCATENATE("R",'MAPA DE RIESGOS'!$H635,"C",'MAPA DE RIESGOS'!$AF635),"")</f>
        <v/>
      </c>
      <c r="BH136" s="370" t="str">
        <f>IF(AND('MAPA DE RIESGOS'!$AP636="Baja",'MAPA DE RIESGOS'!$AR636="Moderado"),CONCATENATE("R",'MAPA DE RIESGOS'!$H636,"C",'MAPA DE RIESGOS'!$AF636),"")</f>
        <v/>
      </c>
      <c r="BI136" s="370" t="str">
        <f>IF(AND('MAPA DE RIESGOS'!$AP637="Baja",'MAPA DE RIESGOS'!$AR637="Moderado"),CONCATENATE("R",'MAPA DE RIESGOS'!$H637,"C",'MAPA DE RIESGOS'!$AF637),"")</f>
        <v/>
      </c>
      <c r="BJ136" s="370" t="str">
        <f>IF(AND('MAPA DE RIESGOS'!$AP638="Baja",'MAPA DE RIESGOS'!$AR638="Moderado"),CONCATENATE("R",'MAPA DE RIESGOS'!$H638,"C",'MAPA DE RIESGOS'!$AF638),"")</f>
        <v/>
      </c>
      <c r="BK136" s="371" t="str">
        <f>IF(AND('MAPA DE RIESGOS'!$AP639="Baja",'MAPA DE RIESGOS'!$AR639="Moderado"),CONCATENATE("R",'MAPA DE RIESGOS'!$H639,"C",'MAPA DE RIESGOS'!$AF639),"")</f>
        <v/>
      </c>
      <c r="BL136" s="357" t="str">
        <f>IF(AND('MAPA DE RIESGOS'!$AP622="Baja",'MAPA DE RIESGOS'!$AR622="Mayor"),CONCATENATE("R",'MAPA DE RIESGOS'!$H622,"C",'MAPA DE RIESGOS'!$AF622),"")</f>
        <v/>
      </c>
      <c r="BM136" s="357" t="str">
        <f>IF(AND('MAPA DE RIESGOS'!$AP623="Baja",'MAPA DE RIESGOS'!$AR623="Mayor"),CONCATENATE("R",'MAPA DE RIESGOS'!$H623,"C",'MAPA DE RIESGOS'!$AF623),"")</f>
        <v/>
      </c>
      <c r="BN136" s="357" t="str">
        <f>IF(AND('MAPA DE RIESGOS'!$AP624="Baja",'MAPA DE RIESGOS'!$AR624="Mayor"),CONCATENATE("R",'MAPA DE RIESGOS'!$H624,"C",'MAPA DE RIESGOS'!$AF624),"")</f>
        <v/>
      </c>
      <c r="BO136" s="357" t="str">
        <f>IF(AND('MAPA DE RIESGOS'!$AP625="Baja",'MAPA DE RIESGOS'!$AR625="Mayor"),CONCATENATE("R",'MAPA DE RIESGOS'!$H625,"C",'MAPA DE RIESGOS'!$AF625),"")</f>
        <v/>
      </c>
      <c r="BP136" s="357" t="str">
        <f>IF(AND('MAPA DE RIESGOS'!$AP626="Baja",'MAPA DE RIESGOS'!$AR626="Mayor"),CONCATENATE("R",'MAPA DE RIESGOS'!$H626,"C",'MAPA DE RIESGOS'!$AF626),"")</f>
        <v/>
      </c>
      <c r="BQ136" s="357" t="str">
        <f>IF(AND('MAPA DE RIESGOS'!$AP627="Baja",'MAPA DE RIESGOS'!$AR627="Mayor"),CONCATENATE("R",'MAPA DE RIESGOS'!$H627,"C",'MAPA DE RIESGOS'!$AF627),"")</f>
        <v/>
      </c>
      <c r="BR136" s="357" t="str">
        <f>IF(AND('MAPA DE RIESGOS'!$AP628="Baja",'MAPA DE RIESGOS'!$AR628="Mayor"),CONCATENATE("R",'MAPA DE RIESGOS'!$H628,"C",'MAPA DE RIESGOS'!$AF628),"")</f>
        <v/>
      </c>
      <c r="BS136" s="357" t="str">
        <f>IF(AND('MAPA DE RIESGOS'!$AP629="Baja",'MAPA DE RIESGOS'!$AR629="Mayor"),CONCATENATE("R",'MAPA DE RIESGOS'!$H629,"C",'MAPA DE RIESGOS'!$AF629),"")</f>
        <v/>
      </c>
      <c r="BT136" s="357" t="str">
        <f>IF(AND('MAPA DE RIESGOS'!$AP630="Baja",'MAPA DE RIESGOS'!$AR630="Mayor"),CONCATENATE("R",'MAPA DE RIESGOS'!$H630,"C",'MAPA DE RIESGOS'!$AF630),"")</f>
        <v/>
      </c>
      <c r="BU136" s="357" t="str">
        <f>IF(AND('MAPA DE RIESGOS'!$AP631="Baja",'MAPA DE RIESGOS'!$AR631="Mayor"),CONCATENATE("R",'MAPA DE RIESGOS'!$H631,"C",'MAPA DE RIESGOS'!$AF631),"")</f>
        <v/>
      </c>
      <c r="BV136" s="357" t="str">
        <f>IF(AND('MAPA DE RIESGOS'!$AP632="Baja",'MAPA DE RIESGOS'!$AR632="Mayor"),CONCATENATE("R",'MAPA DE RIESGOS'!$H632,"C",'MAPA DE RIESGOS'!$AF632),"")</f>
        <v/>
      </c>
      <c r="BW136" s="357" t="str">
        <f>IF(AND('MAPA DE RIESGOS'!$AP633="Baja",'MAPA DE RIESGOS'!$AR633="Mayor"),CONCATENATE("R",'MAPA DE RIESGOS'!$H633,"C",'MAPA DE RIESGOS'!$AF633),"")</f>
        <v/>
      </c>
      <c r="BX136" s="357" t="str">
        <f>IF(AND('MAPA DE RIESGOS'!$AP634="Baja",'MAPA DE RIESGOS'!$AR634="Mayor"),CONCATENATE("R",'MAPA DE RIESGOS'!$H634,"C",'MAPA DE RIESGOS'!$AF634),"")</f>
        <v/>
      </c>
      <c r="BY136" s="357" t="str">
        <f>IF(AND('MAPA DE RIESGOS'!$AP635="Baja",'MAPA DE RIESGOS'!$AR635="Mayor"),CONCATENATE("R",'MAPA DE RIESGOS'!$H635,"C",'MAPA DE RIESGOS'!$AF635),"")</f>
        <v/>
      </c>
      <c r="BZ136" s="357" t="str">
        <f>IF(AND('MAPA DE RIESGOS'!$AP636="Baja",'MAPA DE RIESGOS'!$AR636="Mayor"),CONCATENATE("R",'MAPA DE RIESGOS'!$H636,"C",'MAPA DE RIESGOS'!$AF636),"")</f>
        <v/>
      </c>
      <c r="CA136" s="357" t="str">
        <f>IF(AND('MAPA DE RIESGOS'!$AP637="Baja",'MAPA DE RIESGOS'!$AR637="Mayor"),CONCATENATE("R",'MAPA DE RIESGOS'!$H637,"C",'MAPA DE RIESGOS'!$AF637),"")</f>
        <v/>
      </c>
      <c r="CB136" s="357" t="str">
        <f>IF(AND('MAPA DE RIESGOS'!$AP638="Baja",'MAPA DE RIESGOS'!$AR638="Mayor"),CONCATENATE("R",'MAPA DE RIESGOS'!$H638,"C",'MAPA DE RIESGOS'!$AF638),"")</f>
        <v/>
      </c>
      <c r="CC136" s="358" t="str">
        <f>IF(AND('MAPA DE RIESGOS'!$AP639="Baja",'MAPA DE RIESGOS'!$AR639="Mayor"),CONCATENATE("R",'MAPA DE RIESGOS'!$H639,"C",'MAPA DE RIESGOS'!$AF639),"")</f>
        <v/>
      </c>
      <c r="CD136" s="359" t="str">
        <f>IF(AND('MAPA DE RIESGOS'!$AP622="Baja",'MAPA DE RIESGOS'!$AR622="Catastrófico"),CONCATENATE("R",'MAPA DE RIESGOS'!$H622,"C",'MAPA DE RIESGOS'!$AF622),"")</f>
        <v/>
      </c>
      <c r="CE136" s="359" t="str">
        <f>IF(AND('MAPA DE RIESGOS'!$AP623="Baja",'MAPA DE RIESGOS'!$AR623="Catastrófico"),CONCATENATE("R",'MAPA DE RIESGOS'!$H623,"C",'MAPA DE RIESGOS'!$AF623),"")</f>
        <v/>
      </c>
      <c r="CF136" s="359" t="str">
        <f>IF(AND('MAPA DE RIESGOS'!$AP624="Baja",'MAPA DE RIESGOS'!$AR624="Catastrófico"),CONCATENATE("R",'MAPA DE RIESGOS'!$H624,"C",'MAPA DE RIESGOS'!$AF624),"")</f>
        <v/>
      </c>
      <c r="CG136" s="359" t="str">
        <f>IF(AND('MAPA DE RIESGOS'!$AP625="Baja",'MAPA DE RIESGOS'!$AR625="Catastrófico"),CONCATENATE("R",'MAPA DE RIESGOS'!$H625,"C",'MAPA DE RIESGOS'!$AF625),"")</f>
        <v/>
      </c>
      <c r="CH136" s="359" t="str">
        <f>IF(AND('MAPA DE RIESGOS'!$AP626="Baja",'MAPA DE RIESGOS'!$AR626="Catastrófico"),CONCATENATE("R",'MAPA DE RIESGOS'!$H626,"C",'MAPA DE RIESGOS'!$AF626),"")</f>
        <v/>
      </c>
      <c r="CI136" s="359" t="str">
        <f>IF(AND('MAPA DE RIESGOS'!$AP627="Baja",'MAPA DE RIESGOS'!$AR627="Catastrófico"),CONCATENATE("R",'MAPA DE RIESGOS'!$H627,"C",'MAPA DE RIESGOS'!$AF627),"")</f>
        <v/>
      </c>
      <c r="CJ136" s="359" t="str">
        <f>IF(AND('MAPA DE RIESGOS'!$AP628="Baja",'MAPA DE RIESGOS'!$AR628="Catastrófico"),CONCATENATE("R",'MAPA DE RIESGOS'!$H628,"C",'MAPA DE RIESGOS'!$AF628),"")</f>
        <v/>
      </c>
      <c r="CK136" s="359" t="str">
        <f>IF(AND('MAPA DE RIESGOS'!$AP629="Baja",'MAPA DE RIESGOS'!$AR629="Catastrófico"),CONCATENATE("R",'MAPA DE RIESGOS'!$H629,"C",'MAPA DE RIESGOS'!$AF629),"")</f>
        <v/>
      </c>
      <c r="CL136" s="359" t="str">
        <f>IF(AND('MAPA DE RIESGOS'!$AP630="Baja",'MAPA DE RIESGOS'!$AR630="Catastrófico"),CONCATENATE("R",'MAPA DE RIESGOS'!$H630,"C",'MAPA DE RIESGOS'!$AF630),"")</f>
        <v/>
      </c>
      <c r="CM136" s="359" t="str">
        <f>IF(AND('MAPA DE RIESGOS'!$AP631="Baja",'MAPA DE RIESGOS'!$AR631="Catastrófico"),CONCATENATE("R",'MAPA DE RIESGOS'!$H631,"C",'MAPA DE RIESGOS'!$AF631),"")</f>
        <v/>
      </c>
      <c r="CN136" s="359" t="str">
        <f>IF(AND('MAPA DE RIESGOS'!$AP632="Baja",'MAPA DE RIESGOS'!$AR632="Catastrófico"),CONCATENATE("R",'MAPA DE RIESGOS'!$H632,"C",'MAPA DE RIESGOS'!$AF632),"")</f>
        <v/>
      </c>
      <c r="CO136" s="359" t="str">
        <f>IF(AND('MAPA DE RIESGOS'!$AP633="Baja",'MAPA DE RIESGOS'!$AR633="Catastrófico"),CONCATENATE("R",'MAPA DE RIESGOS'!$H633,"C",'MAPA DE RIESGOS'!$AF633),"")</f>
        <v/>
      </c>
      <c r="CP136" s="359" t="str">
        <f>IF(AND('MAPA DE RIESGOS'!$AP634="Baja",'MAPA DE RIESGOS'!$AR634="Catastrófico"),CONCATENATE("R",'MAPA DE RIESGOS'!$H634,"C",'MAPA DE RIESGOS'!$AF634),"")</f>
        <v/>
      </c>
      <c r="CQ136" s="359" t="str">
        <f>IF(AND('MAPA DE RIESGOS'!$AP635="Baja",'MAPA DE RIESGOS'!$AR635="Catastrófico"),CONCATENATE("R",'MAPA DE RIESGOS'!$H635,"C",'MAPA DE RIESGOS'!$AF635),"")</f>
        <v/>
      </c>
      <c r="CR136" s="359" t="str">
        <f>IF(AND('MAPA DE RIESGOS'!$AP636="Baja",'MAPA DE RIESGOS'!$AR636="Catastrófico"),CONCATENATE("R",'MAPA DE RIESGOS'!$H636,"C",'MAPA DE RIESGOS'!$AF636),"")</f>
        <v/>
      </c>
      <c r="CS136" s="359" t="str">
        <f>IF(AND('MAPA DE RIESGOS'!$AP637="Baja",'MAPA DE RIESGOS'!$AR637="Catastrófico"),CONCATENATE("R",'MAPA DE RIESGOS'!$H637,"C",'MAPA DE RIESGOS'!$AF637),"")</f>
        <v/>
      </c>
      <c r="CT136" s="359" t="str">
        <f>IF(AND('MAPA DE RIESGOS'!$AP638="Baja",'MAPA DE RIESGOS'!$AR638="Catastrófico"),CONCATENATE("R",'MAPA DE RIESGOS'!$H638,"C",'MAPA DE RIESGOS'!$AF638),"")</f>
        <v/>
      </c>
      <c r="CU136" s="360" t="str">
        <f>IF(AND('MAPA DE RIESGOS'!$AP639="Baja",'MAPA DE RIESGOS'!$AR639="Catastrófico"),CONCATENATE("R",'MAPA DE RIESGOS'!$H639,"C",'MAPA DE RIESGOS'!$AF639),"")</f>
        <v/>
      </c>
      <c r="CV136" s="67"/>
      <c r="CW136" s="737"/>
      <c r="CX136" s="737"/>
      <c r="CY136" s="737"/>
      <c r="CZ136" s="737"/>
      <c r="DA136" s="737"/>
      <c r="DB136" s="737"/>
    </row>
    <row r="137" spans="2:106" ht="32.5" customHeight="1">
      <c r="B137" s="770"/>
      <c r="C137" s="770"/>
      <c r="D137" s="771"/>
      <c r="E137" s="741"/>
      <c r="F137" s="742"/>
      <c r="G137" s="742"/>
      <c r="H137" s="742"/>
      <c r="I137" s="743"/>
      <c r="J137" s="378" t="str">
        <f>IF(AND('MAPA DE RIESGOS'!$AP640="Baja",'MAPA DE RIESGOS'!$AR640="Leve"),CONCATENATE("R",'MAPA DE RIESGOS'!$H640,"C",'MAPA DE RIESGOS'!$AF640),"")</f>
        <v/>
      </c>
      <c r="K137" s="379" t="str">
        <f>IF(AND('MAPA DE RIESGOS'!$AP641="Baja",'MAPA DE RIESGOS'!$AR641="Leve"),CONCATENATE("R",'MAPA DE RIESGOS'!$H641,"C",'MAPA DE RIESGOS'!$AF641),"")</f>
        <v/>
      </c>
      <c r="L137" s="379" t="str">
        <f>IF(AND('MAPA DE RIESGOS'!$AP642="Baja",'MAPA DE RIESGOS'!$AR642="Leve"),CONCATENATE("R",'MAPA DE RIESGOS'!$H642,"C",'MAPA DE RIESGOS'!$AF642),"")</f>
        <v/>
      </c>
      <c r="M137" s="379" t="str">
        <f>IF(AND('MAPA DE RIESGOS'!$AP643="Baja",'MAPA DE RIESGOS'!$AR643="Leve"),CONCATENATE("R",'MAPA DE RIESGOS'!$H643,"C",'MAPA DE RIESGOS'!$AF643),"")</f>
        <v/>
      </c>
      <c r="N137" s="379" t="str">
        <f>IF(AND('MAPA DE RIESGOS'!$AP644="Baja",'MAPA DE RIESGOS'!$AR644="Leve"),CONCATENATE("R",'MAPA DE RIESGOS'!$H644,"C",'MAPA DE RIESGOS'!$AF644),"")</f>
        <v/>
      </c>
      <c r="O137" s="379" t="str">
        <f>IF(AND('MAPA DE RIESGOS'!$AP645="Baja",'MAPA DE RIESGOS'!$AR645="Leve"),CONCATENATE("R",'MAPA DE RIESGOS'!$H645,"C",'MAPA DE RIESGOS'!$AF645),"")</f>
        <v/>
      </c>
      <c r="P137" s="379" t="str">
        <f>IF(AND('MAPA DE RIESGOS'!$AP646="Baja",'MAPA DE RIESGOS'!$AR646="Leve"),CONCATENATE("R",'MAPA DE RIESGOS'!$H646,"C",'MAPA DE RIESGOS'!$AF646),"")</f>
        <v/>
      </c>
      <c r="Q137" s="379" t="str">
        <f>IF(AND('MAPA DE RIESGOS'!$AP647="Baja",'MAPA DE RIESGOS'!$AR647="Leve"),CONCATENATE("R",'MAPA DE RIESGOS'!$H647,"C",'MAPA DE RIESGOS'!$AF647),"")</f>
        <v/>
      </c>
      <c r="R137" s="379" t="str">
        <f>IF(AND('MAPA DE RIESGOS'!$AP648="Baja",'MAPA DE RIESGOS'!$AR648="Leve"),CONCATENATE("R",'MAPA DE RIESGOS'!$H648,"C",'MAPA DE RIESGOS'!$AF648),"")</f>
        <v/>
      </c>
      <c r="S137" s="379" t="str">
        <f>IF(AND('MAPA DE RIESGOS'!$AP649="Baja",'MAPA DE RIESGOS'!$AR649="Leve"),CONCATENATE("R",'MAPA DE RIESGOS'!$H649,"C",'MAPA DE RIESGOS'!$AF649),"")</f>
        <v/>
      </c>
      <c r="T137" s="379" t="str">
        <f>IF(AND('MAPA DE RIESGOS'!$AP650="Baja",'MAPA DE RIESGOS'!$AR650="Leve"),CONCATENATE("R",'MAPA DE RIESGOS'!$H650,"C",'MAPA DE RIESGOS'!$AF650),"")</f>
        <v/>
      </c>
      <c r="U137" s="379" t="str">
        <f>IF(AND('MAPA DE RIESGOS'!$AP651="Baja",'MAPA DE RIESGOS'!$AR651="Leve"),CONCATENATE("R",'MAPA DE RIESGOS'!$H651,"C",'MAPA DE RIESGOS'!$AF651),"")</f>
        <v/>
      </c>
      <c r="V137" s="379" t="str">
        <f>IF(AND('MAPA DE RIESGOS'!$AP652="Baja",'MAPA DE RIESGOS'!$AR652="Leve"),CONCATENATE("R",'MAPA DE RIESGOS'!$H652,"C",'MAPA DE RIESGOS'!$AF652),"")</f>
        <v/>
      </c>
      <c r="W137" s="379" t="str">
        <f>IF(AND('MAPA DE RIESGOS'!$AP653="Baja",'MAPA DE RIESGOS'!$AR653="Leve"),CONCATENATE("R",'MAPA DE RIESGOS'!$H653,"C",'MAPA DE RIESGOS'!$AF653),"")</f>
        <v/>
      </c>
      <c r="X137" s="379" t="str">
        <f>IF(AND('MAPA DE RIESGOS'!$AP654="Baja",'MAPA DE RIESGOS'!$AR654="Leve"),CONCATENATE("R",'MAPA DE RIESGOS'!$H654,"C",'MAPA DE RIESGOS'!$AF654),"")</f>
        <v/>
      </c>
      <c r="Y137" s="379" t="str">
        <f>IF(AND('MAPA DE RIESGOS'!$AP655="Baja",'MAPA DE RIESGOS'!$AR655="Leve"),CONCATENATE("R",'MAPA DE RIESGOS'!$H655,"C",'MAPA DE RIESGOS'!$AF655),"")</f>
        <v/>
      </c>
      <c r="Z137" s="379" t="str">
        <f>IF(AND('MAPA DE RIESGOS'!$AP656="Baja",'MAPA DE RIESGOS'!$AR656="Leve"),CONCATENATE("R",'MAPA DE RIESGOS'!$H656,"C",'MAPA DE RIESGOS'!$AF656),"")</f>
        <v/>
      </c>
      <c r="AA137" s="380" t="str">
        <f>IF(AND('MAPA DE RIESGOS'!$AP657="Baja",'MAPA DE RIESGOS'!$AR657="Leve"),CONCATENATE("R",'MAPA DE RIESGOS'!$H657,"C",'MAPA DE RIESGOS'!$AF657),"")</f>
        <v/>
      </c>
      <c r="AB137" s="369" t="str">
        <f>IF(AND('MAPA DE RIESGOS'!$AP640="Baja",'MAPA DE RIESGOS'!$AR640="Menor"),CONCATENATE("R",'MAPA DE RIESGOS'!$H640,"C",'MAPA DE RIESGOS'!$AF640),"")</f>
        <v/>
      </c>
      <c r="AC137" s="370" t="str">
        <f>IF(AND('MAPA DE RIESGOS'!$AP641="Baja",'MAPA DE RIESGOS'!$AR641="Menor"),CONCATENATE("R",'MAPA DE RIESGOS'!$H641,"C",'MAPA DE RIESGOS'!$AF641),"")</f>
        <v/>
      </c>
      <c r="AD137" s="370" t="str">
        <f>IF(AND('MAPA DE RIESGOS'!$AP642="Baja",'MAPA DE RIESGOS'!$AR642="Menor"),CONCATENATE("R",'MAPA DE RIESGOS'!$H642,"C",'MAPA DE RIESGOS'!$AF642),"")</f>
        <v/>
      </c>
      <c r="AE137" s="370" t="str">
        <f>IF(AND('MAPA DE RIESGOS'!$AP643="Baja",'MAPA DE RIESGOS'!$AR643="Menor"),CONCATENATE("R",'MAPA DE RIESGOS'!$H643,"C",'MAPA DE RIESGOS'!$AF643),"")</f>
        <v/>
      </c>
      <c r="AF137" s="370" t="str">
        <f>IF(AND('MAPA DE RIESGOS'!$AP644="Baja",'MAPA DE RIESGOS'!$AR644="Menor"),CONCATENATE("R",'MAPA DE RIESGOS'!$H644,"C",'MAPA DE RIESGOS'!$AF644),"")</f>
        <v/>
      </c>
      <c r="AG137" s="370" t="str">
        <f>IF(AND('MAPA DE RIESGOS'!$AP645="Baja",'MAPA DE RIESGOS'!$AR645="Menor"),CONCATENATE("R",'MAPA DE RIESGOS'!$H645,"C",'MAPA DE RIESGOS'!$AF645),"")</f>
        <v/>
      </c>
      <c r="AH137" s="370" t="str">
        <f>IF(AND('MAPA DE RIESGOS'!$AP646="Baja",'MAPA DE RIESGOS'!$AR646="Menor"),CONCATENATE("R",'MAPA DE RIESGOS'!$H646,"C",'MAPA DE RIESGOS'!$AF646),"")</f>
        <v/>
      </c>
      <c r="AI137" s="370" t="str">
        <f>IF(AND('MAPA DE RIESGOS'!$AP647="Baja",'MAPA DE RIESGOS'!$AR647="Menor"),CONCATENATE("R",'MAPA DE RIESGOS'!$H647,"C",'MAPA DE RIESGOS'!$AF647),"")</f>
        <v/>
      </c>
      <c r="AJ137" s="370" t="str">
        <f>IF(AND('MAPA DE RIESGOS'!$AP648="Baja",'MAPA DE RIESGOS'!$AR648="Menor"),CONCATENATE("R",'MAPA DE RIESGOS'!$H648,"C",'MAPA DE RIESGOS'!$AF648),"")</f>
        <v/>
      </c>
      <c r="AK137" s="370" t="str">
        <f>IF(AND('MAPA DE RIESGOS'!$AP649="Baja",'MAPA DE RIESGOS'!$AR649="Menor"),CONCATENATE("R",'MAPA DE RIESGOS'!$H649,"C",'MAPA DE RIESGOS'!$AF649),"")</f>
        <v/>
      </c>
      <c r="AL137" s="370" t="str">
        <f>IF(AND('MAPA DE RIESGOS'!$AP650="Baja",'MAPA DE RIESGOS'!$AR650="Menor"),CONCATENATE("R",'MAPA DE RIESGOS'!$H650,"C",'MAPA DE RIESGOS'!$AF650),"")</f>
        <v/>
      </c>
      <c r="AM137" s="370" t="str">
        <f>IF(AND('MAPA DE RIESGOS'!$AP651="Baja",'MAPA DE RIESGOS'!$AR651="Menor"),CONCATENATE("R",'MAPA DE RIESGOS'!$H651,"C",'MAPA DE RIESGOS'!$AF651),"")</f>
        <v/>
      </c>
      <c r="AN137" s="370" t="str">
        <f>IF(AND('MAPA DE RIESGOS'!$AP652="Baja",'MAPA DE RIESGOS'!$AR652="Menor"),CONCATENATE("R",'MAPA DE RIESGOS'!$H652,"C",'MAPA DE RIESGOS'!$AF652),"")</f>
        <v/>
      </c>
      <c r="AO137" s="370" t="str">
        <f>IF(AND('MAPA DE RIESGOS'!$AP653="Baja",'MAPA DE RIESGOS'!$AR653="Menor"),CONCATENATE("R",'MAPA DE RIESGOS'!$H653,"C",'MAPA DE RIESGOS'!$AF653),"")</f>
        <v/>
      </c>
      <c r="AP137" s="370" t="str">
        <f>IF(AND('MAPA DE RIESGOS'!$AP654="Baja",'MAPA DE RIESGOS'!$AR654="Menor"),CONCATENATE("R",'MAPA DE RIESGOS'!$H654,"C",'MAPA DE RIESGOS'!$AF654),"")</f>
        <v/>
      </c>
      <c r="AQ137" s="370" t="str">
        <f>IF(AND('MAPA DE RIESGOS'!$AP655="Baja",'MAPA DE RIESGOS'!$AR655="Menor"),CONCATENATE("R",'MAPA DE RIESGOS'!$H655,"C",'MAPA DE RIESGOS'!$AF655),"")</f>
        <v/>
      </c>
      <c r="AR137" s="370" t="str">
        <f>IF(AND('MAPA DE RIESGOS'!$AP656="Baja",'MAPA DE RIESGOS'!$AR656="Menor"),CONCATENATE("R",'MAPA DE RIESGOS'!$H656,"C",'MAPA DE RIESGOS'!$AF656),"")</f>
        <v/>
      </c>
      <c r="AS137" s="370" t="str">
        <f>IF(AND('MAPA DE RIESGOS'!$AP657="Baja",'MAPA DE RIESGOS'!$AR657="Menor"),CONCATENATE("R",'MAPA DE RIESGOS'!$H657,"C",'MAPA DE RIESGOS'!$AF657),"")</f>
        <v/>
      </c>
      <c r="AT137" s="369" t="str">
        <f>IF(AND('MAPA DE RIESGOS'!$AP640="Baja",'MAPA DE RIESGOS'!$AR640="Moderado"),CONCATENATE("R",'MAPA DE RIESGOS'!$H640,"C",'MAPA DE RIESGOS'!$AF640),"")</f>
        <v/>
      </c>
      <c r="AU137" s="370" t="str">
        <f>IF(AND('MAPA DE RIESGOS'!$AP641="Baja",'MAPA DE RIESGOS'!$AR641="Moderado"),CONCATENATE("R",'MAPA DE RIESGOS'!$H641,"C",'MAPA DE RIESGOS'!$AF641),"")</f>
        <v/>
      </c>
      <c r="AV137" s="370" t="str">
        <f>IF(AND('MAPA DE RIESGOS'!$AP642="Baja",'MAPA DE RIESGOS'!$AR642="Moderado"),CONCATENATE("R",'MAPA DE RIESGOS'!$H642,"C",'MAPA DE RIESGOS'!$AF642),"")</f>
        <v/>
      </c>
      <c r="AW137" s="370" t="str">
        <f>IF(AND('MAPA DE RIESGOS'!$AP643="Baja",'MAPA DE RIESGOS'!$AR643="Moderado"),CONCATENATE("R",'MAPA DE RIESGOS'!$H643,"C",'MAPA DE RIESGOS'!$AF643),"")</f>
        <v/>
      </c>
      <c r="AX137" s="370" t="str">
        <f>IF(AND('MAPA DE RIESGOS'!$AP644="Baja",'MAPA DE RIESGOS'!$AR644="Moderado"),CONCATENATE("R",'MAPA DE RIESGOS'!$H644,"C",'MAPA DE RIESGOS'!$AF644),"")</f>
        <v/>
      </c>
      <c r="AY137" s="370" t="str">
        <f>IF(AND('MAPA DE RIESGOS'!$AP645="Baja",'MAPA DE RIESGOS'!$AR645="Moderado"),CONCATENATE("R",'MAPA DE RIESGOS'!$H645,"C",'MAPA DE RIESGOS'!$AF645),"")</f>
        <v/>
      </c>
      <c r="AZ137" s="370" t="str">
        <f>IF(AND('MAPA DE RIESGOS'!$AP646="Baja",'MAPA DE RIESGOS'!$AR646="Moderado"),CONCATENATE("R",'MAPA DE RIESGOS'!$H646,"C",'MAPA DE RIESGOS'!$AF646),"")</f>
        <v/>
      </c>
      <c r="BA137" s="370" t="str">
        <f>IF(AND('MAPA DE RIESGOS'!$AP647="Baja",'MAPA DE RIESGOS'!$AR647="Moderado"),CONCATENATE("R",'MAPA DE RIESGOS'!$H647,"C",'MAPA DE RIESGOS'!$AF647),"")</f>
        <v/>
      </c>
      <c r="BB137" s="370" t="str">
        <f>IF(AND('MAPA DE RIESGOS'!$AP648="Baja",'MAPA DE RIESGOS'!$AR648="Moderado"),CONCATENATE("R",'MAPA DE RIESGOS'!$H648,"C",'MAPA DE RIESGOS'!$AF648),"")</f>
        <v/>
      </c>
      <c r="BC137" s="370" t="str">
        <f>IF(AND('MAPA DE RIESGOS'!$AP649="Baja",'MAPA DE RIESGOS'!$AR649="Moderado"),CONCATENATE("R",'MAPA DE RIESGOS'!$H649,"C",'MAPA DE RIESGOS'!$AF649),"")</f>
        <v/>
      </c>
      <c r="BD137" s="370" t="str">
        <f>IF(AND('MAPA DE RIESGOS'!$AP650="Baja",'MAPA DE RIESGOS'!$AR650="Moderado"),CONCATENATE("R",'MAPA DE RIESGOS'!$H650,"C",'MAPA DE RIESGOS'!$AF650),"")</f>
        <v/>
      </c>
      <c r="BE137" s="370" t="str">
        <f>IF(AND('MAPA DE RIESGOS'!$AP651="Baja",'MAPA DE RIESGOS'!$AR651="Moderado"),CONCATENATE("R",'MAPA DE RIESGOS'!$H651,"C",'MAPA DE RIESGOS'!$AF651),"")</f>
        <v/>
      </c>
      <c r="BF137" s="370" t="str">
        <f>IF(AND('MAPA DE RIESGOS'!$AP652="Baja",'MAPA DE RIESGOS'!$AR652="Moderado"),CONCATENATE("R",'MAPA DE RIESGOS'!$H652,"C",'MAPA DE RIESGOS'!$AF652),"")</f>
        <v/>
      </c>
      <c r="BG137" s="370" t="str">
        <f>IF(AND('MAPA DE RIESGOS'!$AP653="Baja",'MAPA DE RIESGOS'!$AR653="Moderado"),CONCATENATE("R",'MAPA DE RIESGOS'!$H653,"C",'MAPA DE RIESGOS'!$AF653),"")</f>
        <v/>
      </c>
      <c r="BH137" s="370" t="str">
        <f>IF(AND('MAPA DE RIESGOS'!$AP654="Baja",'MAPA DE RIESGOS'!$AR654="Moderado"),CONCATENATE("R",'MAPA DE RIESGOS'!$H654,"C",'MAPA DE RIESGOS'!$AF654),"")</f>
        <v/>
      </c>
      <c r="BI137" s="370" t="str">
        <f>IF(AND('MAPA DE RIESGOS'!$AP655="Baja",'MAPA DE RIESGOS'!$AR655="Moderado"),CONCATENATE("R",'MAPA DE RIESGOS'!$H655,"C",'MAPA DE RIESGOS'!$AF655),"")</f>
        <v/>
      </c>
      <c r="BJ137" s="370" t="str">
        <f>IF(AND('MAPA DE RIESGOS'!$AP656="Baja",'MAPA DE RIESGOS'!$AR656="Moderado"),CONCATENATE("R",'MAPA DE RIESGOS'!$H656,"C",'MAPA DE RIESGOS'!$AF656),"")</f>
        <v/>
      </c>
      <c r="BK137" s="371" t="str">
        <f>IF(AND('MAPA DE RIESGOS'!$AP657="Baja",'MAPA DE RIESGOS'!$AR657="Moderado"),CONCATENATE("R",'MAPA DE RIESGOS'!$H657,"C",'MAPA DE RIESGOS'!$AF657),"")</f>
        <v/>
      </c>
      <c r="BL137" s="357" t="str">
        <f>IF(AND('MAPA DE RIESGOS'!$AP640="Baja",'MAPA DE RIESGOS'!$AR640="Mayor"),CONCATENATE("R",'MAPA DE RIESGOS'!$H640,"C",'MAPA DE RIESGOS'!$AF640),"")</f>
        <v/>
      </c>
      <c r="BM137" s="357" t="str">
        <f>IF(AND('MAPA DE RIESGOS'!$AP641="Baja",'MAPA DE RIESGOS'!$AR641="Mayor"),CONCATENATE("R",'MAPA DE RIESGOS'!$H641,"C",'MAPA DE RIESGOS'!$AF641),"")</f>
        <v/>
      </c>
      <c r="BN137" s="357" t="str">
        <f>IF(AND('MAPA DE RIESGOS'!$AP642="Baja",'MAPA DE RIESGOS'!$AR642="Mayor"),CONCATENATE("R",'MAPA DE RIESGOS'!$H642,"C",'MAPA DE RIESGOS'!$AF642),"")</f>
        <v/>
      </c>
      <c r="BO137" s="357" t="str">
        <f>IF(AND('MAPA DE RIESGOS'!$AP643="Baja",'MAPA DE RIESGOS'!$AR643="Mayor"),CONCATENATE("R",'MAPA DE RIESGOS'!$H643,"C",'MAPA DE RIESGOS'!$AF643),"")</f>
        <v/>
      </c>
      <c r="BP137" s="357" t="str">
        <f>IF(AND('MAPA DE RIESGOS'!$AP644="Baja",'MAPA DE RIESGOS'!$AR644="Mayor"),CONCATENATE("R",'MAPA DE RIESGOS'!$H644,"C",'MAPA DE RIESGOS'!$AF644),"")</f>
        <v/>
      </c>
      <c r="BQ137" s="357" t="str">
        <f>IF(AND('MAPA DE RIESGOS'!$AP645="Baja",'MAPA DE RIESGOS'!$AR645="Mayor"),CONCATENATE("R",'MAPA DE RIESGOS'!$H645,"C",'MAPA DE RIESGOS'!$AF645),"")</f>
        <v/>
      </c>
      <c r="BR137" s="357" t="str">
        <f>IF(AND('MAPA DE RIESGOS'!$AP646="Baja",'MAPA DE RIESGOS'!$AR646="Mayor"),CONCATENATE("R",'MAPA DE RIESGOS'!$H646,"C",'MAPA DE RIESGOS'!$AF646),"")</f>
        <v/>
      </c>
      <c r="BS137" s="357" t="str">
        <f>IF(AND('MAPA DE RIESGOS'!$AP647="Baja",'MAPA DE RIESGOS'!$AR647="Mayor"),CONCATENATE("R",'MAPA DE RIESGOS'!$H647,"C",'MAPA DE RIESGOS'!$AF647),"")</f>
        <v/>
      </c>
      <c r="BT137" s="357" t="str">
        <f>IF(AND('MAPA DE RIESGOS'!$AP648="Baja",'MAPA DE RIESGOS'!$AR648="Mayor"),CONCATENATE("R",'MAPA DE RIESGOS'!$H648,"C",'MAPA DE RIESGOS'!$AF648),"")</f>
        <v/>
      </c>
      <c r="BU137" s="357" t="str">
        <f>IF(AND('MAPA DE RIESGOS'!$AP649="Baja",'MAPA DE RIESGOS'!$AR649="Mayor"),CONCATENATE("R",'MAPA DE RIESGOS'!$H649,"C",'MAPA DE RIESGOS'!$AF649),"")</f>
        <v/>
      </c>
      <c r="BV137" s="357" t="str">
        <f>IF(AND('MAPA DE RIESGOS'!$AP650="Baja",'MAPA DE RIESGOS'!$AR650="Mayor"),CONCATENATE("R",'MAPA DE RIESGOS'!$H650,"C",'MAPA DE RIESGOS'!$AF650),"")</f>
        <v/>
      </c>
      <c r="BW137" s="357" t="str">
        <f>IF(AND('MAPA DE RIESGOS'!$AP651="Baja",'MAPA DE RIESGOS'!$AR651="Mayor"),CONCATENATE("R",'MAPA DE RIESGOS'!$H651,"C",'MAPA DE RIESGOS'!$AF651),"")</f>
        <v/>
      </c>
      <c r="BX137" s="357" t="str">
        <f>IF(AND('MAPA DE RIESGOS'!$AP652="Baja",'MAPA DE RIESGOS'!$AR652="Mayor"),CONCATENATE("R",'MAPA DE RIESGOS'!$H652,"C",'MAPA DE RIESGOS'!$AF652),"")</f>
        <v/>
      </c>
      <c r="BY137" s="357" t="str">
        <f>IF(AND('MAPA DE RIESGOS'!$AP653="Baja",'MAPA DE RIESGOS'!$AR653="Mayor"),CONCATENATE("R",'MAPA DE RIESGOS'!$H653,"C",'MAPA DE RIESGOS'!$AF653),"")</f>
        <v/>
      </c>
      <c r="BZ137" s="357" t="str">
        <f>IF(AND('MAPA DE RIESGOS'!$AP654="Baja",'MAPA DE RIESGOS'!$AR654="Mayor"),CONCATENATE("R",'MAPA DE RIESGOS'!$H654,"C",'MAPA DE RIESGOS'!$AF654),"")</f>
        <v/>
      </c>
      <c r="CA137" s="357" t="str">
        <f>IF(AND('MAPA DE RIESGOS'!$AP655="Baja",'MAPA DE RIESGOS'!$AR655="Mayor"),CONCATENATE("R",'MAPA DE RIESGOS'!$H655,"C",'MAPA DE RIESGOS'!$AF655),"")</f>
        <v/>
      </c>
      <c r="CB137" s="357" t="str">
        <f>IF(AND('MAPA DE RIESGOS'!$AP656="Baja",'MAPA DE RIESGOS'!$AR656="Mayor"),CONCATENATE("R",'MAPA DE RIESGOS'!$H656,"C",'MAPA DE RIESGOS'!$AF656),"")</f>
        <v/>
      </c>
      <c r="CC137" s="358" t="str">
        <f>IF(AND('MAPA DE RIESGOS'!$AP657="Baja",'MAPA DE RIESGOS'!$AR657="Mayor"),CONCATENATE("R",'MAPA DE RIESGOS'!$H657,"C",'MAPA DE RIESGOS'!$AF657),"")</f>
        <v/>
      </c>
      <c r="CD137" s="359" t="str">
        <f>IF(AND('MAPA DE RIESGOS'!$AP640="Baja",'MAPA DE RIESGOS'!$AR640="Catastrófico"),CONCATENATE("R",'MAPA DE RIESGOS'!$H640,"C",'MAPA DE RIESGOS'!$AF640),"")</f>
        <v/>
      </c>
      <c r="CE137" s="359" t="str">
        <f>IF(AND('MAPA DE RIESGOS'!$AP641="Baja",'MAPA DE RIESGOS'!$AR641="Catastrófico"),CONCATENATE("R",'MAPA DE RIESGOS'!$H641,"C",'MAPA DE RIESGOS'!$AF641),"")</f>
        <v/>
      </c>
      <c r="CF137" s="359" t="str">
        <f>IF(AND('MAPA DE RIESGOS'!$AP642="Baja",'MAPA DE RIESGOS'!$AR642="Catastrófico"),CONCATENATE("R",'MAPA DE RIESGOS'!$H642,"C",'MAPA DE RIESGOS'!$AF642),"")</f>
        <v/>
      </c>
      <c r="CG137" s="359" t="str">
        <f>IF(AND('MAPA DE RIESGOS'!$AP643="Baja",'MAPA DE RIESGOS'!$AR643="Catastrófico"),CONCATENATE("R",'MAPA DE RIESGOS'!$H643,"C",'MAPA DE RIESGOS'!$AF643),"")</f>
        <v/>
      </c>
      <c r="CH137" s="359" t="str">
        <f>IF(AND('MAPA DE RIESGOS'!$AP644="Baja",'MAPA DE RIESGOS'!$AR644="Catastrófico"),CONCATENATE("R",'MAPA DE RIESGOS'!$H644,"C",'MAPA DE RIESGOS'!$AF644),"")</f>
        <v/>
      </c>
      <c r="CI137" s="359" t="str">
        <f>IF(AND('MAPA DE RIESGOS'!$AP645="Baja",'MAPA DE RIESGOS'!$AR645="Catastrófico"),CONCATENATE("R",'MAPA DE RIESGOS'!$H645,"C",'MAPA DE RIESGOS'!$AF645),"")</f>
        <v/>
      </c>
      <c r="CJ137" s="359" t="str">
        <f>IF(AND('MAPA DE RIESGOS'!$AP646="Baja",'MAPA DE RIESGOS'!$AR646="Catastrófico"),CONCATENATE("R",'MAPA DE RIESGOS'!$H646,"C",'MAPA DE RIESGOS'!$AF646),"")</f>
        <v/>
      </c>
      <c r="CK137" s="359" t="str">
        <f>IF(AND('MAPA DE RIESGOS'!$AP647="Baja",'MAPA DE RIESGOS'!$AR647="Catastrófico"),CONCATENATE("R",'MAPA DE RIESGOS'!$H647,"C",'MAPA DE RIESGOS'!$AF647),"")</f>
        <v/>
      </c>
      <c r="CL137" s="359" t="str">
        <f>IF(AND('MAPA DE RIESGOS'!$AP648="Baja",'MAPA DE RIESGOS'!$AR648="Catastrófico"),CONCATENATE("R",'MAPA DE RIESGOS'!$H648,"C",'MAPA DE RIESGOS'!$AF648),"")</f>
        <v/>
      </c>
      <c r="CM137" s="359" t="str">
        <f>IF(AND('MAPA DE RIESGOS'!$AP649="Baja",'MAPA DE RIESGOS'!$AR649="Catastrófico"),CONCATENATE("R",'MAPA DE RIESGOS'!$H649,"C",'MAPA DE RIESGOS'!$AF649),"")</f>
        <v/>
      </c>
      <c r="CN137" s="359" t="str">
        <f>IF(AND('MAPA DE RIESGOS'!$AP650="Baja",'MAPA DE RIESGOS'!$AR650="Catastrófico"),CONCATENATE("R",'MAPA DE RIESGOS'!$H650,"C",'MAPA DE RIESGOS'!$AF650),"")</f>
        <v/>
      </c>
      <c r="CO137" s="359" t="str">
        <f>IF(AND('MAPA DE RIESGOS'!$AP651="Baja",'MAPA DE RIESGOS'!$AR651="Catastrófico"),CONCATENATE("R",'MAPA DE RIESGOS'!$H651,"C",'MAPA DE RIESGOS'!$AF651),"")</f>
        <v/>
      </c>
      <c r="CP137" s="359" t="str">
        <f>IF(AND('MAPA DE RIESGOS'!$AP652="Baja",'MAPA DE RIESGOS'!$AR652="Catastrófico"),CONCATENATE("R",'MAPA DE RIESGOS'!$H652,"C",'MAPA DE RIESGOS'!$AF652),"")</f>
        <v/>
      </c>
      <c r="CQ137" s="359" t="str">
        <f>IF(AND('MAPA DE RIESGOS'!$AP653="Baja",'MAPA DE RIESGOS'!$AR653="Catastrófico"),CONCATENATE("R",'MAPA DE RIESGOS'!$H653,"C",'MAPA DE RIESGOS'!$AF653),"")</f>
        <v/>
      </c>
      <c r="CR137" s="359" t="str">
        <f>IF(AND('MAPA DE RIESGOS'!$AP654="Baja",'MAPA DE RIESGOS'!$AR654="Catastrófico"),CONCATENATE("R",'MAPA DE RIESGOS'!$H654,"C",'MAPA DE RIESGOS'!$AF654),"")</f>
        <v/>
      </c>
      <c r="CS137" s="359" t="str">
        <f>IF(AND('MAPA DE RIESGOS'!$AP655="Baja",'MAPA DE RIESGOS'!$AR655="Catastrófico"),CONCATENATE("R",'MAPA DE RIESGOS'!$H655,"C",'MAPA DE RIESGOS'!$AF655),"")</f>
        <v/>
      </c>
      <c r="CT137" s="359" t="str">
        <f>IF(AND('MAPA DE RIESGOS'!$AP656="Baja",'MAPA DE RIESGOS'!$AR656="Catastrófico"),CONCATENATE("R",'MAPA DE RIESGOS'!$H656,"C",'MAPA DE RIESGOS'!$AF656),"")</f>
        <v/>
      </c>
      <c r="CU137" s="360" t="str">
        <f>IF(AND('MAPA DE RIESGOS'!$AP657="Baja",'MAPA DE RIESGOS'!$AR657="Catastrófico"),CONCATENATE("R",'MAPA DE RIESGOS'!$H657,"C",'MAPA DE RIESGOS'!$AF657),"")</f>
        <v/>
      </c>
      <c r="CV137" s="67"/>
      <c r="CW137" s="737"/>
      <c r="CX137" s="737"/>
      <c r="CY137" s="737"/>
      <c r="CZ137" s="737"/>
      <c r="DA137" s="737"/>
      <c r="DB137" s="737"/>
    </row>
    <row r="138" spans="2:106" ht="32.5" customHeight="1">
      <c r="B138" s="770"/>
      <c r="C138" s="770"/>
      <c r="D138" s="771"/>
      <c r="E138" s="741"/>
      <c r="F138" s="742"/>
      <c r="G138" s="742"/>
      <c r="H138" s="742"/>
      <c r="I138" s="743"/>
      <c r="J138" s="378" t="str">
        <f>IF(AND('MAPA DE RIESGOS'!$AP658="Baja",'MAPA DE RIESGOS'!$AR658="Leve"),CONCATENATE("R",'MAPA DE RIESGOS'!$H658,"C",'MAPA DE RIESGOS'!$AF658),"")</f>
        <v/>
      </c>
      <c r="K138" s="379" t="str">
        <f>IF(AND('MAPA DE RIESGOS'!$AP659="Baja",'MAPA DE RIESGOS'!$AR659="Leve"),CONCATENATE("R",'MAPA DE RIESGOS'!$H659,"C",'MAPA DE RIESGOS'!$AF659),"")</f>
        <v/>
      </c>
      <c r="L138" s="379" t="str">
        <f>IF(AND('MAPA DE RIESGOS'!$AP660="Baja",'MAPA DE RIESGOS'!$AR660="Leve"),CONCATENATE("R",'MAPA DE RIESGOS'!$H660,"C",'MAPA DE RIESGOS'!$AF660),"")</f>
        <v/>
      </c>
      <c r="M138" s="379" t="str">
        <f>IF(AND('MAPA DE RIESGOS'!$AP661="Baja",'MAPA DE RIESGOS'!$AR661="Leve"),CONCATENATE("R",'MAPA DE RIESGOS'!$H661,"C",'MAPA DE RIESGOS'!$AF661),"")</f>
        <v/>
      </c>
      <c r="N138" s="379" t="str">
        <f>IF(AND('MAPA DE RIESGOS'!$AP662="Baja",'MAPA DE RIESGOS'!$AR662="Leve"),CONCATENATE("R",'MAPA DE RIESGOS'!$H662,"C",'MAPA DE RIESGOS'!$AF662),"")</f>
        <v/>
      </c>
      <c r="O138" s="379" t="str">
        <f>IF(AND('MAPA DE RIESGOS'!$AP663="Baja",'MAPA DE RIESGOS'!$AR663="Leve"),CONCATENATE("R",'MAPA DE RIESGOS'!$H663,"C",'MAPA DE RIESGOS'!$AF663),"")</f>
        <v/>
      </c>
      <c r="P138" s="379" t="str">
        <f>IF(AND('MAPA DE RIESGOS'!$AP664="Baja",'MAPA DE RIESGOS'!$AR664="Leve"),CONCATENATE("R",'MAPA DE RIESGOS'!$H664,"C",'MAPA DE RIESGOS'!$AF664),"")</f>
        <v/>
      </c>
      <c r="Q138" s="379" t="str">
        <f>IF(AND('MAPA DE RIESGOS'!$AP665="Baja",'MAPA DE RIESGOS'!$AR665="Leve"),CONCATENATE("R",'MAPA DE RIESGOS'!$H665,"C",'MAPA DE RIESGOS'!$AF665),"")</f>
        <v/>
      </c>
      <c r="R138" s="379" t="str">
        <f>IF(AND('MAPA DE RIESGOS'!$AP666="Baja",'MAPA DE RIESGOS'!$AR666="Leve"),CONCATENATE("R",'MAPA DE RIESGOS'!$H666,"C",'MAPA DE RIESGOS'!$AF666),"")</f>
        <v/>
      </c>
      <c r="S138" s="379" t="str">
        <f>IF(AND('MAPA DE RIESGOS'!$AP667="Baja",'MAPA DE RIESGOS'!$AR667="Leve"),CONCATENATE("R",'MAPA DE RIESGOS'!$H667,"C",'MAPA DE RIESGOS'!$AF667),"")</f>
        <v/>
      </c>
      <c r="T138" s="379" t="str">
        <f>IF(AND('MAPA DE RIESGOS'!$AP668="Baja",'MAPA DE RIESGOS'!$AR668="Leve"),CONCATENATE("R",'MAPA DE RIESGOS'!$H668,"C",'MAPA DE RIESGOS'!$AF668),"")</f>
        <v/>
      </c>
      <c r="U138" s="379" t="str">
        <f>IF(AND('MAPA DE RIESGOS'!$AP669="Baja",'MAPA DE RIESGOS'!$AR669="Leve"),CONCATENATE("R",'MAPA DE RIESGOS'!$H669,"C",'MAPA DE RIESGOS'!$AF669),"")</f>
        <v/>
      </c>
      <c r="V138" s="379" t="str">
        <f>IF(AND('MAPA DE RIESGOS'!$AP670="Baja",'MAPA DE RIESGOS'!$AR670="Leve"),CONCATENATE("R",'MAPA DE RIESGOS'!$H670,"C",'MAPA DE RIESGOS'!$AF670),"")</f>
        <v/>
      </c>
      <c r="W138" s="379" t="str">
        <f>IF(AND('MAPA DE RIESGOS'!$AP671="Baja",'MAPA DE RIESGOS'!$AR671="Leve"),CONCATENATE("R",'MAPA DE RIESGOS'!$H671,"C",'MAPA DE RIESGOS'!$AF671),"")</f>
        <v/>
      </c>
      <c r="X138" s="379" t="str">
        <f>IF(AND('MAPA DE RIESGOS'!$AP672="Baja",'MAPA DE RIESGOS'!$AR672="Leve"),CONCATENATE("R",'MAPA DE RIESGOS'!$H672,"C",'MAPA DE RIESGOS'!$AF672),"")</f>
        <v/>
      </c>
      <c r="Y138" s="379" t="str">
        <f>IF(AND('MAPA DE RIESGOS'!$AP673="Baja",'MAPA DE RIESGOS'!$AR673="Leve"),CONCATENATE("R",'MAPA DE RIESGOS'!$H673,"C",'MAPA DE RIESGOS'!$AF673),"")</f>
        <v/>
      </c>
      <c r="Z138" s="379" t="str">
        <f>IF(AND('MAPA DE RIESGOS'!$AP674="Baja",'MAPA DE RIESGOS'!$AR674="Leve"),CONCATENATE("R",'MAPA DE RIESGOS'!$H674,"C",'MAPA DE RIESGOS'!$AF674),"")</f>
        <v/>
      </c>
      <c r="AA138" s="380" t="str">
        <f>IF(AND('MAPA DE RIESGOS'!$AP675="Baja",'MAPA DE RIESGOS'!$AR675="Leve"),CONCATENATE("R",'MAPA DE RIESGOS'!$H675,"C",'MAPA DE RIESGOS'!$AF675),"")</f>
        <v/>
      </c>
      <c r="AB138" s="369" t="str">
        <f>IF(AND('MAPA DE RIESGOS'!$AP658="Baja",'MAPA DE RIESGOS'!$AR658="Menor"),CONCATENATE("R",'MAPA DE RIESGOS'!$H658,"C",'MAPA DE RIESGOS'!$AF658),"")</f>
        <v/>
      </c>
      <c r="AC138" s="370" t="str">
        <f>IF(AND('MAPA DE RIESGOS'!$AP659="Baja",'MAPA DE RIESGOS'!$AR659="Menor"),CONCATENATE("R",'MAPA DE RIESGOS'!$H659,"C",'MAPA DE RIESGOS'!$AF659),"")</f>
        <v/>
      </c>
      <c r="AD138" s="370" t="str">
        <f>IF(AND('MAPA DE RIESGOS'!$AP660="Baja",'MAPA DE RIESGOS'!$AR660="Menor"),CONCATENATE("R",'MAPA DE RIESGOS'!$H660,"C",'MAPA DE RIESGOS'!$AF660),"")</f>
        <v/>
      </c>
      <c r="AE138" s="370" t="str">
        <f>IF(AND('MAPA DE RIESGOS'!$AP661="Baja",'MAPA DE RIESGOS'!$AR661="Menor"),CONCATENATE("R",'MAPA DE RIESGOS'!$H661,"C",'MAPA DE RIESGOS'!$AF661),"")</f>
        <v/>
      </c>
      <c r="AF138" s="370" t="str">
        <f>IF(AND('MAPA DE RIESGOS'!$AP662="Baja",'MAPA DE RIESGOS'!$AR662="Menor"),CONCATENATE("R",'MAPA DE RIESGOS'!$H662,"C",'MAPA DE RIESGOS'!$AF662),"")</f>
        <v/>
      </c>
      <c r="AG138" s="370" t="str">
        <f>IF(AND('MAPA DE RIESGOS'!$AP663="Baja",'MAPA DE RIESGOS'!$AR663="Menor"),CONCATENATE("R",'MAPA DE RIESGOS'!$H663,"C",'MAPA DE RIESGOS'!$AF663),"")</f>
        <v/>
      </c>
      <c r="AH138" s="370" t="str">
        <f>IF(AND('MAPA DE RIESGOS'!$AP664="Baja",'MAPA DE RIESGOS'!$AR664="Menor"),CONCATENATE("R",'MAPA DE RIESGOS'!$H664,"C",'MAPA DE RIESGOS'!$AF664),"")</f>
        <v/>
      </c>
      <c r="AI138" s="370" t="str">
        <f>IF(AND('MAPA DE RIESGOS'!$AP665="Baja",'MAPA DE RIESGOS'!$AR665="Menor"),CONCATENATE("R",'MAPA DE RIESGOS'!$H665,"C",'MAPA DE RIESGOS'!$AF665),"")</f>
        <v/>
      </c>
      <c r="AJ138" s="370" t="str">
        <f>IF(AND('MAPA DE RIESGOS'!$AP666="Baja",'MAPA DE RIESGOS'!$AR666="Menor"),CONCATENATE("R",'MAPA DE RIESGOS'!$H666,"C",'MAPA DE RIESGOS'!$AF666),"")</f>
        <v/>
      </c>
      <c r="AK138" s="370" t="str">
        <f>IF(AND('MAPA DE RIESGOS'!$AP667="Baja",'MAPA DE RIESGOS'!$AR667="Menor"),CONCATENATE("R",'MAPA DE RIESGOS'!$H667,"C",'MAPA DE RIESGOS'!$AF667),"")</f>
        <v/>
      </c>
      <c r="AL138" s="370" t="str">
        <f>IF(AND('MAPA DE RIESGOS'!$AP668="Baja",'MAPA DE RIESGOS'!$AR668="Menor"),CONCATENATE("R",'MAPA DE RIESGOS'!$H668,"C",'MAPA DE RIESGOS'!$AF668),"")</f>
        <v/>
      </c>
      <c r="AM138" s="370" t="str">
        <f>IF(AND('MAPA DE RIESGOS'!$AP669="Baja",'MAPA DE RIESGOS'!$AR669="Menor"),CONCATENATE("R",'MAPA DE RIESGOS'!$H669,"C",'MAPA DE RIESGOS'!$AF669),"")</f>
        <v/>
      </c>
      <c r="AN138" s="370" t="str">
        <f>IF(AND('MAPA DE RIESGOS'!$AP670="Baja",'MAPA DE RIESGOS'!$AR670="Menor"),CONCATENATE("R",'MAPA DE RIESGOS'!$H670,"C",'MAPA DE RIESGOS'!$AF670),"")</f>
        <v/>
      </c>
      <c r="AO138" s="370" t="str">
        <f>IF(AND('MAPA DE RIESGOS'!$AP671="Baja",'MAPA DE RIESGOS'!$AR671="Menor"),CONCATENATE("R",'MAPA DE RIESGOS'!$H671,"C",'MAPA DE RIESGOS'!$AF671),"")</f>
        <v/>
      </c>
      <c r="AP138" s="370" t="str">
        <f>IF(AND('MAPA DE RIESGOS'!$AP672="Baja",'MAPA DE RIESGOS'!$AR672="Menor"),CONCATENATE("R",'MAPA DE RIESGOS'!$H672,"C",'MAPA DE RIESGOS'!$AF672),"")</f>
        <v/>
      </c>
      <c r="AQ138" s="370" t="str">
        <f>IF(AND('MAPA DE RIESGOS'!$AP673="Baja",'MAPA DE RIESGOS'!$AR673="Menor"),CONCATENATE("R",'MAPA DE RIESGOS'!$H673,"C",'MAPA DE RIESGOS'!$AF673),"")</f>
        <v/>
      </c>
      <c r="AR138" s="370" t="str">
        <f>IF(AND('MAPA DE RIESGOS'!$AP674="Baja",'MAPA DE RIESGOS'!$AR674="Menor"),CONCATENATE("R",'MAPA DE RIESGOS'!$H674,"C",'MAPA DE RIESGOS'!$AF674),"")</f>
        <v/>
      </c>
      <c r="AS138" s="370" t="str">
        <f>IF(AND('MAPA DE RIESGOS'!$AP675="Baja",'MAPA DE RIESGOS'!$AR675="Menor"),CONCATENATE("R",'MAPA DE RIESGOS'!$H675,"C",'MAPA DE RIESGOS'!$AF675),"")</f>
        <v/>
      </c>
      <c r="AT138" s="369" t="str">
        <f>IF(AND('MAPA DE RIESGOS'!$AP658="Baja",'MAPA DE RIESGOS'!$AR658="Moderado"),CONCATENATE("R",'MAPA DE RIESGOS'!$H658,"C",'MAPA DE RIESGOS'!$AF658),"")</f>
        <v/>
      </c>
      <c r="AU138" s="370" t="str">
        <f>IF(AND('MAPA DE RIESGOS'!$AP659="Baja",'MAPA DE RIESGOS'!$AR659="Moderado"),CONCATENATE("R",'MAPA DE RIESGOS'!$H659,"C",'MAPA DE RIESGOS'!$AF659),"")</f>
        <v/>
      </c>
      <c r="AV138" s="370" t="str">
        <f>IF(AND('MAPA DE RIESGOS'!$AP660="Baja",'MAPA DE RIESGOS'!$AR660="Moderado"),CONCATENATE("R",'MAPA DE RIESGOS'!$H660,"C",'MAPA DE RIESGOS'!$AF660),"")</f>
        <v/>
      </c>
      <c r="AW138" s="370" t="str">
        <f>IF(AND('MAPA DE RIESGOS'!$AP661="Baja",'MAPA DE RIESGOS'!$AR661="Moderado"),CONCATENATE("R",'MAPA DE RIESGOS'!$H661,"C",'MAPA DE RIESGOS'!$AF661),"")</f>
        <v/>
      </c>
      <c r="AX138" s="370" t="str">
        <f>IF(AND('MAPA DE RIESGOS'!$AP662="Baja",'MAPA DE RIESGOS'!$AR662="Moderado"),CONCATENATE("R",'MAPA DE RIESGOS'!$H662,"C",'MAPA DE RIESGOS'!$AF662),"")</f>
        <v/>
      </c>
      <c r="AY138" s="370" t="str">
        <f>IF(AND('MAPA DE RIESGOS'!$AP663="Baja",'MAPA DE RIESGOS'!$AR663="Moderado"),CONCATENATE("R",'MAPA DE RIESGOS'!$H663,"C",'MAPA DE RIESGOS'!$AF663),"")</f>
        <v/>
      </c>
      <c r="AZ138" s="370" t="str">
        <f>IF(AND('MAPA DE RIESGOS'!$AP664="Baja",'MAPA DE RIESGOS'!$AR664="Moderado"),CONCATENATE("R",'MAPA DE RIESGOS'!$H664,"C",'MAPA DE RIESGOS'!$AF664),"")</f>
        <v/>
      </c>
      <c r="BA138" s="370" t="str">
        <f>IF(AND('MAPA DE RIESGOS'!$AP665="Baja",'MAPA DE RIESGOS'!$AR665="Moderado"),CONCATENATE("R",'MAPA DE RIESGOS'!$H665,"C",'MAPA DE RIESGOS'!$AF665),"")</f>
        <v/>
      </c>
      <c r="BB138" s="370" t="str">
        <f>IF(AND('MAPA DE RIESGOS'!$AP666="Baja",'MAPA DE RIESGOS'!$AR666="Moderado"),CONCATENATE("R",'MAPA DE RIESGOS'!$H666,"C",'MAPA DE RIESGOS'!$AF666),"")</f>
        <v/>
      </c>
      <c r="BC138" s="370" t="str">
        <f>IF(AND('MAPA DE RIESGOS'!$AP667="Baja",'MAPA DE RIESGOS'!$AR667="Moderado"),CONCATENATE("R",'MAPA DE RIESGOS'!$H667,"C",'MAPA DE RIESGOS'!$AF667),"")</f>
        <v/>
      </c>
      <c r="BD138" s="370" t="str">
        <f>IF(AND('MAPA DE RIESGOS'!$AP668="Baja",'MAPA DE RIESGOS'!$AR668="Moderado"),CONCATENATE("R",'MAPA DE RIESGOS'!$H668,"C",'MAPA DE RIESGOS'!$AF668),"")</f>
        <v/>
      </c>
      <c r="BE138" s="370" t="str">
        <f>IF(AND('MAPA DE RIESGOS'!$AP669="Baja",'MAPA DE RIESGOS'!$AR669="Moderado"),CONCATENATE("R",'MAPA DE RIESGOS'!$H669,"C",'MAPA DE RIESGOS'!$AF669),"")</f>
        <v/>
      </c>
      <c r="BF138" s="370" t="str">
        <f>IF(AND('MAPA DE RIESGOS'!$AP670="Baja",'MAPA DE RIESGOS'!$AR670="Moderado"),CONCATENATE("R",'MAPA DE RIESGOS'!$H670,"C",'MAPA DE RIESGOS'!$AF670),"")</f>
        <v/>
      </c>
      <c r="BG138" s="370" t="str">
        <f>IF(AND('MAPA DE RIESGOS'!$AP671="Baja",'MAPA DE RIESGOS'!$AR671="Moderado"),CONCATENATE("R",'MAPA DE RIESGOS'!$H671,"C",'MAPA DE RIESGOS'!$AF671),"")</f>
        <v/>
      </c>
      <c r="BH138" s="370" t="str">
        <f>IF(AND('MAPA DE RIESGOS'!$AP672="Baja",'MAPA DE RIESGOS'!$AR672="Moderado"),CONCATENATE("R",'MAPA DE RIESGOS'!$H672,"C",'MAPA DE RIESGOS'!$AF672),"")</f>
        <v/>
      </c>
      <c r="BI138" s="370" t="str">
        <f>IF(AND('MAPA DE RIESGOS'!$AP673="Baja",'MAPA DE RIESGOS'!$AR673="Moderado"),CONCATENATE("R",'MAPA DE RIESGOS'!$H673,"C",'MAPA DE RIESGOS'!$AF673),"")</f>
        <v/>
      </c>
      <c r="BJ138" s="370" t="str">
        <f>IF(AND('MAPA DE RIESGOS'!$AP674="Baja",'MAPA DE RIESGOS'!$AR674="Moderado"),CONCATENATE("R",'MAPA DE RIESGOS'!$H674,"C",'MAPA DE RIESGOS'!$AF674),"")</f>
        <v/>
      </c>
      <c r="BK138" s="371" t="str">
        <f>IF(AND('MAPA DE RIESGOS'!$AP675="Baja",'MAPA DE RIESGOS'!$AR675="Moderado"),CONCATENATE("R",'MAPA DE RIESGOS'!$H675,"C",'MAPA DE RIESGOS'!$AF675),"")</f>
        <v/>
      </c>
      <c r="BL138" s="357" t="str">
        <f>IF(AND('MAPA DE RIESGOS'!$AP658="Baja",'MAPA DE RIESGOS'!$AR658="Mayor"),CONCATENATE("R",'MAPA DE RIESGOS'!$H658,"C",'MAPA DE RIESGOS'!$AF658),"")</f>
        <v/>
      </c>
      <c r="BM138" s="357" t="str">
        <f>IF(AND('MAPA DE RIESGOS'!$AP659="Baja",'MAPA DE RIESGOS'!$AR659="Mayor"),CONCATENATE("R",'MAPA DE RIESGOS'!$H659,"C",'MAPA DE RIESGOS'!$AF659),"")</f>
        <v/>
      </c>
      <c r="BN138" s="357" t="str">
        <f>IF(AND('MAPA DE RIESGOS'!$AP660="Baja",'MAPA DE RIESGOS'!$AR660="Mayor"),CONCATENATE("R",'MAPA DE RIESGOS'!$H660,"C",'MAPA DE RIESGOS'!$AF660),"")</f>
        <v/>
      </c>
      <c r="BO138" s="357" t="str">
        <f>IF(AND('MAPA DE RIESGOS'!$AP661="Baja",'MAPA DE RIESGOS'!$AR661="Mayor"),CONCATENATE("R",'MAPA DE RIESGOS'!$H661,"C",'MAPA DE RIESGOS'!$AF661),"")</f>
        <v/>
      </c>
      <c r="BP138" s="357" t="str">
        <f>IF(AND('MAPA DE RIESGOS'!$AP662="Baja",'MAPA DE RIESGOS'!$AR662="Mayor"),CONCATENATE("R",'MAPA DE RIESGOS'!$H662,"C",'MAPA DE RIESGOS'!$AF662),"")</f>
        <v/>
      </c>
      <c r="BQ138" s="357" t="str">
        <f>IF(AND('MAPA DE RIESGOS'!$AP663="Baja",'MAPA DE RIESGOS'!$AR663="Mayor"),CONCATENATE("R",'MAPA DE RIESGOS'!$H663,"C",'MAPA DE RIESGOS'!$AF663),"")</f>
        <v/>
      </c>
      <c r="BR138" s="357" t="str">
        <f>IF(AND('MAPA DE RIESGOS'!$AP664="Baja",'MAPA DE RIESGOS'!$AR664="Mayor"),CONCATENATE("R",'MAPA DE RIESGOS'!$H664,"C",'MAPA DE RIESGOS'!$AF664),"")</f>
        <v/>
      </c>
      <c r="BS138" s="357" t="str">
        <f>IF(AND('MAPA DE RIESGOS'!$AP665="Baja",'MAPA DE RIESGOS'!$AR665="Mayor"),CONCATENATE("R",'MAPA DE RIESGOS'!$H665,"C",'MAPA DE RIESGOS'!$AF665),"")</f>
        <v/>
      </c>
      <c r="BT138" s="357" t="str">
        <f>IF(AND('MAPA DE RIESGOS'!$AP666="Baja",'MAPA DE RIESGOS'!$AR666="Mayor"),CONCATENATE("R",'MAPA DE RIESGOS'!$H666,"C",'MAPA DE RIESGOS'!$AF666),"")</f>
        <v/>
      </c>
      <c r="BU138" s="357" t="str">
        <f>IF(AND('MAPA DE RIESGOS'!$AP667="Baja",'MAPA DE RIESGOS'!$AR667="Mayor"),CONCATENATE("R",'MAPA DE RIESGOS'!$H667,"C",'MAPA DE RIESGOS'!$AF667),"")</f>
        <v/>
      </c>
      <c r="BV138" s="357" t="str">
        <f>IF(AND('MAPA DE RIESGOS'!$AP668="Baja",'MAPA DE RIESGOS'!$AR668="Mayor"),CONCATENATE("R",'MAPA DE RIESGOS'!$H668,"C",'MAPA DE RIESGOS'!$AF668),"")</f>
        <v/>
      </c>
      <c r="BW138" s="357" t="str">
        <f>IF(AND('MAPA DE RIESGOS'!$AP669="Baja",'MAPA DE RIESGOS'!$AR669="Mayor"),CONCATENATE("R",'MAPA DE RIESGOS'!$H669,"C",'MAPA DE RIESGOS'!$AF669),"")</f>
        <v/>
      </c>
      <c r="BX138" s="357" t="str">
        <f>IF(AND('MAPA DE RIESGOS'!$AP670="Baja",'MAPA DE RIESGOS'!$AR670="Mayor"),CONCATENATE("R",'MAPA DE RIESGOS'!$H670,"C",'MAPA DE RIESGOS'!$AF670),"")</f>
        <v/>
      </c>
      <c r="BY138" s="357" t="str">
        <f>IF(AND('MAPA DE RIESGOS'!$AP671="Baja",'MAPA DE RIESGOS'!$AR671="Mayor"),CONCATENATE("R",'MAPA DE RIESGOS'!$H671,"C",'MAPA DE RIESGOS'!$AF671),"")</f>
        <v/>
      </c>
      <c r="BZ138" s="357" t="str">
        <f>IF(AND('MAPA DE RIESGOS'!$AP672="Baja",'MAPA DE RIESGOS'!$AR672="Mayor"),CONCATENATE("R",'MAPA DE RIESGOS'!$H672,"C",'MAPA DE RIESGOS'!$AF672),"")</f>
        <v/>
      </c>
      <c r="CA138" s="357" t="str">
        <f>IF(AND('MAPA DE RIESGOS'!$AP673="Baja",'MAPA DE RIESGOS'!$AR673="Mayor"),CONCATENATE("R",'MAPA DE RIESGOS'!$H673,"C",'MAPA DE RIESGOS'!$AF673),"")</f>
        <v/>
      </c>
      <c r="CB138" s="357" t="str">
        <f>IF(AND('MAPA DE RIESGOS'!$AP674="Baja",'MAPA DE RIESGOS'!$AR674="Mayor"),CONCATENATE("R",'MAPA DE RIESGOS'!$H674,"C",'MAPA DE RIESGOS'!$AF674),"")</f>
        <v/>
      </c>
      <c r="CC138" s="358" t="str">
        <f>IF(AND('MAPA DE RIESGOS'!$AP675="Baja",'MAPA DE RIESGOS'!$AR675="Mayor"),CONCATENATE("R",'MAPA DE RIESGOS'!$H675,"C",'MAPA DE RIESGOS'!$AF675),"")</f>
        <v/>
      </c>
      <c r="CD138" s="359" t="str">
        <f>IF(AND('MAPA DE RIESGOS'!$AP658="Baja",'MAPA DE RIESGOS'!$AR658="Catastrófico"),CONCATENATE("R",'MAPA DE RIESGOS'!$H658,"C",'MAPA DE RIESGOS'!$AF658),"")</f>
        <v/>
      </c>
      <c r="CE138" s="359" t="str">
        <f>IF(AND('MAPA DE RIESGOS'!$AP659="Baja",'MAPA DE RIESGOS'!$AR659="Catastrófico"),CONCATENATE("R",'MAPA DE RIESGOS'!$H659,"C",'MAPA DE RIESGOS'!$AF659),"")</f>
        <v/>
      </c>
      <c r="CF138" s="359" t="str">
        <f>IF(AND('MAPA DE RIESGOS'!$AP660="Baja",'MAPA DE RIESGOS'!$AR660="Catastrófico"),CONCATENATE("R",'MAPA DE RIESGOS'!$H660,"C",'MAPA DE RIESGOS'!$AF660),"")</f>
        <v/>
      </c>
      <c r="CG138" s="359" t="str">
        <f>IF(AND('MAPA DE RIESGOS'!$AP661="Baja",'MAPA DE RIESGOS'!$AR661="Catastrófico"),CONCATENATE("R",'MAPA DE RIESGOS'!$H661,"C",'MAPA DE RIESGOS'!$AF661),"")</f>
        <v/>
      </c>
      <c r="CH138" s="359" t="str">
        <f>IF(AND('MAPA DE RIESGOS'!$AP662="Baja",'MAPA DE RIESGOS'!$AR662="Catastrófico"),CONCATENATE("R",'MAPA DE RIESGOS'!$H662,"C",'MAPA DE RIESGOS'!$AF662),"")</f>
        <v/>
      </c>
      <c r="CI138" s="359" t="str">
        <f>IF(AND('MAPA DE RIESGOS'!$AP663="Baja",'MAPA DE RIESGOS'!$AR663="Catastrófico"),CONCATENATE("R",'MAPA DE RIESGOS'!$H663,"C",'MAPA DE RIESGOS'!$AF663),"")</f>
        <v/>
      </c>
      <c r="CJ138" s="359" t="str">
        <f>IF(AND('MAPA DE RIESGOS'!$AP664="Baja",'MAPA DE RIESGOS'!$AR664="Catastrófico"),CONCATENATE("R",'MAPA DE RIESGOS'!$H664,"C",'MAPA DE RIESGOS'!$AF664),"")</f>
        <v/>
      </c>
      <c r="CK138" s="359" t="str">
        <f>IF(AND('MAPA DE RIESGOS'!$AP665="Baja",'MAPA DE RIESGOS'!$AR665="Catastrófico"),CONCATENATE("R",'MAPA DE RIESGOS'!$H665,"C",'MAPA DE RIESGOS'!$AF665),"")</f>
        <v/>
      </c>
      <c r="CL138" s="359" t="str">
        <f>IF(AND('MAPA DE RIESGOS'!$AP666="Baja",'MAPA DE RIESGOS'!$AR666="Catastrófico"),CONCATENATE("R",'MAPA DE RIESGOS'!$H666,"C",'MAPA DE RIESGOS'!$AF666),"")</f>
        <v/>
      </c>
      <c r="CM138" s="359" t="str">
        <f>IF(AND('MAPA DE RIESGOS'!$AP667="Baja",'MAPA DE RIESGOS'!$AR667="Catastrófico"),CONCATENATE("R",'MAPA DE RIESGOS'!$H667,"C",'MAPA DE RIESGOS'!$AF667),"")</f>
        <v/>
      </c>
      <c r="CN138" s="359" t="str">
        <f>IF(AND('MAPA DE RIESGOS'!$AP668="Baja",'MAPA DE RIESGOS'!$AR668="Catastrófico"),CONCATENATE("R",'MAPA DE RIESGOS'!$H668,"C",'MAPA DE RIESGOS'!$AF668),"")</f>
        <v/>
      </c>
      <c r="CO138" s="359" t="str">
        <f>IF(AND('MAPA DE RIESGOS'!$AP669="Baja",'MAPA DE RIESGOS'!$AR669="Catastrófico"),CONCATENATE("R",'MAPA DE RIESGOS'!$H669,"C",'MAPA DE RIESGOS'!$AF669),"")</f>
        <v/>
      </c>
      <c r="CP138" s="359" t="str">
        <f>IF(AND('MAPA DE RIESGOS'!$AP670="Baja",'MAPA DE RIESGOS'!$AR670="Catastrófico"),CONCATENATE("R",'MAPA DE RIESGOS'!$H670,"C",'MAPA DE RIESGOS'!$AF670),"")</f>
        <v/>
      </c>
      <c r="CQ138" s="359" t="str">
        <f>IF(AND('MAPA DE RIESGOS'!$AP671="Baja",'MAPA DE RIESGOS'!$AR671="Catastrófico"),CONCATENATE("R",'MAPA DE RIESGOS'!$H671,"C",'MAPA DE RIESGOS'!$AF671),"")</f>
        <v/>
      </c>
      <c r="CR138" s="359" t="str">
        <f>IF(AND('MAPA DE RIESGOS'!$AP672="Baja",'MAPA DE RIESGOS'!$AR672="Catastrófico"),CONCATENATE("R",'MAPA DE RIESGOS'!$H672,"C",'MAPA DE RIESGOS'!$AF672),"")</f>
        <v/>
      </c>
      <c r="CS138" s="359" t="str">
        <f>IF(AND('MAPA DE RIESGOS'!$AP673="Baja",'MAPA DE RIESGOS'!$AR673="Catastrófico"),CONCATENATE("R",'MAPA DE RIESGOS'!$H673,"C",'MAPA DE RIESGOS'!$AF673),"")</f>
        <v/>
      </c>
      <c r="CT138" s="359" t="str">
        <f>IF(AND('MAPA DE RIESGOS'!$AP674="Baja",'MAPA DE RIESGOS'!$AR674="Catastrófico"),CONCATENATE("R",'MAPA DE RIESGOS'!$H674,"C",'MAPA DE RIESGOS'!$AF674),"")</f>
        <v/>
      </c>
      <c r="CU138" s="360" t="str">
        <f>IF(AND('MAPA DE RIESGOS'!$AP675="Baja",'MAPA DE RIESGOS'!$AR675="Catastrófico"),CONCATENATE("R",'MAPA DE RIESGOS'!$H675,"C",'MAPA DE RIESGOS'!$AF675),"")</f>
        <v/>
      </c>
      <c r="CV138" s="67"/>
      <c r="CW138" s="737"/>
      <c r="CX138" s="737"/>
      <c r="CY138" s="737"/>
      <c r="CZ138" s="737"/>
      <c r="DA138" s="737"/>
      <c r="DB138" s="737"/>
    </row>
    <row r="139" spans="2:106" ht="32.5" customHeight="1">
      <c r="B139" s="770"/>
      <c r="C139" s="770"/>
      <c r="D139" s="771"/>
      <c r="E139" s="741"/>
      <c r="F139" s="742"/>
      <c r="G139" s="742"/>
      <c r="H139" s="742"/>
      <c r="I139" s="743"/>
      <c r="J139" s="378" t="str">
        <f>IF(AND('MAPA DE RIESGOS'!$AP676="Baja",'MAPA DE RIESGOS'!$AR676="Leve"),CONCATENATE("R",'MAPA DE RIESGOS'!$H676,"C",'MAPA DE RIESGOS'!$AF676),"")</f>
        <v/>
      </c>
      <c r="K139" s="379" t="str">
        <f>IF(AND('MAPA DE RIESGOS'!$AP677="Baja",'MAPA DE RIESGOS'!$AR677="Leve"),CONCATENATE("R",'MAPA DE RIESGOS'!$H677,"C",'MAPA DE RIESGOS'!$AF677),"")</f>
        <v/>
      </c>
      <c r="L139" s="379" t="str">
        <f>IF(AND('MAPA DE RIESGOS'!$AP678="Baja",'MAPA DE RIESGOS'!$AR678="Leve"),CONCATENATE("R",'MAPA DE RIESGOS'!$H678,"C",'MAPA DE RIESGOS'!$AF678),"")</f>
        <v/>
      </c>
      <c r="M139" s="379" t="str">
        <f>IF(AND('MAPA DE RIESGOS'!$AP679="Baja",'MAPA DE RIESGOS'!$AR679="Leve"),CONCATENATE("R",'MAPA DE RIESGOS'!$H679,"C",'MAPA DE RIESGOS'!$AF679),"")</f>
        <v/>
      </c>
      <c r="N139" s="379" t="str">
        <f>IF(AND('MAPA DE RIESGOS'!$AP680="Baja",'MAPA DE RIESGOS'!$AR680="Leve"),CONCATENATE("R",'MAPA DE RIESGOS'!$H680,"C",'MAPA DE RIESGOS'!$AF680),"")</f>
        <v/>
      </c>
      <c r="O139" s="379" t="str">
        <f>IF(AND('MAPA DE RIESGOS'!$AP681="Baja",'MAPA DE RIESGOS'!$AR681="Leve"),CONCATENATE("R",'MAPA DE RIESGOS'!$H681,"C",'MAPA DE RIESGOS'!$AF681),"")</f>
        <v/>
      </c>
      <c r="P139" s="379" t="str">
        <f>IF(AND('MAPA DE RIESGOS'!$AP682="Baja",'MAPA DE RIESGOS'!$AR682="Leve"),CONCATENATE("R",'MAPA DE RIESGOS'!$H682,"C",'MAPA DE RIESGOS'!$AF682),"")</f>
        <v/>
      </c>
      <c r="Q139" s="379" t="str">
        <f>IF(AND('MAPA DE RIESGOS'!$AP683="Baja",'MAPA DE RIESGOS'!$AR683="Leve"),CONCATENATE("R",'MAPA DE RIESGOS'!$H683,"C",'MAPA DE RIESGOS'!$AF683),"")</f>
        <v/>
      </c>
      <c r="R139" s="379" t="str">
        <f>IF(AND('MAPA DE RIESGOS'!$AP684="Baja",'MAPA DE RIESGOS'!$AR684="Leve"),CONCATENATE("R",'MAPA DE RIESGOS'!$H684,"C",'MAPA DE RIESGOS'!$AF684),"")</f>
        <v/>
      </c>
      <c r="S139" s="379" t="str">
        <f>IF(AND('MAPA DE RIESGOS'!$AP685="Baja",'MAPA DE RIESGOS'!$AR685="Leve"),CONCATENATE("R",'MAPA DE RIESGOS'!$H685,"C",'MAPA DE RIESGOS'!$AF685),"")</f>
        <v/>
      </c>
      <c r="T139" s="379" t="str">
        <f>IF(AND('MAPA DE RIESGOS'!$AP686="Baja",'MAPA DE RIESGOS'!$AR686="Leve"),CONCATENATE("R",'MAPA DE RIESGOS'!$H686,"C",'MAPA DE RIESGOS'!$AF686),"")</f>
        <v/>
      </c>
      <c r="U139" s="379" t="str">
        <f>IF(AND('MAPA DE RIESGOS'!$AP687="Baja",'MAPA DE RIESGOS'!$AR687="Leve"),CONCATENATE("R",'MAPA DE RIESGOS'!$H687,"C",'MAPA DE RIESGOS'!$AF687),"")</f>
        <v/>
      </c>
      <c r="V139" s="379" t="str">
        <f>IF(AND('MAPA DE RIESGOS'!$AP688="Baja",'MAPA DE RIESGOS'!$AR688="Leve"),CONCATENATE("R",'MAPA DE RIESGOS'!$H688,"C",'MAPA DE RIESGOS'!$AF688),"")</f>
        <v/>
      </c>
      <c r="W139" s="379" t="str">
        <f>IF(AND('MAPA DE RIESGOS'!$AP689="Baja",'MAPA DE RIESGOS'!$AR689="Leve"),CONCATENATE("R",'MAPA DE RIESGOS'!$H689,"C",'MAPA DE RIESGOS'!$AF689),"")</f>
        <v/>
      </c>
      <c r="X139" s="379" t="str">
        <f>IF(AND('MAPA DE RIESGOS'!$AP690="Baja",'MAPA DE RIESGOS'!$AR690="Leve"),CONCATENATE("R",'MAPA DE RIESGOS'!$H690,"C",'MAPA DE RIESGOS'!$AF690),"")</f>
        <v/>
      </c>
      <c r="Y139" s="379" t="str">
        <f>IF(AND('MAPA DE RIESGOS'!$AP691="Baja",'MAPA DE RIESGOS'!$AR691="Leve"),CONCATENATE("R",'MAPA DE RIESGOS'!$H691,"C",'MAPA DE RIESGOS'!$AF691),"")</f>
        <v/>
      </c>
      <c r="Z139" s="379" t="str">
        <f>IF(AND('MAPA DE RIESGOS'!$AP692="Baja",'MAPA DE RIESGOS'!$AR692="Leve"),CONCATENATE("R",'MAPA DE RIESGOS'!$H692,"C",'MAPA DE RIESGOS'!$AF692),"")</f>
        <v/>
      </c>
      <c r="AA139" s="380" t="str">
        <f>IF(AND('MAPA DE RIESGOS'!$AP693="Baja",'MAPA DE RIESGOS'!$AR693="Leve"),CONCATENATE("R",'MAPA DE RIESGOS'!$H693,"C",'MAPA DE RIESGOS'!$AF693),"")</f>
        <v/>
      </c>
      <c r="AB139" s="369" t="str">
        <f>IF(AND('MAPA DE RIESGOS'!$AP676="Baja",'MAPA DE RIESGOS'!$AR676="Menor"),CONCATENATE("R",'MAPA DE RIESGOS'!$H676,"C",'MAPA DE RIESGOS'!$AF676),"")</f>
        <v/>
      </c>
      <c r="AC139" s="370" t="str">
        <f>IF(AND('MAPA DE RIESGOS'!$AP677="Baja",'MAPA DE RIESGOS'!$AR677="Menor"),CONCATENATE("R",'MAPA DE RIESGOS'!$H677,"C",'MAPA DE RIESGOS'!$AF677),"")</f>
        <v/>
      </c>
      <c r="AD139" s="370" t="str">
        <f>IF(AND('MAPA DE RIESGOS'!$AP678="Baja",'MAPA DE RIESGOS'!$AR678="Menor"),CONCATENATE("R",'MAPA DE RIESGOS'!$H678,"C",'MAPA DE RIESGOS'!$AF678),"")</f>
        <v/>
      </c>
      <c r="AE139" s="370" t="str">
        <f>IF(AND('MAPA DE RIESGOS'!$AP679="Baja",'MAPA DE RIESGOS'!$AR679="Menor"),CONCATENATE("R",'MAPA DE RIESGOS'!$H679,"C",'MAPA DE RIESGOS'!$AF679),"")</f>
        <v/>
      </c>
      <c r="AF139" s="370" t="str">
        <f>IF(AND('MAPA DE RIESGOS'!$AP680="Baja",'MAPA DE RIESGOS'!$AR680="Menor"),CONCATENATE("R",'MAPA DE RIESGOS'!$H680,"C",'MAPA DE RIESGOS'!$AF680),"")</f>
        <v/>
      </c>
      <c r="AG139" s="370" t="str">
        <f>IF(AND('MAPA DE RIESGOS'!$AP681="Baja",'MAPA DE RIESGOS'!$AR681="Menor"),CONCATENATE("R",'MAPA DE RIESGOS'!$H681,"C",'MAPA DE RIESGOS'!$AF681),"")</f>
        <v/>
      </c>
      <c r="AH139" s="370" t="str">
        <f>IF(AND('MAPA DE RIESGOS'!$AP682="Baja",'MAPA DE RIESGOS'!$AR682="Menor"),CONCATENATE("R",'MAPA DE RIESGOS'!$H682,"C",'MAPA DE RIESGOS'!$AF682),"")</f>
        <v/>
      </c>
      <c r="AI139" s="370" t="str">
        <f>IF(AND('MAPA DE RIESGOS'!$AP683="Baja",'MAPA DE RIESGOS'!$AR683="Menor"),CONCATENATE("R",'MAPA DE RIESGOS'!$H683,"C",'MAPA DE RIESGOS'!$AF683),"")</f>
        <v/>
      </c>
      <c r="AJ139" s="370" t="str">
        <f>IF(AND('MAPA DE RIESGOS'!$AP684="Baja",'MAPA DE RIESGOS'!$AR684="Menor"),CONCATENATE("R",'MAPA DE RIESGOS'!$H684,"C",'MAPA DE RIESGOS'!$AF684),"")</f>
        <v/>
      </c>
      <c r="AK139" s="370" t="str">
        <f>IF(AND('MAPA DE RIESGOS'!$AP685="Baja",'MAPA DE RIESGOS'!$AR685="Menor"),CONCATENATE("R",'MAPA DE RIESGOS'!$H685,"C",'MAPA DE RIESGOS'!$AF685),"")</f>
        <v/>
      </c>
      <c r="AL139" s="370" t="str">
        <f>IF(AND('MAPA DE RIESGOS'!$AP686="Baja",'MAPA DE RIESGOS'!$AR686="Menor"),CONCATENATE("R",'MAPA DE RIESGOS'!$H686,"C",'MAPA DE RIESGOS'!$AF686),"")</f>
        <v/>
      </c>
      <c r="AM139" s="370" t="str">
        <f>IF(AND('MAPA DE RIESGOS'!$AP687="Baja",'MAPA DE RIESGOS'!$AR687="Menor"),CONCATENATE("R",'MAPA DE RIESGOS'!$H687,"C",'MAPA DE RIESGOS'!$AF687),"")</f>
        <v/>
      </c>
      <c r="AN139" s="370" t="str">
        <f>IF(AND('MAPA DE RIESGOS'!$AP688="Baja",'MAPA DE RIESGOS'!$AR688="Menor"),CONCATENATE("R",'MAPA DE RIESGOS'!$H688,"C",'MAPA DE RIESGOS'!$AF688),"")</f>
        <v/>
      </c>
      <c r="AO139" s="370" t="str">
        <f>IF(AND('MAPA DE RIESGOS'!$AP689="Baja",'MAPA DE RIESGOS'!$AR689="Menor"),CONCATENATE("R",'MAPA DE RIESGOS'!$H689,"C",'MAPA DE RIESGOS'!$AF689),"")</f>
        <v/>
      </c>
      <c r="AP139" s="370" t="str">
        <f>IF(AND('MAPA DE RIESGOS'!$AP690="Baja",'MAPA DE RIESGOS'!$AR690="Menor"),CONCATENATE("R",'MAPA DE RIESGOS'!$H690,"C",'MAPA DE RIESGOS'!$AF690),"")</f>
        <v/>
      </c>
      <c r="AQ139" s="370" t="str">
        <f>IF(AND('MAPA DE RIESGOS'!$AP691="Baja",'MAPA DE RIESGOS'!$AR691="Menor"),CONCATENATE("R",'MAPA DE RIESGOS'!$H691,"C",'MAPA DE RIESGOS'!$AF691),"")</f>
        <v/>
      </c>
      <c r="AR139" s="370" t="str">
        <f>IF(AND('MAPA DE RIESGOS'!$AP692="Baja",'MAPA DE RIESGOS'!$AR692="Menor"),CONCATENATE("R",'MAPA DE RIESGOS'!$H692,"C",'MAPA DE RIESGOS'!$AF692),"")</f>
        <v/>
      </c>
      <c r="AS139" s="370" t="str">
        <f>IF(AND('MAPA DE RIESGOS'!$AP693="Baja",'MAPA DE RIESGOS'!$AR693="Menor"),CONCATENATE("R",'MAPA DE RIESGOS'!$H693,"C",'MAPA DE RIESGOS'!$AF693),"")</f>
        <v/>
      </c>
      <c r="AT139" s="369" t="str">
        <f>IF(AND('MAPA DE RIESGOS'!$AP676="Baja",'MAPA DE RIESGOS'!$AR676="Moderado"),CONCATENATE("R",'MAPA DE RIESGOS'!$H676,"C",'MAPA DE RIESGOS'!$AF676),"")</f>
        <v/>
      </c>
      <c r="AU139" s="370" t="str">
        <f>IF(AND('MAPA DE RIESGOS'!$AP677="Baja",'MAPA DE RIESGOS'!$AR677="Moderado"),CONCATENATE("R",'MAPA DE RIESGOS'!$H677,"C",'MAPA DE RIESGOS'!$AF677),"")</f>
        <v/>
      </c>
      <c r="AV139" s="370" t="str">
        <f>IF(AND('MAPA DE RIESGOS'!$AP678="Baja",'MAPA DE RIESGOS'!$AR678="Moderado"),CONCATENATE("R",'MAPA DE RIESGOS'!$H678,"C",'MAPA DE RIESGOS'!$AF678),"")</f>
        <v/>
      </c>
      <c r="AW139" s="370" t="str">
        <f>IF(AND('MAPA DE RIESGOS'!$AP679="Baja",'MAPA DE RIESGOS'!$AR679="Moderado"),CONCATENATE("R",'MAPA DE RIESGOS'!$H679,"C",'MAPA DE RIESGOS'!$AF679),"")</f>
        <v/>
      </c>
      <c r="AX139" s="370" t="str">
        <f>IF(AND('MAPA DE RIESGOS'!$AP680="Baja",'MAPA DE RIESGOS'!$AR680="Moderado"),CONCATENATE("R",'MAPA DE RIESGOS'!$H680,"C",'MAPA DE RIESGOS'!$AF680),"")</f>
        <v/>
      </c>
      <c r="AY139" s="370" t="str">
        <f>IF(AND('MAPA DE RIESGOS'!$AP681="Baja",'MAPA DE RIESGOS'!$AR681="Moderado"),CONCATENATE("R",'MAPA DE RIESGOS'!$H681,"C",'MAPA DE RIESGOS'!$AF681),"")</f>
        <v/>
      </c>
      <c r="AZ139" s="370" t="str">
        <f>IF(AND('MAPA DE RIESGOS'!$AP682="Baja",'MAPA DE RIESGOS'!$AR682="Moderado"),CONCATENATE("R",'MAPA DE RIESGOS'!$H682,"C",'MAPA DE RIESGOS'!$AF682),"")</f>
        <v/>
      </c>
      <c r="BA139" s="370" t="str">
        <f>IF(AND('MAPA DE RIESGOS'!$AP683="Baja",'MAPA DE RIESGOS'!$AR683="Moderado"),CONCATENATE("R",'MAPA DE RIESGOS'!$H683,"C",'MAPA DE RIESGOS'!$AF683),"")</f>
        <v/>
      </c>
      <c r="BB139" s="370" t="str">
        <f>IF(AND('MAPA DE RIESGOS'!$AP684="Baja",'MAPA DE RIESGOS'!$AR684="Moderado"),CONCATENATE("R",'MAPA DE RIESGOS'!$H684,"C",'MAPA DE RIESGOS'!$AF684),"")</f>
        <v/>
      </c>
      <c r="BC139" s="370" t="str">
        <f>IF(AND('MAPA DE RIESGOS'!$AP685="Baja",'MAPA DE RIESGOS'!$AR685="Moderado"),CONCATENATE("R",'MAPA DE RIESGOS'!$H685,"C",'MAPA DE RIESGOS'!$AF685),"")</f>
        <v/>
      </c>
      <c r="BD139" s="370" t="str">
        <f>IF(AND('MAPA DE RIESGOS'!$AP686="Baja",'MAPA DE RIESGOS'!$AR686="Moderado"),CONCATENATE("R",'MAPA DE RIESGOS'!$H686,"C",'MAPA DE RIESGOS'!$AF686),"")</f>
        <v/>
      </c>
      <c r="BE139" s="370" t="str">
        <f>IF(AND('MAPA DE RIESGOS'!$AP687="Baja",'MAPA DE RIESGOS'!$AR687="Moderado"),CONCATENATE("R",'MAPA DE RIESGOS'!$H687,"C",'MAPA DE RIESGOS'!$AF687),"")</f>
        <v/>
      </c>
      <c r="BF139" s="370" t="str">
        <f>IF(AND('MAPA DE RIESGOS'!$AP688="Baja",'MAPA DE RIESGOS'!$AR688="Moderado"),CONCATENATE("R",'MAPA DE RIESGOS'!$H688,"C",'MAPA DE RIESGOS'!$AF688),"")</f>
        <v/>
      </c>
      <c r="BG139" s="370" t="str">
        <f>IF(AND('MAPA DE RIESGOS'!$AP689="Baja",'MAPA DE RIESGOS'!$AR689="Moderado"),CONCATENATE("R",'MAPA DE RIESGOS'!$H689,"C",'MAPA DE RIESGOS'!$AF689),"")</f>
        <v/>
      </c>
      <c r="BH139" s="370" t="str">
        <f>IF(AND('MAPA DE RIESGOS'!$AP690="Baja",'MAPA DE RIESGOS'!$AR690="Moderado"),CONCATENATE("R",'MAPA DE RIESGOS'!$H690,"C",'MAPA DE RIESGOS'!$AF690),"")</f>
        <v/>
      </c>
      <c r="BI139" s="370" t="str">
        <f>IF(AND('MAPA DE RIESGOS'!$AP691="Baja",'MAPA DE RIESGOS'!$AR691="Moderado"),CONCATENATE("R",'MAPA DE RIESGOS'!$H691,"C",'MAPA DE RIESGOS'!$AF691),"")</f>
        <v/>
      </c>
      <c r="BJ139" s="370" t="str">
        <f>IF(AND('MAPA DE RIESGOS'!$AP692="Baja",'MAPA DE RIESGOS'!$AR692="Moderado"),CONCATENATE("R",'MAPA DE RIESGOS'!$H692,"C",'MAPA DE RIESGOS'!$AF692),"")</f>
        <v/>
      </c>
      <c r="BK139" s="371" t="str">
        <f>IF(AND('MAPA DE RIESGOS'!$AP693="Baja",'MAPA DE RIESGOS'!$AR693="Moderado"),CONCATENATE("R",'MAPA DE RIESGOS'!$H693,"C",'MAPA DE RIESGOS'!$AF693),"")</f>
        <v/>
      </c>
      <c r="BL139" s="357" t="str">
        <f>IF(AND('MAPA DE RIESGOS'!$AP676="Baja",'MAPA DE RIESGOS'!$AR676="Mayor"),CONCATENATE("R",'MAPA DE RIESGOS'!$H676,"C",'MAPA DE RIESGOS'!$AF676),"")</f>
        <v/>
      </c>
      <c r="BM139" s="357" t="str">
        <f>IF(AND('MAPA DE RIESGOS'!$AP677="Baja",'MAPA DE RIESGOS'!$AR677="Mayor"),CONCATENATE("R",'MAPA DE RIESGOS'!$H677,"C",'MAPA DE RIESGOS'!$AF677),"")</f>
        <v/>
      </c>
      <c r="BN139" s="357" t="str">
        <f>IF(AND('MAPA DE RIESGOS'!$AP678="Baja",'MAPA DE RIESGOS'!$AR678="Mayor"),CONCATENATE("R",'MAPA DE RIESGOS'!$H678,"C",'MAPA DE RIESGOS'!$AF678),"")</f>
        <v/>
      </c>
      <c r="BO139" s="357" t="str">
        <f>IF(AND('MAPA DE RIESGOS'!$AP679="Baja",'MAPA DE RIESGOS'!$AR679="Mayor"),CONCATENATE("R",'MAPA DE RIESGOS'!$H679,"C",'MAPA DE RIESGOS'!$AF679),"")</f>
        <v/>
      </c>
      <c r="BP139" s="357" t="str">
        <f>IF(AND('MAPA DE RIESGOS'!$AP680="Baja",'MAPA DE RIESGOS'!$AR680="Mayor"),CONCATENATE("R",'MAPA DE RIESGOS'!$H680,"C",'MAPA DE RIESGOS'!$AF680),"")</f>
        <v/>
      </c>
      <c r="BQ139" s="357" t="str">
        <f>IF(AND('MAPA DE RIESGOS'!$AP681="Baja",'MAPA DE RIESGOS'!$AR681="Mayor"),CONCATENATE("R",'MAPA DE RIESGOS'!$H681,"C",'MAPA DE RIESGOS'!$AF681),"")</f>
        <v/>
      </c>
      <c r="BR139" s="357" t="str">
        <f>IF(AND('MAPA DE RIESGOS'!$AP682="Baja",'MAPA DE RIESGOS'!$AR682="Mayor"),CONCATENATE("R",'MAPA DE RIESGOS'!$H682,"C",'MAPA DE RIESGOS'!$AF682),"")</f>
        <v/>
      </c>
      <c r="BS139" s="357" t="str">
        <f>IF(AND('MAPA DE RIESGOS'!$AP683="Baja",'MAPA DE RIESGOS'!$AR683="Mayor"),CONCATENATE("R",'MAPA DE RIESGOS'!$H683,"C",'MAPA DE RIESGOS'!$AF683),"")</f>
        <v/>
      </c>
      <c r="BT139" s="357" t="str">
        <f>IF(AND('MAPA DE RIESGOS'!$AP684="Baja",'MAPA DE RIESGOS'!$AR684="Mayor"),CONCATENATE("R",'MAPA DE RIESGOS'!$H684,"C",'MAPA DE RIESGOS'!$AF684),"")</f>
        <v/>
      </c>
      <c r="BU139" s="357" t="str">
        <f>IF(AND('MAPA DE RIESGOS'!$AP685="Baja",'MAPA DE RIESGOS'!$AR685="Mayor"),CONCATENATE("R",'MAPA DE RIESGOS'!$H685,"C",'MAPA DE RIESGOS'!$AF685),"")</f>
        <v/>
      </c>
      <c r="BV139" s="357" t="str">
        <f>IF(AND('MAPA DE RIESGOS'!$AP686="Baja",'MAPA DE RIESGOS'!$AR686="Mayor"),CONCATENATE("R",'MAPA DE RIESGOS'!$H686,"C",'MAPA DE RIESGOS'!$AF686),"")</f>
        <v/>
      </c>
      <c r="BW139" s="357" t="str">
        <f>IF(AND('MAPA DE RIESGOS'!$AP687="Baja",'MAPA DE RIESGOS'!$AR687="Mayor"),CONCATENATE("R",'MAPA DE RIESGOS'!$H687,"C",'MAPA DE RIESGOS'!$AF687),"")</f>
        <v/>
      </c>
      <c r="BX139" s="357" t="str">
        <f>IF(AND('MAPA DE RIESGOS'!$AP688="Baja",'MAPA DE RIESGOS'!$AR688="Mayor"),CONCATENATE("R",'MAPA DE RIESGOS'!$H688,"C",'MAPA DE RIESGOS'!$AF688),"")</f>
        <v/>
      </c>
      <c r="BY139" s="357" t="str">
        <f>IF(AND('MAPA DE RIESGOS'!$AP689="Baja",'MAPA DE RIESGOS'!$AR689="Mayor"),CONCATENATE("R",'MAPA DE RIESGOS'!$H689,"C",'MAPA DE RIESGOS'!$AF689),"")</f>
        <v/>
      </c>
      <c r="BZ139" s="357" t="str">
        <f>IF(AND('MAPA DE RIESGOS'!$AP690="Baja",'MAPA DE RIESGOS'!$AR690="Mayor"),CONCATENATE("R",'MAPA DE RIESGOS'!$H690,"C",'MAPA DE RIESGOS'!$AF690),"")</f>
        <v/>
      </c>
      <c r="CA139" s="357" t="str">
        <f>IF(AND('MAPA DE RIESGOS'!$AP691="Baja",'MAPA DE RIESGOS'!$AR691="Mayor"),CONCATENATE("R",'MAPA DE RIESGOS'!$H691,"C",'MAPA DE RIESGOS'!$AF691),"")</f>
        <v/>
      </c>
      <c r="CB139" s="357" t="str">
        <f>IF(AND('MAPA DE RIESGOS'!$AP692="Baja",'MAPA DE RIESGOS'!$AR692="Mayor"),CONCATENATE("R",'MAPA DE RIESGOS'!$H692,"C",'MAPA DE RIESGOS'!$AF692),"")</f>
        <v/>
      </c>
      <c r="CC139" s="358" t="str">
        <f>IF(AND('MAPA DE RIESGOS'!$AP693="Baja",'MAPA DE RIESGOS'!$AR693="Mayor"),CONCATENATE("R",'MAPA DE RIESGOS'!$H693,"C",'MAPA DE RIESGOS'!$AF693),"")</f>
        <v/>
      </c>
      <c r="CD139" s="359" t="str">
        <f>IF(AND('MAPA DE RIESGOS'!$AP676="Baja",'MAPA DE RIESGOS'!$AR676="Catastrófico"),CONCATENATE("R",'MAPA DE RIESGOS'!$H676,"C",'MAPA DE RIESGOS'!$AF676),"")</f>
        <v/>
      </c>
      <c r="CE139" s="359" t="str">
        <f>IF(AND('MAPA DE RIESGOS'!$AP677="Baja",'MAPA DE RIESGOS'!$AR677="Catastrófico"),CONCATENATE("R",'MAPA DE RIESGOS'!$H677,"C",'MAPA DE RIESGOS'!$AF677),"")</f>
        <v/>
      </c>
      <c r="CF139" s="359" t="str">
        <f>IF(AND('MAPA DE RIESGOS'!$AP678="Baja",'MAPA DE RIESGOS'!$AR678="Catastrófico"),CONCATENATE("R",'MAPA DE RIESGOS'!$H678,"C",'MAPA DE RIESGOS'!$AF678),"")</f>
        <v/>
      </c>
      <c r="CG139" s="359" t="str">
        <f>IF(AND('MAPA DE RIESGOS'!$AP679="Baja",'MAPA DE RIESGOS'!$AR679="Catastrófico"),CONCATENATE("R",'MAPA DE RIESGOS'!$H679,"C",'MAPA DE RIESGOS'!$AF679),"")</f>
        <v/>
      </c>
      <c r="CH139" s="359" t="str">
        <f>IF(AND('MAPA DE RIESGOS'!$AP680="Baja",'MAPA DE RIESGOS'!$AR680="Catastrófico"),CONCATENATE("R",'MAPA DE RIESGOS'!$H680,"C",'MAPA DE RIESGOS'!$AF680),"")</f>
        <v/>
      </c>
      <c r="CI139" s="359" t="str">
        <f>IF(AND('MAPA DE RIESGOS'!$AP681="Baja",'MAPA DE RIESGOS'!$AR681="Catastrófico"),CONCATENATE("R",'MAPA DE RIESGOS'!$H681,"C",'MAPA DE RIESGOS'!$AF681),"")</f>
        <v/>
      </c>
      <c r="CJ139" s="359" t="str">
        <f>IF(AND('MAPA DE RIESGOS'!$AP682="Baja",'MAPA DE RIESGOS'!$AR682="Catastrófico"),CONCATENATE("R",'MAPA DE RIESGOS'!$H682,"C",'MAPA DE RIESGOS'!$AF682),"")</f>
        <v/>
      </c>
      <c r="CK139" s="359" t="str">
        <f>IF(AND('MAPA DE RIESGOS'!$AP683="Baja",'MAPA DE RIESGOS'!$AR683="Catastrófico"),CONCATENATE("R",'MAPA DE RIESGOS'!$H683,"C",'MAPA DE RIESGOS'!$AF683),"")</f>
        <v/>
      </c>
      <c r="CL139" s="359" t="str">
        <f>IF(AND('MAPA DE RIESGOS'!$AP684="Baja",'MAPA DE RIESGOS'!$AR684="Catastrófico"),CONCATENATE("R",'MAPA DE RIESGOS'!$H684,"C",'MAPA DE RIESGOS'!$AF684),"")</f>
        <v/>
      </c>
      <c r="CM139" s="359" t="str">
        <f>IF(AND('MAPA DE RIESGOS'!$AP685="Baja",'MAPA DE RIESGOS'!$AR685="Catastrófico"),CONCATENATE("R",'MAPA DE RIESGOS'!$H685,"C",'MAPA DE RIESGOS'!$AF685),"")</f>
        <v/>
      </c>
      <c r="CN139" s="359" t="str">
        <f>IF(AND('MAPA DE RIESGOS'!$AP686="Baja",'MAPA DE RIESGOS'!$AR686="Catastrófico"),CONCATENATE("R",'MAPA DE RIESGOS'!$H686,"C",'MAPA DE RIESGOS'!$AF686),"")</f>
        <v/>
      </c>
      <c r="CO139" s="359" t="str">
        <f>IF(AND('MAPA DE RIESGOS'!$AP687="Baja",'MAPA DE RIESGOS'!$AR687="Catastrófico"),CONCATENATE("R",'MAPA DE RIESGOS'!$H687,"C",'MAPA DE RIESGOS'!$AF687),"")</f>
        <v/>
      </c>
      <c r="CP139" s="359" t="str">
        <f>IF(AND('MAPA DE RIESGOS'!$AP688="Baja",'MAPA DE RIESGOS'!$AR688="Catastrófico"),CONCATENATE("R",'MAPA DE RIESGOS'!$H688,"C",'MAPA DE RIESGOS'!$AF688),"")</f>
        <v/>
      </c>
      <c r="CQ139" s="359" t="str">
        <f>IF(AND('MAPA DE RIESGOS'!$AP689="Baja",'MAPA DE RIESGOS'!$AR689="Catastrófico"),CONCATENATE("R",'MAPA DE RIESGOS'!$H689,"C",'MAPA DE RIESGOS'!$AF689),"")</f>
        <v/>
      </c>
      <c r="CR139" s="359" t="str">
        <f>IF(AND('MAPA DE RIESGOS'!$AP690="Baja",'MAPA DE RIESGOS'!$AR690="Catastrófico"),CONCATENATE("R",'MAPA DE RIESGOS'!$H690,"C",'MAPA DE RIESGOS'!$AF690),"")</f>
        <v/>
      </c>
      <c r="CS139" s="359" t="str">
        <f>IF(AND('MAPA DE RIESGOS'!$AP691="Baja",'MAPA DE RIESGOS'!$AR691="Catastrófico"),CONCATENATE("R",'MAPA DE RIESGOS'!$H691,"C",'MAPA DE RIESGOS'!$AF691),"")</f>
        <v/>
      </c>
      <c r="CT139" s="359" t="str">
        <f>IF(AND('MAPA DE RIESGOS'!$AP692="Baja",'MAPA DE RIESGOS'!$AR692="Catastrófico"),CONCATENATE("R",'MAPA DE RIESGOS'!$H692,"C",'MAPA DE RIESGOS'!$AF692),"")</f>
        <v/>
      </c>
      <c r="CU139" s="360" t="str">
        <f>IF(AND('MAPA DE RIESGOS'!$AP693="Baja",'MAPA DE RIESGOS'!$AR693="Catastrófico"),CONCATENATE("R",'MAPA DE RIESGOS'!$H693,"C",'MAPA DE RIESGOS'!$AF693),"")</f>
        <v/>
      </c>
      <c r="CV139" s="67"/>
      <c r="CW139" s="737"/>
      <c r="CX139" s="737"/>
      <c r="CY139" s="737"/>
      <c r="CZ139" s="737"/>
      <c r="DA139" s="737"/>
      <c r="DB139" s="737"/>
    </row>
    <row r="140" spans="2:106" ht="32.5" customHeight="1">
      <c r="B140" s="770"/>
      <c r="C140" s="770"/>
      <c r="D140" s="771"/>
      <c r="E140" s="741"/>
      <c r="F140" s="742"/>
      <c r="G140" s="742"/>
      <c r="H140" s="742"/>
      <c r="I140" s="743"/>
      <c r="J140" s="378" t="str">
        <f>IF(AND('MAPA DE RIESGOS'!$AP694="Baja",'MAPA DE RIESGOS'!$AR694="Leve"),CONCATENATE("R",'MAPA DE RIESGOS'!$H694,"C",'MAPA DE RIESGOS'!$AF694),"")</f>
        <v/>
      </c>
      <c r="K140" s="379" t="str">
        <f>IF(AND('MAPA DE RIESGOS'!$AP695="Baja",'MAPA DE RIESGOS'!$AR695="Leve"),CONCATENATE("R",'MAPA DE RIESGOS'!$H695,"C",'MAPA DE RIESGOS'!$AF695),"")</f>
        <v/>
      </c>
      <c r="L140" s="379" t="str">
        <f>IF(AND('MAPA DE RIESGOS'!$AP696="Baja",'MAPA DE RIESGOS'!$AR696="Leve"),CONCATENATE("R",'MAPA DE RIESGOS'!$H696,"C",'MAPA DE RIESGOS'!$AF696),"")</f>
        <v/>
      </c>
      <c r="M140" s="379" t="str">
        <f>IF(AND('MAPA DE RIESGOS'!$AP697="Baja",'MAPA DE RIESGOS'!$AR697="Leve"),CONCATENATE("R",'MAPA DE RIESGOS'!$H697,"C",'MAPA DE RIESGOS'!$AF697),"")</f>
        <v/>
      </c>
      <c r="N140" s="379" t="str">
        <f>IF(AND('MAPA DE RIESGOS'!$AP698="Baja",'MAPA DE RIESGOS'!$AR698="Leve"),CONCATENATE("R",'MAPA DE RIESGOS'!$H698,"C",'MAPA DE RIESGOS'!$AF698),"")</f>
        <v/>
      </c>
      <c r="O140" s="379" t="str">
        <f>IF(AND('MAPA DE RIESGOS'!$AP699="Baja",'MAPA DE RIESGOS'!$AR699="Leve"),CONCATENATE("R",'MAPA DE RIESGOS'!$H699,"C",'MAPA DE RIESGOS'!$AF699),"")</f>
        <v/>
      </c>
      <c r="P140" s="379" t="str">
        <f>IF(AND('MAPA DE RIESGOS'!$AP700="Baja",'MAPA DE RIESGOS'!$AR700="Leve"),CONCATENATE("R",'MAPA DE RIESGOS'!$H700,"C",'MAPA DE RIESGOS'!$AF700),"")</f>
        <v/>
      </c>
      <c r="Q140" s="379" t="str">
        <f>IF(AND('MAPA DE RIESGOS'!$AP701="Baja",'MAPA DE RIESGOS'!$AR701="Leve"),CONCATENATE("R",'MAPA DE RIESGOS'!$H701,"C",'MAPA DE RIESGOS'!$AF701),"")</f>
        <v/>
      </c>
      <c r="R140" s="379" t="str">
        <f>IF(AND('MAPA DE RIESGOS'!$AP702="Baja",'MAPA DE RIESGOS'!$AR702="Leve"),CONCATENATE("R",'MAPA DE RIESGOS'!$H702,"C",'MAPA DE RIESGOS'!$AF702),"")</f>
        <v/>
      </c>
      <c r="S140" s="379" t="str">
        <f>IF(AND('MAPA DE RIESGOS'!$AP703="Baja",'MAPA DE RIESGOS'!$AR703="Leve"),CONCATENATE("R",'MAPA DE RIESGOS'!$H703,"C",'MAPA DE RIESGOS'!$AF703),"")</f>
        <v/>
      </c>
      <c r="T140" s="379" t="str">
        <f>IF(AND('MAPA DE RIESGOS'!$AP704="Baja",'MAPA DE RIESGOS'!$AR704="Leve"),CONCATENATE("R",'MAPA DE RIESGOS'!$H704,"C",'MAPA DE RIESGOS'!$AF704),"")</f>
        <v/>
      </c>
      <c r="U140" s="379" t="str">
        <f>IF(AND('MAPA DE RIESGOS'!$AP705="Baja",'MAPA DE RIESGOS'!$AR705="Leve"),CONCATENATE("R",'MAPA DE RIESGOS'!$H705,"C",'MAPA DE RIESGOS'!$AF705),"")</f>
        <v/>
      </c>
      <c r="V140" s="379" t="str">
        <f>IF(AND('MAPA DE RIESGOS'!$AP706="Baja",'MAPA DE RIESGOS'!$AR706="Leve"),CONCATENATE("R",'MAPA DE RIESGOS'!$H706,"C",'MAPA DE RIESGOS'!$AF706),"")</f>
        <v/>
      </c>
      <c r="W140" s="379" t="str">
        <f>IF(AND('MAPA DE RIESGOS'!$AP707="Baja",'MAPA DE RIESGOS'!$AR707="Leve"),CONCATENATE("R",'MAPA DE RIESGOS'!$H707,"C",'MAPA DE RIESGOS'!$AF707),"")</f>
        <v/>
      </c>
      <c r="X140" s="379" t="str">
        <f>IF(AND('MAPA DE RIESGOS'!$AP708="Baja",'MAPA DE RIESGOS'!$AR708="Leve"),CONCATENATE("R",'MAPA DE RIESGOS'!$H708,"C",'MAPA DE RIESGOS'!$AF708),"")</f>
        <v/>
      </c>
      <c r="Y140" s="379" t="str">
        <f>IF(AND('MAPA DE RIESGOS'!$AP709="Baja",'MAPA DE RIESGOS'!$AR709="Leve"),CONCATENATE("R",'MAPA DE RIESGOS'!$H709,"C",'MAPA DE RIESGOS'!$AF709),"")</f>
        <v/>
      </c>
      <c r="Z140" s="379" t="str">
        <f>IF(AND('MAPA DE RIESGOS'!$AP710="Baja",'MAPA DE RIESGOS'!$AR710="Leve"),CONCATENATE("R",'MAPA DE RIESGOS'!$H710,"C",'MAPA DE RIESGOS'!$AF710),"")</f>
        <v/>
      </c>
      <c r="AA140" s="380" t="str">
        <f>IF(AND('MAPA DE RIESGOS'!$AP711="Baja",'MAPA DE RIESGOS'!$AR711="Leve"),CONCATENATE("R",'MAPA DE RIESGOS'!$H711,"C",'MAPA DE RIESGOS'!$AF711),"")</f>
        <v/>
      </c>
      <c r="AB140" s="369" t="str">
        <f>IF(AND('MAPA DE RIESGOS'!$AP694="Baja",'MAPA DE RIESGOS'!$AR694="Menor"),CONCATENATE("R",'MAPA DE RIESGOS'!$H694,"C",'MAPA DE RIESGOS'!$AF694),"")</f>
        <v/>
      </c>
      <c r="AC140" s="370" t="str">
        <f>IF(AND('MAPA DE RIESGOS'!$AP695="Baja",'MAPA DE RIESGOS'!$AR695="Menor"),CONCATENATE("R",'MAPA DE RIESGOS'!$H695,"C",'MAPA DE RIESGOS'!$AF695),"")</f>
        <v/>
      </c>
      <c r="AD140" s="370" t="str">
        <f>IF(AND('MAPA DE RIESGOS'!$AP696="Baja",'MAPA DE RIESGOS'!$AR696="Menor"),CONCATENATE("R",'MAPA DE RIESGOS'!$H696,"C",'MAPA DE RIESGOS'!$AF696),"")</f>
        <v/>
      </c>
      <c r="AE140" s="370" t="str">
        <f>IF(AND('MAPA DE RIESGOS'!$AP697="Baja",'MAPA DE RIESGOS'!$AR697="Menor"),CONCATENATE("R",'MAPA DE RIESGOS'!$H697,"C",'MAPA DE RIESGOS'!$AF697),"")</f>
        <v/>
      </c>
      <c r="AF140" s="370" t="str">
        <f>IF(AND('MAPA DE RIESGOS'!$AP698="Baja",'MAPA DE RIESGOS'!$AR698="Menor"),CONCATENATE("R",'MAPA DE RIESGOS'!$H698,"C",'MAPA DE RIESGOS'!$AF698),"")</f>
        <v/>
      </c>
      <c r="AG140" s="370" t="str">
        <f>IF(AND('MAPA DE RIESGOS'!$AP699="Baja",'MAPA DE RIESGOS'!$AR699="Menor"),CONCATENATE("R",'MAPA DE RIESGOS'!$H699,"C",'MAPA DE RIESGOS'!$AF699),"")</f>
        <v/>
      </c>
      <c r="AH140" s="370" t="str">
        <f>IF(AND('MAPA DE RIESGOS'!$AP700="Baja",'MAPA DE RIESGOS'!$AR700="Menor"),CONCATENATE("R",'MAPA DE RIESGOS'!$H700,"C",'MAPA DE RIESGOS'!$AF700),"")</f>
        <v/>
      </c>
      <c r="AI140" s="370" t="str">
        <f>IF(AND('MAPA DE RIESGOS'!$AP701="Baja",'MAPA DE RIESGOS'!$AR701="Menor"),CONCATENATE("R",'MAPA DE RIESGOS'!$H701,"C",'MAPA DE RIESGOS'!$AF701),"")</f>
        <v/>
      </c>
      <c r="AJ140" s="370" t="str">
        <f>IF(AND('MAPA DE RIESGOS'!$AP702="Baja",'MAPA DE RIESGOS'!$AR702="Menor"),CONCATENATE("R",'MAPA DE RIESGOS'!$H702,"C",'MAPA DE RIESGOS'!$AF702),"")</f>
        <v/>
      </c>
      <c r="AK140" s="370" t="str">
        <f>IF(AND('MAPA DE RIESGOS'!$AP703="Baja",'MAPA DE RIESGOS'!$AR703="Menor"),CONCATENATE("R",'MAPA DE RIESGOS'!$H703,"C",'MAPA DE RIESGOS'!$AF703),"")</f>
        <v/>
      </c>
      <c r="AL140" s="370" t="str">
        <f>IF(AND('MAPA DE RIESGOS'!$AP704="Baja",'MAPA DE RIESGOS'!$AR704="Menor"),CONCATENATE("R",'MAPA DE RIESGOS'!$H704,"C",'MAPA DE RIESGOS'!$AF704),"")</f>
        <v/>
      </c>
      <c r="AM140" s="370" t="str">
        <f>IF(AND('MAPA DE RIESGOS'!$AP705="Baja",'MAPA DE RIESGOS'!$AR705="Menor"),CONCATENATE("R",'MAPA DE RIESGOS'!$H705,"C",'MAPA DE RIESGOS'!$AF705),"")</f>
        <v/>
      </c>
      <c r="AN140" s="370" t="str">
        <f>IF(AND('MAPA DE RIESGOS'!$AP706="Baja",'MAPA DE RIESGOS'!$AR706="Menor"),CONCATENATE("R",'MAPA DE RIESGOS'!$H706,"C",'MAPA DE RIESGOS'!$AF706),"")</f>
        <v/>
      </c>
      <c r="AO140" s="370" t="str">
        <f>IF(AND('MAPA DE RIESGOS'!$AP707="Baja",'MAPA DE RIESGOS'!$AR707="Menor"),CONCATENATE("R",'MAPA DE RIESGOS'!$H707,"C",'MAPA DE RIESGOS'!$AF707),"")</f>
        <v/>
      </c>
      <c r="AP140" s="370" t="str">
        <f>IF(AND('MAPA DE RIESGOS'!$AP708="Baja",'MAPA DE RIESGOS'!$AR708="Menor"),CONCATENATE("R",'MAPA DE RIESGOS'!$H708,"C",'MAPA DE RIESGOS'!$AF708),"")</f>
        <v/>
      </c>
      <c r="AQ140" s="370" t="str">
        <f>IF(AND('MAPA DE RIESGOS'!$AP709="Baja",'MAPA DE RIESGOS'!$AR709="Menor"),CONCATENATE("R",'MAPA DE RIESGOS'!$H709,"C",'MAPA DE RIESGOS'!$AF709),"")</f>
        <v/>
      </c>
      <c r="AR140" s="370" t="str">
        <f>IF(AND('MAPA DE RIESGOS'!$AP710="Baja",'MAPA DE RIESGOS'!$AR710="Menor"),CONCATENATE("R",'MAPA DE RIESGOS'!$H710,"C",'MAPA DE RIESGOS'!$AF710),"")</f>
        <v/>
      </c>
      <c r="AS140" s="370" t="str">
        <f>IF(AND('MAPA DE RIESGOS'!$AP711="Baja",'MAPA DE RIESGOS'!$AR711="Menor"),CONCATENATE("R",'MAPA DE RIESGOS'!$H711,"C",'MAPA DE RIESGOS'!$AF711),"")</f>
        <v/>
      </c>
      <c r="AT140" s="369" t="str">
        <f>IF(AND('MAPA DE RIESGOS'!$AP694="Baja",'MAPA DE RIESGOS'!$AR694="Moderado"),CONCATENATE("R",'MAPA DE RIESGOS'!$H694,"C",'MAPA DE RIESGOS'!$AF694),"")</f>
        <v/>
      </c>
      <c r="AU140" s="370" t="str">
        <f>IF(AND('MAPA DE RIESGOS'!$AP695="Baja",'MAPA DE RIESGOS'!$AR695="Moderado"),CONCATENATE("R",'MAPA DE RIESGOS'!$H695,"C",'MAPA DE RIESGOS'!$AF695),"")</f>
        <v/>
      </c>
      <c r="AV140" s="370" t="str">
        <f>IF(AND('MAPA DE RIESGOS'!$AP696="Baja",'MAPA DE RIESGOS'!$AR696="Moderado"),CONCATENATE("R",'MAPA DE RIESGOS'!$H696,"C",'MAPA DE RIESGOS'!$AF696),"")</f>
        <v/>
      </c>
      <c r="AW140" s="370" t="str">
        <f>IF(AND('MAPA DE RIESGOS'!$AP697="Baja",'MAPA DE RIESGOS'!$AR697="Moderado"),CONCATENATE("R",'MAPA DE RIESGOS'!$H697,"C",'MAPA DE RIESGOS'!$AF697),"")</f>
        <v/>
      </c>
      <c r="AX140" s="370" t="str">
        <f>IF(AND('MAPA DE RIESGOS'!$AP698="Baja",'MAPA DE RIESGOS'!$AR698="Moderado"),CONCATENATE("R",'MAPA DE RIESGOS'!$H698,"C",'MAPA DE RIESGOS'!$AF698),"")</f>
        <v/>
      </c>
      <c r="AY140" s="370" t="str">
        <f>IF(AND('MAPA DE RIESGOS'!$AP699="Baja",'MAPA DE RIESGOS'!$AR699="Moderado"),CONCATENATE("R",'MAPA DE RIESGOS'!$H699,"C",'MAPA DE RIESGOS'!$AF699),"")</f>
        <v/>
      </c>
      <c r="AZ140" s="370" t="str">
        <f>IF(AND('MAPA DE RIESGOS'!$AP700="Baja",'MAPA DE RIESGOS'!$AR700="Moderado"),CONCATENATE("R",'MAPA DE RIESGOS'!$H700,"C",'MAPA DE RIESGOS'!$AF700),"")</f>
        <v/>
      </c>
      <c r="BA140" s="370" t="str">
        <f>IF(AND('MAPA DE RIESGOS'!$AP701="Baja",'MAPA DE RIESGOS'!$AR701="Moderado"),CONCATENATE("R",'MAPA DE RIESGOS'!$H701,"C",'MAPA DE RIESGOS'!$AF701),"")</f>
        <v/>
      </c>
      <c r="BB140" s="370" t="str">
        <f>IF(AND('MAPA DE RIESGOS'!$AP702="Baja",'MAPA DE RIESGOS'!$AR702="Moderado"),CONCATENATE("R",'MAPA DE RIESGOS'!$H702,"C",'MAPA DE RIESGOS'!$AF702),"")</f>
        <v/>
      </c>
      <c r="BC140" s="370" t="str">
        <f>IF(AND('MAPA DE RIESGOS'!$AP703="Baja",'MAPA DE RIESGOS'!$AR703="Moderado"),CONCATENATE("R",'MAPA DE RIESGOS'!$H703,"C",'MAPA DE RIESGOS'!$AF703),"")</f>
        <v/>
      </c>
      <c r="BD140" s="370" t="str">
        <f>IF(AND('MAPA DE RIESGOS'!$AP704="Baja",'MAPA DE RIESGOS'!$AR704="Moderado"),CONCATENATE("R",'MAPA DE RIESGOS'!$H704,"C",'MAPA DE RIESGOS'!$AF704),"")</f>
        <v/>
      </c>
      <c r="BE140" s="370" t="str">
        <f>IF(AND('MAPA DE RIESGOS'!$AP705="Baja",'MAPA DE RIESGOS'!$AR705="Moderado"),CONCATENATE("R",'MAPA DE RIESGOS'!$H705,"C",'MAPA DE RIESGOS'!$AF705),"")</f>
        <v/>
      </c>
      <c r="BF140" s="370" t="str">
        <f>IF(AND('MAPA DE RIESGOS'!$AP706="Baja",'MAPA DE RIESGOS'!$AR706="Moderado"),CONCATENATE("R",'MAPA DE RIESGOS'!$H706,"C",'MAPA DE RIESGOS'!$AF706),"")</f>
        <v/>
      </c>
      <c r="BG140" s="370" t="str">
        <f>IF(AND('MAPA DE RIESGOS'!$AP707="Baja",'MAPA DE RIESGOS'!$AR707="Moderado"),CONCATENATE("R",'MAPA DE RIESGOS'!$H707,"C",'MAPA DE RIESGOS'!$AF707),"")</f>
        <v/>
      </c>
      <c r="BH140" s="370" t="str">
        <f>IF(AND('MAPA DE RIESGOS'!$AP708="Baja",'MAPA DE RIESGOS'!$AR708="Moderado"),CONCATENATE("R",'MAPA DE RIESGOS'!$H708,"C",'MAPA DE RIESGOS'!$AF708),"")</f>
        <v/>
      </c>
      <c r="BI140" s="370" t="str">
        <f>IF(AND('MAPA DE RIESGOS'!$AP709="Baja",'MAPA DE RIESGOS'!$AR709="Moderado"),CONCATENATE("R",'MAPA DE RIESGOS'!$H709,"C",'MAPA DE RIESGOS'!$AF709),"")</f>
        <v/>
      </c>
      <c r="BJ140" s="370" t="str">
        <f>IF(AND('MAPA DE RIESGOS'!$AP710="Baja",'MAPA DE RIESGOS'!$AR710="Moderado"),CONCATENATE("R",'MAPA DE RIESGOS'!$H710,"C",'MAPA DE RIESGOS'!$AF710),"")</f>
        <v/>
      </c>
      <c r="BK140" s="371" t="str">
        <f>IF(AND('MAPA DE RIESGOS'!$AP711="Baja",'MAPA DE RIESGOS'!$AR711="Moderado"),CONCATENATE("R",'MAPA DE RIESGOS'!$H711,"C",'MAPA DE RIESGOS'!$AF711),"")</f>
        <v/>
      </c>
      <c r="BL140" s="357" t="str">
        <f>IF(AND('MAPA DE RIESGOS'!$AP694="Baja",'MAPA DE RIESGOS'!$AR694="Mayor"),CONCATENATE("R",'MAPA DE RIESGOS'!$H694,"C",'MAPA DE RIESGOS'!$AF694),"")</f>
        <v/>
      </c>
      <c r="BM140" s="357" t="str">
        <f>IF(AND('MAPA DE RIESGOS'!$AP695="Baja",'MAPA DE RIESGOS'!$AR695="Mayor"),CONCATENATE("R",'MAPA DE RIESGOS'!$H695,"C",'MAPA DE RIESGOS'!$AF695),"")</f>
        <v/>
      </c>
      <c r="BN140" s="357" t="str">
        <f>IF(AND('MAPA DE RIESGOS'!$AP696="Baja",'MAPA DE RIESGOS'!$AR696="Mayor"),CONCATENATE("R",'MAPA DE RIESGOS'!$H696,"C",'MAPA DE RIESGOS'!$AF696),"")</f>
        <v/>
      </c>
      <c r="BO140" s="357" t="str">
        <f>IF(AND('MAPA DE RIESGOS'!$AP697="Baja",'MAPA DE RIESGOS'!$AR697="Mayor"),CONCATENATE("R",'MAPA DE RIESGOS'!$H697,"C",'MAPA DE RIESGOS'!$AF697),"")</f>
        <v/>
      </c>
      <c r="BP140" s="357" t="str">
        <f>IF(AND('MAPA DE RIESGOS'!$AP698="Baja",'MAPA DE RIESGOS'!$AR698="Mayor"),CONCATENATE("R",'MAPA DE RIESGOS'!$H698,"C",'MAPA DE RIESGOS'!$AF698),"")</f>
        <v/>
      </c>
      <c r="BQ140" s="357" t="str">
        <f>IF(AND('MAPA DE RIESGOS'!$AP699="Baja",'MAPA DE RIESGOS'!$AR699="Mayor"),CONCATENATE("R",'MAPA DE RIESGOS'!$H699,"C",'MAPA DE RIESGOS'!$AF699),"")</f>
        <v/>
      </c>
      <c r="BR140" s="357" t="str">
        <f>IF(AND('MAPA DE RIESGOS'!$AP700="Baja",'MAPA DE RIESGOS'!$AR700="Mayor"),CONCATENATE("R",'MAPA DE RIESGOS'!$H700,"C",'MAPA DE RIESGOS'!$AF700),"")</f>
        <v/>
      </c>
      <c r="BS140" s="357" t="str">
        <f>IF(AND('MAPA DE RIESGOS'!$AP701="Baja",'MAPA DE RIESGOS'!$AR701="Mayor"),CONCATENATE("R",'MAPA DE RIESGOS'!$H701,"C",'MAPA DE RIESGOS'!$AF701),"")</f>
        <v/>
      </c>
      <c r="BT140" s="357" t="str">
        <f>IF(AND('MAPA DE RIESGOS'!$AP702="Baja",'MAPA DE RIESGOS'!$AR702="Mayor"),CONCATENATE("R",'MAPA DE RIESGOS'!$H702,"C",'MAPA DE RIESGOS'!$AF702),"")</f>
        <v/>
      </c>
      <c r="BU140" s="357" t="str">
        <f>IF(AND('MAPA DE RIESGOS'!$AP703="Baja",'MAPA DE RIESGOS'!$AR703="Mayor"),CONCATENATE("R",'MAPA DE RIESGOS'!$H703,"C",'MAPA DE RIESGOS'!$AF703),"")</f>
        <v/>
      </c>
      <c r="BV140" s="357" t="str">
        <f>IF(AND('MAPA DE RIESGOS'!$AP704="Baja",'MAPA DE RIESGOS'!$AR704="Mayor"),CONCATENATE("R",'MAPA DE RIESGOS'!$H704,"C",'MAPA DE RIESGOS'!$AF704),"")</f>
        <v/>
      </c>
      <c r="BW140" s="357" t="str">
        <f>IF(AND('MAPA DE RIESGOS'!$AP705="Baja",'MAPA DE RIESGOS'!$AR705="Mayor"),CONCATENATE("R",'MAPA DE RIESGOS'!$H705,"C",'MAPA DE RIESGOS'!$AF705),"")</f>
        <v/>
      </c>
      <c r="BX140" s="357" t="str">
        <f>IF(AND('MAPA DE RIESGOS'!$AP706="Baja",'MAPA DE RIESGOS'!$AR706="Mayor"),CONCATENATE("R",'MAPA DE RIESGOS'!$H706,"C",'MAPA DE RIESGOS'!$AF706),"")</f>
        <v/>
      </c>
      <c r="BY140" s="357" t="str">
        <f>IF(AND('MAPA DE RIESGOS'!$AP707="Baja",'MAPA DE RIESGOS'!$AR707="Mayor"),CONCATENATE("R",'MAPA DE RIESGOS'!$H707,"C",'MAPA DE RIESGOS'!$AF707),"")</f>
        <v/>
      </c>
      <c r="BZ140" s="357" t="str">
        <f>IF(AND('MAPA DE RIESGOS'!$AP708="Baja",'MAPA DE RIESGOS'!$AR708="Mayor"),CONCATENATE("R",'MAPA DE RIESGOS'!$H708,"C",'MAPA DE RIESGOS'!$AF708),"")</f>
        <v/>
      </c>
      <c r="CA140" s="357" t="str">
        <f>IF(AND('MAPA DE RIESGOS'!$AP709="Baja",'MAPA DE RIESGOS'!$AR709="Mayor"),CONCATENATE("R",'MAPA DE RIESGOS'!$H709,"C",'MAPA DE RIESGOS'!$AF709),"")</f>
        <v/>
      </c>
      <c r="CB140" s="357" t="str">
        <f>IF(AND('MAPA DE RIESGOS'!$AP710="Baja",'MAPA DE RIESGOS'!$AR710="Mayor"),CONCATENATE("R",'MAPA DE RIESGOS'!$H710,"C",'MAPA DE RIESGOS'!$AF710),"")</f>
        <v/>
      </c>
      <c r="CC140" s="358" t="str">
        <f>IF(AND('MAPA DE RIESGOS'!$AP711="Baja",'MAPA DE RIESGOS'!$AR711="Mayor"),CONCATENATE("R",'MAPA DE RIESGOS'!$H711,"C",'MAPA DE RIESGOS'!$AF711),"")</f>
        <v/>
      </c>
      <c r="CD140" s="359" t="str">
        <f>IF(AND('MAPA DE RIESGOS'!$AP694="Baja",'MAPA DE RIESGOS'!$AR694="Catastrófico"),CONCATENATE("R",'MAPA DE RIESGOS'!$H694,"C",'MAPA DE RIESGOS'!$AF694),"")</f>
        <v/>
      </c>
      <c r="CE140" s="359" t="str">
        <f>IF(AND('MAPA DE RIESGOS'!$AP695="Baja",'MAPA DE RIESGOS'!$AR695="Catastrófico"),CONCATENATE("R",'MAPA DE RIESGOS'!$H695,"C",'MAPA DE RIESGOS'!$AF695),"")</f>
        <v/>
      </c>
      <c r="CF140" s="359" t="str">
        <f>IF(AND('MAPA DE RIESGOS'!$AP696="Baja",'MAPA DE RIESGOS'!$AR696="Catastrófico"),CONCATENATE("R",'MAPA DE RIESGOS'!$H696,"C",'MAPA DE RIESGOS'!$AF696),"")</f>
        <v/>
      </c>
      <c r="CG140" s="359" t="str">
        <f>IF(AND('MAPA DE RIESGOS'!$AP697="Baja",'MAPA DE RIESGOS'!$AR697="Catastrófico"),CONCATENATE("R",'MAPA DE RIESGOS'!$H697,"C",'MAPA DE RIESGOS'!$AF697),"")</f>
        <v/>
      </c>
      <c r="CH140" s="359" t="str">
        <f>IF(AND('MAPA DE RIESGOS'!$AP698="Baja",'MAPA DE RIESGOS'!$AR698="Catastrófico"),CONCATENATE("R",'MAPA DE RIESGOS'!$H698,"C",'MAPA DE RIESGOS'!$AF698),"")</f>
        <v/>
      </c>
      <c r="CI140" s="359" t="str">
        <f>IF(AND('MAPA DE RIESGOS'!$AP699="Baja",'MAPA DE RIESGOS'!$AR699="Catastrófico"),CONCATENATE("R",'MAPA DE RIESGOS'!$H699,"C",'MAPA DE RIESGOS'!$AF699),"")</f>
        <v/>
      </c>
      <c r="CJ140" s="359" t="str">
        <f>IF(AND('MAPA DE RIESGOS'!$AP700="Baja",'MAPA DE RIESGOS'!$AR700="Catastrófico"),CONCATENATE("R",'MAPA DE RIESGOS'!$H700,"C",'MAPA DE RIESGOS'!$AF700),"")</f>
        <v/>
      </c>
      <c r="CK140" s="359" t="str">
        <f>IF(AND('MAPA DE RIESGOS'!$AP701="Baja",'MAPA DE RIESGOS'!$AR701="Catastrófico"),CONCATENATE("R",'MAPA DE RIESGOS'!$H701,"C",'MAPA DE RIESGOS'!$AF701),"")</f>
        <v/>
      </c>
      <c r="CL140" s="359" t="str">
        <f>IF(AND('MAPA DE RIESGOS'!$AP702="Baja",'MAPA DE RIESGOS'!$AR702="Catastrófico"),CONCATENATE("R",'MAPA DE RIESGOS'!$H702,"C",'MAPA DE RIESGOS'!$AF702),"")</f>
        <v/>
      </c>
      <c r="CM140" s="359" t="str">
        <f>IF(AND('MAPA DE RIESGOS'!$AP703="Baja",'MAPA DE RIESGOS'!$AR703="Catastrófico"),CONCATENATE("R",'MAPA DE RIESGOS'!$H703,"C",'MAPA DE RIESGOS'!$AF703),"")</f>
        <v/>
      </c>
      <c r="CN140" s="359" t="str">
        <f>IF(AND('MAPA DE RIESGOS'!$AP704="Baja",'MAPA DE RIESGOS'!$AR704="Catastrófico"),CONCATENATE("R",'MAPA DE RIESGOS'!$H704,"C",'MAPA DE RIESGOS'!$AF704),"")</f>
        <v/>
      </c>
      <c r="CO140" s="359" t="str">
        <f>IF(AND('MAPA DE RIESGOS'!$AP705="Baja",'MAPA DE RIESGOS'!$AR705="Catastrófico"),CONCATENATE("R",'MAPA DE RIESGOS'!$H705,"C",'MAPA DE RIESGOS'!$AF705),"")</f>
        <v/>
      </c>
      <c r="CP140" s="359" t="str">
        <f>IF(AND('MAPA DE RIESGOS'!$AP706="Baja",'MAPA DE RIESGOS'!$AR706="Catastrófico"),CONCATENATE("R",'MAPA DE RIESGOS'!$H706,"C",'MAPA DE RIESGOS'!$AF706),"")</f>
        <v/>
      </c>
      <c r="CQ140" s="359" t="str">
        <f>IF(AND('MAPA DE RIESGOS'!$AP707="Baja",'MAPA DE RIESGOS'!$AR707="Catastrófico"),CONCATENATE("R",'MAPA DE RIESGOS'!$H707,"C",'MAPA DE RIESGOS'!$AF707),"")</f>
        <v/>
      </c>
      <c r="CR140" s="359" t="str">
        <f>IF(AND('MAPA DE RIESGOS'!$AP708="Baja",'MAPA DE RIESGOS'!$AR708="Catastrófico"),CONCATENATE("R",'MAPA DE RIESGOS'!$H708,"C",'MAPA DE RIESGOS'!$AF708),"")</f>
        <v/>
      </c>
      <c r="CS140" s="359" t="str">
        <f>IF(AND('MAPA DE RIESGOS'!$AP709="Baja",'MAPA DE RIESGOS'!$AR709="Catastrófico"),CONCATENATE("R",'MAPA DE RIESGOS'!$H709,"C",'MAPA DE RIESGOS'!$AF709),"")</f>
        <v/>
      </c>
      <c r="CT140" s="359" t="str">
        <f>IF(AND('MAPA DE RIESGOS'!$AP710="Baja",'MAPA DE RIESGOS'!$AR710="Catastrófico"),CONCATENATE("R",'MAPA DE RIESGOS'!$H710,"C",'MAPA DE RIESGOS'!$AF710),"")</f>
        <v/>
      </c>
      <c r="CU140" s="360" t="str">
        <f>IF(AND('MAPA DE RIESGOS'!$AP711="Baja",'MAPA DE RIESGOS'!$AR711="Catastrófico"),CONCATENATE("R",'MAPA DE RIESGOS'!$H711,"C",'MAPA DE RIESGOS'!$AF711),"")</f>
        <v/>
      </c>
      <c r="CV140" s="67"/>
      <c r="CW140" s="737"/>
      <c r="CX140" s="737"/>
      <c r="CY140" s="737"/>
      <c r="CZ140" s="737"/>
      <c r="DA140" s="737"/>
      <c r="DB140" s="737"/>
    </row>
    <row r="141" spans="2:106" ht="32.5" customHeight="1" thickBot="1">
      <c r="B141" s="770"/>
      <c r="C141" s="770"/>
      <c r="D141" s="771"/>
      <c r="E141" s="744"/>
      <c r="F141" s="745"/>
      <c r="G141" s="745"/>
      <c r="H141" s="745"/>
      <c r="I141" s="746"/>
      <c r="J141" s="381" t="str">
        <f>IF(AND('MAPA DE RIESGOS'!$AP712="Baja",'MAPA DE RIESGOS'!$AR712="Leve"),CONCATENATE("R",'MAPA DE RIESGOS'!$H712,"C",'MAPA DE RIESGOS'!$AF712),"")</f>
        <v/>
      </c>
      <c r="K141" s="382" t="str">
        <f>IF(AND('MAPA DE RIESGOS'!$AP713="Baja",'MAPA DE RIESGOS'!$AR713="Leve"),CONCATENATE("R",'MAPA DE RIESGOS'!$H713,"C",'MAPA DE RIESGOS'!$AF713),"")</f>
        <v/>
      </c>
      <c r="L141" s="382" t="str">
        <f>IF(AND('MAPA DE RIESGOS'!$AP714="Baja",'MAPA DE RIESGOS'!$AR714="Leve"),CONCATENATE("R",'MAPA DE RIESGOS'!$H714,"C",'MAPA DE RIESGOS'!$AF714),"")</f>
        <v/>
      </c>
      <c r="M141" s="382" t="str">
        <f>IF(AND('MAPA DE RIESGOS'!$AP715="Baja",'MAPA DE RIESGOS'!$AR715="Leve"),CONCATENATE("R",'MAPA DE RIESGOS'!$H715,"C",'MAPA DE RIESGOS'!$AF715),"")</f>
        <v/>
      </c>
      <c r="N141" s="382" t="str">
        <f>IF(AND('MAPA DE RIESGOS'!$AP716="Baja",'MAPA DE RIESGOS'!$AR716="Leve"),CONCATENATE("R",'MAPA DE RIESGOS'!$H716,"C",'MAPA DE RIESGOS'!$AF716),"")</f>
        <v/>
      </c>
      <c r="O141" s="382" t="str">
        <f>IF(AND('MAPA DE RIESGOS'!$AP717="Baja",'MAPA DE RIESGOS'!$AR717="Leve"),CONCATENATE("R",'MAPA DE RIESGOS'!$H717,"C",'MAPA DE RIESGOS'!$AF717),"")</f>
        <v/>
      </c>
      <c r="P141" s="382"/>
      <c r="Q141" s="382"/>
      <c r="R141" s="382"/>
      <c r="S141" s="382"/>
      <c r="T141" s="382"/>
      <c r="U141" s="382"/>
      <c r="V141" s="382"/>
      <c r="W141" s="382"/>
      <c r="X141" s="382"/>
      <c r="Y141" s="382"/>
      <c r="Z141" s="382"/>
      <c r="AA141" s="383"/>
      <c r="AB141" s="369" t="str">
        <f>IF(AND('MAPA DE RIESGOS'!$AP712="Baja",'MAPA DE RIESGOS'!$AR712="Menor"),CONCATENATE("R",'MAPA DE RIESGOS'!$H712,"C",'MAPA DE RIESGOS'!$AF712),"")</f>
        <v/>
      </c>
      <c r="AC141" s="370" t="str">
        <f>IF(AND('MAPA DE RIESGOS'!$AP713="Baja",'MAPA DE RIESGOS'!$AR713="Menor"),CONCATENATE("R",'MAPA DE RIESGOS'!$H713,"C",'MAPA DE RIESGOS'!$AF713),"")</f>
        <v/>
      </c>
      <c r="AD141" s="370" t="str">
        <f>IF(AND('MAPA DE RIESGOS'!$AP714="Baja",'MAPA DE RIESGOS'!$AR714="Menor"),CONCATENATE("R",'MAPA DE RIESGOS'!$H714,"C",'MAPA DE RIESGOS'!$AF714),"")</f>
        <v/>
      </c>
      <c r="AE141" s="370" t="str">
        <f>IF(AND('MAPA DE RIESGOS'!$AP715="Baja",'MAPA DE RIESGOS'!$AR715="Menor"),CONCATENATE("R",'MAPA DE RIESGOS'!$H715,"C",'MAPA DE RIESGOS'!$AF715),"")</f>
        <v/>
      </c>
      <c r="AF141" s="370" t="str">
        <f>IF(AND('MAPA DE RIESGOS'!$AP716="Baja",'MAPA DE RIESGOS'!$AR716="Menor"),CONCATENATE("R",'MAPA DE RIESGOS'!$H716,"C",'MAPA DE RIESGOS'!$AF716),"")</f>
        <v/>
      </c>
      <c r="AG141" s="370" t="str">
        <f>IF(AND('MAPA DE RIESGOS'!$AP717="Baja",'MAPA DE RIESGOS'!$AR717="Menor"),CONCATENATE("R",'MAPA DE RIESGOS'!$H717,"C",'MAPA DE RIESGOS'!$AF717),"")</f>
        <v/>
      </c>
      <c r="AH141" s="370"/>
      <c r="AI141" s="370"/>
      <c r="AJ141" s="370"/>
      <c r="AK141" s="370"/>
      <c r="AL141" s="370"/>
      <c r="AM141" s="370"/>
      <c r="AN141" s="370"/>
      <c r="AO141" s="370"/>
      <c r="AP141" s="370"/>
      <c r="AQ141" s="370"/>
      <c r="AR141" s="370"/>
      <c r="AS141" s="370"/>
      <c r="AT141" s="372" t="str">
        <f>IF(AND('MAPA DE RIESGOS'!$AP712="Baja",'MAPA DE RIESGOS'!$AR712="Moderado"),CONCATENATE("R",'MAPA DE RIESGOS'!$H712,"C",'MAPA DE RIESGOS'!$AF712),"")</f>
        <v/>
      </c>
      <c r="AU141" s="373" t="str">
        <f>IF(AND('MAPA DE RIESGOS'!$AP713="Baja",'MAPA DE RIESGOS'!$AR713="Moderado"),CONCATENATE("R",'MAPA DE RIESGOS'!$H713,"C",'MAPA DE RIESGOS'!$AF713),"")</f>
        <v/>
      </c>
      <c r="AV141" s="373" t="str">
        <f>IF(AND('MAPA DE RIESGOS'!$AP714="Baja",'MAPA DE RIESGOS'!$AR714="Moderado"),CONCATENATE("R",'MAPA DE RIESGOS'!$H714,"C",'MAPA DE RIESGOS'!$AF714),"")</f>
        <v/>
      </c>
      <c r="AW141" s="373" t="str">
        <f>IF(AND('MAPA DE RIESGOS'!$AP715="Baja",'MAPA DE RIESGOS'!$AR715="Moderado"),CONCATENATE("R",'MAPA DE RIESGOS'!$H715,"C",'MAPA DE RIESGOS'!$AF715),"")</f>
        <v/>
      </c>
      <c r="AX141" s="373" t="str">
        <f>IF(AND('MAPA DE RIESGOS'!$AP716="Baja",'MAPA DE RIESGOS'!$AR716="Moderado"),CONCATENATE("R",'MAPA DE RIESGOS'!$H716,"C",'MAPA DE RIESGOS'!$AF716),"")</f>
        <v/>
      </c>
      <c r="AY141" s="373" t="str">
        <f>IF(AND('MAPA DE RIESGOS'!$AP717="Baja",'MAPA DE RIESGOS'!$AR717="Moderado"),CONCATENATE("R",'MAPA DE RIESGOS'!$H717,"C",'MAPA DE RIESGOS'!$AF717),"")</f>
        <v/>
      </c>
      <c r="AZ141" s="373"/>
      <c r="BA141" s="373"/>
      <c r="BB141" s="373"/>
      <c r="BC141" s="373"/>
      <c r="BD141" s="373"/>
      <c r="BE141" s="373"/>
      <c r="BF141" s="373"/>
      <c r="BG141" s="373"/>
      <c r="BH141" s="373"/>
      <c r="BI141" s="373"/>
      <c r="BJ141" s="373"/>
      <c r="BK141" s="374"/>
      <c r="BL141" s="362" t="str">
        <f>IF(AND('MAPA DE RIESGOS'!$AP712="Baja",'MAPA DE RIESGOS'!$AR712="Mayor"),CONCATENATE("R",'MAPA DE RIESGOS'!$H712,"C",'MAPA DE RIESGOS'!$AF712),"")</f>
        <v/>
      </c>
      <c r="BM141" s="362" t="str">
        <f>IF(AND('MAPA DE RIESGOS'!$AP713="Baja",'MAPA DE RIESGOS'!$AR713="Mayor"),CONCATENATE("R",'MAPA DE RIESGOS'!$H713,"C",'MAPA DE RIESGOS'!$AF713),"")</f>
        <v/>
      </c>
      <c r="BN141" s="362" t="str">
        <f>IF(AND('MAPA DE RIESGOS'!$AP714="Baja",'MAPA DE RIESGOS'!$AR714="Mayor"),CONCATENATE("R",'MAPA DE RIESGOS'!$H714,"C",'MAPA DE RIESGOS'!$AF714),"")</f>
        <v/>
      </c>
      <c r="BO141" s="362" t="str">
        <f>IF(AND('MAPA DE RIESGOS'!$AP715="Baja",'MAPA DE RIESGOS'!$AR715="Mayor"),CONCATENATE("R",'MAPA DE RIESGOS'!$H715,"C",'MAPA DE RIESGOS'!$AF715),"")</f>
        <v/>
      </c>
      <c r="BP141" s="362" t="str">
        <f>IF(AND('MAPA DE RIESGOS'!$AP716="Baja",'MAPA DE RIESGOS'!$AR716="Mayor"),CONCATENATE("R",'MAPA DE RIESGOS'!$H716,"C",'MAPA DE RIESGOS'!$AF716),"")</f>
        <v/>
      </c>
      <c r="BQ141" s="362" t="str">
        <f>IF(AND('MAPA DE RIESGOS'!$AP717="Baja",'MAPA DE RIESGOS'!$AR717="Mayor"),CONCATENATE("R",'MAPA DE RIESGOS'!$H717,"C",'MAPA DE RIESGOS'!$AF717),"")</f>
        <v/>
      </c>
      <c r="BR141" s="362"/>
      <c r="BS141" s="362"/>
      <c r="BT141" s="362"/>
      <c r="BU141" s="362"/>
      <c r="BV141" s="362"/>
      <c r="BW141" s="362"/>
      <c r="BX141" s="362"/>
      <c r="BY141" s="362"/>
      <c r="BZ141" s="362"/>
      <c r="CA141" s="362"/>
      <c r="CB141" s="362"/>
      <c r="CC141" s="363"/>
      <c r="CD141" s="364" t="str">
        <f>IF(AND('MAPA DE RIESGOS'!$AP712="Baja",'MAPA DE RIESGOS'!$AR712="Catastrófico"),CONCATENATE("R",'MAPA DE RIESGOS'!$H712,"C",'MAPA DE RIESGOS'!$AF712),"")</f>
        <v/>
      </c>
      <c r="CE141" s="364" t="str">
        <f>IF(AND('MAPA DE RIESGOS'!$AP713="Baja",'MAPA DE RIESGOS'!$AR713="Catastrófico"),CONCATENATE("R",'MAPA DE RIESGOS'!$H713,"C",'MAPA DE RIESGOS'!$AF713),"")</f>
        <v/>
      </c>
      <c r="CF141" s="364" t="str">
        <f>IF(AND('MAPA DE RIESGOS'!$AP714="Baja",'MAPA DE RIESGOS'!$AR714="Catastrófico"),CONCATENATE("R",'MAPA DE RIESGOS'!$H714,"C",'MAPA DE RIESGOS'!$AF714),"")</f>
        <v/>
      </c>
      <c r="CG141" s="364" t="str">
        <f>IF(AND('MAPA DE RIESGOS'!$AP715="Baja",'MAPA DE RIESGOS'!$AR715="Catastrófico"),CONCATENATE("R",'MAPA DE RIESGOS'!$H715,"C",'MAPA DE RIESGOS'!$AF715),"")</f>
        <v/>
      </c>
      <c r="CH141" s="364" t="str">
        <f>IF(AND('MAPA DE RIESGOS'!$AP716="Baja",'MAPA DE RIESGOS'!$AR716="Catastrófico"),CONCATENATE("R",'MAPA DE RIESGOS'!$H716,"C",'MAPA DE RIESGOS'!$AF716),"")</f>
        <v/>
      </c>
      <c r="CI141" s="364" t="str">
        <f>IF(AND('MAPA DE RIESGOS'!$AP717="Baja",'MAPA DE RIESGOS'!$AR717="Catastrófico"),CONCATENATE("R",'MAPA DE RIESGOS'!$H717,"C",'MAPA DE RIESGOS'!$AF717),"")</f>
        <v/>
      </c>
      <c r="CJ141" s="364"/>
      <c r="CK141" s="364"/>
      <c r="CL141" s="364"/>
      <c r="CM141" s="364"/>
      <c r="CN141" s="364"/>
      <c r="CO141" s="364"/>
      <c r="CP141" s="364"/>
      <c r="CQ141" s="364"/>
      <c r="CR141" s="364"/>
      <c r="CS141" s="364"/>
      <c r="CT141" s="364"/>
      <c r="CU141" s="365"/>
      <c r="CV141" s="67"/>
      <c r="CW141" s="737"/>
      <c r="CX141" s="737"/>
      <c r="CY141" s="737"/>
      <c r="CZ141" s="737"/>
      <c r="DA141" s="737"/>
      <c r="DB141" s="737"/>
    </row>
    <row r="142" spans="2:106" ht="32.5" customHeight="1">
      <c r="B142" s="770"/>
      <c r="C142" s="770"/>
      <c r="D142" s="771"/>
      <c r="E142" s="738" t="s">
        <v>285</v>
      </c>
      <c r="F142" s="739"/>
      <c r="G142" s="739"/>
      <c r="H142" s="739"/>
      <c r="I142" s="739"/>
      <c r="J142" s="375" t="str">
        <f>IF(AND('MAPA DE RIESGOS'!$AP152="Muy Baja",'MAPA DE RIESGOS'!$AR152="Leve"),CONCATENATE("R",'MAPA DE RIESGOS'!$H152,"C",'MAPA DE RIESGOS'!$AF152),"")</f>
        <v/>
      </c>
      <c r="K142" s="376" t="str">
        <f>IF(AND('MAPA DE RIESGOS'!$AP153="Muy Baja",'MAPA DE RIESGOS'!$AR153="Leve"),CONCATENATE("R",'MAPA DE RIESGOS'!$H153,"C",'MAPA DE RIESGOS'!$AF153),"")</f>
        <v/>
      </c>
      <c r="L142" s="376" t="str">
        <f>IF(AND('MAPA DE RIESGOS'!$AP154="Muy Baja",'MAPA DE RIESGOS'!$AR154="Leve"),CONCATENATE("R",'MAPA DE RIESGOS'!$H154,"C",'MAPA DE RIESGOS'!$AF154),"")</f>
        <v/>
      </c>
      <c r="M142" s="376" t="str">
        <f>IF(AND('MAPA DE RIESGOS'!$AP155="Muy Baja",'MAPA DE RIESGOS'!$AR155="Leve"),CONCATENATE("R",'MAPA DE RIESGOS'!$H155,"C",'MAPA DE RIESGOS'!$AF155),"")</f>
        <v/>
      </c>
      <c r="N142" s="376" t="str">
        <f>IF(AND('MAPA DE RIESGOS'!$AP156="Muy Baja",'MAPA DE RIESGOS'!$AR156="Leve"),CONCATENATE("R",'MAPA DE RIESGOS'!$H156,"C",'MAPA DE RIESGOS'!$AF156),"")</f>
        <v/>
      </c>
      <c r="O142" s="376" t="str">
        <f>IF(AND('MAPA DE RIESGOS'!$AP157="Muy Baja",'MAPA DE RIESGOS'!$AR157="Leve"),CONCATENATE("R",'MAPA DE RIESGOS'!$H157,"C",'MAPA DE RIESGOS'!$AF157),"")</f>
        <v/>
      </c>
      <c r="P142" s="376" t="str">
        <f>IF(AND('MAPA DE RIESGOS'!$AP158="Muy Baja",'MAPA DE RIESGOS'!$AR158="Leve"),CONCATENATE("R",'MAPA DE RIESGOS'!$H158,"C",'MAPA DE RIESGOS'!$AF158),"")</f>
        <v/>
      </c>
      <c r="Q142" s="376" t="str">
        <f>IF(AND('MAPA DE RIESGOS'!$AP159="Muy Baja",'MAPA DE RIESGOS'!$AR159="Leve"),CONCATENATE("R",'MAPA DE RIESGOS'!$H159,"C",'MAPA DE RIESGOS'!$AF159),"")</f>
        <v/>
      </c>
      <c r="R142" s="376" t="str">
        <f>IF(AND('MAPA DE RIESGOS'!$AP160="Muy Baja",'MAPA DE RIESGOS'!$AR160="Leve"),CONCATENATE("R",'MAPA DE RIESGOS'!$H160,"C",'MAPA DE RIESGOS'!$AF160),"")</f>
        <v/>
      </c>
      <c r="S142" s="376" t="str">
        <f>IF(AND('MAPA DE RIESGOS'!$AP161="Muy Baja",'MAPA DE RIESGOS'!$AR161="Leve"),CONCATENATE("R",'MAPA DE RIESGOS'!$H161,"C",'MAPA DE RIESGOS'!$AF161),"")</f>
        <v/>
      </c>
      <c r="T142" s="376" t="str">
        <f>IF(AND('MAPA DE RIESGOS'!$AP162="Muy Baja",'MAPA DE RIESGOS'!$AR162="Leve"),CONCATENATE("R",'MAPA DE RIESGOS'!$H162,"C",'MAPA DE RIESGOS'!$AF162),"")</f>
        <v/>
      </c>
      <c r="U142" s="376" t="str">
        <f>IF(AND('MAPA DE RIESGOS'!$AP163="Muy Baja",'MAPA DE RIESGOS'!$AR163="Leve"),CONCATENATE("R",'MAPA DE RIESGOS'!$H163,"C",'MAPA DE RIESGOS'!$AF163),"")</f>
        <v/>
      </c>
      <c r="V142" s="376" t="str">
        <f>IF(AND('MAPA DE RIESGOS'!$AP164="Muy Baja",'MAPA DE RIESGOS'!$AR164="Leve"),CONCATENATE("R",'MAPA DE RIESGOS'!$H164,"C",'MAPA DE RIESGOS'!$AF164),"")</f>
        <v/>
      </c>
      <c r="W142" s="376" t="str">
        <f>IF(AND('MAPA DE RIESGOS'!$AP165="Muy Baja",'MAPA DE RIESGOS'!$AR165="Leve"),CONCATENATE("R",'MAPA DE RIESGOS'!$H165,"C",'MAPA DE RIESGOS'!$AF165),"")</f>
        <v/>
      </c>
      <c r="X142" s="376" t="str">
        <f>IF(AND('MAPA DE RIESGOS'!$AP166="Muy Baja",'MAPA DE RIESGOS'!$AR166="Leve"),CONCATENATE("R",'MAPA DE RIESGOS'!$H166,"C",'MAPA DE RIESGOS'!$AF166),"")</f>
        <v/>
      </c>
      <c r="Y142" s="376" t="str">
        <f>IF(AND('MAPA DE RIESGOS'!$AP167="Muy Baja",'MAPA DE RIESGOS'!$AR167="Leve"),CONCATENATE("R",'MAPA DE RIESGOS'!$H167,"C",'MAPA DE RIESGOS'!$AF167),"")</f>
        <v/>
      </c>
      <c r="Z142" s="376" t="str">
        <f>IF(AND('MAPA DE RIESGOS'!$AP168="Muy Baja",'MAPA DE RIESGOS'!$AR168="Leve"),CONCATENATE("R",'MAPA DE RIESGOS'!$H168,"C",'MAPA DE RIESGOS'!$AF168),"")</f>
        <v/>
      </c>
      <c r="AA142" s="377" t="str">
        <f>IF(AND('MAPA DE RIESGOS'!$AP169="Muy Baja",'MAPA DE RIESGOS'!$AR169="Leve"),CONCATENATE("R",'MAPA DE RIESGOS'!$H169,"C",'MAPA DE RIESGOS'!$AF169),"")</f>
        <v/>
      </c>
      <c r="AB142" s="375" t="str">
        <f>IF(AND('MAPA DE RIESGOS'!$AP152="Muy Baja",'MAPA DE RIESGOS'!$AR152="Menor"),CONCATENATE("R",'MAPA DE RIESGOS'!$H152,"C",'MAPA DE RIESGOS'!$AF152),"")</f>
        <v/>
      </c>
      <c r="AC142" s="376" t="str">
        <f>IF(AND('MAPA DE RIESGOS'!$AP153="Muy Baja",'MAPA DE RIESGOS'!$AR153="Menor"),CONCATENATE("R",'MAPA DE RIESGOS'!$H153,"C",'MAPA DE RIESGOS'!$AF153),"")</f>
        <v/>
      </c>
      <c r="AD142" s="376" t="str">
        <f>IF(AND('MAPA DE RIESGOS'!$AP154="Muy Baja",'MAPA DE RIESGOS'!$AR154="Menor"),CONCATENATE("R",'MAPA DE RIESGOS'!$H154,"C",'MAPA DE RIESGOS'!$AF154),"")</f>
        <v/>
      </c>
      <c r="AE142" s="376" t="str">
        <f>IF(AND('MAPA DE RIESGOS'!$AP155="Muy Baja",'MAPA DE RIESGOS'!$AR155="Menor"),CONCATENATE("R",'MAPA DE RIESGOS'!$H155,"C",'MAPA DE RIESGOS'!$AF155),"")</f>
        <v/>
      </c>
      <c r="AF142" s="376" t="str">
        <f>IF(AND('MAPA DE RIESGOS'!$AP156="Muy Baja",'MAPA DE RIESGOS'!$AR156="Menor"),CONCATENATE("R",'MAPA DE RIESGOS'!$H156,"C",'MAPA DE RIESGOS'!$AF156),"")</f>
        <v/>
      </c>
      <c r="AG142" s="376" t="str">
        <f>IF(AND('MAPA DE RIESGOS'!$AP157="Muy Baja",'MAPA DE RIESGOS'!$AR157="Menor"),CONCATENATE("R",'MAPA DE RIESGOS'!$H157,"C",'MAPA DE RIESGOS'!$AF157),"")</f>
        <v/>
      </c>
      <c r="AH142" s="376" t="str">
        <f>IF(AND('MAPA DE RIESGOS'!$AP158="Muy Baja",'MAPA DE RIESGOS'!$AR158="Menor"),CONCATENATE("R",'MAPA DE RIESGOS'!$H158,"C",'MAPA DE RIESGOS'!$AF158),"")</f>
        <v/>
      </c>
      <c r="AI142" s="376" t="str">
        <f>IF(AND('MAPA DE RIESGOS'!$AP159="Muy Baja",'MAPA DE RIESGOS'!$AR159="Menor"),CONCATENATE("R",'MAPA DE RIESGOS'!$H159,"C",'MAPA DE RIESGOS'!$AF159),"")</f>
        <v/>
      </c>
      <c r="AJ142" s="376" t="str">
        <f>IF(AND('MAPA DE RIESGOS'!$AP160="Muy Baja",'MAPA DE RIESGOS'!$AR160="Menor"),CONCATENATE("R",'MAPA DE RIESGOS'!$H160,"C",'MAPA DE RIESGOS'!$AF160),"")</f>
        <v/>
      </c>
      <c r="AK142" s="376" t="str">
        <f>IF(AND('MAPA DE RIESGOS'!$AP161="Muy Baja",'MAPA DE RIESGOS'!$AR161="Menor"),CONCATENATE("R",'MAPA DE RIESGOS'!$H161,"C",'MAPA DE RIESGOS'!$AF161),"")</f>
        <v/>
      </c>
      <c r="AL142" s="376" t="str">
        <f>IF(AND('MAPA DE RIESGOS'!$AP162="Muy Baja",'MAPA DE RIESGOS'!$AR162="Menor"),CONCATENATE("R",'MAPA DE RIESGOS'!$H162,"C",'MAPA DE RIESGOS'!$AF162),"")</f>
        <v/>
      </c>
      <c r="AM142" s="376" t="str">
        <f>IF(AND('MAPA DE RIESGOS'!$AP163="Muy Baja",'MAPA DE RIESGOS'!$AR163="Menor"),CONCATENATE("R",'MAPA DE RIESGOS'!$H163,"C",'MAPA DE RIESGOS'!$AF163),"")</f>
        <v/>
      </c>
      <c r="AN142" s="376" t="str">
        <f>IF(AND('MAPA DE RIESGOS'!$AP164="Muy Baja",'MAPA DE RIESGOS'!$AR164="Menor"),CONCATENATE("R",'MAPA DE RIESGOS'!$H164,"C",'MAPA DE RIESGOS'!$AF164),"")</f>
        <v/>
      </c>
      <c r="AO142" s="376" t="str">
        <f>IF(AND('MAPA DE RIESGOS'!$AP165="Muy Baja",'MAPA DE RIESGOS'!$AR165="Menor"),CONCATENATE("R",'MAPA DE RIESGOS'!$H165,"C",'MAPA DE RIESGOS'!$AF165),"")</f>
        <v/>
      </c>
      <c r="AP142" s="376" t="str">
        <f>IF(AND('MAPA DE RIESGOS'!$AP166="Muy Baja",'MAPA DE RIESGOS'!$AR166="Menor"),CONCATENATE("R",'MAPA DE RIESGOS'!$H166,"C",'MAPA DE RIESGOS'!$AF166),"")</f>
        <v/>
      </c>
      <c r="AQ142" s="376" t="str">
        <f>IF(AND('MAPA DE RIESGOS'!$AP167="Muy Baja",'MAPA DE RIESGOS'!$AR167="Menor"),CONCATENATE("R",'MAPA DE RIESGOS'!$H167,"C",'MAPA DE RIESGOS'!$AF167),"")</f>
        <v/>
      </c>
      <c r="AR142" s="376" t="str">
        <f>IF(AND('MAPA DE RIESGOS'!$AP168="Muy Baja",'MAPA DE RIESGOS'!$AR168="Menor"),CONCATENATE("R",'MAPA DE RIESGOS'!$H168,"C",'MAPA DE RIESGOS'!$AF168),"")</f>
        <v/>
      </c>
      <c r="AS142" s="377" t="str">
        <f>IF(AND('MAPA DE RIESGOS'!$AP169="Muy Baja",'MAPA DE RIESGOS'!$AR169="Menor"),CONCATENATE("R",'MAPA DE RIESGOS'!$H169,"C",'MAPA DE RIESGOS'!$AF169),"")</f>
        <v/>
      </c>
      <c r="AT142" s="366" t="str">
        <f>IF(AND('MAPA DE RIESGOS'!$AP152="Muy Baja",'MAPA DE RIESGOS'!$AR152="Moderado"),CONCATENATE("R",'MAPA DE RIESGOS'!$H152,"C",'MAPA DE RIESGOS'!$AF152),"")</f>
        <v/>
      </c>
      <c r="AU142" s="367" t="str">
        <f>IF(AND('MAPA DE RIESGOS'!$AP153="Muy Baja",'MAPA DE RIESGOS'!$AR153="Moderado"),CONCATENATE("R",'MAPA DE RIESGOS'!$H153,"C",'MAPA DE RIESGOS'!$AF153),"")</f>
        <v/>
      </c>
      <c r="AV142" s="367" t="str">
        <f>IF(AND('MAPA DE RIESGOS'!$AP154="Muy Baja",'MAPA DE RIESGOS'!$AR154="Moderado"),CONCATENATE("R",'MAPA DE RIESGOS'!$H154,"C",'MAPA DE RIESGOS'!$AF154),"")</f>
        <v/>
      </c>
      <c r="AW142" s="367" t="str">
        <f>IF(AND('MAPA DE RIESGOS'!$AP155="Muy Baja",'MAPA DE RIESGOS'!$AR155="Moderado"),CONCATENATE("R",'MAPA DE RIESGOS'!$H155,"C",'MAPA DE RIESGOS'!$AF155),"")</f>
        <v/>
      </c>
      <c r="AX142" s="367" t="str">
        <f>IF(AND('MAPA DE RIESGOS'!$AP156="Muy Baja",'MAPA DE RIESGOS'!$AR156="Moderado"),CONCATENATE("R",'MAPA DE RIESGOS'!$H156,"C",'MAPA DE RIESGOS'!$AF156),"")</f>
        <v/>
      </c>
      <c r="AY142" s="367" t="str">
        <f>IF(AND('MAPA DE RIESGOS'!$AP157="Muy Baja",'MAPA DE RIESGOS'!$AR157="Moderado"),CONCATENATE("R",'MAPA DE RIESGOS'!$H157,"C",'MAPA DE RIESGOS'!$AF157),"")</f>
        <v/>
      </c>
      <c r="AZ142" s="367" t="str">
        <f>IF(AND('MAPA DE RIESGOS'!$AP158="Muy Baja",'MAPA DE RIESGOS'!$AR158="Moderado"),CONCATENATE("R",'MAPA DE RIESGOS'!$H158,"C",'MAPA DE RIESGOS'!$AF158),"")</f>
        <v/>
      </c>
      <c r="BA142" s="367" t="str">
        <f>IF(AND('MAPA DE RIESGOS'!$AP159="Muy Baja",'MAPA DE RIESGOS'!$AR159="Moderado"),CONCATENATE("R",'MAPA DE RIESGOS'!$H159,"C",'MAPA DE RIESGOS'!$AF159),"")</f>
        <v/>
      </c>
      <c r="BB142" s="367" t="str">
        <f>IF(AND('MAPA DE RIESGOS'!$AP160="Muy Baja",'MAPA DE RIESGOS'!$AR160="Moderado"),CONCATENATE("R",'MAPA DE RIESGOS'!$H160,"C",'MAPA DE RIESGOS'!$AF160),"")</f>
        <v/>
      </c>
      <c r="BC142" s="367" t="str">
        <f>IF(AND('MAPA DE RIESGOS'!$AP161="Muy Baja",'MAPA DE RIESGOS'!$AR161="Moderado"),CONCATENATE("R",'MAPA DE RIESGOS'!$H161,"C",'MAPA DE RIESGOS'!$AF161),"")</f>
        <v/>
      </c>
      <c r="BD142" s="367" t="str">
        <f>IF(AND('MAPA DE RIESGOS'!$AP162="Muy Baja",'MAPA DE RIESGOS'!$AR162="Moderado"),CONCATENATE("R",'MAPA DE RIESGOS'!$H162,"C",'MAPA DE RIESGOS'!$AF162),"")</f>
        <v/>
      </c>
      <c r="BE142" s="367" t="str">
        <f>IF(AND('MAPA DE RIESGOS'!$AP163="Muy Baja",'MAPA DE RIESGOS'!$AR163="Moderado"),CONCATENATE("R",'MAPA DE RIESGOS'!$H163,"C",'MAPA DE RIESGOS'!$AF163),"")</f>
        <v/>
      </c>
      <c r="BF142" s="367" t="str">
        <f>IF(AND('MAPA DE RIESGOS'!$AP164="Muy Baja",'MAPA DE RIESGOS'!$AR164="Moderado"),CONCATENATE("R",'MAPA DE RIESGOS'!$H164,"C",'MAPA DE RIESGOS'!$AF164),"")</f>
        <v/>
      </c>
      <c r="BG142" s="367" t="str">
        <f>IF(AND('MAPA DE RIESGOS'!$AP165="Muy Baja",'MAPA DE RIESGOS'!$AR165="Moderado"),CONCATENATE("R",'MAPA DE RIESGOS'!$H165,"C",'MAPA DE RIESGOS'!$AF165),"")</f>
        <v/>
      </c>
      <c r="BH142" s="367" t="str">
        <f>IF(AND('MAPA DE RIESGOS'!$AP166="Muy Baja",'MAPA DE RIESGOS'!$AR166="Moderado"),CONCATENATE("R",'MAPA DE RIESGOS'!$H166,"C",'MAPA DE RIESGOS'!$AF166),"")</f>
        <v/>
      </c>
      <c r="BI142" s="367" t="str">
        <f>IF(AND('MAPA DE RIESGOS'!$AP167="Muy Baja",'MAPA DE RIESGOS'!$AR167="Moderado"),CONCATENATE("R",'MAPA DE RIESGOS'!$H167,"C",'MAPA DE RIESGOS'!$AF167),"")</f>
        <v/>
      </c>
      <c r="BJ142" s="367" t="str">
        <f>IF(AND('MAPA DE RIESGOS'!$AP168="Muy Baja",'MAPA DE RIESGOS'!$AR168="Moderado"),CONCATENATE("R",'MAPA DE RIESGOS'!$H168,"C",'MAPA DE RIESGOS'!$AF168),"")</f>
        <v/>
      </c>
      <c r="BK142" s="368" t="str">
        <f>IF(AND('MAPA DE RIESGOS'!$AP169="Muy Baja",'MAPA DE RIESGOS'!$AR169="Moderado"),CONCATENATE("R",'MAPA DE RIESGOS'!$H169,"C",'MAPA DE RIESGOS'!$AF169),"")</f>
        <v/>
      </c>
      <c r="BL142" s="352" t="str">
        <f>IF(AND('MAPA DE RIESGOS'!$AP152="Muy Baja",'MAPA DE RIESGOS'!$AR152="Mayor"),CONCATENATE("R",'MAPA DE RIESGOS'!$H152,"C",'MAPA DE RIESGOS'!$AF152),"")</f>
        <v/>
      </c>
      <c r="BM142" s="352" t="str">
        <f>IF(AND('MAPA DE RIESGOS'!$AP153="Muy Baja",'MAPA DE RIESGOS'!$AR153="Mayor"),CONCATENATE("R",'MAPA DE RIESGOS'!$H153,"C",'MAPA DE RIESGOS'!$AF153),"")</f>
        <v/>
      </c>
      <c r="BN142" s="352" t="str">
        <f>IF(AND('MAPA DE RIESGOS'!$AP154="Muy Baja",'MAPA DE RIESGOS'!$AR154="Mayor"),CONCATENATE("R",'MAPA DE RIESGOS'!$H154,"C",'MAPA DE RIESGOS'!$AF154),"")</f>
        <v/>
      </c>
      <c r="BO142" s="352" t="str">
        <f>IF(AND('MAPA DE RIESGOS'!$AP155="Muy Baja",'MAPA DE RIESGOS'!$AR155="Mayor"),CONCATENATE("R",'MAPA DE RIESGOS'!$H155,"C",'MAPA DE RIESGOS'!$AF155),"")</f>
        <v/>
      </c>
      <c r="BP142" s="352" t="str">
        <f>IF(AND('MAPA DE RIESGOS'!$AP156="Muy Baja",'MAPA DE RIESGOS'!$AR156="Mayor"),CONCATENATE("R",'MAPA DE RIESGOS'!$H156,"C",'MAPA DE RIESGOS'!$AF156),"")</f>
        <v/>
      </c>
      <c r="BQ142" s="352" t="str">
        <f>IF(AND('MAPA DE RIESGOS'!$AP157="Muy Baja",'MAPA DE RIESGOS'!$AR157="Mayor"),CONCATENATE("R",'MAPA DE RIESGOS'!$H157,"C",'MAPA DE RIESGOS'!$AF157),"")</f>
        <v/>
      </c>
      <c r="BR142" s="352" t="str">
        <f>IF(AND('MAPA DE RIESGOS'!$AP158="Muy Baja",'MAPA DE RIESGOS'!$AR158="Mayor"),CONCATENATE("R",'MAPA DE RIESGOS'!$H158,"C",'MAPA DE RIESGOS'!$AF158),"")</f>
        <v/>
      </c>
      <c r="BS142" s="352" t="str">
        <f>IF(AND('MAPA DE RIESGOS'!$AP159="Muy Baja",'MAPA DE RIESGOS'!$AR159="Mayor"),CONCATENATE("R",'MAPA DE RIESGOS'!$H159,"C",'MAPA DE RIESGOS'!$AF159),"")</f>
        <v/>
      </c>
      <c r="BT142" s="352" t="str">
        <f>IF(AND('MAPA DE RIESGOS'!$AP160="Muy Baja",'MAPA DE RIESGOS'!$AR160="Mayor"),CONCATENATE("R",'MAPA DE RIESGOS'!$H160,"C",'MAPA DE RIESGOS'!$AF160),"")</f>
        <v/>
      </c>
      <c r="BU142" s="352" t="str">
        <f>IF(AND('MAPA DE RIESGOS'!$AP161="Muy Baja",'MAPA DE RIESGOS'!$AR161="Mayor"),CONCATENATE("R",'MAPA DE RIESGOS'!$H161,"C",'MAPA DE RIESGOS'!$AF161),"")</f>
        <v/>
      </c>
      <c r="BV142" s="352" t="str">
        <f>IF(AND('MAPA DE RIESGOS'!$AP162="Muy Baja",'MAPA DE RIESGOS'!$AR162="Mayor"),CONCATENATE("R",'MAPA DE RIESGOS'!$H162,"C",'MAPA DE RIESGOS'!$AF162),"")</f>
        <v/>
      </c>
      <c r="BW142" s="352" t="str">
        <f>IF(AND('MAPA DE RIESGOS'!$AP163="Muy Baja",'MAPA DE RIESGOS'!$AR163="Mayor"),CONCATENATE("R",'MAPA DE RIESGOS'!$H163,"C",'MAPA DE RIESGOS'!$AF163),"")</f>
        <v/>
      </c>
      <c r="BX142" s="352" t="str">
        <f>IF(AND('MAPA DE RIESGOS'!$AP164="Muy Baja",'MAPA DE RIESGOS'!$AR164="Mayor"),CONCATENATE("R",'MAPA DE RIESGOS'!$H164,"C",'MAPA DE RIESGOS'!$AF164),"")</f>
        <v/>
      </c>
      <c r="BY142" s="352" t="str">
        <f>IF(AND('MAPA DE RIESGOS'!$AP165="Muy Baja",'MAPA DE RIESGOS'!$AR165="Mayor"),CONCATENATE("R",'MAPA DE RIESGOS'!$H165,"C",'MAPA DE RIESGOS'!$AF165),"")</f>
        <v/>
      </c>
      <c r="BZ142" s="352" t="str">
        <f>IF(AND('MAPA DE RIESGOS'!$AP166="Muy Baja",'MAPA DE RIESGOS'!$AR166="Mayor"),CONCATENATE("R",'MAPA DE RIESGOS'!$H166,"C",'MAPA DE RIESGOS'!$AF166),"")</f>
        <v/>
      </c>
      <c r="CA142" s="352" t="str">
        <f>IF(AND('MAPA DE RIESGOS'!$AP167="Muy Baja",'MAPA DE RIESGOS'!$AR167="Mayor"),CONCATENATE("R",'MAPA DE RIESGOS'!$H167,"C",'MAPA DE RIESGOS'!$AF167),"")</f>
        <v/>
      </c>
      <c r="CB142" s="352" t="str">
        <f>IF(AND('MAPA DE RIESGOS'!$AP168="Muy Baja",'MAPA DE RIESGOS'!$AR168="Mayor"),CONCATENATE("R",'MAPA DE RIESGOS'!$H168,"C",'MAPA DE RIESGOS'!$AF168),"")</f>
        <v/>
      </c>
      <c r="CC142" s="353" t="str">
        <f>IF(AND('MAPA DE RIESGOS'!$AP169="Muy Baja",'MAPA DE RIESGOS'!$AR169="Mayor"),CONCATENATE("R",'MAPA DE RIESGOS'!$H169,"C",'MAPA DE RIESGOS'!$AF169),"")</f>
        <v/>
      </c>
      <c r="CD142" s="354" t="str">
        <f>IF(AND('MAPA DE RIESGOS'!$AP152="Muy Baja",'MAPA DE RIESGOS'!$AR152="Catastrófico"),CONCATENATE("R",'MAPA DE RIESGOS'!$H152,"C",'MAPA DE RIESGOS'!$AF152),"")</f>
        <v/>
      </c>
      <c r="CE142" s="354" t="str">
        <f>IF(AND('MAPA DE RIESGOS'!$AP153="Muy Baja",'MAPA DE RIESGOS'!$AR153="Catastrófico"),CONCATENATE("R",'MAPA DE RIESGOS'!$H153,"C",'MAPA DE RIESGOS'!$AF153),"")</f>
        <v/>
      </c>
      <c r="CF142" s="354" t="str">
        <f>IF(AND('MAPA DE RIESGOS'!$AP154="Muy Baja",'MAPA DE RIESGOS'!$AR154="Catastrófico"),CONCATENATE("R",'MAPA DE RIESGOS'!$H154,"C",'MAPA DE RIESGOS'!$AF154),"")</f>
        <v/>
      </c>
      <c r="CG142" s="354" t="str">
        <f>IF(AND('MAPA DE RIESGOS'!$AP155="Muy Baja",'MAPA DE RIESGOS'!$AR155="Catastrófico"),CONCATENATE("R",'MAPA DE RIESGOS'!$H155,"C",'MAPA DE RIESGOS'!$AF155),"")</f>
        <v/>
      </c>
      <c r="CH142" s="354" t="str">
        <f>IF(AND('MAPA DE RIESGOS'!$AP156="Muy Baja",'MAPA DE RIESGOS'!$AR156="Catastrófico"),CONCATENATE("R",'MAPA DE RIESGOS'!$H156,"C",'MAPA DE RIESGOS'!$AF156),"")</f>
        <v/>
      </c>
      <c r="CI142" s="354" t="str">
        <f>IF(AND('MAPA DE RIESGOS'!$AP157="Muy Baja",'MAPA DE RIESGOS'!$AR157="Catastrófico"),CONCATENATE("R",'MAPA DE RIESGOS'!$H157,"C",'MAPA DE RIESGOS'!$AF157),"")</f>
        <v/>
      </c>
      <c r="CJ142" s="354" t="str">
        <f>IF(AND('MAPA DE RIESGOS'!$AP158="Muy Baja",'MAPA DE RIESGOS'!$AR158="Catastrófico"),CONCATENATE("R",'MAPA DE RIESGOS'!$H158,"C",'MAPA DE RIESGOS'!$AF158),"")</f>
        <v/>
      </c>
      <c r="CK142" s="354" t="str">
        <f>IF(AND('MAPA DE RIESGOS'!$AP159="Muy Baja",'MAPA DE RIESGOS'!$AR159="Catastrófico"),CONCATENATE("R",'MAPA DE RIESGOS'!$H159,"C",'MAPA DE RIESGOS'!$AF159),"")</f>
        <v/>
      </c>
      <c r="CL142" s="354" t="str">
        <f>IF(AND('MAPA DE RIESGOS'!$AP160="Muy Baja",'MAPA DE RIESGOS'!$AR160="Catastrófico"),CONCATENATE("R",'MAPA DE RIESGOS'!$H160,"C",'MAPA DE RIESGOS'!$AF160),"")</f>
        <v/>
      </c>
      <c r="CM142" s="354" t="str">
        <f>IF(AND('MAPA DE RIESGOS'!$AP161="Muy Baja",'MAPA DE RIESGOS'!$AR161="Catastrófico"),CONCATENATE("R",'MAPA DE RIESGOS'!$H161,"C",'MAPA DE RIESGOS'!$AF161),"")</f>
        <v/>
      </c>
      <c r="CN142" s="354" t="str">
        <f>IF(AND('MAPA DE RIESGOS'!$AP162="Muy Baja",'MAPA DE RIESGOS'!$AR162="Catastrófico"),CONCATENATE("R",'MAPA DE RIESGOS'!$H162,"C",'MAPA DE RIESGOS'!$AF162),"")</f>
        <v/>
      </c>
      <c r="CO142" s="354" t="str">
        <f>IF(AND('MAPA DE RIESGOS'!$AP163="Muy Baja",'MAPA DE RIESGOS'!$AR163="Catastrófico"),CONCATENATE("R",'MAPA DE RIESGOS'!$H163,"C",'MAPA DE RIESGOS'!$AF163),"")</f>
        <v/>
      </c>
      <c r="CP142" s="354" t="str">
        <f>IF(AND('MAPA DE RIESGOS'!$AP164="Muy Baja",'MAPA DE RIESGOS'!$AR164="Catastrófico"),CONCATENATE("R",'MAPA DE RIESGOS'!$H164,"C",'MAPA DE RIESGOS'!$AF164),"")</f>
        <v/>
      </c>
      <c r="CQ142" s="354" t="str">
        <f>IF(AND('MAPA DE RIESGOS'!$AP165="Muy Baja",'MAPA DE RIESGOS'!$AR165="Catastrófico"),CONCATENATE("R",'MAPA DE RIESGOS'!$H165,"C",'MAPA DE RIESGOS'!$AF165),"")</f>
        <v/>
      </c>
      <c r="CR142" s="354" t="str">
        <f>IF(AND('MAPA DE RIESGOS'!$AP166="Muy Baja",'MAPA DE RIESGOS'!$AR166="Catastrófico"),CONCATENATE("R",'MAPA DE RIESGOS'!$H166,"C",'MAPA DE RIESGOS'!$AF166),"")</f>
        <v/>
      </c>
      <c r="CS142" s="354" t="str">
        <f>IF(AND('MAPA DE RIESGOS'!$AP167="Muy Baja",'MAPA DE RIESGOS'!$AR167="Catastrófico"),CONCATENATE("R",'MAPA DE RIESGOS'!$H167,"C",'MAPA DE RIESGOS'!$AF167),"")</f>
        <v/>
      </c>
      <c r="CT142" s="354" t="str">
        <f>IF(AND('MAPA DE RIESGOS'!$AP168="Muy Baja",'MAPA DE RIESGOS'!$AR168="Catastrófico"),CONCATENATE("R",'MAPA DE RIESGOS'!$H168,"C",'MAPA DE RIESGOS'!$AF168),"")</f>
        <v/>
      </c>
      <c r="CU142" s="355" t="str">
        <f>IF(AND('MAPA DE RIESGOS'!$AP169="Muy Baja",'MAPA DE RIESGOS'!$AR169="Catastrófico"),CONCATENATE("R",'MAPA DE RIESGOS'!$H169,"C",'MAPA DE RIESGOS'!$AF169),"")</f>
        <v/>
      </c>
      <c r="CV142" s="67"/>
    </row>
    <row r="143" spans="2:106" ht="32.5" customHeight="1">
      <c r="B143" s="770"/>
      <c r="C143" s="770"/>
      <c r="D143" s="771"/>
      <c r="E143" s="741"/>
      <c r="F143" s="742"/>
      <c r="G143" s="742"/>
      <c r="H143" s="742"/>
      <c r="I143" s="742"/>
      <c r="J143" s="378" t="str">
        <f>IF(AND('MAPA DE RIESGOS'!$AP170="Muy Baja",'MAPA DE RIESGOS'!$AR170="Leve"),CONCATENATE("R",'MAPA DE RIESGOS'!$H170,"C",'MAPA DE RIESGOS'!$AF170),"")</f>
        <v/>
      </c>
      <c r="K143" s="379" t="str">
        <f>IF(AND('MAPA DE RIESGOS'!$AP171="Muy Baja",'MAPA DE RIESGOS'!$AR171="Leve"),CONCATENATE("R",'MAPA DE RIESGOS'!$H171,"C",'MAPA DE RIESGOS'!$AF171),"")</f>
        <v/>
      </c>
      <c r="L143" s="379" t="str">
        <f>IF(AND('MAPA DE RIESGOS'!$AP172="Muy Baja",'MAPA DE RIESGOS'!$AR172="Leve"),CONCATENATE("R",'MAPA DE RIESGOS'!$H172,"C",'MAPA DE RIESGOS'!$AF172),"")</f>
        <v/>
      </c>
      <c r="M143" s="379" t="str">
        <f>IF(AND('MAPA DE RIESGOS'!$AP173="Muy Baja",'MAPA DE RIESGOS'!$AR173="Leve"),CONCATENATE("R",'MAPA DE RIESGOS'!$H173,"C",'MAPA DE RIESGOS'!$AF173),"")</f>
        <v/>
      </c>
      <c r="N143" s="379" t="str">
        <f>IF(AND('MAPA DE RIESGOS'!$AP174="Muy Baja",'MAPA DE RIESGOS'!$AR174="Leve"),CONCATENATE("R",'MAPA DE RIESGOS'!$H174,"C",'MAPA DE RIESGOS'!$AF174),"")</f>
        <v/>
      </c>
      <c r="O143" s="379" t="str">
        <f>IF(AND('MAPA DE RIESGOS'!$AP175="Muy Baja",'MAPA DE RIESGOS'!$AR175="Leve"),CONCATENATE("R",'MAPA DE RIESGOS'!$H175,"C",'MAPA DE RIESGOS'!$AF175),"")</f>
        <v/>
      </c>
      <c r="P143" s="379" t="str">
        <f>IF(AND('MAPA DE RIESGOS'!$AP176="Muy Baja",'MAPA DE RIESGOS'!$AR176="Leve"),CONCATENATE("R",'MAPA DE RIESGOS'!$H176,"C",'MAPA DE RIESGOS'!$AF176),"")</f>
        <v/>
      </c>
      <c r="Q143" s="379" t="str">
        <f>IF(AND('MAPA DE RIESGOS'!$AP177="Muy Baja",'MAPA DE RIESGOS'!$AR177="Leve"),CONCATENATE("R",'MAPA DE RIESGOS'!$H177,"C",'MAPA DE RIESGOS'!$AF177),"")</f>
        <v/>
      </c>
      <c r="R143" s="379" t="str">
        <f>IF(AND('MAPA DE RIESGOS'!$AP178="Muy Baja",'MAPA DE RIESGOS'!$AR178="Leve"),CONCATENATE("R",'MAPA DE RIESGOS'!$H178,"C",'MAPA DE RIESGOS'!$AF178),"")</f>
        <v/>
      </c>
      <c r="S143" s="379" t="str">
        <f>IF(AND('MAPA DE RIESGOS'!$AP179="Muy Baja",'MAPA DE RIESGOS'!$AR179="Leve"),CONCATENATE("R",'MAPA DE RIESGOS'!$H179,"C",'MAPA DE RIESGOS'!$AF179),"")</f>
        <v/>
      </c>
      <c r="T143" s="379" t="str">
        <f>IF(AND('MAPA DE RIESGOS'!$AP180="Muy Baja",'MAPA DE RIESGOS'!$AR180="Leve"),CONCATENATE("R",'MAPA DE RIESGOS'!$H180,"C",'MAPA DE RIESGOS'!$AF180),"")</f>
        <v/>
      </c>
      <c r="U143" s="379" t="str">
        <f>IF(AND('MAPA DE RIESGOS'!$AP181="Muy Baja",'MAPA DE RIESGOS'!$AR181="Leve"),CONCATENATE("R",'MAPA DE RIESGOS'!$H181,"C",'MAPA DE RIESGOS'!$AF181),"")</f>
        <v/>
      </c>
      <c r="V143" s="379" t="str">
        <f>IF(AND('MAPA DE RIESGOS'!$AP182="Muy Baja",'MAPA DE RIESGOS'!$AR182="Leve"),CONCATENATE("R",'MAPA DE RIESGOS'!$H182,"C",'MAPA DE RIESGOS'!$AF182),"")</f>
        <v/>
      </c>
      <c r="W143" s="379" t="str">
        <f>IF(AND('MAPA DE RIESGOS'!$AP183="Muy Baja",'MAPA DE RIESGOS'!$AR183="Leve"),CONCATENATE("R",'MAPA DE RIESGOS'!$H183,"C",'MAPA DE RIESGOS'!$AF183),"")</f>
        <v/>
      </c>
      <c r="X143" s="379" t="str">
        <f>IF(AND('MAPA DE RIESGOS'!$AP184="Muy Baja",'MAPA DE RIESGOS'!$AR184="Leve"),CONCATENATE("R",'MAPA DE RIESGOS'!$H184,"C",'MAPA DE RIESGOS'!$AF184),"")</f>
        <v/>
      </c>
      <c r="Y143" s="379" t="str">
        <f>IF(AND('MAPA DE RIESGOS'!$AP185="Muy Baja",'MAPA DE RIESGOS'!$AR185="Leve"),CONCATENATE("R",'MAPA DE RIESGOS'!$H185,"C",'MAPA DE RIESGOS'!$AF185),"")</f>
        <v/>
      </c>
      <c r="Z143" s="379" t="str">
        <f>IF(AND('MAPA DE RIESGOS'!$AP186="Muy Baja",'MAPA DE RIESGOS'!$AR186="Leve"),CONCATENATE("R",'MAPA DE RIESGOS'!$H186,"C",'MAPA DE RIESGOS'!$AF186),"")</f>
        <v/>
      </c>
      <c r="AA143" s="380" t="str">
        <f>IF(AND('MAPA DE RIESGOS'!$AP187="Muy Baja",'MAPA DE RIESGOS'!$AR187="Leve"),CONCATENATE("R",'MAPA DE RIESGOS'!$H187,"C",'MAPA DE RIESGOS'!$AF187),"")</f>
        <v/>
      </c>
      <c r="AB143" s="378" t="str">
        <f>IF(AND('MAPA DE RIESGOS'!$AP170="Muy Baja",'MAPA DE RIESGOS'!$AR170="Menor"),CONCATENATE("R",'MAPA DE RIESGOS'!$H170,"C",'MAPA DE RIESGOS'!$AF170),"")</f>
        <v/>
      </c>
      <c r="AC143" s="379" t="str">
        <f>IF(AND('MAPA DE RIESGOS'!$AP171="Muy Baja",'MAPA DE RIESGOS'!$AR171="Menor"),CONCATENATE("R",'MAPA DE RIESGOS'!$H171,"C",'MAPA DE RIESGOS'!$AF171),"")</f>
        <v/>
      </c>
      <c r="AD143" s="379" t="str">
        <f>IF(AND('MAPA DE RIESGOS'!$AP172="Muy Baja",'MAPA DE RIESGOS'!$AR172="Menor"),CONCATENATE("R",'MAPA DE RIESGOS'!$H172,"C",'MAPA DE RIESGOS'!$AF172),"")</f>
        <v/>
      </c>
      <c r="AE143" s="379" t="str">
        <f>IF(AND('MAPA DE RIESGOS'!$AP173="Muy Baja",'MAPA DE RIESGOS'!$AR173="Menor"),CONCATENATE("R",'MAPA DE RIESGOS'!$H173,"C",'MAPA DE RIESGOS'!$AF173),"")</f>
        <v/>
      </c>
      <c r="AF143" s="379" t="str">
        <f>IF(AND('MAPA DE RIESGOS'!$AP174="Muy Baja",'MAPA DE RIESGOS'!$AR174="Menor"),CONCATENATE("R",'MAPA DE RIESGOS'!$H174,"C",'MAPA DE RIESGOS'!$AF174),"")</f>
        <v/>
      </c>
      <c r="AG143" s="379" t="str">
        <f>IF(AND('MAPA DE RIESGOS'!$AP175="Muy Baja",'MAPA DE RIESGOS'!$AR175="Menor"),CONCATENATE("R",'MAPA DE RIESGOS'!$H175,"C",'MAPA DE RIESGOS'!$AF175),"")</f>
        <v/>
      </c>
      <c r="AH143" s="379" t="str">
        <f>IF(AND('MAPA DE RIESGOS'!$AP176="Muy Baja",'MAPA DE RIESGOS'!$AR176="Menor"),CONCATENATE("R",'MAPA DE RIESGOS'!$H176,"C",'MAPA DE RIESGOS'!$AF176),"")</f>
        <v/>
      </c>
      <c r="AI143" s="379" t="str">
        <f>IF(AND('MAPA DE RIESGOS'!$AP177="Muy Baja",'MAPA DE RIESGOS'!$AR177="Menor"),CONCATENATE("R",'MAPA DE RIESGOS'!$H177,"C",'MAPA DE RIESGOS'!$AF177),"")</f>
        <v/>
      </c>
      <c r="AJ143" s="379" t="str">
        <f>IF(AND('MAPA DE RIESGOS'!$AP178="Muy Baja",'MAPA DE RIESGOS'!$AR178="Menor"),CONCATENATE("R",'MAPA DE RIESGOS'!$H178,"C",'MAPA DE RIESGOS'!$AF178),"")</f>
        <v/>
      </c>
      <c r="AK143" s="379" t="str">
        <f>IF(AND('MAPA DE RIESGOS'!$AP179="Muy Baja",'MAPA DE RIESGOS'!$AR179="Menor"),CONCATENATE("R",'MAPA DE RIESGOS'!$H179,"C",'MAPA DE RIESGOS'!$AF179),"")</f>
        <v/>
      </c>
      <c r="AL143" s="379" t="str">
        <f>IF(AND('MAPA DE RIESGOS'!$AP180="Muy Baja",'MAPA DE RIESGOS'!$AR180="Menor"),CONCATENATE("R",'MAPA DE RIESGOS'!$H180,"C",'MAPA DE RIESGOS'!$AF180),"")</f>
        <v/>
      </c>
      <c r="AM143" s="379" t="str">
        <f>IF(AND('MAPA DE RIESGOS'!$AP181="Muy Baja",'MAPA DE RIESGOS'!$AR181="Menor"),CONCATENATE("R",'MAPA DE RIESGOS'!$H181,"C",'MAPA DE RIESGOS'!$AF181),"")</f>
        <v/>
      </c>
      <c r="AN143" s="379" t="str">
        <f>IF(AND('MAPA DE RIESGOS'!$AP182="Muy Baja",'MAPA DE RIESGOS'!$AR182="Menor"),CONCATENATE("R",'MAPA DE RIESGOS'!$H182,"C",'MAPA DE RIESGOS'!$AF182),"")</f>
        <v/>
      </c>
      <c r="AO143" s="379" t="str">
        <f>IF(AND('MAPA DE RIESGOS'!$AP183="Muy Baja",'MAPA DE RIESGOS'!$AR183="Menor"),CONCATENATE("R",'MAPA DE RIESGOS'!$H183,"C",'MAPA DE RIESGOS'!$AF183),"")</f>
        <v/>
      </c>
      <c r="AP143" s="379" t="str">
        <f>IF(AND('MAPA DE RIESGOS'!$AP184="Muy Baja",'MAPA DE RIESGOS'!$AR184="Menor"),CONCATENATE("R",'MAPA DE RIESGOS'!$H184,"C",'MAPA DE RIESGOS'!$AF184),"")</f>
        <v/>
      </c>
      <c r="AQ143" s="379" t="str">
        <f>IF(AND('MAPA DE RIESGOS'!$AP185="Muy Baja",'MAPA DE RIESGOS'!$AR185="Menor"),CONCATENATE("R",'MAPA DE RIESGOS'!$H185,"C",'MAPA DE RIESGOS'!$AF185),"")</f>
        <v/>
      </c>
      <c r="AR143" s="379" t="str">
        <f>IF(AND('MAPA DE RIESGOS'!$AP186="Muy Baja",'MAPA DE RIESGOS'!$AR186="Menor"),CONCATENATE("R",'MAPA DE RIESGOS'!$H186,"C",'MAPA DE RIESGOS'!$AF186),"")</f>
        <v/>
      </c>
      <c r="AS143" s="380" t="str">
        <f>IF(AND('MAPA DE RIESGOS'!$AP187="Muy Baja",'MAPA DE RIESGOS'!$AR187="Menor"),CONCATENATE("R",'MAPA DE RIESGOS'!$H187,"C",'MAPA DE RIESGOS'!$AF187),"")</f>
        <v/>
      </c>
      <c r="AT143" s="369" t="str">
        <f>IF(AND('MAPA DE RIESGOS'!$AP170="Muy Baja",'MAPA DE RIESGOS'!$AR170="Moderado"),CONCATENATE("R",'MAPA DE RIESGOS'!$H170,"C",'MAPA DE RIESGOS'!$AF170),"")</f>
        <v/>
      </c>
      <c r="AU143" s="370" t="str">
        <f>IF(AND('MAPA DE RIESGOS'!$AP171="Muy Baja",'MAPA DE RIESGOS'!$AR171="Moderado"),CONCATENATE("R",'MAPA DE RIESGOS'!$H171,"C",'MAPA DE RIESGOS'!$AF171),"")</f>
        <v/>
      </c>
      <c r="AV143" s="370" t="str">
        <f>IF(AND('MAPA DE RIESGOS'!$AP172="Muy Baja",'MAPA DE RIESGOS'!$AR172="Moderado"),CONCATENATE("R",'MAPA DE RIESGOS'!$H172,"C",'MAPA DE RIESGOS'!$AF172),"")</f>
        <v/>
      </c>
      <c r="AW143" s="370" t="str">
        <f>IF(AND('MAPA DE RIESGOS'!$AP173="Muy Baja",'MAPA DE RIESGOS'!$AR173="Moderado"),CONCATENATE("R",'MAPA DE RIESGOS'!$H173,"C",'MAPA DE RIESGOS'!$AF173),"")</f>
        <v/>
      </c>
      <c r="AX143" s="370" t="str">
        <f>IF(AND('MAPA DE RIESGOS'!$AP174="Muy Baja",'MAPA DE RIESGOS'!$AR174="Moderado"),CONCATENATE("R",'MAPA DE RIESGOS'!$H174,"C",'MAPA DE RIESGOS'!$AF174),"")</f>
        <v/>
      </c>
      <c r="AY143" s="370" t="str">
        <f>IF(AND('MAPA DE RIESGOS'!$AP175="Muy Baja",'MAPA DE RIESGOS'!$AR175="Moderado"),CONCATENATE("R",'MAPA DE RIESGOS'!$H175,"C",'MAPA DE RIESGOS'!$AF175),"")</f>
        <v/>
      </c>
      <c r="AZ143" s="370" t="str">
        <f>IF(AND('MAPA DE RIESGOS'!$AP176="Muy Baja",'MAPA DE RIESGOS'!$AR176="Moderado"),CONCATENATE("R",'MAPA DE RIESGOS'!$H176,"C",'MAPA DE RIESGOS'!$AF176),"")</f>
        <v/>
      </c>
      <c r="BA143" s="370" t="str">
        <f>IF(AND('MAPA DE RIESGOS'!$AP177="Muy Baja",'MAPA DE RIESGOS'!$AR177="Moderado"),CONCATENATE("R",'MAPA DE RIESGOS'!$H177,"C",'MAPA DE RIESGOS'!$AF177),"")</f>
        <v/>
      </c>
      <c r="BB143" s="370" t="str">
        <f>IF(AND('MAPA DE RIESGOS'!$AP178="Muy Baja",'MAPA DE RIESGOS'!$AR178="Moderado"),CONCATENATE("R",'MAPA DE RIESGOS'!$H178,"C",'MAPA DE RIESGOS'!$AF178),"")</f>
        <v/>
      </c>
      <c r="BC143" s="370" t="str">
        <f>IF(AND('MAPA DE RIESGOS'!$AP179="Muy Baja",'MAPA DE RIESGOS'!$AR179="Moderado"),CONCATENATE("R",'MAPA DE RIESGOS'!$H179,"C",'MAPA DE RIESGOS'!$AF179),"")</f>
        <v/>
      </c>
      <c r="BD143" s="370" t="str">
        <f>IF(AND('MAPA DE RIESGOS'!$AP180="Muy Baja",'MAPA DE RIESGOS'!$AR180="Moderado"),CONCATENATE("R",'MAPA DE RIESGOS'!$H180,"C",'MAPA DE RIESGOS'!$AF180),"")</f>
        <v/>
      </c>
      <c r="BE143" s="370" t="str">
        <f>IF(AND('MAPA DE RIESGOS'!$AP181="Muy Baja",'MAPA DE RIESGOS'!$AR181="Moderado"),CONCATENATE("R",'MAPA DE RIESGOS'!$H181,"C",'MAPA DE RIESGOS'!$AF181),"")</f>
        <v/>
      </c>
      <c r="BF143" s="370" t="str">
        <f>IF(AND('MAPA DE RIESGOS'!$AP182="Muy Baja",'MAPA DE RIESGOS'!$AR182="Moderado"),CONCATENATE("R",'MAPA DE RIESGOS'!$H182,"C",'MAPA DE RIESGOS'!$AF182),"")</f>
        <v/>
      </c>
      <c r="BG143" s="370" t="str">
        <f>IF(AND('MAPA DE RIESGOS'!$AP183="Muy Baja",'MAPA DE RIESGOS'!$AR183="Moderado"),CONCATENATE("R",'MAPA DE RIESGOS'!$H183,"C",'MAPA DE RIESGOS'!$AF183),"")</f>
        <v/>
      </c>
      <c r="BH143" s="370" t="str">
        <f>IF(AND('MAPA DE RIESGOS'!$AP184="Muy Baja",'MAPA DE RIESGOS'!$AR184="Moderado"),CONCATENATE("R",'MAPA DE RIESGOS'!$H184,"C",'MAPA DE RIESGOS'!$AF184),"")</f>
        <v/>
      </c>
      <c r="BI143" s="370" t="str">
        <f>IF(AND('MAPA DE RIESGOS'!$AP185="Muy Baja",'MAPA DE RIESGOS'!$AR185="Moderado"),CONCATENATE("R",'MAPA DE RIESGOS'!$H185,"C",'MAPA DE RIESGOS'!$AF185),"")</f>
        <v/>
      </c>
      <c r="BJ143" s="370" t="str">
        <f>IF(AND('MAPA DE RIESGOS'!$AP186="Muy Baja",'MAPA DE RIESGOS'!$AR186="Moderado"),CONCATENATE("R",'MAPA DE RIESGOS'!$H186,"C",'MAPA DE RIESGOS'!$AF186),"")</f>
        <v/>
      </c>
      <c r="BK143" s="371" t="str">
        <f>IF(AND('MAPA DE RIESGOS'!$AP187="Muy Baja",'MAPA DE RIESGOS'!$AR187="Moderado"),CONCATENATE("R",'MAPA DE RIESGOS'!$H187,"C",'MAPA DE RIESGOS'!$AF187),"")</f>
        <v/>
      </c>
      <c r="BL143" s="357" t="str">
        <f>IF(AND('MAPA DE RIESGOS'!$AP170="Muy Baja",'MAPA DE RIESGOS'!$AR170="Mayor"),CONCATENATE("R",'MAPA DE RIESGOS'!$H170,"C",'MAPA DE RIESGOS'!$AF170),"")</f>
        <v/>
      </c>
      <c r="BM143" s="357" t="str">
        <f>IF(AND('MAPA DE RIESGOS'!$AP171="Muy Baja",'MAPA DE RIESGOS'!$AR171="Mayor"),CONCATENATE("R",'MAPA DE RIESGOS'!$H171,"C",'MAPA DE RIESGOS'!$AF171),"")</f>
        <v/>
      </c>
      <c r="BN143" s="357" t="str">
        <f>IF(AND('MAPA DE RIESGOS'!$AP172="Muy Baja",'MAPA DE RIESGOS'!$AR172="Mayor"),CONCATENATE("R",'MAPA DE RIESGOS'!$H172,"C",'MAPA DE RIESGOS'!$AF172),"")</f>
        <v/>
      </c>
      <c r="BO143" s="357" t="str">
        <f>IF(AND('MAPA DE RIESGOS'!$AP173="Muy Baja",'MAPA DE RIESGOS'!$AR173="Mayor"),CONCATENATE("R",'MAPA DE RIESGOS'!$H173,"C",'MAPA DE RIESGOS'!$AF173),"")</f>
        <v/>
      </c>
      <c r="BP143" s="357" t="str">
        <f>IF(AND('MAPA DE RIESGOS'!$AP174="Muy Baja",'MAPA DE RIESGOS'!$AR174="Mayor"),CONCATENATE("R",'MAPA DE RIESGOS'!$H174,"C",'MAPA DE RIESGOS'!$AF174),"")</f>
        <v/>
      </c>
      <c r="BQ143" s="357" t="str">
        <f>IF(AND('MAPA DE RIESGOS'!$AP175="Muy Baja",'MAPA DE RIESGOS'!$AR175="Mayor"),CONCATENATE("R",'MAPA DE RIESGOS'!$H175,"C",'MAPA DE RIESGOS'!$AF175),"")</f>
        <v/>
      </c>
      <c r="BR143" s="357" t="str">
        <f>IF(AND('MAPA DE RIESGOS'!$AP176="Muy Baja",'MAPA DE RIESGOS'!$AR176="Mayor"),CONCATENATE("R",'MAPA DE RIESGOS'!$H176,"C",'MAPA DE RIESGOS'!$AF176),"")</f>
        <v/>
      </c>
      <c r="BS143" s="357" t="str">
        <f>IF(AND('MAPA DE RIESGOS'!$AP177="Muy Baja",'MAPA DE RIESGOS'!$AR177="Mayor"),CONCATENATE("R",'MAPA DE RIESGOS'!$H177,"C",'MAPA DE RIESGOS'!$AF177),"")</f>
        <v/>
      </c>
      <c r="BT143" s="357" t="str">
        <f>IF(AND('MAPA DE RIESGOS'!$AP178="Muy Baja",'MAPA DE RIESGOS'!$AR178="Mayor"),CONCATENATE("R",'MAPA DE RIESGOS'!$H178,"C",'MAPA DE RIESGOS'!$AF178),"")</f>
        <v/>
      </c>
      <c r="BU143" s="357" t="str">
        <f>IF(AND('MAPA DE RIESGOS'!$AP179="Muy Baja",'MAPA DE RIESGOS'!$AR179="Mayor"),CONCATENATE("R",'MAPA DE RIESGOS'!$H179,"C",'MAPA DE RIESGOS'!$AF179),"")</f>
        <v/>
      </c>
      <c r="BV143" s="357" t="str">
        <f>IF(AND('MAPA DE RIESGOS'!$AP180="Muy Baja",'MAPA DE RIESGOS'!$AR180="Mayor"),CONCATENATE("R",'MAPA DE RIESGOS'!$H180,"C",'MAPA DE RIESGOS'!$AF180),"")</f>
        <v/>
      </c>
      <c r="BW143" s="357" t="str">
        <f>IF(AND('MAPA DE RIESGOS'!$AP181="Muy Baja",'MAPA DE RIESGOS'!$AR181="Mayor"),CONCATENATE("R",'MAPA DE RIESGOS'!$H181,"C",'MAPA DE RIESGOS'!$AF181),"")</f>
        <v/>
      </c>
      <c r="BX143" s="357" t="str">
        <f>IF(AND('MAPA DE RIESGOS'!$AP182="Muy Baja",'MAPA DE RIESGOS'!$AR182="Mayor"),CONCATENATE("R",'MAPA DE RIESGOS'!$H182,"C",'MAPA DE RIESGOS'!$AF182),"")</f>
        <v/>
      </c>
      <c r="BY143" s="357" t="str">
        <f>IF(AND('MAPA DE RIESGOS'!$AP183="Muy Baja",'MAPA DE RIESGOS'!$AR183="Mayor"),CONCATENATE("R",'MAPA DE RIESGOS'!$H183,"C",'MAPA DE RIESGOS'!$AF183),"")</f>
        <v/>
      </c>
      <c r="BZ143" s="357" t="str">
        <f>IF(AND('MAPA DE RIESGOS'!$AP184="Muy Baja",'MAPA DE RIESGOS'!$AR184="Mayor"),CONCATENATE("R",'MAPA DE RIESGOS'!$H184,"C",'MAPA DE RIESGOS'!$AF184),"")</f>
        <v/>
      </c>
      <c r="CA143" s="357" t="str">
        <f>IF(AND('MAPA DE RIESGOS'!$AP185="Muy Baja",'MAPA DE RIESGOS'!$AR185="Mayor"),CONCATENATE("R",'MAPA DE RIESGOS'!$H185,"C",'MAPA DE RIESGOS'!$AF185),"")</f>
        <v/>
      </c>
      <c r="CB143" s="357" t="str">
        <f>IF(AND('MAPA DE RIESGOS'!$AP186="Muy Baja",'MAPA DE RIESGOS'!$AR186="Mayor"),CONCATENATE("R",'MAPA DE RIESGOS'!$H186,"C",'MAPA DE RIESGOS'!$AF186),"")</f>
        <v/>
      </c>
      <c r="CC143" s="358" t="str">
        <f>IF(AND('MAPA DE RIESGOS'!$AP187="Muy Baja",'MAPA DE RIESGOS'!$AR187="Mayor"),CONCATENATE("R",'MAPA DE RIESGOS'!$H187,"C",'MAPA DE RIESGOS'!$AF187),"")</f>
        <v/>
      </c>
      <c r="CD143" s="359" t="str">
        <f>IF(AND('MAPA DE RIESGOS'!$AP170="Muy Baja",'MAPA DE RIESGOS'!$AR170="Catastrófico"),CONCATENATE("R",'MAPA DE RIESGOS'!$H170,"C",'MAPA DE RIESGOS'!$AF170),"")</f>
        <v/>
      </c>
      <c r="CE143" s="359" t="str">
        <f>IF(AND('MAPA DE RIESGOS'!$AP171="Muy Baja",'MAPA DE RIESGOS'!$AR171="Catastrófico"),CONCATENATE("R",'MAPA DE RIESGOS'!$H171,"C",'MAPA DE RIESGOS'!$AF171),"")</f>
        <v/>
      </c>
      <c r="CF143" s="359" t="str">
        <f>IF(AND('MAPA DE RIESGOS'!$AP172="Muy Baja",'MAPA DE RIESGOS'!$AR172="Catastrófico"),CONCATENATE("R",'MAPA DE RIESGOS'!$H172,"C",'MAPA DE RIESGOS'!$AF172),"")</f>
        <v/>
      </c>
      <c r="CG143" s="359" t="str">
        <f>IF(AND('MAPA DE RIESGOS'!$AP173="Muy Baja",'MAPA DE RIESGOS'!$AR173="Catastrófico"),CONCATENATE("R",'MAPA DE RIESGOS'!$H173,"C",'MAPA DE RIESGOS'!$AF173),"")</f>
        <v/>
      </c>
      <c r="CH143" s="359" t="str">
        <f>IF(AND('MAPA DE RIESGOS'!$AP174="Muy Baja",'MAPA DE RIESGOS'!$AR174="Catastrófico"),CONCATENATE("R",'MAPA DE RIESGOS'!$H174,"C",'MAPA DE RIESGOS'!$AF174),"")</f>
        <v/>
      </c>
      <c r="CI143" s="359" t="str">
        <f>IF(AND('MAPA DE RIESGOS'!$AP175="Muy Baja",'MAPA DE RIESGOS'!$AR175="Catastrófico"),CONCATENATE("R",'MAPA DE RIESGOS'!$H175,"C",'MAPA DE RIESGOS'!$AF175),"")</f>
        <v/>
      </c>
      <c r="CJ143" s="359" t="str">
        <f>IF(AND('MAPA DE RIESGOS'!$AP176="Muy Baja",'MAPA DE RIESGOS'!$AR176="Catastrófico"),CONCATENATE("R",'MAPA DE RIESGOS'!$H176,"C",'MAPA DE RIESGOS'!$AF176),"")</f>
        <v/>
      </c>
      <c r="CK143" s="359" t="str">
        <f>IF(AND('MAPA DE RIESGOS'!$AP177="Muy Baja",'MAPA DE RIESGOS'!$AR177="Catastrófico"),CONCATENATE("R",'MAPA DE RIESGOS'!$H177,"C",'MAPA DE RIESGOS'!$AF177),"")</f>
        <v/>
      </c>
      <c r="CL143" s="359" t="str">
        <f>IF(AND('MAPA DE RIESGOS'!$AP178="Muy Baja",'MAPA DE RIESGOS'!$AR178="Catastrófico"),CONCATENATE("R",'MAPA DE RIESGOS'!$H178,"C",'MAPA DE RIESGOS'!$AF178),"")</f>
        <v/>
      </c>
      <c r="CM143" s="359" t="str">
        <f>IF(AND('MAPA DE RIESGOS'!$AP179="Muy Baja",'MAPA DE RIESGOS'!$AR179="Catastrófico"),CONCATENATE("R",'MAPA DE RIESGOS'!$H179,"C",'MAPA DE RIESGOS'!$AF179),"")</f>
        <v/>
      </c>
      <c r="CN143" s="359" t="str">
        <f>IF(AND('MAPA DE RIESGOS'!$AP180="Muy Baja",'MAPA DE RIESGOS'!$AR180="Catastrófico"),CONCATENATE("R",'MAPA DE RIESGOS'!$H180,"C",'MAPA DE RIESGOS'!$AF180),"")</f>
        <v/>
      </c>
      <c r="CO143" s="359" t="str">
        <f>IF(AND('MAPA DE RIESGOS'!$AP181="Muy Baja",'MAPA DE RIESGOS'!$AR181="Catastrófico"),CONCATENATE("R",'MAPA DE RIESGOS'!$H181,"C",'MAPA DE RIESGOS'!$AF181),"")</f>
        <v/>
      </c>
      <c r="CP143" s="359" t="str">
        <f>IF(AND('MAPA DE RIESGOS'!$AP182="Muy Baja",'MAPA DE RIESGOS'!$AR182="Catastrófico"),CONCATENATE("R",'MAPA DE RIESGOS'!$H182,"C",'MAPA DE RIESGOS'!$AF182),"")</f>
        <v/>
      </c>
      <c r="CQ143" s="359" t="str">
        <f>IF(AND('MAPA DE RIESGOS'!$AP183="Muy Baja",'MAPA DE RIESGOS'!$AR183="Catastrófico"),CONCATENATE("R",'MAPA DE RIESGOS'!$H183,"C",'MAPA DE RIESGOS'!$AF183),"")</f>
        <v/>
      </c>
      <c r="CR143" s="359" t="str">
        <f>IF(AND('MAPA DE RIESGOS'!$AP184="Muy Baja",'MAPA DE RIESGOS'!$AR184="Catastrófico"),CONCATENATE("R",'MAPA DE RIESGOS'!$H184,"C",'MAPA DE RIESGOS'!$AF184),"")</f>
        <v/>
      </c>
      <c r="CS143" s="359" t="str">
        <f>IF(AND('MAPA DE RIESGOS'!$AP185="Muy Baja",'MAPA DE RIESGOS'!$AR185="Catastrófico"),CONCATENATE("R",'MAPA DE RIESGOS'!$H185,"C",'MAPA DE RIESGOS'!$AF185),"")</f>
        <v/>
      </c>
      <c r="CT143" s="359" t="str">
        <f>IF(AND('MAPA DE RIESGOS'!$AP186="Muy Baja",'MAPA DE RIESGOS'!$AR186="Catastrófico"),CONCATENATE("R",'MAPA DE RIESGOS'!$H186,"C",'MAPA DE RIESGOS'!$AF186),"")</f>
        <v/>
      </c>
      <c r="CU143" s="360" t="str">
        <f>IF(AND('MAPA DE RIESGOS'!$AP187="Muy Baja",'MAPA DE RIESGOS'!$AR187="Catastrófico"),CONCATENATE("R",'MAPA DE RIESGOS'!$H187,"C",'MAPA DE RIESGOS'!$AF187),"")</f>
        <v/>
      </c>
      <c r="CV143" s="67"/>
    </row>
    <row r="144" spans="2:106" ht="32.5" customHeight="1">
      <c r="B144" s="770"/>
      <c r="C144" s="770"/>
      <c r="D144" s="771"/>
      <c r="E144" s="741"/>
      <c r="F144" s="742"/>
      <c r="G144" s="742"/>
      <c r="H144" s="742"/>
      <c r="I144" s="742"/>
      <c r="J144" s="378" t="str">
        <f>IF(AND('MAPA DE RIESGOS'!$AP188="Muy Baja",'MAPA DE RIESGOS'!$AR188="Leve"),CONCATENATE("R",'MAPA DE RIESGOS'!$H188,"C",'MAPA DE RIESGOS'!$AF188),"")</f>
        <v/>
      </c>
      <c r="K144" s="379" t="str">
        <f>IF(AND('MAPA DE RIESGOS'!$AP189="Muy Baja",'MAPA DE RIESGOS'!$AR189="Leve"),CONCATENATE("R",'MAPA DE RIESGOS'!$H189,"C",'MAPA DE RIESGOS'!$AF189),"")</f>
        <v/>
      </c>
      <c r="L144" s="379" t="str">
        <f>IF(AND('MAPA DE RIESGOS'!$AP190="Muy Baja",'MAPA DE RIESGOS'!$AR190="Leve"),CONCATENATE("R",'MAPA DE RIESGOS'!$H190,"C",'MAPA DE RIESGOS'!$AF190),"")</f>
        <v/>
      </c>
      <c r="M144" s="379" t="str">
        <f>IF(AND('MAPA DE RIESGOS'!$AP191="Muy Baja",'MAPA DE RIESGOS'!$AR191="Leve"),CONCATENATE("R",'MAPA DE RIESGOS'!$H191,"C",'MAPA DE RIESGOS'!$AF191),"")</f>
        <v/>
      </c>
      <c r="N144" s="379" t="str">
        <f>IF(AND('MAPA DE RIESGOS'!$AP192="Muy Baja",'MAPA DE RIESGOS'!$AR192="Leve"),CONCATENATE("R",'MAPA DE RIESGOS'!$H192,"C",'MAPA DE RIESGOS'!$AF192),"")</f>
        <v/>
      </c>
      <c r="O144" s="379" t="str">
        <f>IF(AND('MAPA DE RIESGOS'!$AP193="Muy Baja",'MAPA DE RIESGOS'!$AR193="Leve"),CONCATENATE("R",'MAPA DE RIESGOS'!$H193,"C",'MAPA DE RIESGOS'!$AF193),"")</f>
        <v/>
      </c>
      <c r="P144" s="379" t="str">
        <f>IF(AND('MAPA DE RIESGOS'!$AP194="Muy Baja",'MAPA DE RIESGOS'!$AR194="Leve"),CONCATENATE("R",'MAPA DE RIESGOS'!$H194,"C",'MAPA DE RIESGOS'!$AF194),"")</f>
        <v/>
      </c>
      <c r="Q144" s="379" t="str">
        <f>IF(AND('MAPA DE RIESGOS'!$AP195="Muy Baja",'MAPA DE RIESGOS'!$AR195="Leve"),CONCATENATE("R",'MAPA DE RIESGOS'!$H195,"C",'MAPA DE RIESGOS'!$AF195),"")</f>
        <v/>
      </c>
      <c r="R144" s="379" t="str">
        <f>IF(AND('MAPA DE RIESGOS'!$AP196="Muy Baja",'MAPA DE RIESGOS'!$AR196="Leve"),CONCATENATE("R",'MAPA DE RIESGOS'!$H196,"C",'MAPA DE RIESGOS'!$AF196),"")</f>
        <v/>
      </c>
      <c r="S144" s="379" t="str">
        <f>IF(AND('MAPA DE RIESGOS'!$AP197="Muy Baja",'MAPA DE RIESGOS'!$AR197="Leve"),CONCATENATE("R",'MAPA DE RIESGOS'!$H197,"C",'MAPA DE RIESGOS'!$AF197),"")</f>
        <v/>
      </c>
      <c r="T144" s="379" t="str">
        <f>IF(AND('MAPA DE RIESGOS'!$AP198="Muy Baja",'MAPA DE RIESGOS'!$AR198="Leve"),CONCATENATE("R",'MAPA DE RIESGOS'!$H198,"C",'MAPA DE RIESGOS'!$AF198),"")</f>
        <v/>
      </c>
      <c r="U144" s="379" t="str">
        <f>IF(AND('MAPA DE RIESGOS'!$AP199="Muy Baja",'MAPA DE RIESGOS'!$AR199="Leve"),CONCATENATE("R",'MAPA DE RIESGOS'!$H199,"C",'MAPA DE RIESGOS'!$AF199),"")</f>
        <v/>
      </c>
      <c r="V144" s="379" t="str">
        <f>IF(AND('MAPA DE RIESGOS'!$AP200="Muy Baja",'MAPA DE RIESGOS'!$AR200="Leve"),CONCATENATE("R",'MAPA DE RIESGOS'!$H200,"C",'MAPA DE RIESGOS'!$AF200),"")</f>
        <v/>
      </c>
      <c r="W144" s="379" t="str">
        <f>IF(AND('MAPA DE RIESGOS'!$AP201="Muy Baja",'MAPA DE RIESGOS'!$AR201="Leve"),CONCATENATE("R",'MAPA DE RIESGOS'!$H201,"C",'MAPA DE RIESGOS'!$AF201),"")</f>
        <v/>
      </c>
      <c r="X144" s="379" t="str">
        <f>IF(AND('MAPA DE RIESGOS'!$AP202="Muy Baja",'MAPA DE RIESGOS'!$AR202="Leve"),CONCATENATE("R",'MAPA DE RIESGOS'!$H202,"C",'MAPA DE RIESGOS'!$AF202),"")</f>
        <v/>
      </c>
      <c r="Y144" s="379" t="str">
        <f>IF(AND('MAPA DE RIESGOS'!$AP203="Muy Baja",'MAPA DE RIESGOS'!$AR203="Leve"),CONCATENATE("R",'MAPA DE RIESGOS'!$H203,"C",'MAPA DE RIESGOS'!$AF203),"")</f>
        <v/>
      </c>
      <c r="Z144" s="379" t="str">
        <f>IF(AND('MAPA DE RIESGOS'!$AP204="Muy Baja",'MAPA DE RIESGOS'!$AR204="Leve"),CONCATENATE("R",'MAPA DE RIESGOS'!$H204,"C",'MAPA DE RIESGOS'!$AF204),"")</f>
        <v/>
      </c>
      <c r="AA144" s="380" t="str">
        <f>IF(AND('MAPA DE RIESGOS'!$AP205="Muy Baja",'MAPA DE RIESGOS'!$AR205="Leve"),CONCATENATE("R",'MAPA DE RIESGOS'!$H205,"C",'MAPA DE RIESGOS'!$AF205),"")</f>
        <v/>
      </c>
      <c r="AB144" s="378" t="str">
        <f>IF(AND('MAPA DE RIESGOS'!$AP188="Muy Baja",'MAPA DE RIESGOS'!$AR188="Menor"),CONCATENATE("R",'MAPA DE RIESGOS'!$H188,"C",'MAPA DE RIESGOS'!$AF188),"")</f>
        <v/>
      </c>
      <c r="AC144" s="379" t="str">
        <f>IF(AND('MAPA DE RIESGOS'!$AP189="Muy Baja",'MAPA DE RIESGOS'!$AR189="Menor"),CONCATENATE("R",'MAPA DE RIESGOS'!$H189,"C",'MAPA DE RIESGOS'!$AF189),"")</f>
        <v/>
      </c>
      <c r="AD144" s="379" t="str">
        <f>IF(AND('MAPA DE RIESGOS'!$AP190="Muy Baja",'MAPA DE RIESGOS'!$AR190="Menor"),CONCATENATE("R",'MAPA DE RIESGOS'!$H190,"C",'MAPA DE RIESGOS'!$AF190),"")</f>
        <v/>
      </c>
      <c r="AE144" s="379" t="str">
        <f>IF(AND('MAPA DE RIESGOS'!$AP191="Muy Baja",'MAPA DE RIESGOS'!$AR191="Menor"),CONCATENATE("R",'MAPA DE RIESGOS'!$H191,"C",'MAPA DE RIESGOS'!$AF191),"")</f>
        <v/>
      </c>
      <c r="AF144" s="379" t="str">
        <f>IF(AND('MAPA DE RIESGOS'!$AP192="Muy Baja",'MAPA DE RIESGOS'!$AR192="Menor"),CONCATENATE("R",'MAPA DE RIESGOS'!$H192,"C",'MAPA DE RIESGOS'!$AF192),"")</f>
        <v/>
      </c>
      <c r="AG144" s="379" t="str">
        <f>IF(AND('MAPA DE RIESGOS'!$AP193="Muy Baja",'MAPA DE RIESGOS'!$AR193="Menor"),CONCATENATE("R",'MAPA DE RIESGOS'!$H193,"C",'MAPA DE RIESGOS'!$AF193),"")</f>
        <v/>
      </c>
      <c r="AH144" s="379" t="str">
        <f>IF(AND('MAPA DE RIESGOS'!$AP194="Muy Baja",'MAPA DE RIESGOS'!$AR194="Menor"),CONCATENATE("R",'MAPA DE RIESGOS'!$H194,"C",'MAPA DE RIESGOS'!$AF194),"")</f>
        <v/>
      </c>
      <c r="AI144" s="379" t="str">
        <f>IF(AND('MAPA DE RIESGOS'!$AP195="Muy Baja",'MAPA DE RIESGOS'!$AR195="Menor"),CONCATENATE("R",'MAPA DE RIESGOS'!$H195,"C",'MAPA DE RIESGOS'!$AF195),"")</f>
        <v/>
      </c>
      <c r="AJ144" s="379" t="str">
        <f>IF(AND('MAPA DE RIESGOS'!$AP196="Muy Baja",'MAPA DE RIESGOS'!$AR196="Menor"),CONCATENATE("R",'MAPA DE RIESGOS'!$H196,"C",'MAPA DE RIESGOS'!$AF196),"")</f>
        <v/>
      </c>
      <c r="AK144" s="379" t="str">
        <f>IF(AND('MAPA DE RIESGOS'!$AP197="Muy Baja",'MAPA DE RIESGOS'!$AR197="Menor"),CONCATENATE("R",'MAPA DE RIESGOS'!$H197,"C",'MAPA DE RIESGOS'!$AF197),"")</f>
        <v/>
      </c>
      <c r="AL144" s="379" t="str">
        <f>IF(AND('MAPA DE RIESGOS'!$AP198="Muy Baja",'MAPA DE RIESGOS'!$AR198="Menor"),CONCATENATE("R",'MAPA DE RIESGOS'!$H198,"C",'MAPA DE RIESGOS'!$AF198),"")</f>
        <v/>
      </c>
      <c r="AM144" s="379" t="str">
        <f>IF(AND('MAPA DE RIESGOS'!$AP199="Muy Baja",'MAPA DE RIESGOS'!$AR199="Menor"),CONCATENATE("R",'MAPA DE RIESGOS'!$H199,"C",'MAPA DE RIESGOS'!$AF199),"")</f>
        <v/>
      </c>
      <c r="AN144" s="379" t="str">
        <f>IF(AND('MAPA DE RIESGOS'!$AP200="Muy Baja",'MAPA DE RIESGOS'!$AR200="Menor"),CONCATENATE("R",'MAPA DE RIESGOS'!$H200,"C",'MAPA DE RIESGOS'!$AF200),"")</f>
        <v/>
      </c>
      <c r="AO144" s="379" t="str">
        <f>IF(AND('MAPA DE RIESGOS'!$AP201="Muy Baja",'MAPA DE RIESGOS'!$AR201="Menor"),CONCATENATE("R",'MAPA DE RIESGOS'!$H201,"C",'MAPA DE RIESGOS'!$AF201),"")</f>
        <v/>
      </c>
      <c r="AP144" s="379" t="str">
        <f>IF(AND('MAPA DE RIESGOS'!$AP202="Muy Baja",'MAPA DE RIESGOS'!$AR202="Menor"),CONCATENATE("R",'MAPA DE RIESGOS'!$H202,"C",'MAPA DE RIESGOS'!$AF202),"")</f>
        <v/>
      </c>
      <c r="AQ144" s="379" t="str">
        <f>IF(AND('MAPA DE RIESGOS'!$AP203="Muy Baja",'MAPA DE RIESGOS'!$AR203="Menor"),CONCATENATE("R",'MAPA DE RIESGOS'!$H203,"C",'MAPA DE RIESGOS'!$AF203),"")</f>
        <v/>
      </c>
      <c r="AR144" s="379" t="str">
        <f>IF(AND('MAPA DE RIESGOS'!$AP204="Muy Baja",'MAPA DE RIESGOS'!$AR204="Menor"),CONCATENATE("R",'MAPA DE RIESGOS'!$H204,"C",'MAPA DE RIESGOS'!$AF204),"")</f>
        <v/>
      </c>
      <c r="AS144" s="380" t="str">
        <f>IF(AND('MAPA DE RIESGOS'!$AP205="Muy Baja",'MAPA DE RIESGOS'!$AR205="Menor"),CONCATENATE("R",'MAPA DE RIESGOS'!$H205,"C",'MAPA DE RIESGOS'!$AF205),"")</f>
        <v/>
      </c>
      <c r="AT144" s="369" t="str">
        <f>IF(AND('MAPA DE RIESGOS'!$AP188="Muy Baja",'MAPA DE RIESGOS'!$AR188="Moderado"),CONCATENATE("R",'MAPA DE RIESGOS'!$H188,"C",'MAPA DE RIESGOS'!$AF188),"")</f>
        <v/>
      </c>
      <c r="AU144" s="370" t="str">
        <f>IF(AND('MAPA DE RIESGOS'!$AP189="Muy Baja",'MAPA DE RIESGOS'!$AR189="Moderado"),CONCATENATE("R",'MAPA DE RIESGOS'!$H189,"C",'MAPA DE RIESGOS'!$AF189),"")</f>
        <v/>
      </c>
      <c r="AV144" s="370" t="str">
        <f>IF(AND('MAPA DE RIESGOS'!$AP190="Muy Baja",'MAPA DE RIESGOS'!$AR190="Moderado"),CONCATENATE("R",'MAPA DE RIESGOS'!$H190,"C",'MAPA DE RIESGOS'!$AF190),"")</f>
        <v/>
      </c>
      <c r="AW144" s="370" t="str">
        <f>IF(AND('MAPA DE RIESGOS'!$AP191="Muy Baja",'MAPA DE RIESGOS'!$AR191="Moderado"),CONCATENATE("R",'MAPA DE RIESGOS'!$H191,"C",'MAPA DE RIESGOS'!$AF191),"")</f>
        <v/>
      </c>
      <c r="AX144" s="370" t="str">
        <f>IF(AND('MAPA DE RIESGOS'!$AP192="Muy Baja",'MAPA DE RIESGOS'!$AR192="Moderado"),CONCATENATE("R",'MAPA DE RIESGOS'!$H192,"C",'MAPA DE RIESGOS'!$AF192),"")</f>
        <v/>
      </c>
      <c r="AY144" s="370" t="str">
        <f>IF(AND('MAPA DE RIESGOS'!$AP193="Muy Baja",'MAPA DE RIESGOS'!$AR193="Moderado"),CONCATENATE("R",'MAPA DE RIESGOS'!$H193,"C",'MAPA DE RIESGOS'!$AF193),"")</f>
        <v/>
      </c>
      <c r="AZ144" s="370" t="str">
        <f>IF(AND('MAPA DE RIESGOS'!$AP194="Muy Baja",'MAPA DE RIESGOS'!$AR194="Moderado"),CONCATENATE("R",'MAPA DE RIESGOS'!$H194,"C",'MAPA DE RIESGOS'!$AF194),"")</f>
        <v/>
      </c>
      <c r="BA144" s="370" t="str">
        <f>IF(AND('MAPA DE RIESGOS'!$AP195="Muy Baja",'MAPA DE RIESGOS'!$AR195="Moderado"),CONCATENATE("R",'MAPA DE RIESGOS'!$H195,"C",'MAPA DE RIESGOS'!$AF195),"")</f>
        <v/>
      </c>
      <c r="BB144" s="370" t="str">
        <f>IF(AND('MAPA DE RIESGOS'!$AP196="Muy Baja",'MAPA DE RIESGOS'!$AR196="Moderado"),CONCATENATE("R",'MAPA DE RIESGOS'!$H196,"C",'MAPA DE RIESGOS'!$AF196),"")</f>
        <v/>
      </c>
      <c r="BC144" s="370" t="str">
        <f>IF(AND('MAPA DE RIESGOS'!$AP197="Muy Baja",'MAPA DE RIESGOS'!$AR197="Moderado"),CONCATENATE("R",'MAPA DE RIESGOS'!$H197,"C",'MAPA DE RIESGOS'!$AF197),"")</f>
        <v/>
      </c>
      <c r="BD144" s="370" t="str">
        <f>IF(AND('MAPA DE RIESGOS'!$AP198="Muy Baja",'MAPA DE RIESGOS'!$AR198="Moderado"),CONCATENATE("R",'MAPA DE RIESGOS'!$H198,"C",'MAPA DE RIESGOS'!$AF198),"")</f>
        <v/>
      </c>
      <c r="BE144" s="370" t="str">
        <f>IF(AND('MAPA DE RIESGOS'!$AP199="Muy Baja",'MAPA DE RIESGOS'!$AR199="Moderado"),CONCATENATE("R",'MAPA DE RIESGOS'!$H199,"C",'MAPA DE RIESGOS'!$AF199),"")</f>
        <v/>
      </c>
      <c r="BF144" s="370" t="str">
        <f>IF(AND('MAPA DE RIESGOS'!$AP200="Muy Baja",'MAPA DE RIESGOS'!$AR200="Moderado"),CONCATENATE("R",'MAPA DE RIESGOS'!$H200,"C",'MAPA DE RIESGOS'!$AF200),"")</f>
        <v/>
      </c>
      <c r="BG144" s="370" t="str">
        <f>IF(AND('MAPA DE RIESGOS'!$AP201="Muy Baja",'MAPA DE RIESGOS'!$AR201="Moderado"),CONCATENATE("R",'MAPA DE RIESGOS'!$H201,"C",'MAPA DE RIESGOS'!$AF201),"")</f>
        <v/>
      </c>
      <c r="BH144" s="370" t="str">
        <f>IF(AND('MAPA DE RIESGOS'!$AP202="Muy Baja",'MAPA DE RIESGOS'!$AR202="Moderado"),CONCATENATE("R",'MAPA DE RIESGOS'!$H202,"C",'MAPA DE RIESGOS'!$AF202),"")</f>
        <v/>
      </c>
      <c r="BI144" s="370" t="str">
        <f>IF(AND('MAPA DE RIESGOS'!$AP203="Muy Baja",'MAPA DE RIESGOS'!$AR203="Moderado"),CONCATENATE("R",'MAPA DE RIESGOS'!$H203,"C",'MAPA DE RIESGOS'!$AF203),"")</f>
        <v/>
      </c>
      <c r="BJ144" s="370" t="str">
        <f>IF(AND('MAPA DE RIESGOS'!$AP204="Muy Baja",'MAPA DE RIESGOS'!$AR204="Moderado"),CONCATENATE("R",'MAPA DE RIESGOS'!$H204,"C",'MAPA DE RIESGOS'!$AF204),"")</f>
        <v/>
      </c>
      <c r="BK144" s="371" t="str">
        <f>IF(AND('MAPA DE RIESGOS'!$AP205="Muy Baja",'MAPA DE RIESGOS'!$AR205="Moderado"),CONCATENATE("R",'MAPA DE RIESGOS'!$H205,"C",'MAPA DE RIESGOS'!$AF205),"")</f>
        <v/>
      </c>
      <c r="BL144" s="357" t="str">
        <f>IF(AND('MAPA DE RIESGOS'!$AP188="Muy Baja",'MAPA DE RIESGOS'!$AR188="Mayor"),CONCATENATE("R",'MAPA DE RIESGOS'!$H188,"C",'MAPA DE RIESGOS'!$AF188),"")</f>
        <v/>
      </c>
      <c r="BM144" s="357" t="str">
        <f>IF(AND('MAPA DE RIESGOS'!$AP189="Muy Baja",'MAPA DE RIESGOS'!$AR189="Mayor"),CONCATENATE("R",'MAPA DE RIESGOS'!$H189,"C",'MAPA DE RIESGOS'!$AF189),"")</f>
        <v/>
      </c>
      <c r="BN144" s="357" t="str">
        <f>IF(AND('MAPA DE RIESGOS'!$AP190="Muy Baja",'MAPA DE RIESGOS'!$AR190="Mayor"),CONCATENATE("R",'MAPA DE RIESGOS'!$H190,"C",'MAPA DE RIESGOS'!$AF190),"")</f>
        <v/>
      </c>
      <c r="BO144" s="357" t="str">
        <f>IF(AND('MAPA DE RIESGOS'!$AP191="Muy Baja",'MAPA DE RIESGOS'!$AR191="Mayor"),CONCATENATE("R",'MAPA DE RIESGOS'!$H191,"C",'MAPA DE RIESGOS'!$AF191),"")</f>
        <v/>
      </c>
      <c r="BP144" s="357" t="str">
        <f>IF(AND('MAPA DE RIESGOS'!$AP192="Muy Baja",'MAPA DE RIESGOS'!$AR192="Mayor"),CONCATENATE("R",'MAPA DE RIESGOS'!$H192,"C",'MAPA DE RIESGOS'!$AF192),"")</f>
        <v/>
      </c>
      <c r="BQ144" s="357" t="str">
        <f>IF(AND('MAPA DE RIESGOS'!$AP193="Muy Baja",'MAPA DE RIESGOS'!$AR193="Mayor"),CONCATENATE("R",'MAPA DE RIESGOS'!$H193,"C",'MAPA DE RIESGOS'!$AF193),"")</f>
        <v/>
      </c>
      <c r="BR144" s="357" t="str">
        <f>IF(AND('MAPA DE RIESGOS'!$AP194="Muy Baja",'MAPA DE RIESGOS'!$AR194="Mayor"),CONCATENATE("R",'MAPA DE RIESGOS'!$H194,"C",'MAPA DE RIESGOS'!$AF194),"")</f>
        <v/>
      </c>
      <c r="BS144" s="357" t="str">
        <f>IF(AND('MAPA DE RIESGOS'!$AP195="Muy Baja",'MAPA DE RIESGOS'!$AR195="Mayor"),CONCATENATE("R",'MAPA DE RIESGOS'!$H195,"C",'MAPA DE RIESGOS'!$AF195),"")</f>
        <v/>
      </c>
      <c r="BT144" s="357" t="str">
        <f>IF(AND('MAPA DE RIESGOS'!$AP196="Muy Baja",'MAPA DE RIESGOS'!$AR196="Mayor"),CONCATENATE("R",'MAPA DE RIESGOS'!$H196,"C",'MAPA DE RIESGOS'!$AF196),"")</f>
        <v/>
      </c>
      <c r="BU144" s="357" t="str">
        <f>IF(AND('MAPA DE RIESGOS'!$AP197="Muy Baja",'MAPA DE RIESGOS'!$AR197="Mayor"),CONCATENATE("R",'MAPA DE RIESGOS'!$H197,"C",'MAPA DE RIESGOS'!$AF197),"")</f>
        <v/>
      </c>
      <c r="BV144" s="357" t="str">
        <f>IF(AND('MAPA DE RIESGOS'!$AP198="Muy Baja",'MAPA DE RIESGOS'!$AR198="Mayor"),CONCATENATE("R",'MAPA DE RIESGOS'!$H198,"C",'MAPA DE RIESGOS'!$AF198),"")</f>
        <v/>
      </c>
      <c r="BW144" s="357" t="str">
        <f>IF(AND('MAPA DE RIESGOS'!$AP199="Muy Baja",'MAPA DE RIESGOS'!$AR199="Mayor"),CONCATENATE("R",'MAPA DE RIESGOS'!$H199,"C",'MAPA DE RIESGOS'!$AF199),"")</f>
        <v/>
      </c>
      <c r="BX144" s="357" t="str">
        <f>IF(AND('MAPA DE RIESGOS'!$AP200="Muy Baja",'MAPA DE RIESGOS'!$AR200="Mayor"),CONCATENATE("R",'MAPA DE RIESGOS'!$H200,"C",'MAPA DE RIESGOS'!$AF200),"")</f>
        <v/>
      </c>
      <c r="BY144" s="357" t="str">
        <f>IF(AND('MAPA DE RIESGOS'!$AP201="Muy Baja",'MAPA DE RIESGOS'!$AR201="Mayor"),CONCATENATE("R",'MAPA DE RIESGOS'!$H201,"C",'MAPA DE RIESGOS'!$AF201),"")</f>
        <v/>
      </c>
      <c r="BZ144" s="357" t="str">
        <f>IF(AND('MAPA DE RIESGOS'!$AP202="Muy Baja",'MAPA DE RIESGOS'!$AR202="Mayor"),CONCATENATE("R",'MAPA DE RIESGOS'!$H202,"C",'MAPA DE RIESGOS'!$AF202),"")</f>
        <v/>
      </c>
      <c r="CA144" s="357" t="str">
        <f>IF(AND('MAPA DE RIESGOS'!$AP203="Muy Baja",'MAPA DE RIESGOS'!$AR203="Mayor"),CONCATENATE("R",'MAPA DE RIESGOS'!$H203,"C",'MAPA DE RIESGOS'!$AF203),"")</f>
        <v/>
      </c>
      <c r="CB144" s="357" t="str">
        <f>IF(AND('MAPA DE RIESGOS'!$AP204="Muy Baja",'MAPA DE RIESGOS'!$AR204="Mayor"),CONCATENATE("R",'MAPA DE RIESGOS'!$H204,"C",'MAPA DE RIESGOS'!$AF204),"")</f>
        <v/>
      </c>
      <c r="CC144" s="358" t="str">
        <f>IF(AND('MAPA DE RIESGOS'!$AP205="Muy Baja",'MAPA DE RIESGOS'!$AR205="Mayor"),CONCATENATE("R",'MAPA DE RIESGOS'!$H205,"C",'MAPA DE RIESGOS'!$AF205),"")</f>
        <v/>
      </c>
      <c r="CD144" s="359" t="str">
        <f>IF(AND('MAPA DE RIESGOS'!$AP188="Muy Baja",'MAPA DE RIESGOS'!$AR188="Catastrófico"),CONCATENATE("R",'MAPA DE RIESGOS'!$H188,"C",'MAPA DE RIESGOS'!$AF188),"")</f>
        <v/>
      </c>
      <c r="CE144" s="359" t="str">
        <f>IF(AND('MAPA DE RIESGOS'!$AP189="Muy Baja",'MAPA DE RIESGOS'!$AR189="Catastrófico"),CONCATENATE("R",'MAPA DE RIESGOS'!$H189,"C",'MAPA DE RIESGOS'!$AF189),"")</f>
        <v/>
      </c>
      <c r="CF144" s="359" t="str">
        <f>IF(AND('MAPA DE RIESGOS'!$AP190="Muy Baja",'MAPA DE RIESGOS'!$AR190="Catastrófico"),CONCATENATE("R",'MAPA DE RIESGOS'!$H190,"C",'MAPA DE RIESGOS'!$AF190),"")</f>
        <v/>
      </c>
      <c r="CG144" s="359" t="str">
        <f>IF(AND('MAPA DE RIESGOS'!$AP191="Muy Baja",'MAPA DE RIESGOS'!$AR191="Catastrófico"),CONCATENATE("R",'MAPA DE RIESGOS'!$H191,"C",'MAPA DE RIESGOS'!$AF191),"")</f>
        <v/>
      </c>
      <c r="CH144" s="359" t="str">
        <f>IF(AND('MAPA DE RIESGOS'!$AP192="Muy Baja",'MAPA DE RIESGOS'!$AR192="Catastrófico"),CONCATENATE("R",'MAPA DE RIESGOS'!$H192,"C",'MAPA DE RIESGOS'!$AF192),"")</f>
        <v/>
      </c>
      <c r="CI144" s="359" t="str">
        <f>IF(AND('MAPA DE RIESGOS'!$AP193="Muy Baja",'MAPA DE RIESGOS'!$AR193="Catastrófico"),CONCATENATE("R",'MAPA DE RIESGOS'!$H193,"C",'MAPA DE RIESGOS'!$AF193),"")</f>
        <v/>
      </c>
      <c r="CJ144" s="359" t="str">
        <f>IF(AND('MAPA DE RIESGOS'!$AP194="Muy Baja",'MAPA DE RIESGOS'!$AR194="Catastrófico"),CONCATENATE("R",'MAPA DE RIESGOS'!$H194,"C",'MAPA DE RIESGOS'!$AF194),"")</f>
        <v/>
      </c>
      <c r="CK144" s="359" t="str">
        <f>IF(AND('MAPA DE RIESGOS'!$AP195="Muy Baja",'MAPA DE RIESGOS'!$AR195="Catastrófico"),CONCATENATE("R",'MAPA DE RIESGOS'!$H195,"C",'MAPA DE RIESGOS'!$AF195),"")</f>
        <v/>
      </c>
      <c r="CL144" s="359" t="str">
        <f>IF(AND('MAPA DE RIESGOS'!$AP196="Muy Baja",'MAPA DE RIESGOS'!$AR196="Catastrófico"),CONCATENATE("R",'MAPA DE RIESGOS'!$H196,"C",'MAPA DE RIESGOS'!$AF196),"")</f>
        <v/>
      </c>
      <c r="CM144" s="359" t="str">
        <f>IF(AND('MAPA DE RIESGOS'!$AP197="Muy Baja",'MAPA DE RIESGOS'!$AR197="Catastrófico"),CONCATENATE("R",'MAPA DE RIESGOS'!$H197,"C",'MAPA DE RIESGOS'!$AF197),"")</f>
        <v/>
      </c>
      <c r="CN144" s="359" t="str">
        <f>IF(AND('MAPA DE RIESGOS'!$AP198="Muy Baja",'MAPA DE RIESGOS'!$AR198="Catastrófico"),CONCATENATE("R",'MAPA DE RIESGOS'!$H198,"C",'MAPA DE RIESGOS'!$AF198),"")</f>
        <v/>
      </c>
      <c r="CO144" s="359" t="str">
        <f>IF(AND('MAPA DE RIESGOS'!$AP199="Muy Baja",'MAPA DE RIESGOS'!$AR199="Catastrófico"),CONCATENATE("R",'MAPA DE RIESGOS'!$H199,"C",'MAPA DE RIESGOS'!$AF199),"")</f>
        <v/>
      </c>
      <c r="CP144" s="359" t="str">
        <f>IF(AND('MAPA DE RIESGOS'!$AP200="Muy Baja",'MAPA DE RIESGOS'!$AR200="Catastrófico"),CONCATENATE("R",'MAPA DE RIESGOS'!$H200,"C",'MAPA DE RIESGOS'!$AF200),"")</f>
        <v/>
      </c>
      <c r="CQ144" s="359" t="str">
        <f>IF(AND('MAPA DE RIESGOS'!$AP201="Muy Baja",'MAPA DE RIESGOS'!$AR201="Catastrófico"),CONCATENATE("R",'MAPA DE RIESGOS'!$H201,"C",'MAPA DE RIESGOS'!$AF201),"")</f>
        <v/>
      </c>
      <c r="CR144" s="359" t="str">
        <f>IF(AND('MAPA DE RIESGOS'!$AP202="Muy Baja",'MAPA DE RIESGOS'!$AR202="Catastrófico"),CONCATENATE("R",'MAPA DE RIESGOS'!$H202,"C",'MAPA DE RIESGOS'!$AF202),"")</f>
        <v/>
      </c>
      <c r="CS144" s="359" t="str">
        <f>IF(AND('MAPA DE RIESGOS'!$AP203="Muy Baja",'MAPA DE RIESGOS'!$AR203="Catastrófico"),CONCATENATE("R",'MAPA DE RIESGOS'!$H203,"C",'MAPA DE RIESGOS'!$AF203),"")</f>
        <v/>
      </c>
      <c r="CT144" s="359" t="str">
        <f>IF(AND('MAPA DE RIESGOS'!$AP204="Muy Baja",'MAPA DE RIESGOS'!$AR204="Catastrófico"),CONCATENATE("R",'MAPA DE RIESGOS'!$H204,"C",'MAPA DE RIESGOS'!$AF204),"")</f>
        <v/>
      </c>
      <c r="CU144" s="360" t="str">
        <f>IF(AND('MAPA DE RIESGOS'!$AP205="Muy Baja",'MAPA DE RIESGOS'!$AR205="Catastrófico"),CONCATENATE("R",'MAPA DE RIESGOS'!$H205,"C",'MAPA DE RIESGOS'!$AF205),"")</f>
        <v/>
      </c>
      <c r="CV144" s="67"/>
    </row>
    <row r="145" spans="2:100" ht="32.5" customHeight="1">
      <c r="B145" s="770"/>
      <c r="C145" s="770"/>
      <c r="D145" s="771"/>
      <c r="E145" s="741"/>
      <c r="F145" s="742"/>
      <c r="G145" s="742"/>
      <c r="H145" s="742"/>
      <c r="I145" s="742"/>
      <c r="J145" s="378" t="str">
        <f>IF(AND('MAPA DE RIESGOS'!$AP206="Muy Baja",'MAPA DE RIESGOS'!$AR206="Leve"),CONCATENATE("R",'MAPA DE RIESGOS'!$H206,"C",'MAPA DE RIESGOS'!$AF206),"")</f>
        <v/>
      </c>
      <c r="K145" s="379" t="str">
        <f>IF(AND('MAPA DE RIESGOS'!$AP207="Muy Baja",'MAPA DE RIESGOS'!$AR207="Leve"),CONCATENATE("R",'MAPA DE RIESGOS'!$H207,"C",'MAPA DE RIESGOS'!$AF207),"")</f>
        <v/>
      </c>
      <c r="L145" s="379" t="str">
        <f>IF(AND('MAPA DE RIESGOS'!$AP208="Muy Baja",'MAPA DE RIESGOS'!$AR208="Leve"),CONCATENATE("R",'MAPA DE RIESGOS'!$H208,"C",'MAPA DE RIESGOS'!$AF208),"")</f>
        <v/>
      </c>
      <c r="M145" s="379" t="str">
        <f>IF(AND('MAPA DE RIESGOS'!$AP209="Muy Baja",'MAPA DE RIESGOS'!$AR209="Leve"),CONCATENATE("R",'MAPA DE RIESGOS'!$H209,"C",'MAPA DE RIESGOS'!$AF209),"")</f>
        <v/>
      </c>
      <c r="N145" s="379" t="str">
        <f>IF(AND('MAPA DE RIESGOS'!$AP210="Muy Baja",'MAPA DE RIESGOS'!$AR210="Leve"),CONCATENATE("R",'MAPA DE RIESGOS'!$H210,"C",'MAPA DE RIESGOS'!$AF210),"")</f>
        <v/>
      </c>
      <c r="O145" s="379" t="str">
        <f>IF(AND('MAPA DE RIESGOS'!$AP211="Muy Baja",'MAPA DE RIESGOS'!$AR211="Leve"),CONCATENATE("R",'MAPA DE RIESGOS'!$H211,"C",'MAPA DE RIESGOS'!$AF211),"")</f>
        <v/>
      </c>
      <c r="P145" s="379" t="str">
        <f>IF(AND('MAPA DE RIESGOS'!$AP212="Muy Baja",'MAPA DE RIESGOS'!$AR212="Leve"),CONCATENATE("R",'MAPA DE RIESGOS'!$H212,"C",'MAPA DE RIESGOS'!$AF212),"")</f>
        <v/>
      </c>
      <c r="Q145" s="379" t="str">
        <f>IF(AND('MAPA DE RIESGOS'!$AP213="Muy Baja",'MAPA DE RIESGOS'!$AR213="Leve"),CONCATENATE("R",'MAPA DE RIESGOS'!$H213,"C",'MAPA DE RIESGOS'!$AF213),"")</f>
        <v/>
      </c>
      <c r="R145" s="379" t="str">
        <f>IF(AND('MAPA DE RIESGOS'!$AP214="Muy Baja",'MAPA DE RIESGOS'!$AR214="Leve"),CONCATENATE("R",'MAPA DE RIESGOS'!$H214,"C",'MAPA DE RIESGOS'!$AF214),"")</f>
        <v/>
      </c>
      <c r="S145" s="379" t="str">
        <f>IF(AND('MAPA DE RIESGOS'!$AP215="Muy Baja",'MAPA DE RIESGOS'!$AR215="Leve"),CONCATENATE("R",'MAPA DE RIESGOS'!$H215,"C",'MAPA DE RIESGOS'!$AF215),"")</f>
        <v/>
      </c>
      <c r="T145" s="379" t="str">
        <f>IF(AND('MAPA DE RIESGOS'!$AP216="Muy Baja",'MAPA DE RIESGOS'!$AR216="Leve"),CONCATENATE("R",'MAPA DE RIESGOS'!$H216,"C",'MAPA DE RIESGOS'!$AF216),"")</f>
        <v/>
      </c>
      <c r="U145" s="379" t="str">
        <f>IF(AND('MAPA DE RIESGOS'!$AP217="Muy Baja",'MAPA DE RIESGOS'!$AR217="Leve"),CONCATENATE("R",'MAPA DE RIESGOS'!$H217,"C",'MAPA DE RIESGOS'!$AF217),"")</f>
        <v/>
      </c>
      <c r="V145" s="379" t="str">
        <f>IF(AND('MAPA DE RIESGOS'!$AP218="Muy Baja",'MAPA DE RIESGOS'!$AR218="Leve"),CONCATENATE("R",'MAPA DE RIESGOS'!$H218,"C",'MAPA DE RIESGOS'!$AF218),"")</f>
        <v/>
      </c>
      <c r="W145" s="379" t="str">
        <f>IF(AND('MAPA DE RIESGOS'!$AP219="Muy Baja",'MAPA DE RIESGOS'!$AR219="Leve"),CONCATENATE("R",'MAPA DE RIESGOS'!$H219,"C",'MAPA DE RIESGOS'!$AF219),"")</f>
        <v/>
      </c>
      <c r="X145" s="379" t="str">
        <f>IF(AND('MAPA DE RIESGOS'!$AP220="Muy Baja",'MAPA DE RIESGOS'!$AR220="Leve"),CONCATENATE("R",'MAPA DE RIESGOS'!$H220,"C",'MAPA DE RIESGOS'!$AF220),"")</f>
        <v/>
      </c>
      <c r="Y145" s="379" t="str">
        <f>IF(AND('MAPA DE RIESGOS'!$AP221="Muy Baja",'MAPA DE RIESGOS'!$AR221="Leve"),CONCATENATE("R",'MAPA DE RIESGOS'!$H221,"C",'MAPA DE RIESGOS'!$AF221),"")</f>
        <v/>
      </c>
      <c r="Z145" s="379" t="str">
        <f>IF(AND('MAPA DE RIESGOS'!$AP222="Muy Baja",'MAPA DE RIESGOS'!$AR222="Leve"),CONCATENATE("R",'MAPA DE RIESGOS'!$H222,"C",'MAPA DE RIESGOS'!$AF222),"")</f>
        <v/>
      </c>
      <c r="AA145" s="380" t="str">
        <f>IF(AND('MAPA DE RIESGOS'!$AP223="Muy Baja",'MAPA DE RIESGOS'!$AR223="Leve"),CONCATENATE("R",'MAPA DE RIESGOS'!$H223,"C",'MAPA DE RIESGOS'!$AF223),"")</f>
        <v/>
      </c>
      <c r="AB145" s="378" t="str">
        <f>IF(AND('MAPA DE RIESGOS'!$AP206="Muy Baja",'MAPA DE RIESGOS'!$AR206="Menor"),CONCATENATE("R",'MAPA DE RIESGOS'!$H206,"C",'MAPA DE RIESGOS'!$AF206),"")</f>
        <v/>
      </c>
      <c r="AC145" s="379" t="str">
        <f>IF(AND('MAPA DE RIESGOS'!$AP207="Muy Baja",'MAPA DE RIESGOS'!$AR207="Menor"),CONCATENATE("R",'MAPA DE RIESGOS'!$H207,"C",'MAPA DE RIESGOS'!$AF207),"")</f>
        <v/>
      </c>
      <c r="AD145" s="379" t="str">
        <f>IF(AND('MAPA DE RIESGOS'!$AP208="Muy Baja",'MAPA DE RIESGOS'!$AR208="Menor"),CONCATENATE("R",'MAPA DE RIESGOS'!$H208,"C",'MAPA DE RIESGOS'!$AF208),"")</f>
        <v/>
      </c>
      <c r="AE145" s="379" t="str">
        <f>IF(AND('MAPA DE RIESGOS'!$AP209="Muy Baja",'MAPA DE RIESGOS'!$AR209="Menor"),CONCATENATE("R",'MAPA DE RIESGOS'!$H209,"C",'MAPA DE RIESGOS'!$AF209),"")</f>
        <v/>
      </c>
      <c r="AF145" s="379" t="str">
        <f>IF(AND('MAPA DE RIESGOS'!$AP210="Muy Baja",'MAPA DE RIESGOS'!$AR210="Menor"),CONCATENATE("R",'MAPA DE RIESGOS'!$H210,"C",'MAPA DE RIESGOS'!$AF210),"")</f>
        <v/>
      </c>
      <c r="AG145" s="379" t="str">
        <f>IF(AND('MAPA DE RIESGOS'!$AP211="Muy Baja",'MAPA DE RIESGOS'!$AR211="Menor"),CONCATENATE("R",'MAPA DE RIESGOS'!$H211,"C",'MAPA DE RIESGOS'!$AF211),"")</f>
        <v/>
      </c>
      <c r="AH145" s="379" t="str">
        <f>IF(AND('MAPA DE RIESGOS'!$AP212="Muy Baja",'MAPA DE RIESGOS'!$AR212="Menor"),CONCATENATE("R",'MAPA DE RIESGOS'!$H212,"C",'MAPA DE RIESGOS'!$AF212),"")</f>
        <v/>
      </c>
      <c r="AI145" s="379" t="str">
        <f>IF(AND('MAPA DE RIESGOS'!$AP213="Muy Baja",'MAPA DE RIESGOS'!$AR213="Menor"),CONCATENATE("R",'MAPA DE RIESGOS'!$H213,"C",'MAPA DE RIESGOS'!$AF213),"")</f>
        <v/>
      </c>
      <c r="AJ145" s="379" t="str">
        <f>IF(AND('MAPA DE RIESGOS'!$AP214="Muy Baja",'MAPA DE RIESGOS'!$AR214="Menor"),CONCATENATE("R",'MAPA DE RIESGOS'!$H214,"C",'MAPA DE RIESGOS'!$AF214),"")</f>
        <v/>
      </c>
      <c r="AK145" s="379" t="str">
        <f>IF(AND('MAPA DE RIESGOS'!$AP215="Muy Baja",'MAPA DE RIESGOS'!$AR215="Menor"),CONCATENATE("R",'MAPA DE RIESGOS'!$H215,"C",'MAPA DE RIESGOS'!$AF215),"")</f>
        <v/>
      </c>
      <c r="AL145" s="379" t="str">
        <f>IF(AND('MAPA DE RIESGOS'!$AP216="Muy Baja",'MAPA DE RIESGOS'!$AR216="Menor"),CONCATENATE("R",'MAPA DE RIESGOS'!$H216,"C",'MAPA DE RIESGOS'!$AF216),"")</f>
        <v/>
      </c>
      <c r="AM145" s="379" t="str">
        <f>IF(AND('MAPA DE RIESGOS'!$AP217="Muy Baja",'MAPA DE RIESGOS'!$AR217="Menor"),CONCATENATE("R",'MAPA DE RIESGOS'!$H217,"C",'MAPA DE RIESGOS'!$AF217),"")</f>
        <v/>
      </c>
      <c r="AN145" s="379" t="str">
        <f>IF(AND('MAPA DE RIESGOS'!$AP218="Muy Baja",'MAPA DE RIESGOS'!$AR218="Menor"),CONCATENATE("R",'MAPA DE RIESGOS'!$H218,"C",'MAPA DE RIESGOS'!$AF218),"")</f>
        <v/>
      </c>
      <c r="AO145" s="379" t="str">
        <f>IF(AND('MAPA DE RIESGOS'!$AP219="Muy Baja",'MAPA DE RIESGOS'!$AR219="Menor"),CONCATENATE("R",'MAPA DE RIESGOS'!$H219,"C",'MAPA DE RIESGOS'!$AF219),"")</f>
        <v/>
      </c>
      <c r="AP145" s="379" t="str">
        <f>IF(AND('MAPA DE RIESGOS'!$AP220="Muy Baja",'MAPA DE RIESGOS'!$AR220="Menor"),CONCATENATE("R",'MAPA DE RIESGOS'!$H220,"C",'MAPA DE RIESGOS'!$AF220),"")</f>
        <v/>
      </c>
      <c r="AQ145" s="379" t="str">
        <f>IF(AND('MAPA DE RIESGOS'!$AP221="Muy Baja",'MAPA DE RIESGOS'!$AR221="Menor"),CONCATENATE("R",'MAPA DE RIESGOS'!$H221,"C",'MAPA DE RIESGOS'!$AF221),"")</f>
        <v/>
      </c>
      <c r="AR145" s="379" t="str">
        <f>IF(AND('MAPA DE RIESGOS'!$AP222="Muy Baja",'MAPA DE RIESGOS'!$AR222="Menor"),CONCATENATE("R",'MAPA DE RIESGOS'!$H222,"C",'MAPA DE RIESGOS'!$AF222),"")</f>
        <v/>
      </c>
      <c r="AS145" s="380" t="str">
        <f>IF(AND('MAPA DE RIESGOS'!$AP223="Muy Baja",'MAPA DE RIESGOS'!$AR223="Menor"),CONCATENATE("R",'MAPA DE RIESGOS'!$H223,"C",'MAPA DE RIESGOS'!$AF223),"")</f>
        <v/>
      </c>
      <c r="AT145" s="369" t="str">
        <f>IF(AND('MAPA DE RIESGOS'!$AP206="Muy Baja",'MAPA DE RIESGOS'!$AR206="Moderado"),CONCATENATE("R",'MAPA DE RIESGOS'!$H206,"C",'MAPA DE RIESGOS'!$AF206),"")</f>
        <v/>
      </c>
      <c r="AU145" s="370" t="str">
        <f>IF(AND('MAPA DE RIESGOS'!$AP207="Muy Baja",'MAPA DE RIESGOS'!$AR207="Moderado"),CONCATENATE("R",'MAPA DE RIESGOS'!$H207,"C",'MAPA DE RIESGOS'!$AF207),"")</f>
        <v/>
      </c>
      <c r="AV145" s="370" t="str">
        <f>IF(AND('MAPA DE RIESGOS'!$AP208="Muy Baja",'MAPA DE RIESGOS'!$AR208="Moderado"),CONCATENATE("R",'MAPA DE RIESGOS'!$H208,"C",'MAPA DE RIESGOS'!$AF208),"")</f>
        <v/>
      </c>
      <c r="AW145" s="370" t="str">
        <f>IF(AND('MAPA DE RIESGOS'!$AP209="Muy Baja",'MAPA DE RIESGOS'!$AR209="Moderado"),CONCATENATE("R",'MAPA DE RIESGOS'!$H209,"C",'MAPA DE RIESGOS'!$AF209),"")</f>
        <v/>
      </c>
      <c r="AX145" s="370" t="str">
        <f>IF(AND('MAPA DE RIESGOS'!$AP210="Muy Baja",'MAPA DE RIESGOS'!$AR210="Moderado"),CONCATENATE("R",'MAPA DE RIESGOS'!$H210,"C",'MAPA DE RIESGOS'!$AF210),"")</f>
        <v/>
      </c>
      <c r="AY145" s="370" t="str">
        <f>IF(AND('MAPA DE RIESGOS'!$AP211="Muy Baja",'MAPA DE RIESGOS'!$AR211="Moderado"),CONCATENATE("R",'MAPA DE RIESGOS'!$H211,"C",'MAPA DE RIESGOS'!$AF211),"")</f>
        <v/>
      </c>
      <c r="AZ145" s="370" t="str">
        <f>IF(AND('MAPA DE RIESGOS'!$AP212="Muy Baja",'MAPA DE RIESGOS'!$AR212="Moderado"),CONCATENATE("R",'MAPA DE RIESGOS'!$H212,"C",'MAPA DE RIESGOS'!$AF212),"")</f>
        <v/>
      </c>
      <c r="BA145" s="370" t="str">
        <f>IF(AND('MAPA DE RIESGOS'!$AP213="Muy Baja",'MAPA DE RIESGOS'!$AR213="Moderado"),CONCATENATE("R",'MAPA DE RIESGOS'!$H213,"C",'MAPA DE RIESGOS'!$AF213),"")</f>
        <v/>
      </c>
      <c r="BB145" s="370" t="str">
        <f>IF(AND('MAPA DE RIESGOS'!$AP214="Muy Baja",'MAPA DE RIESGOS'!$AR214="Moderado"),CONCATENATE("R",'MAPA DE RIESGOS'!$H214,"C",'MAPA DE RIESGOS'!$AF214),"")</f>
        <v/>
      </c>
      <c r="BC145" s="370" t="str">
        <f>IF(AND('MAPA DE RIESGOS'!$AP215="Muy Baja",'MAPA DE RIESGOS'!$AR215="Moderado"),CONCATENATE("R",'MAPA DE RIESGOS'!$H215,"C",'MAPA DE RIESGOS'!$AF215),"")</f>
        <v/>
      </c>
      <c r="BD145" s="370" t="str">
        <f>IF(AND('MAPA DE RIESGOS'!$AP216="Muy Baja",'MAPA DE RIESGOS'!$AR216="Moderado"),CONCATENATE("R",'MAPA DE RIESGOS'!$H216,"C",'MAPA DE RIESGOS'!$AF216),"")</f>
        <v/>
      </c>
      <c r="BE145" s="370" t="str">
        <f>IF(AND('MAPA DE RIESGOS'!$AP217="Muy Baja",'MAPA DE RIESGOS'!$AR217="Moderado"),CONCATENATE("R",'MAPA DE RIESGOS'!$H217,"C",'MAPA DE RIESGOS'!$AF217),"")</f>
        <v/>
      </c>
      <c r="BF145" s="370" t="str">
        <f>IF(AND('MAPA DE RIESGOS'!$AP218="Muy Baja",'MAPA DE RIESGOS'!$AR218="Moderado"),CONCATENATE("R",'MAPA DE RIESGOS'!$H218,"C",'MAPA DE RIESGOS'!$AF218),"")</f>
        <v/>
      </c>
      <c r="BG145" s="370" t="str">
        <f>IF(AND('MAPA DE RIESGOS'!$AP219="Muy Baja",'MAPA DE RIESGOS'!$AR219="Moderado"),CONCATENATE("R",'MAPA DE RIESGOS'!$H219,"C",'MAPA DE RIESGOS'!$AF219),"")</f>
        <v/>
      </c>
      <c r="BH145" s="370" t="str">
        <f>IF(AND('MAPA DE RIESGOS'!$AP220="Muy Baja",'MAPA DE RIESGOS'!$AR220="Moderado"),CONCATENATE("R",'MAPA DE RIESGOS'!$H220,"C",'MAPA DE RIESGOS'!$AF220),"")</f>
        <v/>
      </c>
      <c r="BI145" s="370" t="str">
        <f>IF(AND('MAPA DE RIESGOS'!$AP221="Muy Baja",'MAPA DE RIESGOS'!$AR221="Moderado"),CONCATENATE("R",'MAPA DE RIESGOS'!$H221,"C",'MAPA DE RIESGOS'!$AF221),"")</f>
        <v/>
      </c>
      <c r="BJ145" s="370" t="str">
        <f>IF(AND('MAPA DE RIESGOS'!$AP222="Muy Baja",'MAPA DE RIESGOS'!$AR222="Moderado"),CONCATENATE("R",'MAPA DE RIESGOS'!$H222,"C",'MAPA DE RIESGOS'!$AF222),"")</f>
        <v/>
      </c>
      <c r="BK145" s="371" t="str">
        <f>IF(AND('MAPA DE RIESGOS'!$AP223="Muy Baja",'MAPA DE RIESGOS'!$AR223="Moderado"),CONCATENATE("R",'MAPA DE RIESGOS'!$H223,"C",'MAPA DE RIESGOS'!$AF223),"")</f>
        <v/>
      </c>
      <c r="BL145" s="357" t="str">
        <f>IF(AND('MAPA DE RIESGOS'!$AP206="Muy Baja",'MAPA DE RIESGOS'!$AR206="Mayor"),CONCATENATE("R",'MAPA DE RIESGOS'!$H206,"C",'MAPA DE RIESGOS'!$AF206),"")</f>
        <v/>
      </c>
      <c r="BM145" s="357" t="str">
        <f>IF(AND('MAPA DE RIESGOS'!$AP207="Muy Baja",'MAPA DE RIESGOS'!$AR207="Mayor"),CONCATENATE("R",'MAPA DE RIESGOS'!$H207,"C",'MAPA DE RIESGOS'!$AF207),"")</f>
        <v/>
      </c>
      <c r="BN145" s="357" t="str">
        <f>IF(AND('MAPA DE RIESGOS'!$AP208="Muy Baja",'MAPA DE RIESGOS'!$AR208="Mayor"),CONCATENATE("R",'MAPA DE RIESGOS'!$H208,"C",'MAPA DE RIESGOS'!$AF208),"")</f>
        <v/>
      </c>
      <c r="BO145" s="357" t="str">
        <f>IF(AND('MAPA DE RIESGOS'!$AP209="Muy Baja",'MAPA DE RIESGOS'!$AR209="Mayor"),CONCATENATE("R",'MAPA DE RIESGOS'!$H209,"C",'MAPA DE RIESGOS'!$AF209),"")</f>
        <v/>
      </c>
      <c r="BP145" s="357" t="str">
        <f>IF(AND('MAPA DE RIESGOS'!$AP210="Muy Baja",'MAPA DE RIESGOS'!$AR210="Mayor"),CONCATENATE("R",'MAPA DE RIESGOS'!$H210,"C",'MAPA DE RIESGOS'!$AF210),"")</f>
        <v/>
      </c>
      <c r="BQ145" s="357" t="str">
        <f>IF(AND('MAPA DE RIESGOS'!$AP211="Muy Baja",'MAPA DE RIESGOS'!$AR211="Mayor"),CONCATENATE("R",'MAPA DE RIESGOS'!$H211,"C",'MAPA DE RIESGOS'!$AF211),"")</f>
        <v/>
      </c>
      <c r="BR145" s="357" t="str">
        <f>IF(AND('MAPA DE RIESGOS'!$AP212="Muy Baja",'MAPA DE RIESGOS'!$AR212="Mayor"),CONCATENATE("R",'MAPA DE RIESGOS'!$H212,"C",'MAPA DE RIESGOS'!$AF212),"")</f>
        <v/>
      </c>
      <c r="BS145" s="357" t="str">
        <f>IF(AND('MAPA DE RIESGOS'!$AP213="Muy Baja",'MAPA DE RIESGOS'!$AR213="Mayor"),CONCATENATE("R",'MAPA DE RIESGOS'!$H213,"C",'MAPA DE RIESGOS'!$AF213),"")</f>
        <v/>
      </c>
      <c r="BT145" s="357" t="str">
        <f>IF(AND('MAPA DE RIESGOS'!$AP214="Muy Baja",'MAPA DE RIESGOS'!$AR214="Mayor"),CONCATENATE("R",'MAPA DE RIESGOS'!$H214,"C",'MAPA DE RIESGOS'!$AF214),"")</f>
        <v/>
      </c>
      <c r="BU145" s="357" t="str">
        <f>IF(AND('MAPA DE RIESGOS'!$AP215="Muy Baja",'MAPA DE RIESGOS'!$AR215="Mayor"),CONCATENATE("R",'MAPA DE RIESGOS'!$H215,"C",'MAPA DE RIESGOS'!$AF215),"")</f>
        <v/>
      </c>
      <c r="BV145" s="357" t="str">
        <f>IF(AND('MAPA DE RIESGOS'!$AP216="Muy Baja",'MAPA DE RIESGOS'!$AR216="Mayor"),CONCATENATE("R",'MAPA DE RIESGOS'!$H216,"C",'MAPA DE RIESGOS'!$AF216),"")</f>
        <v/>
      </c>
      <c r="BW145" s="357" t="str">
        <f>IF(AND('MAPA DE RIESGOS'!$AP217="Muy Baja",'MAPA DE RIESGOS'!$AR217="Mayor"),CONCATENATE("R",'MAPA DE RIESGOS'!$H217,"C",'MAPA DE RIESGOS'!$AF217),"")</f>
        <v/>
      </c>
      <c r="BX145" s="357" t="str">
        <f>IF(AND('MAPA DE RIESGOS'!$AP218="Muy Baja",'MAPA DE RIESGOS'!$AR218="Mayor"),CONCATENATE("R",'MAPA DE RIESGOS'!$H218,"C",'MAPA DE RIESGOS'!$AF218),"")</f>
        <v/>
      </c>
      <c r="BY145" s="357" t="str">
        <f>IF(AND('MAPA DE RIESGOS'!$AP219="Muy Baja",'MAPA DE RIESGOS'!$AR219="Mayor"),CONCATENATE("R",'MAPA DE RIESGOS'!$H219,"C",'MAPA DE RIESGOS'!$AF219),"")</f>
        <v/>
      </c>
      <c r="BZ145" s="357" t="str">
        <f>IF(AND('MAPA DE RIESGOS'!$AP220="Muy Baja",'MAPA DE RIESGOS'!$AR220="Mayor"),CONCATENATE("R",'MAPA DE RIESGOS'!$H220,"C",'MAPA DE RIESGOS'!$AF220),"")</f>
        <v/>
      </c>
      <c r="CA145" s="357" t="str">
        <f>IF(AND('MAPA DE RIESGOS'!$AP221="Muy Baja",'MAPA DE RIESGOS'!$AR221="Mayor"),CONCATENATE("R",'MAPA DE RIESGOS'!$H221,"C",'MAPA DE RIESGOS'!$AF221),"")</f>
        <v/>
      </c>
      <c r="CB145" s="357" t="str">
        <f>IF(AND('MAPA DE RIESGOS'!$AP222="Muy Baja",'MAPA DE RIESGOS'!$AR222="Mayor"),CONCATENATE("R",'MAPA DE RIESGOS'!$H222,"C",'MAPA DE RIESGOS'!$AF222),"")</f>
        <v/>
      </c>
      <c r="CC145" s="358" t="str">
        <f>IF(AND('MAPA DE RIESGOS'!$AP223="Muy Baja",'MAPA DE RIESGOS'!$AR223="Mayor"),CONCATENATE("R",'MAPA DE RIESGOS'!$H223,"C",'MAPA DE RIESGOS'!$AF223),"")</f>
        <v/>
      </c>
      <c r="CD145" s="359" t="str">
        <f>IF(AND('MAPA DE RIESGOS'!$AP206="Muy Baja",'MAPA DE RIESGOS'!$AR206="Catastrófico"),CONCATENATE("R",'MAPA DE RIESGOS'!$H206,"C",'MAPA DE RIESGOS'!$AF206),"")</f>
        <v/>
      </c>
      <c r="CE145" s="359" t="str">
        <f>IF(AND('MAPA DE RIESGOS'!$AP207="Muy Baja",'MAPA DE RIESGOS'!$AR207="Catastrófico"),CONCATENATE("R",'MAPA DE RIESGOS'!$H207,"C",'MAPA DE RIESGOS'!$AF207),"")</f>
        <v/>
      </c>
      <c r="CF145" s="359" t="str">
        <f>IF(AND('MAPA DE RIESGOS'!$AP208="Muy Baja",'MAPA DE RIESGOS'!$AR208="Catastrófico"),CONCATENATE("R",'MAPA DE RIESGOS'!$H208,"C",'MAPA DE RIESGOS'!$AF208),"")</f>
        <v/>
      </c>
      <c r="CG145" s="359" t="str">
        <f>IF(AND('MAPA DE RIESGOS'!$AP209="Muy Baja",'MAPA DE RIESGOS'!$AR209="Catastrófico"),CONCATENATE("R",'MAPA DE RIESGOS'!$H209,"C",'MAPA DE RIESGOS'!$AF209),"")</f>
        <v/>
      </c>
      <c r="CH145" s="359" t="str">
        <f>IF(AND('MAPA DE RIESGOS'!$AP210="Muy Baja",'MAPA DE RIESGOS'!$AR210="Catastrófico"),CONCATENATE("R",'MAPA DE RIESGOS'!$H210,"C",'MAPA DE RIESGOS'!$AF210),"")</f>
        <v/>
      </c>
      <c r="CI145" s="359" t="str">
        <f>IF(AND('MAPA DE RIESGOS'!$AP211="Muy Baja",'MAPA DE RIESGOS'!$AR211="Catastrófico"),CONCATENATE("R",'MAPA DE RIESGOS'!$H211,"C",'MAPA DE RIESGOS'!$AF211),"")</f>
        <v/>
      </c>
      <c r="CJ145" s="359" t="str">
        <f>IF(AND('MAPA DE RIESGOS'!$AP212="Muy Baja",'MAPA DE RIESGOS'!$AR212="Catastrófico"),CONCATENATE("R",'MAPA DE RIESGOS'!$H212,"C",'MAPA DE RIESGOS'!$AF212),"")</f>
        <v/>
      </c>
      <c r="CK145" s="359" t="str">
        <f>IF(AND('MAPA DE RIESGOS'!$AP213="Muy Baja",'MAPA DE RIESGOS'!$AR213="Catastrófico"),CONCATENATE("R",'MAPA DE RIESGOS'!$H213,"C",'MAPA DE RIESGOS'!$AF213),"")</f>
        <v/>
      </c>
      <c r="CL145" s="359" t="str">
        <f>IF(AND('MAPA DE RIESGOS'!$AP214="Muy Baja",'MAPA DE RIESGOS'!$AR214="Catastrófico"),CONCATENATE("R",'MAPA DE RIESGOS'!$H214,"C",'MAPA DE RIESGOS'!$AF214),"")</f>
        <v/>
      </c>
      <c r="CM145" s="359" t="str">
        <f>IF(AND('MAPA DE RIESGOS'!$AP215="Muy Baja",'MAPA DE RIESGOS'!$AR215="Catastrófico"),CONCATENATE("R",'MAPA DE RIESGOS'!$H215,"C",'MAPA DE RIESGOS'!$AF215),"")</f>
        <v/>
      </c>
      <c r="CN145" s="359" t="str">
        <f>IF(AND('MAPA DE RIESGOS'!$AP216="Muy Baja",'MAPA DE RIESGOS'!$AR216="Catastrófico"),CONCATENATE("R",'MAPA DE RIESGOS'!$H216,"C",'MAPA DE RIESGOS'!$AF216),"")</f>
        <v/>
      </c>
      <c r="CO145" s="359" t="str">
        <f>IF(AND('MAPA DE RIESGOS'!$AP217="Muy Baja",'MAPA DE RIESGOS'!$AR217="Catastrófico"),CONCATENATE("R",'MAPA DE RIESGOS'!$H217,"C",'MAPA DE RIESGOS'!$AF217),"")</f>
        <v/>
      </c>
      <c r="CP145" s="359" t="str">
        <f>IF(AND('MAPA DE RIESGOS'!$AP218="Muy Baja",'MAPA DE RIESGOS'!$AR218="Catastrófico"),CONCATENATE("R",'MAPA DE RIESGOS'!$H218,"C",'MAPA DE RIESGOS'!$AF218),"")</f>
        <v/>
      </c>
      <c r="CQ145" s="359" t="str">
        <f>IF(AND('MAPA DE RIESGOS'!$AP219="Muy Baja",'MAPA DE RIESGOS'!$AR219="Catastrófico"),CONCATENATE("R",'MAPA DE RIESGOS'!$H219,"C",'MAPA DE RIESGOS'!$AF219),"")</f>
        <v/>
      </c>
      <c r="CR145" s="359" t="str">
        <f>IF(AND('MAPA DE RIESGOS'!$AP220="Muy Baja",'MAPA DE RIESGOS'!$AR220="Catastrófico"),CONCATENATE("R",'MAPA DE RIESGOS'!$H220,"C",'MAPA DE RIESGOS'!$AF220),"")</f>
        <v/>
      </c>
      <c r="CS145" s="359" t="str">
        <f>IF(AND('MAPA DE RIESGOS'!$AP221="Muy Baja",'MAPA DE RIESGOS'!$AR221="Catastrófico"),CONCATENATE("R",'MAPA DE RIESGOS'!$H221,"C",'MAPA DE RIESGOS'!$AF221),"")</f>
        <v/>
      </c>
      <c r="CT145" s="359" t="str">
        <f>IF(AND('MAPA DE RIESGOS'!$AP222="Muy Baja",'MAPA DE RIESGOS'!$AR222="Catastrófico"),CONCATENATE("R",'MAPA DE RIESGOS'!$H222,"C",'MAPA DE RIESGOS'!$AF222),"")</f>
        <v/>
      </c>
      <c r="CU145" s="360" t="str">
        <f>IF(AND('MAPA DE RIESGOS'!$AP223="Muy Baja",'MAPA DE RIESGOS'!$AR223="Catastrófico"),CONCATENATE("R",'MAPA DE RIESGOS'!$H223,"C",'MAPA DE RIESGOS'!$AF223),"")</f>
        <v/>
      </c>
      <c r="CV145" s="67"/>
    </row>
    <row r="146" spans="2:100" ht="32.5" customHeight="1">
      <c r="B146" s="770"/>
      <c r="C146" s="770"/>
      <c r="D146" s="771"/>
      <c r="E146" s="741"/>
      <c r="F146" s="742"/>
      <c r="G146" s="742"/>
      <c r="H146" s="742"/>
      <c r="I146" s="742"/>
      <c r="J146" s="378" t="str">
        <f>IF(AND('MAPA DE RIESGOS'!$AP224="Muy Baja",'MAPA DE RIESGOS'!$AR224="Leve"),CONCATENATE("R",'MAPA DE RIESGOS'!$H224,"C",'MAPA DE RIESGOS'!$AF224),"")</f>
        <v/>
      </c>
      <c r="K146" s="379" t="str">
        <f>IF(AND('MAPA DE RIESGOS'!$AP225="Muy Baja",'MAPA DE RIESGOS'!$AR225="Leve"),CONCATENATE("R",'MAPA DE RIESGOS'!$H225,"C",'MAPA DE RIESGOS'!$AF225),"")</f>
        <v/>
      </c>
      <c r="L146" s="379" t="str">
        <f>IF(AND('MAPA DE RIESGOS'!$AP226="Muy Baja",'MAPA DE RIESGOS'!$AR226="Leve"),CONCATENATE("R",'MAPA DE RIESGOS'!$H226,"C",'MAPA DE RIESGOS'!$AF226),"")</f>
        <v/>
      </c>
      <c r="M146" s="379" t="str">
        <f>IF(AND('MAPA DE RIESGOS'!$AP227="Muy Baja",'MAPA DE RIESGOS'!$AR227="Leve"),CONCATENATE("R",'MAPA DE RIESGOS'!$H227,"C",'MAPA DE RIESGOS'!$AF227),"")</f>
        <v/>
      </c>
      <c r="N146" s="379" t="str">
        <f>IF(AND('MAPA DE RIESGOS'!$AP228="Muy Baja",'MAPA DE RIESGOS'!$AR228="Leve"),CONCATENATE("R",'MAPA DE RIESGOS'!$H228,"C",'MAPA DE RIESGOS'!$AF228),"")</f>
        <v/>
      </c>
      <c r="O146" s="379" t="str">
        <f>IF(AND('MAPA DE RIESGOS'!$AP229="Muy Baja",'MAPA DE RIESGOS'!$AR229="Leve"),CONCATENATE("R",'MAPA DE RIESGOS'!$H229,"C",'MAPA DE RIESGOS'!$AF229),"")</f>
        <v/>
      </c>
      <c r="P146" s="379" t="str">
        <f>IF(AND('MAPA DE RIESGOS'!$AP230="Muy Baja",'MAPA DE RIESGOS'!$AR230="Leve"),CONCATENATE("R",'MAPA DE RIESGOS'!$H230,"C",'MAPA DE RIESGOS'!$AF230),"")</f>
        <v/>
      </c>
      <c r="Q146" s="379" t="str">
        <f>IF(AND('MAPA DE RIESGOS'!$AP231="Muy Baja",'MAPA DE RIESGOS'!$AR231="Leve"),CONCATENATE("R",'MAPA DE RIESGOS'!$H231,"C",'MAPA DE RIESGOS'!$AF231),"")</f>
        <v/>
      </c>
      <c r="R146" s="379" t="str">
        <f>IF(AND('MAPA DE RIESGOS'!$AP232="Muy Baja",'MAPA DE RIESGOS'!$AR232="Leve"),CONCATENATE("R",'MAPA DE RIESGOS'!$H232,"C",'MAPA DE RIESGOS'!$AF232),"")</f>
        <v/>
      </c>
      <c r="S146" s="379" t="str">
        <f>IF(AND('MAPA DE RIESGOS'!$AP233="Muy Baja",'MAPA DE RIESGOS'!$AR233="Leve"),CONCATENATE("R",'MAPA DE RIESGOS'!$H233,"C",'MAPA DE RIESGOS'!$AF233),"")</f>
        <v/>
      </c>
      <c r="T146" s="379" t="str">
        <f>IF(AND('MAPA DE RIESGOS'!$AP234="Muy Baja",'MAPA DE RIESGOS'!$AR234="Leve"),CONCATENATE("R",'MAPA DE RIESGOS'!$H234,"C",'MAPA DE RIESGOS'!$AF234),"")</f>
        <v/>
      </c>
      <c r="U146" s="379" t="str">
        <f>IF(AND('MAPA DE RIESGOS'!$AP235="Muy Baja",'MAPA DE RIESGOS'!$AR235="Leve"),CONCATENATE("R",'MAPA DE RIESGOS'!$H235,"C",'MAPA DE RIESGOS'!$AF235),"")</f>
        <v/>
      </c>
      <c r="V146" s="379" t="str">
        <f>IF(AND('MAPA DE RIESGOS'!$AP236="Muy Baja",'MAPA DE RIESGOS'!$AR236="Leve"),CONCATENATE("R",'MAPA DE RIESGOS'!$H236,"C",'MAPA DE RIESGOS'!$AF236),"")</f>
        <v/>
      </c>
      <c r="W146" s="379" t="str">
        <f>IF(AND('MAPA DE RIESGOS'!$AP237="Muy Baja",'MAPA DE RIESGOS'!$AR237="Leve"),CONCATENATE("R",'MAPA DE RIESGOS'!$H237,"C",'MAPA DE RIESGOS'!$AF237),"")</f>
        <v/>
      </c>
      <c r="X146" s="379" t="str">
        <f>IF(AND('MAPA DE RIESGOS'!$AP238="Muy Baja",'MAPA DE RIESGOS'!$AR238="Leve"),CONCATENATE("R",'MAPA DE RIESGOS'!$H238,"C",'MAPA DE RIESGOS'!$AF238),"")</f>
        <v/>
      </c>
      <c r="Y146" s="379" t="str">
        <f>IF(AND('MAPA DE RIESGOS'!$AP239="Muy Baja",'MAPA DE RIESGOS'!$AR239="Leve"),CONCATENATE("R",'MAPA DE RIESGOS'!$H239,"C",'MAPA DE RIESGOS'!$AF239),"")</f>
        <v/>
      </c>
      <c r="Z146" s="379" t="str">
        <f>IF(AND('MAPA DE RIESGOS'!$AP240="Muy Baja",'MAPA DE RIESGOS'!$AR240="Leve"),CONCATENATE("R",'MAPA DE RIESGOS'!$H240,"C",'MAPA DE RIESGOS'!$AF240),"")</f>
        <v/>
      </c>
      <c r="AA146" s="380" t="str">
        <f>IF(AND('MAPA DE RIESGOS'!$AP241="Muy Baja",'MAPA DE RIESGOS'!$AR241="Leve"),CONCATENATE("R",'MAPA DE RIESGOS'!$H241,"C",'MAPA DE RIESGOS'!$AF241),"")</f>
        <v/>
      </c>
      <c r="AB146" s="378" t="str">
        <f>IF(AND('MAPA DE RIESGOS'!$AP224="Muy Baja",'MAPA DE RIESGOS'!$AR224="Menor"),CONCATENATE("R",'MAPA DE RIESGOS'!$H224,"C",'MAPA DE RIESGOS'!$AF224),"")</f>
        <v/>
      </c>
      <c r="AC146" s="379" t="str">
        <f>IF(AND('MAPA DE RIESGOS'!$AP225="Muy Baja",'MAPA DE RIESGOS'!$AR225="Menor"),CONCATENATE("R",'MAPA DE RIESGOS'!$H225,"C",'MAPA DE RIESGOS'!$AF225),"")</f>
        <v/>
      </c>
      <c r="AD146" s="379" t="str">
        <f>IF(AND('MAPA DE RIESGOS'!$AP226="Muy Baja",'MAPA DE RIESGOS'!$AR226="Menor"),CONCATENATE("R",'MAPA DE RIESGOS'!$H226,"C",'MAPA DE RIESGOS'!$AF226),"")</f>
        <v/>
      </c>
      <c r="AE146" s="379" t="str">
        <f>IF(AND('MAPA DE RIESGOS'!$AP227="Muy Baja",'MAPA DE RIESGOS'!$AR227="Menor"),CONCATENATE("R",'MAPA DE RIESGOS'!$H227,"C",'MAPA DE RIESGOS'!$AF227),"")</f>
        <v/>
      </c>
      <c r="AF146" s="379" t="str">
        <f>IF(AND('MAPA DE RIESGOS'!$AP228="Muy Baja",'MAPA DE RIESGOS'!$AR228="Menor"),CONCATENATE("R",'MAPA DE RIESGOS'!$H228,"C",'MAPA DE RIESGOS'!$AF228),"")</f>
        <v/>
      </c>
      <c r="AG146" s="379" t="str">
        <f>IF(AND('MAPA DE RIESGOS'!$AP229="Muy Baja",'MAPA DE RIESGOS'!$AR229="Menor"),CONCATENATE("R",'MAPA DE RIESGOS'!$H229,"C",'MAPA DE RIESGOS'!$AF229),"")</f>
        <v/>
      </c>
      <c r="AH146" s="379" t="str">
        <f>IF(AND('MAPA DE RIESGOS'!$AP230="Muy Baja",'MAPA DE RIESGOS'!$AR230="Menor"),CONCATENATE("R",'MAPA DE RIESGOS'!$H230,"C",'MAPA DE RIESGOS'!$AF230),"")</f>
        <v/>
      </c>
      <c r="AI146" s="379" t="str">
        <f>IF(AND('MAPA DE RIESGOS'!$AP231="Muy Baja",'MAPA DE RIESGOS'!$AR231="Menor"),CONCATENATE("R",'MAPA DE RIESGOS'!$H231,"C",'MAPA DE RIESGOS'!$AF231),"")</f>
        <v/>
      </c>
      <c r="AJ146" s="379" t="str">
        <f>IF(AND('MAPA DE RIESGOS'!$AP232="Muy Baja",'MAPA DE RIESGOS'!$AR232="Menor"),CONCATENATE("R",'MAPA DE RIESGOS'!$H232,"C",'MAPA DE RIESGOS'!$AF232),"")</f>
        <v/>
      </c>
      <c r="AK146" s="379" t="str">
        <f>IF(AND('MAPA DE RIESGOS'!$AP233="Muy Baja",'MAPA DE RIESGOS'!$AR233="Menor"),CONCATENATE("R",'MAPA DE RIESGOS'!$H233,"C",'MAPA DE RIESGOS'!$AF233),"")</f>
        <v/>
      </c>
      <c r="AL146" s="379" t="str">
        <f>IF(AND('MAPA DE RIESGOS'!$AP234="Muy Baja",'MAPA DE RIESGOS'!$AR234="Menor"),CONCATENATE("R",'MAPA DE RIESGOS'!$H234,"C",'MAPA DE RIESGOS'!$AF234),"")</f>
        <v/>
      </c>
      <c r="AM146" s="379" t="str">
        <f>IF(AND('MAPA DE RIESGOS'!$AP235="Muy Baja",'MAPA DE RIESGOS'!$AR235="Menor"),CONCATENATE("R",'MAPA DE RIESGOS'!$H235,"C",'MAPA DE RIESGOS'!$AF235),"")</f>
        <v/>
      </c>
      <c r="AN146" s="379" t="str">
        <f>IF(AND('MAPA DE RIESGOS'!$AP236="Muy Baja",'MAPA DE RIESGOS'!$AR236="Menor"),CONCATENATE("R",'MAPA DE RIESGOS'!$H236,"C",'MAPA DE RIESGOS'!$AF236),"")</f>
        <v/>
      </c>
      <c r="AO146" s="379" t="str">
        <f>IF(AND('MAPA DE RIESGOS'!$AP237="Muy Baja",'MAPA DE RIESGOS'!$AR237="Menor"),CONCATENATE("R",'MAPA DE RIESGOS'!$H237,"C",'MAPA DE RIESGOS'!$AF237),"")</f>
        <v/>
      </c>
      <c r="AP146" s="379" t="str">
        <f>IF(AND('MAPA DE RIESGOS'!$AP238="Muy Baja",'MAPA DE RIESGOS'!$AR238="Menor"),CONCATENATE("R",'MAPA DE RIESGOS'!$H238,"C",'MAPA DE RIESGOS'!$AF238),"")</f>
        <v/>
      </c>
      <c r="AQ146" s="379" t="str">
        <f>IF(AND('MAPA DE RIESGOS'!$AP239="Muy Baja",'MAPA DE RIESGOS'!$AR239="Menor"),CONCATENATE("R",'MAPA DE RIESGOS'!$H239,"C",'MAPA DE RIESGOS'!$AF239),"")</f>
        <v/>
      </c>
      <c r="AR146" s="379" t="str">
        <f>IF(AND('MAPA DE RIESGOS'!$AP240="Muy Baja",'MAPA DE RIESGOS'!$AR240="Menor"),CONCATENATE("R",'MAPA DE RIESGOS'!$H240,"C",'MAPA DE RIESGOS'!$AF240),"")</f>
        <v/>
      </c>
      <c r="AS146" s="380" t="str">
        <f>IF(AND('MAPA DE RIESGOS'!$AP241="Muy Baja",'MAPA DE RIESGOS'!$AR241="Menor"),CONCATENATE("R",'MAPA DE RIESGOS'!$H241,"C",'MAPA DE RIESGOS'!$AF241),"")</f>
        <v/>
      </c>
      <c r="AT146" s="369" t="str">
        <f>IF(AND('MAPA DE RIESGOS'!$AP224="Muy Baja",'MAPA DE RIESGOS'!$AR224="Moderado"),CONCATENATE("R",'MAPA DE RIESGOS'!$H224,"C",'MAPA DE RIESGOS'!$AF224),"")</f>
        <v/>
      </c>
      <c r="AU146" s="370" t="str">
        <f>IF(AND('MAPA DE RIESGOS'!$AP225="Muy Baja",'MAPA DE RIESGOS'!$AR225="Moderado"),CONCATENATE("R",'MAPA DE RIESGOS'!$H225,"C",'MAPA DE RIESGOS'!$AF225),"")</f>
        <v/>
      </c>
      <c r="AV146" s="370" t="str">
        <f>IF(AND('MAPA DE RIESGOS'!$AP226="Muy Baja",'MAPA DE RIESGOS'!$AR226="Moderado"),CONCATENATE("R",'MAPA DE RIESGOS'!$H226,"C",'MAPA DE RIESGOS'!$AF226),"")</f>
        <v/>
      </c>
      <c r="AW146" s="370" t="str">
        <f>IF(AND('MAPA DE RIESGOS'!$AP227="Muy Baja",'MAPA DE RIESGOS'!$AR227="Moderado"),CONCATENATE("R",'MAPA DE RIESGOS'!$H227,"C",'MAPA DE RIESGOS'!$AF227),"")</f>
        <v>R36C2</v>
      </c>
      <c r="AX146" s="370" t="str">
        <f>IF(AND('MAPA DE RIESGOS'!$AP228="Muy Baja",'MAPA DE RIESGOS'!$AR228="Moderado"),CONCATENATE("R",'MAPA DE RIESGOS'!$H228,"C",'MAPA DE RIESGOS'!$AF228),"")</f>
        <v>R36C3</v>
      </c>
      <c r="AY146" s="370" t="str">
        <f>IF(AND('MAPA DE RIESGOS'!$AP229="Muy Baja",'MAPA DE RIESGOS'!$AR229="Moderado"),CONCATENATE("R",'MAPA DE RIESGOS'!$H229,"C",'MAPA DE RIESGOS'!$AF229),"")</f>
        <v>R36C4</v>
      </c>
      <c r="AZ146" s="370" t="str">
        <f>IF(AND('MAPA DE RIESGOS'!$AP230="Muy Baja",'MAPA DE RIESGOS'!$AR230="Moderado"),CONCATENATE("R",'MAPA DE RIESGOS'!$H230,"C",'MAPA DE RIESGOS'!$AF230),"")</f>
        <v>R36C5</v>
      </c>
      <c r="BA146" s="370" t="str">
        <f>IF(AND('MAPA DE RIESGOS'!$AP231="Muy Baja",'MAPA DE RIESGOS'!$AR231="Moderado"),CONCATENATE("R",'MAPA DE RIESGOS'!$H231,"C",'MAPA DE RIESGOS'!$AF231),"")</f>
        <v/>
      </c>
      <c r="BB146" s="370" t="str">
        <f>IF(AND('MAPA DE RIESGOS'!$AP232="Muy Baja",'MAPA DE RIESGOS'!$AR232="Moderado"),CONCATENATE("R",'MAPA DE RIESGOS'!$H232,"C",'MAPA DE RIESGOS'!$AF232),"")</f>
        <v/>
      </c>
      <c r="BC146" s="370" t="str">
        <f>IF(AND('MAPA DE RIESGOS'!$AP233="Muy Baja",'MAPA DE RIESGOS'!$AR233="Moderado"),CONCATENATE("R",'MAPA DE RIESGOS'!$H233,"C",'MAPA DE RIESGOS'!$AF233),"")</f>
        <v/>
      </c>
      <c r="BD146" s="370" t="str">
        <f>IF(AND('MAPA DE RIESGOS'!$AP234="Muy Baja",'MAPA DE RIESGOS'!$AR234="Moderado"),CONCATENATE("R",'MAPA DE RIESGOS'!$H234,"C",'MAPA DE RIESGOS'!$AF234),"")</f>
        <v/>
      </c>
      <c r="BE146" s="370" t="str">
        <f>IF(AND('MAPA DE RIESGOS'!$AP235="Muy Baja",'MAPA DE RIESGOS'!$AR235="Moderado"),CONCATENATE("R",'MAPA DE RIESGOS'!$H235,"C",'MAPA DE RIESGOS'!$AF235),"")</f>
        <v/>
      </c>
      <c r="BF146" s="370" t="str">
        <f>IF(AND('MAPA DE RIESGOS'!$AP236="Muy Baja",'MAPA DE RIESGOS'!$AR236="Moderado"),CONCATENATE("R",'MAPA DE RIESGOS'!$H236,"C",'MAPA DE RIESGOS'!$AF236),"")</f>
        <v/>
      </c>
      <c r="BG146" s="370" t="str">
        <f>IF(AND('MAPA DE RIESGOS'!$AP237="Muy Baja",'MAPA DE RIESGOS'!$AR237="Moderado"),CONCATENATE("R",'MAPA DE RIESGOS'!$H237,"C",'MAPA DE RIESGOS'!$AF237),"")</f>
        <v/>
      </c>
      <c r="BH146" s="370" t="str">
        <f>IF(AND('MAPA DE RIESGOS'!$AP238="Muy Baja",'MAPA DE RIESGOS'!$AR238="Moderado"),CONCATENATE("R",'MAPA DE RIESGOS'!$H238,"C",'MAPA DE RIESGOS'!$AF238),"")</f>
        <v/>
      </c>
      <c r="BI146" s="370" t="str">
        <f>IF(AND('MAPA DE RIESGOS'!$AP239="Muy Baja",'MAPA DE RIESGOS'!$AR239="Moderado"),CONCATENATE("R",'MAPA DE RIESGOS'!$H239,"C",'MAPA DE RIESGOS'!$AF239),"")</f>
        <v/>
      </c>
      <c r="BJ146" s="370" t="str">
        <f>IF(AND('MAPA DE RIESGOS'!$AP240="Muy Baja",'MAPA DE RIESGOS'!$AR240="Moderado"),CONCATENATE("R",'MAPA DE RIESGOS'!$H240,"C",'MAPA DE RIESGOS'!$AF240),"")</f>
        <v>R38C3</v>
      </c>
      <c r="BK146" s="371" t="str">
        <f>IF(AND('MAPA DE RIESGOS'!$AP241="Muy Baja",'MAPA DE RIESGOS'!$AR241="Moderado"),CONCATENATE("R",'MAPA DE RIESGOS'!$H241,"C",'MAPA DE RIESGOS'!$AF241),"")</f>
        <v/>
      </c>
      <c r="BL146" s="357" t="str">
        <f>IF(AND('MAPA DE RIESGOS'!$AP224="Muy Baja",'MAPA DE RIESGOS'!$AR224="Mayor"),CONCATENATE("R",'MAPA DE RIESGOS'!$H224,"C",'MAPA DE RIESGOS'!$AF224),"")</f>
        <v/>
      </c>
      <c r="BM146" s="357" t="str">
        <f>IF(AND('MAPA DE RIESGOS'!$AP225="Muy Baja",'MAPA DE RIESGOS'!$AR225="Mayor"),CONCATENATE("R",'MAPA DE RIESGOS'!$H225,"C",'MAPA DE RIESGOS'!$AF225),"")</f>
        <v/>
      </c>
      <c r="BN146" s="357" t="str">
        <f>IF(AND('MAPA DE RIESGOS'!$AP226="Muy Baja",'MAPA DE RIESGOS'!$AR226="Mayor"),CONCATENATE("R",'MAPA DE RIESGOS'!$H226,"C",'MAPA DE RIESGOS'!$AF226),"")</f>
        <v/>
      </c>
      <c r="BO146" s="357" t="str">
        <f>IF(AND('MAPA DE RIESGOS'!$AP227="Muy Baja",'MAPA DE RIESGOS'!$AR227="Mayor"),CONCATENATE("R",'MAPA DE RIESGOS'!$H227,"C",'MAPA DE RIESGOS'!$AF227),"")</f>
        <v/>
      </c>
      <c r="BP146" s="357" t="str">
        <f>IF(AND('MAPA DE RIESGOS'!$AP228="Muy Baja",'MAPA DE RIESGOS'!$AR228="Mayor"),CONCATENATE("R",'MAPA DE RIESGOS'!$H228,"C",'MAPA DE RIESGOS'!$AF228),"")</f>
        <v/>
      </c>
      <c r="BQ146" s="357" t="str">
        <f>IF(AND('MAPA DE RIESGOS'!$AP229="Muy Baja",'MAPA DE RIESGOS'!$AR229="Mayor"),CONCATENATE("R",'MAPA DE RIESGOS'!$H229,"C",'MAPA DE RIESGOS'!$AF229),"")</f>
        <v/>
      </c>
      <c r="BR146" s="357" t="str">
        <f>IF(AND('MAPA DE RIESGOS'!$AP230="Muy Baja",'MAPA DE RIESGOS'!$AR230="Mayor"),CONCATENATE("R",'MAPA DE RIESGOS'!$H230,"C",'MAPA DE RIESGOS'!$AF230),"")</f>
        <v/>
      </c>
      <c r="BS146" s="357" t="str">
        <f>IF(AND('MAPA DE RIESGOS'!$AP231="Muy Baja",'MAPA DE RIESGOS'!$AR231="Mayor"),CONCATENATE("R",'MAPA DE RIESGOS'!$H231,"C",'MAPA DE RIESGOS'!$AF231),"")</f>
        <v/>
      </c>
      <c r="BT146" s="357" t="str">
        <f>IF(AND('MAPA DE RIESGOS'!$AP232="Muy Baja",'MAPA DE RIESGOS'!$AR232="Mayor"),CONCATENATE("R",'MAPA DE RIESGOS'!$H232,"C",'MAPA DE RIESGOS'!$AF232),"")</f>
        <v/>
      </c>
      <c r="BU146" s="357" t="str">
        <f>IF(AND('MAPA DE RIESGOS'!$AP233="Muy Baja",'MAPA DE RIESGOS'!$AR233="Mayor"),CONCATENATE("R",'MAPA DE RIESGOS'!$H233,"C",'MAPA DE RIESGOS'!$AF233),"")</f>
        <v/>
      </c>
      <c r="BV146" s="357" t="str">
        <f>IF(AND('MAPA DE RIESGOS'!$AP234="Muy Baja",'MAPA DE RIESGOS'!$AR234="Mayor"),CONCATENATE("R",'MAPA DE RIESGOS'!$H234,"C",'MAPA DE RIESGOS'!$AF234),"")</f>
        <v/>
      </c>
      <c r="BW146" s="357" t="str">
        <f>IF(AND('MAPA DE RIESGOS'!$AP235="Muy Baja",'MAPA DE RIESGOS'!$AR235="Mayor"),CONCATENATE("R",'MAPA DE RIESGOS'!$H235,"C",'MAPA DE RIESGOS'!$AF235),"")</f>
        <v/>
      </c>
      <c r="BX146" s="357" t="str">
        <f>IF(AND('MAPA DE RIESGOS'!$AP236="Muy Baja",'MAPA DE RIESGOS'!$AR236="Mayor"),CONCATENATE("R",'MAPA DE RIESGOS'!$H236,"C",'MAPA DE RIESGOS'!$AF236),"")</f>
        <v/>
      </c>
      <c r="BY146" s="357" t="str">
        <f>IF(AND('MAPA DE RIESGOS'!$AP237="Muy Baja",'MAPA DE RIESGOS'!$AR237="Mayor"),CONCATENATE("R",'MAPA DE RIESGOS'!$H237,"C",'MAPA DE RIESGOS'!$AF237),"")</f>
        <v/>
      </c>
      <c r="BZ146" s="357" t="str">
        <f>IF(AND('MAPA DE RIESGOS'!$AP238="Muy Baja",'MAPA DE RIESGOS'!$AR238="Mayor"),CONCATENATE("R",'MAPA DE RIESGOS'!$H238,"C",'MAPA DE RIESGOS'!$AF238),"")</f>
        <v/>
      </c>
      <c r="CA146" s="357" t="str">
        <f>IF(AND('MAPA DE RIESGOS'!$AP239="Muy Baja",'MAPA DE RIESGOS'!$AR239="Mayor"),CONCATENATE("R",'MAPA DE RIESGOS'!$H239,"C",'MAPA DE RIESGOS'!$AF239),"")</f>
        <v/>
      </c>
      <c r="CB146" s="357" t="str">
        <f>IF(AND('MAPA DE RIESGOS'!$AP240="Muy Baja",'MAPA DE RIESGOS'!$AR240="Mayor"),CONCATENATE("R",'MAPA DE RIESGOS'!$H240,"C",'MAPA DE RIESGOS'!$AF240),"")</f>
        <v/>
      </c>
      <c r="CC146" s="358" t="str">
        <f>IF(AND('MAPA DE RIESGOS'!$AP241="Muy Baja",'MAPA DE RIESGOS'!$AR241="Mayor"),CONCATENATE("R",'MAPA DE RIESGOS'!$H241,"C",'MAPA DE RIESGOS'!$AF241),"")</f>
        <v/>
      </c>
      <c r="CD146" s="359" t="str">
        <f>IF(AND('MAPA DE RIESGOS'!$AP224="Muy Baja",'MAPA DE RIESGOS'!$AR224="Catastrófico"),CONCATENATE("R",'MAPA DE RIESGOS'!$H224,"C",'MAPA DE RIESGOS'!$AF224),"")</f>
        <v/>
      </c>
      <c r="CE146" s="359" t="str">
        <f>IF(AND('MAPA DE RIESGOS'!$AP225="Muy Baja",'MAPA DE RIESGOS'!$AR225="Catastrófico"),CONCATENATE("R",'MAPA DE RIESGOS'!$H225,"C",'MAPA DE RIESGOS'!$AF225),"")</f>
        <v/>
      </c>
      <c r="CF146" s="359" t="str">
        <f>IF(AND('MAPA DE RIESGOS'!$AP226="Muy Baja",'MAPA DE RIESGOS'!$AR226="Catastrófico"),CONCATENATE("R",'MAPA DE RIESGOS'!$H226,"C",'MAPA DE RIESGOS'!$AF226),"")</f>
        <v/>
      </c>
      <c r="CG146" s="359" t="str">
        <f>IF(AND('MAPA DE RIESGOS'!$AP227="Muy Baja",'MAPA DE RIESGOS'!$AR227="Catastrófico"),CONCATENATE("R",'MAPA DE RIESGOS'!$H227,"C",'MAPA DE RIESGOS'!$AF227),"")</f>
        <v/>
      </c>
      <c r="CH146" s="359" t="str">
        <f>IF(AND('MAPA DE RIESGOS'!$AP228="Muy Baja",'MAPA DE RIESGOS'!$AR228="Catastrófico"),CONCATENATE("R",'MAPA DE RIESGOS'!$H228,"C",'MAPA DE RIESGOS'!$AF228),"")</f>
        <v/>
      </c>
      <c r="CI146" s="359" t="str">
        <f>IF(AND('MAPA DE RIESGOS'!$AP229="Muy Baja",'MAPA DE RIESGOS'!$AR229="Catastrófico"),CONCATENATE("R",'MAPA DE RIESGOS'!$H229,"C",'MAPA DE RIESGOS'!$AF229),"")</f>
        <v/>
      </c>
      <c r="CJ146" s="359" t="str">
        <f>IF(AND('MAPA DE RIESGOS'!$AP230="Muy Baja",'MAPA DE RIESGOS'!$AR230="Catastrófico"),CONCATENATE("R",'MAPA DE RIESGOS'!$H230,"C",'MAPA DE RIESGOS'!$AF230),"")</f>
        <v/>
      </c>
      <c r="CK146" s="359" t="str">
        <f>IF(AND('MAPA DE RIESGOS'!$AP231="Muy Baja",'MAPA DE RIESGOS'!$AR231="Catastrófico"),CONCATENATE("R",'MAPA DE RIESGOS'!$H231,"C",'MAPA DE RIESGOS'!$AF231),"")</f>
        <v/>
      </c>
      <c r="CL146" s="359" t="str">
        <f>IF(AND('MAPA DE RIESGOS'!$AP232="Muy Baja",'MAPA DE RIESGOS'!$AR232="Catastrófico"),CONCATENATE("R",'MAPA DE RIESGOS'!$H232,"C",'MAPA DE RIESGOS'!$AF232),"")</f>
        <v/>
      </c>
      <c r="CM146" s="359" t="str">
        <f>IF(AND('MAPA DE RIESGOS'!$AP233="Muy Baja",'MAPA DE RIESGOS'!$AR233="Catastrófico"),CONCATENATE("R",'MAPA DE RIESGOS'!$H233,"C",'MAPA DE RIESGOS'!$AF233),"")</f>
        <v/>
      </c>
      <c r="CN146" s="359" t="str">
        <f>IF(AND('MAPA DE RIESGOS'!$AP234="Muy Baja",'MAPA DE RIESGOS'!$AR234="Catastrófico"),CONCATENATE("R",'MAPA DE RIESGOS'!$H234,"C",'MAPA DE RIESGOS'!$AF234),"")</f>
        <v/>
      </c>
      <c r="CO146" s="359" t="str">
        <f>IF(AND('MAPA DE RIESGOS'!$AP235="Muy Baja",'MAPA DE RIESGOS'!$AR235="Catastrófico"),CONCATENATE("R",'MAPA DE RIESGOS'!$H235,"C",'MAPA DE RIESGOS'!$AF235),"")</f>
        <v/>
      </c>
      <c r="CP146" s="359" t="str">
        <f>IF(AND('MAPA DE RIESGOS'!$AP236="Muy Baja",'MAPA DE RIESGOS'!$AR236="Catastrófico"),CONCATENATE("R",'MAPA DE RIESGOS'!$H236,"C",'MAPA DE RIESGOS'!$AF236),"")</f>
        <v/>
      </c>
      <c r="CQ146" s="359" t="str">
        <f>IF(AND('MAPA DE RIESGOS'!$AP237="Muy Baja",'MAPA DE RIESGOS'!$AR237="Catastrófico"),CONCATENATE("R",'MAPA DE RIESGOS'!$H237,"C",'MAPA DE RIESGOS'!$AF237),"")</f>
        <v/>
      </c>
      <c r="CR146" s="359" t="str">
        <f>IF(AND('MAPA DE RIESGOS'!$AP238="Muy Baja",'MAPA DE RIESGOS'!$AR238="Catastrófico"),CONCATENATE("R",'MAPA DE RIESGOS'!$H238,"C",'MAPA DE RIESGOS'!$AF238),"")</f>
        <v/>
      </c>
      <c r="CS146" s="359" t="str">
        <f>IF(AND('MAPA DE RIESGOS'!$AP239="Muy Baja",'MAPA DE RIESGOS'!$AR239="Catastrófico"),CONCATENATE("R",'MAPA DE RIESGOS'!$H239,"C",'MAPA DE RIESGOS'!$AF239),"")</f>
        <v/>
      </c>
      <c r="CT146" s="359" t="str">
        <f>IF(AND('MAPA DE RIESGOS'!$AP240="Muy Baja",'MAPA DE RIESGOS'!$AR240="Catastrófico"),CONCATENATE("R",'MAPA DE RIESGOS'!$H240,"C",'MAPA DE RIESGOS'!$AF240),"")</f>
        <v/>
      </c>
      <c r="CU146" s="360" t="str">
        <f>IF(AND('MAPA DE RIESGOS'!$AP241="Muy Baja",'MAPA DE RIESGOS'!$AR241="Catastrófico"),CONCATENATE("R",'MAPA DE RIESGOS'!$H241,"C",'MAPA DE RIESGOS'!$AF241),"")</f>
        <v/>
      </c>
      <c r="CV146" s="67"/>
    </row>
    <row r="147" spans="2:100" ht="32.5" customHeight="1">
      <c r="B147" s="770"/>
      <c r="C147" s="770"/>
      <c r="D147" s="771"/>
      <c r="E147" s="741"/>
      <c r="F147" s="742"/>
      <c r="G147" s="742"/>
      <c r="H147" s="742"/>
      <c r="I147" s="742"/>
      <c r="J147" s="378" t="str">
        <f>IF(AND('MAPA DE RIESGOS'!$AP242="Muy Baja",'MAPA DE RIESGOS'!$AR242="Leve"),CONCATENATE("R",'MAPA DE RIESGOS'!$H242,"C",'MAPA DE RIESGOS'!$AF242),"")</f>
        <v/>
      </c>
      <c r="K147" s="379" t="str">
        <f>IF(AND('MAPA DE RIESGOS'!$AP243="Muy Baja",'MAPA DE RIESGOS'!$AR243="Leve"),CONCATENATE("R",'MAPA DE RIESGOS'!$H243,"C",'MAPA DE RIESGOS'!$AF243),"")</f>
        <v/>
      </c>
      <c r="L147" s="379" t="str">
        <f>IF(AND('MAPA DE RIESGOS'!$AP244="Muy Baja",'MAPA DE RIESGOS'!$AR244="Leve"),CONCATENATE("R",'MAPA DE RIESGOS'!$H244,"C",'MAPA DE RIESGOS'!$AF244),"")</f>
        <v/>
      </c>
      <c r="M147" s="379" t="str">
        <f>IF(AND('MAPA DE RIESGOS'!$AP245="Muy Baja",'MAPA DE RIESGOS'!$AR245="Leve"),CONCATENATE("R",'MAPA DE RIESGOS'!$H245,"C",'MAPA DE RIESGOS'!$AF245),"")</f>
        <v/>
      </c>
      <c r="N147" s="379" t="str">
        <f>IF(AND('MAPA DE RIESGOS'!$AP246="Muy Baja",'MAPA DE RIESGOS'!$AR246="Leve"),CONCATENATE("R",'MAPA DE RIESGOS'!$H246,"C",'MAPA DE RIESGOS'!$AF246),"")</f>
        <v/>
      </c>
      <c r="O147" s="379" t="str">
        <f>IF(AND('MAPA DE RIESGOS'!$AP247="Muy Baja",'MAPA DE RIESGOS'!$AR247="Leve"),CONCATENATE("R",'MAPA DE RIESGOS'!$H247,"C",'MAPA DE RIESGOS'!$AF247),"")</f>
        <v/>
      </c>
      <c r="P147" s="379" t="str">
        <f>IF(AND('MAPA DE RIESGOS'!$AP248="Muy Baja",'MAPA DE RIESGOS'!$AR248="Leve"),CONCATENATE("R",'MAPA DE RIESGOS'!$H248,"C",'MAPA DE RIESGOS'!$AF248),"")</f>
        <v/>
      </c>
      <c r="Q147" s="379" t="str">
        <f>IF(AND('MAPA DE RIESGOS'!$AP249="Muy Baja",'MAPA DE RIESGOS'!$AR249="Leve"),CONCATENATE("R",'MAPA DE RIESGOS'!$H249,"C",'MAPA DE RIESGOS'!$AF249),"")</f>
        <v/>
      </c>
      <c r="R147" s="379" t="str">
        <f>IF(AND('MAPA DE RIESGOS'!$AP250="Muy Baja",'MAPA DE RIESGOS'!$AR250="Leve"),CONCATENATE("R",'MAPA DE RIESGOS'!$H250,"C",'MAPA DE RIESGOS'!$AF250),"")</f>
        <v/>
      </c>
      <c r="S147" s="379" t="str">
        <f>IF(AND('MAPA DE RIESGOS'!$AP251="Muy Baja",'MAPA DE RIESGOS'!$AR251="Leve"),CONCATENATE("R",'MAPA DE RIESGOS'!$H251,"C",'MAPA DE RIESGOS'!$AF251),"")</f>
        <v/>
      </c>
      <c r="T147" s="379" t="str">
        <f>IF(AND('MAPA DE RIESGOS'!$AP252="Muy Baja",'MAPA DE RIESGOS'!$AR252="Leve"),CONCATENATE("R",'MAPA DE RIESGOS'!$H252,"C",'MAPA DE RIESGOS'!$AF252),"")</f>
        <v/>
      </c>
      <c r="U147" s="379" t="str">
        <f>IF(AND('MAPA DE RIESGOS'!$AP253="Muy Baja",'MAPA DE RIESGOS'!$AR253="Leve"),CONCATENATE("R",'MAPA DE RIESGOS'!$H253,"C",'MAPA DE RIESGOS'!$AF253),"")</f>
        <v/>
      </c>
      <c r="V147" s="379" t="str">
        <f>IF(AND('MAPA DE RIESGOS'!$AP254="Muy Baja",'MAPA DE RIESGOS'!$AR254="Leve"),CONCATENATE("R",'MAPA DE RIESGOS'!$H254,"C",'MAPA DE RIESGOS'!$AF254),"")</f>
        <v/>
      </c>
      <c r="W147" s="379" t="str">
        <f>IF(AND('MAPA DE RIESGOS'!$AP255="Muy Baja",'MAPA DE RIESGOS'!$AR255="Leve"),CONCATENATE("R",'MAPA DE RIESGOS'!$H255,"C",'MAPA DE RIESGOS'!$AF255),"")</f>
        <v/>
      </c>
      <c r="X147" s="379" t="str">
        <f>IF(AND('MAPA DE RIESGOS'!$AP256="Muy Baja",'MAPA DE RIESGOS'!$AR256="Leve"),CONCATENATE("R",'MAPA DE RIESGOS'!$H256,"C",'MAPA DE RIESGOS'!$AF256),"")</f>
        <v/>
      </c>
      <c r="Y147" s="379" t="str">
        <f>IF(AND('MAPA DE RIESGOS'!$AP257="Muy Baja",'MAPA DE RIESGOS'!$AR257="Leve"),CONCATENATE("R",'MAPA DE RIESGOS'!$H257,"C",'MAPA DE RIESGOS'!$AF257),"")</f>
        <v/>
      </c>
      <c r="Z147" s="379" t="str">
        <f>IF(AND('MAPA DE RIESGOS'!$AP258="Muy Baja",'MAPA DE RIESGOS'!$AR258="Leve"),CONCATENATE("R",'MAPA DE RIESGOS'!$H258,"C",'MAPA DE RIESGOS'!$AF258),"")</f>
        <v/>
      </c>
      <c r="AA147" s="380" t="str">
        <f>IF(AND('MAPA DE RIESGOS'!$AP259="Muy Baja",'MAPA DE RIESGOS'!$AR259="Leve"),CONCATENATE("R",'MAPA DE RIESGOS'!$H259,"C",'MAPA DE RIESGOS'!$AF259),"")</f>
        <v/>
      </c>
      <c r="AB147" s="378" t="str">
        <f>IF(AND('MAPA DE RIESGOS'!$AP242="Muy Baja",'MAPA DE RIESGOS'!$AR242="Menor"),CONCATENATE("R",'MAPA DE RIESGOS'!$H242,"C",'MAPA DE RIESGOS'!$AF242),"")</f>
        <v/>
      </c>
      <c r="AC147" s="379" t="str">
        <f>IF(AND('MAPA DE RIESGOS'!$AP243="Muy Baja",'MAPA DE RIESGOS'!$AR243="Menor"),CONCATENATE("R",'MAPA DE RIESGOS'!$H243,"C",'MAPA DE RIESGOS'!$AF243),"")</f>
        <v/>
      </c>
      <c r="AD147" s="379" t="str">
        <f>IF(AND('MAPA DE RIESGOS'!$AP244="Muy Baja",'MAPA DE RIESGOS'!$AR244="Menor"),CONCATENATE("R",'MAPA DE RIESGOS'!$H244,"C",'MAPA DE RIESGOS'!$AF244),"")</f>
        <v/>
      </c>
      <c r="AE147" s="379" t="str">
        <f>IF(AND('MAPA DE RIESGOS'!$AP245="Muy Baja",'MAPA DE RIESGOS'!$AR245="Menor"),CONCATENATE("R",'MAPA DE RIESGOS'!$H245,"C",'MAPA DE RIESGOS'!$AF245),"")</f>
        <v/>
      </c>
      <c r="AF147" s="379" t="str">
        <f>IF(AND('MAPA DE RIESGOS'!$AP246="Muy Baja",'MAPA DE RIESGOS'!$AR246="Menor"),CONCATENATE("R",'MAPA DE RIESGOS'!$H246,"C",'MAPA DE RIESGOS'!$AF246),"")</f>
        <v/>
      </c>
      <c r="AG147" s="379" t="str">
        <f>IF(AND('MAPA DE RIESGOS'!$AP247="Muy Baja",'MAPA DE RIESGOS'!$AR247="Menor"),CONCATENATE("R",'MAPA DE RIESGOS'!$H247,"C",'MAPA DE RIESGOS'!$AF247),"")</f>
        <v/>
      </c>
      <c r="AH147" s="379" t="str">
        <f>IF(AND('MAPA DE RIESGOS'!$AP248="Muy Baja",'MAPA DE RIESGOS'!$AR248="Menor"),CONCATENATE("R",'MAPA DE RIESGOS'!$H248,"C",'MAPA DE RIESGOS'!$AF248),"")</f>
        <v/>
      </c>
      <c r="AI147" s="379" t="str">
        <f>IF(AND('MAPA DE RIESGOS'!$AP249="Muy Baja",'MAPA DE RIESGOS'!$AR249="Menor"),CONCATENATE("R",'MAPA DE RIESGOS'!$H249,"C",'MAPA DE RIESGOS'!$AF249),"")</f>
        <v/>
      </c>
      <c r="AJ147" s="379" t="str">
        <f>IF(AND('MAPA DE RIESGOS'!$AP250="Muy Baja",'MAPA DE RIESGOS'!$AR250="Menor"),CONCATENATE("R",'MAPA DE RIESGOS'!$H250,"C",'MAPA DE RIESGOS'!$AF250),"")</f>
        <v/>
      </c>
      <c r="AK147" s="379" t="str">
        <f>IF(AND('MAPA DE RIESGOS'!$AP251="Muy Baja",'MAPA DE RIESGOS'!$AR251="Menor"),CONCATENATE("R",'MAPA DE RIESGOS'!$H251,"C",'MAPA DE RIESGOS'!$AF251),"")</f>
        <v/>
      </c>
      <c r="AL147" s="379" t="str">
        <f>IF(AND('MAPA DE RIESGOS'!$AP252="Muy Baja",'MAPA DE RIESGOS'!$AR252="Menor"),CONCATENATE("R",'MAPA DE RIESGOS'!$H252,"C",'MAPA DE RIESGOS'!$AF252),"")</f>
        <v/>
      </c>
      <c r="AM147" s="379" t="str">
        <f>IF(AND('MAPA DE RIESGOS'!$AP253="Muy Baja",'MAPA DE RIESGOS'!$AR253="Menor"),CONCATENATE("R",'MAPA DE RIESGOS'!$H253,"C",'MAPA DE RIESGOS'!$AF253),"")</f>
        <v/>
      </c>
      <c r="AN147" s="379" t="str">
        <f>IF(AND('MAPA DE RIESGOS'!$AP254="Muy Baja",'MAPA DE RIESGOS'!$AR254="Menor"),CONCATENATE("R",'MAPA DE RIESGOS'!$H254,"C",'MAPA DE RIESGOS'!$AF254),"")</f>
        <v/>
      </c>
      <c r="AO147" s="379" t="str">
        <f>IF(AND('MAPA DE RIESGOS'!$AP255="Muy Baja",'MAPA DE RIESGOS'!$AR255="Menor"),CONCATENATE("R",'MAPA DE RIESGOS'!$H255,"C",'MAPA DE RIESGOS'!$AF255),"")</f>
        <v/>
      </c>
      <c r="AP147" s="379" t="str">
        <f>IF(AND('MAPA DE RIESGOS'!$AP256="Muy Baja",'MAPA DE RIESGOS'!$AR256="Menor"),CONCATENATE("R",'MAPA DE RIESGOS'!$H256,"C",'MAPA DE RIESGOS'!$AF256),"")</f>
        <v/>
      </c>
      <c r="AQ147" s="379" t="str">
        <f>IF(AND('MAPA DE RIESGOS'!$AP257="Muy Baja",'MAPA DE RIESGOS'!$AR257="Menor"),CONCATENATE("R",'MAPA DE RIESGOS'!$H257,"C",'MAPA DE RIESGOS'!$AF257),"")</f>
        <v/>
      </c>
      <c r="AR147" s="379" t="str">
        <f>IF(AND('MAPA DE RIESGOS'!$AP258="Muy Baja",'MAPA DE RIESGOS'!$AR258="Menor"),CONCATENATE("R",'MAPA DE RIESGOS'!$H258,"C",'MAPA DE RIESGOS'!$AF258),"")</f>
        <v/>
      </c>
      <c r="AS147" s="380" t="str">
        <f>IF(AND('MAPA DE RIESGOS'!$AP259="Muy Baja",'MAPA DE RIESGOS'!$AR259="Menor"),CONCATENATE("R",'MAPA DE RIESGOS'!$H259,"C",'MAPA DE RIESGOS'!$AF259),"")</f>
        <v/>
      </c>
      <c r="AT147" s="369" t="str">
        <f>IF(AND('MAPA DE RIESGOS'!$AP242="Muy Baja",'MAPA DE RIESGOS'!$AR242="Moderado"),CONCATENATE("R",'MAPA DE RIESGOS'!$H242,"C",'MAPA DE RIESGOS'!$AF242),"")</f>
        <v/>
      </c>
      <c r="AU147" s="370" t="str">
        <f>IF(AND('MAPA DE RIESGOS'!$AP243="Muy Baja",'MAPA DE RIESGOS'!$AR243="Moderado"),CONCATENATE("R",'MAPA DE RIESGOS'!$H243,"C",'MAPA DE RIESGOS'!$AF243),"")</f>
        <v/>
      </c>
      <c r="AV147" s="370" t="str">
        <f>IF(AND('MAPA DE RIESGOS'!$AP244="Muy Baja",'MAPA DE RIESGOS'!$AR244="Moderado"),CONCATENATE("R",'MAPA DE RIESGOS'!$H244,"C",'MAPA DE RIESGOS'!$AF244),"")</f>
        <v/>
      </c>
      <c r="AW147" s="370" t="str">
        <f>IF(AND('MAPA DE RIESGOS'!$AP245="Muy Baja",'MAPA DE RIESGOS'!$AR245="Moderado"),CONCATENATE("R",'MAPA DE RIESGOS'!$H245,"C",'MAPA DE RIESGOS'!$AF245),"")</f>
        <v/>
      </c>
      <c r="AX147" s="370" t="str">
        <f>IF(AND('MAPA DE RIESGOS'!$AP246="Muy Baja",'MAPA DE RIESGOS'!$AR246="Moderado"),CONCATENATE("R",'MAPA DE RIESGOS'!$H246,"C",'MAPA DE RIESGOS'!$AF246),"")</f>
        <v>R39C3</v>
      </c>
      <c r="AY147" s="370" t="str">
        <f>IF(AND('MAPA DE RIESGOS'!$AP247="Muy Baja",'MAPA DE RIESGOS'!$AR247="Moderado"),CONCATENATE("R",'MAPA DE RIESGOS'!$H247,"C",'MAPA DE RIESGOS'!$AF247),"")</f>
        <v>R39C4</v>
      </c>
      <c r="AZ147" s="370" t="str">
        <f>IF(AND('MAPA DE RIESGOS'!$AP248="Muy Baja",'MAPA DE RIESGOS'!$AR248="Moderado"),CONCATENATE("R",'MAPA DE RIESGOS'!$H248,"C",'MAPA DE RIESGOS'!$AF248),"")</f>
        <v/>
      </c>
      <c r="BA147" s="370" t="str">
        <f>IF(AND('MAPA DE RIESGOS'!$AP249="Muy Baja",'MAPA DE RIESGOS'!$AR249="Moderado"),CONCATENATE("R",'MAPA DE RIESGOS'!$H249,"C",'MAPA DE RIESGOS'!$AF249),"")</f>
        <v/>
      </c>
      <c r="BB147" s="370" t="str">
        <f>IF(AND('MAPA DE RIESGOS'!$AP250="Muy Baja",'MAPA DE RIESGOS'!$AR250="Moderado"),CONCATENATE("R",'MAPA DE RIESGOS'!$H250,"C",'MAPA DE RIESGOS'!$AF250),"")</f>
        <v/>
      </c>
      <c r="BC147" s="370" t="str">
        <f>IF(AND('MAPA DE RIESGOS'!$AP251="Muy Baja",'MAPA DE RIESGOS'!$AR251="Moderado"),CONCATENATE("R",'MAPA DE RIESGOS'!$H251,"C",'MAPA DE RIESGOS'!$AF251),"")</f>
        <v/>
      </c>
      <c r="BD147" s="370" t="str">
        <f>IF(AND('MAPA DE RIESGOS'!$AP252="Muy Baja",'MAPA DE RIESGOS'!$AR252="Moderado"),CONCATENATE("R",'MAPA DE RIESGOS'!$H252,"C",'MAPA DE RIESGOS'!$AF252),"")</f>
        <v>R40C3</v>
      </c>
      <c r="BE147" s="370" t="str">
        <f>IF(AND('MAPA DE RIESGOS'!$AP253="Muy Baja",'MAPA DE RIESGOS'!$AR253="Moderado"),CONCATENATE("R",'MAPA DE RIESGOS'!$H253,"C",'MAPA DE RIESGOS'!$AF253),"")</f>
        <v/>
      </c>
      <c r="BF147" s="370" t="str">
        <f>IF(AND('MAPA DE RIESGOS'!$AP254="Muy Baja",'MAPA DE RIESGOS'!$AR254="Moderado"),CONCATENATE("R",'MAPA DE RIESGOS'!$H254,"C",'MAPA DE RIESGOS'!$AF254),"")</f>
        <v/>
      </c>
      <c r="BG147" s="370" t="str">
        <f>IF(AND('MAPA DE RIESGOS'!$AP255="Muy Baja",'MAPA DE RIESGOS'!$AR255="Moderado"),CONCATENATE("R",'MAPA DE RIESGOS'!$H255,"C",'MAPA DE RIESGOS'!$AF255),"")</f>
        <v/>
      </c>
      <c r="BH147" s="370" t="str">
        <f>IF(AND('MAPA DE RIESGOS'!$AP256="Muy Baja",'MAPA DE RIESGOS'!$AR256="Moderado"),CONCATENATE("R",'MAPA DE RIESGOS'!$H256,"C",'MAPA DE RIESGOS'!$AF256),"")</f>
        <v/>
      </c>
      <c r="BI147" s="370" t="str">
        <f>IF(AND('MAPA DE RIESGOS'!$AP257="Muy Baja",'MAPA DE RIESGOS'!$AR257="Moderado"),CONCATENATE("R",'MAPA DE RIESGOS'!$H257,"C",'MAPA DE RIESGOS'!$AF257),"")</f>
        <v/>
      </c>
      <c r="BJ147" s="370" t="str">
        <f>IF(AND('MAPA DE RIESGOS'!$AP258="Muy Baja",'MAPA DE RIESGOS'!$AR258="Moderado"),CONCATENATE("R",'MAPA DE RIESGOS'!$H258,"C",'MAPA DE RIESGOS'!$AF258),"")</f>
        <v>R41C3</v>
      </c>
      <c r="BK147" s="371" t="str">
        <f>IF(AND('MAPA DE RIESGOS'!$AP259="Muy Baja",'MAPA DE RIESGOS'!$AR259="Moderado"),CONCATENATE("R",'MAPA DE RIESGOS'!$H259,"C",'MAPA DE RIESGOS'!$AF259),"")</f>
        <v/>
      </c>
      <c r="BL147" s="357" t="str">
        <f>IF(AND('MAPA DE RIESGOS'!$AP242="Muy Baja",'MAPA DE RIESGOS'!$AR242="Mayor"),CONCATENATE("R",'MAPA DE RIESGOS'!$H242,"C",'MAPA DE RIESGOS'!$AF242),"")</f>
        <v/>
      </c>
      <c r="BM147" s="357" t="str">
        <f>IF(AND('MAPA DE RIESGOS'!$AP243="Muy Baja",'MAPA DE RIESGOS'!$AR243="Mayor"),CONCATENATE("R",'MAPA DE RIESGOS'!$H243,"C",'MAPA DE RIESGOS'!$AF243),"")</f>
        <v/>
      </c>
      <c r="BN147" s="357" t="str">
        <f>IF(AND('MAPA DE RIESGOS'!$AP244="Muy Baja",'MAPA DE RIESGOS'!$AR244="Mayor"),CONCATENATE("R",'MAPA DE RIESGOS'!$H244,"C",'MAPA DE RIESGOS'!$AF244),"")</f>
        <v/>
      </c>
      <c r="BO147" s="357" t="str">
        <f>IF(AND('MAPA DE RIESGOS'!$AP245="Muy Baja",'MAPA DE RIESGOS'!$AR245="Mayor"),CONCATENATE("R",'MAPA DE RIESGOS'!$H245,"C",'MAPA DE RIESGOS'!$AF245),"")</f>
        <v/>
      </c>
      <c r="BP147" s="357" t="str">
        <f>IF(AND('MAPA DE RIESGOS'!$AP246="Muy Baja",'MAPA DE RIESGOS'!$AR246="Mayor"),CONCATENATE("R",'MAPA DE RIESGOS'!$H246,"C",'MAPA DE RIESGOS'!$AF246),"")</f>
        <v/>
      </c>
      <c r="BQ147" s="357" t="str">
        <f>IF(AND('MAPA DE RIESGOS'!$AP247="Muy Baja",'MAPA DE RIESGOS'!$AR247="Mayor"),CONCATENATE("R",'MAPA DE RIESGOS'!$H247,"C",'MAPA DE RIESGOS'!$AF247),"")</f>
        <v/>
      </c>
      <c r="BR147" s="357" t="str">
        <f>IF(AND('MAPA DE RIESGOS'!$AP248="Muy Baja",'MAPA DE RIESGOS'!$AR248="Mayor"),CONCATENATE("R",'MAPA DE RIESGOS'!$H248,"C",'MAPA DE RIESGOS'!$AF248),"")</f>
        <v/>
      </c>
      <c r="BS147" s="357" t="str">
        <f>IF(AND('MAPA DE RIESGOS'!$AP249="Muy Baja",'MAPA DE RIESGOS'!$AR249="Mayor"),CONCATENATE("R",'MAPA DE RIESGOS'!$H249,"C",'MAPA DE RIESGOS'!$AF249),"")</f>
        <v/>
      </c>
      <c r="BT147" s="357" t="str">
        <f>IF(AND('MAPA DE RIESGOS'!$AP250="Muy Baja",'MAPA DE RIESGOS'!$AR250="Mayor"),CONCATENATE("R",'MAPA DE RIESGOS'!$H250,"C",'MAPA DE RIESGOS'!$AF250),"")</f>
        <v/>
      </c>
      <c r="BU147" s="357" t="str">
        <f>IF(AND('MAPA DE RIESGOS'!$AP251="Muy Baja",'MAPA DE RIESGOS'!$AR251="Mayor"),CONCATENATE("R",'MAPA DE RIESGOS'!$H251,"C",'MAPA DE RIESGOS'!$AF251),"")</f>
        <v/>
      </c>
      <c r="BV147" s="357" t="str">
        <f>IF(AND('MAPA DE RIESGOS'!$AP252="Muy Baja",'MAPA DE RIESGOS'!$AR252="Mayor"),CONCATENATE("R",'MAPA DE RIESGOS'!$H252,"C",'MAPA DE RIESGOS'!$AF252),"")</f>
        <v/>
      </c>
      <c r="BW147" s="357" t="str">
        <f>IF(AND('MAPA DE RIESGOS'!$AP253="Muy Baja",'MAPA DE RIESGOS'!$AR253="Mayor"),CONCATENATE("R",'MAPA DE RIESGOS'!$H253,"C",'MAPA DE RIESGOS'!$AF253),"")</f>
        <v/>
      </c>
      <c r="BX147" s="357" t="str">
        <f>IF(AND('MAPA DE RIESGOS'!$AP254="Muy Baja",'MAPA DE RIESGOS'!$AR254="Mayor"),CONCATENATE("R",'MAPA DE RIESGOS'!$H254,"C",'MAPA DE RIESGOS'!$AF254),"")</f>
        <v/>
      </c>
      <c r="BY147" s="357" t="str">
        <f>IF(AND('MAPA DE RIESGOS'!$AP255="Muy Baja",'MAPA DE RIESGOS'!$AR255="Mayor"),CONCATENATE("R",'MAPA DE RIESGOS'!$H255,"C",'MAPA DE RIESGOS'!$AF255),"")</f>
        <v/>
      </c>
      <c r="BZ147" s="357" t="str">
        <f>IF(AND('MAPA DE RIESGOS'!$AP256="Muy Baja",'MAPA DE RIESGOS'!$AR256="Mayor"),CONCATENATE("R",'MAPA DE RIESGOS'!$H256,"C",'MAPA DE RIESGOS'!$AF256),"")</f>
        <v/>
      </c>
      <c r="CA147" s="357" t="str">
        <f>IF(AND('MAPA DE RIESGOS'!$AP257="Muy Baja",'MAPA DE RIESGOS'!$AR257="Mayor"),CONCATENATE("R",'MAPA DE RIESGOS'!$H257,"C",'MAPA DE RIESGOS'!$AF257),"")</f>
        <v/>
      </c>
      <c r="CB147" s="357" t="str">
        <f>IF(AND('MAPA DE RIESGOS'!$AP258="Muy Baja",'MAPA DE RIESGOS'!$AR258="Mayor"),CONCATENATE("R",'MAPA DE RIESGOS'!$H258,"C",'MAPA DE RIESGOS'!$AF258),"")</f>
        <v/>
      </c>
      <c r="CC147" s="358" t="str">
        <f>IF(AND('MAPA DE RIESGOS'!$AP259="Muy Baja",'MAPA DE RIESGOS'!$AR259="Mayor"),CONCATENATE("R",'MAPA DE RIESGOS'!$H259,"C",'MAPA DE RIESGOS'!$AF259),"")</f>
        <v/>
      </c>
      <c r="CD147" s="359" t="str">
        <f>IF(AND('MAPA DE RIESGOS'!$AP242="Muy Baja",'MAPA DE RIESGOS'!$AR242="Catastrófico"),CONCATENATE("R",'MAPA DE RIESGOS'!$H242,"C",'MAPA DE RIESGOS'!$AF242),"")</f>
        <v/>
      </c>
      <c r="CE147" s="359" t="str">
        <f>IF(AND('MAPA DE RIESGOS'!$AP243="Muy Baja",'MAPA DE RIESGOS'!$AR243="Catastrófico"),CONCATENATE("R",'MAPA DE RIESGOS'!$H243,"C",'MAPA DE RIESGOS'!$AF243),"")</f>
        <v/>
      </c>
      <c r="CF147" s="359" t="str">
        <f>IF(AND('MAPA DE RIESGOS'!$AP244="Muy Baja",'MAPA DE RIESGOS'!$AR244="Catastrófico"),CONCATENATE("R",'MAPA DE RIESGOS'!$H244,"C",'MAPA DE RIESGOS'!$AF244),"")</f>
        <v/>
      </c>
      <c r="CG147" s="359" t="str">
        <f>IF(AND('MAPA DE RIESGOS'!$AP245="Muy Baja",'MAPA DE RIESGOS'!$AR245="Catastrófico"),CONCATENATE("R",'MAPA DE RIESGOS'!$H245,"C",'MAPA DE RIESGOS'!$AF245),"")</f>
        <v/>
      </c>
      <c r="CH147" s="359" t="str">
        <f>IF(AND('MAPA DE RIESGOS'!$AP246="Muy Baja",'MAPA DE RIESGOS'!$AR246="Catastrófico"),CONCATENATE("R",'MAPA DE RIESGOS'!$H246,"C",'MAPA DE RIESGOS'!$AF246),"")</f>
        <v/>
      </c>
      <c r="CI147" s="359" t="str">
        <f>IF(AND('MAPA DE RIESGOS'!$AP247="Muy Baja",'MAPA DE RIESGOS'!$AR247="Catastrófico"),CONCATENATE("R",'MAPA DE RIESGOS'!$H247,"C",'MAPA DE RIESGOS'!$AF247),"")</f>
        <v/>
      </c>
      <c r="CJ147" s="359" t="str">
        <f>IF(AND('MAPA DE RIESGOS'!$AP248="Muy Baja",'MAPA DE RIESGOS'!$AR248="Catastrófico"),CONCATENATE("R",'MAPA DE RIESGOS'!$H248,"C",'MAPA DE RIESGOS'!$AF248),"")</f>
        <v/>
      </c>
      <c r="CK147" s="359" t="str">
        <f>IF(AND('MAPA DE RIESGOS'!$AP249="Muy Baja",'MAPA DE RIESGOS'!$AR249="Catastrófico"),CONCATENATE("R",'MAPA DE RIESGOS'!$H249,"C",'MAPA DE RIESGOS'!$AF249),"")</f>
        <v/>
      </c>
      <c r="CL147" s="359" t="str">
        <f>IF(AND('MAPA DE RIESGOS'!$AP250="Muy Baja",'MAPA DE RIESGOS'!$AR250="Catastrófico"),CONCATENATE("R",'MAPA DE RIESGOS'!$H250,"C",'MAPA DE RIESGOS'!$AF250),"")</f>
        <v/>
      </c>
      <c r="CM147" s="359" t="str">
        <f>IF(AND('MAPA DE RIESGOS'!$AP251="Muy Baja",'MAPA DE RIESGOS'!$AR251="Catastrófico"),CONCATENATE("R",'MAPA DE RIESGOS'!$H251,"C",'MAPA DE RIESGOS'!$AF251),"")</f>
        <v/>
      </c>
      <c r="CN147" s="359" t="str">
        <f>IF(AND('MAPA DE RIESGOS'!$AP252="Muy Baja",'MAPA DE RIESGOS'!$AR252="Catastrófico"),CONCATENATE("R",'MAPA DE RIESGOS'!$H252,"C",'MAPA DE RIESGOS'!$AF252),"")</f>
        <v/>
      </c>
      <c r="CO147" s="359" t="str">
        <f>IF(AND('MAPA DE RIESGOS'!$AP253="Muy Baja",'MAPA DE RIESGOS'!$AR253="Catastrófico"),CONCATENATE("R",'MAPA DE RIESGOS'!$H253,"C",'MAPA DE RIESGOS'!$AF253),"")</f>
        <v/>
      </c>
      <c r="CP147" s="359" t="str">
        <f>IF(AND('MAPA DE RIESGOS'!$AP254="Muy Baja",'MAPA DE RIESGOS'!$AR254="Catastrófico"),CONCATENATE("R",'MAPA DE RIESGOS'!$H254,"C",'MAPA DE RIESGOS'!$AF254),"")</f>
        <v/>
      </c>
      <c r="CQ147" s="359" t="str">
        <f>IF(AND('MAPA DE RIESGOS'!$AP255="Muy Baja",'MAPA DE RIESGOS'!$AR255="Catastrófico"),CONCATENATE("R",'MAPA DE RIESGOS'!$H255,"C",'MAPA DE RIESGOS'!$AF255),"")</f>
        <v/>
      </c>
      <c r="CR147" s="359" t="str">
        <f>IF(AND('MAPA DE RIESGOS'!$AP256="Muy Baja",'MAPA DE RIESGOS'!$AR256="Catastrófico"),CONCATENATE("R",'MAPA DE RIESGOS'!$H256,"C",'MAPA DE RIESGOS'!$AF256),"")</f>
        <v/>
      </c>
      <c r="CS147" s="359" t="str">
        <f>IF(AND('MAPA DE RIESGOS'!$AP257="Muy Baja",'MAPA DE RIESGOS'!$AR257="Catastrófico"),CONCATENATE("R",'MAPA DE RIESGOS'!$H257,"C",'MAPA DE RIESGOS'!$AF257),"")</f>
        <v/>
      </c>
      <c r="CT147" s="359" t="str">
        <f>IF(AND('MAPA DE RIESGOS'!$AP258="Muy Baja",'MAPA DE RIESGOS'!$AR258="Catastrófico"),CONCATENATE("R",'MAPA DE RIESGOS'!$H258,"C",'MAPA DE RIESGOS'!$AF258),"")</f>
        <v/>
      </c>
      <c r="CU147" s="360" t="str">
        <f>IF(AND('MAPA DE RIESGOS'!$AP259="Muy Baja",'MAPA DE RIESGOS'!$AR259="Catastrófico"),CONCATENATE("R",'MAPA DE RIESGOS'!$H259,"C",'MAPA DE RIESGOS'!$AF259),"")</f>
        <v/>
      </c>
      <c r="CV147" s="67"/>
    </row>
    <row r="148" spans="2:100" ht="32.5" customHeight="1">
      <c r="B148" s="770"/>
      <c r="C148" s="770"/>
      <c r="D148" s="771"/>
      <c r="E148" s="741"/>
      <c r="F148" s="742"/>
      <c r="G148" s="742"/>
      <c r="H148" s="742"/>
      <c r="I148" s="742"/>
      <c r="J148" s="378" t="str">
        <f>IF(AND('MAPA DE RIESGOS'!$AP260="Muy Baja",'MAPA DE RIESGOS'!$AR260="Leve"),CONCATENATE("R",'MAPA DE RIESGOS'!$H260,"C",'MAPA DE RIESGOS'!$AF260),"")</f>
        <v/>
      </c>
      <c r="K148" s="379" t="str">
        <f>IF(AND('MAPA DE RIESGOS'!$AP261="Muy Baja",'MAPA DE RIESGOS'!$AR261="Leve"),CONCATENATE("R",'MAPA DE RIESGOS'!$H261,"C",'MAPA DE RIESGOS'!$AF261),"")</f>
        <v/>
      </c>
      <c r="L148" s="379" t="str">
        <f>IF(AND('MAPA DE RIESGOS'!$AP262="Muy Baja",'MAPA DE RIESGOS'!$AR262="Leve"),CONCATENATE("R",'MAPA DE RIESGOS'!$H262,"C",'MAPA DE RIESGOS'!$AF262),"")</f>
        <v/>
      </c>
      <c r="M148" s="379" t="str">
        <f>IF(AND('MAPA DE RIESGOS'!$AP263="Muy Baja",'MAPA DE RIESGOS'!$AR263="Leve"),CONCATENATE("R",'MAPA DE RIESGOS'!$H263,"C",'MAPA DE RIESGOS'!$AF263),"")</f>
        <v/>
      </c>
      <c r="N148" s="379" t="str">
        <f>IF(AND('MAPA DE RIESGOS'!$AP264="Muy Baja",'MAPA DE RIESGOS'!$AR264="Leve"),CONCATENATE("R",'MAPA DE RIESGOS'!$H264,"C",'MAPA DE RIESGOS'!$AF264),"")</f>
        <v/>
      </c>
      <c r="O148" s="379" t="str">
        <f>IF(AND('MAPA DE RIESGOS'!$AP265="Muy Baja",'MAPA DE RIESGOS'!$AR265="Leve"),CONCATENATE("R",'MAPA DE RIESGOS'!$H265,"C",'MAPA DE RIESGOS'!$AF265),"")</f>
        <v/>
      </c>
      <c r="P148" s="379" t="str">
        <f>IF(AND('MAPA DE RIESGOS'!$AP266="Muy Baja",'MAPA DE RIESGOS'!$AR266="Leve"),CONCATENATE("R",'MAPA DE RIESGOS'!$H266,"C",'MAPA DE RIESGOS'!$AF266),"")</f>
        <v/>
      </c>
      <c r="Q148" s="379" t="str">
        <f>IF(AND('MAPA DE RIESGOS'!$AP267="Muy Baja",'MAPA DE RIESGOS'!$AR267="Leve"),CONCATENATE("R",'MAPA DE RIESGOS'!$H267,"C",'MAPA DE RIESGOS'!$AF267),"")</f>
        <v/>
      </c>
      <c r="R148" s="379" t="str">
        <f>IF(AND('MAPA DE RIESGOS'!$AP268="Muy Baja",'MAPA DE RIESGOS'!$AR268="Leve"),CONCATENATE("R",'MAPA DE RIESGOS'!$H268,"C",'MAPA DE RIESGOS'!$AF268),"")</f>
        <v/>
      </c>
      <c r="S148" s="379" t="str">
        <f>IF(AND('MAPA DE RIESGOS'!$AP269="Muy Baja",'MAPA DE RIESGOS'!$AR269="Leve"),CONCATENATE("R",'MAPA DE RIESGOS'!$H269,"C",'MAPA DE RIESGOS'!$AF269),"")</f>
        <v/>
      </c>
      <c r="T148" s="379" t="str">
        <f>IF(AND('MAPA DE RIESGOS'!$AP270="Muy Baja",'MAPA DE RIESGOS'!$AR270="Leve"),CONCATENATE("R",'MAPA DE RIESGOS'!$H270,"C",'MAPA DE RIESGOS'!$AF270),"")</f>
        <v/>
      </c>
      <c r="U148" s="379" t="str">
        <f>IF(AND('MAPA DE RIESGOS'!$AP271="Muy Baja",'MAPA DE RIESGOS'!$AR271="Leve"),CONCATENATE("R",'MAPA DE RIESGOS'!$H271,"C",'MAPA DE RIESGOS'!$AF271),"")</f>
        <v/>
      </c>
      <c r="V148" s="379" t="str">
        <f>IF(AND('MAPA DE RIESGOS'!$AP272="Muy Baja",'MAPA DE RIESGOS'!$AR272="Leve"),CONCATENATE("R",'MAPA DE RIESGOS'!$H272,"C",'MAPA DE RIESGOS'!$AF272),"")</f>
        <v/>
      </c>
      <c r="W148" s="379" t="str">
        <f>IF(AND('MAPA DE RIESGOS'!$AP273="Muy Baja",'MAPA DE RIESGOS'!$AR273="Leve"),CONCATENATE("R",'MAPA DE RIESGOS'!$H273,"C",'MAPA DE RIESGOS'!$AF273),"")</f>
        <v/>
      </c>
      <c r="X148" s="379" t="str">
        <f>IF(AND('MAPA DE RIESGOS'!$AP274="Muy Baja",'MAPA DE RIESGOS'!$AR274="Leve"),CONCATENATE("R",'MAPA DE RIESGOS'!$H274,"C",'MAPA DE RIESGOS'!$AF274),"")</f>
        <v/>
      </c>
      <c r="Y148" s="379" t="str">
        <f>IF(AND('MAPA DE RIESGOS'!$AP275="Muy Baja",'MAPA DE RIESGOS'!$AR275="Leve"),CONCATENATE("R",'MAPA DE RIESGOS'!$H275,"C",'MAPA DE RIESGOS'!$AF275),"")</f>
        <v/>
      </c>
      <c r="Z148" s="379" t="str">
        <f>IF(AND('MAPA DE RIESGOS'!$AP276="Muy Baja",'MAPA DE RIESGOS'!$AR276="Leve"),CONCATENATE("R",'MAPA DE RIESGOS'!$H276,"C",'MAPA DE RIESGOS'!$AF276),"")</f>
        <v/>
      </c>
      <c r="AA148" s="380" t="str">
        <f>IF(AND('MAPA DE RIESGOS'!$AP277="Muy Baja",'MAPA DE RIESGOS'!$AR277="Leve"),CONCATENATE("R",'MAPA DE RIESGOS'!$H277,"C",'MAPA DE RIESGOS'!$AF277),"")</f>
        <v/>
      </c>
      <c r="AB148" s="378" t="str">
        <f>IF(AND('MAPA DE RIESGOS'!$AP260="Muy Baja",'MAPA DE RIESGOS'!$AR260="Menor"),CONCATENATE("R",'MAPA DE RIESGOS'!$H260,"C",'MAPA DE RIESGOS'!$AF260),"")</f>
        <v/>
      </c>
      <c r="AC148" s="379" t="str">
        <f>IF(AND('MAPA DE RIESGOS'!$AP261="Muy Baja",'MAPA DE RIESGOS'!$AR261="Menor"),CONCATENATE("R",'MAPA DE RIESGOS'!$H261,"C",'MAPA DE RIESGOS'!$AF261),"")</f>
        <v/>
      </c>
      <c r="AD148" s="379" t="str">
        <f>IF(AND('MAPA DE RIESGOS'!$AP262="Muy Baja",'MAPA DE RIESGOS'!$AR262="Menor"),CONCATENATE("R",'MAPA DE RIESGOS'!$H262,"C",'MAPA DE RIESGOS'!$AF262),"")</f>
        <v/>
      </c>
      <c r="AE148" s="379" t="str">
        <f>IF(AND('MAPA DE RIESGOS'!$AP263="Muy Baja",'MAPA DE RIESGOS'!$AR263="Menor"),CONCATENATE("R",'MAPA DE RIESGOS'!$H263,"C",'MAPA DE RIESGOS'!$AF263),"")</f>
        <v/>
      </c>
      <c r="AF148" s="379" t="str">
        <f>IF(AND('MAPA DE RIESGOS'!$AP264="Muy Baja",'MAPA DE RIESGOS'!$AR264="Menor"),CONCATENATE("R",'MAPA DE RIESGOS'!$H264,"C",'MAPA DE RIESGOS'!$AF264),"")</f>
        <v/>
      </c>
      <c r="AG148" s="379" t="str">
        <f>IF(AND('MAPA DE RIESGOS'!$AP265="Muy Baja",'MAPA DE RIESGOS'!$AR265="Menor"),CONCATENATE("R",'MAPA DE RIESGOS'!$H265,"C",'MAPA DE RIESGOS'!$AF265),"")</f>
        <v/>
      </c>
      <c r="AH148" s="379" t="str">
        <f>IF(AND('MAPA DE RIESGOS'!$AP266="Muy Baja",'MAPA DE RIESGOS'!$AR266="Menor"),CONCATENATE("R",'MAPA DE RIESGOS'!$H266,"C",'MAPA DE RIESGOS'!$AF266),"")</f>
        <v/>
      </c>
      <c r="AI148" s="379" t="str">
        <f>IF(AND('MAPA DE RIESGOS'!$AP267="Muy Baja",'MAPA DE RIESGOS'!$AR267="Menor"),CONCATENATE("R",'MAPA DE RIESGOS'!$H267,"C",'MAPA DE RIESGOS'!$AF267),"")</f>
        <v/>
      </c>
      <c r="AJ148" s="379" t="str">
        <f>IF(AND('MAPA DE RIESGOS'!$AP268="Muy Baja",'MAPA DE RIESGOS'!$AR268="Menor"),CONCATENATE("R",'MAPA DE RIESGOS'!$H268,"C",'MAPA DE RIESGOS'!$AF268),"")</f>
        <v/>
      </c>
      <c r="AK148" s="379" t="str">
        <f>IF(AND('MAPA DE RIESGOS'!$AP269="Muy Baja",'MAPA DE RIESGOS'!$AR269="Menor"),CONCATENATE("R",'MAPA DE RIESGOS'!$H269,"C",'MAPA DE RIESGOS'!$AF269),"")</f>
        <v/>
      </c>
      <c r="AL148" s="379" t="str">
        <f>IF(AND('MAPA DE RIESGOS'!$AP270="Muy Baja",'MAPA DE RIESGOS'!$AR270="Menor"),CONCATENATE("R",'MAPA DE RIESGOS'!$H270,"C",'MAPA DE RIESGOS'!$AF270),"")</f>
        <v/>
      </c>
      <c r="AM148" s="379" t="str">
        <f>IF(AND('MAPA DE RIESGOS'!$AP271="Muy Baja",'MAPA DE RIESGOS'!$AR271="Menor"),CONCATENATE("R",'MAPA DE RIESGOS'!$H271,"C",'MAPA DE RIESGOS'!$AF271),"")</f>
        <v/>
      </c>
      <c r="AN148" s="379" t="str">
        <f>IF(AND('MAPA DE RIESGOS'!$AP272="Muy Baja",'MAPA DE RIESGOS'!$AR272="Menor"),CONCATENATE("R",'MAPA DE RIESGOS'!$H272,"C",'MAPA DE RIESGOS'!$AF272),"")</f>
        <v/>
      </c>
      <c r="AO148" s="379" t="str">
        <f>IF(AND('MAPA DE RIESGOS'!$AP273="Muy Baja",'MAPA DE RIESGOS'!$AR273="Menor"),CONCATENATE("R",'MAPA DE RIESGOS'!$H273,"C",'MAPA DE RIESGOS'!$AF273),"")</f>
        <v/>
      </c>
      <c r="AP148" s="379" t="str">
        <f>IF(AND('MAPA DE RIESGOS'!$AP274="Muy Baja",'MAPA DE RIESGOS'!$AR274="Menor"),CONCATENATE("R",'MAPA DE RIESGOS'!$H274,"C",'MAPA DE RIESGOS'!$AF274),"")</f>
        <v/>
      </c>
      <c r="AQ148" s="379" t="str">
        <f>IF(AND('MAPA DE RIESGOS'!$AP275="Muy Baja",'MAPA DE RIESGOS'!$AR275="Menor"),CONCATENATE("R",'MAPA DE RIESGOS'!$H275,"C",'MAPA DE RIESGOS'!$AF275),"")</f>
        <v/>
      </c>
      <c r="AR148" s="379" t="str">
        <f>IF(AND('MAPA DE RIESGOS'!$AP276="Muy Baja",'MAPA DE RIESGOS'!$AR276="Menor"),CONCATENATE("R",'MAPA DE RIESGOS'!$H276,"C",'MAPA DE RIESGOS'!$AF276),"")</f>
        <v/>
      </c>
      <c r="AS148" s="380" t="str">
        <f>IF(AND('MAPA DE RIESGOS'!$AP277="Muy Baja",'MAPA DE RIESGOS'!$AR277="Menor"),CONCATENATE("R",'MAPA DE RIESGOS'!$H277,"C",'MAPA DE RIESGOS'!$AF277),"")</f>
        <v/>
      </c>
      <c r="AT148" s="369" t="str">
        <f>IF(AND('MAPA DE RIESGOS'!$AP260="Muy Baja",'MAPA DE RIESGOS'!$AR260="Moderado"),CONCATENATE("R",'MAPA DE RIESGOS'!$H260,"C",'MAPA DE RIESGOS'!$AF260),"")</f>
        <v/>
      </c>
      <c r="AU148" s="370" t="str">
        <f>IF(AND('MAPA DE RIESGOS'!$AP261="Muy Baja",'MAPA DE RIESGOS'!$AR261="Moderado"),CONCATENATE("R",'MAPA DE RIESGOS'!$H261,"C",'MAPA DE RIESGOS'!$AF261),"")</f>
        <v/>
      </c>
      <c r="AV148" s="370" t="str">
        <f>IF(AND('MAPA DE RIESGOS'!$AP262="Muy Baja",'MAPA DE RIESGOS'!$AR262="Moderado"),CONCATENATE("R",'MAPA DE RIESGOS'!$H262,"C",'MAPA DE RIESGOS'!$AF262),"")</f>
        <v/>
      </c>
      <c r="AW148" s="370" t="str">
        <f>IF(AND('MAPA DE RIESGOS'!$AP263="Muy Baja",'MAPA DE RIESGOS'!$AR263="Moderado"),CONCATENATE("R",'MAPA DE RIESGOS'!$H263,"C",'MAPA DE RIESGOS'!$AF263),"")</f>
        <v/>
      </c>
      <c r="AX148" s="370" t="str">
        <f>IF(AND('MAPA DE RIESGOS'!$AP264="Muy Baja",'MAPA DE RIESGOS'!$AR264="Moderado"),CONCATENATE("R",'MAPA DE RIESGOS'!$H264,"C",'MAPA DE RIESGOS'!$AF264),"")</f>
        <v>R42C3</v>
      </c>
      <c r="AY148" s="370" t="str">
        <f>IF(AND('MAPA DE RIESGOS'!$AP265="Muy Baja",'MAPA DE RIESGOS'!$AR265="Moderado"),CONCATENATE("R",'MAPA DE RIESGOS'!$H265,"C",'MAPA DE RIESGOS'!$AF265),"")</f>
        <v>R42C4</v>
      </c>
      <c r="AZ148" s="370" t="str">
        <f>IF(AND('MAPA DE RIESGOS'!$AP266="Muy Baja",'MAPA DE RIESGOS'!$AR266="Moderado"),CONCATENATE("R",'MAPA DE RIESGOS'!$H266,"C",'MAPA DE RIESGOS'!$AF266),"")</f>
        <v/>
      </c>
      <c r="BA148" s="370" t="str">
        <f>IF(AND('MAPA DE RIESGOS'!$AP267="Muy Baja",'MAPA DE RIESGOS'!$AR267="Moderado"),CONCATENATE("R",'MAPA DE RIESGOS'!$H267,"C",'MAPA DE RIESGOS'!$AF267),"")</f>
        <v/>
      </c>
      <c r="BB148" s="370" t="str">
        <f>IF(AND('MAPA DE RIESGOS'!$AP268="Muy Baja",'MAPA DE RIESGOS'!$AR268="Moderado"),CONCATENATE("R",'MAPA DE RIESGOS'!$H268,"C",'MAPA DE RIESGOS'!$AF268),"")</f>
        <v/>
      </c>
      <c r="BC148" s="370" t="str">
        <f>IF(AND('MAPA DE RIESGOS'!$AP269="Muy Baja",'MAPA DE RIESGOS'!$AR269="Moderado"),CONCATENATE("R",'MAPA DE RIESGOS'!$H269,"C",'MAPA DE RIESGOS'!$AF269),"")</f>
        <v/>
      </c>
      <c r="BD148" s="370" t="str">
        <f>IF(AND('MAPA DE RIESGOS'!$AP270="Muy Baja",'MAPA DE RIESGOS'!$AR270="Moderado"),CONCATENATE("R",'MAPA DE RIESGOS'!$H270,"C",'MAPA DE RIESGOS'!$AF270),"")</f>
        <v>R43C3</v>
      </c>
      <c r="BE148" s="370" t="str">
        <f>IF(AND('MAPA DE RIESGOS'!$AP271="Muy Baja",'MAPA DE RIESGOS'!$AR271="Moderado"),CONCATENATE("R",'MAPA DE RIESGOS'!$H271,"C",'MAPA DE RIESGOS'!$AF271),"")</f>
        <v>R43C4</v>
      </c>
      <c r="BF148" s="370" t="str">
        <f>IF(AND('MAPA DE RIESGOS'!$AP272="Muy Baja",'MAPA DE RIESGOS'!$AR272="Moderado"),CONCATENATE("R",'MAPA DE RIESGOS'!$H272,"C",'MAPA DE RIESGOS'!$AF272),"")</f>
        <v/>
      </c>
      <c r="BG148" s="370" t="str">
        <f>IF(AND('MAPA DE RIESGOS'!$AP273="Muy Baja",'MAPA DE RIESGOS'!$AR273="Moderado"),CONCATENATE("R",'MAPA DE RIESGOS'!$H273,"C",'MAPA DE RIESGOS'!$AF273),"")</f>
        <v/>
      </c>
      <c r="BH148" s="370" t="str">
        <f>IF(AND('MAPA DE RIESGOS'!$AP274="Muy Baja",'MAPA DE RIESGOS'!$AR274="Moderado"),CONCATENATE("R",'MAPA DE RIESGOS'!$H274,"C",'MAPA DE RIESGOS'!$AF274),"")</f>
        <v/>
      </c>
      <c r="BI148" s="370" t="str">
        <f>IF(AND('MAPA DE RIESGOS'!$AP275="Muy Baja",'MAPA DE RIESGOS'!$AR275="Moderado"),CONCATENATE("R",'MAPA DE RIESGOS'!$H275,"C",'MAPA DE RIESGOS'!$AF275),"")</f>
        <v/>
      </c>
      <c r="BJ148" s="370" t="str">
        <f>IF(AND('MAPA DE RIESGOS'!$AP276="Muy Baja",'MAPA DE RIESGOS'!$AR276="Moderado"),CONCATENATE("R",'MAPA DE RIESGOS'!$H276,"C",'MAPA DE RIESGOS'!$AF276),"")</f>
        <v>R44C3</v>
      </c>
      <c r="BK148" s="371" t="str">
        <f>IF(AND('MAPA DE RIESGOS'!$AP277="Muy Baja",'MAPA DE RIESGOS'!$AR277="Moderado"),CONCATENATE("R",'MAPA DE RIESGOS'!$H277,"C",'MAPA DE RIESGOS'!$AF277),"")</f>
        <v/>
      </c>
      <c r="BL148" s="357" t="str">
        <f>IF(AND('MAPA DE RIESGOS'!$AP260="Muy Baja",'MAPA DE RIESGOS'!$AR260="Mayor"),CONCATENATE("R",'MAPA DE RIESGOS'!$H260,"C",'MAPA DE RIESGOS'!$AF260),"")</f>
        <v/>
      </c>
      <c r="BM148" s="357" t="str">
        <f>IF(AND('MAPA DE RIESGOS'!$AP261="Muy Baja",'MAPA DE RIESGOS'!$AR261="Mayor"),CONCATENATE("R",'MAPA DE RIESGOS'!$H261,"C",'MAPA DE RIESGOS'!$AF261),"")</f>
        <v/>
      </c>
      <c r="BN148" s="357" t="str">
        <f>IF(AND('MAPA DE RIESGOS'!$AP262="Muy Baja",'MAPA DE RIESGOS'!$AR262="Mayor"),CONCATENATE("R",'MAPA DE RIESGOS'!$H262,"C",'MAPA DE RIESGOS'!$AF262),"")</f>
        <v/>
      </c>
      <c r="BO148" s="357" t="str">
        <f>IF(AND('MAPA DE RIESGOS'!$AP263="Muy Baja",'MAPA DE RIESGOS'!$AR263="Mayor"),CONCATENATE("R",'MAPA DE RIESGOS'!$H263,"C",'MAPA DE RIESGOS'!$AF263),"")</f>
        <v/>
      </c>
      <c r="BP148" s="357" t="str">
        <f>IF(AND('MAPA DE RIESGOS'!$AP264="Muy Baja",'MAPA DE RIESGOS'!$AR264="Mayor"),CONCATENATE("R",'MAPA DE RIESGOS'!$H264,"C",'MAPA DE RIESGOS'!$AF264),"")</f>
        <v/>
      </c>
      <c r="BQ148" s="357" t="str">
        <f>IF(AND('MAPA DE RIESGOS'!$AP265="Muy Baja",'MAPA DE RIESGOS'!$AR265="Mayor"),CONCATENATE("R",'MAPA DE RIESGOS'!$H265,"C",'MAPA DE RIESGOS'!$AF265),"")</f>
        <v/>
      </c>
      <c r="BR148" s="357" t="str">
        <f>IF(AND('MAPA DE RIESGOS'!$AP266="Muy Baja",'MAPA DE RIESGOS'!$AR266="Mayor"),CONCATENATE("R",'MAPA DE RIESGOS'!$H266,"C",'MAPA DE RIESGOS'!$AF266),"")</f>
        <v/>
      </c>
      <c r="BS148" s="357" t="str">
        <f>IF(AND('MAPA DE RIESGOS'!$AP267="Muy Baja",'MAPA DE RIESGOS'!$AR267="Mayor"),CONCATENATE("R",'MAPA DE RIESGOS'!$H267,"C",'MAPA DE RIESGOS'!$AF267),"")</f>
        <v/>
      </c>
      <c r="BT148" s="357" t="str">
        <f>IF(AND('MAPA DE RIESGOS'!$AP268="Muy Baja",'MAPA DE RIESGOS'!$AR268="Mayor"),CONCATENATE("R",'MAPA DE RIESGOS'!$H268,"C",'MAPA DE RIESGOS'!$AF268),"")</f>
        <v/>
      </c>
      <c r="BU148" s="357" t="str">
        <f>IF(AND('MAPA DE RIESGOS'!$AP269="Muy Baja",'MAPA DE RIESGOS'!$AR269="Mayor"),CONCATENATE("R",'MAPA DE RIESGOS'!$H269,"C",'MAPA DE RIESGOS'!$AF269),"")</f>
        <v/>
      </c>
      <c r="BV148" s="357" t="str">
        <f>IF(AND('MAPA DE RIESGOS'!$AP270="Muy Baja",'MAPA DE RIESGOS'!$AR270="Mayor"),CONCATENATE("R",'MAPA DE RIESGOS'!$H270,"C",'MAPA DE RIESGOS'!$AF270),"")</f>
        <v/>
      </c>
      <c r="BW148" s="357" t="str">
        <f>IF(AND('MAPA DE RIESGOS'!$AP271="Muy Baja",'MAPA DE RIESGOS'!$AR271="Mayor"),CONCATENATE("R",'MAPA DE RIESGOS'!$H271,"C",'MAPA DE RIESGOS'!$AF271),"")</f>
        <v/>
      </c>
      <c r="BX148" s="357" t="str">
        <f>IF(AND('MAPA DE RIESGOS'!$AP272="Muy Baja",'MAPA DE RIESGOS'!$AR272="Mayor"),CONCATENATE("R",'MAPA DE RIESGOS'!$H272,"C",'MAPA DE RIESGOS'!$AF272),"")</f>
        <v/>
      </c>
      <c r="BY148" s="357" t="str">
        <f>IF(AND('MAPA DE RIESGOS'!$AP273="Muy Baja",'MAPA DE RIESGOS'!$AR273="Mayor"),CONCATENATE("R",'MAPA DE RIESGOS'!$H273,"C",'MAPA DE RIESGOS'!$AF273),"")</f>
        <v/>
      </c>
      <c r="BZ148" s="357" t="str">
        <f>IF(AND('MAPA DE RIESGOS'!$AP274="Muy Baja",'MAPA DE RIESGOS'!$AR274="Mayor"),CONCATENATE("R",'MAPA DE RIESGOS'!$H274,"C",'MAPA DE RIESGOS'!$AF274),"")</f>
        <v/>
      </c>
      <c r="CA148" s="357" t="str">
        <f>IF(AND('MAPA DE RIESGOS'!$AP275="Muy Baja",'MAPA DE RIESGOS'!$AR275="Mayor"),CONCATENATE("R",'MAPA DE RIESGOS'!$H275,"C",'MAPA DE RIESGOS'!$AF275),"")</f>
        <v/>
      </c>
      <c r="CB148" s="357" t="str">
        <f>IF(AND('MAPA DE RIESGOS'!$AP276="Muy Baja",'MAPA DE RIESGOS'!$AR276="Mayor"),CONCATENATE("R",'MAPA DE RIESGOS'!$H276,"C",'MAPA DE RIESGOS'!$AF276),"")</f>
        <v/>
      </c>
      <c r="CC148" s="358" t="str">
        <f>IF(AND('MAPA DE RIESGOS'!$AP277="Muy Baja",'MAPA DE RIESGOS'!$AR277="Mayor"),CONCATENATE("R",'MAPA DE RIESGOS'!$H277,"C",'MAPA DE RIESGOS'!$AF277),"")</f>
        <v/>
      </c>
      <c r="CD148" s="359" t="str">
        <f>IF(AND('MAPA DE RIESGOS'!$AP260="Muy Baja",'MAPA DE RIESGOS'!$AR260="Catastrófico"),CONCATENATE("R",'MAPA DE RIESGOS'!$H260,"C",'MAPA DE RIESGOS'!$AF260),"")</f>
        <v/>
      </c>
      <c r="CE148" s="359" t="str">
        <f>IF(AND('MAPA DE RIESGOS'!$AP261="Muy Baja",'MAPA DE RIESGOS'!$AR261="Catastrófico"),CONCATENATE("R",'MAPA DE RIESGOS'!$H261,"C",'MAPA DE RIESGOS'!$AF261),"")</f>
        <v/>
      </c>
      <c r="CF148" s="359" t="str">
        <f>IF(AND('MAPA DE RIESGOS'!$AP262="Muy Baja",'MAPA DE RIESGOS'!$AR262="Catastrófico"),CONCATENATE("R",'MAPA DE RIESGOS'!$H262,"C",'MAPA DE RIESGOS'!$AF262),"")</f>
        <v/>
      </c>
      <c r="CG148" s="359" t="str">
        <f>IF(AND('MAPA DE RIESGOS'!$AP263="Muy Baja",'MAPA DE RIESGOS'!$AR263="Catastrófico"),CONCATENATE("R",'MAPA DE RIESGOS'!$H263,"C",'MAPA DE RIESGOS'!$AF263),"")</f>
        <v/>
      </c>
      <c r="CH148" s="359" t="str">
        <f>IF(AND('MAPA DE RIESGOS'!$AP264="Muy Baja",'MAPA DE RIESGOS'!$AR264="Catastrófico"),CONCATENATE("R",'MAPA DE RIESGOS'!$H264,"C",'MAPA DE RIESGOS'!$AF264),"")</f>
        <v/>
      </c>
      <c r="CI148" s="359" t="str">
        <f>IF(AND('MAPA DE RIESGOS'!$AP265="Muy Baja",'MAPA DE RIESGOS'!$AR265="Catastrófico"),CONCATENATE("R",'MAPA DE RIESGOS'!$H265,"C",'MAPA DE RIESGOS'!$AF265),"")</f>
        <v/>
      </c>
      <c r="CJ148" s="359" t="str">
        <f>IF(AND('MAPA DE RIESGOS'!$AP266="Muy Baja",'MAPA DE RIESGOS'!$AR266="Catastrófico"),CONCATENATE("R",'MAPA DE RIESGOS'!$H266,"C",'MAPA DE RIESGOS'!$AF266),"")</f>
        <v/>
      </c>
      <c r="CK148" s="359" t="str">
        <f>IF(AND('MAPA DE RIESGOS'!$AP267="Muy Baja",'MAPA DE RIESGOS'!$AR267="Catastrófico"),CONCATENATE("R",'MAPA DE RIESGOS'!$H267,"C",'MAPA DE RIESGOS'!$AF267),"")</f>
        <v/>
      </c>
      <c r="CL148" s="359" t="str">
        <f>IF(AND('MAPA DE RIESGOS'!$AP268="Muy Baja",'MAPA DE RIESGOS'!$AR268="Catastrófico"),CONCATENATE("R",'MAPA DE RIESGOS'!$H268,"C",'MAPA DE RIESGOS'!$AF268),"")</f>
        <v/>
      </c>
      <c r="CM148" s="359" t="str">
        <f>IF(AND('MAPA DE RIESGOS'!$AP269="Muy Baja",'MAPA DE RIESGOS'!$AR269="Catastrófico"),CONCATENATE("R",'MAPA DE RIESGOS'!$H269,"C",'MAPA DE RIESGOS'!$AF269),"")</f>
        <v/>
      </c>
      <c r="CN148" s="359" t="str">
        <f>IF(AND('MAPA DE RIESGOS'!$AP270="Muy Baja",'MAPA DE RIESGOS'!$AR270="Catastrófico"),CONCATENATE("R",'MAPA DE RIESGOS'!$H270,"C",'MAPA DE RIESGOS'!$AF270),"")</f>
        <v/>
      </c>
      <c r="CO148" s="359" t="str">
        <f>IF(AND('MAPA DE RIESGOS'!$AP271="Muy Baja",'MAPA DE RIESGOS'!$AR271="Catastrófico"),CONCATENATE("R",'MAPA DE RIESGOS'!$H271,"C",'MAPA DE RIESGOS'!$AF271),"")</f>
        <v/>
      </c>
      <c r="CP148" s="359" t="str">
        <f>IF(AND('MAPA DE RIESGOS'!$AP272="Muy Baja",'MAPA DE RIESGOS'!$AR272="Catastrófico"),CONCATENATE("R",'MAPA DE RIESGOS'!$H272,"C",'MAPA DE RIESGOS'!$AF272),"")</f>
        <v/>
      </c>
      <c r="CQ148" s="359" t="str">
        <f>IF(AND('MAPA DE RIESGOS'!$AP273="Muy Baja",'MAPA DE RIESGOS'!$AR273="Catastrófico"),CONCATENATE("R",'MAPA DE RIESGOS'!$H273,"C",'MAPA DE RIESGOS'!$AF273),"")</f>
        <v/>
      </c>
      <c r="CR148" s="359" t="str">
        <f>IF(AND('MAPA DE RIESGOS'!$AP274="Muy Baja",'MAPA DE RIESGOS'!$AR274="Catastrófico"),CONCATENATE("R",'MAPA DE RIESGOS'!$H274,"C",'MAPA DE RIESGOS'!$AF274),"")</f>
        <v/>
      </c>
      <c r="CS148" s="359" t="str">
        <f>IF(AND('MAPA DE RIESGOS'!$AP275="Muy Baja",'MAPA DE RIESGOS'!$AR275="Catastrófico"),CONCATENATE("R",'MAPA DE RIESGOS'!$H275,"C",'MAPA DE RIESGOS'!$AF275),"")</f>
        <v/>
      </c>
      <c r="CT148" s="359" t="str">
        <f>IF(AND('MAPA DE RIESGOS'!$AP276="Muy Baja",'MAPA DE RIESGOS'!$AR276="Catastrófico"),CONCATENATE("R",'MAPA DE RIESGOS'!$H276,"C",'MAPA DE RIESGOS'!$AF276),"")</f>
        <v/>
      </c>
      <c r="CU148" s="360" t="str">
        <f>IF(AND('MAPA DE RIESGOS'!$AP277="Muy Baja",'MAPA DE RIESGOS'!$AR277="Catastrófico"),CONCATENATE("R",'MAPA DE RIESGOS'!$H277,"C",'MAPA DE RIESGOS'!$AF277),"")</f>
        <v/>
      </c>
      <c r="CV148" s="67"/>
    </row>
    <row r="149" spans="2:100" ht="32.5" customHeight="1">
      <c r="B149" s="770"/>
      <c r="C149" s="770"/>
      <c r="D149" s="771"/>
      <c r="E149" s="741"/>
      <c r="F149" s="742"/>
      <c r="G149" s="742"/>
      <c r="H149" s="742"/>
      <c r="I149" s="742"/>
      <c r="J149" s="378" t="str">
        <f>IF(AND('MAPA DE RIESGOS'!$AP278="Muy Baja",'MAPA DE RIESGOS'!$AR278="Leve"),CONCATENATE("R",'MAPA DE RIESGOS'!$H278,"C",'MAPA DE RIESGOS'!$AF278),"")</f>
        <v/>
      </c>
      <c r="K149" s="379" t="str">
        <f>IF(AND('MAPA DE RIESGOS'!$AP279="Muy Baja",'MAPA DE RIESGOS'!$AR279="Leve"),CONCATENATE("R",'MAPA DE RIESGOS'!$H279,"C",'MAPA DE RIESGOS'!$AF279),"")</f>
        <v/>
      </c>
      <c r="L149" s="379" t="str">
        <f>IF(AND('MAPA DE RIESGOS'!$AP280="Muy Baja",'MAPA DE RIESGOS'!$AR280="Leve"),CONCATENATE("R",'MAPA DE RIESGOS'!$H280,"C",'MAPA DE RIESGOS'!$AF280),"")</f>
        <v/>
      </c>
      <c r="M149" s="379" t="str">
        <f>IF(AND('MAPA DE RIESGOS'!$AP281="Muy Baja",'MAPA DE RIESGOS'!$AR281="Leve"),CONCATENATE("R",'MAPA DE RIESGOS'!$H281,"C",'MAPA DE RIESGOS'!$AF281),"")</f>
        <v/>
      </c>
      <c r="N149" s="379" t="str">
        <f>IF(AND('MAPA DE RIESGOS'!$AP282="Muy Baja",'MAPA DE RIESGOS'!$AR282="Leve"),CONCATENATE("R",'MAPA DE RIESGOS'!$H282,"C",'MAPA DE RIESGOS'!$AF282),"")</f>
        <v/>
      </c>
      <c r="O149" s="379" t="str">
        <f>IF(AND('MAPA DE RIESGOS'!$AP283="Muy Baja",'MAPA DE RIESGOS'!$AR283="Leve"),CONCATENATE("R",'MAPA DE RIESGOS'!$H283,"C",'MAPA DE RIESGOS'!$AF283),"")</f>
        <v/>
      </c>
      <c r="P149" s="379" t="str">
        <f>IF(AND('MAPA DE RIESGOS'!$AP284="Muy Baja",'MAPA DE RIESGOS'!$AR284="Leve"),CONCATENATE("R",'MAPA DE RIESGOS'!$H284,"C",'MAPA DE RIESGOS'!$AF284),"")</f>
        <v/>
      </c>
      <c r="Q149" s="379" t="str">
        <f>IF(AND('MAPA DE RIESGOS'!$AP285="Muy Baja",'MAPA DE RIESGOS'!$AR285="Leve"),CONCATENATE("R",'MAPA DE RIESGOS'!$H285,"C",'MAPA DE RIESGOS'!$AF285),"")</f>
        <v/>
      </c>
      <c r="R149" s="379" t="str">
        <f>IF(AND('MAPA DE RIESGOS'!$AP286="Muy Baja",'MAPA DE RIESGOS'!$AR286="Leve"),CONCATENATE("R",'MAPA DE RIESGOS'!$H286,"C",'MAPA DE RIESGOS'!$AF286),"")</f>
        <v/>
      </c>
      <c r="S149" s="379" t="str">
        <f>IF(AND('MAPA DE RIESGOS'!$AP287="Muy Baja",'MAPA DE RIESGOS'!$AR287="Leve"),CONCATENATE("R",'MAPA DE RIESGOS'!$H287,"C",'MAPA DE RIESGOS'!$AF287),"")</f>
        <v/>
      </c>
      <c r="T149" s="379" t="str">
        <f>IF(AND('MAPA DE RIESGOS'!$AP288="Muy Baja",'MAPA DE RIESGOS'!$AR288="Leve"),CONCATENATE("R",'MAPA DE RIESGOS'!$H288,"C",'MAPA DE RIESGOS'!$AF288),"")</f>
        <v/>
      </c>
      <c r="U149" s="379" t="str">
        <f>IF(AND('MAPA DE RIESGOS'!$AP289="Muy Baja",'MAPA DE RIESGOS'!$AR289="Leve"),CONCATENATE("R",'MAPA DE RIESGOS'!$H289,"C",'MAPA DE RIESGOS'!$AF289),"")</f>
        <v/>
      </c>
      <c r="V149" s="379" t="str">
        <f>IF(AND('MAPA DE RIESGOS'!$AP290="Muy Baja",'MAPA DE RIESGOS'!$AR290="Leve"),CONCATENATE("R",'MAPA DE RIESGOS'!$H290,"C",'MAPA DE RIESGOS'!$AF290),"")</f>
        <v/>
      </c>
      <c r="W149" s="379" t="str">
        <f>IF(AND('MAPA DE RIESGOS'!$AP291="Muy Baja",'MAPA DE RIESGOS'!$AR291="Leve"),CONCATENATE("R",'MAPA DE RIESGOS'!$H291,"C",'MAPA DE RIESGOS'!$AF291),"")</f>
        <v/>
      </c>
      <c r="X149" s="379" t="str">
        <f>IF(AND('MAPA DE RIESGOS'!$AP292="Muy Baja",'MAPA DE RIESGOS'!$AR292="Leve"),CONCATENATE("R",'MAPA DE RIESGOS'!$H292,"C",'MAPA DE RIESGOS'!$AF292),"")</f>
        <v/>
      </c>
      <c r="Y149" s="379" t="str">
        <f>IF(AND('MAPA DE RIESGOS'!$AP293="Muy Baja",'MAPA DE RIESGOS'!$AR293="Leve"),CONCATENATE("R",'MAPA DE RIESGOS'!$H293,"C",'MAPA DE RIESGOS'!$AF293),"")</f>
        <v/>
      </c>
      <c r="Z149" s="379" t="str">
        <f>IF(AND('MAPA DE RIESGOS'!$AP294="Muy Baja",'MAPA DE RIESGOS'!$AR294="Leve"),CONCATENATE("R",'MAPA DE RIESGOS'!$H294,"C",'MAPA DE RIESGOS'!$AF294),"")</f>
        <v/>
      </c>
      <c r="AA149" s="380" t="str">
        <f>IF(AND('MAPA DE RIESGOS'!$AP295="Muy Baja",'MAPA DE RIESGOS'!$AR295="Leve"),CONCATENATE("R",'MAPA DE RIESGOS'!$H295,"C",'MAPA DE RIESGOS'!$AF295),"")</f>
        <v/>
      </c>
      <c r="AB149" s="378" t="str">
        <f>IF(AND('MAPA DE RIESGOS'!$AP278="Muy Baja",'MAPA DE RIESGOS'!$AR278="Menor"),CONCATENATE("R",'MAPA DE RIESGOS'!$H278,"C",'MAPA DE RIESGOS'!$AF278),"")</f>
        <v/>
      </c>
      <c r="AC149" s="379" t="str">
        <f>IF(AND('MAPA DE RIESGOS'!$AP279="Muy Baja",'MAPA DE RIESGOS'!$AR279="Menor"),CONCATENATE("R",'MAPA DE RIESGOS'!$H279,"C",'MAPA DE RIESGOS'!$AF279),"")</f>
        <v/>
      </c>
      <c r="AD149" s="379" t="str">
        <f>IF(AND('MAPA DE RIESGOS'!$AP280="Muy Baja",'MAPA DE RIESGOS'!$AR280="Menor"),CONCATENATE("R",'MAPA DE RIESGOS'!$H280,"C",'MAPA DE RIESGOS'!$AF280),"")</f>
        <v/>
      </c>
      <c r="AE149" s="379" t="str">
        <f>IF(AND('MAPA DE RIESGOS'!$AP281="Muy Baja",'MAPA DE RIESGOS'!$AR281="Menor"),CONCATENATE("R",'MAPA DE RIESGOS'!$H281,"C",'MAPA DE RIESGOS'!$AF281),"")</f>
        <v/>
      </c>
      <c r="AF149" s="379" t="str">
        <f>IF(AND('MAPA DE RIESGOS'!$AP282="Muy Baja",'MAPA DE RIESGOS'!$AR282="Menor"),CONCATENATE("R",'MAPA DE RIESGOS'!$H282,"C",'MAPA DE RIESGOS'!$AF282),"")</f>
        <v/>
      </c>
      <c r="AG149" s="379" t="str">
        <f>IF(AND('MAPA DE RIESGOS'!$AP283="Muy Baja",'MAPA DE RIESGOS'!$AR283="Menor"),CONCATENATE("R",'MAPA DE RIESGOS'!$H283,"C",'MAPA DE RIESGOS'!$AF283),"")</f>
        <v/>
      </c>
      <c r="AH149" s="379" t="str">
        <f>IF(AND('MAPA DE RIESGOS'!$AP284="Muy Baja",'MAPA DE RIESGOS'!$AR284="Menor"),CONCATENATE("R",'MAPA DE RIESGOS'!$H284,"C",'MAPA DE RIESGOS'!$AF284),"")</f>
        <v/>
      </c>
      <c r="AI149" s="379" t="str">
        <f>IF(AND('MAPA DE RIESGOS'!$AP285="Muy Baja",'MAPA DE RIESGOS'!$AR285="Menor"),CONCATENATE("R",'MAPA DE RIESGOS'!$H285,"C",'MAPA DE RIESGOS'!$AF285),"")</f>
        <v/>
      </c>
      <c r="AJ149" s="379" t="str">
        <f>IF(AND('MAPA DE RIESGOS'!$AP286="Muy Baja",'MAPA DE RIESGOS'!$AR286="Menor"),CONCATENATE("R",'MAPA DE RIESGOS'!$H286,"C",'MAPA DE RIESGOS'!$AF286),"")</f>
        <v/>
      </c>
      <c r="AK149" s="379" t="str">
        <f>IF(AND('MAPA DE RIESGOS'!$AP287="Muy Baja",'MAPA DE RIESGOS'!$AR287="Menor"),CONCATENATE("R",'MAPA DE RIESGOS'!$H287,"C",'MAPA DE RIESGOS'!$AF287),"")</f>
        <v/>
      </c>
      <c r="AL149" s="379" t="str">
        <f>IF(AND('MAPA DE RIESGOS'!$AP288="Muy Baja",'MAPA DE RIESGOS'!$AR288="Menor"),CONCATENATE("R",'MAPA DE RIESGOS'!$H288,"C",'MAPA DE RIESGOS'!$AF288),"")</f>
        <v/>
      </c>
      <c r="AM149" s="379" t="str">
        <f>IF(AND('MAPA DE RIESGOS'!$AP289="Muy Baja",'MAPA DE RIESGOS'!$AR289="Menor"),CONCATENATE("R",'MAPA DE RIESGOS'!$H289,"C",'MAPA DE RIESGOS'!$AF289),"")</f>
        <v/>
      </c>
      <c r="AN149" s="379" t="str">
        <f>IF(AND('MAPA DE RIESGOS'!$AP290="Muy Baja",'MAPA DE RIESGOS'!$AR290="Menor"),CONCATENATE("R",'MAPA DE RIESGOS'!$H290,"C",'MAPA DE RIESGOS'!$AF290),"")</f>
        <v/>
      </c>
      <c r="AO149" s="379" t="str">
        <f>IF(AND('MAPA DE RIESGOS'!$AP291="Muy Baja",'MAPA DE RIESGOS'!$AR291="Menor"),CONCATENATE("R",'MAPA DE RIESGOS'!$H291,"C",'MAPA DE RIESGOS'!$AF291),"")</f>
        <v/>
      </c>
      <c r="AP149" s="379" t="str">
        <f>IF(AND('MAPA DE RIESGOS'!$AP292="Muy Baja",'MAPA DE RIESGOS'!$AR292="Menor"),CONCATENATE("R",'MAPA DE RIESGOS'!$H292,"C",'MAPA DE RIESGOS'!$AF292),"")</f>
        <v/>
      </c>
      <c r="AQ149" s="379" t="str">
        <f>IF(AND('MAPA DE RIESGOS'!$AP293="Muy Baja",'MAPA DE RIESGOS'!$AR293="Menor"),CONCATENATE("R",'MAPA DE RIESGOS'!$H293,"C",'MAPA DE RIESGOS'!$AF293),"")</f>
        <v/>
      </c>
      <c r="AR149" s="379" t="str">
        <f>IF(AND('MAPA DE RIESGOS'!$AP294="Muy Baja",'MAPA DE RIESGOS'!$AR294="Menor"),CONCATENATE("R",'MAPA DE RIESGOS'!$H294,"C",'MAPA DE RIESGOS'!$AF294),"")</f>
        <v/>
      </c>
      <c r="AS149" s="380" t="str">
        <f>IF(AND('MAPA DE RIESGOS'!$AP295="Muy Baja",'MAPA DE RIESGOS'!$AR295="Menor"),CONCATENATE("R",'MAPA DE RIESGOS'!$H295,"C",'MAPA DE RIESGOS'!$AF295),"")</f>
        <v/>
      </c>
      <c r="AT149" s="369" t="str">
        <f>IF(AND('MAPA DE RIESGOS'!$AP278="Muy Baja",'MAPA DE RIESGOS'!$AR278="Moderado"),CONCATENATE("R",'MAPA DE RIESGOS'!$H278,"C",'MAPA DE RIESGOS'!$AF278),"")</f>
        <v/>
      </c>
      <c r="AU149" s="370" t="str">
        <f>IF(AND('MAPA DE RIESGOS'!$AP279="Muy Baja",'MAPA DE RIESGOS'!$AR279="Moderado"),CONCATENATE("R",'MAPA DE RIESGOS'!$H279,"C",'MAPA DE RIESGOS'!$AF279),"")</f>
        <v/>
      </c>
      <c r="AV149" s="370" t="str">
        <f>IF(AND('MAPA DE RIESGOS'!$AP280="Muy Baja",'MAPA DE RIESGOS'!$AR280="Moderado"),CONCATENATE("R",'MAPA DE RIESGOS'!$H280,"C",'MAPA DE RIESGOS'!$AF280),"")</f>
        <v/>
      </c>
      <c r="AW149" s="370" t="str">
        <f>IF(AND('MAPA DE RIESGOS'!$AP281="Muy Baja",'MAPA DE RIESGOS'!$AR281="Moderado"),CONCATENATE("R",'MAPA DE RIESGOS'!$H281,"C",'MAPA DE RIESGOS'!$AF281),"")</f>
        <v/>
      </c>
      <c r="AX149" s="370" t="str">
        <f>IF(AND('MAPA DE RIESGOS'!$AP282="Muy Baja",'MAPA DE RIESGOS'!$AR282="Moderado"),CONCATENATE("R",'MAPA DE RIESGOS'!$H282,"C",'MAPA DE RIESGOS'!$AF282),"")</f>
        <v/>
      </c>
      <c r="AY149" s="370" t="str">
        <f>IF(AND('MAPA DE RIESGOS'!$AP283="Muy Baja",'MAPA DE RIESGOS'!$AR283="Moderado"),CONCATENATE("R",'MAPA DE RIESGOS'!$H283,"C",'MAPA DE RIESGOS'!$AF283),"")</f>
        <v/>
      </c>
      <c r="AZ149" s="370" t="str">
        <f>IF(AND('MAPA DE RIESGOS'!$AP284="Muy Baja",'MAPA DE RIESGOS'!$AR284="Moderado"),CONCATENATE("R",'MAPA DE RIESGOS'!$H284,"C",'MAPA DE RIESGOS'!$AF284),"")</f>
        <v/>
      </c>
      <c r="BA149" s="370" t="str">
        <f>IF(AND('MAPA DE RIESGOS'!$AP285="Muy Baja",'MAPA DE RIESGOS'!$AR285="Moderado"),CONCATENATE("R",'MAPA DE RIESGOS'!$H285,"C",'MAPA DE RIESGOS'!$AF285),"")</f>
        <v/>
      </c>
      <c r="BB149" s="370" t="str">
        <f>IF(AND('MAPA DE RIESGOS'!$AP286="Muy Baja",'MAPA DE RIESGOS'!$AR286="Moderado"),CONCATENATE("R",'MAPA DE RIESGOS'!$H286,"C",'MAPA DE RIESGOS'!$AF286),"")</f>
        <v>R46C1</v>
      </c>
      <c r="BC149" s="370" t="str">
        <f>IF(AND('MAPA DE RIESGOS'!$AP287="Muy Baja",'MAPA DE RIESGOS'!$AR287="Moderado"),CONCATENATE("R",'MAPA DE RIESGOS'!$H287,"C",'MAPA DE RIESGOS'!$AF287),"")</f>
        <v/>
      </c>
      <c r="BD149" s="370" t="str">
        <f>IF(AND('MAPA DE RIESGOS'!$AP288="Muy Baja",'MAPA DE RIESGOS'!$AR288="Moderado"),CONCATENATE("R",'MAPA DE RIESGOS'!$H288,"C",'MAPA DE RIESGOS'!$AF288),"")</f>
        <v/>
      </c>
      <c r="BE149" s="370" t="str">
        <f>IF(AND('MAPA DE RIESGOS'!$AP289="Muy Baja",'MAPA DE RIESGOS'!$AR289="Moderado"),CONCATENATE("R",'MAPA DE RIESGOS'!$H289,"C",'MAPA DE RIESGOS'!$AF289),"")</f>
        <v/>
      </c>
      <c r="BF149" s="370" t="str">
        <f>IF(AND('MAPA DE RIESGOS'!$AP290="Muy Baja",'MAPA DE RIESGOS'!$AR290="Moderado"),CONCATENATE("R",'MAPA DE RIESGOS'!$H290,"C",'MAPA DE RIESGOS'!$AF290),"")</f>
        <v/>
      </c>
      <c r="BG149" s="370" t="str">
        <f>IF(AND('MAPA DE RIESGOS'!$AP291="Muy Baja",'MAPA DE RIESGOS'!$AR291="Moderado"),CONCATENATE("R",'MAPA DE RIESGOS'!$H291,"C",'MAPA DE RIESGOS'!$AF291),"")</f>
        <v/>
      </c>
      <c r="BH149" s="370" t="str">
        <f>IF(AND('MAPA DE RIESGOS'!$AP292="Muy Baja",'MAPA DE RIESGOS'!$AR292="Moderado"),CONCATENATE("R",'MAPA DE RIESGOS'!$H292,"C",'MAPA DE RIESGOS'!$AF292),"")</f>
        <v/>
      </c>
      <c r="BI149" s="370" t="str">
        <f>IF(AND('MAPA DE RIESGOS'!$AP293="Muy Baja",'MAPA DE RIESGOS'!$AR293="Moderado"),CONCATENATE("R",'MAPA DE RIESGOS'!$H293,"C",'MAPA DE RIESGOS'!$AF293),"")</f>
        <v/>
      </c>
      <c r="BJ149" s="370" t="str">
        <f>IF(AND('MAPA DE RIESGOS'!$AP294="Muy Baja",'MAPA DE RIESGOS'!$AR294="Moderado"),CONCATENATE("R",'MAPA DE RIESGOS'!$H294,"C",'MAPA DE RIESGOS'!$AF294),"")</f>
        <v/>
      </c>
      <c r="BK149" s="371" t="str">
        <f>IF(AND('MAPA DE RIESGOS'!$AP295="Muy Baja",'MAPA DE RIESGOS'!$AR295="Moderado"),CONCATENATE("R",'MAPA DE RIESGOS'!$H295,"C",'MAPA DE RIESGOS'!$AF295),"")</f>
        <v/>
      </c>
      <c r="BL149" s="357" t="str">
        <f>IF(AND('MAPA DE RIESGOS'!$AP278="Muy Baja",'MAPA DE RIESGOS'!$AR278="Mayor"),CONCATENATE("R",'MAPA DE RIESGOS'!$H278,"C",'MAPA DE RIESGOS'!$AF278),"")</f>
        <v/>
      </c>
      <c r="BM149" s="357" t="str">
        <f>IF(AND('MAPA DE RIESGOS'!$AP279="Muy Baja",'MAPA DE RIESGOS'!$AR279="Mayor"),CONCATENATE("R",'MAPA DE RIESGOS'!$H279,"C",'MAPA DE RIESGOS'!$AF279),"")</f>
        <v/>
      </c>
      <c r="BN149" s="357" t="str">
        <f>IF(AND('MAPA DE RIESGOS'!$AP280="Muy Baja",'MAPA DE RIESGOS'!$AR280="Mayor"),CONCATENATE("R",'MAPA DE RIESGOS'!$H280,"C",'MAPA DE RIESGOS'!$AF280),"")</f>
        <v/>
      </c>
      <c r="BO149" s="357" t="str">
        <f>IF(AND('MAPA DE RIESGOS'!$AP281="Muy Baja",'MAPA DE RIESGOS'!$AR281="Mayor"),CONCATENATE("R",'MAPA DE RIESGOS'!$H281,"C",'MAPA DE RIESGOS'!$AF281),"")</f>
        <v/>
      </c>
      <c r="BP149" s="357" t="str">
        <f>IF(AND('MAPA DE RIESGOS'!$AP282="Muy Baja",'MAPA DE RIESGOS'!$AR282="Mayor"),CONCATENATE("R",'MAPA DE RIESGOS'!$H282,"C",'MAPA DE RIESGOS'!$AF282),"")</f>
        <v/>
      </c>
      <c r="BQ149" s="357" t="str">
        <f>IF(AND('MAPA DE RIESGOS'!$AP283="Muy Baja",'MAPA DE RIESGOS'!$AR283="Mayor"),CONCATENATE("R",'MAPA DE RIESGOS'!$H283,"C",'MAPA DE RIESGOS'!$AF283),"")</f>
        <v/>
      </c>
      <c r="BR149" s="357" t="str">
        <f>IF(AND('MAPA DE RIESGOS'!$AP284="Muy Baja",'MAPA DE RIESGOS'!$AR284="Mayor"),CONCATENATE("R",'MAPA DE RIESGOS'!$H284,"C",'MAPA DE RIESGOS'!$AF284),"")</f>
        <v/>
      </c>
      <c r="BS149" s="357" t="str">
        <f>IF(AND('MAPA DE RIESGOS'!$AP285="Muy Baja",'MAPA DE RIESGOS'!$AR285="Mayor"),CONCATENATE("R",'MAPA DE RIESGOS'!$H285,"C",'MAPA DE RIESGOS'!$AF285),"")</f>
        <v/>
      </c>
      <c r="BT149" s="357" t="str">
        <f>IF(AND('MAPA DE RIESGOS'!$AP286="Muy Baja",'MAPA DE RIESGOS'!$AR286="Mayor"),CONCATENATE("R",'MAPA DE RIESGOS'!$H286,"C",'MAPA DE RIESGOS'!$AF286),"")</f>
        <v/>
      </c>
      <c r="BU149" s="357" t="str">
        <f>IF(AND('MAPA DE RIESGOS'!$AP287="Muy Baja",'MAPA DE RIESGOS'!$AR287="Mayor"),CONCATENATE("R",'MAPA DE RIESGOS'!$H287,"C",'MAPA DE RIESGOS'!$AF287),"")</f>
        <v/>
      </c>
      <c r="BV149" s="357" t="str">
        <f>IF(AND('MAPA DE RIESGOS'!$AP288="Muy Baja",'MAPA DE RIESGOS'!$AR288="Mayor"),CONCATENATE("R",'MAPA DE RIESGOS'!$H288,"C",'MAPA DE RIESGOS'!$AF288),"")</f>
        <v/>
      </c>
      <c r="BW149" s="357" t="str">
        <f>IF(AND('MAPA DE RIESGOS'!$AP289="Muy Baja",'MAPA DE RIESGOS'!$AR289="Mayor"),CONCATENATE("R",'MAPA DE RIESGOS'!$H289,"C",'MAPA DE RIESGOS'!$AF289),"")</f>
        <v/>
      </c>
      <c r="BX149" s="357" t="str">
        <f>IF(AND('MAPA DE RIESGOS'!$AP290="Muy Baja",'MAPA DE RIESGOS'!$AR290="Mayor"),CONCATENATE("R",'MAPA DE RIESGOS'!$H290,"C",'MAPA DE RIESGOS'!$AF290),"")</f>
        <v/>
      </c>
      <c r="BY149" s="357" t="str">
        <f>IF(AND('MAPA DE RIESGOS'!$AP291="Muy Baja",'MAPA DE RIESGOS'!$AR291="Mayor"),CONCATENATE("R",'MAPA DE RIESGOS'!$H291,"C",'MAPA DE RIESGOS'!$AF291),"")</f>
        <v/>
      </c>
      <c r="BZ149" s="357" t="str">
        <f>IF(AND('MAPA DE RIESGOS'!$AP292="Muy Baja",'MAPA DE RIESGOS'!$AR292="Mayor"),CONCATENATE("R",'MAPA DE RIESGOS'!$H292,"C",'MAPA DE RIESGOS'!$AF292),"")</f>
        <v/>
      </c>
      <c r="CA149" s="357" t="str">
        <f>IF(AND('MAPA DE RIESGOS'!$AP293="Muy Baja",'MAPA DE RIESGOS'!$AR293="Mayor"),CONCATENATE("R",'MAPA DE RIESGOS'!$H293,"C",'MAPA DE RIESGOS'!$AF293),"")</f>
        <v/>
      </c>
      <c r="CB149" s="357" t="str">
        <f>IF(AND('MAPA DE RIESGOS'!$AP294="Muy Baja",'MAPA DE RIESGOS'!$AR294="Mayor"),CONCATENATE("R",'MAPA DE RIESGOS'!$H294,"C",'MAPA DE RIESGOS'!$AF294),"")</f>
        <v/>
      </c>
      <c r="CC149" s="358" t="str">
        <f>IF(AND('MAPA DE RIESGOS'!$AP295="Muy Baja",'MAPA DE RIESGOS'!$AR295="Mayor"),CONCATENATE("R",'MAPA DE RIESGOS'!$H295,"C",'MAPA DE RIESGOS'!$AF295),"")</f>
        <v/>
      </c>
      <c r="CD149" s="359" t="str">
        <f>IF(AND('MAPA DE RIESGOS'!$AP278="Muy Baja",'MAPA DE RIESGOS'!$AR278="Catastrófico"),CONCATENATE("R",'MAPA DE RIESGOS'!$H278,"C",'MAPA DE RIESGOS'!$AF278),"")</f>
        <v/>
      </c>
      <c r="CE149" s="359" t="str">
        <f>IF(AND('MAPA DE RIESGOS'!$AP279="Muy Baja",'MAPA DE RIESGOS'!$AR279="Catastrófico"),CONCATENATE("R",'MAPA DE RIESGOS'!$H279,"C",'MAPA DE RIESGOS'!$AF279),"")</f>
        <v/>
      </c>
      <c r="CF149" s="359" t="str">
        <f>IF(AND('MAPA DE RIESGOS'!$AP280="Muy Baja",'MAPA DE RIESGOS'!$AR280="Catastrófico"),CONCATENATE("R",'MAPA DE RIESGOS'!$H280,"C",'MAPA DE RIESGOS'!$AF280),"")</f>
        <v/>
      </c>
      <c r="CG149" s="359" t="str">
        <f>IF(AND('MAPA DE RIESGOS'!$AP281="Muy Baja",'MAPA DE RIESGOS'!$AR281="Catastrófico"),CONCATENATE("R",'MAPA DE RIESGOS'!$H281,"C",'MAPA DE RIESGOS'!$AF281),"")</f>
        <v/>
      </c>
      <c r="CH149" s="359" t="str">
        <f>IF(AND('MAPA DE RIESGOS'!$AP282="Muy Baja",'MAPA DE RIESGOS'!$AR282="Catastrófico"),CONCATENATE("R",'MAPA DE RIESGOS'!$H282,"C",'MAPA DE RIESGOS'!$AF282),"")</f>
        <v/>
      </c>
      <c r="CI149" s="359" t="str">
        <f>IF(AND('MAPA DE RIESGOS'!$AP283="Muy Baja",'MAPA DE RIESGOS'!$AR283="Catastrófico"),CONCATENATE("R",'MAPA DE RIESGOS'!$H283,"C",'MAPA DE RIESGOS'!$AF283),"")</f>
        <v/>
      </c>
      <c r="CJ149" s="359" t="str">
        <f>IF(AND('MAPA DE RIESGOS'!$AP284="Muy Baja",'MAPA DE RIESGOS'!$AR284="Catastrófico"),CONCATENATE("R",'MAPA DE RIESGOS'!$H284,"C",'MAPA DE RIESGOS'!$AF284),"")</f>
        <v/>
      </c>
      <c r="CK149" s="359" t="str">
        <f>IF(AND('MAPA DE RIESGOS'!$AP285="Muy Baja",'MAPA DE RIESGOS'!$AR285="Catastrófico"),CONCATENATE("R",'MAPA DE RIESGOS'!$H285,"C",'MAPA DE RIESGOS'!$AF285),"")</f>
        <v/>
      </c>
      <c r="CL149" s="359" t="str">
        <f>IF(AND('MAPA DE RIESGOS'!$AP286="Muy Baja",'MAPA DE RIESGOS'!$AR286="Catastrófico"),CONCATENATE("R",'MAPA DE RIESGOS'!$H286,"C",'MAPA DE RIESGOS'!$AF286),"")</f>
        <v/>
      </c>
      <c r="CM149" s="359" t="str">
        <f>IF(AND('MAPA DE RIESGOS'!$AP287="Muy Baja",'MAPA DE RIESGOS'!$AR287="Catastrófico"),CONCATENATE("R",'MAPA DE RIESGOS'!$H287,"C",'MAPA DE RIESGOS'!$AF287),"")</f>
        <v/>
      </c>
      <c r="CN149" s="359" t="str">
        <f>IF(AND('MAPA DE RIESGOS'!$AP288="Muy Baja",'MAPA DE RIESGOS'!$AR288="Catastrófico"),CONCATENATE("R",'MAPA DE RIESGOS'!$H288,"C",'MAPA DE RIESGOS'!$AF288),"")</f>
        <v/>
      </c>
      <c r="CO149" s="359" t="str">
        <f>IF(AND('MAPA DE RIESGOS'!$AP289="Muy Baja",'MAPA DE RIESGOS'!$AR289="Catastrófico"),CONCATENATE("R",'MAPA DE RIESGOS'!$H289,"C",'MAPA DE RIESGOS'!$AF289),"")</f>
        <v/>
      </c>
      <c r="CP149" s="359" t="str">
        <f>IF(AND('MAPA DE RIESGOS'!$AP290="Muy Baja",'MAPA DE RIESGOS'!$AR290="Catastrófico"),CONCATENATE("R",'MAPA DE RIESGOS'!$H290,"C",'MAPA DE RIESGOS'!$AF290),"")</f>
        <v/>
      </c>
      <c r="CQ149" s="359" t="str">
        <f>IF(AND('MAPA DE RIESGOS'!$AP291="Muy Baja",'MAPA DE RIESGOS'!$AR291="Catastrófico"),CONCATENATE("R",'MAPA DE RIESGOS'!$H291,"C",'MAPA DE RIESGOS'!$AF291),"")</f>
        <v/>
      </c>
      <c r="CR149" s="359" t="str">
        <f>IF(AND('MAPA DE RIESGOS'!$AP292="Muy Baja",'MAPA DE RIESGOS'!$AR292="Catastrófico"),CONCATENATE("R",'MAPA DE RIESGOS'!$H292,"C",'MAPA DE RIESGOS'!$AF292),"")</f>
        <v/>
      </c>
      <c r="CS149" s="359" t="str">
        <f>IF(AND('MAPA DE RIESGOS'!$AP293="Muy Baja",'MAPA DE RIESGOS'!$AR293="Catastrófico"),CONCATENATE("R",'MAPA DE RIESGOS'!$H293,"C",'MAPA DE RIESGOS'!$AF293),"")</f>
        <v/>
      </c>
      <c r="CT149" s="359" t="str">
        <f>IF(AND('MAPA DE RIESGOS'!$AP294="Muy Baja",'MAPA DE RIESGOS'!$AR294="Catastrófico"),CONCATENATE("R",'MAPA DE RIESGOS'!$H294,"C",'MAPA DE RIESGOS'!$AF294),"")</f>
        <v/>
      </c>
      <c r="CU149" s="360" t="str">
        <f>IF(AND('MAPA DE RIESGOS'!$AP295="Muy Baja",'MAPA DE RIESGOS'!$AR295="Catastrófico"),CONCATENATE("R",'MAPA DE RIESGOS'!$H295,"C",'MAPA DE RIESGOS'!$AF295),"")</f>
        <v/>
      </c>
      <c r="CV149" s="67"/>
    </row>
    <row r="150" spans="2:100" ht="32.5" customHeight="1">
      <c r="B150" s="770"/>
      <c r="C150" s="770"/>
      <c r="D150" s="771"/>
      <c r="E150" s="741"/>
      <c r="F150" s="742"/>
      <c r="G150" s="742"/>
      <c r="H150" s="742"/>
      <c r="I150" s="742"/>
      <c r="J150" s="378" t="str">
        <f>IF(AND('MAPA DE RIESGOS'!$AP296="Muy Baja",'MAPA DE RIESGOS'!$AR296="Leve"),CONCATENATE("R",'MAPA DE RIESGOS'!$H296,"C",'MAPA DE RIESGOS'!$AF296),"")</f>
        <v/>
      </c>
      <c r="K150" s="379" t="str">
        <f>IF(AND('MAPA DE RIESGOS'!$AP297="Muy Baja",'MAPA DE RIESGOS'!$AR297="Leve"),CONCATENATE("R",'MAPA DE RIESGOS'!$H297,"C",'MAPA DE RIESGOS'!$AF297),"")</f>
        <v/>
      </c>
      <c r="L150" s="379" t="str">
        <f>IF(AND('MAPA DE RIESGOS'!$AP298="Muy Baja",'MAPA DE RIESGOS'!$AR298="Leve"),CONCATENATE("R",'MAPA DE RIESGOS'!$H298,"C",'MAPA DE RIESGOS'!$AF298),"")</f>
        <v/>
      </c>
      <c r="M150" s="379" t="str">
        <f>IF(AND('MAPA DE RIESGOS'!$AP299="Muy Baja",'MAPA DE RIESGOS'!$AR299="Leve"),CONCATENATE("R",'MAPA DE RIESGOS'!$H299,"C",'MAPA DE RIESGOS'!$AF299),"")</f>
        <v/>
      </c>
      <c r="N150" s="379" t="str">
        <f>IF(AND('MAPA DE RIESGOS'!$AP300="Muy Baja",'MAPA DE RIESGOS'!$AR300="Leve"),CONCATENATE("R",'MAPA DE RIESGOS'!$H300,"C",'MAPA DE RIESGOS'!$AF300),"")</f>
        <v/>
      </c>
      <c r="O150" s="379" t="str">
        <f>IF(AND('MAPA DE RIESGOS'!$AP301="Muy Baja",'MAPA DE RIESGOS'!$AR301="Leve"),CONCATENATE("R",'MAPA DE RIESGOS'!$H301,"C",'MAPA DE RIESGOS'!$AF301),"")</f>
        <v/>
      </c>
      <c r="P150" s="379" t="str">
        <f>IF(AND('MAPA DE RIESGOS'!$AP302="Muy Baja",'MAPA DE RIESGOS'!$AR302="Leve"),CONCATENATE("R",'MAPA DE RIESGOS'!$H302,"C",'MAPA DE RIESGOS'!$AF302),"")</f>
        <v/>
      </c>
      <c r="Q150" s="379" t="str">
        <f>IF(AND('MAPA DE RIESGOS'!$AP303="Muy Baja",'MAPA DE RIESGOS'!$AR303="Leve"),CONCATENATE("R",'MAPA DE RIESGOS'!$H303,"C",'MAPA DE RIESGOS'!$AF303),"")</f>
        <v/>
      </c>
      <c r="R150" s="379" t="str">
        <f>IF(AND('MAPA DE RIESGOS'!$AP304="Muy Baja",'MAPA DE RIESGOS'!$AR304="Leve"),CONCATENATE("R",'MAPA DE RIESGOS'!$H304,"C",'MAPA DE RIESGOS'!$AF304),"")</f>
        <v/>
      </c>
      <c r="S150" s="379" t="str">
        <f>IF(AND('MAPA DE RIESGOS'!$AP305="Muy Baja",'MAPA DE RIESGOS'!$AR305="Leve"),CONCATENATE("R",'MAPA DE RIESGOS'!$H305,"C",'MAPA DE RIESGOS'!$AF305),"")</f>
        <v/>
      </c>
      <c r="T150" s="379" t="str">
        <f>IF(AND('MAPA DE RIESGOS'!$AP306="Muy Baja",'MAPA DE RIESGOS'!$AR306="Leve"),CONCATENATE("R",'MAPA DE RIESGOS'!$H306,"C",'MAPA DE RIESGOS'!$AF306),"")</f>
        <v/>
      </c>
      <c r="U150" s="379" t="str">
        <f>IF(AND('MAPA DE RIESGOS'!$AP307="Muy Baja",'MAPA DE RIESGOS'!$AR307="Leve"),CONCATENATE("R",'MAPA DE RIESGOS'!$H307,"C",'MAPA DE RIESGOS'!$AF307),"")</f>
        <v/>
      </c>
      <c r="V150" s="379" t="str">
        <f>IF(AND('MAPA DE RIESGOS'!$AP308="Muy Baja",'MAPA DE RIESGOS'!$AR308="Leve"),CONCATENATE("R",'MAPA DE RIESGOS'!$H308,"C",'MAPA DE RIESGOS'!$AF308),"")</f>
        <v/>
      </c>
      <c r="W150" s="379" t="str">
        <f>IF(AND('MAPA DE RIESGOS'!$AP309="Muy Baja",'MAPA DE RIESGOS'!$AR309="Leve"),CONCATENATE("R",'MAPA DE RIESGOS'!$H309,"C",'MAPA DE RIESGOS'!$AF309),"")</f>
        <v/>
      </c>
      <c r="X150" s="379" t="str">
        <f>IF(AND('MAPA DE RIESGOS'!$AP310="Muy Baja",'MAPA DE RIESGOS'!$AR310="Leve"),CONCATENATE("R",'MAPA DE RIESGOS'!$H310,"C",'MAPA DE RIESGOS'!$AF310),"")</f>
        <v/>
      </c>
      <c r="Y150" s="379" t="str">
        <f>IF(AND('MAPA DE RIESGOS'!$AP311="Muy Baja",'MAPA DE RIESGOS'!$AR311="Leve"),CONCATENATE("R",'MAPA DE RIESGOS'!$H311,"C",'MAPA DE RIESGOS'!$AF311),"")</f>
        <v/>
      </c>
      <c r="Z150" s="379" t="str">
        <f>IF(AND('MAPA DE RIESGOS'!$AP312="Muy Baja",'MAPA DE RIESGOS'!$AR312="Leve"),CONCATENATE("R",'MAPA DE RIESGOS'!$H312,"C",'MAPA DE RIESGOS'!$AF312),"")</f>
        <v/>
      </c>
      <c r="AA150" s="380" t="str">
        <f>IF(AND('MAPA DE RIESGOS'!$AP313="Muy Baja",'MAPA DE RIESGOS'!$AR313="Leve"),CONCATENATE("R",'MAPA DE RIESGOS'!$H313,"C",'MAPA DE RIESGOS'!$AF313),"")</f>
        <v/>
      </c>
      <c r="AB150" s="378" t="str">
        <f>IF(AND('MAPA DE RIESGOS'!$AP296="Muy Baja",'MAPA DE RIESGOS'!$AR296="Menor"),CONCATENATE("R",'MAPA DE RIESGOS'!$H296,"C",'MAPA DE RIESGOS'!$AF296),"")</f>
        <v/>
      </c>
      <c r="AC150" s="379" t="str">
        <f>IF(AND('MAPA DE RIESGOS'!$AP297="Muy Baja",'MAPA DE RIESGOS'!$AR297="Menor"),CONCATENATE("R",'MAPA DE RIESGOS'!$H297,"C",'MAPA DE RIESGOS'!$AF297),"")</f>
        <v/>
      </c>
      <c r="AD150" s="379" t="str">
        <f>IF(AND('MAPA DE RIESGOS'!$AP298="Muy Baja",'MAPA DE RIESGOS'!$AR298="Menor"),CONCATENATE("R",'MAPA DE RIESGOS'!$H298,"C",'MAPA DE RIESGOS'!$AF298),"")</f>
        <v/>
      </c>
      <c r="AE150" s="379" t="str">
        <f>IF(AND('MAPA DE RIESGOS'!$AP299="Muy Baja",'MAPA DE RIESGOS'!$AR299="Menor"),CONCATENATE("R",'MAPA DE RIESGOS'!$H299,"C",'MAPA DE RIESGOS'!$AF299),"")</f>
        <v/>
      </c>
      <c r="AF150" s="379" t="str">
        <f>IF(AND('MAPA DE RIESGOS'!$AP300="Muy Baja",'MAPA DE RIESGOS'!$AR300="Menor"),CONCATENATE("R",'MAPA DE RIESGOS'!$H300,"C",'MAPA DE RIESGOS'!$AF300),"")</f>
        <v/>
      </c>
      <c r="AG150" s="379" t="str">
        <f>IF(AND('MAPA DE RIESGOS'!$AP301="Muy Baja",'MAPA DE RIESGOS'!$AR301="Menor"),CONCATENATE("R",'MAPA DE RIESGOS'!$H301,"C",'MAPA DE RIESGOS'!$AF301),"")</f>
        <v/>
      </c>
      <c r="AH150" s="379" t="str">
        <f>IF(AND('MAPA DE RIESGOS'!$AP302="Muy Baja",'MAPA DE RIESGOS'!$AR302="Menor"),CONCATENATE("R",'MAPA DE RIESGOS'!$H302,"C",'MAPA DE RIESGOS'!$AF302),"")</f>
        <v/>
      </c>
      <c r="AI150" s="379" t="str">
        <f>IF(AND('MAPA DE RIESGOS'!$AP303="Muy Baja",'MAPA DE RIESGOS'!$AR303="Menor"),CONCATENATE("R",'MAPA DE RIESGOS'!$H303,"C",'MAPA DE RIESGOS'!$AF303),"")</f>
        <v/>
      </c>
      <c r="AJ150" s="379" t="str">
        <f>IF(AND('MAPA DE RIESGOS'!$AP304="Muy Baja",'MAPA DE RIESGOS'!$AR304="Menor"),CONCATENATE("R",'MAPA DE RIESGOS'!$H304,"C",'MAPA DE RIESGOS'!$AF304),"")</f>
        <v/>
      </c>
      <c r="AK150" s="379" t="str">
        <f>IF(AND('MAPA DE RIESGOS'!$AP305="Muy Baja",'MAPA DE RIESGOS'!$AR305="Menor"),CONCATENATE("R",'MAPA DE RIESGOS'!$H305,"C",'MAPA DE RIESGOS'!$AF305),"")</f>
        <v/>
      </c>
      <c r="AL150" s="379" t="str">
        <f>IF(AND('MAPA DE RIESGOS'!$AP306="Muy Baja",'MAPA DE RIESGOS'!$AR306="Menor"),CONCATENATE("R",'MAPA DE RIESGOS'!$H306,"C",'MAPA DE RIESGOS'!$AF306),"")</f>
        <v/>
      </c>
      <c r="AM150" s="379" t="str">
        <f>IF(AND('MAPA DE RIESGOS'!$AP307="Muy Baja",'MAPA DE RIESGOS'!$AR307="Menor"),CONCATENATE("R",'MAPA DE RIESGOS'!$H307,"C",'MAPA DE RIESGOS'!$AF307),"")</f>
        <v/>
      </c>
      <c r="AN150" s="379" t="str">
        <f>IF(AND('MAPA DE RIESGOS'!$AP308="Muy Baja",'MAPA DE RIESGOS'!$AR308="Menor"),CONCATENATE("R",'MAPA DE RIESGOS'!$H308,"C",'MAPA DE RIESGOS'!$AF308),"")</f>
        <v/>
      </c>
      <c r="AO150" s="379" t="str">
        <f>IF(AND('MAPA DE RIESGOS'!$AP309="Muy Baja",'MAPA DE RIESGOS'!$AR309="Menor"),CONCATENATE("R",'MAPA DE RIESGOS'!$H309,"C",'MAPA DE RIESGOS'!$AF309),"")</f>
        <v/>
      </c>
      <c r="AP150" s="379" t="str">
        <f>IF(AND('MAPA DE RIESGOS'!$AP310="Muy Baja",'MAPA DE RIESGOS'!$AR310="Menor"),CONCATENATE("R",'MAPA DE RIESGOS'!$H310,"C",'MAPA DE RIESGOS'!$AF310),"")</f>
        <v/>
      </c>
      <c r="AQ150" s="379" t="str">
        <f>IF(AND('MAPA DE RIESGOS'!$AP311="Muy Baja",'MAPA DE RIESGOS'!$AR311="Menor"),CONCATENATE("R",'MAPA DE RIESGOS'!$H311,"C",'MAPA DE RIESGOS'!$AF311),"")</f>
        <v/>
      </c>
      <c r="AR150" s="379" t="str">
        <f>IF(AND('MAPA DE RIESGOS'!$AP312="Muy Baja",'MAPA DE RIESGOS'!$AR312="Menor"),CONCATENATE("R",'MAPA DE RIESGOS'!$H312,"C",'MAPA DE RIESGOS'!$AF312),"")</f>
        <v/>
      </c>
      <c r="AS150" s="380" t="str">
        <f>IF(AND('MAPA DE RIESGOS'!$AP313="Muy Baja",'MAPA DE RIESGOS'!$AR313="Menor"),CONCATENATE("R",'MAPA DE RIESGOS'!$H313,"C",'MAPA DE RIESGOS'!$AF313),"")</f>
        <v/>
      </c>
      <c r="AT150" s="369" t="str">
        <f>IF(AND('MAPA DE RIESGOS'!$AP296="Muy Baja",'MAPA DE RIESGOS'!$AR296="Moderado"),CONCATENATE("R",'MAPA DE RIESGOS'!$H296,"C",'MAPA DE RIESGOS'!$AF296),"")</f>
        <v/>
      </c>
      <c r="AU150" s="370" t="str">
        <f>IF(AND('MAPA DE RIESGOS'!$AP297="Muy Baja",'MAPA DE RIESGOS'!$AR297="Moderado"),CONCATENATE("R",'MAPA DE RIESGOS'!$H297,"C",'MAPA DE RIESGOS'!$AF297),"")</f>
        <v/>
      </c>
      <c r="AV150" s="370" t="str">
        <f>IF(AND('MAPA DE RIESGOS'!$AP298="Muy Baja",'MAPA DE RIESGOS'!$AR298="Moderado"),CONCATENATE("R",'MAPA DE RIESGOS'!$H298,"C",'MAPA DE RIESGOS'!$AF298),"")</f>
        <v/>
      </c>
      <c r="AW150" s="370" t="str">
        <f>IF(AND('MAPA DE RIESGOS'!$AP299="Muy Baja",'MAPA DE RIESGOS'!$AR299="Moderado"),CONCATENATE("R",'MAPA DE RIESGOS'!$H299,"C",'MAPA DE RIESGOS'!$AF299),"")</f>
        <v/>
      </c>
      <c r="AX150" s="370" t="str">
        <f>IF(AND('MAPA DE RIESGOS'!$AP300="Muy Baja",'MAPA DE RIESGOS'!$AR300="Moderado"),CONCATENATE("R",'MAPA DE RIESGOS'!$H300,"C",'MAPA DE RIESGOS'!$AF300),"")</f>
        <v/>
      </c>
      <c r="AY150" s="370" t="str">
        <f>IF(AND('MAPA DE RIESGOS'!$AP301="Muy Baja",'MAPA DE RIESGOS'!$AR301="Moderado"),CONCATENATE("R",'MAPA DE RIESGOS'!$H301,"C",'MAPA DE RIESGOS'!$AF301),"")</f>
        <v/>
      </c>
      <c r="AZ150" s="370" t="str">
        <f>IF(AND('MAPA DE RIESGOS'!$AP302="Muy Baja",'MAPA DE RIESGOS'!$AR302="Moderado"),CONCATENATE("R",'MAPA DE RIESGOS'!$H302,"C",'MAPA DE RIESGOS'!$AF302),"")</f>
        <v/>
      </c>
      <c r="BA150" s="370" t="str">
        <f>IF(AND('MAPA DE RIESGOS'!$AP303="Muy Baja",'MAPA DE RIESGOS'!$AR303="Moderado"),CONCATENATE("R",'MAPA DE RIESGOS'!$H303,"C",'MAPA DE RIESGOS'!$AF303),"")</f>
        <v/>
      </c>
      <c r="BB150" s="370" t="str">
        <f>IF(AND('MAPA DE RIESGOS'!$AP304="Muy Baja",'MAPA DE RIESGOS'!$AR304="Moderado"),CONCATENATE("R",'MAPA DE RIESGOS'!$H304,"C",'MAPA DE RIESGOS'!$AF304),"")</f>
        <v/>
      </c>
      <c r="BC150" s="370" t="str">
        <f>IF(AND('MAPA DE RIESGOS'!$AP305="Muy Baja",'MAPA DE RIESGOS'!$AR305="Moderado"),CONCATENATE("R",'MAPA DE RIESGOS'!$H305,"C",'MAPA DE RIESGOS'!$AF305),"")</f>
        <v/>
      </c>
      <c r="BD150" s="370" t="str">
        <f>IF(AND('MAPA DE RIESGOS'!$AP306="Muy Baja",'MAPA DE RIESGOS'!$AR306="Moderado"),CONCATENATE("R",'MAPA DE RIESGOS'!$H306,"C",'MAPA DE RIESGOS'!$AF306),"")</f>
        <v/>
      </c>
      <c r="BE150" s="370" t="str">
        <f>IF(AND('MAPA DE RIESGOS'!$AP307="Muy Baja",'MAPA DE RIESGOS'!$AR307="Moderado"),CONCATENATE("R",'MAPA DE RIESGOS'!$H307,"C",'MAPA DE RIESGOS'!$AF307),"")</f>
        <v/>
      </c>
      <c r="BF150" s="370" t="str">
        <f>IF(AND('MAPA DE RIESGOS'!$AP308="Muy Baja",'MAPA DE RIESGOS'!$AR308="Moderado"),CONCATENATE("R",'MAPA DE RIESGOS'!$H308,"C",'MAPA DE RIESGOS'!$AF308),"")</f>
        <v/>
      </c>
      <c r="BG150" s="370" t="str">
        <f>IF(AND('MAPA DE RIESGOS'!$AP309="Muy Baja",'MAPA DE RIESGOS'!$AR309="Moderado"),CONCATENATE("R",'MAPA DE RIESGOS'!$H309,"C",'MAPA DE RIESGOS'!$AF309),"")</f>
        <v/>
      </c>
      <c r="BH150" s="370" t="str">
        <f>IF(AND('MAPA DE RIESGOS'!$AP310="Muy Baja",'MAPA DE RIESGOS'!$AR310="Moderado"),CONCATENATE("R",'MAPA DE RIESGOS'!$H310,"C",'MAPA DE RIESGOS'!$AF310),"")</f>
        <v/>
      </c>
      <c r="BI150" s="370" t="str">
        <f>IF(AND('MAPA DE RIESGOS'!$AP311="Muy Baja",'MAPA DE RIESGOS'!$AR311="Moderado"),CONCATENATE("R",'MAPA DE RIESGOS'!$H311,"C",'MAPA DE RIESGOS'!$AF311),"")</f>
        <v/>
      </c>
      <c r="BJ150" s="370" t="str">
        <f>IF(AND('MAPA DE RIESGOS'!$AP312="Muy Baja",'MAPA DE RIESGOS'!$AR312="Moderado"),CONCATENATE("R",'MAPA DE RIESGOS'!$H312,"C",'MAPA DE RIESGOS'!$AF312),"")</f>
        <v/>
      </c>
      <c r="BK150" s="371" t="str">
        <f>IF(AND('MAPA DE RIESGOS'!$AP313="Muy Baja",'MAPA DE RIESGOS'!$AR313="Moderado"),CONCATENATE("R",'MAPA DE RIESGOS'!$H313,"C",'MAPA DE RIESGOS'!$AF313),"")</f>
        <v/>
      </c>
      <c r="BL150" s="357" t="str">
        <f>IF(AND('MAPA DE RIESGOS'!$AP296="Muy Baja",'MAPA DE RIESGOS'!$AR296="Mayor"),CONCATENATE("R",'MAPA DE RIESGOS'!$H296,"C",'MAPA DE RIESGOS'!$AF296),"")</f>
        <v/>
      </c>
      <c r="BM150" s="357" t="str">
        <f>IF(AND('MAPA DE RIESGOS'!$AP297="Muy Baja",'MAPA DE RIESGOS'!$AR297="Mayor"),CONCATENATE("R",'MAPA DE RIESGOS'!$H297,"C",'MAPA DE RIESGOS'!$AF297),"")</f>
        <v/>
      </c>
      <c r="BN150" s="357" t="str">
        <f>IF(AND('MAPA DE RIESGOS'!$AP298="Muy Baja",'MAPA DE RIESGOS'!$AR298="Mayor"),CONCATENATE("R",'MAPA DE RIESGOS'!$H298,"C",'MAPA DE RIESGOS'!$AF298),"")</f>
        <v/>
      </c>
      <c r="BO150" s="357" t="str">
        <f>IF(AND('MAPA DE RIESGOS'!$AP299="Muy Baja",'MAPA DE RIESGOS'!$AR299="Mayor"),CONCATENATE("R",'MAPA DE RIESGOS'!$H299,"C",'MAPA DE RIESGOS'!$AF299),"")</f>
        <v/>
      </c>
      <c r="BP150" s="357" t="str">
        <f>IF(AND('MAPA DE RIESGOS'!$AP300="Muy Baja",'MAPA DE RIESGOS'!$AR300="Mayor"),CONCATENATE("R",'MAPA DE RIESGOS'!$H300,"C",'MAPA DE RIESGOS'!$AF300),"")</f>
        <v/>
      </c>
      <c r="BQ150" s="357" t="str">
        <f>IF(AND('MAPA DE RIESGOS'!$AP301="Muy Baja",'MAPA DE RIESGOS'!$AR301="Mayor"),CONCATENATE("R",'MAPA DE RIESGOS'!$H301,"C",'MAPA DE RIESGOS'!$AF301),"")</f>
        <v/>
      </c>
      <c r="BR150" s="357" t="str">
        <f>IF(AND('MAPA DE RIESGOS'!$AP302="Muy Baja",'MAPA DE RIESGOS'!$AR302="Mayor"),CONCATENATE("R",'MAPA DE RIESGOS'!$H302,"C",'MAPA DE RIESGOS'!$AF302),"")</f>
        <v/>
      </c>
      <c r="BS150" s="357" t="str">
        <f>IF(AND('MAPA DE RIESGOS'!$AP303="Muy Baja",'MAPA DE RIESGOS'!$AR303="Mayor"),CONCATENATE("R",'MAPA DE RIESGOS'!$H303,"C",'MAPA DE RIESGOS'!$AF303),"")</f>
        <v/>
      </c>
      <c r="BT150" s="357" t="str">
        <f>IF(AND('MAPA DE RIESGOS'!$AP304="Muy Baja",'MAPA DE RIESGOS'!$AR304="Mayor"),CONCATENATE("R",'MAPA DE RIESGOS'!$H304,"C",'MAPA DE RIESGOS'!$AF304),"")</f>
        <v/>
      </c>
      <c r="BU150" s="357" t="str">
        <f>IF(AND('MAPA DE RIESGOS'!$AP305="Muy Baja",'MAPA DE RIESGOS'!$AR305="Mayor"),CONCATENATE("R",'MAPA DE RIESGOS'!$H305,"C",'MAPA DE RIESGOS'!$AF305),"")</f>
        <v/>
      </c>
      <c r="BV150" s="357" t="str">
        <f>IF(AND('MAPA DE RIESGOS'!$AP306="Muy Baja",'MAPA DE RIESGOS'!$AR306="Mayor"),CONCATENATE("R",'MAPA DE RIESGOS'!$H306,"C",'MAPA DE RIESGOS'!$AF306),"")</f>
        <v/>
      </c>
      <c r="BW150" s="357" t="str">
        <f>IF(AND('MAPA DE RIESGOS'!$AP307="Muy Baja",'MAPA DE RIESGOS'!$AR307="Mayor"),CONCATENATE("R",'MAPA DE RIESGOS'!$H307,"C",'MAPA DE RIESGOS'!$AF307),"")</f>
        <v/>
      </c>
      <c r="BX150" s="357" t="str">
        <f>IF(AND('MAPA DE RIESGOS'!$AP308="Muy Baja",'MAPA DE RIESGOS'!$AR308="Mayor"),CONCATENATE("R",'MAPA DE RIESGOS'!$H308,"C",'MAPA DE RIESGOS'!$AF308),"")</f>
        <v/>
      </c>
      <c r="BY150" s="357" t="str">
        <f>IF(AND('MAPA DE RIESGOS'!$AP309="Muy Baja",'MAPA DE RIESGOS'!$AR309="Mayor"),CONCATENATE("R",'MAPA DE RIESGOS'!$H309,"C",'MAPA DE RIESGOS'!$AF309),"")</f>
        <v/>
      </c>
      <c r="BZ150" s="357" t="str">
        <f>IF(AND('MAPA DE RIESGOS'!$AP310="Muy Baja",'MAPA DE RIESGOS'!$AR310="Mayor"),CONCATENATE("R",'MAPA DE RIESGOS'!$H310,"C",'MAPA DE RIESGOS'!$AF310),"")</f>
        <v/>
      </c>
      <c r="CA150" s="357" t="str">
        <f>IF(AND('MAPA DE RIESGOS'!$AP311="Muy Baja",'MAPA DE RIESGOS'!$AR311="Mayor"),CONCATENATE("R",'MAPA DE RIESGOS'!$H311,"C",'MAPA DE RIESGOS'!$AF311),"")</f>
        <v/>
      </c>
      <c r="CB150" s="357" t="str">
        <f>IF(AND('MAPA DE RIESGOS'!$AP312="Muy Baja",'MAPA DE RIESGOS'!$AR312="Mayor"),CONCATENATE("R",'MAPA DE RIESGOS'!$H312,"C",'MAPA DE RIESGOS'!$AF312),"")</f>
        <v/>
      </c>
      <c r="CC150" s="358" t="str">
        <f>IF(AND('MAPA DE RIESGOS'!$AP313="Muy Baja",'MAPA DE RIESGOS'!$AR313="Mayor"),CONCATENATE("R",'MAPA DE RIESGOS'!$H313,"C",'MAPA DE RIESGOS'!$AF313),"")</f>
        <v/>
      </c>
      <c r="CD150" s="359" t="str">
        <f>IF(AND('MAPA DE RIESGOS'!$AP296="Muy Baja",'MAPA DE RIESGOS'!$AR296="Catastrófico"),CONCATENATE("R",'MAPA DE RIESGOS'!$H296,"C",'MAPA DE RIESGOS'!$AF296),"")</f>
        <v/>
      </c>
      <c r="CE150" s="359" t="str">
        <f>IF(AND('MAPA DE RIESGOS'!$AP297="Muy Baja",'MAPA DE RIESGOS'!$AR297="Catastrófico"),CONCATENATE("R",'MAPA DE RIESGOS'!$H297,"C",'MAPA DE RIESGOS'!$AF297),"")</f>
        <v/>
      </c>
      <c r="CF150" s="359" t="str">
        <f>IF(AND('MAPA DE RIESGOS'!$AP298="Muy Baja",'MAPA DE RIESGOS'!$AR298="Catastrófico"),CONCATENATE("R",'MAPA DE RIESGOS'!$H298,"C",'MAPA DE RIESGOS'!$AF298),"")</f>
        <v/>
      </c>
      <c r="CG150" s="359" t="str">
        <f>IF(AND('MAPA DE RIESGOS'!$AP299="Muy Baja",'MAPA DE RIESGOS'!$AR299="Catastrófico"),CONCATENATE("R",'MAPA DE RIESGOS'!$H299,"C",'MAPA DE RIESGOS'!$AF299),"")</f>
        <v/>
      </c>
      <c r="CH150" s="359" t="str">
        <f>IF(AND('MAPA DE RIESGOS'!$AP300="Muy Baja",'MAPA DE RIESGOS'!$AR300="Catastrófico"),CONCATENATE("R",'MAPA DE RIESGOS'!$H300,"C",'MAPA DE RIESGOS'!$AF300),"")</f>
        <v/>
      </c>
      <c r="CI150" s="359" t="str">
        <f>IF(AND('MAPA DE RIESGOS'!$AP301="Muy Baja",'MAPA DE RIESGOS'!$AR301="Catastrófico"),CONCATENATE("R",'MAPA DE RIESGOS'!$H301,"C",'MAPA DE RIESGOS'!$AF301),"")</f>
        <v/>
      </c>
      <c r="CJ150" s="359" t="str">
        <f>IF(AND('MAPA DE RIESGOS'!$AP302="Muy Baja",'MAPA DE RIESGOS'!$AR302="Catastrófico"),CONCATENATE("R",'MAPA DE RIESGOS'!$H302,"C",'MAPA DE RIESGOS'!$AF302),"")</f>
        <v/>
      </c>
      <c r="CK150" s="359" t="str">
        <f>IF(AND('MAPA DE RIESGOS'!$AP303="Muy Baja",'MAPA DE RIESGOS'!$AR303="Catastrófico"),CONCATENATE("R",'MAPA DE RIESGOS'!$H303,"C",'MAPA DE RIESGOS'!$AF303),"")</f>
        <v/>
      </c>
      <c r="CL150" s="359" t="str">
        <f>IF(AND('MAPA DE RIESGOS'!$AP304="Muy Baja",'MAPA DE RIESGOS'!$AR304="Catastrófico"),CONCATENATE("R",'MAPA DE RIESGOS'!$H304,"C",'MAPA DE RIESGOS'!$AF304),"")</f>
        <v/>
      </c>
      <c r="CM150" s="359" t="str">
        <f>IF(AND('MAPA DE RIESGOS'!$AP305="Muy Baja",'MAPA DE RIESGOS'!$AR305="Catastrófico"),CONCATENATE("R",'MAPA DE RIESGOS'!$H305,"C",'MAPA DE RIESGOS'!$AF305),"")</f>
        <v/>
      </c>
      <c r="CN150" s="359" t="str">
        <f>IF(AND('MAPA DE RIESGOS'!$AP306="Muy Baja",'MAPA DE RIESGOS'!$AR306="Catastrófico"),CONCATENATE("R",'MAPA DE RIESGOS'!$H306,"C",'MAPA DE RIESGOS'!$AF306),"")</f>
        <v/>
      </c>
      <c r="CO150" s="359" t="str">
        <f>IF(AND('MAPA DE RIESGOS'!$AP307="Muy Baja",'MAPA DE RIESGOS'!$AR307="Catastrófico"),CONCATENATE("R",'MAPA DE RIESGOS'!$H307,"C",'MAPA DE RIESGOS'!$AF307),"")</f>
        <v/>
      </c>
      <c r="CP150" s="359" t="str">
        <f>IF(AND('MAPA DE RIESGOS'!$AP308="Muy Baja",'MAPA DE RIESGOS'!$AR308="Catastrófico"),CONCATENATE("R",'MAPA DE RIESGOS'!$H308,"C",'MAPA DE RIESGOS'!$AF308),"")</f>
        <v/>
      </c>
      <c r="CQ150" s="359" t="str">
        <f>IF(AND('MAPA DE RIESGOS'!$AP309="Muy Baja",'MAPA DE RIESGOS'!$AR309="Catastrófico"),CONCATENATE("R",'MAPA DE RIESGOS'!$H309,"C",'MAPA DE RIESGOS'!$AF309),"")</f>
        <v/>
      </c>
      <c r="CR150" s="359" t="str">
        <f>IF(AND('MAPA DE RIESGOS'!$AP310="Muy Baja",'MAPA DE RIESGOS'!$AR310="Catastrófico"),CONCATENATE("R",'MAPA DE RIESGOS'!$H310,"C",'MAPA DE RIESGOS'!$AF310),"")</f>
        <v/>
      </c>
      <c r="CS150" s="359" t="str">
        <f>IF(AND('MAPA DE RIESGOS'!$AP311="Muy Baja",'MAPA DE RIESGOS'!$AR311="Catastrófico"),CONCATENATE("R",'MAPA DE RIESGOS'!$H311,"C",'MAPA DE RIESGOS'!$AF311),"")</f>
        <v/>
      </c>
      <c r="CT150" s="359" t="str">
        <f>IF(AND('MAPA DE RIESGOS'!$AP312="Muy Baja",'MAPA DE RIESGOS'!$AR312="Catastrófico"),CONCATENATE("R",'MAPA DE RIESGOS'!$H312,"C",'MAPA DE RIESGOS'!$AF312),"")</f>
        <v/>
      </c>
      <c r="CU150" s="360" t="str">
        <f>IF(AND('MAPA DE RIESGOS'!$AP313="Muy Baja",'MAPA DE RIESGOS'!$AR313="Catastrófico"),CONCATENATE("R",'MAPA DE RIESGOS'!$H313,"C",'MAPA DE RIESGOS'!$AF313),"")</f>
        <v/>
      </c>
      <c r="CV150" s="67"/>
    </row>
    <row r="151" spans="2:100" ht="32.5" customHeight="1">
      <c r="B151" s="770"/>
      <c r="C151" s="770"/>
      <c r="D151" s="771"/>
      <c r="E151" s="741"/>
      <c r="F151" s="742"/>
      <c r="G151" s="742"/>
      <c r="H151" s="742"/>
      <c r="I151" s="742"/>
      <c r="J151" s="378" t="str">
        <f>IF(AND('MAPA DE RIESGOS'!$AP314="Muy Baja",'MAPA DE RIESGOS'!$AR314="Leve"),CONCATENATE("R",'MAPA DE RIESGOS'!$H314,"C",'MAPA DE RIESGOS'!$AF314),"")</f>
        <v/>
      </c>
      <c r="K151" s="379" t="str">
        <f>IF(AND('MAPA DE RIESGOS'!$AP315="Muy Baja",'MAPA DE RIESGOS'!$AR315="Leve"),CONCATENATE("R",'MAPA DE RIESGOS'!$H315,"C",'MAPA DE RIESGOS'!$AF315),"")</f>
        <v/>
      </c>
      <c r="L151" s="379" t="str">
        <f>IF(AND('MAPA DE RIESGOS'!$AP316="Muy Baja",'MAPA DE RIESGOS'!$AR316="Leve"),CONCATENATE("R",'MAPA DE RIESGOS'!$H316,"C",'MAPA DE RIESGOS'!$AF316),"")</f>
        <v/>
      </c>
      <c r="M151" s="379" t="str">
        <f>IF(AND('MAPA DE RIESGOS'!$AP317="Muy Baja",'MAPA DE RIESGOS'!$AR317="Leve"),CONCATENATE("R",'MAPA DE RIESGOS'!$H317,"C",'MAPA DE RIESGOS'!$AF317),"")</f>
        <v/>
      </c>
      <c r="N151" s="379" t="str">
        <f>IF(AND('MAPA DE RIESGOS'!$AP318="Muy Baja",'MAPA DE RIESGOS'!$AR318="Leve"),CONCATENATE("R",'MAPA DE RIESGOS'!$H318,"C",'MAPA DE RIESGOS'!$AF318),"")</f>
        <v/>
      </c>
      <c r="O151" s="379" t="str">
        <f>IF(AND('MAPA DE RIESGOS'!$AP319="Muy Baja",'MAPA DE RIESGOS'!$AR319="Leve"),CONCATENATE("R",'MAPA DE RIESGOS'!$H319,"C",'MAPA DE RIESGOS'!$AF319),"")</f>
        <v/>
      </c>
      <c r="P151" s="379" t="str">
        <f>IF(AND('MAPA DE RIESGOS'!$AP320="Muy Baja",'MAPA DE RIESGOS'!$AR320="Leve"),CONCATENATE("R",'MAPA DE RIESGOS'!$H320,"C",'MAPA DE RIESGOS'!$AF320),"")</f>
        <v/>
      </c>
      <c r="Q151" s="379" t="str">
        <f>IF(AND('MAPA DE RIESGOS'!$AP321="Muy Baja",'MAPA DE RIESGOS'!$AR321="Leve"),CONCATENATE("R",'MAPA DE RIESGOS'!$H321,"C",'MAPA DE RIESGOS'!$AF321),"")</f>
        <v/>
      </c>
      <c r="R151" s="379" t="str">
        <f>IF(AND('MAPA DE RIESGOS'!$AP322="Muy Baja",'MAPA DE RIESGOS'!$AR322="Leve"),CONCATENATE("R",'MAPA DE RIESGOS'!$H322,"C",'MAPA DE RIESGOS'!$AF322),"")</f>
        <v/>
      </c>
      <c r="S151" s="379" t="str">
        <f>IF(AND('MAPA DE RIESGOS'!$AP323="Muy Baja",'MAPA DE RIESGOS'!$AR323="Leve"),CONCATENATE("R",'MAPA DE RIESGOS'!$H323,"C",'MAPA DE RIESGOS'!$AF323),"")</f>
        <v/>
      </c>
      <c r="T151" s="379" t="str">
        <f>IF(AND('MAPA DE RIESGOS'!$AP324="Muy Baja",'MAPA DE RIESGOS'!$AR324="Leve"),CONCATENATE("R",'MAPA DE RIESGOS'!$H324,"C",'MAPA DE RIESGOS'!$AF324),"")</f>
        <v/>
      </c>
      <c r="U151" s="379" t="str">
        <f>IF(AND('MAPA DE RIESGOS'!$AP325="Muy Baja",'MAPA DE RIESGOS'!$AR325="Leve"),CONCATENATE("R",'MAPA DE RIESGOS'!$H325,"C",'MAPA DE RIESGOS'!$AF325),"")</f>
        <v/>
      </c>
      <c r="V151" s="379" t="str">
        <f>IF(AND('MAPA DE RIESGOS'!$AP326="Muy Baja",'MAPA DE RIESGOS'!$AR326="Leve"),CONCATENATE("R",'MAPA DE RIESGOS'!$H326,"C",'MAPA DE RIESGOS'!$AF326),"")</f>
        <v/>
      </c>
      <c r="W151" s="379" t="str">
        <f>IF(AND('MAPA DE RIESGOS'!$AP327="Muy Baja",'MAPA DE RIESGOS'!$AR327="Leve"),CONCATENATE("R",'MAPA DE RIESGOS'!$H327,"C",'MAPA DE RIESGOS'!$AF327),"")</f>
        <v/>
      </c>
      <c r="X151" s="379" t="str">
        <f>IF(AND('MAPA DE RIESGOS'!$AP328="Muy Baja",'MAPA DE RIESGOS'!$AR328="Leve"),CONCATENATE("R",'MAPA DE RIESGOS'!$H328,"C",'MAPA DE RIESGOS'!$AF328),"")</f>
        <v/>
      </c>
      <c r="Y151" s="379" t="str">
        <f>IF(AND('MAPA DE RIESGOS'!$AP329="Muy Baja",'MAPA DE RIESGOS'!$AR329="Leve"),CONCATENATE("R",'MAPA DE RIESGOS'!$H329,"C",'MAPA DE RIESGOS'!$AF329),"")</f>
        <v/>
      </c>
      <c r="Z151" s="379" t="str">
        <f>IF(AND('MAPA DE RIESGOS'!$AP330="Muy Baja",'MAPA DE RIESGOS'!$AR330="Leve"),CONCATENATE("R",'MAPA DE RIESGOS'!$H330,"C",'MAPA DE RIESGOS'!$AF330),"")</f>
        <v/>
      </c>
      <c r="AA151" s="380" t="str">
        <f>IF(AND('MAPA DE RIESGOS'!$AP331="Muy Baja",'MAPA DE RIESGOS'!$AR331="Leve"),CONCATENATE("R",'MAPA DE RIESGOS'!$H331,"C",'MAPA DE RIESGOS'!$AF331),"")</f>
        <v/>
      </c>
      <c r="AB151" s="378" t="str">
        <f>IF(AND('MAPA DE RIESGOS'!$AP314="Muy Baja",'MAPA DE RIESGOS'!$AR314="Menor"),CONCATENATE("R",'MAPA DE RIESGOS'!$H314,"C",'MAPA DE RIESGOS'!$AF314),"")</f>
        <v/>
      </c>
      <c r="AC151" s="379" t="str">
        <f>IF(AND('MAPA DE RIESGOS'!$AP315="Muy Baja",'MAPA DE RIESGOS'!$AR315="Menor"),CONCATENATE("R",'MAPA DE RIESGOS'!$H315,"C",'MAPA DE RIESGOS'!$AF315),"")</f>
        <v/>
      </c>
      <c r="AD151" s="379" t="str">
        <f>IF(AND('MAPA DE RIESGOS'!$AP316="Muy Baja",'MAPA DE RIESGOS'!$AR316="Menor"),CONCATENATE("R",'MAPA DE RIESGOS'!$H316,"C",'MAPA DE RIESGOS'!$AF316),"")</f>
        <v/>
      </c>
      <c r="AE151" s="379" t="str">
        <f>IF(AND('MAPA DE RIESGOS'!$AP317="Muy Baja",'MAPA DE RIESGOS'!$AR317="Menor"),CONCATENATE("R",'MAPA DE RIESGOS'!$H317,"C",'MAPA DE RIESGOS'!$AF317),"")</f>
        <v/>
      </c>
      <c r="AF151" s="379" t="str">
        <f>IF(AND('MAPA DE RIESGOS'!$AP318="Muy Baja",'MAPA DE RIESGOS'!$AR318="Menor"),CONCATENATE("R",'MAPA DE RIESGOS'!$H318,"C",'MAPA DE RIESGOS'!$AF318),"")</f>
        <v/>
      </c>
      <c r="AG151" s="379" t="str">
        <f>IF(AND('MAPA DE RIESGOS'!$AP319="Muy Baja",'MAPA DE RIESGOS'!$AR319="Menor"),CONCATENATE("R",'MAPA DE RIESGOS'!$H319,"C",'MAPA DE RIESGOS'!$AF319),"")</f>
        <v/>
      </c>
      <c r="AH151" s="379" t="str">
        <f>IF(AND('MAPA DE RIESGOS'!$AP320="Muy Baja",'MAPA DE RIESGOS'!$AR320="Menor"),CONCATENATE("R",'MAPA DE RIESGOS'!$H320,"C",'MAPA DE RIESGOS'!$AF320),"")</f>
        <v/>
      </c>
      <c r="AI151" s="379" t="str">
        <f>IF(AND('MAPA DE RIESGOS'!$AP321="Muy Baja",'MAPA DE RIESGOS'!$AR321="Menor"),CONCATENATE("R",'MAPA DE RIESGOS'!$H321,"C",'MAPA DE RIESGOS'!$AF321),"")</f>
        <v/>
      </c>
      <c r="AJ151" s="379" t="str">
        <f>IF(AND('MAPA DE RIESGOS'!$AP322="Muy Baja",'MAPA DE RIESGOS'!$AR322="Menor"),CONCATENATE("R",'MAPA DE RIESGOS'!$H322,"C",'MAPA DE RIESGOS'!$AF322),"")</f>
        <v/>
      </c>
      <c r="AK151" s="379" t="str">
        <f>IF(AND('MAPA DE RIESGOS'!$AP323="Muy Baja",'MAPA DE RIESGOS'!$AR323="Menor"),CONCATENATE("R",'MAPA DE RIESGOS'!$H323,"C",'MAPA DE RIESGOS'!$AF323),"")</f>
        <v/>
      </c>
      <c r="AL151" s="379" t="str">
        <f>IF(AND('MAPA DE RIESGOS'!$AP324="Muy Baja",'MAPA DE RIESGOS'!$AR324="Menor"),CONCATENATE("R",'MAPA DE RIESGOS'!$H324,"C",'MAPA DE RIESGOS'!$AF324),"")</f>
        <v/>
      </c>
      <c r="AM151" s="379" t="str">
        <f>IF(AND('MAPA DE RIESGOS'!$AP325="Muy Baja",'MAPA DE RIESGOS'!$AR325="Menor"),CONCATENATE("R",'MAPA DE RIESGOS'!$H325,"C",'MAPA DE RIESGOS'!$AF325),"")</f>
        <v/>
      </c>
      <c r="AN151" s="379" t="str">
        <f>IF(AND('MAPA DE RIESGOS'!$AP326="Muy Baja",'MAPA DE RIESGOS'!$AR326="Menor"),CONCATENATE("R",'MAPA DE RIESGOS'!$H326,"C",'MAPA DE RIESGOS'!$AF326),"")</f>
        <v/>
      </c>
      <c r="AO151" s="379" t="str">
        <f>IF(AND('MAPA DE RIESGOS'!$AP327="Muy Baja",'MAPA DE RIESGOS'!$AR327="Menor"),CONCATENATE("R",'MAPA DE RIESGOS'!$H327,"C",'MAPA DE RIESGOS'!$AF327),"")</f>
        <v/>
      </c>
      <c r="AP151" s="379" t="str">
        <f>IF(AND('MAPA DE RIESGOS'!$AP328="Muy Baja",'MAPA DE RIESGOS'!$AR328="Menor"),CONCATENATE("R",'MAPA DE RIESGOS'!$H328,"C",'MAPA DE RIESGOS'!$AF328),"")</f>
        <v/>
      </c>
      <c r="AQ151" s="379" t="str">
        <f>IF(AND('MAPA DE RIESGOS'!$AP329="Muy Baja",'MAPA DE RIESGOS'!$AR329="Menor"),CONCATENATE("R",'MAPA DE RIESGOS'!$H329,"C",'MAPA DE RIESGOS'!$AF329),"")</f>
        <v/>
      </c>
      <c r="AR151" s="379" t="str">
        <f>IF(AND('MAPA DE RIESGOS'!$AP330="Muy Baja",'MAPA DE RIESGOS'!$AR330="Menor"),CONCATENATE("R",'MAPA DE RIESGOS'!$H330,"C",'MAPA DE RIESGOS'!$AF330),"")</f>
        <v/>
      </c>
      <c r="AS151" s="380" t="str">
        <f>IF(AND('MAPA DE RIESGOS'!$AP331="Muy Baja",'MAPA DE RIESGOS'!$AR331="Menor"),CONCATENATE("R",'MAPA DE RIESGOS'!$H331,"C",'MAPA DE RIESGOS'!$AF331),"")</f>
        <v/>
      </c>
      <c r="AT151" s="369" t="str">
        <f>IF(AND('MAPA DE RIESGOS'!$AP314="Muy Baja",'MAPA DE RIESGOS'!$AR314="Moderado"),CONCATENATE("R",'MAPA DE RIESGOS'!$H314,"C",'MAPA DE RIESGOS'!$AF314),"")</f>
        <v/>
      </c>
      <c r="AU151" s="370" t="str">
        <f>IF(AND('MAPA DE RIESGOS'!$AP315="Muy Baja",'MAPA DE RIESGOS'!$AR315="Moderado"),CONCATENATE("R",'MAPA DE RIESGOS'!$H315,"C",'MAPA DE RIESGOS'!$AF315),"")</f>
        <v/>
      </c>
      <c r="AV151" s="370" t="str">
        <f>IF(AND('MAPA DE RIESGOS'!$AP316="Muy Baja",'MAPA DE RIESGOS'!$AR316="Moderado"),CONCATENATE("R",'MAPA DE RIESGOS'!$H316,"C",'MAPA DE RIESGOS'!$AF316),"")</f>
        <v/>
      </c>
      <c r="AW151" s="370" t="str">
        <f>IF(AND('MAPA DE RIESGOS'!$AP317="Muy Baja",'MAPA DE RIESGOS'!$AR317="Moderado"),CONCATENATE("R",'MAPA DE RIESGOS'!$H317,"C",'MAPA DE RIESGOS'!$AF317),"")</f>
        <v/>
      </c>
      <c r="AX151" s="370" t="str">
        <f>IF(AND('MAPA DE RIESGOS'!$AP318="Muy Baja",'MAPA DE RIESGOS'!$AR318="Moderado"),CONCATENATE("R",'MAPA DE RIESGOS'!$H318,"C",'MAPA DE RIESGOS'!$AF318),"")</f>
        <v/>
      </c>
      <c r="AY151" s="370" t="str">
        <f>IF(AND('MAPA DE RIESGOS'!$AP319="Muy Baja",'MAPA DE RIESGOS'!$AR319="Moderado"),CONCATENATE("R",'MAPA DE RIESGOS'!$H319,"C",'MAPA DE RIESGOS'!$AF319),"")</f>
        <v/>
      </c>
      <c r="AZ151" s="370" t="str">
        <f>IF(AND('MAPA DE RIESGOS'!$AP320="Muy Baja",'MAPA DE RIESGOS'!$AR320="Moderado"),CONCATENATE("R",'MAPA DE RIESGOS'!$H320,"C",'MAPA DE RIESGOS'!$AF320),"")</f>
        <v/>
      </c>
      <c r="BA151" s="370" t="str">
        <f>IF(AND('MAPA DE RIESGOS'!$AP321="Muy Baja",'MAPA DE RIESGOS'!$AR321="Moderado"),CONCATENATE("R",'MAPA DE RIESGOS'!$H321,"C",'MAPA DE RIESGOS'!$AF321),"")</f>
        <v/>
      </c>
      <c r="BB151" s="370" t="str">
        <f>IF(AND('MAPA DE RIESGOS'!$AP322="Muy Baja",'MAPA DE RIESGOS'!$AR322="Moderado"),CONCATENATE("R",'MAPA DE RIESGOS'!$H322,"C",'MAPA DE RIESGOS'!$AF322),"")</f>
        <v/>
      </c>
      <c r="BC151" s="370" t="str">
        <f>IF(AND('MAPA DE RIESGOS'!$AP323="Muy Baja",'MAPA DE RIESGOS'!$AR323="Moderado"),CONCATENATE("R",'MAPA DE RIESGOS'!$H323,"C",'MAPA DE RIESGOS'!$AF323),"")</f>
        <v/>
      </c>
      <c r="BD151" s="370" t="str">
        <f>IF(AND('MAPA DE RIESGOS'!$AP324="Muy Baja",'MAPA DE RIESGOS'!$AR324="Moderado"),CONCATENATE("R",'MAPA DE RIESGOS'!$H324,"C",'MAPA DE RIESGOS'!$AF324),"")</f>
        <v/>
      </c>
      <c r="BE151" s="370" t="str">
        <f>IF(AND('MAPA DE RIESGOS'!$AP325="Muy Baja",'MAPA DE RIESGOS'!$AR325="Moderado"),CONCATENATE("R",'MAPA DE RIESGOS'!$H325,"C",'MAPA DE RIESGOS'!$AF325),"")</f>
        <v/>
      </c>
      <c r="BF151" s="370" t="str">
        <f>IF(AND('MAPA DE RIESGOS'!$AP326="Muy Baja",'MAPA DE RIESGOS'!$AR326="Moderado"),CONCATENATE("R",'MAPA DE RIESGOS'!$H326,"C",'MAPA DE RIESGOS'!$AF326),"")</f>
        <v/>
      </c>
      <c r="BG151" s="370" t="str">
        <f>IF(AND('MAPA DE RIESGOS'!$AP327="Muy Baja",'MAPA DE RIESGOS'!$AR327="Moderado"),CONCATENATE("R",'MAPA DE RIESGOS'!$H327,"C",'MAPA DE RIESGOS'!$AF327),"")</f>
        <v/>
      </c>
      <c r="BH151" s="370" t="str">
        <f>IF(AND('MAPA DE RIESGOS'!$AP328="Muy Baja",'MAPA DE RIESGOS'!$AR328="Moderado"),CONCATENATE("R",'MAPA DE RIESGOS'!$H328,"C",'MAPA DE RIESGOS'!$AF328),"")</f>
        <v/>
      </c>
      <c r="BI151" s="370" t="str">
        <f>IF(AND('MAPA DE RIESGOS'!$AP329="Muy Baja",'MAPA DE RIESGOS'!$AR329="Moderado"),CONCATENATE("R",'MAPA DE RIESGOS'!$H329,"C",'MAPA DE RIESGOS'!$AF329),"")</f>
        <v/>
      </c>
      <c r="BJ151" s="370" t="str">
        <f>IF(AND('MAPA DE RIESGOS'!$AP330="Muy Baja",'MAPA DE RIESGOS'!$AR330="Moderado"),CONCATENATE("R",'MAPA DE RIESGOS'!$H330,"C",'MAPA DE RIESGOS'!$AF330),"")</f>
        <v/>
      </c>
      <c r="BK151" s="371" t="str">
        <f>IF(AND('MAPA DE RIESGOS'!$AP331="Muy Baja",'MAPA DE RIESGOS'!$AR331="Moderado"),CONCATENATE("R",'MAPA DE RIESGOS'!$H331,"C",'MAPA DE RIESGOS'!$AF331),"")</f>
        <v/>
      </c>
      <c r="BL151" s="357" t="str">
        <f>IF(AND('MAPA DE RIESGOS'!$AP314="Muy Baja",'MAPA DE RIESGOS'!$AR314="Mayor"),CONCATENATE("R",'MAPA DE RIESGOS'!$H314,"C",'MAPA DE RIESGOS'!$AF314),"")</f>
        <v/>
      </c>
      <c r="BM151" s="357" t="str">
        <f>IF(AND('MAPA DE RIESGOS'!$AP315="Muy Baja",'MAPA DE RIESGOS'!$AR315="Mayor"),CONCATENATE("R",'MAPA DE RIESGOS'!$H315,"C",'MAPA DE RIESGOS'!$AF315),"")</f>
        <v/>
      </c>
      <c r="BN151" s="357" t="str">
        <f>IF(AND('MAPA DE RIESGOS'!$AP316="Muy Baja",'MAPA DE RIESGOS'!$AR316="Mayor"),CONCATENATE("R",'MAPA DE RIESGOS'!$H316,"C",'MAPA DE RIESGOS'!$AF316),"")</f>
        <v/>
      </c>
      <c r="BO151" s="357" t="str">
        <f>IF(AND('MAPA DE RIESGOS'!$AP317="Muy Baja",'MAPA DE RIESGOS'!$AR317="Mayor"),CONCATENATE("R",'MAPA DE RIESGOS'!$H317,"C",'MAPA DE RIESGOS'!$AF317),"")</f>
        <v/>
      </c>
      <c r="BP151" s="357" t="str">
        <f>IF(AND('MAPA DE RIESGOS'!$AP318="Muy Baja",'MAPA DE RIESGOS'!$AR318="Mayor"),CONCATENATE("R",'MAPA DE RIESGOS'!$H318,"C",'MAPA DE RIESGOS'!$AF318),"")</f>
        <v/>
      </c>
      <c r="BQ151" s="357" t="str">
        <f>IF(AND('MAPA DE RIESGOS'!$AP319="Muy Baja",'MAPA DE RIESGOS'!$AR319="Mayor"),CONCATENATE("R",'MAPA DE RIESGOS'!$H319,"C",'MAPA DE RIESGOS'!$AF319),"")</f>
        <v/>
      </c>
      <c r="BR151" s="357" t="str">
        <f>IF(AND('MAPA DE RIESGOS'!$AP320="Muy Baja",'MAPA DE RIESGOS'!$AR320="Mayor"),CONCATENATE("R",'MAPA DE RIESGOS'!$H320,"C",'MAPA DE RIESGOS'!$AF320),"")</f>
        <v/>
      </c>
      <c r="BS151" s="357" t="str">
        <f>IF(AND('MAPA DE RIESGOS'!$AP321="Muy Baja",'MAPA DE RIESGOS'!$AR321="Mayor"),CONCATENATE("R",'MAPA DE RIESGOS'!$H321,"C",'MAPA DE RIESGOS'!$AF321),"")</f>
        <v/>
      </c>
      <c r="BT151" s="357" t="str">
        <f>IF(AND('MAPA DE RIESGOS'!$AP322="Muy Baja",'MAPA DE RIESGOS'!$AR322="Mayor"),CONCATENATE("R",'MAPA DE RIESGOS'!$H322,"C",'MAPA DE RIESGOS'!$AF322),"")</f>
        <v/>
      </c>
      <c r="BU151" s="357" t="str">
        <f>IF(AND('MAPA DE RIESGOS'!$AP323="Muy Baja",'MAPA DE RIESGOS'!$AR323="Mayor"),CONCATENATE("R",'MAPA DE RIESGOS'!$H323,"C",'MAPA DE RIESGOS'!$AF323),"")</f>
        <v/>
      </c>
      <c r="BV151" s="357" t="str">
        <f>IF(AND('MAPA DE RIESGOS'!$AP324="Muy Baja",'MAPA DE RIESGOS'!$AR324="Mayor"),CONCATENATE("R",'MAPA DE RIESGOS'!$H324,"C",'MAPA DE RIESGOS'!$AF324),"")</f>
        <v/>
      </c>
      <c r="BW151" s="357" t="str">
        <f>IF(AND('MAPA DE RIESGOS'!$AP325="Muy Baja",'MAPA DE RIESGOS'!$AR325="Mayor"),CONCATENATE("R",'MAPA DE RIESGOS'!$H325,"C",'MAPA DE RIESGOS'!$AF325),"")</f>
        <v/>
      </c>
      <c r="BX151" s="357" t="str">
        <f>IF(AND('MAPA DE RIESGOS'!$AP326="Muy Baja",'MAPA DE RIESGOS'!$AR326="Mayor"),CONCATENATE("R",'MAPA DE RIESGOS'!$H326,"C",'MAPA DE RIESGOS'!$AF326),"")</f>
        <v/>
      </c>
      <c r="BY151" s="357" t="str">
        <f>IF(AND('MAPA DE RIESGOS'!$AP327="Muy Baja",'MAPA DE RIESGOS'!$AR327="Mayor"),CONCATENATE("R",'MAPA DE RIESGOS'!$H327,"C",'MAPA DE RIESGOS'!$AF327),"")</f>
        <v/>
      </c>
      <c r="BZ151" s="357" t="str">
        <f>IF(AND('MAPA DE RIESGOS'!$AP328="Muy Baja",'MAPA DE RIESGOS'!$AR328="Mayor"),CONCATENATE("R",'MAPA DE RIESGOS'!$H328,"C",'MAPA DE RIESGOS'!$AF328),"")</f>
        <v/>
      </c>
      <c r="CA151" s="357" t="str">
        <f>IF(AND('MAPA DE RIESGOS'!$AP329="Muy Baja",'MAPA DE RIESGOS'!$AR329="Mayor"),CONCATENATE("R",'MAPA DE RIESGOS'!$H329,"C",'MAPA DE RIESGOS'!$AF329),"")</f>
        <v/>
      </c>
      <c r="CB151" s="357" t="str">
        <f>IF(AND('MAPA DE RIESGOS'!$AP330="Muy Baja",'MAPA DE RIESGOS'!$AR330="Mayor"),CONCATENATE("R",'MAPA DE RIESGOS'!$H330,"C",'MAPA DE RIESGOS'!$AF330),"")</f>
        <v/>
      </c>
      <c r="CC151" s="358" t="str">
        <f>IF(AND('MAPA DE RIESGOS'!$AP331="Muy Baja",'MAPA DE RIESGOS'!$AR331="Mayor"),CONCATENATE("R",'MAPA DE RIESGOS'!$H331,"C",'MAPA DE RIESGOS'!$AF331),"")</f>
        <v/>
      </c>
      <c r="CD151" s="359" t="str">
        <f>IF(AND('MAPA DE RIESGOS'!$AP314="Muy Baja",'MAPA DE RIESGOS'!$AR314="Catastrófico"),CONCATENATE("R",'MAPA DE RIESGOS'!$H314,"C",'MAPA DE RIESGOS'!$AF314),"")</f>
        <v/>
      </c>
      <c r="CE151" s="359" t="str">
        <f>IF(AND('MAPA DE RIESGOS'!$AP315="Muy Baja",'MAPA DE RIESGOS'!$AR315="Catastrófico"),CONCATENATE("R",'MAPA DE RIESGOS'!$H315,"C",'MAPA DE RIESGOS'!$AF315),"")</f>
        <v/>
      </c>
      <c r="CF151" s="359" t="str">
        <f>IF(AND('MAPA DE RIESGOS'!$AP316="Muy Baja",'MAPA DE RIESGOS'!$AR316="Catastrófico"),CONCATENATE("R",'MAPA DE RIESGOS'!$H316,"C",'MAPA DE RIESGOS'!$AF316),"")</f>
        <v/>
      </c>
      <c r="CG151" s="359" t="str">
        <f>IF(AND('MAPA DE RIESGOS'!$AP317="Muy Baja",'MAPA DE RIESGOS'!$AR317="Catastrófico"),CONCATENATE("R",'MAPA DE RIESGOS'!$H317,"C",'MAPA DE RIESGOS'!$AF317),"")</f>
        <v/>
      </c>
      <c r="CH151" s="359" t="str">
        <f>IF(AND('MAPA DE RIESGOS'!$AP318="Muy Baja",'MAPA DE RIESGOS'!$AR318="Catastrófico"),CONCATENATE("R",'MAPA DE RIESGOS'!$H318,"C",'MAPA DE RIESGOS'!$AF318),"")</f>
        <v/>
      </c>
      <c r="CI151" s="359" t="str">
        <f>IF(AND('MAPA DE RIESGOS'!$AP319="Muy Baja",'MAPA DE RIESGOS'!$AR319="Catastrófico"),CONCATENATE("R",'MAPA DE RIESGOS'!$H319,"C",'MAPA DE RIESGOS'!$AF319),"")</f>
        <v/>
      </c>
      <c r="CJ151" s="359" t="str">
        <f>IF(AND('MAPA DE RIESGOS'!$AP320="Muy Baja",'MAPA DE RIESGOS'!$AR320="Catastrófico"),CONCATENATE("R",'MAPA DE RIESGOS'!$H320,"C",'MAPA DE RIESGOS'!$AF320),"")</f>
        <v/>
      </c>
      <c r="CK151" s="359" t="str">
        <f>IF(AND('MAPA DE RIESGOS'!$AP321="Muy Baja",'MAPA DE RIESGOS'!$AR321="Catastrófico"),CONCATENATE("R",'MAPA DE RIESGOS'!$H321,"C",'MAPA DE RIESGOS'!$AF321),"")</f>
        <v/>
      </c>
      <c r="CL151" s="359" t="str">
        <f>IF(AND('MAPA DE RIESGOS'!$AP322="Muy Baja",'MAPA DE RIESGOS'!$AR322="Catastrófico"),CONCATENATE("R",'MAPA DE RIESGOS'!$H322,"C",'MAPA DE RIESGOS'!$AF322),"")</f>
        <v/>
      </c>
      <c r="CM151" s="359" t="str">
        <f>IF(AND('MAPA DE RIESGOS'!$AP323="Muy Baja",'MAPA DE RIESGOS'!$AR323="Catastrófico"),CONCATENATE("R",'MAPA DE RIESGOS'!$H323,"C",'MAPA DE RIESGOS'!$AF323),"")</f>
        <v/>
      </c>
      <c r="CN151" s="359" t="str">
        <f>IF(AND('MAPA DE RIESGOS'!$AP324="Muy Baja",'MAPA DE RIESGOS'!$AR324="Catastrófico"),CONCATENATE("R",'MAPA DE RIESGOS'!$H324,"C",'MAPA DE RIESGOS'!$AF324),"")</f>
        <v/>
      </c>
      <c r="CO151" s="359" t="str">
        <f>IF(AND('MAPA DE RIESGOS'!$AP325="Muy Baja",'MAPA DE RIESGOS'!$AR325="Catastrófico"),CONCATENATE("R",'MAPA DE RIESGOS'!$H325,"C",'MAPA DE RIESGOS'!$AF325),"")</f>
        <v/>
      </c>
      <c r="CP151" s="359" t="str">
        <f>IF(AND('MAPA DE RIESGOS'!$AP326="Muy Baja",'MAPA DE RIESGOS'!$AR326="Catastrófico"),CONCATENATE("R",'MAPA DE RIESGOS'!$H326,"C",'MAPA DE RIESGOS'!$AF326),"")</f>
        <v/>
      </c>
      <c r="CQ151" s="359" t="str">
        <f>IF(AND('MAPA DE RIESGOS'!$AP327="Muy Baja",'MAPA DE RIESGOS'!$AR327="Catastrófico"),CONCATENATE("R",'MAPA DE RIESGOS'!$H327,"C",'MAPA DE RIESGOS'!$AF327),"")</f>
        <v/>
      </c>
      <c r="CR151" s="359" t="str">
        <f>IF(AND('MAPA DE RIESGOS'!$AP328="Muy Baja",'MAPA DE RIESGOS'!$AR328="Catastrófico"),CONCATENATE("R",'MAPA DE RIESGOS'!$H328,"C",'MAPA DE RIESGOS'!$AF328),"")</f>
        <v/>
      </c>
      <c r="CS151" s="359" t="str">
        <f>IF(AND('MAPA DE RIESGOS'!$AP329="Muy Baja",'MAPA DE RIESGOS'!$AR329="Catastrófico"),CONCATENATE("R",'MAPA DE RIESGOS'!$H329,"C",'MAPA DE RIESGOS'!$AF329),"")</f>
        <v/>
      </c>
      <c r="CT151" s="359" t="str">
        <f>IF(AND('MAPA DE RIESGOS'!$AP330="Muy Baja",'MAPA DE RIESGOS'!$AR330="Catastrófico"),CONCATENATE("R",'MAPA DE RIESGOS'!$H330,"C",'MAPA DE RIESGOS'!$AF330),"")</f>
        <v/>
      </c>
      <c r="CU151" s="360" t="str">
        <f>IF(AND('MAPA DE RIESGOS'!$AP331="Muy Baja",'MAPA DE RIESGOS'!$AR331="Catastrófico"),CONCATENATE("R",'MAPA DE RIESGOS'!$H331,"C",'MAPA DE RIESGOS'!$AF331),"")</f>
        <v/>
      </c>
      <c r="CV151" s="67"/>
    </row>
    <row r="152" spans="2:100" ht="32.5" customHeight="1">
      <c r="B152" s="770"/>
      <c r="C152" s="770"/>
      <c r="D152" s="771"/>
      <c r="E152" s="741"/>
      <c r="F152" s="742"/>
      <c r="G152" s="742"/>
      <c r="H152" s="742"/>
      <c r="I152" s="742"/>
      <c r="J152" s="378" t="str">
        <f>IF(AND('MAPA DE RIESGOS'!$AP332="Muy Baja",'MAPA DE RIESGOS'!$AR332="Leve"),CONCATENATE("R",'MAPA DE RIESGOS'!$H332,"C",'MAPA DE RIESGOS'!$AF332),"")</f>
        <v/>
      </c>
      <c r="K152" s="379" t="str">
        <f>IF(AND('MAPA DE RIESGOS'!$AP333="Muy Baja",'MAPA DE RIESGOS'!$AR333="Leve"),CONCATENATE("R",'MAPA DE RIESGOS'!$H333,"C",'MAPA DE RIESGOS'!$AF333),"")</f>
        <v/>
      </c>
      <c r="L152" s="379" t="str">
        <f>IF(AND('MAPA DE RIESGOS'!$AP334="Muy Baja",'MAPA DE RIESGOS'!$AR334="Leve"),CONCATENATE("R",'MAPA DE RIESGOS'!$H334,"C",'MAPA DE RIESGOS'!$AF334),"")</f>
        <v/>
      </c>
      <c r="M152" s="379" t="str">
        <f>IF(AND('MAPA DE RIESGOS'!$AP335="Muy Baja",'MAPA DE RIESGOS'!$AR335="Leve"),CONCATENATE("R",'MAPA DE RIESGOS'!$H335,"C",'MAPA DE RIESGOS'!$AF335),"")</f>
        <v/>
      </c>
      <c r="N152" s="379" t="str">
        <f>IF(AND('MAPA DE RIESGOS'!$AP336="Muy Baja",'MAPA DE RIESGOS'!$AR336="Leve"),CONCATENATE("R",'MAPA DE RIESGOS'!$H336,"C",'MAPA DE RIESGOS'!$AF336),"")</f>
        <v/>
      </c>
      <c r="O152" s="379" t="str">
        <f>IF(AND('MAPA DE RIESGOS'!$AP337="Muy Baja",'MAPA DE RIESGOS'!$AR337="Leve"),CONCATENATE("R",'MAPA DE RIESGOS'!$H337,"C",'MAPA DE RIESGOS'!$AF337),"")</f>
        <v/>
      </c>
      <c r="P152" s="379" t="str">
        <f>IF(AND('MAPA DE RIESGOS'!$AP338="Muy Baja",'MAPA DE RIESGOS'!$AR338="Leve"),CONCATENATE("R",'MAPA DE RIESGOS'!$H338,"C",'MAPA DE RIESGOS'!$AF338),"")</f>
        <v/>
      </c>
      <c r="Q152" s="379" t="str">
        <f>IF(AND('MAPA DE RIESGOS'!$AP339="Muy Baja",'MAPA DE RIESGOS'!$AR339="Leve"),CONCATENATE("R",'MAPA DE RIESGOS'!$H339,"C",'MAPA DE RIESGOS'!$AF339),"")</f>
        <v/>
      </c>
      <c r="R152" s="379" t="str">
        <f>IF(AND('MAPA DE RIESGOS'!$AP340="Muy Baja",'MAPA DE RIESGOS'!$AR340="Leve"),CONCATENATE("R",'MAPA DE RIESGOS'!$H340,"C",'MAPA DE RIESGOS'!$AF340),"")</f>
        <v/>
      </c>
      <c r="S152" s="379" t="str">
        <f>IF(AND('MAPA DE RIESGOS'!$AP341="Muy Baja",'MAPA DE RIESGOS'!$AR341="Leve"),CONCATENATE("R",'MAPA DE RIESGOS'!$H341,"C",'MAPA DE RIESGOS'!$AF341),"")</f>
        <v/>
      </c>
      <c r="T152" s="379" t="str">
        <f>IF(AND('MAPA DE RIESGOS'!$AP342="Muy Baja",'MAPA DE RIESGOS'!$AR342="Leve"),CONCATENATE("R",'MAPA DE RIESGOS'!$H342,"C",'MAPA DE RIESGOS'!$AF342),"")</f>
        <v/>
      </c>
      <c r="U152" s="379" t="str">
        <f>IF(AND('MAPA DE RIESGOS'!$AP343="Muy Baja",'MAPA DE RIESGOS'!$AR343="Leve"),CONCATENATE("R",'MAPA DE RIESGOS'!$H343,"C",'MAPA DE RIESGOS'!$AF343),"")</f>
        <v/>
      </c>
      <c r="V152" s="379" t="str">
        <f>IF(AND('MAPA DE RIESGOS'!$AP344="Muy Baja",'MAPA DE RIESGOS'!$AR344="Leve"),CONCATENATE("R",'MAPA DE RIESGOS'!$H344,"C",'MAPA DE RIESGOS'!$AF344),"")</f>
        <v/>
      </c>
      <c r="W152" s="379" t="str">
        <f>IF(AND('MAPA DE RIESGOS'!$AP345="Muy Baja",'MAPA DE RIESGOS'!$AR345="Leve"),CONCATENATE("R",'MAPA DE RIESGOS'!$H345,"C",'MAPA DE RIESGOS'!$AF345),"")</f>
        <v/>
      </c>
      <c r="X152" s="379" t="str">
        <f>IF(AND('MAPA DE RIESGOS'!$AP346="Muy Baja",'MAPA DE RIESGOS'!$AR346="Leve"),CONCATENATE("R",'MAPA DE RIESGOS'!$H346,"C",'MAPA DE RIESGOS'!$AF346),"")</f>
        <v/>
      </c>
      <c r="Y152" s="379" t="str">
        <f>IF(AND('MAPA DE RIESGOS'!$AP347="Muy Baja",'MAPA DE RIESGOS'!$AR347="Leve"),CONCATENATE("R",'MAPA DE RIESGOS'!$H347,"C",'MAPA DE RIESGOS'!$AF347),"")</f>
        <v/>
      </c>
      <c r="Z152" s="379" t="str">
        <f>IF(AND('MAPA DE RIESGOS'!$AP348="Muy Baja",'MAPA DE RIESGOS'!$AR348="Leve"),CONCATENATE("R",'MAPA DE RIESGOS'!$H348,"C",'MAPA DE RIESGOS'!$AF348),"")</f>
        <v/>
      </c>
      <c r="AA152" s="380" t="str">
        <f>IF(AND('MAPA DE RIESGOS'!$AP349="Muy Baja",'MAPA DE RIESGOS'!$AR349="Leve"),CONCATENATE("R",'MAPA DE RIESGOS'!$H349,"C",'MAPA DE RIESGOS'!$AF349),"")</f>
        <v/>
      </c>
      <c r="AB152" s="378" t="str">
        <f>IF(AND('MAPA DE RIESGOS'!$AP332="Muy Baja",'MAPA DE RIESGOS'!$AR332="Menor"),CONCATENATE("R",'MAPA DE RIESGOS'!$H332,"C",'MAPA DE RIESGOS'!$AF332),"")</f>
        <v/>
      </c>
      <c r="AC152" s="379" t="str">
        <f>IF(AND('MAPA DE RIESGOS'!$AP333="Muy Baja",'MAPA DE RIESGOS'!$AR333="Menor"),CONCATENATE("R",'MAPA DE RIESGOS'!$H333,"C",'MAPA DE RIESGOS'!$AF333),"")</f>
        <v/>
      </c>
      <c r="AD152" s="379" t="str">
        <f>IF(AND('MAPA DE RIESGOS'!$AP334="Muy Baja",'MAPA DE RIESGOS'!$AR334="Menor"),CONCATENATE("R",'MAPA DE RIESGOS'!$H334,"C",'MAPA DE RIESGOS'!$AF334),"")</f>
        <v/>
      </c>
      <c r="AE152" s="379" t="str">
        <f>IF(AND('MAPA DE RIESGOS'!$AP335="Muy Baja",'MAPA DE RIESGOS'!$AR335="Menor"),CONCATENATE("R",'MAPA DE RIESGOS'!$H335,"C",'MAPA DE RIESGOS'!$AF335),"")</f>
        <v/>
      </c>
      <c r="AF152" s="379" t="str">
        <f>IF(AND('MAPA DE RIESGOS'!$AP336="Muy Baja",'MAPA DE RIESGOS'!$AR336="Menor"),CONCATENATE("R",'MAPA DE RIESGOS'!$H336,"C",'MAPA DE RIESGOS'!$AF336),"")</f>
        <v/>
      </c>
      <c r="AG152" s="379" t="str">
        <f>IF(AND('MAPA DE RIESGOS'!$AP337="Muy Baja",'MAPA DE RIESGOS'!$AR337="Menor"),CONCATENATE("R",'MAPA DE RIESGOS'!$H337,"C",'MAPA DE RIESGOS'!$AF337),"")</f>
        <v/>
      </c>
      <c r="AH152" s="379" t="str">
        <f>IF(AND('MAPA DE RIESGOS'!$AP338="Muy Baja",'MAPA DE RIESGOS'!$AR338="Menor"),CONCATENATE("R",'MAPA DE RIESGOS'!$H338,"C",'MAPA DE RIESGOS'!$AF338),"")</f>
        <v/>
      </c>
      <c r="AI152" s="379" t="str">
        <f>IF(AND('MAPA DE RIESGOS'!$AP339="Muy Baja",'MAPA DE RIESGOS'!$AR339="Menor"),CONCATENATE("R",'MAPA DE RIESGOS'!$H339,"C",'MAPA DE RIESGOS'!$AF339),"")</f>
        <v/>
      </c>
      <c r="AJ152" s="379" t="str">
        <f>IF(AND('MAPA DE RIESGOS'!$AP340="Muy Baja",'MAPA DE RIESGOS'!$AR340="Menor"),CONCATENATE("R",'MAPA DE RIESGOS'!$H340,"C",'MAPA DE RIESGOS'!$AF340),"")</f>
        <v/>
      </c>
      <c r="AK152" s="379" t="str">
        <f>IF(AND('MAPA DE RIESGOS'!$AP341="Muy Baja",'MAPA DE RIESGOS'!$AR341="Menor"),CONCATENATE("R",'MAPA DE RIESGOS'!$H341,"C",'MAPA DE RIESGOS'!$AF341),"")</f>
        <v/>
      </c>
      <c r="AL152" s="379" t="str">
        <f>IF(AND('MAPA DE RIESGOS'!$AP342="Muy Baja",'MAPA DE RIESGOS'!$AR342="Menor"),CONCATENATE("R",'MAPA DE RIESGOS'!$H342,"C",'MAPA DE RIESGOS'!$AF342),"")</f>
        <v/>
      </c>
      <c r="AM152" s="379" t="str">
        <f>IF(AND('MAPA DE RIESGOS'!$AP343="Muy Baja",'MAPA DE RIESGOS'!$AR343="Menor"),CONCATENATE("R",'MAPA DE RIESGOS'!$H343,"C",'MAPA DE RIESGOS'!$AF343),"")</f>
        <v/>
      </c>
      <c r="AN152" s="379" t="str">
        <f>IF(AND('MAPA DE RIESGOS'!$AP344="Muy Baja",'MAPA DE RIESGOS'!$AR344="Menor"),CONCATENATE("R",'MAPA DE RIESGOS'!$H344,"C",'MAPA DE RIESGOS'!$AF344),"")</f>
        <v/>
      </c>
      <c r="AO152" s="379" t="str">
        <f>IF(AND('MAPA DE RIESGOS'!$AP345="Muy Baja",'MAPA DE RIESGOS'!$AR345="Menor"),CONCATENATE("R",'MAPA DE RIESGOS'!$H345,"C",'MAPA DE RIESGOS'!$AF345),"")</f>
        <v/>
      </c>
      <c r="AP152" s="379" t="str">
        <f>IF(AND('MAPA DE RIESGOS'!$AP346="Muy Baja",'MAPA DE RIESGOS'!$AR346="Menor"),CONCATENATE("R",'MAPA DE RIESGOS'!$H346,"C",'MAPA DE RIESGOS'!$AF346),"")</f>
        <v/>
      </c>
      <c r="AQ152" s="379" t="str">
        <f>IF(AND('MAPA DE RIESGOS'!$AP347="Muy Baja",'MAPA DE RIESGOS'!$AR347="Menor"),CONCATENATE("R",'MAPA DE RIESGOS'!$H347,"C",'MAPA DE RIESGOS'!$AF347),"")</f>
        <v/>
      </c>
      <c r="AR152" s="379" t="str">
        <f>IF(AND('MAPA DE RIESGOS'!$AP348="Muy Baja",'MAPA DE RIESGOS'!$AR348="Menor"),CONCATENATE("R",'MAPA DE RIESGOS'!$H348,"C",'MAPA DE RIESGOS'!$AF348),"")</f>
        <v/>
      </c>
      <c r="AS152" s="380" t="str">
        <f>IF(AND('MAPA DE RIESGOS'!$AP349="Muy Baja",'MAPA DE RIESGOS'!$AR349="Menor"),CONCATENATE("R",'MAPA DE RIESGOS'!$H349,"C",'MAPA DE RIESGOS'!$AF349),"")</f>
        <v/>
      </c>
      <c r="AT152" s="369" t="str">
        <f>IF(AND('MAPA DE RIESGOS'!$AP332="Muy Baja",'MAPA DE RIESGOS'!$AR332="Moderado"),CONCATENATE("R",'MAPA DE RIESGOS'!$H332,"C",'MAPA DE RIESGOS'!$AF332),"")</f>
        <v/>
      </c>
      <c r="AU152" s="370" t="str">
        <f>IF(AND('MAPA DE RIESGOS'!$AP333="Muy Baja",'MAPA DE RIESGOS'!$AR333="Moderado"),CONCATENATE("R",'MAPA DE RIESGOS'!$H333,"C",'MAPA DE RIESGOS'!$AF333),"")</f>
        <v/>
      </c>
      <c r="AV152" s="370" t="str">
        <f>IF(AND('MAPA DE RIESGOS'!$AP334="Muy Baja",'MAPA DE RIESGOS'!$AR334="Moderado"),CONCATENATE("R",'MAPA DE RIESGOS'!$H334,"C",'MAPA DE RIESGOS'!$AF334),"")</f>
        <v/>
      </c>
      <c r="AW152" s="370" t="str">
        <f>IF(AND('MAPA DE RIESGOS'!$AP335="Muy Baja",'MAPA DE RIESGOS'!$AR335="Moderado"),CONCATENATE("R",'MAPA DE RIESGOS'!$H335,"C",'MAPA DE RIESGOS'!$AF335),"")</f>
        <v/>
      </c>
      <c r="AX152" s="370" t="str">
        <f>IF(AND('MAPA DE RIESGOS'!$AP336="Muy Baja",'MAPA DE RIESGOS'!$AR336="Moderado"),CONCATENATE("R",'MAPA DE RIESGOS'!$H336,"C",'MAPA DE RIESGOS'!$AF336),"")</f>
        <v/>
      </c>
      <c r="AY152" s="370" t="str">
        <f>IF(AND('MAPA DE RIESGOS'!$AP337="Muy Baja",'MAPA DE RIESGOS'!$AR337="Moderado"),CONCATENATE("R",'MAPA DE RIESGOS'!$H337,"C",'MAPA DE RIESGOS'!$AF337),"")</f>
        <v/>
      </c>
      <c r="AZ152" s="370" t="str">
        <f>IF(AND('MAPA DE RIESGOS'!$AP338="Muy Baja",'MAPA DE RIESGOS'!$AR338="Moderado"),CONCATENATE("R",'MAPA DE RIESGOS'!$H338,"C",'MAPA DE RIESGOS'!$AF338),"")</f>
        <v/>
      </c>
      <c r="BA152" s="370" t="str">
        <f>IF(AND('MAPA DE RIESGOS'!$AP339="Muy Baja",'MAPA DE RIESGOS'!$AR339="Moderado"),CONCATENATE("R",'MAPA DE RIESGOS'!$H339,"C",'MAPA DE RIESGOS'!$AF339),"")</f>
        <v/>
      </c>
      <c r="BB152" s="370" t="str">
        <f>IF(AND('MAPA DE RIESGOS'!$AP340="Muy Baja",'MAPA DE RIESGOS'!$AR340="Moderado"),CONCATENATE("R",'MAPA DE RIESGOS'!$H340,"C",'MAPA DE RIESGOS'!$AF340),"")</f>
        <v/>
      </c>
      <c r="BC152" s="370" t="str">
        <f>IF(AND('MAPA DE RIESGOS'!$AP341="Muy Baja",'MAPA DE RIESGOS'!$AR341="Moderado"),CONCATENATE("R",'MAPA DE RIESGOS'!$H341,"C",'MAPA DE RIESGOS'!$AF341),"")</f>
        <v/>
      </c>
      <c r="BD152" s="370" t="str">
        <f>IF(AND('MAPA DE RIESGOS'!$AP342="Muy Baja",'MAPA DE RIESGOS'!$AR342="Moderado"),CONCATENATE("R",'MAPA DE RIESGOS'!$H342,"C",'MAPA DE RIESGOS'!$AF342),"")</f>
        <v/>
      </c>
      <c r="BE152" s="370" t="str">
        <f>IF(AND('MAPA DE RIESGOS'!$AP343="Muy Baja",'MAPA DE RIESGOS'!$AR343="Moderado"),CONCATENATE("R",'MAPA DE RIESGOS'!$H343,"C",'MAPA DE RIESGOS'!$AF343),"")</f>
        <v/>
      </c>
      <c r="BF152" s="370" t="str">
        <f>IF(AND('MAPA DE RIESGOS'!$AP344="Muy Baja",'MAPA DE RIESGOS'!$AR344="Moderado"),CONCATENATE("R",'MAPA DE RIESGOS'!$H344,"C",'MAPA DE RIESGOS'!$AF344),"")</f>
        <v/>
      </c>
      <c r="BG152" s="370" t="str">
        <f>IF(AND('MAPA DE RIESGOS'!$AP345="Muy Baja",'MAPA DE RIESGOS'!$AR345="Moderado"),CONCATENATE("R",'MAPA DE RIESGOS'!$H345,"C",'MAPA DE RIESGOS'!$AF345),"")</f>
        <v/>
      </c>
      <c r="BH152" s="370" t="str">
        <f>IF(AND('MAPA DE RIESGOS'!$AP346="Muy Baja",'MAPA DE RIESGOS'!$AR346="Moderado"),CONCATENATE("R",'MAPA DE RIESGOS'!$H346,"C",'MAPA DE RIESGOS'!$AF346),"")</f>
        <v/>
      </c>
      <c r="BI152" s="370" t="str">
        <f>IF(AND('MAPA DE RIESGOS'!$AP347="Muy Baja",'MAPA DE RIESGOS'!$AR347="Moderado"),CONCATENATE("R",'MAPA DE RIESGOS'!$H347,"C",'MAPA DE RIESGOS'!$AF347),"")</f>
        <v/>
      </c>
      <c r="BJ152" s="370" t="str">
        <f>IF(AND('MAPA DE RIESGOS'!$AP348="Muy Baja",'MAPA DE RIESGOS'!$AR348="Moderado"),CONCATENATE("R",'MAPA DE RIESGOS'!$H348,"C",'MAPA DE RIESGOS'!$AF348),"")</f>
        <v/>
      </c>
      <c r="BK152" s="371" t="str">
        <f>IF(AND('MAPA DE RIESGOS'!$AP349="Muy Baja",'MAPA DE RIESGOS'!$AR349="Moderado"),CONCATENATE("R",'MAPA DE RIESGOS'!$H349,"C",'MAPA DE RIESGOS'!$AF349),"")</f>
        <v/>
      </c>
      <c r="BL152" s="357" t="str">
        <f>IF(AND('MAPA DE RIESGOS'!$AP332="Muy Baja",'MAPA DE RIESGOS'!$AR332="Mayor"),CONCATENATE("R",'MAPA DE RIESGOS'!$H332,"C",'MAPA DE RIESGOS'!$AF332),"")</f>
        <v/>
      </c>
      <c r="BM152" s="357" t="str">
        <f>IF(AND('MAPA DE RIESGOS'!$AP333="Muy Baja",'MAPA DE RIESGOS'!$AR333="Mayor"),CONCATENATE("R",'MAPA DE RIESGOS'!$H333,"C",'MAPA DE RIESGOS'!$AF333),"")</f>
        <v/>
      </c>
      <c r="BN152" s="357" t="str">
        <f>IF(AND('MAPA DE RIESGOS'!$AP334="Muy Baja",'MAPA DE RIESGOS'!$AR334="Mayor"),CONCATENATE("R",'MAPA DE RIESGOS'!$H334,"C",'MAPA DE RIESGOS'!$AF334),"")</f>
        <v/>
      </c>
      <c r="BO152" s="357" t="str">
        <f>IF(AND('MAPA DE RIESGOS'!$AP335="Muy Baja",'MAPA DE RIESGOS'!$AR335="Mayor"),CONCATENATE("R",'MAPA DE RIESGOS'!$H335,"C",'MAPA DE RIESGOS'!$AF335),"")</f>
        <v/>
      </c>
      <c r="BP152" s="357" t="str">
        <f>IF(AND('MAPA DE RIESGOS'!$AP336="Muy Baja",'MAPA DE RIESGOS'!$AR336="Mayor"),CONCATENATE("R",'MAPA DE RIESGOS'!$H336,"C",'MAPA DE RIESGOS'!$AF336),"")</f>
        <v/>
      </c>
      <c r="BQ152" s="357" t="str">
        <f>IF(AND('MAPA DE RIESGOS'!$AP337="Muy Baja",'MAPA DE RIESGOS'!$AR337="Mayor"),CONCATENATE("R",'MAPA DE RIESGOS'!$H337,"C",'MAPA DE RIESGOS'!$AF337),"")</f>
        <v/>
      </c>
      <c r="BR152" s="357" t="str">
        <f>IF(AND('MAPA DE RIESGOS'!$AP338="Muy Baja",'MAPA DE RIESGOS'!$AR338="Mayor"),CONCATENATE("R",'MAPA DE RIESGOS'!$H338,"C",'MAPA DE RIESGOS'!$AF338),"")</f>
        <v/>
      </c>
      <c r="BS152" s="357" t="str">
        <f>IF(AND('MAPA DE RIESGOS'!$AP339="Muy Baja",'MAPA DE RIESGOS'!$AR339="Mayor"),CONCATENATE("R",'MAPA DE RIESGOS'!$H339,"C",'MAPA DE RIESGOS'!$AF339),"")</f>
        <v/>
      </c>
      <c r="BT152" s="357" t="str">
        <f>IF(AND('MAPA DE RIESGOS'!$AP340="Muy Baja",'MAPA DE RIESGOS'!$AR340="Mayor"),CONCATENATE("R",'MAPA DE RIESGOS'!$H340,"C",'MAPA DE RIESGOS'!$AF340),"")</f>
        <v/>
      </c>
      <c r="BU152" s="357" t="str">
        <f>IF(AND('MAPA DE RIESGOS'!$AP341="Muy Baja",'MAPA DE RIESGOS'!$AR341="Mayor"),CONCATENATE("R",'MAPA DE RIESGOS'!$H341,"C",'MAPA DE RIESGOS'!$AF341),"")</f>
        <v/>
      </c>
      <c r="BV152" s="357" t="str">
        <f>IF(AND('MAPA DE RIESGOS'!$AP342="Muy Baja",'MAPA DE RIESGOS'!$AR342="Mayor"),CONCATENATE("R",'MAPA DE RIESGOS'!$H342,"C",'MAPA DE RIESGOS'!$AF342),"")</f>
        <v/>
      </c>
      <c r="BW152" s="357" t="str">
        <f>IF(AND('MAPA DE RIESGOS'!$AP343="Muy Baja",'MAPA DE RIESGOS'!$AR343="Mayor"),CONCATENATE("R",'MAPA DE RIESGOS'!$H343,"C",'MAPA DE RIESGOS'!$AF343),"")</f>
        <v/>
      </c>
      <c r="BX152" s="357" t="str">
        <f>IF(AND('MAPA DE RIESGOS'!$AP344="Muy Baja",'MAPA DE RIESGOS'!$AR344="Mayor"),CONCATENATE("R",'MAPA DE RIESGOS'!$H344,"C",'MAPA DE RIESGOS'!$AF344),"")</f>
        <v/>
      </c>
      <c r="BY152" s="357" t="str">
        <f>IF(AND('MAPA DE RIESGOS'!$AP345="Muy Baja",'MAPA DE RIESGOS'!$AR345="Mayor"),CONCATENATE("R",'MAPA DE RIESGOS'!$H345,"C",'MAPA DE RIESGOS'!$AF345),"")</f>
        <v/>
      </c>
      <c r="BZ152" s="357" t="str">
        <f>IF(AND('MAPA DE RIESGOS'!$AP346="Muy Baja",'MAPA DE RIESGOS'!$AR346="Mayor"),CONCATENATE("R",'MAPA DE RIESGOS'!$H346,"C",'MAPA DE RIESGOS'!$AF346),"")</f>
        <v/>
      </c>
      <c r="CA152" s="357" t="str">
        <f>IF(AND('MAPA DE RIESGOS'!$AP347="Muy Baja",'MAPA DE RIESGOS'!$AR347="Mayor"),CONCATENATE("R",'MAPA DE RIESGOS'!$H347,"C",'MAPA DE RIESGOS'!$AF347),"")</f>
        <v/>
      </c>
      <c r="CB152" s="357" t="str">
        <f>IF(AND('MAPA DE RIESGOS'!$AP348="Muy Baja",'MAPA DE RIESGOS'!$AR348="Mayor"),CONCATENATE("R",'MAPA DE RIESGOS'!$H348,"C",'MAPA DE RIESGOS'!$AF348),"")</f>
        <v/>
      </c>
      <c r="CC152" s="358" t="str">
        <f>IF(AND('MAPA DE RIESGOS'!$AP349="Muy Baja",'MAPA DE RIESGOS'!$AR349="Mayor"),CONCATENATE("R",'MAPA DE RIESGOS'!$H349,"C",'MAPA DE RIESGOS'!$AF349),"")</f>
        <v/>
      </c>
      <c r="CD152" s="359" t="str">
        <f>IF(AND('MAPA DE RIESGOS'!$AP332="Muy Baja",'MAPA DE RIESGOS'!$AR332="Catastrófico"),CONCATENATE("R",'MAPA DE RIESGOS'!$H332,"C",'MAPA DE RIESGOS'!$AF332),"")</f>
        <v/>
      </c>
      <c r="CE152" s="359" t="str">
        <f>IF(AND('MAPA DE RIESGOS'!$AP333="Muy Baja",'MAPA DE RIESGOS'!$AR333="Catastrófico"),CONCATENATE("R",'MAPA DE RIESGOS'!$H333,"C",'MAPA DE RIESGOS'!$AF333),"")</f>
        <v/>
      </c>
      <c r="CF152" s="359" t="str">
        <f>IF(AND('MAPA DE RIESGOS'!$AP334="Muy Baja",'MAPA DE RIESGOS'!$AR334="Catastrófico"),CONCATENATE("R",'MAPA DE RIESGOS'!$H334,"C",'MAPA DE RIESGOS'!$AF334),"")</f>
        <v/>
      </c>
      <c r="CG152" s="359" t="str">
        <f>IF(AND('MAPA DE RIESGOS'!$AP335="Muy Baja",'MAPA DE RIESGOS'!$AR335="Catastrófico"),CONCATENATE("R",'MAPA DE RIESGOS'!$H335,"C",'MAPA DE RIESGOS'!$AF335),"")</f>
        <v/>
      </c>
      <c r="CH152" s="359" t="str">
        <f>IF(AND('MAPA DE RIESGOS'!$AP336="Muy Baja",'MAPA DE RIESGOS'!$AR336="Catastrófico"),CONCATENATE("R",'MAPA DE RIESGOS'!$H336,"C",'MAPA DE RIESGOS'!$AF336),"")</f>
        <v/>
      </c>
      <c r="CI152" s="359" t="str">
        <f>IF(AND('MAPA DE RIESGOS'!$AP337="Muy Baja",'MAPA DE RIESGOS'!$AR337="Catastrófico"),CONCATENATE("R",'MAPA DE RIESGOS'!$H337,"C",'MAPA DE RIESGOS'!$AF337),"")</f>
        <v/>
      </c>
      <c r="CJ152" s="359" t="str">
        <f>IF(AND('MAPA DE RIESGOS'!$AP338="Muy Baja",'MAPA DE RIESGOS'!$AR338="Catastrófico"),CONCATENATE("R",'MAPA DE RIESGOS'!$H338,"C",'MAPA DE RIESGOS'!$AF338),"")</f>
        <v/>
      </c>
      <c r="CK152" s="359" t="str">
        <f>IF(AND('MAPA DE RIESGOS'!$AP339="Muy Baja",'MAPA DE RIESGOS'!$AR339="Catastrófico"),CONCATENATE("R",'MAPA DE RIESGOS'!$H339,"C",'MAPA DE RIESGOS'!$AF339),"")</f>
        <v/>
      </c>
      <c r="CL152" s="359" t="str">
        <f>IF(AND('MAPA DE RIESGOS'!$AP340="Muy Baja",'MAPA DE RIESGOS'!$AR340="Catastrófico"),CONCATENATE("R",'MAPA DE RIESGOS'!$H340,"C",'MAPA DE RIESGOS'!$AF340),"")</f>
        <v/>
      </c>
      <c r="CM152" s="359" t="str">
        <f>IF(AND('MAPA DE RIESGOS'!$AP341="Muy Baja",'MAPA DE RIESGOS'!$AR341="Catastrófico"),CONCATENATE("R",'MAPA DE RIESGOS'!$H341,"C",'MAPA DE RIESGOS'!$AF341),"")</f>
        <v/>
      </c>
      <c r="CN152" s="359" t="str">
        <f>IF(AND('MAPA DE RIESGOS'!$AP342="Muy Baja",'MAPA DE RIESGOS'!$AR342="Catastrófico"),CONCATENATE("R",'MAPA DE RIESGOS'!$H342,"C",'MAPA DE RIESGOS'!$AF342),"")</f>
        <v/>
      </c>
      <c r="CO152" s="359" t="str">
        <f>IF(AND('MAPA DE RIESGOS'!$AP343="Muy Baja",'MAPA DE RIESGOS'!$AR343="Catastrófico"),CONCATENATE("R",'MAPA DE RIESGOS'!$H343,"C",'MAPA DE RIESGOS'!$AF343),"")</f>
        <v/>
      </c>
      <c r="CP152" s="359" t="str">
        <f>IF(AND('MAPA DE RIESGOS'!$AP344="Muy Baja",'MAPA DE RIESGOS'!$AR344="Catastrófico"),CONCATENATE("R",'MAPA DE RIESGOS'!$H344,"C",'MAPA DE RIESGOS'!$AF344),"")</f>
        <v/>
      </c>
      <c r="CQ152" s="359" t="str">
        <f>IF(AND('MAPA DE RIESGOS'!$AP345="Muy Baja",'MAPA DE RIESGOS'!$AR345="Catastrófico"),CONCATENATE("R",'MAPA DE RIESGOS'!$H345,"C",'MAPA DE RIESGOS'!$AF345),"")</f>
        <v/>
      </c>
      <c r="CR152" s="359" t="str">
        <f>IF(AND('MAPA DE RIESGOS'!$AP346="Muy Baja",'MAPA DE RIESGOS'!$AR346="Catastrófico"),CONCATENATE("R",'MAPA DE RIESGOS'!$H346,"C",'MAPA DE RIESGOS'!$AF346),"")</f>
        <v/>
      </c>
      <c r="CS152" s="359" t="str">
        <f>IF(AND('MAPA DE RIESGOS'!$AP347="Muy Baja",'MAPA DE RIESGOS'!$AR347="Catastrófico"),CONCATENATE("R",'MAPA DE RIESGOS'!$H347,"C",'MAPA DE RIESGOS'!$AF347),"")</f>
        <v/>
      </c>
      <c r="CT152" s="359" t="str">
        <f>IF(AND('MAPA DE RIESGOS'!$AP348="Muy Baja",'MAPA DE RIESGOS'!$AR348="Catastrófico"),CONCATENATE("R",'MAPA DE RIESGOS'!$H348,"C",'MAPA DE RIESGOS'!$AF348),"")</f>
        <v/>
      </c>
      <c r="CU152" s="360" t="str">
        <f>IF(AND('MAPA DE RIESGOS'!$AP349="Muy Baja",'MAPA DE RIESGOS'!$AR349="Catastrófico"),CONCATENATE("R",'MAPA DE RIESGOS'!$H349,"C",'MAPA DE RIESGOS'!$AF349),"")</f>
        <v/>
      </c>
      <c r="CV152" s="67"/>
    </row>
    <row r="153" spans="2:100" ht="32.5" customHeight="1">
      <c r="B153" s="770"/>
      <c r="C153" s="770"/>
      <c r="D153" s="771"/>
      <c r="E153" s="741"/>
      <c r="F153" s="742"/>
      <c r="G153" s="742"/>
      <c r="H153" s="742"/>
      <c r="I153" s="742"/>
      <c r="J153" s="378" t="str">
        <f>IF(AND('MAPA DE RIESGOS'!$AP350="Muy Baja",'MAPA DE RIESGOS'!$AR350="Leve"),CONCATENATE("R",'MAPA DE RIESGOS'!$H350,"C",'MAPA DE RIESGOS'!$AF350),"")</f>
        <v/>
      </c>
      <c r="K153" s="379" t="str">
        <f>IF(AND('MAPA DE RIESGOS'!$AP351="Muy Baja",'MAPA DE RIESGOS'!$AR351="Leve"),CONCATENATE("R",'MAPA DE RIESGOS'!$H351,"C",'MAPA DE RIESGOS'!$AF351),"")</f>
        <v/>
      </c>
      <c r="L153" s="379" t="str">
        <f>IF(AND('MAPA DE RIESGOS'!$AP352="Muy Baja",'MAPA DE RIESGOS'!$AR352="Leve"),CONCATENATE("R",'MAPA DE RIESGOS'!$H352,"C",'MAPA DE RIESGOS'!$AF352),"")</f>
        <v/>
      </c>
      <c r="M153" s="379" t="str">
        <f>IF(AND('MAPA DE RIESGOS'!$AP353="Muy Baja",'MAPA DE RIESGOS'!$AR353="Leve"),CONCATENATE("R",'MAPA DE RIESGOS'!$H353,"C",'MAPA DE RIESGOS'!$AF353),"")</f>
        <v/>
      </c>
      <c r="N153" s="379" t="str">
        <f>IF(AND('MAPA DE RIESGOS'!$AP354="Muy Baja",'MAPA DE RIESGOS'!$AR354="Leve"),CONCATENATE("R",'MAPA DE RIESGOS'!$H354,"C",'MAPA DE RIESGOS'!$AF354),"")</f>
        <v/>
      </c>
      <c r="O153" s="379" t="str">
        <f>IF(AND('MAPA DE RIESGOS'!$AP355="Muy Baja",'MAPA DE RIESGOS'!$AR355="Leve"),CONCATENATE("R",'MAPA DE RIESGOS'!$H355,"C",'MAPA DE RIESGOS'!$AF355),"")</f>
        <v/>
      </c>
      <c r="P153" s="379" t="str">
        <f>IF(AND('MAPA DE RIESGOS'!$AP356="Muy Baja",'MAPA DE RIESGOS'!$AR356="Leve"),CONCATENATE("R",'MAPA DE RIESGOS'!$H356,"C",'MAPA DE RIESGOS'!$AF356),"")</f>
        <v/>
      </c>
      <c r="Q153" s="379" t="str">
        <f>IF(AND('MAPA DE RIESGOS'!$AP357="Muy Baja",'MAPA DE RIESGOS'!$AR357="Leve"),CONCATENATE("R",'MAPA DE RIESGOS'!$H357,"C",'MAPA DE RIESGOS'!$AF357),"")</f>
        <v/>
      </c>
      <c r="R153" s="379" t="str">
        <f>IF(AND('MAPA DE RIESGOS'!$AP358="Muy Baja",'MAPA DE RIESGOS'!$AR358="Leve"),CONCATENATE("R",'MAPA DE RIESGOS'!$H358,"C",'MAPA DE RIESGOS'!$AF358),"")</f>
        <v/>
      </c>
      <c r="S153" s="379" t="str">
        <f>IF(AND('MAPA DE RIESGOS'!$AP359="Muy Baja",'MAPA DE RIESGOS'!$AR359="Leve"),CONCATENATE("R",'MAPA DE RIESGOS'!$H359,"C",'MAPA DE RIESGOS'!$AF359),"")</f>
        <v/>
      </c>
      <c r="T153" s="379" t="str">
        <f>IF(AND('MAPA DE RIESGOS'!$AP360="Muy Baja",'MAPA DE RIESGOS'!$AR360="Leve"),CONCATENATE("R",'MAPA DE RIESGOS'!$H360,"C",'MAPA DE RIESGOS'!$AF360),"")</f>
        <v/>
      </c>
      <c r="U153" s="379" t="str">
        <f>IF(AND('MAPA DE RIESGOS'!$AP361="Muy Baja",'MAPA DE RIESGOS'!$AR361="Leve"),CONCATENATE("R",'MAPA DE RIESGOS'!$H361,"C",'MAPA DE RIESGOS'!$AF361),"")</f>
        <v/>
      </c>
      <c r="V153" s="379" t="str">
        <f>IF(AND('MAPA DE RIESGOS'!$AP362="Muy Baja",'MAPA DE RIESGOS'!$AR362="Leve"),CONCATENATE("R",'MAPA DE RIESGOS'!$H362,"C",'MAPA DE RIESGOS'!$AF362),"")</f>
        <v/>
      </c>
      <c r="W153" s="379" t="str">
        <f>IF(AND('MAPA DE RIESGOS'!$AP363="Muy Baja",'MAPA DE RIESGOS'!$AR363="Leve"),CONCATENATE("R",'MAPA DE RIESGOS'!$H363,"C",'MAPA DE RIESGOS'!$AF363),"")</f>
        <v/>
      </c>
      <c r="X153" s="379" t="str">
        <f>IF(AND('MAPA DE RIESGOS'!$AP364="Muy Baja",'MAPA DE RIESGOS'!$AR364="Leve"),CONCATENATE("R",'MAPA DE RIESGOS'!$H364,"C",'MAPA DE RIESGOS'!$AF364),"")</f>
        <v/>
      </c>
      <c r="Y153" s="379" t="str">
        <f>IF(AND('MAPA DE RIESGOS'!$AP365="Muy Baja",'MAPA DE RIESGOS'!$AR365="Leve"),CONCATENATE("R",'MAPA DE RIESGOS'!$H365,"C",'MAPA DE RIESGOS'!$AF365),"")</f>
        <v/>
      </c>
      <c r="Z153" s="379" t="str">
        <f>IF(AND('MAPA DE RIESGOS'!$AP366="Muy Baja",'MAPA DE RIESGOS'!$AR366="Leve"),CONCATENATE("R",'MAPA DE RIESGOS'!$H366,"C",'MAPA DE RIESGOS'!$AF366),"")</f>
        <v/>
      </c>
      <c r="AA153" s="380" t="str">
        <f>IF(AND('MAPA DE RIESGOS'!$AP367="Muy Baja",'MAPA DE RIESGOS'!$AR367="Leve"),CONCATENATE("R",'MAPA DE RIESGOS'!$H367,"C",'MAPA DE RIESGOS'!$AF367),"")</f>
        <v/>
      </c>
      <c r="AB153" s="378" t="str">
        <f>IF(AND('MAPA DE RIESGOS'!$AP350="Muy Baja",'MAPA DE RIESGOS'!$AR350="Menor"),CONCATENATE("R",'MAPA DE RIESGOS'!$H350,"C",'MAPA DE RIESGOS'!$AF350),"")</f>
        <v/>
      </c>
      <c r="AC153" s="379" t="str">
        <f>IF(AND('MAPA DE RIESGOS'!$AP351="Muy Baja",'MAPA DE RIESGOS'!$AR351="Menor"),CONCATENATE("R",'MAPA DE RIESGOS'!$H351,"C",'MAPA DE RIESGOS'!$AF351),"")</f>
        <v/>
      </c>
      <c r="AD153" s="379" t="str">
        <f>IF(AND('MAPA DE RIESGOS'!$AP352="Muy Baja",'MAPA DE RIESGOS'!$AR352="Menor"),CONCATENATE("R",'MAPA DE RIESGOS'!$H352,"C",'MAPA DE RIESGOS'!$AF352),"")</f>
        <v/>
      </c>
      <c r="AE153" s="379" t="str">
        <f>IF(AND('MAPA DE RIESGOS'!$AP353="Muy Baja",'MAPA DE RIESGOS'!$AR353="Menor"),CONCATENATE("R",'MAPA DE RIESGOS'!$H353,"C",'MAPA DE RIESGOS'!$AF353),"")</f>
        <v/>
      </c>
      <c r="AF153" s="379" t="str">
        <f>IF(AND('MAPA DE RIESGOS'!$AP354="Muy Baja",'MAPA DE RIESGOS'!$AR354="Menor"),CONCATENATE("R",'MAPA DE RIESGOS'!$H354,"C",'MAPA DE RIESGOS'!$AF354),"")</f>
        <v/>
      </c>
      <c r="AG153" s="379" t="str">
        <f>IF(AND('MAPA DE RIESGOS'!$AP355="Muy Baja",'MAPA DE RIESGOS'!$AR355="Menor"),CONCATENATE("R",'MAPA DE RIESGOS'!$H355,"C",'MAPA DE RIESGOS'!$AF355),"")</f>
        <v/>
      </c>
      <c r="AH153" s="379" t="str">
        <f>IF(AND('MAPA DE RIESGOS'!$AP356="Muy Baja",'MAPA DE RIESGOS'!$AR356="Menor"),CONCATENATE("R",'MAPA DE RIESGOS'!$H356,"C",'MAPA DE RIESGOS'!$AF356),"")</f>
        <v/>
      </c>
      <c r="AI153" s="379" t="str">
        <f>IF(AND('MAPA DE RIESGOS'!$AP357="Muy Baja",'MAPA DE RIESGOS'!$AR357="Menor"),CONCATENATE("R",'MAPA DE RIESGOS'!$H357,"C",'MAPA DE RIESGOS'!$AF357),"")</f>
        <v/>
      </c>
      <c r="AJ153" s="379" t="str">
        <f>IF(AND('MAPA DE RIESGOS'!$AP358="Muy Baja",'MAPA DE RIESGOS'!$AR358="Menor"),CONCATENATE("R",'MAPA DE RIESGOS'!$H358,"C",'MAPA DE RIESGOS'!$AF358),"")</f>
        <v/>
      </c>
      <c r="AK153" s="379" t="str">
        <f>IF(AND('MAPA DE RIESGOS'!$AP359="Muy Baja",'MAPA DE RIESGOS'!$AR359="Menor"),CONCATENATE("R",'MAPA DE RIESGOS'!$H359,"C",'MAPA DE RIESGOS'!$AF359),"")</f>
        <v/>
      </c>
      <c r="AL153" s="379" t="str">
        <f>IF(AND('MAPA DE RIESGOS'!$AP360="Muy Baja",'MAPA DE RIESGOS'!$AR360="Menor"),CONCATENATE("R",'MAPA DE RIESGOS'!$H360,"C",'MAPA DE RIESGOS'!$AF360),"")</f>
        <v/>
      </c>
      <c r="AM153" s="379" t="str">
        <f>IF(AND('MAPA DE RIESGOS'!$AP361="Muy Baja",'MAPA DE RIESGOS'!$AR361="Menor"),CONCATENATE("R",'MAPA DE RIESGOS'!$H361,"C",'MAPA DE RIESGOS'!$AF361),"")</f>
        <v/>
      </c>
      <c r="AN153" s="379" t="str">
        <f>IF(AND('MAPA DE RIESGOS'!$AP362="Muy Baja",'MAPA DE RIESGOS'!$AR362="Menor"),CONCATENATE("R",'MAPA DE RIESGOS'!$H362,"C",'MAPA DE RIESGOS'!$AF362),"")</f>
        <v/>
      </c>
      <c r="AO153" s="379" t="str">
        <f>IF(AND('MAPA DE RIESGOS'!$AP363="Muy Baja",'MAPA DE RIESGOS'!$AR363="Menor"),CONCATENATE("R",'MAPA DE RIESGOS'!$H363,"C",'MAPA DE RIESGOS'!$AF363),"")</f>
        <v/>
      </c>
      <c r="AP153" s="379" t="str">
        <f>IF(AND('MAPA DE RIESGOS'!$AP364="Muy Baja",'MAPA DE RIESGOS'!$AR364="Menor"),CONCATENATE("R",'MAPA DE RIESGOS'!$H364,"C",'MAPA DE RIESGOS'!$AF364),"")</f>
        <v/>
      </c>
      <c r="AQ153" s="379" t="str">
        <f>IF(AND('MAPA DE RIESGOS'!$AP365="Muy Baja",'MAPA DE RIESGOS'!$AR365="Menor"),CONCATENATE("R",'MAPA DE RIESGOS'!$H365,"C",'MAPA DE RIESGOS'!$AF365),"")</f>
        <v/>
      </c>
      <c r="AR153" s="379" t="str">
        <f>IF(AND('MAPA DE RIESGOS'!$AP366="Muy Baja",'MAPA DE RIESGOS'!$AR366="Menor"),CONCATENATE("R",'MAPA DE RIESGOS'!$H366,"C",'MAPA DE RIESGOS'!$AF366),"")</f>
        <v/>
      </c>
      <c r="AS153" s="380" t="str">
        <f>IF(AND('MAPA DE RIESGOS'!$AP367="Muy Baja",'MAPA DE RIESGOS'!$AR367="Menor"),CONCATENATE("R",'MAPA DE RIESGOS'!$H367,"C",'MAPA DE RIESGOS'!$AF367),"")</f>
        <v/>
      </c>
      <c r="AT153" s="369" t="str">
        <f>IF(AND('MAPA DE RIESGOS'!$AP350="Muy Baja",'MAPA DE RIESGOS'!$AR350="Moderado"),CONCATENATE("R",'MAPA DE RIESGOS'!$H350,"C",'MAPA DE RIESGOS'!$AF350),"")</f>
        <v/>
      </c>
      <c r="AU153" s="370" t="str">
        <f>IF(AND('MAPA DE RIESGOS'!$AP351="Muy Baja",'MAPA DE RIESGOS'!$AR351="Moderado"),CONCATENATE("R",'MAPA DE RIESGOS'!$H351,"C",'MAPA DE RIESGOS'!$AF351),"")</f>
        <v/>
      </c>
      <c r="AV153" s="370" t="str">
        <f>IF(AND('MAPA DE RIESGOS'!$AP352="Muy Baja",'MAPA DE RIESGOS'!$AR352="Moderado"),CONCATENATE("R",'MAPA DE RIESGOS'!$H352,"C",'MAPA DE RIESGOS'!$AF352),"")</f>
        <v/>
      </c>
      <c r="AW153" s="370" t="str">
        <f>IF(AND('MAPA DE RIESGOS'!$AP353="Muy Baja",'MAPA DE RIESGOS'!$AR353="Moderado"),CONCATENATE("R",'MAPA DE RIESGOS'!$H353,"C",'MAPA DE RIESGOS'!$AF353),"")</f>
        <v/>
      </c>
      <c r="AX153" s="370" t="str">
        <f>IF(AND('MAPA DE RIESGOS'!$AP354="Muy Baja",'MAPA DE RIESGOS'!$AR354="Moderado"),CONCATENATE("R",'MAPA DE RIESGOS'!$H354,"C",'MAPA DE RIESGOS'!$AF354),"")</f>
        <v/>
      </c>
      <c r="AY153" s="370" t="str">
        <f>IF(AND('MAPA DE RIESGOS'!$AP355="Muy Baja",'MAPA DE RIESGOS'!$AR355="Moderado"),CONCATENATE("R",'MAPA DE RIESGOS'!$H355,"C",'MAPA DE RIESGOS'!$AF355),"")</f>
        <v/>
      </c>
      <c r="AZ153" s="370" t="str">
        <f>IF(AND('MAPA DE RIESGOS'!$AP356="Muy Baja",'MAPA DE RIESGOS'!$AR356="Moderado"),CONCATENATE("R",'MAPA DE RIESGOS'!$H356,"C",'MAPA DE RIESGOS'!$AF356),"")</f>
        <v/>
      </c>
      <c r="BA153" s="370" t="str">
        <f>IF(AND('MAPA DE RIESGOS'!$AP357="Muy Baja",'MAPA DE RIESGOS'!$AR357="Moderado"),CONCATENATE("R",'MAPA DE RIESGOS'!$H357,"C",'MAPA DE RIESGOS'!$AF357),"")</f>
        <v/>
      </c>
      <c r="BB153" s="370" t="str">
        <f>IF(AND('MAPA DE RIESGOS'!$AP358="Muy Baja",'MAPA DE RIESGOS'!$AR358="Moderado"),CONCATENATE("R",'MAPA DE RIESGOS'!$H358,"C",'MAPA DE RIESGOS'!$AF358),"")</f>
        <v/>
      </c>
      <c r="BC153" s="370" t="str">
        <f>IF(AND('MAPA DE RIESGOS'!$AP359="Muy Baja",'MAPA DE RIESGOS'!$AR359="Moderado"),CONCATENATE("R",'MAPA DE RIESGOS'!$H359,"C",'MAPA DE RIESGOS'!$AF359),"")</f>
        <v/>
      </c>
      <c r="BD153" s="370" t="str">
        <f>IF(AND('MAPA DE RIESGOS'!$AP360="Muy Baja",'MAPA DE RIESGOS'!$AR360="Moderado"),CONCATENATE("R",'MAPA DE RIESGOS'!$H360,"C",'MAPA DE RIESGOS'!$AF360),"")</f>
        <v/>
      </c>
      <c r="BE153" s="370" t="str">
        <f>IF(AND('MAPA DE RIESGOS'!$AP361="Muy Baja",'MAPA DE RIESGOS'!$AR361="Moderado"),CONCATENATE("R",'MAPA DE RIESGOS'!$H361,"C",'MAPA DE RIESGOS'!$AF361),"")</f>
        <v/>
      </c>
      <c r="BF153" s="370" t="str">
        <f>IF(AND('MAPA DE RIESGOS'!$AP362="Muy Baja",'MAPA DE RIESGOS'!$AR362="Moderado"),CONCATENATE("R",'MAPA DE RIESGOS'!$H362,"C",'MAPA DE RIESGOS'!$AF362),"")</f>
        <v/>
      </c>
      <c r="BG153" s="370" t="str">
        <f>IF(AND('MAPA DE RIESGOS'!$AP363="Muy Baja",'MAPA DE RIESGOS'!$AR363="Moderado"),CONCATENATE("R",'MAPA DE RIESGOS'!$H363,"C",'MAPA DE RIESGOS'!$AF363),"")</f>
        <v/>
      </c>
      <c r="BH153" s="370" t="str">
        <f>IF(AND('MAPA DE RIESGOS'!$AP364="Muy Baja",'MAPA DE RIESGOS'!$AR364="Moderado"),CONCATENATE("R",'MAPA DE RIESGOS'!$H364,"C",'MAPA DE RIESGOS'!$AF364),"")</f>
        <v/>
      </c>
      <c r="BI153" s="370" t="str">
        <f>IF(AND('MAPA DE RIESGOS'!$AP365="Muy Baja",'MAPA DE RIESGOS'!$AR365="Moderado"),CONCATENATE("R",'MAPA DE RIESGOS'!$H365,"C",'MAPA DE RIESGOS'!$AF365),"")</f>
        <v/>
      </c>
      <c r="BJ153" s="370" t="str">
        <f>IF(AND('MAPA DE RIESGOS'!$AP366="Muy Baja",'MAPA DE RIESGOS'!$AR366="Moderado"),CONCATENATE("R",'MAPA DE RIESGOS'!$H366,"C",'MAPA DE RIESGOS'!$AF366),"")</f>
        <v/>
      </c>
      <c r="BK153" s="371" t="str">
        <f>IF(AND('MAPA DE RIESGOS'!$AP367="Muy Baja",'MAPA DE RIESGOS'!$AR367="Moderado"),CONCATENATE("R",'MAPA DE RIESGOS'!$H367,"C",'MAPA DE RIESGOS'!$AF367),"")</f>
        <v/>
      </c>
      <c r="BL153" s="357" t="str">
        <f>IF(AND('MAPA DE RIESGOS'!$AP350="Muy Baja",'MAPA DE RIESGOS'!$AR350="Mayor"),CONCATENATE("R",'MAPA DE RIESGOS'!$H350,"C",'MAPA DE RIESGOS'!$AF350),"")</f>
        <v/>
      </c>
      <c r="BM153" s="357" t="str">
        <f>IF(AND('MAPA DE RIESGOS'!$AP351="Muy Baja",'MAPA DE RIESGOS'!$AR351="Mayor"),CONCATENATE("R",'MAPA DE RIESGOS'!$H351,"C",'MAPA DE RIESGOS'!$AF351),"")</f>
        <v/>
      </c>
      <c r="BN153" s="357" t="str">
        <f>IF(AND('MAPA DE RIESGOS'!$AP352="Muy Baja",'MAPA DE RIESGOS'!$AR352="Mayor"),CONCATENATE("R",'MAPA DE RIESGOS'!$H352,"C",'MAPA DE RIESGOS'!$AF352),"")</f>
        <v/>
      </c>
      <c r="BO153" s="357" t="str">
        <f>IF(AND('MAPA DE RIESGOS'!$AP353="Muy Baja",'MAPA DE RIESGOS'!$AR353="Mayor"),CONCATENATE("R",'MAPA DE RIESGOS'!$H353,"C",'MAPA DE RIESGOS'!$AF353),"")</f>
        <v/>
      </c>
      <c r="BP153" s="357" t="str">
        <f>IF(AND('MAPA DE RIESGOS'!$AP354="Muy Baja",'MAPA DE RIESGOS'!$AR354="Mayor"),CONCATENATE("R",'MAPA DE RIESGOS'!$H354,"C",'MAPA DE RIESGOS'!$AF354),"")</f>
        <v/>
      </c>
      <c r="BQ153" s="357" t="str">
        <f>IF(AND('MAPA DE RIESGOS'!$AP355="Muy Baja",'MAPA DE RIESGOS'!$AR355="Mayor"),CONCATENATE("R",'MAPA DE RIESGOS'!$H355,"C",'MAPA DE RIESGOS'!$AF355),"")</f>
        <v/>
      </c>
      <c r="BR153" s="357" t="str">
        <f>IF(AND('MAPA DE RIESGOS'!$AP356="Muy Baja",'MAPA DE RIESGOS'!$AR356="Mayor"),CONCATENATE("R",'MAPA DE RIESGOS'!$H356,"C",'MAPA DE RIESGOS'!$AF356),"")</f>
        <v/>
      </c>
      <c r="BS153" s="357" t="str">
        <f>IF(AND('MAPA DE RIESGOS'!$AP357="Muy Baja",'MAPA DE RIESGOS'!$AR357="Mayor"),CONCATENATE("R",'MAPA DE RIESGOS'!$H357,"C",'MAPA DE RIESGOS'!$AF357),"")</f>
        <v/>
      </c>
      <c r="BT153" s="357" t="str">
        <f>IF(AND('MAPA DE RIESGOS'!$AP358="Muy Baja",'MAPA DE RIESGOS'!$AR358="Mayor"),CONCATENATE("R",'MAPA DE RIESGOS'!$H358,"C",'MAPA DE RIESGOS'!$AF358),"")</f>
        <v/>
      </c>
      <c r="BU153" s="357" t="str">
        <f>IF(AND('MAPA DE RIESGOS'!$AP359="Muy Baja",'MAPA DE RIESGOS'!$AR359="Mayor"),CONCATENATE("R",'MAPA DE RIESGOS'!$H359,"C",'MAPA DE RIESGOS'!$AF359),"")</f>
        <v/>
      </c>
      <c r="BV153" s="357" t="str">
        <f>IF(AND('MAPA DE RIESGOS'!$AP360="Muy Baja",'MAPA DE RIESGOS'!$AR360="Mayor"),CONCATENATE("R",'MAPA DE RIESGOS'!$H360,"C",'MAPA DE RIESGOS'!$AF360),"")</f>
        <v/>
      </c>
      <c r="BW153" s="357" t="str">
        <f>IF(AND('MAPA DE RIESGOS'!$AP361="Muy Baja",'MAPA DE RIESGOS'!$AR361="Mayor"),CONCATENATE("R",'MAPA DE RIESGOS'!$H361,"C",'MAPA DE RIESGOS'!$AF361),"")</f>
        <v/>
      </c>
      <c r="BX153" s="357" t="str">
        <f>IF(AND('MAPA DE RIESGOS'!$AP362="Muy Baja",'MAPA DE RIESGOS'!$AR362="Mayor"),CONCATENATE("R",'MAPA DE RIESGOS'!$H362,"C",'MAPA DE RIESGOS'!$AF362),"")</f>
        <v/>
      </c>
      <c r="BY153" s="357" t="str">
        <f>IF(AND('MAPA DE RIESGOS'!$AP363="Muy Baja",'MAPA DE RIESGOS'!$AR363="Mayor"),CONCATENATE("R",'MAPA DE RIESGOS'!$H363,"C",'MAPA DE RIESGOS'!$AF363),"")</f>
        <v/>
      </c>
      <c r="BZ153" s="357" t="str">
        <f>IF(AND('MAPA DE RIESGOS'!$AP364="Muy Baja",'MAPA DE RIESGOS'!$AR364="Mayor"),CONCATENATE("R",'MAPA DE RIESGOS'!$H364,"C",'MAPA DE RIESGOS'!$AF364),"")</f>
        <v/>
      </c>
      <c r="CA153" s="357" t="str">
        <f>IF(AND('MAPA DE RIESGOS'!$AP365="Muy Baja",'MAPA DE RIESGOS'!$AR365="Mayor"),CONCATENATE("R",'MAPA DE RIESGOS'!$H365,"C",'MAPA DE RIESGOS'!$AF365),"")</f>
        <v/>
      </c>
      <c r="CB153" s="357" t="str">
        <f>IF(AND('MAPA DE RIESGOS'!$AP366="Muy Baja",'MAPA DE RIESGOS'!$AR366="Mayor"),CONCATENATE("R",'MAPA DE RIESGOS'!$H366,"C",'MAPA DE RIESGOS'!$AF366),"")</f>
        <v/>
      </c>
      <c r="CC153" s="358" t="str">
        <f>IF(AND('MAPA DE RIESGOS'!$AP367="Muy Baja",'MAPA DE RIESGOS'!$AR367="Mayor"),CONCATENATE("R",'MAPA DE RIESGOS'!$H367,"C",'MAPA DE RIESGOS'!$AF367),"")</f>
        <v/>
      </c>
      <c r="CD153" s="359" t="str">
        <f>IF(AND('MAPA DE RIESGOS'!$AP350="Muy Baja",'MAPA DE RIESGOS'!$AR350="Catastrófico"),CONCATENATE("R",'MAPA DE RIESGOS'!$H350,"C",'MAPA DE RIESGOS'!$AF350),"")</f>
        <v/>
      </c>
      <c r="CE153" s="359" t="str">
        <f>IF(AND('MAPA DE RIESGOS'!$AP351="Muy Baja",'MAPA DE RIESGOS'!$AR351="Catastrófico"),CONCATENATE("R",'MAPA DE RIESGOS'!$H351,"C",'MAPA DE RIESGOS'!$AF351),"")</f>
        <v/>
      </c>
      <c r="CF153" s="359" t="str">
        <f>IF(AND('MAPA DE RIESGOS'!$AP352="Muy Baja",'MAPA DE RIESGOS'!$AR352="Catastrófico"),CONCATENATE("R",'MAPA DE RIESGOS'!$H352,"C",'MAPA DE RIESGOS'!$AF352),"")</f>
        <v/>
      </c>
      <c r="CG153" s="359" t="str">
        <f>IF(AND('MAPA DE RIESGOS'!$AP353="Muy Baja",'MAPA DE RIESGOS'!$AR353="Catastrófico"),CONCATENATE("R",'MAPA DE RIESGOS'!$H353,"C",'MAPA DE RIESGOS'!$AF353),"")</f>
        <v/>
      </c>
      <c r="CH153" s="359" t="str">
        <f>IF(AND('MAPA DE RIESGOS'!$AP354="Muy Baja",'MAPA DE RIESGOS'!$AR354="Catastrófico"),CONCATENATE("R",'MAPA DE RIESGOS'!$H354,"C",'MAPA DE RIESGOS'!$AF354),"")</f>
        <v/>
      </c>
      <c r="CI153" s="359" t="str">
        <f>IF(AND('MAPA DE RIESGOS'!$AP355="Muy Baja",'MAPA DE RIESGOS'!$AR355="Catastrófico"),CONCATENATE("R",'MAPA DE RIESGOS'!$H355,"C",'MAPA DE RIESGOS'!$AF355),"")</f>
        <v/>
      </c>
      <c r="CJ153" s="359" t="str">
        <f>IF(AND('MAPA DE RIESGOS'!$AP356="Muy Baja",'MAPA DE RIESGOS'!$AR356="Catastrófico"),CONCATENATE("R",'MAPA DE RIESGOS'!$H356,"C",'MAPA DE RIESGOS'!$AF356),"")</f>
        <v/>
      </c>
      <c r="CK153" s="359" t="str">
        <f>IF(AND('MAPA DE RIESGOS'!$AP357="Muy Baja",'MAPA DE RIESGOS'!$AR357="Catastrófico"),CONCATENATE("R",'MAPA DE RIESGOS'!$H357,"C",'MAPA DE RIESGOS'!$AF357),"")</f>
        <v/>
      </c>
      <c r="CL153" s="359" t="str">
        <f>IF(AND('MAPA DE RIESGOS'!$AP358="Muy Baja",'MAPA DE RIESGOS'!$AR358="Catastrófico"),CONCATENATE("R",'MAPA DE RIESGOS'!$H358,"C",'MAPA DE RIESGOS'!$AF358),"")</f>
        <v/>
      </c>
      <c r="CM153" s="359" t="str">
        <f>IF(AND('MAPA DE RIESGOS'!$AP359="Muy Baja",'MAPA DE RIESGOS'!$AR359="Catastrófico"),CONCATENATE("R",'MAPA DE RIESGOS'!$H359,"C",'MAPA DE RIESGOS'!$AF359),"")</f>
        <v/>
      </c>
      <c r="CN153" s="359" t="str">
        <f>IF(AND('MAPA DE RIESGOS'!$AP360="Muy Baja",'MAPA DE RIESGOS'!$AR360="Catastrófico"),CONCATENATE("R",'MAPA DE RIESGOS'!$H360,"C",'MAPA DE RIESGOS'!$AF360),"")</f>
        <v/>
      </c>
      <c r="CO153" s="359" t="str">
        <f>IF(AND('MAPA DE RIESGOS'!$AP361="Muy Baja",'MAPA DE RIESGOS'!$AR361="Catastrófico"),CONCATENATE("R",'MAPA DE RIESGOS'!$H361,"C",'MAPA DE RIESGOS'!$AF361),"")</f>
        <v/>
      </c>
      <c r="CP153" s="359" t="str">
        <f>IF(AND('MAPA DE RIESGOS'!$AP362="Muy Baja",'MAPA DE RIESGOS'!$AR362="Catastrófico"),CONCATENATE("R",'MAPA DE RIESGOS'!$H362,"C",'MAPA DE RIESGOS'!$AF362),"")</f>
        <v/>
      </c>
      <c r="CQ153" s="359" t="str">
        <f>IF(AND('MAPA DE RIESGOS'!$AP363="Muy Baja",'MAPA DE RIESGOS'!$AR363="Catastrófico"),CONCATENATE("R",'MAPA DE RIESGOS'!$H363,"C",'MAPA DE RIESGOS'!$AF363),"")</f>
        <v/>
      </c>
      <c r="CR153" s="359" t="str">
        <f>IF(AND('MAPA DE RIESGOS'!$AP364="Muy Baja",'MAPA DE RIESGOS'!$AR364="Catastrófico"),CONCATENATE("R",'MAPA DE RIESGOS'!$H364,"C",'MAPA DE RIESGOS'!$AF364),"")</f>
        <v/>
      </c>
      <c r="CS153" s="359" t="str">
        <f>IF(AND('MAPA DE RIESGOS'!$AP365="Muy Baja",'MAPA DE RIESGOS'!$AR365="Catastrófico"),CONCATENATE("R",'MAPA DE RIESGOS'!$H365,"C",'MAPA DE RIESGOS'!$AF365),"")</f>
        <v/>
      </c>
      <c r="CT153" s="359" t="str">
        <f>IF(AND('MAPA DE RIESGOS'!$AP366="Muy Baja",'MAPA DE RIESGOS'!$AR366="Catastrófico"),CONCATENATE("R",'MAPA DE RIESGOS'!$H366,"C",'MAPA DE RIESGOS'!$AF366),"")</f>
        <v/>
      </c>
      <c r="CU153" s="360" t="str">
        <f>IF(AND('MAPA DE RIESGOS'!$AP367="Muy Baja",'MAPA DE RIESGOS'!$AR367="Catastrófico"),CONCATENATE("R",'MAPA DE RIESGOS'!$H367,"C",'MAPA DE RIESGOS'!$AF367),"")</f>
        <v/>
      </c>
      <c r="CV153" s="67"/>
    </row>
    <row r="154" spans="2:100" ht="32.5" customHeight="1">
      <c r="B154" s="770"/>
      <c r="C154" s="770"/>
      <c r="D154" s="771"/>
      <c r="E154" s="741"/>
      <c r="F154" s="742"/>
      <c r="G154" s="742"/>
      <c r="H154" s="742"/>
      <c r="I154" s="742"/>
      <c r="J154" s="378" t="str">
        <f>IF(AND('MAPA DE RIESGOS'!$AP368="Muy Baja",'MAPA DE RIESGOS'!$AR368="Leve"),CONCATENATE("R",'MAPA DE RIESGOS'!$H368,"C",'MAPA DE RIESGOS'!$AF368),"")</f>
        <v/>
      </c>
      <c r="K154" s="379" t="str">
        <f>IF(AND('MAPA DE RIESGOS'!$AP369="Muy Baja",'MAPA DE RIESGOS'!$AR369="Leve"),CONCATENATE("R",'MAPA DE RIESGOS'!$H369,"C",'MAPA DE RIESGOS'!$AF369),"")</f>
        <v/>
      </c>
      <c r="L154" s="379" t="str">
        <f>IF(AND('MAPA DE RIESGOS'!$AP370="Muy Baja",'MAPA DE RIESGOS'!$AR370="Leve"),CONCATENATE("R",'MAPA DE RIESGOS'!$H370,"C",'MAPA DE RIESGOS'!$AF370),"")</f>
        <v/>
      </c>
      <c r="M154" s="379" t="str">
        <f>IF(AND('MAPA DE RIESGOS'!$AP371="Muy Baja",'MAPA DE RIESGOS'!$AR371="Leve"),CONCATENATE("R",'MAPA DE RIESGOS'!$H371,"C",'MAPA DE RIESGOS'!$AF371),"")</f>
        <v/>
      </c>
      <c r="N154" s="379" t="str">
        <f>IF(AND('MAPA DE RIESGOS'!$AP372="Muy Baja",'MAPA DE RIESGOS'!$AR372="Leve"),CONCATENATE("R",'MAPA DE RIESGOS'!$H372,"C",'MAPA DE RIESGOS'!$AF372),"")</f>
        <v/>
      </c>
      <c r="O154" s="379" t="str">
        <f>IF(AND('MAPA DE RIESGOS'!$AP373="Muy Baja",'MAPA DE RIESGOS'!$AR373="Leve"),CONCATENATE("R",'MAPA DE RIESGOS'!$H373,"C",'MAPA DE RIESGOS'!$AF373),"")</f>
        <v/>
      </c>
      <c r="P154" s="379" t="str">
        <f>IF(AND('MAPA DE RIESGOS'!$AP374="Muy Baja",'MAPA DE RIESGOS'!$AR374="Leve"),CONCATENATE("R",'MAPA DE RIESGOS'!$H374,"C",'MAPA DE RIESGOS'!$AF374),"")</f>
        <v/>
      </c>
      <c r="Q154" s="379" t="str">
        <f>IF(AND('MAPA DE RIESGOS'!$AP375="Muy Baja",'MAPA DE RIESGOS'!$AR375="Leve"),CONCATENATE("R",'MAPA DE RIESGOS'!$H375,"C",'MAPA DE RIESGOS'!$AF375),"")</f>
        <v/>
      </c>
      <c r="R154" s="379" t="str">
        <f>IF(AND('MAPA DE RIESGOS'!$AP376="Muy Baja",'MAPA DE RIESGOS'!$AR376="Leve"),CONCATENATE("R",'MAPA DE RIESGOS'!$H376,"C",'MAPA DE RIESGOS'!$AF376),"")</f>
        <v/>
      </c>
      <c r="S154" s="379" t="str">
        <f>IF(AND('MAPA DE RIESGOS'!$AP377="Muy Baja",'MAPA DE RIESGOS'!$AR377="Leve"),CONCATENATE("R",'MAPA DE RIESGOS'!$H377,"C",'MAPA DE RIESGOS'!$AF377),"")</f>
        <v/>
      </c>
      <c r="T154" s="379" t="str">
        <f>IF(AND('MAPA DE RIESGOS'!$AP378="Muy Baja",'MAPA DE RIESGOS'!$AR378="Leve"),CONCATENATE("R",'MAPA DE RIESGOS'!$H378,"C",'MAPA DE RIESGOS'!$AF378),"")</f>
        <v/>
      </c>
      <c r="U154" s="379" t="str">
        <f>IF(AND('MAPA DE RIESGOS'!$AP379="Muy Baja",'MAPA DE RIESGOS'!$AR379="Leve"),CONCATENATE("R",'MAPA DE RIESGOS'!$H379,"C",'MAPA DE RIESGOS'!$AF379),"")</f>
        <v/>
      </c>
      <c r="V154" s="379" t="str">
        <f>IF(AND('MAPA DE RIESGOS'!$AP380="Muy Baja",'MAPA DE RIESGOS'!$AR380="Leve"),CONCATENATE("R",'MAPA DE RIESGOS'!$H380,"C",'MAPA DE RIESGOS'!$AF380),"")</f>
        <v/>
      </c>
      <c r="W154" s="379" t="str">
        <f>IF(AND('MAPA DE RIESGOS'!$AP381="Muy Baja",'MAPA DE RIESGOS'!$AR381="Leve"),CONCATENATE("R",'MAPA DE RIESGOS'!$H381,"C",'MAPA DE RIESGOS'!$AF381),"")</f>
        <v/>
      </c>
      <c r="X154" s="379" t="str">
        <f>IF(AND('MAPA DE RIESGOS'!$AP382="Muy Baja",'MAPA DE RIESGOS'!$AR382="Leve"),CONCATENATE("R",'MAPA DE RIESGOS'!$H382,"C",'MAPA DE RIESGOS'!$AF382),"")</f>
        <v/>
      </c>
      <c r="Y154" s="379" t="str">
        <f>IF(AND('MAPA DE RIESGOS'!$AP383="Muy Baja",'MAPA DE RIESGOS'!$AR383="Leve"),CONCATENATE("R",'MAPA DE RIESGOS'!$H383,"C",'MAPA DE RIESGOS'!$AF383),"")</f>
        <v/>
      </c>
      <c r="Z154" s="379" t="str">
        <f>IF(AND('MAPA DE RIESGOS'!$AP384="Muy Baja",'MAPA DE RIESGOS'!$AR384="Leve"),CONCATENATE("R",'MAPA DE RIESGOS'!$H384,"C",'MAPA DE RIESGOS'!$AF384),"")</f>
        <v/>
      </c>
      <c r="AA154" s="380" t="str">
        <f>IF(AND('MAPA DE RIESGOS'!$AP385="Muy Baja",'MAPA DE RIESGOS'!$AR385="Leve"),CONCATENATE("R",'MAPA DE RIESGOS'!$H385,"C",'MAPA DE RIESGOS'!$AF385),"")</f>
        <v/>
      </c>
      <c r="AB154" s="378" t="str">
        <f>IF(AND('MAPA DE RIESGOS'!$AP368="Muy Baja",'MAPA DE RIESGOS'!$AR368="Menor"),CONCATENATE("R",'MAPA DE RIESGOS'!$H368,"C",'MAPA DE RIESGOS'!$AF368),"")</f>
        <v/>
      </c>
      <c r="AC154" s="379" t="str">
        <f>IF(AND('MAPA DE RIESGOS'!$AP369="Muy Baja",'MAPA DE RIESGOS'!$AR369="Menor"),CONCATENATE("R",'MAPA DE RIESGOS'!$H369,"C",'MAPA DE RIESGOS'!$AF369),"")</f>
        <v/>
      </c>
      <c r="AD154" s="379" t="str">
        <f>IF(AND('MAPA DE RIESGOS'!$AP370="Muy Baja",'MAPA DE RIESGOS'!$AR370="Menor"),CONCATENATE("R",'MAPA DE RIESGOS'!$H370,"C",'MAPA DE RIESGOS'!$AF370),"")</f>
        <v/>
      </c>
      <c r="AE154" s="379" t="str">
        <f>IF(AND('MAPA DE RIESGOS'!$AP371="Muy Baja",'MAPA DE RIESGOS'!$AR371="Menor"),CONCATENATE("R",'MAPA DE RIESGOS'!$H371,"C",'MAPA DE RIESGOS'!$AF371),"")</f>
        <v/>
      </c>
      <c r="AF154" s="379" t="str">
        <f>IF(AND('MAPA DE RIESGOS'!$AP372="Muy Baja",'MAPA DE RIESGOS'!$AR372="Menor"),CONCATENATE("R",'MAPA DE RIESGOS'!$H372,"C",'MAPA DE RIESGOS'!$AF372),"")</f>
        <v/>
      </c>
      <c r="AG154" s="379" t="str">
        <f>IF(AND('MAPA DE RIESGOS'!$AP373="Muy Baja",'MAPA DE RIESGOS'!$AR373="Menor"),CONCATENATE("R",'MAPA DE RIESGOS'!$H373,"C",'MAPA DE RIESGOS'!$AF373),"")</f>
        <v/>
      </c>
      <c r="AH154" s="379" t="str">
        <f>IF(AND('MAPA DE RIESGOS'!$AP374="Muy Baja",'MAPA DE RIESGOS'!$AR374="Menor"),CONCATENATE("R",'MAPA DE RIESGOS'!$H374,"C",'MAPA DE RIESGOS'!$AF374),"")</f>
        <v/>
      </c>
      <c r="AI154" s="379" t="str">
        <f>IF(AND('MAPA DE RIESGOS'!$AP375="Muy Baja",'MAPA DE RIESGOS'!$AR375="Menor"),CONCATENATE("R",'MAPA DE RIESGOS'!$H375,"C",'MAPA DE RIESGOS'!$AF375),"")</f>
        <v/>
      </c>
      <c r="AJ154" s="379" t="str">
        <f>IF(AND('MAPA DE RIESGOS'!$AP376="Muy Baja",'MAPA DE RIESGOS'!$AR376="Menor"),CONCATENATE("R",'MAPA DE RIESGOS'!$H376,"C",'MAPA DE RIESGOS'!$AF376),"")</f>
        <v/>
      </c>
      <c r="AK154" s="379" t="str">
        <f>IF(AND('MAPA DE RIESGOS'!$AP377="Muy Baja",'MAPA DE RIESGOS'!$AR377="Menor"),CONCATENATE("R",'MAPA DE RIESGOS'!$H377,"C",'MAPA DE RIESGOS'!$AF377),"")</f>
        <v/>
      </c>
      <c r="AL154" s="379" t="str">
        <f>IF(AND('MAPA DE RIESGOS'!$AP378="Muy Baja",'MAPA DE RIESGOS'!$AR378="Menor"),CONCATENATE("R",'MAPA DE RIESGOS'!$H378,"C",'MAPA DE RIESGOS'!$AF378),"")</f>
        <v/>
      </c>
      <c r="AM154" s="379" t="str">
        <f>IF(AND('MAPA DE RIESGOS'!$AP379="Muy Baja",'MAPA DE RIESGOS'!$AR379="Menor"),CONCATENATE("R",'MAPA DE RIESGOS'!$H379,"C",'MAPA DE RIESGOS'!$AF379),"")</f>
        <v/>
      </c>
      <c r="AN154" s="379" t="str">
        <f>IF(AND('MAPA DE RIESGOS'!$AP380="Muy Baja",'MAPA DE RIESGOS'!$AR380="Menor"),CONCATENATE("R",'MAPA DE RIESGOS'!$H380,"C",'MAPA DE RIESGOS'!$AF380),"")</f>
        <v/>
      </c>
      <c r="AO154" s="379" t="str">
        <f>IF(AND('MAPA DE RIESGOS'!$AP381="Muy Baja",'MAPA DE RIESGOS'!$AR381="Menor"),CONCATENATE("R",'MAPA DE RIESGOS'!$H381,"C",'MAPA DE RIESGOS'!$AF381),"")</f>
        <v/>
      </c>
      <c r="AP154" s="379" t="str">
        <f>IF(AND('MAPA DE RIESGOS'!$AP382="Muy Baja",'MAPA DE RIESGOS'!$AR382="Menor"),CONCATENATE("R",'MAPA DE RIESGOS'!$H382,"C",'MAPA DE RIESGOS'!$AF382),"")</f>
        <v/>
      </c>
      <c r="AQ154" s="379" t="str">
        <f>IF(AND('MAPA DE RIESGOS'!$AP383="Muy Baja",'MAPA DE RIESGOS'!$AR383="Menor"),CONCATENATE("R",'MAPA DE RIESGOS'!$H383,"C",'MAPA DE RIESGOS'!$AF383),"")</f>
        <v/>
      </c>
      <c r="AR154" s="379" t="str">
        <f>IF(AND('MAPA DE RIESGOS'!$AP384="Muy Baja",'MAPA DE RIESGOS'!$AR384="Menor"),CONCATENATE("R",'MAPA DE RIESGOS'!$H384,"C",'MAPA DE RIESGOS'!$AF384),"")</f>
        <v/>
      </c>
      <c r="AS154" s="380" t="str">
        <f>IF(AND('MAPA DE RIESGOS'!$AP385="Muy Baja",'MAPA DE RIESGOS'!$AR385="Menor"),CONCATENATE("R",'MAPA DE RIESGOS'!$H385,"C",'MAPA DE RIESGOS'!$AF385),"")</f>
        <v/>
      </c>
      <c r="AT154" s="369" t="str">
        <f>IF(AND('MAPA DE RIESGOS'!$AP368="Muy Baja",'MAPA DE RIESGOS'!$AR368="Moderado"),CONCATENATE("R",'MAPA DE RIESGOS'!$H368,"C",'MAPA DE RIESGOS'!$AF368),"")</f>
        <v/>
      </c>
      <c r="AU154" s="370" t="str">
        <f>IF(AND('MAPA DE RIESGOS'!$AP369="Muy Baja",'MAPA DE RIESGOS'!$AR369="Moderado"),CONCATENATE("R",'MAPA DE RIESGOS'!$H369,"C",'MAPA DE RIESGOS'!$AF369),"")</f>
        <v/>
      </c>
      <c r="AV154" s="370" t="str">
        <f>IF(AND('MAPA DE RIESGOS'!$AP370="Muy Baja",'MAPA DE RIESGOS'!$AR370="Moderado"),CONCATENATE("R",'MAPA DE RIESGOS'!$H370,"C",'MAPA DE RIESGOS'!$AF370),"")</f>
        <v/>
      </c>
      <c r="AW154" s="370" t="str">
        <f>IF(AND('MAPA DE RIESGOS'!$AP371="Muy Baja",'MAPA DE RIESGOS'!$AR371="Moderado"),CONCATENATE("R",'MAPA DE RIESGOS'!$H371,"C",'MAPA DE RIESGOS'!$AF371),"")</f>
        <v/>
      </c>
      <c r="AX154" s="370" t="str">
        <f>IF(AND('MAPA DE RIESGOS'!$AP372="Muy Baja",'MAPA DE RIESGOS'!$AR372="Moderado"),CONCATENATE("R",'MAPA DE RIESGOS'!$H372,"C",'MAPA DE RIESGOS'!$AF372),"")</f>
        <v>R60C3</v>
      </c>
      <c r="AY154" s="370" t="str">
        <f>IF(AND('MAPA DE RIESGOS'!$AP373="Muy Baja",'MAPA DE RIESGOS'!$AR373="Moderado"),CONCATENATE("R",'MAPA DE RIESGOS'!$H373,"C",'MAPA DE RIESGOS'!$AF373),"")</f>
        <v>R60C4</v>
      </c>
      <c r="AZ154" s="370" t="str">
        <f>IF(AND('MAPA DE RIESGOS'!$AP374="Muy Baja",'MAPA DE RIESGOS'!$AR374="Moderado"),CONCATENATE("R",'MAPA DE RIESGOS'!$H374,"C",'MAPA DE RIESGOS'!$AF374),"")</f>
        <v/>
      </c>
      <c r="BA154" s="370" t="str">
        <f>IF(AND('MAPA DE RIESGOS'!$AP375="Muy Baja",'MAPA DE RIESGOS'!$AR375="Moderado"),CONCATENATE("R",'MAPA DE RIESGOS'!$H375,"C",'MAPA DE RIESGOS'!$AF375),"")</f>
        <v/>
      </c>
      <c r="BB154" s="370" t="str">
        <f>IF(AND('MAPA DE RIESGOS'!$AP376="Muy Baja",'MAPA DE RIESGOS'!$AR376="Moderado"),CONCATENATE("R",'MAPA DE RIESGOS'!$H376,"C",'MAPA DE RIESGOS'!$AF376),"")</f>
        <v/>
      </c>
      <c r="BC154" s="370" t="str">
        <f>IF(AND('MAPA DE RIESGOS'!$AP377="Muy Baja",'MAPA DE RIESGOS'!$AR377="Moderado"),CONCATENATE("R",'MAPA DE RIESGOS'!$H377,"C",'MAPA DE RIESGOS'!$AF377),"")</f>
        <v/>
      </c>
      <c r="BD154" s="370" t="str">
        <f>IF(AND('MAPA DE RIESGOS'!$AP378="Muy Baja",'MAPA DE RIESGOS'!$AR378="Moderado"),CONCATENATE("R",'MAPA DE RIESGOS'!$H378,"C",'MAPA DE RIESGOS'!$AF378),"")</f>
        <v>R61C3</v>
      </c>
      <c r="BE154" s="370" t="str">
        <f>IF(AND('MAPA DE RIESGOS'!$AP379="Muy Baja",'MAPA DE RIESGOS'!$AR379="Moderado"),CONCATENATE("R",'MAPA DE RIESGOS'!$H379,"C",'MAPA DE RIESGOS'!$AF379),"")</f>
        <v/>
      </c>
      <c r="BF154" s="370" t="str">
        <f>IF(AND('MAPA DE RIESGOS'!$AP380="Muy Baja",'MAPA DE RIESGOS'!$AR380="Moderado"),CONCATENATE("R",'MAPA DE RIESGOS'!$H380,"C",'MAPA DE RIESGOS'!$AF380),"")</f>
        <v/>
      </c>
      <c r="BG154" s="370" t="str">
        <f>IF(AND('MAPA DE RIESGOS'!$AP381="Muy Baja",'MAPA DE RIESGOS'!$AR381="Moderado"),CONCATENATE("R",'MAPA DE RIESGOS'!$H381,"C",'MAPA DE RIESGOS'!$AF381),"")</f>
        <v/>
      </c>
      <c r="BH154" s="370" t="str">
        <f>IF(AND('MAPA DE RIESGOS'!$AP382="Muy Baja",'MAPA DE RIESGOS'!$AR382="Moderado"),CONCATENATE("R",'MAPA DE RIESGOS'!$H382,"C",'MAPA DE RIESGOS'!$AF382),"")</f>
        <v/>
      </c>
      <c r="BI154" s="370" t="str">
        <f>IF(AND('MAPA DE RIESGOS'!$AP383="Muy Baja",'MAPA DE RIESGOS'!$AR383="Moderado"),CONCATENATE("R",'MAPA DE RIESGOS'!$H383,"C",'MAPA DE RIESGOS'!$AF383),"")</f>
        <v>R62C2</v>
      </c>
      <c r="BJ154" s="370" t="str">
        <f>IF(AND('MAPA DE RIESGOS'!$AP384="Muy Baja",'MAPA DE RIESGOS'!$AR384="Moderado"),CONCATENATE("R",'MAPA DE RIESGOS'!$H384,"C",'MAPA DE RIESGOS'!$AF384),"")</f>
        <v>R62C3</v>
      </c>
      <c r="BK154" s="371" t="str">
        <f>IF(AND('MAPA DE RIESGOS'!$AP385="Muy Baja",'MAPA DE RIESGOS'!$AR385="Moderado"),CONCATENATE("R",'MAPA DE RIESGOS'!$H385,"C",'MAPA DE RIESGOS'!$AF385),"")</f>
        <v/>
      </c>
      <c r="BL154" s="357" t="str">
        <f>IF(AND('MAPA DE RIESGOS'!$AP368="Muy Baja",'MAPA DE RIESGOS'!$AR368="Mayor"),CONCATENATE("R",'MAPA DE RIESGOS'!$H368,"C",'MAPA DE RIESGOS'!$AF368),"")</f>
        <v/>
      </c>
      <c r="BM154" s="357" t="str">
        <f>IF(AND('MAPA DE RIESGOS'!$AP369="Muy Baja",'MAPA DE RIESGOS'!$AR369="Mayor"),CONCATENATE("R",'MAPA DE RIESGOS'!$H369,"C",'MAPA DE RIESGOS'!$AF369),"")</f>
        <v/>
      </c>
      <c r="BN154" s="357" t="str">
        <f>IF(AND('MAPA DE RIESGOS'!$AP370="Muy Baja",'MAPA DE RIESGOS'!$AR370="Mayor"),CONCATENATE("R",'MAPA DE RIESGOS'!$H370,"C",'MAPA DE RIESGOS'!$AF370),"")</f>
        <v/>
      </c>
      <c r="BO154" s="357" t="str">
        <f>IF(AND('MAPA DE RIESGOS'!$AP371="Muy Baja",'MAPA DE RIESGOS'!$AR371="Mayor"),CONCATENATE("R",'MAPA DE RIESGOS'!$H371,"C",'MAPA DE RIESGOS'!$AF371),"")</f>
        <v/>
      </c>
      <c r="BP154" s="357" t="str">
        <f>IF(AND('MAPA DE RIESGOS'!$AP372="Muy Baja",'MAPA DE RIESGOS'!$AR372="Mayor"),CONCATENATE("R",'MAPA DE RIESGOS'!$H372,"C",'MAPA DE RIESGOS'!$AF372),"")</f>
        <v/>
      </c>
      <c r="BQ154" s="357" t="str">
        <f>IF(AND('MAPA DE RIESGOS'!$AP373="Muy Baja",'MAPA DE RIESGOS'!$AR373="Mayor"),CONCATENATE("R",'MAPA DE RIESGOS'!$H373,"C",'MAPA DE RIESGOS'!$AF373),"")</f>
        <v/>
      </c>
      <c r="BR154" s="357" t="str">
        <f>IF(AND('MAPA DE RIESGOS'!$AP374="Muy Baja",'MAPA DE RIESGOS'!$AR374="Mayor"),CONCATENATE("R",'MAPA DE RIESGOS'!$H374,"C",'MAPA DE RIESGOS'!$AF374),"")</f>
        <v/>
      </c>
      <c r="BS154" s="357" t="str">
        <f>IF(AND('MAPA DE RIESGOS'!$AP375="Muy Baja",'MAPA DE RIESGOS'!$AR375="Mayor"),CONCATENATE("R",'MAPA DE RIESGOS'!$H375,"C",'MAPA DE RIESGOS'!$AF375),"")</f>
        <v/>
      </c>
      <c r="BT154" s="357" t="str">
        <f>IF(AND('MAPA DE RIESGOS'!$AP376="Muy Baja",'MAPA DE RIESGOS'!$AR376="Mayor"),CONCATENATE("R",'MAPA DE RIESGOS'!$H376,"C",'MAPA DE RIESGOS'!$AF376),"")</f>
        <v/>
      </c>
      <c r="BU154" s="357" t="str">
        <f>IF(AND('MAPA DE RIESGOS'!$AP377="Muy Baja",'MAPA DE RIESGOS'!$AR377="Mayor"),CONCATENATE("R",'MAPA DE RIESGOS'!$H377,"C",'MAPA DE RIESGOS'!$AF377),"")</f>
        <v/>
      </c>
      <c r="BV154" s="357" t="str">
        <f>IF(AND('MAPA DE RIESGOS'!$AP378="Muy Baja",'MAPA DE RIESGOS'!$AR378="Mayor"),CONCATENATE("R",'MAPA DE RIESGOS'!$H378,"C",'MAPA DE RIESGOS'!$AF378),"")</f>
        <v/>
      </c>
      <c r="BW154" s="357" t="str">
        <f>IF(AND('MAPA DE RIESGOS'!$AP379="Muy Baja",'MAPA DE RIESGOS'!$AR379="Mayor"),CONCATENATE("R",'MAPA DE RIESGOS'!$H379,"C",'MAPA DE RIESGOS'!$AF379),"")</f>
        <v/>
      </c>
      <c r="BX154" s="357" t="str">
        <f>IF(AND('MAPA DE RIESGOS'!$AP380="Muy Baja",'MAPA DE RIESGOS'!$AR380="Mayor"),CONCATENATE("R",'MAPA DE RIESGOS'!$H380,"C",'MAPA DE RIESGOS'!$AF380),"")</f>
        <v/>
      </c>
      <c r="BY154" s="357" t="str">
        <f>IF(AND('MAPA DE RIESGOS'!$AP381="Muy Baja",'MAPA DE RIESGOS'!$AR381="Mayor"),CONCATENATE("R",'MAPA DE RIESGOS'!$H381,"C",'MAPA DE RIESGOS'!$AF381),"")</f>
        <v/>
      </c>
      <c r="BZ154" s="357" t="str">
        <f>IF(AND('MAPA DE RIESGOS'!$AP382="Muy Baja",'MAPA DE RIESGOS'!$AR382="Mayor"),CONCATENATE("R",'MAPA DE RIESGOS'!$H382,"C",'MAPA DE RIESGOS'!$AF382),"")</f>
        <v/>
      </c>
      <c r="CA154" s="357" t="str">
        <f>IF(AND('MAPA DE RIESGOS'!$AP383="Muy Baja",'MAPA DE RIESGOS'!$AR383="Mayor"),CONCATENATE("R",'MAPA DE RIESGOS'!$H383,"C",'MAPA DE RIESGOS'!$AF383),"")</f>
        <v/>
      </c>
      <c r="CB154" s="357" t="str">
        <f>IF(AND('MAPA DE RIESGOS'!$AP384="Muy Baja",'MAPA DE RIESGOS'!$AR384="Mayor"),CONCATENATE("R",'MAPA DE RIESGOS'!$H384,"C",'MAPA DE RIESGOS'!$AF384),"")</f>
        <v/>
      </c>
      <c r="CC154" s="358" t="str">
        <f>IF(AND('MAPA DE RIESGOS'!$AP385="Muy Baja",'MAPA DE RIESGOS'!$AR385="Mayor"),CONCATENATE("R",'MAPA DE RIESGOS'!$H385,"C",'MAPA DE RIESGOS'!$AF385),"")</f>
        <v/>
      </c>
      <c r="CD154" s="359" t="str">
        <f>IF(AND('MAPA DE RIESGOS'!$AP368="Muy Baja",'MAPA DE RIESGOS'!$AR368="Catastrófico"),CONCATENATE("R",'MAPA DE RIESGOS'!$H368,"C",'MAPA DE RIESGOS'!$AF368),"")</f>
        <v/>
      </c>
      <c r="CE154" s="359" t="str">
        <f>IF(AND('MAPA DE RIESGOS'!$AP369="Muy Baja",'MAPA DE RIESGOS'!$AR369="Catastrófico"),CONCATENATE("R",'MAPA DE RIESGOS'!$H369,"C",'MAPA DE RIESGOS'!$AF369),"")</f>
        <v/>
      </c>
      <c r="CF154" s="359" t="str">
        <f>IF(AND('MAPA DE RIESGOS'!$AP370="Muy Baja",'MAPA DE RIESGOS'!$AR370="Catastrófico"),CONCATENATE("R",'MAPA DE RIESGOS'!$H370,"C",'MAPA DE RIESGOS'!$AF370),"")</f>
        <v/>
      </c>
      <c r="CG154" s="359" t="str">
        <f>IF(AND('MAPA DE RIESGOS'!$AP371="Muy Baja",'MAPA DE RIESGOS'!$AR371="Catastrófico"),CONCATENATE("R",'MAPA DE RIESGOS'!$H371,"C",'MAPA DE RIESGOS'!$AF371),"")</f>
        <v/>
      </c>
      <c r="CH154" s="359" t="str">
        <f>IF(AND('MAPA DE RIESGOS'!$AP372="Muy Baja",'MAPA DE RIESGOS'!$AR372="Catastrófico"),CONCATENATE("R",'MAPA DE RIESGOS'!$H372,"C",'MAPA DE RIESGOS'!$AF372),"")</f>
        <v/>
      </c>
      <c r="CI154" s="359" t="str">
        <f>IF(AND('MAPA DE RIESGOS'!$AP373="Muy Baja",'MAPA DE RIESGOS'!$AR373="Catastrófico"),CONCATENATE("R",'MAPA DE RIESGOS'!$H373,"C",'MAPA DE RIESGOS'!$AF373),"")</f>
        <v/>
      </c>
      <c r="CJ154" s="359" t="str">
        <f>IF(AND('MAPA DE RIESGOS'!$AP374="Muy Baja",'MAPA DE RIESGOS'!$AR374="Catastrófico"),CONCATENATE("R",'MAPA DE RIESGOS'!$H374,"C",'MAPA DE RIESGOS'!$AF374),"")</f>
        <v/>
      </c>
      <c r="CK154" s="359" t="str">
        <f>IF(AND('MAPA DE RIESGOS'!$AP375="Muy Baja",'MAPA DE RIESGOS'!$AR375="Catastrófico"),CONCATENATE("R",'MAPA DE RIESGOS'!$H375,"C",'MAPA DE RIESGOS'!$AF375),"")</f>
        <v/>
      </c>
      <c r="CL154" s="359" t="str">
        <f>IF(AND('MAPA DE RIESGOS'!$AP376="Muy Baja",'MAPA DE RIESGOS'!$AR376="Catastrófico"),CONCATENATE("R",'MAPA DE RIESGOS'!$H376,"C",'MAPA DE RIESGOS'!$AF376),"")</f>
        <v/>
      </c>
      <c r="CM154" s="359" t="str">
        <f>IF(AND('MAPA DE RIESGOS'!$AP377="Muy Baja",'MAPA DE RIESGOS'!$AR377="Catastrófico"),CONCATENATE("R",'MAPA DE RIESGOS'!$H377,"C",'MAPA DE RIESGOS'!$AF377),"")</f>
        <v/>
      </c>
      <c r="CN154" s="359" t="str">
        <f>IF(AND('MAPA DE RIESGOS'!$AP378="Muy Baja",'MAPA DE RIESGOS'!$AR378="Catastrófico"),CONCATENATE("R",'MAPA DE RIESGOS'!$H378,"C",'MAPA DE RIESGOS'!$AF378),"")</f>
        <v/>
      </c>
      <c r="CO154" s="359" t="str">
        <f>IF(AND('MAPA DE RIESGOS'!$AP379="Muy Baja",'MAPA DE RIESGOS'!$AR379="Catastrófico"),CONCATENATE("R",'MAPA DE RIESGOS'!$H379,"C",'MAPA DE RIESGOS'!$AF379),"")</f>
        <v/>
      </c>
      <c r="CP154" s="359" t="str">
        <f>IF(AND('MAPA DE RIESGOS'!$AP380="Muy Baja",'MAPA DE RIESGOS'!$AR380="Catastrófico"),CONCATENATE("R",'MAPA DE RIESGOS'!$H380,"C",'MAPA DE RIESGOS'!$AF380),"")</f>
        <v/>
      </c>
      <c r="CQ154" s="359" t="str">
        <f>IF(AND('MAPA DE RIESGOS'!$AP381="Muy Baja",'MAPA DE RIESGOS'!$AR381="Catastrófico"),CONCATENATE("R",'MAPA DE RIESGOS'!$H381,"C",'MAPA DE RIESGOS'!$AF381),"")</f>
        <v/>
      </c>
      <c r="CR154" s="359" t="str">
        <f>IF(AND('MAPA DE RIESGOS'!$AP382="Muy Baja",'MAPA DE RIESGOS'!$AR382="Catastrófico"),CONCATENATE("R",'MAPA DE RIESGOS'!$H382,"C",'MAPA DE RIESGOS'!$AF382),"")</f>
        <v/>
      </c>
      <c r="CS154" s="359" t="str">
        <f>IF(AND('MAPA DE RIESGOS'!$AP383="Muy Baja",'MAPA DE RIESGOS'!$AR383="Catastrófico"),CONCATENATE("R",'MAPA DE RIESGOS'!$H383,"C",'MAPA DE RIESGOS'!$AF383),"")</f>
        <v/>
      </c>
      <c r="CT154" s="359" t="str">
        <f>IF(AND('MAPA DE RIESGOS'!$AP384="Muy Baja",'MAPA DE RIESGOS'!$AR384="Catastrófico"),CONCATENATE("R",'MAPA DE RIESGOS'!$H384,"C",'MAPA DE RIESGOS'!$AF384),"")</f>
        <v/>
      </c>
      <c r="CU154" s="360" t="str">
        <f>IF(AND('MAPA DE RIESGOS'!$AP385="Muy Baja",'MAPA DE RIESGOS'!$AR385="Catastrófico"),CONCATENATE("R",'MAPA DE RIESGOS'!$H385,"C",'MAPA DE RIESGOS'!$AF385),"")</f>
        <v/>
      </c>
      <c r="CV154" s="67"/>
    </row>
    <row r="155" spans="2:100" ht="32.5" customHeight="1">
      <c r="B155" s="770"/>
      <c r="C155" s="770"/>
      <c r="D155" s="771"/>
      <c r="E155" s="741"/>
      <c r="F155" s="742"/>
      <c r="G155" s="742"/>
      <c r="H155" s="742"/>
      <c r="I155" s="742"/>
      <c r="J155" s="378" t="str">
        <f>IF(AND('MAPA DE RIESGOS'!$AP386="Muy Baja",'MAPA DE RIESGOS'!$AR386="Leve"),CONCATENATE("R",'MAPA DE RIESGOS'!$H386,"C",'MAPA DE RIESGOS'!$AF386),"")</f>
        <v/>
      </c>
      <c r="K155" s="379" t="str">
        <f>IF(AND('MAPA DE RIESGOS'!$AP387="Muy Baja",'MAPA DE RIESGOS'!$AR387="Leve"),CONCATENATE("R",'MAPA DE RIESGOS'!$H387,"C",'MAPA DE RIESGOS'!$AF387),"")</f>
        <v/>
      </c>
      <c r="L155" s="379" t="str">
        <f>IF(AND('MAPA DE RIESGOS'!$AP388="Muy Baja",'MAPA DE RIESGOS'!$AR388="Leve"),CONCATENATE("R",'MAPA DE RIESGOS'!$H388,"C",'MAPA DE RIESGOS'!$AF388),"")</f>
        <v/>
      </c>
      <c r="M155" s="379" t="str">
        <f>IF(AND('MAPA DE RIESGOS'!$AP389="Muy Baja",'MAPA DE RIESGOS'!$AR389="Leve"),CONCATENATE("R",'MAPA DE RIESGOS'!$H389,"C",'MAPA DE RIESGOS'!$AF389),"")</f>
        <v/>
      </c>
      <c r="N155" s="379" t="str">
        <f>IF(AND('MAPA DE RIESGOS'!$AP390="Muy Baja",'MAPA DE RIESGOS'!$AR390="Leve"),CONCATENATE("R",'MAPA DE RIESGOS'!$H390,"C",'MAPA DE RIESGOS'!$AF390),"")</f>
        <v/>
      </c>
      <c r="O155" s="379" t="str">
        <f>IF(AND('MAPA DE RIESGOS'!$AP391="Muy Baja",'MAPA DE RIESGOS'!$AR391="Leve"),CONCATENATE("R",'MAPA DE RIESGOS'!$H391,"C",'MAPA DE RIESGOS'!$AF391),"")</f>
        <v/>
      </c>
      <c r="P155" s="379" t="str">
        <f>IF(AND('MAPA DE RIESGOS'!$AP392="Muy Baja",'MAPA DE RIESGOS'!$AR392="Leve"),CONCATENATE("R",'MAPA DE RIESGOS'!$H392,"C",'MAPA DE RIESGOS'!$AF392),"")</f>
        <v/>
      </c>
      <c r="Q155" s="379" t="str">
        <f>IF(AND('MAPA DE RIESGOS'!$AP393="Muy Baja",'MAPA DE RIESGOS'!$AR393="Leve"),CONCATENATE("R",'MAPA DE RIESGOS'!$H393,"C",'MAPA DE RIESGOS'!$AF393),"")</f>
        <v/>
      </c>
      <c r="R155" s="379" t="str">
        <f>IF(AND('MAPA DE RIESGOS'!$AP394="Muy Baja",'MAPA DE RIESGOS'!$AR394="Leve"),CONCATENATE("R",'MAPA DE RIESGOS'!$H394,"C",'MAPA DE RIESGOS'!$AF394),"")</f>
        <v/>
      </c>
      <c r="S155" s="379" t="str">
        <f>IF(AND('MAPA DE RIESGOS'!$AP395="Muy Baja",'MAPA DE RIESGOS'!$AR395="Leve"),CONCATENATE("R",'MAPA DE RIESGOS'!$H395,"C",'MAPA DE RIESGOS'!$AF395),"")</f>
        <v/>
      </c>
      <c r="T155" s="379" t="str">
        <f>IF(AND('MAPA DE RIESGOS'!$AP396="Muy Baja",'MAPA DE RIESGOS'!$AR396="Leve"),CONCATENATE("R",'MAPA DE RIESGOS'!$H396,"C",'MAPA DE RIESGOS'!$AF396),"")</f>
        <v/>
      </c>
      <c r="U155" s="379" t="str">
        <f>IF(AND('MAPA DE RIESGOS'!$AP397="Muy Baja",'MAPA DE RIESGOS'!$AR397="Leve"),CONCATENATE("R",'MAPA DE RIESGOS'!$H397,"C",'MAPA DE RIESGOS'!$AF397),"")</f>
        <v/>
      </c>
      <c r="V155" s="379" t="str">
        <f>IF(AND('MAPA DE RIESGOS'!$AP398="Muy Baja",'MAPA DE RIESGOS'!$AR398="Leve"),CONCATENATE("R",'MAPA DE RIESGOS'!$H398,"C",'MAPA DE RIESGOS'!$AF398),"")</f>
        <v/>
      </c>
      <c r="W155" s="379" t="str">
        <f>IF(AND('MAPA DE RIESGOS'!$AP399="Muy Baja",'MAPA DE RIESGOS'!$AR399="Leve"),CONCATENATE("R",'MAPA DE RIESGOS'!$H399,"C",'MAPA DE RIESGOS'!$AF399),"")</f>
        <v/>
      </c>
      <c r="X155" s="379" t="str">
        <f>IF(AND('MAPA DE RIESGOS'!$AP400="Muy Baja",'MAPA DE RIESGOS'!$AR400="Leve"),CONCATENATE("R",'MAPA DE RIESGOS'!$H400,"C",'MAPA DE RIESGOS'!$AF400),"")</f>
        <v/>
      </c>
      <c r="Y155" s="379" t="str">
        <f>IF(AND('MAPA DE RIESGOS'!$AP401="Muy Baja",'MAPA DE RIESGOS'!$AR401="Leve"),CONCATENATE("R",'MAPA DE RIESGOS'!$H401,"C",'MAPA DE RIESGOS'!$AF401),"")</f>
        <v/>
      </c>
      <c r="Z155" s="379" t="str">
        <f>IF(AND('MAPA DE RIESGOS'!$AP402="Muy Baja",'MAPA DE RIESGOS'!$AR402="Leve"),CONCATENATE("R",'MAPA DE RIESGOS'!$H402,"C",'MAPA DE RIESGOS'!$AF402),"")</f>
        <v/>
      </c>
      <c r="AA155" s="380" t="str">
        <f>IF(AND('MAPA DE RIESGOS'!$AP403="Muy Baja",'MAPA DE RIESGOS'!$AR403="Leve"),CONCATENATE("R",'MAPA DE RIESGOS'!$H403,"C",'MAPA DE RIESGOS'!$AF403),"")</f>
        <v/>
      </c>
      <c r="AB155" s="378" t="str">
        <f>IF(AND('MAPA DE RIESGOS'!$AP386="Muy Baja",'MAPA DE RIESGOS'!$AR386="Menor"),CONCATENATE("R",'MAPA DE RIESGOS'!$H386,"C",'MAPA DE RIESGOS'!$AF386),"")</f>
        <v/>
      </c>
      <c r="AC155" s="379" t="str">
        <f>IF(AND('MAPA DE RIESGOS'!$AP387="Muy Baja",'MAPA DE RIESGOS'!$AR387="Menor"),CONCATENATE("R",'MAPA DE RIESGOS'!$H387,"C",'MAPA DE RIESGOS'!$AF387),"")</f>
        <v/>
      </c>
      <c r="AD155" s="379" t="str">
        <f>IF(AND('MAPA DE RIESGOS'!$AP388="Muy Baja",'MAPA DE RIESGOS'!$AR388="Menor"),CONCATENATE("R",'MAPA DE RIESGOS'!$H388,"C",'MAPA DE RIESGOS'!$AF388),"")</f>
        <v/>
      </c>
      <c r="AE155" s="379" t="str">
        <f>IF(AND('MAPA DE RIESGOS'!$AP389="Muy Baja",'MAPA DE RIESGOS'!$AR389="Menor"),CONCATENATE("R",'MAPA DE RIESGOS'!$H389,"C",'MAPA DE RIESGOS'!$AF389),"")</f>
        <v/>
      </c>
      <c r="AF155" s="379" t="str">
        <f>IF(AND('MAPA DE RIESGOS'!$AP390="Muy Baja",'MAPA DE RIESGOS'!$AR390="Menor"),CONCATENATE("R",'MAPA DE RIESGOS'!$H390,"C",'MAPA DE RIESGOS'!$AF390),"")</f>
        <v/>
      </c>
      <c r="AG155" s="379" t="str">
        <f>IF(AND('MAPA DE RIESGOS'!$AP391="Muy Baja",'MAPA DE RIESGOS'!$AR391="Menor"),CONCATENATE("R",'MAPA DE RIESGOS'!$H391,"C",'MAPA DE RIESGOS'!$AF391),"")</f>
        <v/>
      </c>
      <c r="AH155" s="379" t="str">
        <f>IF(AND('MAPA DE RIESGOS'!$AP392="Muy Baja",'MAPA DE RIESGOS'!$AR392="Menor"),CONCATENATE("R",'MAPA DE RIESGOS'!$H392,"C",'MAPA DE RIESGOS'!$AF392),"")</f>
        <v/>
      </c>
      <c r="AI155" s="379" t="str">
        <f>IF(AND('MAPA DE RIESGOS'!$AP393="Muy Baja",'MAPA DE RIESGOS'!$AR393="Menor"),CONCATENATE("R",'MAPA DE RIESGOS'!$H393,"C",'MAPA DE RIESGOS'!$AF393),"")</f>
        <v/>
      </c>
      <c r="AJ155" s="379" t="str">
        <f>IF(AND('MAPA DE RIESGOS'!$AP394="Muy Baja",'MAPA DE RIESGOS'!$AR394="Menor"),CONCATENATE("R",'MAPA DE RIESGOS'!$H394,"C",'MAPA DE RIESGOS'!$AF394),"")</f>
        <v/>
      </c>
      <c r="AK155" s="379" t="str">
        <f>IF(AND('MAPA DE RIESGOS'!$AP395="Muy Baja",'MAPA DE RIESGOS'!$AR395="Menor"),CONCATENATE("R",'MAPA DE RIESGOS'!$H395,"C",'MAPA DE RIESGOS'!$AF395),"")</f>
        <v/>
      </c>
      <c r="AL155" s="379" t="str">
        <f>IF(AND('MAPA DE RIESGOS'!$AP396="Muy Baja",'MAPA DE RIESGOS'!$AR396="Menor"),CONCATENATE("R",'MAPA DE RIESGOS'!$H396,"C",'MAPA DE RIESGOS'!$AF396),"")</f>
        <v/>
      </c>
      <c r="AM155" s="379" t="str">
        <f>IF(AND('MAPA DE RIESGOS'!$AP397="Muy Baja",'MAPA DE RIESGOS'!$AR397="Menor"),CONCATENATE("R",'MAPA DE RIESGOS'!$H397,"C",'MAPA DE RIESGOS'!$AF397),"")</f>
        <v/>
      </c>
      <c r="AN155" s="379" t="str">
        <f>IF(AND('MAPA DE RIESGOS'!$AP398="Muy Baja",'MAPA DE RIESGOS'!$AR398="Menor"),CONCATENATE("R",'MAPA DE RIESGOS'!$H398,"C",'MAPA DE RIESGOS'!$AF398),"")</f>
        <v/>
      </c>
      <c r="AO155" s="379" t="str">
        <f>IF(AND('MAPA DE RIESGOS'!$AP399="Muy Baja",'MAPA DE RIESGOS'!$AR399="Menor"),CONCATENATE("R",'MAPA DE RIESGOS'!$H399,"C",'MAPA DE RIESGOS'!$AF399),"")</f>
        <v/>
      </c>
      <c r="AP155" s="379" t="str">
        <f>IF(AND('MAPA DE RIESGOS'!$AP400="Muy Baja",'MAPA DE RIESGOS'!$AR400="Menor"),CONCATENATE("R",'MAPA DE RIESGOS'!$H400,"C",'MAPA DE RIESGOS'!$AF400),"")</f>
        <v/>
      </c>
      <c r="AQ155" s="379" t="str">
        <f>IF(AND('MAPA DE RIESGOS'!$AP401="Muy Baja",'MAPA DE RIESGOS'!$AR401="Menor"),CONCATENATE("R",'MAPA DE RIESGOS'!$H401,"C",'MAPA DE RIESGOS'!$AF401),"")</f>
        <v/>
      </c>
      <c r="AR155" s="379" t="str">
        <f>IF(AND('MAPA DE RIESGOS'!$AP402="Muy Baja",'MAPA DE RIESGOS'!$AR402="Menor"),CONCATENATE("R",'MAPA DE RIESGOS'!$H402,"C",'MAPA DE RIESGOS'!$AF402),"")</f>
        <v/>
      </c>
      <c r="AS155" s="380" t="str">
        <f>IF(AND('MAPA DE RIESGOS'!$AP403="Muy Baja",'MAPA DE RIESGOS'!$AR403="Menor"),CONCATENATE("R",'MAPA DE RIESGOS'!$H403,"C",'MAPA DE RIESGOS'!$AF403),"")</f>
        <v/>
      </c>
      <c r="AT155" s="369" t="str">
        <f>IF(AND('MAPA DE RIESGOS'!$AP386="Muy Baja",'MAPA DE RIESGOS'!$AR386="Moderado"),CONCATENATE("R",'MAPA DE RIESGOS'!$H386,"C",'MAPA DE RIESGOS'!$AF386),"")</f>
        <v/>
      </c>
      <c r="AU155" s="370" t="str">
        <f>IF(AND('MAPA DE RIESGOS'!$AP387="Muy Baja",'MAPA DE RIESGOS'!$AR387="Moderado"),CONCATENATE("R",'MAPA DE RIESGOS'!$H387,"C",'MAPA DE RIESGOS'!$AF387),"")</f>
        <v/>
      </c>
      <c r="AV155" s="370" t="str">
        <f>IF(AND('MAPA DE RIESGOS'!$AP388="Muy Baja",'MAPA DE RIESGOS'!$AR388="Moderado"),CONCATENATE("R",'MAPA DE RIESGOS'!$H388,"C",'MAPA DE RIESGOS'!$AF388),"")</f>
        <v/>
      </c>
      <c r="AW155" s="370" t="str">
        <f>IF(AND('MAPA DE RIESGOS'!$AP389="Muy Baja",'MAPA DE RIESGOS'!$AR389="Moderado"),CONCATENATE("R",'MAPA DE RIESGOS'!$H389,"C",'MAPA DE RIESGOS'!$AF389),"")</f>
        <v/>
      </c>
      <c r="AX155" s="370" t="str">
        <f>IF(AND('MAPA DE RIESGOS'!$AP390="Muy Baja",'MAPA DE RIESGOS'!$AR390="Moderado"),CONCATENATE("R",'MAPA DE RIESGOS'!$H390,"C",'MAPA DE RIESGOS'!$AF390),"")</f>
        <v/>
      </c>
      <c r="AY155" s="370" t="str">
        <f>IF(AND('MAPA DE RIESGOS'!$AP391="Muy Baja",'MAPA DE RIESGOS'!$AR391="Moderado"),CONCATENATE("R",'MAPA DE RIESGOS'!$H391,"C",'MAPA DE RIESGOS'!$AF391),"")</f>
        <v/>
      </c>
      <c r="AZ155" s="370" t="str">
        <f>IF(AND('MAPA DE RIESGOS'!$AP392="Muy Baja",'MAPA DE RIESGOS'!$AR392="Moderado"),CONCATENATE("R",'MAPA DE RIESGOS'!$H392,"C",'MAPA DE RIESGOS'!$AF392),"")</f>
        <v/>
      </c>
      <c r="BA155" s="370" t="str">
        <f>IF(AND('MAPA DE RIESGOS'!$AP393="Muy Baja",'MAPA DE RIESGOS'!$AR393="Moderado"),CONCATENATE("R",'MAPA DE RIESGOS'!$H393,"C",'MAPA DE RIESGOS'!$AF393),"")</f>
        <v/>
      </c>
      <c r="BB155" s="370" t="str">
        <f>IF(AND('MAPA DE RIESGOS'!$AP394="Muy Baja",'MAPA DE RIESGOS'!$AR394="Moderado"),CONCATENATE("R",'MAPA DE RIESGOS'!$H394,"C",'MAPA DE RIESGOS'!$AF394),"")</f>
        <v/>
      </c>
      <c r="BC155" s="370" t="str">
        <f>IF(AND('MAPA DE RIESGOS'!$AP395="Muy Baja",'MAPA DE RIESGOS'!$AR395="Moderado"),CONCATENATE("R",'MAPA DE RIESGOS'!$H395,"C",'MAPA DE RIESGOS'!$AF395),"")</f>
        <v/>
      </c>
      <c r="BD155" s="370" t="str">
        <f>IF(AND('MAPA DE RIESGOS'!$AP396="Muy Baja",'MAPA DE RIESGOS'!$AR396="Moderado"),CONCATENATE("R",'MAPA DE RIESGOS'!$H396,"C",'MAPA DE RIESGOS'!$AF396),"")</f>
        <v>R64C3</v>
      </c>
      <c r="BE155" s="370" t="str">
        <f>IF(AND('MAPA DE RIESGOS'!$AP397="Muy Baja",'MAPA DE RIESGOS'!$AR397="Moderado"),CONCATENATE("R",'MAPA DE RIESGOS'!$H397,"C",'MAPA DE RIESGOS'!$AF397),"")</f>
        <v/>
      </c>
      <c r="BF155" s="370" t="str">
        <f>IF(AND('MAPA DE RIESGOS'!$AP398="Muy Baja",'MAPA DE RIESGOS'!$AR398="Moderado"),CONCATENATE("R",'MAPA DE RIESGOS'!$H398,"C",'MAPA DE RIESGOS'!$AF398),"")</f>
        <v/>
      </c>
      <c r="BG155" s="370" t="str">
        <f>IF(AND('MAPA DE RIESGOS'!$AP399="Muy Baja",'MAPA DE RIESGOS'!$AR399="Moderado"),CONCATENATE("R",'MAPA DE RIESGOS'!$H399,"C",'MAPA DE RIESGOS'!$AF399),"")</f>
        <v/>
      </c>
      <c r="BH155" s="370" t="str">
        <f>IF(AND('MAPA DE RIESGOS'!$AP400="Muy Baja",'MAPA DE RIESGOS'!$AR400="Moderado"),CONCATENATE("R",'MAPA DE RIESGOS'!$H400,"C",'MAPA DE RIESGOS'!$AF400),"")</f>
        <v/>
      </c>
      <c r="BI155" s="370" t="str">
        <f>IF(AND('MAPA DE RIESGOS'!$AP401="Muy Baja",'MAPA DE RIESGOS'!$AR401="Moderado"),CONCATENATE("R",'MAPA DE RIESGOS'!$H401,"C",'MAPA DE RIESGOS'!$AF401),"")</f>
        <v/>
      </c>
      <c r="BJ155" s="370" t="str">
        <f>IF(AND('MAPA DE RIESGOS'!$AP402="Muy Baja",'MAPA DE RIESGOS'!$AR402="Moderado"),CONCATENATE("R",'MAPA DE RIESGOS'!$H402,"C",'MAPA DE RIESGOS'!$AF402),"")</f>
        <v>R65C3</v>
      </c>
      <c r="BK155" s="371" t="str">
        <f>IF(AND('MAPA DE RIESGOS'!$AP403="Muy Baja",'MAPA DE RIESGOS'!$AR403="Moderado"),CONCATENATE("R",'MAPA DE RIESGOS'!$H403,"C",'MAPA DE RIESGOS'!$AF403),"")</f>
        <v/>
      </c>
      <c r="BL155" s="357" t="str">
        <f>IF(AND('MAPA DE RIESGOS'!$AP386="Muy Baja",'MAPA DE RIESGOS'!$AR386="Mayor"),CONCATENATE("R",'MAPA DE RIESGOS'!$H386,"C",'MAPA DE RIESGOS'!$AF386),"")</f>
        <v/>
      </c>
      <c r="BM155" s="357" t="str">
        <f>IF(AND('MAPA DE RIESGOS'!$AP387="Muy Baja",'MAPA DE RIESGOS'!$AR387="Mayor"),CONCATENATE("R",'MAPA DE RIESGOS'!$H387,"C",'MAPA DE RIESGOS'!$AF387),"")</f>
        <v/>
      </c>
      <c r="BN155" s="357" t="str">
        <f>IF(AND('MAPA DE RIESGOS'!$AP388="Muy Baja",'MAPA DE RIESGOS'!$AR388="Mayor"),CONCATENATE("R",'MAPA DE RIESGOS'!$H388,"C",'MAPA DE RIESGOS'!$AF388),"")</f>
        <v/>
      </c>
      <c r="BO155" s="357" t="str">
        <f>IF(AND('MAPA DE RIESGOS'!$AP389="Muy Baja",'MAPA DE RIESGOS'!$AR389="Mayor"),CONCATENATE("R",'MAPA DE RIESGOS'!$H389,"C",'MAPA DE RIESGOS'!$AF389),"")</f>
        <v/>
      </c>
      <c r="BP155" s="357" t="str">
        <f>IF(AND('MAPA DE RIESGOS'!$AP390="Muy Baja",'MAPA DE RIESGOS'!$AR390="Mayor"),CONCATENATE("R",'MAPA DE RIESGOS'!$H390,"C",'MAPA DE RIESGOS'!$AF390),"")</f>
        <v/>
      </c>
      <c r="BQ155" s="357" t="str">
        <f>IF(AND('MAPA DE RIESGOS'!$AP391="Muy Baja",'MAPA DE RIESGOS'!$AR391="Mayor"),CONCATENATE("R",'MAPA DE RIESGOS'!$H391,"C",'MAPA DE RIESGOS'!$AF391),"")</f>
        <v/>
      </c>
      <c r="BR155" s="357" t="str">
        <f>IF(AND('MAPA DE RIESGOS'!$AP392="Muy Baja",'MAPA DE RIESGOS'!$AR392="Mayor"),CONCATENATE("R",'MAPA DE RIESGOS'!$H392,"C",'MAPA DE RIESGOS'!$AF392),"")</f>
        <v/>
      </c>
      <c r="BS155" s="357" t="str">
        <f>IF(AND('MAPA DE RIESGOS'!$AP393="Muy Baja",'MAPA DE RIESGOS'!$AR393="Mayor"),CONCATENATE("R",'MAPA DE RIESGOS'!$H393,"C",'MAPA DE RIESGOS'!$AF393),"")</f>
        <v/>
      </c>
      <c r="BT155" s="357" t="str">
        <f>IF(AND('MAPA DE RIESGOS'!$AP394="Muy Baja",'MAPA DE RIESGOS'!$AR394="Mayor"),CONCATENATE("R",'MAPA DE RIESGOS'!$H394,"C",'MAPA DE RIESGOS'!$AF394),"")</f>
        <v/>
      </c>
      <c r="BU155" s="357" t="str">
        <f>IF(AND('MAPA DE RIESGOS'!$AP395="Muy Baja",'MAPA DE RIESGOS'!$AR395="Mayor"),CONCATENATE("R",'MAPA DE RIESGOS'!$H395,"C",'MAPA DE RIESGOS'!$AF395),"")</f>
        <v/>
      </c>
      <c r="BV155" s="357" t="str">
        <f>IF(AND('MAPA DE RIESGOS'!$AP396="Muy Baja",'MAPA DE RIESGOS'!$AR396="Mayor"),CONCATENATE("R",'MAPA DE RIESGOS'!$H396,"C",'MAPA DE RIESGOS'!$AF396),"")</f>
        <v/>
      </c>
      <c r="BW155" s="357" t="str">
        <f>IF(AND('MAPA DE RIESGOS'!$AP397="Muy Baja",'MAPA DE RIESGOS'!$AR397="Mayor"),CONCATENATE("R",'MAPA DE RIESGOS'!$H397,"C",'MAPA DE RIESGOS'!$AF397),"")</f>
        <v/>
      </c>
      <c r="BX155" s="357" t="str">
        <f>IF(AND('MAPA DE RIESGOS'!$AP398="Muy Baja",'MAPA DE RIESGOS'!$AR398="Mayor"),CONCATENATE("R",'MAPA DE RIESGOS'!$H398,"C",'MAPA DE RIESGOS'!$AF398),"")</f>
        <v/>
      </c>
      <c r="BY155" s="357" t="str">
        <f>IF(AND('MAPA DE RIESGOS'!$AP399="Muy Baja",'MAPA DE RIESGOS'!$AR399="Mayor"),CONCATENATE("R",'MAPA DE RIESGOS'!$H399,"C",'MAPA DE RIESGOS'!$AF399),"")</f>
        <v/>
      </c>
      <c r="BZ155" s="357" t="str">
        <f>IF(AND('MAPA DE RIESGOS'!$AP400="Muy Baja",'MAPA DE RIESGOS'!$AR400="Mayor"),CONCATENATE("R",'MAPA DE RIESGOS'!$H400,"C",'MAPA DE RIESGOS'!$AF400),"")</f>
        <v/>
      </c>
      <c r="CA155" s="357" t="str">
        <f>IF(AND('MAPA DE RIESGOS'!$AP401="Muy Baja",'MAPA DE RIESGOS'!$AR401="Mayor"),CONCATENATE("R",'MAPA DE RIESGOS'!$H401,"C",'MAPA DE RIESGOS'!$AF401),"")</f>
        <v/>
      </c>
      <c r="CB155" s="357" t="str">
        <f>IF(AND('MAPA DE RIESGOS'!$AP402="Muy Baja",'MAPA DE RIESGOS'!$AR402="Mayor"),CONCATENATE("R",'MAPA DE RIESGOS'!$H402,"C",'MAPA DE RIESGOS'!$AF402),"")</f>
        <v/>
      </c>
      <c r="CC155" s="358" t="str">
        <f>IF(AND('MAPA DE RIESGOS'!$AP403="Muy Baja",'MAPA DE RIESGOS'!$AR403="Mayor"),CONCATENATE("R",'MAPA DE RIESGOS'!$H403,"C",'MAPA DE RIESGOS'!$AF403),"")</f>
        <v/>
      </c>
      <c r="CD155" s="359" t="str">
        <f>IF(AND('MAPA DE RIESGOS'!$AP386="Muy Baja",'MAPA DE RIESGOS'!$AR386="Catastrófico"),CONCATENATE("R",'MAPA DE RIESGOS'!$H386,"C",'MAPA DE RIESGOS'!$AF386),"")</f>
        <v/>
      </c>
      <c r="CE155" s="359" t="str">
        <f>IF(AND('MAPA DE RIESGOS'!$AP387="Muy Baja",'MAPA DE RIESGOS'!$AR387="Catastrófico"),CONCATENATE("R",'MAPA DE RIESGOS'!$H387,"C",'MAPA DE RIESGOS'!$AF387),"")</f>
        <v/>
      </c>
      <c r="CF155" s="359" t="str">
        <f>IF(AND('MAPA DE RIESGOS'!$AP388="Muy Baja",'MAPA DE RIESGOS'!$AR388="Catastrófico"),CONCATENATE("R",'MAPA DE RIESGOS'!$H388,"C",'MAPA DE RIESGOS'!$AF388),"")</f>
        <v/>
      </c>
      <c r="CG155" s="359" t="str">
        <f>IF(AND('MAPA DE RIESGOS'!$AP389="Muy Baja",'MAPA DE RIESGOS'!$AR389="Catastrófico"),CONCATENATE("R",'MAPA DE RIESGOS'!$H389,"C",'MAPA DE RIESGOS'!$AF389),"")</f>
        <v/>
      </c>
      <c r="CH155" s="359" t="str">
        <f>IF(AND('MAPA DE RIESGOS'!$AP390="Muy Baja",'MAPA DE RIESGOS'!$AR390="Catastrófico"),CONCATENATE("R",'MAPA DE RIESGOS'!$H390,"C",'MAPA DE RIESGOS'!$AF390),"")</f>
        <v/>
      </c>
      <c r="CI155" s="359" t="str">
        <f>IF(AND('MAPA DE RIESGOS'!$AP391="Muy Baja",'MAPA DE RIESGOS'!$AR391="Catastrófico"),CONCATENATE("R",'MAPA DE RIESGOS'!$H391,"C",'MAPA DE RIESGOS'!$AF391),"")</f>
        <v/>
      </c>
      <c r="CJ155" s="359" t="str">
        <f>IF(AND('MAPA DE RIESGOS'!$AP392="Muy Baja",'MAPA DE RIESGOS'!$AR392="Catastrófico"),CONCATENATE("R",'MAPA DE RIESGOS'!$H392,"C",'MAPA DE RIESGOS'!$AF392),"")</f>
        <v/>
      </c>
      <c r="CK155" s="359" t="str">
        <f>IF(AND('MAPA DE RIESGOS'!$AP393="Muy Baja",'MAPA DE RIESGOS'!$AR393="Catastrófico"),CONCATENATE("R",'MAPA DE RIESGOS'!$H393,"C",'MAPA DE RIESGOS'!$AF393),"")</f>
        <v/>
      </c>
      <c r="CL155" s="359" t="str">
        <f>IF(AND('MAPA DE RIESGOS'!$AP394="Muy Baja",'MAPA DE RIESGOS'!$AR394="Catastrófico"),CONCATENATE("R",'MAPA DE RIESGOS'!$H394,"C",'MAPA DE RIESGOS'!$AF394),"")</f>
        <v/>
      </c>
      <c r="CM155" s="359" t="str">
        <f>IF(AND('MAPA DE RIESGOS'!$AP395="Muy Baja",'MAPA DE RIESGOS'!$AR395="Catastrófico"),CONCATENATE("R",'MAPA DE RIESGOS'!$H395,"C",'MAPA DE RIESGOS'!$AF395),"")</f>
        <v/>
      </c>
      <c r="CN155" s="359" t="str">
        <f>IF(AND('MAPA DE RIESGOS'!$AP396="Muy Baja",'MAPA DE RIESGOS'!$AR396="Catastrófico"),CONCATENATE("R",'MAPA DE RIESGOS'!$H396,"C",'MAPA DE RIESGOS'!$AF396),"")</f>
        <v/>
      </c>
      <c r="CO155" s="359" t="str">
        <f>IF(AND('MAPA DE RIESGOS'!$AP397="Muy Baja",'MAPA DE RIESGOS'!$AR397="Catastrófico"),CONCATENATE("R",'MAPA DE RIESGOS'!$H397,"C",'MAPA DE RIESGOS'!$AF397),"")</f>
        <v/>
      </c>
      <c r="CP155" s="359" t="str">
        <f>IF(AND('MAPA DE RIESGOS'!$AP398="Muy Baja",'MAPA DE RIESGOS'!$AR398="Catastrófico"),CONCATENATE("R",'MAPA DE RIESGOS'!$H398,"C",'MAPA DE RIESGOS'!$AF398),"")</f>
        <v/>
      </c>
      <c r="CQ155" s="359" t="str">
        <f>IF(AND('MAPA DE RIESGOS'!$AP399="Muy Baja",'MAPA DE RIESGOS'!$AR399="Catastrófico"),CONCATENATE("R",'MAPA DE RIESGOS'!$H399,"C",'MAPA DE RIESGOS'!$AF399),"")</f>
        <v/>
      </c>
      <c r="CR155" s="359" t="str">
        <f>IF(AND('MAPA DE RIESGOS'!$AP400="Muy Baja",'MAPA DE RIESGOS'!$AR400="Catastrófico"),CONCATENATE("R",'MAPA DE RIESGOS'!$H400,"C",'MAPA DE RIESGOS'!$AF400),"")</f>
        <v/>
      </c>
      <c r="CS155" s="359" t="str">
        <f>IF(AND('MAPA DE RIESGOS'!$AP401="Muy Baja",'MAPA DE RIESGOS'!$AR401="Catastrófico"),CONCATENATE("R",'MAPA DE RIESGOS'!$H401,"C",'MAPA DE RIESGOS'!$AF401),"")</f>
        <v/>
      </c>
      <c r="CT155" s="359" t="str">
        <f>IF(AND('MAPA DE RIESGOS'!$AP402="Muy Baja",'MAPA DE RIESGOS'!$AR402="Catastrófico"),CONCATENATE("R",'MAPA DE RIESGOS'!$H402,"C",'MAPA DE RIESGOS'!$AF402),"")</f>
        <v/>
      </c>
      <c r="CU155" s="360" t="str">
        <f>IF(AND('MAPA DE RIESGOS'!$AP403="Muy Baja",'MAPA DE RIESGOS'!$AR403="Catastrófico"),CONCATENATE("R",'MAPA DE RIESGOS'!$H403,"C",'MAPA DE RIESGOS'!$AF403),"")</f>
        <v/>
      </c>
      <c r="CV155" s="67"/>
    </row>
    <row r="156" spans="2:100" ht="32.5" customHeight="1">
      <c r="B156" s="770"/>
      <c r="C156" s="770"/>
      <c r="D156" s="771"/>
      <c r="E156" s="741"/>
      <c r="F156" s="742"/>
      <c r="G156" s="742"/>
      <c r="H156" s="742"/>
      <c r="I156" s="742"/>
      <c r="J156" s="378" t="str">
        <f>IF(AND('MAPA DE RIESGOS'!$AP404="Muy Baja",'MAPA DE RIESGOS'!$AR404="Leve"),CONCATENATE("R",'MAPA DE RIESGOS'!$H404,"C",'MAPA DE RIESGOS'!$AF404),"")</f>
        <v/>
      </c>
      <c r="K156" s="379" t="str">
        <f>IF(AND('MAPA DE RIESGOS'!$AP405="Muy Baja",'MAPA DE RIESGOS'!$AR405="Leve"),CONCATENATE("R",'MAPA DE RIESGOS'!$H405,"C",'MAPA DE RIESGOS'!$AF405),"")</f>
        <v/>
      </c>
      <c r="L156" s="379" t="str">
        <f>IF(AND('MAPA DE RIESGOS'!$AP406="Muy Baja",'MAPA DE RIESGOS'!$AR406="Leve"),CONCATENATE("R",'MAPA DE RIESGOS'!$H406,"C",'MAPA DE RIESGOS'!$AF406),"")</f>
        <v/>
      </c>
      <c r="M156" s="379" t="str">
        <f>IF(AND('MAPA DE RIESGOS'!$AP407="Muy Baja",'MAPA DE RIESGOS'!$AR407="Leve"),CONCATENATE("R",'MAPA DE RIESGOS'!$H407,"C",'MAPA DE RIESGOS'!$AF407),"")</f>
        <v/>
      </c>
      <c r="N156" s="379" t="str">
        <f>IF(AND('MAPA DE RIESGOS'!$AP408="Muy Baja",'MAPA DE RIESGOS'!$AR408="Leve"),CONCATENATE("R",'MAPA DE RIESGOS'!$H408,"C",'MAPA DE RIESGOS'!$AF408),"")</f>
        <v/>
      </c>
      <c r="O156" s="379" t="str">
        <f>IF(AND('MAPA DE RIESGOS'!$AP409="Muy Baja",'MAPA DE RIESGOS'!$AR409="Leve"),CONCATENATE("R",'MAPA DE RIESGOS'!$H409,"C",'MAPA DE RIESGOS'!$AF409),"")</f>
        <v/>
      </c>
      <c r="P156" s="379" t="str">
        <f>IF(AND('MAPA DE RIESGOS'!$AP410="Muy Baja",'MAPA DE RIESGOS'!$AR410="Leve"),CONCATENATE("R",'MAPA DE RIESGOS'!$H410,"C",'MAPA DE RIESGOS'!$AF410),"")</f>
        <v/>
      </c>
      <c r="Q156" s="379" t="str">
        <f>IF(AND('MAPA DE RIESGOS'!$AP411="Muy Baja",'MAPA DE RIESGOS'!$AR411="Leve"),CONCATENATE("R",'MAPA DE RIESGOS'!$H411,"C",'MAPA DE RIESGOS'!$AF411),"")</f>
        <v/>
      </c>
      <c r="R156" s="379" t="str">
        <f>IF(AND('MAPA DE RIESGOS'!$AP412="Muy Baja",'MAPA DE RIESGOS'!$AR412="Leve"),CONCATENATE("R",'MAPA DE RIESGOS'!$H412,"C",'MAPA DE RIESGOS'!$AF412),"")</f>
        <v/>
      </c>
      <c r="S156" s="379" t="str">
        <f>IF(AND('MAPA DE RIESGOS'!$AP413="Muy Baja",'MAPA DE RIESGOS'!$AR413="Leve"),CONCATENATE("R",'MAPA DE RIESGOS'!$H413,"C",'MAPA DE RIESGOS'!$AF413),"")</f>
        <v/>
      </c>
      <c r="T156" s="379" t="str">
        <f>IF(AND('MAPA DE RIESGOS'!$AP414="Muy Baja",'MAPA DE RIESGOS'!$AR414="Leve"),CONCATENATE("R",'MAPA DE RIESGOS'!$H414,"C",'MAPA DE RIESGOS'!$AF414),"")</f>
        <v/>
      </c>
      <c r="U156" s="379" t="str">
        <f>IF(AND('MAPA DE RIESGOS'!$AP415="Muy Baja",'MAPA DE RIESGOS'!$AR415="Leve"),CONCATENATE("R",'MAPA DE RIESGOS'!$H415,"C",'MAPA DE RIESGOS'!$AF415),"")</f>
        <v/>
      </c>
      <c r="V156" s="379" t="str">
        <f>IF(AND('MAPA DE RIESGOS'!$AP416="Muy Baja",'MAPA DE RIESGOS'!$AR416="Leve"),CONCATENATE("R",'MAPA DE RIESGOS'!$H416,"C",'MAPA DE RIESGOS'!$AF416),"")</f>
        <v/>
      </c>
      <c r="W156" s="379" t="str">
        <f>IF(AND('MAPA DE RIESGOS'!$AP417="Muy Baja",'MAPA DE RIESGOS'!$AR417="Leve"),CONCATENATE("R",'MAPA DE RIESGOS'!$H417,"C",'MAPA DE RIESGOS'!$AF417),"")</f>
        <v/>
      </c>
      <c r="X156" s="379" t="str">
        <f>IF(AND('MAPA DE RIESGOS'!$AP418="Muy Baja",'MAPA DE RIESGOS'!$AR418="Leve"),CONCATENATE("R",'MAPA DE RIESGOS'!$H418,"C",'MAPA DE RIESGOS'!$AF418),"")</f>
        <v/>
      </c>
      <c r="Y156" s="379" t="str">
        <f>IF(AND('MAPA DE RIESGOS'!$AP419="Muy Baja",'MAPA DE RIESGOS'!$AR419="Leve"),CONCATENATE("R",'MAPA DE RIESGOS'!$H419,"C",'MAPA DE RIESGOS'!$AF419),"")</f>
        <v/>
      </c>
      <c r="Z156" s="379" t="str">
        <f>IF(AND('MAPA DE RIESGOS'!$AP420="Muy Baja",'MAPA DE RIESGOS'!$AR420="Leve"),CONCATENATE("R",'MAPA DE RIESGOS'!$H420,"C",'MAPA DE RIESGOS'!$AF420),"")</f>
        <v/>
      </c>
      <c r="AA156" s="380" t="str">
        <f>IF(AND('MAPA DE RIESGOS'!$AP421="Muy Baja",'MAPA DE RIESGOS'!$AR421="Leve"),CONCATENATE("R",'MAPA DE RIESGOS'!$H421,"C",'MAPA DE RIESGOS'!$AF421),"")</f>
        <v/>
      </c>
      <c r="AB156" s="378" t="str">
        <f>IF(AND('MAPA DE RIESGOS'!$AP404="Muy Baja",'MAPA DE RIESGOS'!$AR404="Menor"),CONCATENATE("R",'MAPA DE RIESGOS'!$H404,"C",'MAPA DE RIESGOS'!$AF404),"")</f>
        <v/>
      </c>
      <c r="AC156" s="379" t="str">
        <f>IF(AND('MAPA DE RIESGOS'!$AP405="Muy Baja",'MAPA DE RIESGOS'!$AR405="Menor"),CONCATENATE("R",'MAPA DE RIESGOS'!$H405,"C",'MAPA DE RIESGOS'!$AF405),"")</f>
        <v/>
      </c>
      <c r="AD156" s="379" t="str">
        <f>IF(AND('MAPA DE RIESGOS'!$AP406="Muy Baja",'MAPA DE RIESGOS'!$AR406="Menor"),CONCATENATE("R",'MAPA DE RIESGOS'!$H406,"C",'MAPA DE RIESGOS'!$AF406),"")</f>
        <v/>
      </c>
      <c r="AE156" s="379" t="str">
        <f>IF(AND('MAPA DE RIESGOS'!$AP407="Muy Baja",'MAPA DE RIESGOS'!$AR407="Menor"),CONCATENATE("R",'MAPA DE RIESGOS'!$H407,"C",'MAPA DE RIESGOS'!$AF407),"")</f>
        <v/>
      </c>
      <c r="AF156" s="379" t="str">
        <f>IF(AND('MAPA DE RIESGOS'!$AP408="Muy Baja",'MAPA DE RIESGOS'!$AR408="Menor"),CONCATENATE("R",'MAPA DE RIESGOS'!$H408,"C",'MAPA DE RIESGOS'!$AF408),"")</f>
        <v/>
      </c>
      <c r="AG156" s="379" t="str">
        <f>IF(AND('MAPA DE RIESGOS'!$AP409="Muy Baja",'MAPA DE RIESGOS'!$AR409="Menor"),CONCATENATE("R",'MAPA DE RIESGOS'!$H409,"C",'MAPA DE RIESGOS'!$AF409),"")</f>
        <v/>
      </c>
      <c r="AH156" s="379" t="str">
        <f>IF(AND('MAPA DE RIESGOS'!$AP410="Muy Baja",'MAPA DE RIESGOS'!$AR410="Menor"),CONCATENATE("R",'MAPA DE RIESGOS'!$H410,"C",'MAPA DE RIESGOS'!$AF410),"")</f>
        <v/>
      </c>
      <c r="AI156" s="379" t="str">
        <f>IF(AND('MAPA DE RIESGOS'!$AP411="Muy Baja",'MAPA DE RIESGOS'!$AR411="Menor"),CONCATENATE("R",'MAPA DE RIESGOS'!$H411,"C",'MAPA DE RIESGOS'!$AF411),"")</f>
        <v/>
      </c>
      <c r="AJ156" s="379" t="str">
        <f>IF(AND('MAPA DE RIESGOS'!$AP412="Muy Baja",'MAPA DE RIESGOS'!$AR412="Menor"),CONCATENATE("R",'MAPA DE RIESGOS'!$H412,"C",'MAPA DE RIESGOS'!$AF412),"")</f>
        <v/>
      </c>
      <c r="AK156" s="379" t="str">
        <f>IF(AND('MAPA DE RIESGOS'!$AP413="Muy Baja",'MAPA DE RIESGOS'!$AR413="Menor"),CONCATENATE("R",'MAPA DE RIESGOS'!$H413,"C",'MAPA DE RIESGOS'!$AF413),"")</f>
        <v/>
      </c>
      <c r="AL156" s="379" t="str">
        <f>IF(AND('MAPA DE RIESGOS'!$AP414="Muy Baja",'MAPA DE RIESGOS'!$AR414="Menor"),CONCATENATE("R",'MAPA DE RIESGOS'!$H414,"C",'MAPA DE RIESGOS'!$AF414),"")</f>
        <v/>
      </c>
      <c r="AM156" s="379" t="str">
        <f>IF(AND('MAPA DE RIESGOS'!$AP415="Muy Baja",'MAPA DE RIESGOS'!$AR415="Menor"),CONCATENATE("R",'MAPA DE RIESGOS'!$H415,"C",'MAPA DE RIESGOS'!$AF415),"")</f>
        <v/>
      </c>
      <c r="AN156" s="379" t="str">
        <f>IF(AND('MAPA DE RIESGOS'!$AP416="Muy Baja",'MAPA DE RIESGOS'!$AR416="Menor"),CONCATENATE("R",'MAPA DE RIESGOS'!$H416,"C",'MAPA DE RIESGOS'!$AF416),"")</f>
        <v/>
      </c>
      <c r="AO156" s="379" t="str">
        <f>IF(AND('MAPA DE RIESGOS'!$AP417="Muy Baja",'MAPA DE RIESGOS'!$AR417="Menor"),CONCATENATE("R",'MAPA DE RIESGOS'!$H417,"C",'MAPA DE RIESGOS'!$AF417),"")</f>
        <v/>
      </c>
      <c r="AP156" s="379" t="str">
        <f>IF(AND('MAPA DE RIESGOS'!$AP418="Muy Baja",'MAPA DE RIESGOS'!$AR418="Menor"),CONCATENATE("R",'MAPA DE RIESGOS'!$H418,"C",'MAPA DE RIESGOS'!$AF418),"")</f>
        <v/>
      </c>
      <c r="AQ156" s="379" t="str">
        <f>IF(AND('MAPA DE RIESGOS'!$AP419="Muy Baja",'MAPA DE RIESGOS'!$AR419="Menor"),CONCATENATE("R",'MAPA DE RIESGOS'!$H419,"C",'MAPA DE RIESGOS'!$AF419),"")</f>
        <v/>
      </c>
      <c r="AR156" s="379" t="str">
        <f>IF(AND('MAPA DE RIESGOS'!$AP420="Muy Baja",'MAPA DE RIESGOS'!$AR420="Menor"),CONCATENATE("R",'MAPA DE RIESGOS'!$H420,"C",'MAPA DE RIESGOS'!$AF420),"")</f>
        <v/>
      </c>
      <c r="AS156" s="380" t="str">
        <f>IF(AND('MAPA DE RIESGOS'!$AP421="Muy Baja",'MAPA DE RIESGOS'!$AR421="Menor"),CONCATENATE("R",'MAPA DE RIESGOS'!$H421,"C",'MAPA DE RIESGOS'!$AF421),"")</f>
        <v/>
      </c>
      <c r="AT156" s="369" t="str">
        <f>IF(AND('MAPA DE RIESGOS'!$AP404="Muy Baja",'MAPA DE RIESGOS'!$AR404="Moderado"),CONCATENATE("R",'MAPA DE RIESGOS'!$H404,"C",'MAPA DE RIESGOS'!$AF404),"")</f>
        <v/>
      </c>
      <c r="AU156" s="370" t="str">
        <f>IF(AND('MAPA DE RIESGOS'!$AP405="Muy Baja",'MAPA DE RIESGOS'!$AR405="Moderado"),CONCATENATE("R",'MAPA DE RIESGOS'!$H405,"C",'MAPA DE RIESGOS'!$AF405),"")</f>
        <v/>
      </c>
      <c r="AV156" s="370" t="str">
        <f>IF(AND('MAPA DE RIESGOS'!$AP406="Muy Baja",'MAPA DE RIESGOS'!$AR406="Moderado"),CONCATENATE("R",'MAPA DE RIESGOS'!$H406,"C",'MAPA DE RIESGOS'!$AF406),"")</f>
        <v/>
      </c>
      <c r="AW156" s="370" t="str">
        <f>IF(AND('MAPA DE RIESGOS'!$AP407="Muy Baja",'MAPA DE RIESGOS'!$AR407="Moderado"),CONCATENATE("R",'MAPA DE RIESGOS'!$H407,"C",'MAPA DE RIESGOS'!$AF407),"")</f>
        <v/>
      </c>
      <c r="AX156" s="370" t="str">
        <f>IF(AND('MAPA DE RIESGOS'!$AP408="Muy Baja",'MAPA DE RIESGOS'!$AR408="Moderado"),CONCATENATE("R",'MAPA DE RIESGOS'!$H408,"C",'MAPA DE RIESGOS'!$AF408),"")</f>
        <v/>
      </c>
      <c r="AY156" s="370" t="str">
        <f>IF(AND('MAPA DE RIESGOS'!$AP409="Muy Baja",'MAPA DE RIESGOS'!$AR409="Moderado"),CONCATENATE("R",'MAPA DE RIESGOS'!$H409,"C",'MAPA DE RIESGOS'!$AF409),"")</f>
        <v/>
      </c>
      <c r="AZ156" s="370" t="str">
        <f>IF(AND('MAPA DE RIESGOS'!$AP410="Muy Baja",'MAPA DE RIESGOS'!$AR410="Moderado"),CONCATENATE("R",'MAPA DE RIESGOS'!$H410,"C",'MAPA DE RIESGOS'!$AF410),"")</f>
        <v/>
      </c>
      <c r="BA156" s="370" t="str">
        <f>IF(AND('MAPA DE RIESGOS'!$AP411="Muy Baja",'MAPA DE RIESGOS'!$AR411="Moderado"),CONCATENATE("R",'MAPA DE RIESGOS'!$H411,"C",'MAPA DE RIESGOS'!$AF411),"")</f>
        <v/>
      </c>
      <c r="BB156" s="370" t="str">
        <f>IF(AND('MAPA DE RIESGOS'!$AP412="Muy Baja",'MAPA DE RIESGOS'!$AR412="Moderado"),CONCATENATE("R",'MAPA DE RIESGOS'!$H412,"C",'MAPA DE RIESGOS'!$AF412),"")</f>
        <v/>
      </c>
      <c r="BC156" s="370" t="str">
        <f>IF(AND('MAPA DE RIESGOS'!$AP413="Muy Baja",'MAPA DE RIESGOS'!$AR413="Moderado"),CONCATENATE("R",'MAPA DE RIESGOS'!$H413,"C",'MAPA DE RIESGOS'!$AF413),"")</f>
        <v/>
      </c>
      <c r="BD156" s="370" t="str">
        <f>IF(AND('MAPA DE RIESGOS'!$AP414="Muy Baja",'MAPA DE RIESGOS'!$AR414="Moderado"),CONCATENATE("R",'MAPA DE RIESGOS'!$H414,"C",'MAPA DE RIESGOS'!$AF414),"")</f>
        <v/>
      </c>
      <c r="BE156" s="370" t="str">
        <f>IF(AND('MAPA DE RIESGOS'!$AP415="Muy Baja",'MAPA DE RIESGOS'!$AR415="Moderado"),CONCATENATE("R",'MAPA DE RIESGOS'!$H415,"C",'MAPA DE RIESGOS'!$AF415),"")</f>
        <v/>
      </c>
      <c r="BF156" s="370" t="str">
        <f>IF(AND('MAPA DE RIESGOS'!$AP416="Muy Baja",'MAPA DE RIESGOS'!$AR416="Moderado"),CONCATENATE("R",'MAPA DE RIESGOS'!$H416,"C",'MAPA DE RIESGOS'!$AF416),"")</f>
        <v/>
      </c>
      <c r="BG156" s="370" t="str">
        <f>IF(AND('MAPA DE RIESGOS'!$AP417="Muy Baja",'MAPA DE RIESGOS'!$AR417="Moderado"),CONCATENATE("R",'MAPA DE RIESGOS'!$H417,"C",'MAPA DE RIESGOS'!$AF417),"")</f>
        <v/>
      </c>
      <c r="BH156" s="370" t="str">
        <f>IF(AND('MAPA DE RIESGOS'!$AP418="Muy Baja",'MAPA DE RIESGOS'!$AR418="Moderado"),CONCATENATE("R",'MAPA DE RIESGOS'!$H418,"C",'MAPA DE RIESGOS'!$AF418),"")</f>
        <v/>
      </c>
      <c r="BI156" s="370" t="str">
        <f>IF(AND('MAPA DE RIESGOS'!$AP419="Muy Baja",'MAPA DE RIESGOS'!$AR419="Moderado"),CONCATENATE("R",'MAPA DE RIESGOS'!$H419,"C",'MAPA DE RIESGOS'!$AF419),"")</f>
        <v/>
      </c>
      <c r="BJ156" s="370" t="str">
        <f>IF(AND('MAPA DE RIESGOS'!$AP420="Muy Baja",'MAPA DE RIESGOS'!$AR420="Moderado"),CONCATENATE("R",'MAPA DE RIESGOS'!$H420,"C",'MAPA DE RIESGOS'!$AF420),"")</f>
        <v/>
      </c>
      <c r="BK156" s="371" t="str">
        <f>IF(AND('MAPA DE RIESGOS'!$AP421="Muy Baja",'MAPA DE RIESGOS'!$AR421="Moderado"),CONCATENATE("R",'MAPA DE RIESGOS'!$H421,"C",'MAPA DE RIESGOS'!$AF421),"")</f>
        <v/>
      </c>
      <c r="BL156" s="357" t="str">
        <f>IF(AND('MAPA DE RIESGOS'!$AP404="Muy Baja",'MAPA DE RIESGOS'!$AR404="Mayor"),CONCATENATE("R",'MAPA DE RIESGOS'!$H404,"C",'MAPA DE RIESGOS'!$AF404),"")</f>
        <v/>
      </c>
      <c r="BM156" s="357" t="str">
        <f>IF(AND('MAPA DE RIESGOS'!$AP405="Muy Baja",'MAPA DE RIESGOS'!$AR405="Mayor"),CONCATENATE("R",'MAPA DE RIESGOS'!$H405,"C",'MAPA DE RIESGOS'!$AF405),"")</f>
        <v/>
      </c>
      <c r="BN156" s="357" t="str">
        <f>IF(AND('MAPA DE RIESGOS'!$AP406="Muy Baja",'MAPA DE RIESGOS'!$AR406="Mayor"),CONCATENATE("R",'MAPA DE RIESGOS'!$H406,"C",'MAPA DE RIESGOS'!$AF406),"")</f>
        <v/>
      </c>
      <c r="BO156" s="357" t="str">
        <f>IF(AND('MAPA DE RIESGOS'!$AP407="Muy Baja",'MAPA DE RIESGOS'!$AR407="Mayor"),CONCATENATE("R",'MAPA DE RIESGOS'!$H407,"C",'MAPA DE RIESGOS'!$AF407),"")</f>
        <v/>
      </c>
      <c r="BP156" s="357" t="str">
        <f>IF(AND('MAPA DE RIESGOS'!$AP408="Muy Baja",'MAPA DE RIESGOS'!$AR408="Mayor"),CONCATENATE("R",'MAPA DE RIESGOS'!$H408,"C",'MAPA DE RIESGOS'!$AF408),"")</f>
        <v/>
      </c>
      <c r="BQ156" s="357" t="str">
        <f>IF(AND('MAPA DE RIESGOS'!$AP409="Muy Baja",'MAPA DE RIESGOS'!$AR409="Mayor"),CONCATENATE("R",'MAPA DE RIESGOS'!$H409,"C",'MAPA DE RIESGOS'!$AF409),"")</f>
        <v/>
      </c>
      <c r="BR156" s="357" t="str">
        <f>IF(AND('MAPA DE RIESGOS'!$AP410="Muy Baja",'MAPA DE RIESGOS'!$AR410="Mayor"),CONCATENATE("R",'MAPA DE RIESGOS'!$H410,"C",'MAPA DE RIESGOS'!$AF410),"")</f>
        <v/>
      </c>
      <c r="BS156" s="357" t="str">
        <f>IF(AND('MAPA DE RIESGOS'!$AP411="Muy Baja",'MAPA DE RIESGOS'!$AR411="Mayor"),CONCATENATE("R",'MAPA DE RIESGOS'!$H411,"C",'MAPA DE RIESGOS'!$AF411),"")</f>
        <v/>
      </c>
      <c r="BT156" s="357" t="str">
        <f>IF(AND('MAPA DE RIESGOS'!$AP412="Muy Baja",'MAPA DE RIESGOS'!$AR412="Mayor"),CONCATENATE("R",'MAPA DE RIESGOS'!$H412,"C",'MAPA DE RIESGOS'!$AF412),"")</f>
        <v/>
      </c>
      <c r="BU156" s="357" t="str">
        <f>IF(AND('MAPA DE RIESGOS'!$AP413="Muy Baja",'MAPA DE RIESGOS'!$AR413="Mayor"),CONCATENATE("R",'MAPA DE RIESGOS'!$H413,"C",'MAPA DE RIESGOS'!$AF413),"")</f>
        <v/>
      </c>
      <c r="BV156" s="357" t="str">
        <f>IF(AND('MAPA DE RIESGOS'!$AP414="Muy Baja",'MAPA DE RIESGOS'!$AR414="Mayor"),CONCATENATE("R",'MAPA DE RIESGOS'!$H414,"C",'MAPA DE RIESGOS'!$AF414),"")</f>
        <v/>
      </c>
      <c r="BW156" s="357" t="str">
        <f>IF(AND('MAPA DE RIESGOS'!$AP415="Muy Baja",'MAPA DE RIESGOS'!$AR415="Mayor"),CONCATENATE("R",'MAPA DE RIESGOS'!$H415,"C",'MAPA DE RIESGOS'!$AF415),"")</f>
        <v/>
      </c>
      <c r="BX156" s="357" t="str">
        <f>IF(AND('MAPA DE RIESGOS'!$AP416="Muy Baja",'MAPA DE RIESGOS'!$AR416="Mayor"),CONCATENATE("R",'MAPA DE RIESGOS'!$H416,"C",'MAPA DE RIESGOS'!$AF416),"")</f>
        <v/>
      </c>
      <c r="BY156" s="357" t="str">
        <f>IF(AND('MAPA DE RIESGOS'!$AP417="Muy Baja",'MAPA DE RIESGOS'!$AR417="Mayor"),CONCATENATE("R",'MAPA DE RIESGOS'!$H417,"C",'MAPA DE RIESGOS'!$AF417),"")</f>
        <v/>
      </c>
      <c r="BZ156" s="357" t="str">
        <f>IF(AND('MAPA DE RIESGOS'!$AP418="Muy Baja",'MAPA DE RIESGOS'!$AR418="Mayor"),CONCATENATE("R",'MAPA DE RIESGOS'!$H418,"C",'MAPA DE RIESGOS'!$AF418),"")</f>
        <v/>
      </c>
      <c r="CA156" s="357" t="str">
        <f>IF(AND('MAPA DE RIESGOS'!$AP419="Muy Baja",'MAPA DE RIESGOS'!$AR419="Mayor"),CONCATENATE("R",'MAPA DE RIESGOS'!$H419,"C",'MAPA DE RIESGOS'!$AF419),"")</f>
        <v/>
      </c>
      <c r="CB156" s="357" t="str">
        <f>IF(AND('MAPA DE RIESGOS'!$AP420="Muy Baja",'MAPA DE RIESGOS'!$AR420="Mayor"),CONCATENATE("R",'MAPA DE RIESGOS'!$H420,"C",'MAPA DE RIESGOS'!$AF420),"")</f>
        <v/>
      </c>
      <c r="CC156" s="358" t="str">
        <f>IF(AND('MAPA DE RIESGOS'!$AP421="Muy Baja",'MAPA DE RIESGOS'!$AR421="Mayor"),CONCATENATE("R",'MAPA DE RIESGOS'!$H421,"C",'MAPA DE RIESGOS'!$AF421),"")</f>
        <v/>
      </c>
      <c r="CD156" s="359" t="str">
        <f>IF(AND('MAPA DE RIESGOS'!$AP404="Muy Baja",'MAPA DE RIESGOS'!$AR404="Catastrófico"),CONCATENATE("R",'MAPA DE RIESGOS'!$H404,"C",'MAPA DE RIESGOS'!$AF404),"")</f>
        <v/>
      </c>
      <c r="CE156" s="359" t="str">
        <f>IF(AND('MAPA DE RIESGOS'!$AP405="Muy Baja",'MAPA DE RIESGOS'!$AR405="Catastrófico"),CONCATENATE("R",'MAPA DE RIESGOS'!$H405,"C",'MAPA DE RIESGOS'!$AF405),"")</f>
        <v/>
      </c>
      <c r="CF156" s="359" t="str">
        <f>IF(AND('MAPA DE RIESGOS'!$AP406="Muy Baja",'MAPA DE RIESGOS'!$AR406="Catastrófico"),CONCATENATE("R",'MAPA DE RIESGOS'!$H406,"C",'MAPA DE RIESGOS'!$AF406),"")</f>
        <v/>
      </c>
      <c r="CG156" s="359" t="str">
        <f>IF(AND('MAPA DE RIESGOS'!$AP407="Muy Baja",'MAPA DE RIESGOS'!$AR407="Catastrófico"),CONCATENATE("R",'MAPA DE RIESGOS'!$H407,"C",'MAPA DE RIESGOS'!$AF407),"")</f>
        <v/>
      </c>
      <c r="CH156" s="359" t="str">
        <f>IF(AND('MAPA DE RIESGOS'!$AP408="Muy Baja",'MAPA DE RIESGOS'!$AR408="Catastrófico"),CONCATENATE("R",'MAPA DE RIESGOS'!$H408,"C",'MAPA DE RIESGOS'!$AF408),"")</f>
        <v/>
      </c>
      <c r="CI156" s="359" t="str">
        <f>IF(AND('MAPA DE RIESGOS'!$AP409="Muy Baja",'MAPA DE RIESGOS'!$AR409="Catastrófico"),CONCATENATE("R",'MAPA DE RIESGOS'!$H409,"C",'MAPA DE RIESGOS'!$AF409),"")</f>
        <v/>
      </c>
      <c r="CJ156" s="359" t="str">
        <f>IF(AND('MAPA DE RIESGOS'!$AP410="Muy Baja",'MAPA DE RIESGOS'!$AR410="Catastrófico"),CONCATENATE("R",'MAPA DE RIESGOS'!$H410,"C",'MAPA DE RIESGOS'!$AF410),"")</f>
        <v/>
      </c>
      <c r="CK156" s="359" t="str">
        <f>IF(AND('MAPA DE RIESGOS'!$AP411="Muy Baja",'MAPA DE RIESGOS'!$AR411="Catastrófico"),CONCATENATE("R",'MAPA DE RIESGOS'!$H411,"C",'MAPA DE RIESGOS'!$AF411),"")</f>
        <v/>
      </c>
      <c r="CL156" s="359" t="str">
        <f>IF(AND('MAPA DE RIESGOS'!$AP412="Muy Baja",'MAPA DE RIESGOS'!$AR412="Catastrófico"),CONCATENATE("R",'MAPA DE RIESGOS'!$H412,"C",'MAPA DE RIESGOS'!$AF412),"")</f>
        <v/>
      </c>
      <c r="CM156" s="359" t="str">
        <f>IF(AND('MAPA DE RIESGOS'!$AP413="Muy Baja",'MAPA DE RIESGOS'!$AR413="Catastrófico"),CONCATENATE("R",'MAPA DE RIESGOS'!$H413,"C",'MAPA DE RIESGOS'!$AF413),"")</f>
        <v/>
      </c>
      <c r="CN156" s="359" t="str">
        <f>IF(AND('MAPA DE RIESGOS'!$AP414="Muy Baja",'MAPA DE RIESGOS'!$AR414="Catastrófico"),CONCATENATE("R",'MAPA DE RIESGOS'!$H414,"C",'MAPA DE RIESGOS'!$AF414),"")</f>
        <v/>
      </c>
      <c r="CO156" s="359" t="str">
        <f>IF(AND('MAPA DE RIESGOS'!$AP415="Muy Baja",'MAPA DE RIESGOS'!$AR415="Catastrófico"),CONCATENATE("R",'MAPA DE RIESGOS'!$H415,"C",'MAPA DE RIESGOS'!$AF415),"")</f>
        <v/>
      </c>
      <c r="CP156" s="359" t="str">
        <f>IF(AND('MAPA DE RIESGOS'!$AP416="Muy Baja",'MAPA DE RIESGOS'!$AR416="Catastrófico"),CONCATENATE("R",'MAPA DE RIESGOS'!$H416,"C",'MAPA DE RIESGOS'!$AF416),"")</f>
        <v/>
      </c>
      <c r="CQ156" s="359" t="str">
        <f>IF(AND('MAPA DE RIESGOS'!$AP417="Muy Baja",'MAPA DE RIESGOS'!$AR417="Catastrófico"),CONCATENATE("R",'MAPA DE RIESGOS'!$H417,"C",'MAPA DE RIESGOS'!$AF417),"")</f>
        <v/>
      </c>
      <c r="CR156" s="359" t="str">
        <f>IF(AND('MAPA DE RIESGOS'!$AP418="Muy Baja",'MAPA DE RIESGOS'!$AR418="Catastrófico"),CONCATENATE("R",'MAPA DE RIESGOS'!$H418,"C",'MAPA DE RIESGOS'!$AF418),"")</f>
        <v/>
      </c>
      <c r="CS156" s="359" t="str">
        <f>IF(AND('MAPA DE RIESGOS'!$AP419="Muy Baja",'MAPA DE RIESGOS'!$AR419="Catastrófico"),CONCATENATE("R",'MAPA DE RIESGOS'!$H419,"C",'MAPA DE RIESGOS'!$AF419),"")</f>
        <v/>
      </c>
      <c r="CT156" s="359" t="str">
        <f>IF(AND('MAPA DE RIESGOS'!$AP420="Muy Baja",'MAPA DE RIESGOS'!$AR420="Catastrófico"),CONCATENATE("R",'MAPA DE RIESGOS'!$H420,"C",'MAPA DE RIESGOS'!$AF420),"")</f>
        <v/>
      </c>
      <c r="CU156" s="360" t="str">
        <f>IF(AND('MAPA DE RIESGOS'!$AP421="Muy Baja",'MAPA DE RIESGOS'!$AR421="Catastrófico"),CONCATENATE("R",'MAPA DE RIESGOS'!$H421,"C",'MAPA DE RIESGOS'!$AF421),"")</f>
        <v/>
      </c>
      <c r="CV156" s="67"/>
    </row>
    <row r="157" spans="2:100" ht="32.5" customHeight="1">
      <c r="B157" s="770"/>
      <c r="C157" s="770"/>
      <c r="D157" s="771"/>
      <c r="E157" s="741"/>
      <c r="F157" s="742"/>
      <c r="G157" s="742"/>
      <c r="H157" s="742"/>
      <c r="I157" s="742"/>
      <c r="J157" s="378" t="str">
        <f>IF(AND('MAPA DE RIESGOS'!$AP422="Muy Baja",'MAPA DE RIESGOS'!$AR422="Leve"),CONCATENATE("R",'MAPA DE RIESGOS'!$H422,"C",'MAPA DE RIESGOS'!$AF422),"")</f>
        <v/>
      </c>
      <c r="K157" s="379" t="str">
        <f>IF(AND('MAPA DE RIESGOS'!$AP423="Muy Baja",'MAPA DE RIESGOS'!$AR423="Leve"),CONCATENATE("R",'MAPA DE RIESGOS'!$H423,"C",'MAPA DE RIESGOS'!$AF423),"")</f>
        <v/>
      </c>
      <c r="L157" s="379" t="str">
        <f>IF(AND('MAPA DE RIESGOS'!$AP424="Muy Baja",'MAPA DE RIESGOS'!$AR424="Leve"),CONCATENATE("R",'MAPA DE RIESGOS'!$H424,"C",'MAPA DE RIESGOS'!$AF424),"")</f>
        <v/>
      </c>
      <c r="M157" s="379" t="str">
        <f>IF(AND('MAPA DE RIESGOS'!$AP425="Muy Baja",'MAPA DE RIESGOS'!$AR425="Leve"),CONCATENATE("R",'MAPA DE RIESGOS'!$H425,"C",'MAPA DE RIESGOS'!$AF425),"")</f>
        <v/>
      </c>
      <c r="N157" s="379" t="str">
        <f>IF(AND('MAPA DE RIESGOS'!$AP426="Muy Baja",'MAPA DE RIESGOS'!$AR426="Leve"),CONCATENATE("R",'MAPA DE RIESGOS'!$H426,"C",'MAPA DE RIESGOS'!$AF426),"")</f>
        <v/>
      </c>
      <c r="O157" s="379" t="str">
        <f>IF(AND('MAPA DE RIESGOS'!$AP427="Muy Baja",'MAPA DE RIESGOS'!$AR427="Leve"),CONCATENATE("R",'MAPA DE RIESGOS'!$H427,"C",'MAPA DE RIESGOS'!$AF427),"")</f>
        <v/>
      </c>
      <c r="P157" s="379" t="str">
        <f>IF(AND('MAPA DE RIESGOS'!$AP428="Muy Baja",'MAPA DE RIESGOS'!$AR428="Leve"),CONCATENATE("R",'MAPA DE RIESGOS'!$H428,"C",'MAPA DE RIESGOS'!$AF428),"")</f>
        <v/>
      </c>
      <c r="Q157" s="379" t="str">
        <f>IF(AND('MAPA DE RIESGOS'!$AP429="Muy Baja",'MAPA DE RIESGOS'!$AR429="Leve"),CONCATENATE("R",'MAPA DE RIESGOS'!$H429,"C",'MAPA DE RIESGOS'!$AF429),"")</f>
        <v/>
      </c>
      <c r="R157" s="379" t="str">
        <f>IF(AND('MAPA DE RIESGOS'!$AP430="Muy Baja",'MAPA DE RIESGOS'!$AR430="Leve"),CONCATENATE("R",'MAPA DE RIESGOS'!$H430,"C",'MAPA DE RIESGOS'!$AF430),"")</f>
        <v/>
      </c>
      <c r="S157" s="379" t="str">
        <f>IF(AND('MAPA DE RIESGOS'!$AP431="Muy Baja",'MAPA DE RIESGOS'!$AR431="Leve"),CONCATENATE("R",'MAPA DE RIESGOS'!$H431,"C",'MAPA DE RIESGOS'!$AF431),"")</f>
        <v/>
      </c>
      <c r="T157" s="379" t="str">
        <f>IF(AND('MAPA DE RIESGOS'!$AP432="Muy Baja",'MAPA DE RIESGOS'!$AR432="Leve"),CONCATENATE("R",'MAPA DE RIESGOS'!$H432,"C",'MAPA DE RIESGOS'!$AF432),"")</f>
        <v/>
      </c>
      <c r="U157" s="379" t="str">
        <f>IF(AND('MAPA DE RIESGOS'!$AP433="Muy Baja",'MAPA DE RIESGOS'!$AR433="Leve"),CONCATENATE("R",'MAPA DE RIESGOS'!$H433,"C",'MAPA DE RIESGOS'!$AF433),"")</f>
        <v/>
      </c>
      <c r="V157" s="379" t="str">
        <f>IF(AND('MAPA DE RIESGOS'!$AP434="Muy Baja",'MAPA DE RIESGOS'!$AR434="Leve"),CONCATENATE("R",'MAPA DE RIESGOS'!$H434,"C",'MAPA DE RIESGOS'!$AF434),"")</f>
        <v/>
      </c>
      <c r="W157" s="379" t="str">
        <f>IF(AND('MAPA DE RIESGOS'!$AP435="Muy Baja",'MAPA DE RIESGOS'!$AR435="Leve"),CONCATENATE("R",'MAPA DE RIESGOS'!$H435,"C",'MAPA DE RIESGOS'!$AF435),"")</f>
        <v/>
      </c>
      <c r="X157" s="379" t="str">
        <f>IF(AND('MAPA DE RIESGOS'!$AP436="Muy Baja",'MAPA DE RIESGOS'!$AR436="Leve"),CONCATENATE("R",'MAPA DE RIESGOS'!$H436,"C",'MAPA DE RIESGOS'!$AF436),"")</f>
        <v/>
      </c>
      <c r="Y157" s="379" t="str">
        <f>IF(AND('MAPA DE RIESGOS'!$AP437="Muy Baja",'MAPA DE RIESGOS'!$AR437="Leve"),CONCATENATE("R",'MAPA DE RIESGOS'!$H437,"C",'MAPA DE RIESGOS'!$AF437),"")</f>
        <v/>
      </c>
      <c r="Z157" s="379" t="str">
        <f>IF(AND('MAPA DE RIESGOS'!$AP438="Muy Baja",'MAPA DE RIESGOS'!$AR438="Leve"),CONCATENATE("R",'MAPA DE RIESGOS'!$H438,"C",'MAPA DE RIESGOS'!$AF438),"")</f>
        <v/>
      </c>
      <c r="AA157" s="380" t="str">
        <f>IF(AND('MAPA DE RIESGOS'!$AP439="Muy Baja",'MAPA DE RIESGOS'!$AR439="Leve"),CONCATENATE("R",'MAPA DE RIESGOS'!$H439,"C",'MAPA DE RIESGOS'!$AF439),"")</f>
        <v/>
      </c>
      <c r="AB157" s="378" t="str">
        <f>IF(AND('MAPA DE RIESGOS'!$AP422="Muy Baja",'MAPA DE RIESGOS'!$AR422="Menor"),CONCATENATE("R",'MAPA DE RIESGOS'!$H422,"C",'MAPA DE RIESGOS'!$AF422),"")</f>
        <v/>
      </c>
      <c r="AC157" s="379" t="str">
        <f>IF(AND('MAPA DE RIESGOS'!$AP423="Muy Baja",'MAPA DE RIESGOS'!$AR423="Menor"),CONCATENATE("R",'MAPA DE RIESGOS'!$H423,"C",'MAPA DE RIESGOS'!$AF423),"")</f>
        <v/>
      </c>
      <c r="AD157" s="379" t="str">
        <f>IF(AND('MAPA DE RIESGOS'!$AP424="Muy Baja",'MAPA DE RIESGOS'!$AR424="Menor"),CONCATENATE("R",'MAPA DE RIESGOS'!$H424,"C",'MAPA DE RIESGOS'!$AF424),"")</f>
        <v/>
      </c>
      <c r="AE157" s="379" t="str">
        <f>IF(AND('MAPA DE RIESGOS'!$AP425="Muy Baja",'MAPA DE RIESGOS'!$AR425="Menor"),CONCATENATE("R",'MAPA DE RIESGOS'!$H425,"C",'MAPA DE RIESGOS'!$AF425),"")</f>
        <v/>
      </c>
      <c r="AF157" s="379" t="str">
        <f>IF(AND('MAPA DE RIESGOS'!$AP426="Muy Baja",'MAPA DE RIESGOS'!$AR426="Menor"),CONCATENATE("R",'MAPA DE RIESGOS'!$H426,"C",'MAPA DE RIESGOS'!$AF426),"")</f>
        <v/>
      </c>
      <c r="AG157" s="379" t="str">
        <f>IF(AND('MAPA DE RIESGOS'!$AP427="Muy Baja",'MAPA DE RIESGOS'!$AR427="Menor"),CONCATENATE("R",'MAPA DE RIESGOS'!$H427,"C",'MAPA DE RIESGOS'!$AF427),"")</f>
        <v/>
      </c>
      <c r="AH157" s="379" t="str">
        <f>IF(AND('MAPA DE RIESGOS'!$AP428="Muy Baja",'MAPA DE RIESGOS'!$AR428="Menor"),CONCATENATE("R",'MAPA DE RIESGOS'!$H428,"C",'MAPA DE RIESGOS'!$AF428),"")</f>
        <v/>
      </c>
      <c r="AI157" s="379" t="str">
        <f>IF(AND('MAPA DE RIESGOS'!$AP429="Muy Baja",'MAPA DE RIESGOS'!$AR429="Menor"),CONCATENATE("R",'MAPA DE RIESGOS'!$H429,"C",'MAPA DE RIESGOS'!$AF429),"")</f>
        <v/>
      </c>
      <c r="AJ157" s="379" t="str">
        <f>IF(AND('MAPA DE RIESGOS'!$AP430="Muy Baja",'MAPA DE RIESGOS'!$AR430="Menor"),CONCATENATE("R",'MAPA DE RIESGOS'!$H430,"C",'MAPA DE RIESGOS'!$AF430),"")</f>
        <v/>
      </c>
      <c r="AK157" s="379" t="str">
        <f>IF(AND('MAPA DE RIESGOS'!$AP431="Muy Baja",'MAPA DE RIESGOS'!$AR431="Menor"),CONCATENATE("R",'MAPA DE RIESGOS'!$H431,"C",'MAPA DE RIESGOS'!$AF431),"")</f>
        <v/>
      </c>
      <c r="AL157" s="379" t="str">
        <f>IF(AND('MAPA DE RIESGOS'!$AP432="Muy Baja",'MAPA DE RIESGOS'!$AR432="Menor"),CONCATENATE("R",'MAPA DE RIESGOS'!$H432,"C",'MAPA DE RIESGOS'!$AF432),"")</f>
        <v/>
      </c>
      <c r="AM157" s="379" t="str">
        <f>IF(AND('MAPA DE RIESGOS'!$AP433="Muy Baja",'MAPA DE RIESGOS'!$AR433="Menor"),CONCATENATE("R",'MAPA DE RIESGOS'!$H433,"C",'MAPA DE RIESGOS'!$AF433),"")</f>
        <v/>
      </c>
      <c r="AN157" s="379" t="str">
        <f>IF(AND('MAPA DE RIESGOS'!$AP434="Muy Baja",'MAPA DE RIESGOS'!$AR434="Menor"),CONCATENATE("R",'MAPA DE RIESGOS'!$H434,"C",'MAPA DE RIESGOS'!$AF434),"")</f>
        <v/>
      </c>
      <c r="AO157" s="379" t="str">
        <f>IF(AND('MAPA DE RIESGOS'!$AP435="Muy Baja",'MAPA DE RIESGOS'!$AR435="Menor"),CONCATENATE("R",'MAPA DE RIESGOS'!$H435,"C",'MAPA DE RIESGOS'!$AF435),"")</f>
        <v/>
      </c>
      <c r="AP157" s="379" t="str">
        <f>IF(AND('MAPA DE RIESGOS'!$AP436="Muy Baja",'MAPA DE RIESGOS'!$AR436="Menor"),CONCATENATE("R",'MAPA DE RIESGOS'!$H436,"C",'MAPA DE RIESGOS'!$AF436),"")</f>
        <v/>
      </c>
      <c r="AQ157" s="379" t="str">
        <f>IF(AND('MAPA DE RIESGOS'!$AP437="Muy Baja",'MAPA DE RIESGOS'!$AR437="Menor"),CONCATENATE("R",'MAPA DE RIESGOS'!$H437,"C",'MAPA DE RIESGOS'!$AF437),"")</f>
        <v/>
      </c>
      <c r="AR157" s="379" t="str">
        <f>IF(AND('MAPA DE RIESGOS'!$AP438="Muy Baja",'MAPA DE RIESGOS'!$AR438="Menor"),CONCATENATE("R",'MAPA DE RIESGOS'!$H438,"C",'MAPA DE RIESGOS'!$AF438),"")</f>
        <v/>
      </c>
      <c r="AS157" s="380" t="str">
        <f>IF(AND('MAPA DE RIESGOS'!$AP439="Muy Baja",'MAPA DE RIESGOS'!$AR439="Menor"),CONCATENATE("R",'MAPA DE RIESGOS'!$H439,"C",'MAPA DE RIESGOS'!$AF439),"")</f>
        <v/>
      </c>
      <c r="AT157" s="369" t="str">
        <f>IF(AND('MAPA DE RIESGOS'!$AP422="Muy Baja",'MAPA DE RIESGOS'!$AR422="Moderado"),CONCATENATE("R",'MAPA DE RIESGOS'!$H422,"C",'MAPA DE RIESGOS'!$AF422),"")</f>
        <v/>
      </c>
      <c r="AU157" s="370" t="str">
        <f>IF(AND('MAPA DE RIESGOS'!$AP423="Muy Baja",'MAPA DE RIESGOS'!$AR423="Moderado"),CONCATENATE("R",'MAPA DE RIESGOS'!$H423,"C",'MAPA DE RIESGOS'!$AF423),"")</f>
        <v/>
      </c>
      <c r="AV157" s="370" t="str">
        <f>IF(AND('MAPA DE RIESGOS'!$AP424="Muy Baja",'MAPA DE RIESGOS'!$AR424="Moderado"),CONCATENATE("R",'MAPA DE RIESGOS'!$H424,"C",'MAPA DE RIESGOS'!$AF424),"")</f>
        <v/>
      </c>
      <c r="AW157" s="370" t="str">
        <f>IF(AND('MAPA DE RIESGOS'!$AP425="Muy Baja",'MAPA DE RIESGOS'!$AR425="Moderado"),CONCATENATE("R",'MAPA DE RIESGOS'!$H425,"C",'MAPA DE RIESGOS'!$AF425),"")</f>
        <v/>
      </c>
      <c r="AX157" s="370" t="str">
        <f>IF(AND('MAPA DE RIESGOS'!$AP426="Muy Baja",'MAPA DE RIESGOS'!$AR426="Moderado"),CONCATENATE("R",'MAPA DE RIESGOS'!$H426,"C",'MAPA DE RIESGOS'!$AF426),"")</f>
        <v/>
      </c>
      <c r="AY157" s="370" t="str">
        <f>IF(AND('MAPA DE RIESGOS'!$AP427="Muy Baja",'MAPA DE RIESGOS'!$AR427="Moderado"),CONCATENATE("R",'MAPA DE RIESGOS'!$H427,"C",'MAPA DE RIESGOS'!$AF427),"")</f>
        <v/>
      </c>
      <c r="AZ157" s="370" t="str">
        <f>IF(AND('MAPA DE RIESGOS'!$AP428="Muy Baja",'MAPA DE RIESGOS'!$AR428="Moderado"),CONCATENATE("R",'MAPA DE RIESGOS'!$H428,"C",'MAPA DE RIESGOS'!$AF428),"")</f>
        <v/>
      </c>
      <c r="BA157" s="370" t="str">
        <f>IF(AND('MAPA DE RIESGOS'!$AP429="Muy Baja",'MAPA DE RIESGOS'!$AR429="Moderado"),CONCATENATE("R",'MAPA DE RIESGOS'!$H429,"C",'MAPA DE RIESGOS'!$AF429),"")</f>
        <v/>
      </c>
      <c r="BB157" s="370" t="str">
        <f>IF(AND('MAPA DE RIESGOS'!$AP430="Muy Baja",'MAPA DE RIESGOS'!$AR430="Moderado"),CONCATENATE("R",'MAPA DE RIESGOS'!$H430,"C",'MAPA DE RIESGOS'!$AF430),"")</f>
        <v/>
      </c>
      <c r="BC157" s="370" t="str">
        <f>IF(AND('MAPA DE RIESGOS'!$AP431="Muy Baja",'MAPA DE RIESGOS'!$AR431="Moderado"),CONCATENATE("R",'MAPA DE RIESGOS'!$H431,"C",'MAPA DE RIESGOS'!$AF431),"")</f>
        <v/>
      </c>
      <c r="BD157" s="370" t="str">
        <f>IF(AND('MAPA DE RIESGOS'!$AP432="Muy Baja",'MAPA DE RIESGOS'!$AR432="Moderado"),CONCATENATE("R",'MAPA DE RIESGOS'!$H432,"C",'MAPA DE RIESGOS'!$AF432),"")</f>
        <v/>
      </c>
      <c r="BE157" s="370" t="str">
        <f>IF(AND('MAPA DE RIESGOS'!$AP433="Muy Baja",'MAPA DE RIESGOS'!$AR433="Moderado"),CONCATENATE("R",'MAPA DE RIESGOS'!$H433,"C",'MAPA DE RIESGOS'!$AF433),"")</f>
        <v/>
      </c>
      <c r="BF157" s="370" t="str">
        <f>IF(AND('MAPA DE RIESGOS'!$AP434="Muy Baja",'MAPA DE RIESGOS'!$AR434="Moderado"),CONCATENATE("R",'MAPA DE RIESGOS'!$H434,"C",'MAPA DE RIESGOS'!$AF434),"")</f>
        <v/>
      </c>
      <c r="BG157" s="370" t="str">
        <f>IF(AND('MAPA DE RIESGOS'!$AP435="Muy Baja",'MAPA DE RIESGOS'!$AR435="Moderado"),CONCATENATE("R",'MAPA DE RIESGOS'!$H435,"C",'MAPA DE RIESGOS'!$AF435),"")</f>
        <v/>
      </c>
      <c r="BH157" s="370" t="str">
        <f>IF(AND('MAPA DE RIESGOS'!$AP436="Muy Baja",'MAPA DE RIESGOS'!$AR436="Moderado"),CONCATENATE("R",'MAPA DE RIESGOS'!$H436,"C",'MAPA DE RIESGOS'!$AF436),"")</f>
        <v/>
      </c>
      <c r="BI157" s="370" t="str">
        <f>IF(AND('MAPA DE RIESGOS'!$AP437="Muy Baja",'MAPA DE RIESGOS'!$AR437="Moderado"),CONCATENATE("R",'MAPA DE RIESGOS'!$H437,"C",'MAPA DE RIESGOS'!$AF437),"")</f>
        <v/>
      </c>
      <c r="BJ157" s="370" t="str">
        <f>IF(AND('MAPA DE RIESGOS'!$AP438="Muy Baja",'MAPA DE RIESGOS'!$AR438="Moderado"),CONCATENATE("R",'MAPA DE RIESGOS'!$H438,"C",'MAPA DE RIESGOS'!$AF438),"")</f>
        <v/>
      </c>
      <c r="BK157" s="371" t="str">
        <f>IF(AND('MAPA DE RIESGOS'!$AP439="Muy Baja",'MAPA DE RIESGOS'!$AR439="Moderado"),CONCATENATE("R",'MAPA DE RIESGOS'!$H439,"C",'MAPA DE RIESGOS'!$AF439),"")</f>
        <v/>
      </c>
      <c r="BL157" s="357" t="str">
        <f>IF(AND('MAPA DE RIESGOS'!$AP422="Muy Baja",'MAPA DE RIESGOS'!$AR422="Mayor"),CONCATENATE("R",'MAPA DE RIESGOS'!$H422,"C",'MAPA DE RIESGOS'!$AF422),"")</f>
        <v/>
      </c>
      <c r="BM157" s="357" t="str">
        <f>IF(AND('MAPA DE RIESGOS'!$AP423="Muy Baja",'MAPA DE RIESGOS'!$AR423="Mayor"),CONCATENATE("R",'MAPA DE RIESGOS'!$H423,"C",'MAPA DE RIESGOS'!$AF423),"")</f>
        <v/>
      </c>
      <c r="BN157" s="357" t="str">
        <f>IF(AND('MAPA DE RIESGOS'!$AP424="Muy Baja",'MAPA DE RIESGOS'!$AR424="Mayor"),CONCATENATE("R",'MAPA DE RIESGOS'!$H424,"C",'MAPA DE RIESGOS'!$AF424),"")</f>
        <v/>
      </c>
      <c r="BO157" s="357" t="str">
        <f>IF(AND('MAPA DE RIESGOS'!$AP425="Muy Baja",'MAPA DE RIESGOS'!$AR425="Mayor"),CONCATENATE("R",'MAPA DE RIESGOS'!$H425,"C",'MAPA DE RIESGOS'!$AF425),"")</f>
        <v/>
      </c>
      <c r="BP157" s="357" t="str">
        <f>IF(AND('MAPA DE RIESGOS'!$AP426="Muy Baja",'MAPA DE RIESGOS'!$AR426="Mayor"),CONCATENATE("R",'MAPA DE RIESGOS'!$H426,"C",'MAPA DE RIESGOS'!$AF426),"")</f>
        <v/>
      </c>
      <c r="BQ157" s="357" t="str">
        <f>IF(AND('MAPA DE RIESGOS'!$AP427="Muy Baja",'MAPA DE RIESGOS'!$AR427="Mayor"),CONCATENATE("R",'MAPA DE RIESGOS'!$H427,"C",'MAPA DE RIESGOS'!$AF427),"")</f>
        <v/>
      </c>
      <c r="BR157" s="357" t="str">
        <f>IF(AND('MAPA DE RIESGOS'!$AP428="Muy Baja",'MAPA DE RIESGOS'!$AR428="Mayor"),CONCATENATE("R",'MAPA DE RIESGOS'!$H428,"C",'MAPA DE RIESGOS'!$AF428),"")</f>
        <v/>
      </c>
      <c r="BS157" s="357" t="str">
        <f>IF(AND('MAPA DE RIESGOS'!$AP429="Muy Baja",'MAPA DE RIESGOS'!$AR429="Mayor"),CONCATENATE("R",'MAPA DE RIESGOS'!$H429,"C",'MAPA DE RIESGOS'!$AF429),"")</f>
        <v/>
      </c>
      <c r="BT157" s="357" t="str">
        <f>IF(AND('MAPA DE RIESGOS'!$AP430="Muy Baja",'MAPA DE RIESGOS'!$AR430="Mayor"),CONCATENATE("R",'MAPA DE RIESGOS'!$H430,"C",'MAPA DE RIESGOS'!$AF430),"")</f>
        <v/>
      </c>
      <c r="BU157" s="357" t="str">
        <f>IF(AND('MAPA DE RIESGOS'!$AP431="Muy Baja",'MAPA DE RIESGOS'!$AR431="Mayor"),CONCATENATE("R",'MAPA DE RIESGOS'!$H431,"C",'MAPA DE RIESGOS'!$AF431),"")</f>
        <v/>
      </c>
      <c r="BV157" s="357" t="str">
        <f>IF(AND('MAPA DE RIESGOS'!$AP432="Muy Baja",'MAPA DE RIESGOS'!$AR432="Mayor"),CONCATENATE("R",'MAPA DE RIESGOS'!$H432,"C",'MAPA DE RIESGOS'!$AF432),"")</f>
        <v/>
      </c>
      <c r="BW157" s="357" t="str">
        <f>IF(AND('MAPA DE RIESGOS'!$AP433="Muy Baja",'MAPA DE RIESGOS'!$AR433="Mayor"),CONCATENATE("R",'MAPA DE RIESGOS'!$H433,"C",'MAPA DE RIESGOS'!$AF433),"")</f>
        <v/>
      </c>
      <c r="BX157" s="357" t="str">
        <f>IF(AND('MAPA DE RIESGOS'!$AP434="Muy Baja",'MAPA DE RIESGOS'!$AR434="Mayor"),CONCATENATE("R",'MAPA DE RIESGOS'!$H434,"C",'MAPA DE RIESGOS'!$AF434),"")</f>
        <v/>
      </c>
      <c r="BY157" s="357" t="str">
        <f>IF(AND('MAPA DE RIESGOS'!$AP435="Muy Baja",'MAPA DE RIESGOS'!$AR435="Mayor"),CONCATENATE("R",'MAPA DE RIESGOS'!$H435,"C",'MAPA DE RIESGOS'!$AF435),"")</f>
        <v/>
      </c>
      <c r="BZ157" s="357" t="str">
        <f>IF(AND('MAPA DE RIESGOS'!$AP436="Muy Baja",'MAPA DE RIESGOS'!$AR436="Mayor"),CONCATENATE("R",'MAPA DE RIESGOS'!$H436,"C",'MAPA DE RIESGOS'!$AF436),"")</f>
        <v/>
      </c>
      <c r="CA157" s="357" t="str">
        <f>IF(AND('MAPA DE RIESGOS'!$AP437="Muy Baja",'MAPA DE RIESGOS'!$AR437="Mayor"),CONCATENATE("R",'MAPA DE RIESGOS'!$H437,"C",'MAPA DE RIESGOS'!$AF437),"")</f>
        <v/>
      </c>
      <c r="CB157" s="357" t="str">
        <f>IF(AND('MAPA DE RIESGOS'!$AP438="Muy Baja",'MAPA DE RIESGOS'!$AR438="Mayor"),CONCATENATE("R",'MAPA DE RIESGOS'!$H438,"C",'MAPA DE RIESGOS'!$AF438),"")</f>
        <v/>
      </c>
      <c r="CC157" s="358" t="str">
        <f>IF(AND('MAPA DE RIESGOS'!$AP439="Muy Baja",'MAPA DE RIESGOS'!$AR439="Mayor"),CONCATENATE("R",'MAPA DE RIESGOS'!$H439,"C",'MAPA DE RIESGOS'!$AF439),"")</f>
        <v/>
      </c>
      <c r="CD157" s="359" t="str">
        <f>IF(AND('MAPA DE RIESGOS'!$AP422="Muy Baja",'MAPA DE RIESGOS'!$AR422="Catastrófico"),CONCATENATE("R",'MAPA DE RIESGOS'!$H422,"C",'MAPA DE RIESGOS'!$AF422),"")</f>
        <v/>
      </c>
      <c r="CE157" s="359" t="str">
        <f>IF(AND('MAPA DE RIESGOS'!$AP423="Muy Baja",'MAPA DE RIESGOS'!$AR423="Catastrófico"),CONCATENATE("R",'MAPA DE RIESGOS'!$H423,"C",'MAPA DE RIESGOS'!$AF423),"")</f>
        <v/>
      </c>
      <c r="CF157" s="359" t="str">
        <f>IF(AND('MAPA DE RIESGOS'!$AP424="Muy Baja",'MAPA DE RIESGOS'!$AR424="Catastrófico"),CONCATENATE("R",'MAPA DE RIESGOS'!$H424,"C",'MAPA DE RIESGOS'!$AF424),"")</f>
        <v/>
      </c>
      <c r="CG157" s="359" t="str">
        <f>IF(AND('MAPA DE RIESGOS'!$AP425="Muy Baja",'MAPA DE RIESGOS'!$AR425="Catastrófico"),CONCATENATE("R",'MAPA DE RIESGOS'!$H425,"C",'MAPA DE RIESGOS'!$AF425),"")</f>
        <v/>
      </c>
      <c r="CH157" s="359" t="str">
        <f>IF(AND('MAPA DE RIESGOS'!$AP426="Muy Baja",'MAPA DE RIESGOS'!$AR426="Catastrófico"),CONCATENATE("R",'MAPA DE RIESGOS'!$H426,"C",'MAPA DE RIESGOS'!$AF426),"")</f>
        <v/>
      </c>
      <c r="CI157" s="359" t="str">
        <f>IF(AND('MAPA DE RIESGOS'!$AP427="Muy Baja",'MAPA DE RIESGOS'!$AR427="Catastrófico"),CONCATENATE("R",'MAPA DE RIESGOS'!$H427,"C",'MAPA DE RIESGOS'!$AF427),"")</f>
        <v/>
      </c>
      <c r="CJ157" s="359" t="str">
        <f>IF(AND('MAPA DE RIESGOS'!$AP428="Muy Baja",'MAPA DE RIESGOS'!$AR428="Catastrófico"),CONCATENATE("R",'MAPA DE RIESGOS'!$H428,"C",'MAPA DE RIESGOS'!$AF428),"")</f>
        <v/>
      </c>
      <c r="CK157" s="359" t="str">
        <f>IF(AND('MAPA DE RIESGOS'!$AP429="Muy Baja",'MAPA DE RIESGOS'!$AR429="Catastrófico"),CONCATENATE("R",'MAPA DE RIESGOS'!$H429,"C",'MAPA DE RIESGOS'!$AF429),"")</f>
        <v/>
      </c>
      <c r="CL157" s="359" t="str">
        <f>IF(AND('MAPA DE RIESGOS'!$AP430="Muy Baja",'MAPA DE RIESGOS'!$AR430="Catastrófico"),CONCATENATE("R",'MAPA DE RIESGOS'!$H430,"C",'MAPA DE RIESGOS'!$AF430),"")</f>
        <v/>
      </c>
      <c r="CM157" s="359" t="str">
        <f>IF(AND('MAPA DE RIESGOS'!$AP431="Muy Baja",'MAPA DE RIESGOS'!$AR431="Catastrófico"),CONCATENATE("R",'MAPA DE RIESGOS'!$H431,"C",'MAPA DE RIESGOS'!$AF431),"")</f>
        <v/>
      </c>
      <c r="CN157" s="359" t="str">
        <f>IF(AND('MAPA DE RIESGOS'!$AP432="Muy Baja",'MAPA DE RIESGOS'!$AR432="Catastrófico"),CONCATENATE("R",'MAPA DE RIESGOS'!$H432,"C",'MAPA DE RIESGOS'!$AF432),"")</f>
        <v/>
      </c>
      <c r="CO157" s="359" t="str">
        <f>IF(AND('MAPA DE RIESGOS'!$AP433="Muy Baja",'MAPA DE RIESGOS'!$AR433="Catastrófico"),CONCATENATE("R",'MAPA DE RIESGOS'!$H433,"C",'MAPA DE RIESGOS'!$AF433),"")</f>
        <v/>
      </c>
      <c r="CP157" s="359" t="str">
        <f>IF(AND('MAPA DE RIESGOS'!$AP434="Muy Baja",'MAPA DE RIESGOS'!$AR434="Catastrófico"),CONCATENATE("R",'MAPA DE RIESGOS'!$H434,"C",'MAPA DE RIESGOS'!$AF434),"")</f>
        <v/>
      </c>
      <c r="CQ157" s="359" t="str">
        <f>IF(AND('MAPA DE RIESGOS'!$AP435="Muy Baja",'MAPA DE RIESGOS'!$AR435="Catastrófico"),CONCATENATE("R",'MAPA DE RIESGOS'!$H435,"C",'MAPA DE RIESGOS'!$AF435),"")</f>
        <v/>
      </c>
      <c r="CR157" s="359" t="str">
        <f>IF(AND('MAPA DE RIESGOS'!$AP436="Muy Baja",'MAPA DE RIESGOS'!$AR436="Catastrófico"),CONCATENATE("R",'MAPA DE RIESGOS'!$H436,"C",'MAPA DE RIESGOS'!$AF436),"")</f>
        <v/>
      </c>
      <c r="CS157" s="359" t="str">
        <f>IF(AND('MAPA DE RIESGOS'!$AP437="Muy Baja",'MAPA DE RIESGOS'!$AR437="Catastrófico"),CONCATENATE("R",'MAPA DE RIESGOS'!$H437,"C",'MAPA DE RIESGOS'!$AF437),"")</f>
        <v/>
      </c>
      <c r="CT157" s="359" t="str">
        <f>IF(AND('MAPA DE RIESGOS'!$AP438="Muy Baja",'MAPA DE RIESGOS'!$AR438="Catastrófico"),CONCATENATE("R",'MAPA DE RIESGOS'!$H438,"C",'MAPA DE RIESGOS'!$AF438),"")</f>
        <v/>
      </c>
      <c r="CU157" s="360" t="str">
        <f>IF(AND('MAPA DE RIESGOS'!$AP439="Muy Baja",'MAPA DE RIESGOS'!$AR439="Catastrófico"),CONCATENATE("R",'MAPA DE RIESGOS'!$H439,"C",'MAPA DE RIESGOS'!$AF439),"")</f>
        <v/>
      </c>
      <c r="CV157" s="67"/>
    </row>
    <row r="158" spans="2:100" ht="32.5" customHeight="1">
      <c r="B158" s="770"/>
      <c r="C158" s="770"/>
      <c r="D158" s="771"/>
      <c r="E158" s="741"/>
      <c r="F158" s="742"/>
      <c r="G158" s="742"/>
      <c r="H158" s="742"/>
      <c r="I158" s="742"/>
      <c r="J158" s="378" t="str">
        <f>IF(AND('MAPA DE RIESGOS'!$AP440="Muy Baja",'MAPA DE RIESGOS'!$AR440="Leve"),CONCATENATE("R",'MAPA DE RIESGOS'!$H440,"C",'MAPA DE RIESGOS'!$AF440),"")</f>
        <v/>
      </c>
      <c r="K158" s="379" t="str">
        <f>IF(AND('MAPA DE RIESGOS'!$AP441="Muy Baja",'MAPA DE RIESGOS'!$AR441="Leve"),CONCATENATE("R",'MAPA DE RIESGOS'!$H441,"C",'MAPA DE RIESGOS'!$AF441),"")</f>
        <v/>
      </c>
      <c r="L158" s="379" t="str">
        <f>IF(AND('MAPA DE RIESGOS'!$AP442="Muy Baja",'MAPA DE RIESGOS'!$AR442="Leve"),CONCATENATE("R",'MAPA DE RIESGOS'!$H442,"C",'MAPA DE RIESGOS'!$AF442),"")</f>
        <v>R72C1</v>
      </c>
      <c r="M158" s="379" t="str">
        <f>IF(AND('MAPA DE RIESGOS'!$AP443="Muy Baja",'MAPA DE RIESGOS'!$AR443="Leve"),CONCATENATE("R",'MAPA DE RIESGOS'!$H443,"C",'MAPA DE RIESGOS'!$AF443),"")</f>
        <v>R72C2</v>
      </c>
      <c r="N158" s="379" t="str">
        <f>IF(AND('MAPA DE RIESGOS'!$AP444="Muy Baja",'MAPA DE RIESGOS'!$AR444="Leve"),CONCATENATE("R",'MAPA DE RIESGOS'!$H444,"C",'MAPA DE RIESGOS'!$AF444),"")</f>
        <v/>
      </c>
      <c r="O158" s="379" t="str">
        <f>IF(AND('MAPA DE RIESGOS'!$AP445="Muy Baja",'MAPA DE RIESGOS'!$AR445="Leve"),CONCATENATE("R",'MAPA DE RIESGOS'!$H445,"C",'MAPA DE RIESGOS'!$AF445),"")</f>
        <v/>
      </c>
      <c r="P158" s="379" t="str">
        <f>IF(AND('MAPA DE RIESGOS'!$AP446="Muy Baja",'MAPA DE RIESGOS'!$AR446="Leve"),CONCATENATE("R",'MAPA DE RIESGOS'!$H446,"C",'MAPA DE RIESGOS'!$AF446),"")</f>
        <v/>
      </c>
      <c r="Q158" s="379" t="str">
        <f>IF(AND('MAPA DE RIESGOS'!$AP447="Muy Baja",'MAPA DE RIESGOS'!$AR447="Leve"),CONCATENATE("R",'MAPA DE RIESGOS'!$H447,"C",'MAPA DE RIESGOS'!$AF447),"")</f>
        <v/>
      </c>
      <c r="R158" s="379" t="str">
        <f>IF(AND('MAPA DE RIESGOS'!$AP448="Muy Baja",'MAPA DE RIESGOS'!$AR448="Leve"),CONCATENATE("R",'MAPA DE RIESGOS'!$H448,"C",'MAPA DE RIESGOS'!$AF448),"")</f>
        <v/>
      </c>
      <c r="S158" s="379" t="str">
        <f>IF(AND('MAPA DE RIESGOS'!$AP449="Muy Baja",'MAPA DE RIESGOS'!$AR449="Leve"),CONCATENATE("R",'MAPA DE RIESGOS'!$H449,"C",'MAPA DE RIESGOS'!$AF449),"")</f>
        <v/>
      </c>
      <c r="T158" s="379" t="str">
        <f>IF(AND('MAPA DE RIESGOS'!$AP450="Muy Baja",'MAPA DE RIESGOS'!$AR450="Leve"),CONCATENATE("R",'MAPA DE RIESGOS'!$H450,"C",'MAPA DE RIESGOS'!$AF450),"")</f>
        <v/>
      </c>
      <c r="U158" s="379" t="str">
        <f>IF(AND('MAPA DE RIESGOS'!$AP451="Muy Baja",'MAPA DE RIESGOS'!$AR451="Leve"),CONCATENATE("R",'MAPA DE RIESGOS'!$H451,"C",'MAPA DE RIESGOS'!$AF451),"")</f>
        <v/>
      </c>
      <c r="V158" s="379" t="str">
        <f>IF(AND('MAPA DE RIESGOS'!$AP452="Muy Baja",'MAPA DE RIESGOS'!$AR452="Leve"),CONCATENATE("R",'MAPA DE RIESGOS'!$H452,"C",'MAPA DE RIESGOS'!$AF452),"")</f>
        <v/>
      </c>
      <c r="W158" s="379" t="str">
        <f>IF(AND('MAPA DE RIESGOS'!$AP453="Muy Baja",'MAPA DE RIESGOS'!$AR453="Leve"),CONCATENATE("R",'MAPA DE RIESGOS'!$H453,"C",'MAPA DE RIESGOS'!$AF453),"")</f>
        <v/>
      </c>
      <c r="X158" s="379" t="str">
        <f>IF(AND('MAPA DE RIESGOS'!$AP454="Muy Baja",'MAPA DE RIESGOS'!$AR454="Leve"),CONCATENATE("R",'MAPA DE RIESGOS'!$H454,"C",'MAPA DE RIESGOS'!$AF454),"")</f>
        <v/>
      </c>
      <c r="Y158" s="379" t="str">
        <f>IF(AND('MAPA DE RIESGOS'!$AP455="Muy Baja",'MAPA DE RIESGOS'!$AR455="Leve"),CONCATENATE("R",'MAPA DE RIESGOS'!$H455,"C",'MAPA DE RIESGOS'!$AF455),"")</f>
        <v/>
      </c>
      <c r="Z158" s="379" t="str">
        <f>IF(AND('MAPA DE RIESGOS'!$AP456="Muy Baja",'MAPA DE RIESGOS'!$AR456="Leve"),CONCATENATE("R",'MAPA DE RIESGOS'!$H456,"C",'MAPA DE RIESGOS'!$AF456),"")</f>
        <v/>
      </c>
      <c r="AA158" s="380" t="str">
        <f>IF(AND('MAPA DE RIESGOS'!$AP457="Muy Baja",'MAPA DE RIESGOS'!$AR457="Leve"),CONCATENATE("R",'MAPA DE RIESGOS'!$H457,"C",'MAPA DE RIESGOS'!$AF457),"")</f>
        <v/>
      </c>
      <c r="AB158" s="378" t="str">
        <f>IF(AND('MAPA DE RIESGOS'!$AP440="Muy Baja",'MAPA DE RIESGOS'!$AR440="Menor"),CONCATENATE("R",'MAPA DE RIESGOS'!$H440,"C",'MAPA DE RIESGOS'!$AF440),"")</f>
        <v/>
      </c>
      <c r="AC158" s="379" t="str">
        <f>IF(AND('MAPA DE RIESGOS'!$AP441="Muy Baja",'MAPA DE RIESGOS'!$AR441="Menor"),CONCATENATE("R",'MAPA DE RIESGOS'!$H441,"C",'MAPA DE RIESGOS'!$AF441),"")</f>
        <v/>
      </c>
      <c r="AD158" s="379" t="str">
        <f>IF(AND('MAPA DE RIESGOS'!$AP442="Muy Baja",'MAPA DE RIESGOS'!$AR442="Menor"),CONCATENATE("R",'MAPA DE RIESGOS'!$H442,"C",'MAPA DE RIESGOS'!$AF442),"")</f>
        <v/>
      </c>
      <c r="AE158" s="379" t="str">
        <f>IF(AND('MAPA DE RIESGOS'!$AP443="Muy Baja",'MAPA DE RIESGOS'!$AR443="Menor"),CONCATENATE("R",'MAPA DE RIESGOS'!$H443,"C",'MAPA DE RIESGOS'!$AF443),"")</f>
        <v/>
      </c>
      <c r="AF158" s="379" t="str">
        <f>IF(AND('MAPA DE RIESGOS'!$AP444="Muy Baja",'MAPA DE RIESGOS'!$AR444="Menor"),CONCATENATE("R",'MAPA DE RIESGOS'!$H444,"C",'MAPA DE RIESGOS'!$AF444),"")</f>
        <v/>
      </c>
      <c r="AG158" s="379" t="str">
        <f>IF(AND('MAPA DE RIESGOS'!$AP445="Muy Baja",'MAPA DE RIESGOS'!$AR445="Menor"),CONCATENATE("R",'MAPA DE RIESGOS'!$H445,"C",'MAPA DE RIESGOS'!$AF445),"")</f>
        <v/>
      </c>
      <c r="AH158" s="379" t="str">
        <f>IF(AND('MAPA DE RIESGOS'!$AP446="Muy Baja",'MAPA DE RIESGOS'!$AR446="Menor"),CONCATENATE("R",'MAPA DE RIESGOS'!$H446,"C",'MAPA DE RIESGOS'!$AF446),"")</f>
        <v/>
      </c>
      <c r="AI158" s="379" t="str">
        <f>IF(AND('MAPA DE RIESGOS'!$AP447="Muy Baja",'MAPA DE RIESGOS'!$AR447="Menor"),CONCATENATE("R",'MAPA DE RIESGOS'!$H447,"C",'MAPA DE RIESGOS'!$AF447),"")</f>
        <v/>
      </c>
      <c r="AJ158" s="379" t="str">
        <f>IF(AND('MAPA DE RIESGOS'!$AP448="Muy Baja",'MAPA DE RIESGOS'!$AR448="Menor"),CONCATENATE("R",'MAPA DE RIESGOS'!$H448,"C",'MAPA DE RIESGOS'!$AF448),"")</f>
        <v/>
      </c>
      <c r="AK158" s="379" t="str">
        <f>IF(AND('MAPA DE RIESGOS'!$AP449="Muy Baja",'MAPA DE RIESGOS'!$AR449="Menor"),CONCATENATE("R",'MAPA DE RIESGOS'!$H449,"C",'MAPA DE RIESGOS'!$AF449),"")</f>
        <v/>
      </c>
      <c r="AL158" s="379" t="str">
        <f>IF(AND('MAPA DE RIESGOS'!$AP450="Muy Baja",'MAPA DE RIESGOS'!$AR450="Menor"),CONCATENATE("R",'MAPA DE RIESGOS'!$H450,"C",'MAPA DE RIESGOS'!$AF450),"")</f>
        <v/>
      </c>
      <c r="AM158" s="379" t="str">
        <f>IF(AND('MAPA DE RIESGOS'!$AP451="Muy Baja",'MAPA DE RIESGOS'!$AR451="Menor"),CONCATENATE("R",'MAPA DE RIESGOS'!$H451,"C",'MAPA DE RIESGOS'!$AF451),"")</f>
        <v/>
      </c>
      <c r="AN158" s="379" t="str">
        <f>IF(AND('MAPA DE RIESGOS'!$AP452="Muy Baja",'MAPA DE RIESGOS'!$AR452="Menor"),CONCATENATE("R",'MAPA DE RIESGOS'!$H452,"C",'MAPA DE RIESGOS'!$AF452),"")</f>
        <v/>
      </c>
      <c r="AO158" s="379" t="str">
        <f>IF(AND('MAPA DE RIESGOS'!$AP453="Muy Baja",'MAPA DE RIESGOS'!$AR453="Menor"),CONCATENATE("R",'MAPA DE RIESGOS'!$H453,"C",'MAPA DE RIESGOS'!$AF453),"")</f>
        <v/>
      </c>
      <c r="AP158" s="379" t="str">
        <f>IF(AND('MAPA DE RIESGOS'!$AP454="Muy Baja",'MAPA DE RIESGOS'!$AR454="Menor"),CONCATENATE("R",'MAPA DE RIESGOS'!$H454,"C",'MAPA DE RIESGOS'!$AF454),"")</f>
        <v/>
      </c>
      <c r="AQ158" s="379" t="str">
        <f>IF(AND('MAPA DE RIESGOS'!$AP455="Muy Baja",'MAPA DE RIESGOS'!$AR455="Menor"),CONCATENATE("R",'MAPA DE RIESGOS'!$H455,"C",'MAPA DE RIESGOS'!$AF455),"")</f>
        <v/>
      </c>
      <c r="AR158" s="379" t="str">
        <f>IF(AND('MAPA DE RIESGOS'!$AP456="Muy Baja",'MAPA DE RIESGOS'!$AR456="Menor"),CONCATENATE("R",'MAPA DE RIESGOS'!$H456,"C",'MAPA DE RIESGOS'!$AF456),"")</f>
        <v/>
      </c>
      <c r="AS158" s="380" t="str">
        <f>IF(AND('MAPA DE RIESGOS'!$AP457="Muy Baja",'MAPA DE RIESGOS'!$AR457="Menor"),CONCATENATE("R",'MAPA DE RIESGOS'!$H457,"C",'MAPA DE RIESGOS'!$AF457),"")</f>
        <v/>
      </c>
      <c r="AT158" s="369" t="str">
        <f>IF(AND('MAPA DE RIESGOS'!$AP440="Muy Baja",'MAPA DE RIESGOS'!$AR440="Moderado"),CONCATENATE("R",'MAPA DE RIESGOS'!$H440,"C",'MAPA DE RIESGOS'!$AF440),"")</f>
        <v/>
      </c>
      <c r="AU158" s="370" t="str">
        <f>IF(AND('MAPA DE RIESGOS'!$AP441="Muy Baja",'MAPA DE RIESGOS'!$AR441="Moderado"),CONCATENATE("R",'MAPA DE RIESGOS'!$H441,"C",'MAPA DE RIESGOS'!$AF441),"")</f>
        <v/>
      </c>
      <c r="AV158" s="370" t="str">
        <f>IF(AND('MAPA DE RIESGOS'!$AP442="Muy Baja",'MAPA DE RIESGOS'!$AR442="Moderado"),CONCATENATE("R",'MAPA DE RIESGOS'!$H442,"C",'MAPA DE RIESGOS'!$AF442),"")</f>
        <v/>
      </c>
      <c r="AW158" s="370" t="str">
        <f>IF(AND('MAPA DE RIESGOS'!$AP443="Muy Baja",'MAPA DE RIESGOS'!$AR443="Moderado"),CONCATENATE("R",'MAPA DE RIESGOS'!$H443,"C",'MAPA DE RIESGOS'!$AF443),"")</f>
        <v/>
      </c>
      <c r="AX158" s="370" t="str">
        <f>IF(AND('MAPA DE RIESGOS'!$AP444="Muy Baja",'MAPA DE RIESGOS'!$AR444="Moderado"),CONCATENATE("R",'MAPA DE RIESGOS'!$H444,"C",'MAPA DE RIESGOS'!$AF444),"")</f>
        <v/>
      </c>
      <c r="AY158" s="370" t="str">
        <f>IF(AND('MAPA DE RIESGOS'!$AP445="Muy Baja",'MAPA DE RIESGOS'!$AR445="Moderado"),CONCATENATE("R",'MAPA DE RIESGOS'!$H445,"C",'MAPA DE RIESGOS'!$AF445),"")</f>
        <v/>
      </c>
      <c r="AZ158" s="370" t="str">
        <f>IF(AND('MAPA DE RIESGOS'!$AP446="Muy Baja",'MAPA DE RIESGOS'!$AR446="Moderado"),CONCATENATE("R",'MAPA DE RIESGOS'!$H446,"C",'MAPA DE RIESGOS'!$AF446),"")</f>
        <v/>
      </c>
      <c r="BA158" s="370" t="str">
        <f>IF(AND('MAPA DE RIESGOS'!$AP447="Muy Baja",'MAPA DE RIESGOS'!$AR447="Moderado"),CONCATENATE("R",'MAPA DE RIESGOS'!$H447,"C",'MAPA DE RIESGOS'!$AF447),"")</f>
        <v/>
      </c>
      <c r="BB158" s="370" t="str">
        <f>IF(AND('MAPA DE RIESGOS'!$AP448="Muy Baja",'MAPA DE RIESGOS'!$AR448="Moderado"),CONCATENATE("R",'MAPA DE RIESGOS'!$H448,"C",'MAPA DE RIESGOS'!$AF448),"")</f>
        <v/>
      </c>
      <c r="BC158" s="370" t="str">
        <f>IF(AND('MAPA DE RIESGOS'!$AP449="Muy Baja",'MAPA DE RIESGOS'!$AR449="Moderado"),CONCATENATE("R",'MAPA DE RIESGOS'!$H449,"C",'MAPA DE RIESGOS'!$AF449),"")</f>
        <v/>
      </c>
      <c r="BD158" s="370" t="str">
        <f>IF(AND('MAPA DE RIESGOS'!$AP450="Muy Baja",'MAPA DE RIESGOS'!$AR450="Moderado"),CONCATENATE("R",'MAPA DE RIESGOS'!$H450,"C",'MAPA DE RIESGOS'!$AF450),"")</f>
        <v/>
      </c>
      <c r="BE158" s="370" t="str">
        <f>IF(AND('MAPA DE RIESGOS'!$AP451="Muy Baja",'MAPA DE RIESGOS'!$AR451="Moderado"),CONCATENATE("R",'MAPA DE RIESGOS'!$H451,"C",'MAPA DE RIESGOS'!$AF451),"")</f>
        <v/>
      </c>
      <c r="BF158" s="370" t="str">
        <f>IF(AND('MAPA DE RIESGOS'!$AP452="Muy Baja",'MAPA DE RIESGOS'!$AR452="Moderado"),CONCATENATE("R",'MAPA DE RIESGOS'!$H452,"C",'MAPA DE RIESGOS'!$AF452),"")</f>
        <v/>
      </c>
      <c r="BG158" s="370" t="str">
        <f>IF(AND('MAPA DE RIESGOS'!$AP453="Muy Baja",'MAPA DE RIESGOS'!$AR453="Moderado"),CONCATENATE("R",'MAPA DE RIESGOS'!$H453,"C",'MAPA DE RIESGOS'!$AF453),"")</f>
        <v/>
      </c>
      <c r="BH158" s="370" t="str">
        <f>IF(AND('MAPA DE RIESGOS'!$AP454="Muy Baja",'MAPA DE RIESGOS'!$AR454="Moderado"),CONCATENATE("R",'MAPA DE RIESGOS'!$H454,"C",'MAPA DE RIESGOS'!$AF454),"")</f>
        <v/>
      </c>
      <c r="BI158" s="370" t="str">
        <f>IF(AND('MAPA DE RIESGOS'!$AP455="Muy Baja",'MAPA DE RIESGOS'!$AR455="Moderado"),CONCATENATE("R",'MAPA DE RIESGOS'!$H455,"C",'MAPA DE RIESGOS'!$AF455),"")</f>
        <v/>
      </c>
      <c r="BJ158" s="370" t="str">
        <f>IF(AND('MAPA DE RIESGOS'!$AP456="Muy Baja",'MAPA DE RIESGOS'!$AR456="Moderado"),CONCATENATE("R",'MAPA DE RIESGOS'!$H456,"C",'MAPA DE RIESGOS'!$AF456),"")</f>
        <v/>
      </c>
      <c r="BK158" s="371" t="str">
        <f>IF(AND('MAPA DE RIESGOS'!$AP457="Muy Baja",'MAPA DE RIESGOS'!$AR457="Moderado"),CONCATENATE("R",'MAPA DE RIESGOS'!$H457,"C",'MAPA DE RIESGOS'!$AF457),"")</f>
        <v/>
      </c>
      <c r="BL158" s="357" t="str">
        <f>IF(AND('MAPA DE RIESGOS'!$AP440="Muy Baja",'MAPA DE RIESGOS'!$AR440="Mayor"),CONCATENATE("R",'MAPA DE RIESGOS'!$H440,"C",'MAPA DE RIESGOS'!$AF440),"")</f>
        <v/>
      </c>
      <c r="BM158" s="357" t="str">
        <f>IF(AND('MAPA DE RIESGOS'!$AP441="Muy Baja",'MAPA DE RIESGOS'!$AR441="Mayor"),CONCATENATE("R",'MAPA DE RIESGOS'!$H441,"C",'MAPA DE RIESGOS'!$AF441),"")</f>
        <v/>
      </c>
      <c r="BN158" s="357" t="str">
        <f>IF(AND('MAPA DE RIESGOS'!$AP442="Muy Baja",'MAPA DE RIESGOS'!$AR442="Mayor"),CONCATENATE("R",'MAPA DE RIESGOS'!$H442,"C",'MAPA DE RIESGOS'!$AF442),"")</f>
        <v/>
      </c>
      <c r="BO158" s="357" t="str">
        <f>IF(AND('MAPA DE RIESGOS'!$AP443="Muy Baja",'MAPA DE RIESGOS'!$AR443="Mayor"),CONCATENATE("R",'MAPA DE RIESGOS'!$H443,"C",'MAPA DE RIESGOS'!$AF443),"")</f>
        <v/>
      </c>
      <c r="BP158" s="357" t="str">
        <f>IF(AND('MAPA DE RIESGOS'!$AP444="Muy Baja",'MAPA DE RIESGOS'!$AR444="Mayor"),CONCATENATE("R",'MAPA DE RIESGOS'!$H444,"C",'MAPA DE RIESGOS'!$AF444),"")</f>
        <v/>
      </c>
      <c r="BQ158" s="357" t="str">
        <f>IF(AND('MAPA DE RIESGOS'!$AP445="Muy Baja",'MAPA DE RIESGOS'!$AR445="Mayor"),CONCATENATE("R",'MAPA DE RIESGOS'!$H445,"C",'MAPA DE RIESGOS'!$AF445),"")</f>
        <v/>
      </c>
      <c r="BR158" s="357" t="str">
        <f>IF(AND('MAPA DE RIESGOS'!$AP446="Muy Baja",'MAPA DE RIESGOS'!$AR446="Mayor"),CONCATENATE("R",'MAPA DE RIESGOS'!$H446,"C",'MAPA DE RIESGOS'!$AF446),"")</f>
        <v/>
      </c>
      <c r="BS158" s="357" t="str">
        <f>IF(AND('MAPA DE RIESGOS'!$AP447="Muy Baja",'MAPA DE RIESGOS'!$AR447="Mayor"),CONCATENATE("R",'MAPA DE RIESGOS'!$H447,"C",'MAPA DE RIESGOS'!$AF447),"")</f>
        <v/>
      </c>
      <c r="BT158" s="357" t="str">
        <f>IF(AND('MAPA DE RIESGOS'!$AP448="Muy Baja",'MAPA DE RIESGOS'!$AR448="Mayor"),CONCATENATE("R",'MAPA DE RIESGOS'!$H448,"C",'MAPA DE RIESGOS'!$AF448),"")</f>
        <v/>
      </c>
      <c r="BU158" s="357" t="str">
        <f>IF(AND('MAPA DE RIESGOS'!$AP449="Muy Baja",'MAPA DE RIESGOS'!$AR449="Mayor"),CONCATENATE("R",'MAPA DE RIESGOS'!$H449,"C",'MAPA DE RIESGOS'!$AF449),"")</f>
        <v/>
      </c>
      <c r="BV158" s="357" t="str">
        <f>IF(AND('MAPA DE RIESGOS'!$AP450="Muy Baja",'MAPA DE RIESGOS'!$AR450="Mayor"),CONCATENATE("R",'MAPA DE RIESGOS'!$H450,"C",'MAPA DE RIESGOS'!$AF450),"")</f>
        <v/>
      </c>
      <c r="BW158" s="357" t="str">
        <f>IF(AND('MAPA DE RIESGOS'!$AP451="Muy Baja",'MAPA DE RIESGOS'!$AR451="Mayor"),CONCATENATE("R",'MAPA DE RIESGOS'!$H451,"C",'MAPA DE RIESGOS'!$AF451),"")</f>
        <v/>
      </c>
      <c r="BX158" s="357" t="str">
        <f>IF(AND('MAPA DE RIESGOS'!$AP452="Muy Baja",'MAPA DE RIESGOS'!$AR452="Mayor"),CONCATENATE("R",'MAPA DE RIESGOS'!$H452,"C",'MAPA DE RIESGOS'!$AF452),"")</f>
        <v/>
      </c>
      <c r="BY158" s="357" t="str">
        <f>IF(AND('MAPA DE RIESGOS'!$AP453="Muy Baja",'MAPA DE RIESGOS'!$AR453="Mayor"),CONCATENATE("R",'MAPA DE RIESGOS'!$H453,"C",'MAPA DE RIESGOS'!$AF453),"")</f>
        <v/>
      </c>
      <c r="BZ158" s="357" t="str">
        <f>IF(AND('MAPA DE RIESGOS'!$AP454="Muy Baja",'MAPA DE RIESGOS'!$AR454="Mayor"),CONCATENATE("R",'MAPA DE RIESGOS'!$H454,"C",'MAPA DE RIESGOS'!$AF454),"")</f>
        <v/>
      </c>
      <c r="CA158" s="357" t="str">
        <f>IF(AND('MAPA DE RIESGOS'!$AP455="Muy Baja",'MAPA DE RIESGOS'!$AR455="Mayor"),CONCATENATE("R",'MAPA DE RIESGOS'!$H455,"C",'MAPA DE RIESGOS'!$AF455),"")</f>
        <v/>
      </c>
      <c r="CB158" s="357" t="str">
        <f>IF(AND('MAPA DE RIESGOS'!$AP456="Muy Baja",'MAPA DE RIESGOS'!$AR456="Mayor"),CONCATENATE("R",'MAPA DE RIESGOS'!$H456,"C",'MAPA DE RIESGOS'!$AF456),"")</f>
        <v/>
      </c>
      <c r="CC158" s="358" t="str">
        <f>IF(AND('MAPA DE RIESGOS'!$AP457="Muy Baja",'MAPA DE RIESGOS'!$AR457="Mayor"),CONCATENATE("R",'MAPA DE RIESGOS'!$H457,"C",'MAPA DE RIESGOS'!$AF457),"")</f>
        <v/>
      </c>
      <c r="CD158" s="359" t="str">
        <f>IF(AND('MAPA DE RIESGOS'!$AP440="Muy Baja",'MAPA DE RIESGOS'!$AR440="Catastrófico"),CONCATENATE("R",'MAPA DE RIESGOS'!$H440,"C",'MAPA DE RIESGOS'!$AF440),"")</f>
        <v/>
      </c>
      <c r="CE158" s="359" t="str">
        <f>IF(AND('MAPA DE RIESGOS'!$AP441="Muy Baja",'MAPA DE RIESGOS'!$AR441="Catastrófico"),CONCATENATE("R",'MAPA DE RIESGOS'!$H441,"C",'MAPA DE RIESGOS'!$AF441),"")</f>
        <v/>
      </c>
      <c r="CF158" s="359" t="str">
        <f>IF(AND('MAPA DE RIESGOS'!$AP442="Muy Baja",'MAPA DE RIESGOS'!$AR442="Catastrófico"),CONCATENATE("R",'MAPA DE RIESGOS'!$H442,"C",'MAPA DE RIESGOS'!$AF442),"")</f>
        <v/>
      </c>
      <c r="CG158" s="359" t="str">
        <f>IF(AND('MAPA DE RIESGOS'!$AP443="Muy Baja",'MAPA DE RIESGOS'!$AR443="Catastrófico"),CONCATENATE("R",'MAPA DE RIESGOS'!$H443,"C",'MAPA DE RIESGOS'!$AF443),"")</f>
        <v/>
      </c>
      <c r="CH158" s="359" t="str">
        <f>IF(AND('MAPA DE RIESGOS'!$AP444="Muy Baja",'MAPA DE RIESGOS'!$AR444="Catastrófico"),CONCATENATE("R",'MAPA DE RIESGOS'!$H444,"C",'MAPA DE RIESGOS'!$AF444),"")</f>
        <v/>
      </c>
      <c r="CI158" s="359" t="str">
        <f>IF(AND('MAPA DE RIESGOS'!$AP445="Muy Baja",'MAPA DE RIESGOS'!$AR445="Catastrófico"),CONCATENATE("R",'MAPA DE RIESGOS'!$H445,"C",'MAPA DE RIESGOS'!$AF445),"")</f>
        <v/>
      </c>
      <c r="CJ158" s="359" t="str">
        <f>IF(AND('MAPA DE RIESGOS'!$AP446="Muy Baja",'MAPA DE RIESGOS'!$AR446="Catastrófico"),CONCATENATE("R",'MAPA DE RIESGOS'!$H446,"C",'MAPA DE RIESGOS'!$AF446),"")</f>
        <v/>
      </c>
      <c r="CK158" s="359" t="str">
        <f>IF(AND('MAPA DE RIESGOS'!$AP447="Muy Baja",'MAPA DE RIESGOS'!$AR447="Catastrófico"),CONCATENATE("R",'MAPA DE RIESGOS'!$H447,"C",'MAPA DE RIESGOS'!$AF447),"")</f>
        <v/>
      </c>
      <c r="CL158" s="359" t="str">
        <f>IF(AND('MAPA DE RIESGOS'!$AP448="Muy Baja",'MAPA DE RIESGOS'!$AR448="Catastrófico"),CONCATENATE("R",'MAPA DE RIESGOS'!$H448,"C",'MAPA DE RIESGOS'!$AF448),"")</f>
        <v/>
      </c>
      <c r="CM158" s="359" t="str">
        <f>IF(AND('MAPA DE RIESGOS'!$AP449="Muy Baja",'MAPA DE RIESGOS'!$AR449="Catastrófico"),CONCATENATE("R",'MAPA DE RIESGOS'!$H449,"C",'MAPA DE RIESGOS'!$AF449),"")</f>
        <v/>
      </c>
      <c r="CN158" s="359" t="str">
        <f>IF(AND('MAPA DE RIESGOS'!$AP450="Muy Baja",'MAPA DE RIESGOS'!$AR450="Catastrófico"),CONCATENATE("R",'MAPA DE RIESGOS'!$H450,"C",'MAPA DE RIESGOS'!$AF450),"")</f>
        <v/>
      </c>
      <c r="CO158" s="359" t="str">
        <f>IF(AND('MAPA DE RIESGOS'!$AP451="Muy Baja",'MAPA DE RIESGOS'!$AR451="Catastrófico"),CONCATENATE("R",'MAPA DE RIESGOS'!$H451,"C",'MAPA DE RIESGOS'!$AF451),"")</f>
        <v/>
      </c>
      <c r="CP158" s="359" t="str">
        <f>IF(AND('MAPA DE RIESGOS'!$AP452="Muy Baja",'MAPA DE RIESGOS'!$AR452="Catastrófico"),CONCATENATE("R",'MAPA DE RIESGOS'!$H452,"C",'MAPA DE RIESGOS'!$AF452),"")</f>
        <v/>
      </c>
      <c r="CQ158" s="359" t="str">
        <f>IF(AND('MAPA DE RIESGOS'!$AP453="Muy Baja",'MAPA DE RIESGOS'!$AR453="Catastrófico"),CONCATENATE("R",'MAPA DE RIESGOS'!$H453,"C",'MAPA DE RIESGOS'!$AF453),"")</f>
        <v/>
      </c>
      <c r="CR158" s="359" t="str">
        <f>IF(AND('MAPA DE RIESGOS'!$AP454="Muy Baja",'MAPA DE RIESGOS'!$AR454="Catastrófico"),CONCATENATE("R",'MAPA DE RIESGOS'!$H454,"C",'MAPA DE RIESGOS'!$AF454),"")</f>
        <v/>
      </c>
      <c r="CS158" s="359" t="str">
        <f>IF(AND('MAPA DE RIESGOS'!$AP455="Muy Baja",'MAPA DE RIESGOS'!$AR455="Catastrófico"),CONCATENATE("R",'MAPA DE RIESGOS'!$H455,"C",'MAPA DE RIESGOS'!$AF455),"")</f>
        <v/>
      </c>
      <c r="CT158" s="359" t="str">
        <f>IF(AND('MAPA DE RIESGOS'!$AP456="Muy Baja",'MAPA DE RIESGOS'!$AR456="Catastrófico"),CONCATENATE("R",'MAPA DE RIESGOS'!$H456,"C",'MAPA DE RIESGOS'!$AF456),"")</f>
        <v/>
      </c>
      <c r="CU158" s="360" t="str">
        <f>IF(AND('MAPA DE RIESGOS'!$AP457="Muy Baja",'MAPA DE RIESGOS'!$AR457="Catastrófico"),CONCATENATE("R",'MAPA DE RIESGOS'!$H457,"C",'MAPA DE RIESGOS'!$AF457),"")</f>
        <v/>
      </c>
      <c r="CV158" s="67"/>
    </row>
    <row r="159" spans="2:100" ht="32.5" customHeight="1">
      <c r="B159" s="770"/>
      <c r="C159" s="770"/>
      <c r="D159" s="771"/>
      <c r="E159" s="741"/>
      <c r="F159" s="742"/>
      <c r="G159" s="742"/>
      <c r="H159" s="742"/>
      <c r="I159" s="742"/>
      <c r="J159" s="378" t="str">
        <f>IF(AND('MAPA DE RIESGOS'!$AP458="Muy Baja",'MAPA DE RIESGOS'!$AR458="Leve"),CONCATENATE("R",'MAPA DE RIESGOS'!$H458,"C",'MAPA DE RIESGOS'!$AF458),"")</f>
        <v/>
      </c>
      <c r="K159" s="379" t="str">
        <f>IF(AND('MAPA DE RIESGOS'!$AP459="Muy Baja",'MAPA DE RIESGOS'!$AR459="Leve"),CONCATENATE("R",'MAPA DE RIESGOS'!$H459,"C",'MAPA DE RIESGOS'!$AF459),"")</f>
        <v/>
      </c>
      <c r="L159" s="379" t="str">
        <f>IF(AND('MAPA DE RIESGOS'!$AP460="Muy Baja",'MAPA DE RIESGOS'!$AR460="Leve"),CONCATENATE("R",'MAPA DE RIESGOS'!$H460,"C",'MAPA DE RIESGOS'!$AF460),"")</f>
        <v/>
      </c>
      <c r="M159" s="379" t="str">
        <f>IF(AND('MAPA DE RIESGOS'!$AP461="Muy Baja",'MAPA DE RIESGOS'!$AR461="Leve"),CONCATENATE("R",'MAPA DE RIESGOS'!$H461,"C",'MAPA DE RIESGOS'!$AF461),"")</f>
        <v/>
      </c>
      <c r="N159" s="379" t="str">
        <f>IF(AND('MAPA DE RIESGOS'!$AP462="Muy Baja",'MAPA DE RIESGOS'!$AR462="Leve"),CONCATENATE("R",'MAPA DE RIESGOS'!$H462,"C",'MAPA DE RIESGOS'!$AF462),"")</f>
        <v/>
      </c>
      <c r="O159" s="379" t="str">
        <f>IF(AND('MAPA DE RIESGOS'!$AP463="Muy Baja",'MAPA DE RIESGOS'!$AR463="Leve"),CONCATENATE("R",'MAPA DE RIESGOS'!$H463,"C",'MAPA DE RIESGOS'!$AF463),"")</f>
        <v/>
      </c>
      <c r="P159" s="379" t="str">
        <f>IF(AND('MAPA DE RIESGOS'!$AP464="Muy Baja",'MAPA DE RIESGOS'!$AR464="Leve"),CONCATENATE("R",'MAPA DE RIESGOS'!$H464,"C",'MAPA DE RIESGOS'!$AF464),"")</f>
        <v/>
      </c>
      <c r="Q159" s="379" t="str">
        <f>IF(AND('MAPA DE RIESGOS'!$AP465="Muy Baja",'MAPA DE RIESGOS'!$AR465="Leve"),CONCATENATE("R",'MAPA DE RIESGOS'!$H465,"C",'MAPA DE RIESGOS'!$AF465),"")</f>
        <v/>
      </c>
      <c r="R159" s="379" t="str">
        <f>IF(AND('MAPA DE RIESGOS'!$AP466="Muy Baja",'MAPA DE RIESGOS'!$AR466="Leve"),CONCATENATE("R",'MAPA DE RIESGOS'!$H466,"C",'MAPA DE RIESGOS'!$AF466),"")</f>
        <v/>
      </c>
      <c r="S159" s="379" t="str">
        <f>IF(AND('MAPA DE RIESGOS'!$AP467="Muy Baja",'MAPA DE RIESGOS'!$AR467="Leve"),CONCATENATE("R",'MAPA DE RIESGOS'!$H467,"C",'MAPA DE RIESGOS'!$AF467),"")</f>
        <v/>
      </c>
      <c r="T159" s="379" t="str">
        <f>IF(AND('MAPA DE RIESGOS'!$AP468="Muy Baja",'MAPA DE RIESGOS'!$AR468="Leve"),CONCATENATE("R",'MAPA DE RIESGOS'!$H468,"C",'MAPA DE RIESGOS'!$AF468),"")</f>
        <v/>
      </c>
      <c r="U159" s="379" t="str">
        <f>IF(AND('MAPA DE RIESGOS'!$AP469="Muy Baja",'MAPA DE RIESGOS'!$AR469="Leve"),CONCATENATE("R",'MAPA DE RIESGOS'!$H469,"C",'MAPA DE RIESGOS'!$AF469),"")</f>
        <v/>
      </c>
      <c r="V159" s="379" t="str">
        <f>IF(AND('MAPA DE RIESGOS'!$AP470="Muy Baja",'MAPA DE RIESGOS'!$AR470="Leve"),CONCATENATE("R",'MAPA DE RIESGOS'!$H470,"C",'MAPA DE RIESGOS'!$AF470),"")</f>
        <v/>
      </c>
      <c r="W159" s="379" t="str">
        <f>IF(AND('MAPA DE RIESGOS'!$AP471="Muy Baja",'MAPA DE RIESGOS'!$AR471="Leve"),CONCATENATE("R",'MAPA DE RIESGOS'!$H471,"C",'MAPA DE RIESGOS'!$AF471),"")</f>
        <v/>
      </c>
      <c r="X159" s="379" t="str">
        <f>IF(AND('MAPA DE RIESGOS'!$AP472="Muy Baja",'MAPA DE RIESGOS'!$AR472="Leve"),CONCATENATE("R",'MAPA DE RIESGOS'!$H472,"C",'MAPA DE RIESGOS'!$AF472),"")</f>
        <v/>
      </c>
      <c r="Y159" s="379" t="str">
        <f>IF(AND('MAPA DE RIESGOS'!$AP473="Muy Baja",'MAPA DE RIESGOS'!$AR473="Leve"),CONCATENATE("R",'MAPA DE RIESGOS'!$H473,"C",'MAPA DE RIESGOS'!$AF473),"")</f>
        <v/>
      </c>
      <c r="Z159" s="379" t="str">
        <f>IF(AND('MAPA DE RIESGOS'!$AP474="Muy Baja",'MAPA DE RIESGOS'!$AR474="Leve"),CONCATENATE("R",'MAPA DE RIESGOS'!$H474,"C",'MAPA DE RIESGOS'!$AF474),"")</f>
        <v/>
      </c>
      <c r="AA159" s="380" t="str">
        <f>IF(AND('MAPA DE RIESGOS'!$AP475="Muy Baja",'MAPA DE RIESGOS'!$AR475="Leve"),CONCATENATE("R",'MAPA DE RIESGOS'!$H475,"C",'MAPA DE RIESGOS'!$AF475),"")</f>
        <v/>
      </c>
      <c r="AB159" s="378" t="str">
        <f>IF(AND('MAPA DE RIESGOS'!$AP458="Muy Baja",'MAPA DE RIESGOS'!$AR458="Menor"),CONCATENATE("R",'MAPA DE RIESGOS'!$H458,"C",'MAPA DE RIESGOS'!$AF458),"")</f>
        <v/>
      </c>
      <c r="AC159" s="379" t="str">
        <f>IF(AND('MAPA DE RIESGOS'!$AP459="Muy Baja",'MAPA DE RIESGOS'!$AR459="Menor"),CONCATENATE("R",'MAPA DE RIESGOS'!$H459,"C",'MAPA DE RIESGOS'!$AF459),"")</f>
        <v/>
      </c>
      <c r="AD159" s="379" t="str">
        <f>IF(AND('MAPA DE RIESGOS'!$AP460="Muy Baja",'MAPA DE RIESGOS'!$AR460="Menor"),CONCATENATE("R",'MAPA DE RIESGOS'!$H460,"C",'MAPA DE RIESGOS'!$AF460),"")</f>
        <v/>
      </c>
      <c r="AE159" s="379" t="str">
        <f>IF(AND('MAPA DE RIESGOS'!$AP461="Muy Baja",'MAPA DE RIESGOS'!$AR461="Menor"),CONCATENATE("R",'MAPA DE RIESGOS'!$H461,"C",'MAPA DE RIESGOS'!$AF461),"")</f>
        <v/>
      </c>
      <c r="AF159" s="379" t="str">
        <f>IF(AND('MAPA DE RIESGOS'!$AP462="Muy Baja",'MAPA DE RIESGOS'!$AR462="Menor"),CONCATENATE("R",'MAPA DE RIESGOS'!$H462,"C",'MAPA DE RIESGOS'!$AF462),"")</f>
        <v/>
      </c>
      <c r="AG159" s="379" t="str">
        <f>IF(AND('MAPA DE RIESGOS'!$AP463="Muy Baja",'MAPA DE RIESGOS'!$AR463="Menor"),CONCATENATE("R",'MAPA DE RIESGOS'!$H463,"C",'MAPA DE RIESGOS'!$AF463),"")</f>
        <v/>
      </c>
      <c r="AH159" s="379" t="str">
        <f>IF(AND('MAPA DE RIESGOS'!$AP464="Muy Baja",'MAPA DE RIESGOS'!$AR464="Menor"),CONCATENATE("R",'MAPA DE RIESGOS'!$H464,"C",'MAPA DE RIESGOS'!$AF464),"")</f>
        <v/>
      </c>
      <c r="AI159" s="379" t="str">
        <f>IF(AND('MAPA DE RIESGOS'!$AP465="Muy Baja",'MAPA DE RIESGOS'!$AR465="Menor"),CONCATENATE("R",'MAPA DE RIESGOS'!$H465,"C",'MAPA DE RIESGOS'!$AF465),"")</f>
        <v/>
      </c>
      <c r="AJ159" s="379" t="str">
        <f>IF(AND('MAPA DE RIESGOS'!$AP466="Muy Baja",'MAPA DE RIESGOS'!$AR466="Menor"),CONCATENATE("R",'MAPA DE RIESGOS'!$H466,"C",'MAPA DE RIESGOS'!$AF466),"")</f>
        <v/>
      </c>
      <c r="AK159" s="379" t="str">
        <f>IF(AND('MAPA DE RIESGOS'!$AP467="Muy Baja",'MAPA DE RIESGOS'!$AR467="Menor"),CONCATENATE("R",'MAPA DE RIESGOS'!$H467,"C",'MAPA DE RIESGOS'!$AF467),"")</f>
        <v/>
      </c>
      <c r="AL159" s="379" t="str">
        <f>IF(AND('MAPA DE RIESGOS'!$AP468="Muy Baja",'MAPA DE RIESGOS'!$AR468="Menor"),CONCATENATE("R",'MAPA DE RIESGOS'!$H468,"C",'MAPA DE RIESGOS'!$AF468),"")</f>
        <v/>
      </c>
      <c r="AM159" s="379" t="str">
        <f>IF(AND('MAPA DE RIESGOS'!$AP469="Muy Baja",'MAPA DE RIESGOS'!$AR469="Menor"),CONCATENATE("R",'MAPA DE RIESGOS'!$H469,"C",'MAPA DE RIESGOS'!$AF469),"")</f>
        <v/>
      </c>
      <c r="AN159" s="379" t="str">
        <f>IF(AND('MAPA DE RIESGOS'!$AP470="Muy Baja",'MAPA DE RIESGOS'!$AR470="Menor"),CONCATENATE("R",'MAPA DE RIESGOS'!$H470,"C",'MAPA DE RIESGOS'!$AF470),"")</f>
        <v/>
      </c>
      <c r="AO159" s="379" t="str">
        <f>IF(AND('MAPA DE RIESGOS'!$AP471="Muy Baja",'MAPA DE RIESGOS'!$AR471="Menor"),CONCATENATE("R",'MAPA DE RIESGOS'!$H471,"C",'MAPA DE RIESGOS'!$AF471),"")</f>
        <v/>
      </c>
      <c r="AP159" s="379" t="str">
        <f>IF(AND('MAPA DE RIESGOS'!$AP472="Muy Baja",'MAPA DE RIESGOS'!$AR472="Menor"),CONCATENATE("R",'MAPA DE RIESGOS'!$H472,"C",'MAPA DE RIESGOS'!$AF472),"")</f>
        <v/>
      </c>
      <c r="AQ159" s="379" t="str">
        <f>IF(AND('MAPA DE RIESGOS'!$AP473="Muy Baja",'MAPA DE RIESGOS'!$AR473="Menor"),CONCATENATE("R",'MAPA DE RIESGOS'!$H473,"C",'MAPA DE RIESGOS'!$AF473),"")</f>
        <v/>
      </c>
      <c r="AR159" s="379" t="str">
        <f>IF(AND('MAPA DE RIESGOS'!$AP474="Muy Baja",'MAPA DE RIESGOS'!$AR474="Menor"),CONCATENATE("R",'MAPA DE RIESGOS'!$H474,"C",'MAPA DE RIESGOS'!$AF474),"")</f>
        <v/>
      </c>
      <c r="AS159" s="380" t="str">
        <f>IF(AND('MAPA DE RIESGOS'!$AP475="Muy Baja",'MAPA DE RIESGOS'!$AR475="Menor"),CONCATENATE("R",'MAPA DE RIESGOS'!$H475,"C",'MAPA DE RIESGOS'!$AF475),"")</f>
        <v/>
      </c>
      <c r="AT159" s="369" t="str">
        <f>IF(AND('MAPA DE RIESGOS'!$AP458="Muy Baja",'MAPA DE RIESGOS'!$AR458="Moderado"),CONCATENATE("R",'MAPA DE RIESGOS'!$H458,"C",'MAPA DE RIESGOS'!$AF458),"")</f>
        <v/>
      </c>
      <c r="AU159" s="370" t="str">
        <f>IF(AND('MAPA DE RIESGOS'!$AP459="Muy Baja",'MAPA DE RIESGOS'!$AR459="Moderado"),CONCATENATE("R",'MAPA DE RIESGOS'!$H459,"C",'MAPA DE RIESGOS'!$AF459),"")</f>
        <v/>
      </c>
      <c r="AV159" s="370" t="str">
        <f>IF(AND('MAPA DE RIESGOS'!$AP460="Muy Baja",'MAPA DE RIESGOS'!$AR460="Moderado"),CONCATENATE("R",'MAPA DE RIESGOS'!$H460,"C",'MAPA DE RIESGOS'!$AF460),"")</f>
        <v/>
      </c>
      <c r="AW159" s="370" t="str">
        <f>IF(AND('MAPA DE RIESGOS'!$AP461="Muy Baja",'MAPA DE RIESGOS'!$AR461="Moderado"),CONCATENATE("R",'MAPA DE RIESGOS'!$H461,"C",'MAPA DE RIESGOS'!$AF461),"")</f>
        <v/>
      </c>
      <c r="AX159" s="370" t="str">
        <f>IF(AND('MAPA DE RIESGOS'!$AP462="Muy Baja",'MAPA DE RIESGOS'!$AR462="Moderado"),CONCATENATE("R",'MAPA DE RIESGOS'!$H462,"C",'MAPA DE RIESGOS'!$AF462),"")</f>
        <v/>
      </c>
      <c r="AY159" s="370" t="str">
        <f>IF(AND('MAPA DE RIESGOS'!$AP463="Muy Baja",'MAPA DE RIESGOS'!$AR463="Moderado"),CONCATENATE("R",'MAPA DE RIESGOS'!$H463,"C",'MAPA DE RIESGOS'!$AF463),"")</f>
        <v/>
      </c>
      <c r="AZ159" s="370" t="str">
        <f>IF(AND('MAPA DE RIESGOS'!$AP464="Muy Baja",'MAPA DE RIESGOS'!$AR464="Moderado"),CONCATENATE("R",'MAPA DE RIESGOS'!$H464,"C",'MAPA DE RIESGOS'!$AF464),"")</f>
        <v/>
      </c>
      <c r="BA159" s="370" t="str">
        <f>IF(AND('MAPA DE RIESGOS'!$AP465="Muy Baja",'MAPA DE RIESGOS'!$AR465="Moderado"),CONCATENATE("R",'MAPA DE RIESGOS'!$H465,"C",'MAPA DE RIESGOS'!$AF465),"")</f>
        <v/>
      </c>
      <c r="BB159" s="370" t="str">
        <f>IF(AND('MAPA DE RIESGOS'!$AP466="Muy Baja",'MAPA DE RIESGOS'!$AR466="Moderado"),CONCATENATE("R",'MAPA DE RIESGOS'!$H466,"C",'MAPA DE RIESGOS'!$AF466),"")</f>
        <v/>
      </c>
      <c r="BC159" s="370" t="str">
        <f>IF(AND('MAPA DE RIESGOS'!$AP467="Muy Baja",'MAPA DE RIESGOS'!$AR467="Moderado"),CONCATENATE("R",'MAPA DE RIESGOS'!$H467,"C",'MAPA DE RIESGOS'!$AF467),"")</f>
        <v/>
      </c>
      <c r="BD159" s="370" t="str">
        <f>IF(AND('MAPA DE RIESGOS'!$AP468="Muy Baja",'MAPA DE RIESGOS'!$AR468="Moderado"),CONCATENATE("R",'MAPA DE RIESGOS'!$H468,"C",'MAPA DE RIESGOS'!$AF468),"")</f>
        <v/>
      </c>
      <c r="BE159" s="370" t="str">
        <f>IF(AND('MAPA DE RIESGOS'!$AP469="Muy Baja",'MAPA DE RIESGOS'!$AR469="Moderado"),CONCATENATE("R",'MAPA DE RIESGOS'!$H469,"C",'MAPA DE RIESGOS'!$AF469),"")</f>
        <v/>
      </c>
      <c r="BF159" s="370" t="str">
        <f>IF(AND('MAPA DE RIESGOS'!$AP470="Muy Baja",'MAPA DE RIESGOS'!$AR470="Moderado"),CONCATENATE("R",'MAPA DE RIESGOS'!$H470,"C",'MAPA DE RIESGOS'!$AF470),"")</f>
        <v/>
      </c>
      <c r="BG159" s="370" t="str">
        <f>IF(AND('MAPA DE RIESGOS'!$AP471="Muy Baja",'MAPA DE RIESGOS'!$AR471="Moderado"),CONCATENATE("R",'MAPA DE RIESGOS'!$H471,"C",'MAPA DE RIESGOS'!$AF471),"")</f>
        <v/>
      </c>
      <c r="BH159" s="370" t="str">
        <f>IF(AND('MAPA DE RIESGOS'!$AP472="Muy Baja",'MAPA DE RIESGOS'!$AR472="Moderado"),CONCATENATE("R",'MAPA DE RIESGOS'!$H472,"C",'MAPA DE RIESGOS'!$AF472),"")</f>
        <v/>
      </c>
      <c r="BI159" s="370" t="str">
        <f>IF(AND('MAPA DE RIESGOS'!$AP473="Muy Baja",'MAPA DE RIESGOS'!$AR473="Moderado"),CONCATENATE("R",'MAPA DE RIESGOS'!$H473,"C",'MAPA DE RIESGOS'!$AF473),"")</f>
        <v/>
      </c>
      <c r="BJ159" s="370" t="str">
        <f>IF(AND('MAPA DE RIESGOS'!$AP474="Muy Baja",'MAPA DE RIESGOS'!$AR474="Moderado"),CONCATENATE("R",'MAPA DE RIESGOS'!$H474,"C",'MAPA DE RIESGOS'!$AF474),"")</f>
        <v/>
      </c>
      <c r="BK159" s="371" t="str">
        <f>IF(AND('MAPA DE RIESGOS'!$AP475="Muy Baja",'MAPA DE RIESGOS'!$AR475="Moderado"),CONCATENATE("R",'MAPA DE RIESGOS'!$H475,"C",'MAPA DE RIESGOS'!$AF475),"")</f>
        <v/>
      </c>
      <c r="BL159" s="357" t="str">
        <f>IF(AND('MAPA DE RIESGOS'!$AP458="Muy Baja",'MAPA DE RIESGOS'!$AR458="Mayor"),CONCATENATE("R",'MAPA DE RIESGOS'!$H458,"C",'MAPA DE RIESGOS'!$AF458),"")</f>
        <v/>
      </c>
      <c r="BM159" s="357" t="str">
        <f>IF(AND('MAPA DE RIESGOS'!$AP459="Muy Baja",'MAPA DE RIESGOS'!$AR459="Mayor"),CONCATENATE("R",'MAPA DE RIESGOS'!$H459,"C",'MAPA DE RIESGOS'!$AF459),"")</f>
        <v/>
      </c>
      <c r="BN159" s="357" t="str">
        <f>IF(AND('MAPA DE RIESGOS'!$AP460="Muy Baja",'MAPA DE RIESGOS'!$AR460="Mayor"),CONCATENATE("R",'MAPA DE RIESGOS'!$H460,"C",'MAPA DE RIESGOS'!$AF460),"")</f>
        <v/>
      </c>
      <c r="BO159" s="357" t="str">
        <f>IF(AND('MAPA DE RIESGOS'!$AP461="Muy Baja",'MAPA DE RIESGOS'!$AR461="Mayor"),CONCATENATE("R",'MAPA DE RIESGOS'!$H461,"C",'MAPA DE RIESGOS'!$AF461),"")</f>
        <v/>
      </c>
      <c r="BP159" s="357" t="str">
        <f>IF(AND('MAPA DE RIESGOS'!$AP462="Muy Baja",'MAPA DE RIESGOS'!$AR462="Mayor"),CONCATENATE("R",'MAPA DE RIESGOS'!$H462,"C",'MAPA DE RIESGOS'!$AF462),"")</f>
        <v/>
      </c>
      <c r="BQ159" s="357" t="str">
        <f>IF(AND('MAPA DE RIESGOS'!$AP463="Muy Baja",'MAPA DE RIESGOS'!$AR463="Mayor"),CONCATENATE("R",'MAPA DE RIESGOS'!$H463,"C",'MAPA DE RIESGOS'!$AF463),"")</f>
        <v/>
      </c>
      <c r="BR159" s="357" t="str">
        <f>IF(AND('MAPA DE RIESGOS'!$AP464="Muy Baja",'MAPA DE RIESGOS'!$AR464="Mayor"),CONCATENATE("R",'MAPA DE RIESGOS'!$H464,"C",'MAPA DE RIESGOS'!$AF464),"")</f>
        <v/>
      </c>
      <c r="BS159" s="357" t="str">
        <f>IF(AND('MAPA DE RIESGOS'!$AP465="Muy Baja",'MAPA DE RIESGOS'!$AR465="Mayor"),CONCATENATE("R",'MAPA DE RIESGOS'!$H465,"C",'MAPA DE RIESGOS'!$AF465),"")</f>
        <v/>
      </c>
      <c r="BT159" s="357" t="str">
        <f>IF(AND('MAPA DE RIESGOS'!$AP466="Muy Baja",'MAPA DE RIESGOS'!$AR466="Mayor"),CONCATENATE("R",'MAPA DE RIESGOS'!$H466,"C",'MAPA DE RIESGOS'!$AF466),"")</f>
        <v/>
      </c>
      <c r="BU159" s="357" t="str">
        <f>IF(AND('MAPA DE RIESGOS'!$AP467="Muy Baja",'MAPA DE RIESGOS'!$AR467="Mayor"),CONCATENATE("R",'MAPA DE RIESGOS'!$H467,"C",'MAPA DE RIESGOS'!$AF467),"")</f>
        <v/>
      </c>
      <c r="BV159" s="357" t="str">
        <f>IF(AND('MAPA DE RIESGOS'!$AP468="Muy Baja",'MAPA DE RIESGOS'!$AR468="Mayor"),CONCATENATE("R",'MAPA DE RIESGOS'!$H468,"C",'MAPA DE RIESGOS'!$AF468),"")</f>
        <v/>
      </c>
      <c r="BW159" s="357" t="str">
        <f>IF(AND('MAPA DE RIESGOS'!$AP469="Muy Baja",'MAPA DE RIESGOS'!$AR469="Mayor"),CONCATENATE("R",'MAPA DE RIESGOS'!$H469,"C",'MAPA DE RIESGOS'!$AF469),"")</f>
        <v/>
      </c>
      <c r="BX159" s="357" t="str">
        <f>IF(AND('MAPA DE RIESGOS'!$AP470="Muy Baja",'MAPA DE RIESGOS'!$AR470="Mayor"),CONCATENATE("R",'MAPA DE RIESGOS'!$H470,"C",'MAPA DE RIESGOS'!$AF470),"")</f>
        <v/>
      </c>
      <c r="BY159" s="357" t="str">
        <f>IF(AND('MAPA DE RIESGOS'!$AP471="Muy Baja",'MAPA DE RIESGOS'!$AR471="Mayor"),CONCATENATE("R",'MAPA DE RIESGOS'!$H471,"C",'MAPA DE RIESGOS'!$AF471),"")</f>
        <v/>
      </c>
      <c r="BZ159" s="357" t="str">
        <f>IF(AND('MAPA DE RIESGOS'!$AP472="Muy Baja",'MAPA DE RIESGOS'!$AR472="Mayor"),CONCATENATE("R",'MAPA DE RIESGOS'!$H472,"C",'MAPA DE RIESGOS'!$AF472),"")</f>
        <v/>
      </c>
      <c r="CA159" s="357" t="str">
        <f>IF(AND('MAPA DE RIESGOS'!$AP473="Muy Baja",'MAPA DE RIESGOS'!$AR473="Mayor"),CONCATENATE("R",'MAPA DE RIESGOS'!$H473,"C",'MAPA DE RIESGOS'!$AF473),"")</f>
        <v/>
      </c>
      <c r="CB159" s="357" t="str">
        <f>IF(AND('MAPA DE RIESGOS'!$AP474="Muy Baja",'MAPA DE RIESGOS'!$AR474="Mayor"),CONCATENATE("R",'MAPA DE RIESGOS'!$H474,"C",'MAPA DE RIESGOS'!$AF474),"")</f>
        <v/>
      </c>
      <c r="CC159" s="358" t="str">
        <f>IF(AND('MAPA DE RIESGOS'!$AP475="Muy Baja",'MAPA DE RIESGOS'!$AR475="Mayor"),CONCATENATE("R",'MAPA DE RIESGOS'!$H475,"C",'MAPA DE RIESGOS'!$AF475),"")</f>
        <v/>
      </c>
      <c r="CD159" s="359" t="str">
        <f>IF(AND('MAPA DE RIESGOS'!$AP458="Muy Baja",'MAPA DE RIESGOS'!$AR458="Catastrófico"),CONCATENATE("R",'MAPA DE RIESGOS'!$H458,"C",'MAPA DE RIESGOS'!$AF458),"")</f>
        <v/>
      </c>
      <c r="CE159" s="359" t="str">
        <f>IF(AND('MAPA DE RIESGOS'!$AP459="Muy Baja",'MAPA DE RIESGOS'!$AR459="Catastrófico"),CONCATENATE("R",'MAPA DE RIESGOS'!$H459,"C",'MAPA DE RIESGOS'!$AF459),"")</f>
        <v/>
      </c>
      <c r="CF159" s="359" t="str">
        <f>IF(AND('MAPA DE RIESGOS'!$AP460="Muy Baja",'MAPA DE RIESGOS'!$AR460="Catastrófico"),CONCATENATE("R",'MAPA DE RIESGOS'!$H460,"C",'MAPA DE RIESGOS'!$AF460),"")</f>
        <v/>
      </c>
      <c r="CG159" s="359" t="str">
        <f>IF(AND('MAPA DE RIESGOS'!$AP461="Muy Baja",'MAPA DE RIESGOS'!$AR461="Catastrófico"),CONCATENATE("R",'MAPA DE RIESGOS'!$H461,"C",'MAPA DE RIESGOS'!$AF461),"")</f>
        <v/>
      </c>
      <c r="CH159" s="359" t="str">
        <f>IF(AND('MAPA DE RIESGOS'!$AP462="Muy Baja",'MAPA DE RIESGOS'!$AR462="Catastrófico"),CONCATENATE("R",'MAPA DE RIESGOS'!$H462,"C",'MAPA DE RIESGOS'!$AF462),"")</f>
        <v/>
      </c>
      <c r="CI159" s="359" t="str">
        <f>IF(AND('MAPA DE RIESGOS'!$AP463="Muy Baja",'MAPA DE RIESGOS'!$AR463="Catastrófico"),CONCATENATE("R",'MAPA DE RIESGOS'!$H463,"C",'MAPA DE RIESGOS'!$AF463),"")</f>
        <v/>
      </c>
      <c r="CJ159" s="359" t="str">
        <f>IF(AND('MAPA DE RIESGOS'!$AP464="Muy Baja",'MAPA DE RIESGOS'!$AR464="Catastrófico"),CONCATENATE("R",'MAPA DE RIESGOS'!$H464,"C",'MAPA DE RIESGOS'!$AF464),"")</f>
        <v/>
      </c>
      <c r="CK159" s="359" t="str">
        <f>IF(AND('MAPA DE RIESGOS'!$AP465="Muy Baja",'MAPA DE RIESGOS'!$AR465="Catastrófico"),CONCATENATE("R",'MAPA DE RIESGOS'!$H465,"C",'MAPA DE RIESGOS'!$AF465),"")</f>
        <v/>
      </c>
      <c r="CL159" s="359" t="str">
        <f>IF(AND('MAPA DE RIESGOS'!$AP466="Muy Baja",'MAPA DE RIESGOS'!$AR466="Catastrófico"),CONCATENATE("R",'MAPA DE RIESGOS'!$H466,"C",'MAPA DE RIESGOS'!$AF466),"")</f>
        <v/>
      </c>
      <c r="CM159" s="359" t="str">
        <f>IF(AND('MAPA DE RIESGOS'!$AP467="Muy Baja",'MAPA DE RIESGOS'!$AR467="Catastrófico"),CONCATENATE("R",'MAPA DE RIESGOS'!$H467,"C",'MAPA DE RIESGOS'!$AF467),"")</f>
        <v/>
      </c>
      <c r="CN159" s="359" t="str">
        <f>IF(AND('MAPA DE RIESGOS'!$AP468="Muy Baja",'MAPA DE RIESGOS'!$AR468="Catastrófico"),CONCATENATE("R",'MAPA DE RIESGOS'!$H468,"C",'MAPA DE RIESGOS'!$AF468),"")</f>
        <v/>
      </c>
      <c r="CO159" s="359" t="str">
        <f>IF(AND('MAPA DE RIESGOS'!$AP469="Muy Baja",'MAPA DE RIESGOS'!$AR469="Catastrófico"),CONCATENATE("R",'MAPA DE RIESGOS'!$H469,"C",'MAPA DE RIESGOS'!$AF469),"")</f>
        <v/>
      </c>
      <c r="CP159" s="359" t="str">
        <f>IF(AND('MAPA DE RIESGOS'!$AP470="Muy Baja",'MAPA DE RIESGOS'!$AR470="Catastrófico"),CONCATENATE("R",'MAPA DE RIESGOS'!$H470,"C",'MAPA DE RIESGOS'!$AF470),"")</f>
        <v/>
      </c>
      <c r="CQ159" s="359" t="str">
        <f>IF(AND('MAPA DE RIESGOS'!$AP471="Muy Baja",'MAPA DE RIESGOS'!$AR471="Catastrófico"),CONCATENATE("R",'MAPA DE RIESGOS'!$H471,"C",'MAPA DE RIESGOS'!$AF471),"")</f>
        <v/>
      </c>
      <c r="CR159" s="359" t="str">
        <f>IF(AND('MAPA DE RIESGOS'!$AP472="Muy Baja",'MAPA DE RIESGOS'!$AR472="Catastrófico"),CONCATENATE("R",'MAPA DE RIESGOS'!$H472,"C",'MAPA DE RIESGOS'!$AF472),"")</f>
        <v/>
      </c>
      <c r="CS159" s="359" t="str">
        <f>IF(AND('MAPA DE RIESGOS'!$AP473="Muy Baja",'MAPA DE RIESGOS'!$AR473="Catastrófico"),CONCATENATE("R",'MAPA DE RIESGOS'!$H473,"C",'MAPA DE RIESGOS'!$AF473),"")</f>
        <v/>
      </c>
      <c r="CT159" s="359" t="str">
        <f>IF(AND('MAPA DE RIESGOS'!$AP474="Muy Baja",'MAPA DE RIESGOS'!$AR474="Catastrófico"),CONCATENATE("R",'MAPA DE RIESGOS'!$H474,"C",'MAPA DE RIESGOS'!$AF474),"")</f>
        <v/>
      </c>
      <c r="CU159" s="360" t="str">
        <f>IF(AND('MAPA DE RIESGOS'!$AP475="Muy Baja",'MAPA DE RIESGOS'!$AR475="Catastrófico"),CONCATENATE("R",'MAPA DE RIESGOS'!$H475,"C",'MAPA DE RIESGOS'!$AF475),"")</f>
        <v/>
      </c>
      <c r="CV159" s="67"/>
    </row>
    <row r="160" spans="2:100" ht="32.5" customHeight="1">
      <c r="B160" s="770"/>
      <c r="C160" s="770"/>
      <c r="D160" s="771"/>
      <c r="E160" s="741"/>
      <c r="F160" s="742"/>
      <c r="G160" s="742"/>
      <c r="H160" s="742"/>
      <c r="I160" s="742"/>
      <c r="J160" s="378" t="str">
        <f>IF(AND('MAPA DE RIESGOS'!$AP476="Muy Baja",'MAPA DE RIESGOS'!$AR476="Leve"),CONCATENATE("R",'MAPA DE RIESGOS'!$H476,"C",'MAPA DE RIESGOS'!$AF476),"")</f>
        <v/>
      </c>
      <c r="K160" s="379" t="str">
        <f>IF(AND('MAPA DE RIESGOS'!$AP477="Muy Baja",'MAPA DE RIESGOS'!$AR477="Leve"),CONCATENATE("R",'MAPA DE RIESGOS'!$H477,"C",'MAPA DE RIESGOS'!$AF477),"")</f>
        <v/>
      </c>
      <c r="L160" s="379" t="str">
        <f>IF(AND('MAPA DE RIESGOS'!$AP478="Muy Baja",'MAPA DE RIESGOS'!$AR478="Leve"),CONCATENATE("R",'MAPA DE RIESGOS'!$H478,"C",'MAPA DE RIESGOS'!$AF478),"")</f>
        <v/>
      </c>
      <c r="M160" s="379" t="str">
        <f>IF(AND('MAPA DE RIESGOS'!$AP479="Muy Baja",'MAPA DE RIESGOS'!$AR479="Leve"),CONCATENATE("R",'MAPA DE RIESGOS'!$H479,"C",'MAPA DE RIESGOS'!$AF479),"")</f>
        <v/>
      </c>
      <c r="N160" s="379" t="str">
        <f>IF(AND('MAPA DE RIESGOS'!$AP480="Muy Baja",'MAPA DE RIESGOS'!$AR480="Leve"),CONCATENATE("R",'MAPA DE RIESGOS'!$H480,"C",'MAPA DE RIESGOS'!$AF480),"")</f>
        <v/>
      </c>
      <c r="O160" s="379" t="str">
        <f>IF(AND('MAPA DE RIESGOS'!$AP481="Muy Baja",'MAPA DE RIESGOS'!$AR481="Leve"),CONCATENATE("R",'MAPA DE RIESGOS'!$H481,"C",'MAPA DE RIESGOS'!$AF481),"")</f>
        <v/>
      </c>
      <c r="P160" s="379" t="str">
        <f>IF(AND('MAPA DE RIESGOS'!$AP482="Muy Baja",'MAPA DE RIESGOS'!$AR482="Leve"),CONCATENATE("R",'MAPA DE RIESGOS'!$H482,"C",'MAPA DE RIESGOS'!$AF482),"")</f>
        <v/>
      </c>
      <c r="Q160" s="379" t="str">
        <f>IF(AND('MAPA DE RIESGOS'!$AP483="Muy Baja",'MAPA DE RIESGOS'!$AR483="Leve"),CONCATENATE("R",'MAPA DE RIESGOS'!$H483,"C",'MAPA DE RIESGOS'!$AF483),"")</f>
        <v/>
      </c>
      <c r="R160" s="379" t="str">
        <f>IF(AND('MAPA DE RIESGOS'!$AP484="Muy Baja",'MAPA DE RIESGOS'!$AR484="Leve"),CONCATENATE("R",'MAPA DE RIESGOS'!$H484,"C",'MAPA DE RIESGOS'!$AF484),"")</f>
        <v/>
      </c>
      <c r="S160" s="379" t="str">
        <f>IF(AND('MAPA DE RIESGOS'!$AP485="Muy Baja",'MAPA DE RIESGOS'!$AR485="Leve"),CONCATENATE("R",'MAPA DE RIESGOS'!$H485,"C",'MAPA DE RIESGOS'!$AF485),"")</f>
        <v/>
      </c>
      <c r="T160" s="379" t="str">
        <f>IF(AND('MAPA DE RIESGOS'!$AP486="Muy Baja",'MAPA DE RIESGOS'!$AR486="Leve"),CONCATENATE("R",'MAPA DE RIESGOS'!$H486,"C",'MAPA DE RIESGOS'!$AF486),"")</f>
        <v/>
      </c>
      <c r="U160" s="379" t="str">
        <f>IF(AND('MAPA DE RIESGOS'!$AP487="Muy Baja",'MAPA DE RIESGOS'!$AR487="Leve"),CONCATENATE("R",'MAPA DE RIESGOS'!$H487,"C",'MAPA DE RIESGOS'!$AF487),"")</f>
        <v/>
      </c>
      <c r="V160" s="379" t="str">
        <f>IF(AND('MAPA DE RIESGOS'!$AP488="Muy Baja",'MAPA DE RIESGOS'!$AR488="Leve"),CONCATENATE("R",'MAPA DE RIESGOS'!$H488,"C",'MAPA DE RIESGOS'!$AF488),"")</f>
        <v/>
      </c>
      <c r="W160" s="379" t="str">
        <f>IF(AND('MAPA DE RIESGOS'!$AP489="Muy Baja",'MAPA DE RIESGOS'!$AR489="Leve"),CONCATENATE("R",'MAPA DE RIESGOS'!$H489,"C",'MAPA DE RIESGOS'!$AF489),"")</f>
        <v/>
      </c>
      <c r="X160" s="379" t="str">
        <f>IF(AND('MAPA DE RIESGOS'!$AP490="Muy Baja",'MAPA DE RIESGOS'!$AR490="Leve"),CONCATENATE("R",'MAPA DE RIESGOS'!$H490,"C",'MAPA DE RIESGOS'!$AF490),"")</f>
        <v/>
      </c>
      <c r="Y160" s="379" t="str">
        <f>IF(AND('MAPA DE RIESGOS'!$AP491="Muy Baja",'MAPA DE RIESGOS'!$AR491="Leve"),CONCATENATE("R",'MAPA DE RIESGOS'!$H491,"C",'MAPA DE RIESGOS'!$AF491),"")</f>
        <v/>
      </c>
      <c r="Z160" s="379" t="str">
        <f>IF(AND('MAPA DE RIESGOS'!$AP492="Muy Baja",'MAPA DE RIESGOS'!$AR492="Leve"),CONCATENATE("R",'MAPA DE RIESGOS'!$H492,"C",'MAPA DE RIESGOS'!$AF492),"")</f>
        <v/>
      </c>
      <c r="AA160" s="380" t="str">
        <f>IF(AND('MAPA DE RIESGOS'!$AP493="Muy Baja",'MAPA DE RIESGOS'!$AR493="Leve"),CONCATENATE("R",'MAPA DE RIESGOS'!$H493,"C",'MAPA DE RIESGOS'!$AF493),"")</f>
        <v/>
      </c>
      <c r="AB160" s="378" t="str">
        <f>IF(AND('MAPA DE RIESGOS'!$AP476="Muy Baja",'MAPA DE RIESGOS'!$AR476="Menor"),CONCATENATE("R",'MAPA DE RIESGOS'!$H476,"C",'MAPA DE RIESGOS'!$AF476),"")</f>
        <v/>
      </c>
      <c r="AC160" s="379" t="str">
        <f>IF(AND('MAPA DE RIESGOS'!$AP477="Muy Baja",'MAPA DE RIESGOS'!$AR477="Menor"),CONCATENATE("R",'MAPA DE RIESGOS'!$H477,"C",'MAPA DE RIESGOS'!$AF477),"")</f>
        <v/>
      </c>
      <c r="AD160" s="379" t="str">
        <f>IF(AND('MAPA DE RIESGOS'!$AP478="Muy Baja",'MAPA DE RIESGOS'!$AR478="Menor"),CONCATENATE("R",'MAPA DE RIESGOS'!$H478,"C",'MAPA DE RIESGOS'!$AF478),"")</f>
        <v/>
      </c>
      <c r="AE160" s="379" t="str">
        <f>IF(AND('MAPA DE RIESGOS'!$AP479="Muy Baja",'MAPA DE RIESGOS'!$AR479="Menor"),CONCATENATE("R",'MAPA DE RIESGOS'!$H479,"C",'MAPA DE RIESGOS'!$AF479),"")</f>
        <v/>
      </c>
      <c r="AF160" s="379" t="str">
        <f>IF(AND('MAPA DE RIESGOS'!$AP480="Muy Baja",'MAPA DE RIESGOS'!$AR480="Menor"),CONCATENATE("R",'MAPA DE RIESGOS'!$H480,"C",'MAPA DE RIESGOS'!$AF480),"")</f>
        <v/>
      </c>
      <c r="AG160" s="379" t="str">
        <f>IF(AND('MAPA DE RIESGOS'!$AP481="Muy Baja",'MAPA DE RIESGOS'!$AR481="Menor"),CONCATENATE("R",'MAPA DE RIESGOS'!$H481,"C",'MAPA DE RIESGOS'!$AF481),"")</f>
        <v/>
      </c>
      <c r="AH160" s="379" t="str">
        <f>IF(AND('MAPA DE RIESGOS'!$AP482="Muy Baja",'MAPA DE RIESGOS'!$AR482="Menor"),CONCATENATE("R",'MAPA DE RIESGOS'!$H482,"C",'MAPA DE RIESGOS'!$AF482),"")</f>
        <v/>
      </c>
      <c r="AI160" s="379" t="str">
        <f>IF(AND('MAPA DE RIESGOS'!$AP483="Muy Baja",'MAPA DE RIESGOS'!$AR483="Menor"),CONCATENATE("R",'MAPA DE RIESGOS'!$H483,"C",'MAPA DE RIESGOS'!$AF483),"")</f>
        <v/>
      </c>
      <c r="AJ160" s="379" t="str">
        <f>IF(AND('MAPA DE RIESGOS'!$AP484="Muy Baja",'MAPA DE RIESGOS'!$AR484="Menor"),CONCATENATE("R",'MAPA DE RIESGOS'!$H484,"C",'MAPA DE RIESGOS'!$AF484),"")</f>
        <v/>
      </c>
      <c r="AK160" s="379" t="str">
        <f>IF(AND('MAPA DE RIESGOS'!$AP485="Muy Baja",'MAPA DE RIESGOS'!$AR485="Menor"),CONCATENATE("R",'MAPA DE RIESGOS'!$H485,"C",'MAPA DE RIESGOS'!$AF485),"")</f>
        <v/>
      </c>
      <c r="AL160" s="379" t="str">
        <f>IF(AND('MAPA DE RIESGOS'!$AP486="Muy Baja",'MAPA DE RIESGOS'!$AR486="Menor"),CONCATENATE("R",'MAPA DE RIESGOS'!$H486,"C",'MAPA DE RIESGOS'!$AF486),"")</f>
        <v/>
      </c>
      <c r="AM160" s="379" t="str">
        <f>IF(AND('MAPA DE RIESGOS'!$AP487="Muy Baja",'MAPA DE RIESGOS'!$AR487="Menor"),CONCATENATE("R",'MAPA DE RIESGOS'!$H487,"C",'MAPA DE RIESGOS'!$AF487),"")</f>
        <v/>
      </c>
      <c r="AN160" s="379" t="str">
        <f>IF(AND('MAPA DE RIESGOS'!$AP488="Muy Baja",'MAPA DE RIESGOS'!$AR488="Menor"),CONCATENATE("R",'MAPA DE RIESGOS'!$H488,"C",'MAPA DE RIESGOS'!$AF488),"")</f>
        <v/>
      </c>
      <c r="AO160" s="379" t="str">
        <f>IF(AND('MAPA DE RIESGOS'!$AP489="Muy Baja",'MAPA DE RIESGOS'!$AR489="Menor"),CONCATENATE("R",'MAPA DE RIESGOS'!$H489,"C",'MAPA DE RIESGOS'!$AF489),"")</f>
        <v/>
      </c>
      <c r="AP160" s="379" t="str">
        <f>IF(AND('MAPA DE RIESGOS'!$AP490="Muy Baja",'MAPA DE RIESGOS'!$AR490="Menor"),CONCATENATE("R",'MAPA DE RIESGOS'!$H490,"C",'MAPA DE RIESGOS'!$AF490),"")</f>
        <v/>
      </c>
      <c r="AQ160" s="379" t="str">
        <f>IF(AND('MAPA DE RIESGOS'!$AP491="Muy Baja",'MAPA DE RIESGOS'!$AR491="Menor"),CONCATENATE("R",'MAPA DE RIESGOS'!$H491,"C",'MAPA DE RIESGOS'!$AF491),"")</f>
        <v/>
      </c>
      <c r="AR160" s="379" t="str">
        <f>IF(AND('MAPA DE RIESGOS'!$AP492="Muy Baja",'MAPA DE RIESGOS'!$AR492="Menor"),CONCATENATE("R",'MAPA DE RIESGOS'!$H492,"C",'MAPA DE RIESGOS'!$AF492),"")</f>
        <v/>
      </c>
      <c r="AS160" s="380" t="str">
        <f>IF(AND('MAPA DE RIESGOS'!$AP493="Muy Baja",'MAPA DE RIESGOS'!$AR493="Menor"),CONCATENATE("R",'MAPA DE RIESGOS'!$H493,"C",'MAPA DE RIESGOS'!$AF493),"")</f>
        <v/>
      </c>
      <c r="AT160" s="369" t="str">
        <f>IF(AND('MAPA DE RIESGOS'!$AP476="Muy Baja",'MAPA DE RIESGOS'!$AR476="Moderado"),CONCATENATE("R",'MAPA DE RIESGOS'!$H476,"C",'MAPA DE RIESGOS'!$AF476),"")</f>
        <v/>
      </c>
      <c r="AU160" s="370" t="str">
        <f>IF(AND('MAPA DE RIESGOS'!$AP477="Muy Baja",'MAPA DE RIESGOS'!$AR477="Moderado"),CONCATENATE("R",'MAPA DE RIESGOS'!$H477,"C",'MAPA DE RIESGOS'!$AF477),"")</f>
        <v/>
      </c>
      <c r="AV160" s="370" t="str">
        <f>IF(AND('MAPA DE RIESGOS'!$AP478="Muy Baja",'MAPA DE RIESGOS'!$AR478="Moderado"),CONCATENATE("R",'MAPA DE RIESGOS'!$H478,"C",'MAPA DE RIESGOS'!$AF478),"")</f>
        <v/>
      </c>
      <c r="AW160" s="370" t="str">
        <f>IF(AND('MAPA DE RIESGOS'!$AP479="Muy Baja",'MAPA DE RIESGOS'!$AR479="Moderado"),CONCATENATE("R",'MAPA DE RIESGOS'!$H479,"C",'MAPA DE RIESGOS'!$AF479),"")</f>
        <v/>
      </c>
      <c r="AX160" s="370" t="str">
        <f>IF(AND('MAPA DE RIESGOS'!$AP480="Muy Baja",'MAPA DE RIESGOS'!$AR480="Moderado"),CONCATENATE("R",'MAPA DE RIESGOS'!$H480,"C",'MAPA DE RIESGOS'!$AF480),"")</f>
        <v/>
      </c>
      <c r="AY160" s="370" t="str">
        <f>IF(AND('MAPA DE RIESGOS'!$AP481="Muy Baja",'MAPA DE RIESGOS'!$AR481="Moderado"),CONCATENATE("R",'MAPA DE RIESGOS'!$H481,"C",'MAPA DE RIESGOS'!$AF481),"")</f>
        <v/>
      </c>
      <c r="AZ160" s="370" t="str">
        <f>IF(AND('MAPA DE RIESGOS'!$AP482="Muy Baja",'MAPA DE RIESGOS'!$AR482="Moderado"),CONCATENATE("R",'MAPA DE RIESGOS'!$H482,"C",'MAPA DE RIESGOS'!$AF482),"")</f>
        <v/>
      </c>
      <c r="BA160" s="370" t="str">
        <f>IF(AND('MAPA DE RIESGOS'!$AP483="Muy Baja",'MAPA DE RIESGOS'!$AR483="Moderado"),CONCATENATE("R",'MAPA DE RIESGOS'!$H483,"C",'MAPA DE RIESGOS'!$AF483),"")</f>
        <v/>
      </c>
      <c r="BB160" s="370" t="str">
        <f>IF(AND('MAPA DE RIESGOS'!$AP484="Muy Baja",'MAPA DE RIESGOS'!$AR484="Moderado"),CONCATENATE("R",'MAPA DE RIESGOS'!$H484,"C",'MAPA DE RIESGOS'!$AF484),"")</f>
        <v/>
      </c>
      <c r="BC160" s="370" t="str">
        <f>IF(AND('MAPA DE RIESGOS'!$AP485="Muy Baja",'MAPA DE RIESGOS'!$AR485="Moderado"),CONCATENATE("R",'MAPA DE RIESGOS'!$H485,"C",'MAPA DE RIESGOS'!$AF485),"")</f>
        <v/>
      </c>
      <c r="BD160" s="370" t="str">
        <f>IF(AND('MAPA DE RIESGOS'!$AP486="Muy Baja",'MAPA DE RIESGOS'!$AR486="Moderado"),CONCATENATE("R",'MAPA DE RIESGOS'!$H486,"C",'MAPA DE RIESGOS'!$AF486),"")</f>
        <v/>
      </c>
      <c r="BE160" s="370" t="str">
        <f>IF(AND('MAPA DE RIESGOS'!$AP487="Muy Baja",'MAPA DE RIESGOS'!$AR487="Moderado"),CONCATENATE("R",'MAPA DE RIESGOS'!$H487,"C",'MAPA DE RIESGOS'!$AF487),"")</f>
        <v/>
      </c>
      <c r="BF160" s="370" t="str">
        <f>IF(AND('MAPA DE RIESGOS'!$AP488="Muy Baja",'MAPA DE RIESGOS'!$AR488="Moderado"),CONCATENATE("R",'MAPA DE RIESGOS'!$H488,"C",'MAPA DE RIESGOS'!$AF488),"")</f>
        <v/>
      </c>
      <c r="BG160" s="370" t="str">
        <f>IF(AND('MAPA DE RIESGOS'!$AP489="Muy Baja",'MAPA DE RIESGOS'!$AR489="Moderado"),CONCATENATE("R",'MAPA DE RIESGOS'!$H489,"C",'MAPA DE RIESGOS'!$AF489),"")</f>
        <v/>
      </c>
      <c r="BH160" s="370" t="str">
        <f>IF(AND('MAPA DE RIESGOS'!$AP490="Muy Baja",'MAPA DE RIESGOS'!$AR490="Moderado"),CONCATENATE("R",'MAPA DE RIESGOS'!$H490,"C",'MAPA DE RIESGOS'!$AF490),"")</f>
        <v/>
      </c>
      <c r="BI160" s="370" t="str">
        <f>IF(AND('MAPA DE RIESGOS'!$AP491="Muy Baja",'MAPA DE RIESGOS'!$AR491="Moderado"),CONCATENATE("R",'MAPA DE RIESGOS'!$H491,"C",'MAPA DE RIESGOS'!$AF491),"")</f>
        <v/>
      </c>
      <c r="BJ160" s="370" t="str">
        <f>IF(AND('MAPA DE RIESGOS'!$AP492="Muy Baja",'MAPA DE RIESGOS'!$AR492="Moderado"),CONCATENATE("R",'MAPA DE RIESGOS'!$H492,"C",'MAPA DE RIESGOS'!$AF492),"")</f>
        <v/>
      </c>
      <c r="BK160" s="371" t="str">
        <f>IF(AND('MAPA DE RIESGOS'!$AP493="Muy Baja",'MAPA DE RIESGOS'!$AR493="Moderado"),CONCATENATE("R",'MAPA DE RIESGOS'!$H493,"C",'MAPA DE RIESGOS'!$AF493),"")</f>
        <v/>
      </c>
      <c r="BL160" s="357" t="str">
        <f>IF(AND('MAPA DE RIESGOS'!$AP476="Muy Baja",'MAPA DE RIESGOS'!$AR476="Mayor"),CONCATENATE("R",'MAPA DE RIESGOS'!$H476,"C",'MAPA DE RIESGOS'!$AF476),"")</f>
        <v/>
      </c>
      <c r="BM160" s="357" t="str">
        <f>IF(AND('MAPA DE RIESGOS'!$AP477="Muy Baja",'MAPA DE RIESGOS'!$AR477="Mayor"),CONCATENATE("R",'MAPA DE RIESGOS'!$H477,"C",'MAPA DE RIESGOS'!$AF477),"")</f>
        <v/>
      </c>
      <c r="BN160" s="357" t="str">
        <f>IF(AND('MAPA DE RIESGOS'!$AP478="Muy Baja",'MAPA DE RIESGOS'!$AR478="Mayor"),CONCATENATE("R",'MAPA DE RIESGOS'!$H478,"C",'MAPA DE RIESGOS'!$AF478),"")</f>
        <v/>
      </c>
      <c r="BO160" s="357" t="str">
        <f>IF(AND('MAPA DE RIESGOS'!$AP479="Muy Baja",'MAPA DE RIESGOS'!$AR479="Mayor"),CONCATENATE("R",'MAPA DE RIESGOS'!$H479,"C",'MAPA DE RIESGOS'!$AF479),"")</f>
        <v/>
      </c>
      <c r="BP160" s="357" t="str">
        <f>IF(AND('MAPA DE RIESGOS'!$AP480="Muy Baja",'MAPA DE RIESGOS'!$AR480="Mayor"),CONCATENATE("R",'MAPA DE RIESGOS'!$H480,"C",'MAPA DE RIESGOS'!$AF480),"")</f>
        <v/>
      </c>
      <c r="BQ160" s="357" t="str">
        <f>IF(AND('MAPA DE RIESGOS'!$AP481="Muy Baja",'MAPA DE RIESGOS'!$AR481="Mayor"),CONCATENATE("R",'MAPA DE RIESGOS'!$H481,"C",'MAPA DE RIESGOS'!$AF481),"")</f>
        <v/>
      </c>
      <c r="BR160" s="357" t="str">
        <f>IF(AND('MAPA DE RIESGOS'!$AP482="Muy Baja",'MAPA DE RIESGOS'!$AR482="Mayor"),CONCATENATE("R",'MAPA DE RIESGOS'!$H482,"C",'MAPA DE RIESGOS'!$AF482),"")</f>
        <v/>
      </c>
      <c r="BS160" s="357" t="str">
        <f>IF(AND('MAPA DE RIESGOS'!$AP483="Muy Baja",'MAPA DE RIESGOS'!$AR483="Mayor"),CONCATENATE("R",'MAPA DE RIESGOS'!$H483,"C",'MAPA DE RIESGOS'!$AF483),"")</f>
        <v/>
      </c>
      <c r="BT160" s="357" t="str">
        <f>IF(AND('MAPA DE RIESGOS'!$AP484="Muy Baja",'MAPA DE RIESGOS'!$AR484="Mayor"),CONCATENATE("R",'MAPA DE RIESGOS'!$H484,"C",'MAPA DE RIESGOS'!$AF484),"")</f>
        <v/>
      </c>
      <c r="BU160" s="357" t="str">
        <f>IF(AND('MAPA DE RIESGOS'!$AP485="Muy Baja",'MAPA DE RIESGOS'!$AR485="Mayor"),CONCATENATE("R",'MAPA DE RIESGOS'!$H485,"C",'MAPA DE RIESGOS'!$AF485),"")</f>
        <v/>
      </c>
      <c r="BV160" s="357" t="str">
        <f>IF(AND('MAPA DE RIESGOS'!$AP486="Muy Baja",'MAPA DE RIESGOS'!$AR486="Mayor"),CONCATENATE("R",'MAPA DE RIESGOS'!$H486,"C",'MAPA DE RIESGOS'!$AF486),"")</f>
        <v/>
      </c>
      <c r="BW160" s="357" t="str">
        <f>IF(AND('MAPA DE RIESGOS'!$AP487="Muy Baja",'MAPA DE RIESGOS'!$AR487="Mayor"),CONCATENATE("R",'MAPA DE RIESGOS'!$H487,"C",'MAPA DE RIESGOS'!$AF487),"")</f>
        <v/>
      </c>
      <c r="BX160" s="357" t="str">
        <f>IF(AND('MAPA DE RIESGOS'!$AP488="Muy Baja",'MAPA DE RIESGOS'!$AR488="Mayor"),CONCATENATE("R",'MAPA DE RIESGOS'!$H488,"C",'MAPA DE RIESGOS'!$AF488),"")</f>
        <v/>
      </c>
      <c r="BY160" s="357" t="str">
        <f>IF(AND('MAPA DE RIESGOS'!$AP489="Muy Baja",'MAPA DE RIESGOS'!$AR489="Mayor"),CONCATENATE("R",'MAPA DE RIESGOS'!$H489,"C",'MAPA DE RIESGOS'!$AF489),"")</f>
        <v/>
      </c>
      <c r="BZ160" s="357" t="str">
        <f>IF(AND('MAPA DE RIESGOS'!$AP490="Muy Baja",'MAPA DE RIESGOS'!$AR490="Mayor"),CONCATENATE("R",'MAPA DE RIESGOS'!$H490,"C",'MAPA DE RIESGOS'!$AF490),"")</f>
        <v/>
      </c>
      <c r="CA160" s="357" t="str">
        <f>IF(AND('MAPA DE RIESGOS'!$AP491="Muy Baja",'MAPA DE RIESGOS'!$AR491="Mayor"),CONCATENATE("R",'MAPA DE RIESGOS'!$H491,"C",'MAPA DE RIESGOS'!$AF491),"")</f>
        <v/>
      </c>
      <c r="CB160" s="357" t="str">
        <f>IF(AND('MAPA DE RIESGOS'!$AP492="Muy Baja",'MAPA DE RIESGOS'!$AR492="Mayor"),CONCATENATE("R",'MAPA DE RIESGOS'!$H492,"C",'MAPA DE RIESGOS'!$AF492),"")</f>
        <v/>
      </c>
      <c r="CC160" s="358" t="str">
        <f>IF(AND('MAPA DE RIESGOS'!$AP493="Muy Baja",'MAPA DE RIESGOS'!$AR493="Mayor"),CONCATENATE("R",'MAPA DE RIESGOS'!$H493,"C",'MAPA DE RIESGOS'!$AF493),"")</f>
        <v/>
      </c>
      <c r="CD160" s="359" t="str">
        <f>IF(AND('MAPA DE RIESGOS'!$AP476="Muy Baja",'MAPA DE RIESGOS'!$AR476="Catastrófico"),CONCATENATE("R",'MAPA DE RIESGOS'!$H476,"C",'MAPA DE RIESGOS'!$AF476),"")</f>
        <v/>
      </c>
      <c r="CE160" s="359" t="str">
        <f>IF(AND('MAPA DE RIESGOS'!$AP477="Muy Baja",'MAPA DE RIESGOS'!$AR477="Catastrófico"),CONCATENATE("R",'MAPA DE RIESGOS'!$H477,"C",'MAPA DE RIESGOS'!$AF477),"")</f>
        <v/>
      </c>
      <c r="CF160" s="359" t="str">
        <f>IF(AND('MAPA DE RIESGOS'!$AP478="Muy Baja",'MAPA DE RIESGOS'!$AR478="Catastrófico"),CONCATENATE("R",'MAPA DE RIESGOS'!$H478,"C",'MAPA DE RIESGOS'!$AF478),"")</f>
        <v/>
      </c>
      <c r="CG160" s="359" t="str">
        <f>IF(AND('MAPA DE RIESGOS'!$AP479="Muy Baja",'MAPA DE RIESGOS'!$AR479="Catastrófico"),CONCATENATE("R",'MAPA DE RIESGOS'!$H479,"C",'MAPA DE RIESGOS'!$AF479),"")</f>
        <v/>
      </c>
      <c r="CH160" s="359" t="str">
        <f>IF(AND('MAPA DE RIESGOS'!$AP480="Muy Baja",'MAPA DE RIESGOS'!$AR480="Catastrófico"),CONCATENATE("R",'MAPA DE RIESGOS'!$H480,"C",'MAPA DE RIESGOS'!$AF480),"")</f>
        <v/>
      </c>
      <c r="CI160" s="359" t="str">
        <f>IF(AND('MAPA DE RIESGOS'!$AP481="Muy Baja",'MAPA DE RIESGOS'!$AR481="Catastrófico"),CONCATENATE("R",'MAPA DE RIESGOS'!$H481,"C",'MAPA DE RIESGOS'!$AF481),"")</f>
        <v/>
      </c>
      <c r="CJ160" s="359" t="str">
        <f>IF(AND('MAPA DE RIESGOS'!$AP482="Muy Baja",'MAPA DE RIESGOS'!$AR482="Catastrófico"),CONCATENATE("R",'MAPA DE RIESGOS'!$H482,"C",'MAPA DE RIESGOS'!$AF482),"")</f>
        <v/>
      </c>
      <c r="CK160" s="359" t="str">
        <f>IF(AND('MAPA DE RIESGOS'!$AP483="Muy Baja",'MAPA DE RIESGOS'!$AR483="Catastrófico"),CONCATENATE("R",'MAPA DE RIESGOS'!$H483,"C",'MAPA DE RIESGOS'!$AF483),"")</f>
        <v/>
      </c>
      <c r="CL160" s="359" t="str">
        <f>IF(AND('MAPA DE RIESGOS'!$AP484="Muy Baja",'MAPA DE RIESGOS'!$AR484="Catastrófico"),CONCATENATE("R",'MAPA DE RIESGOS'!$H484,"C",'MAPA DE RIESGOS'!$AF484),"")</f>
        <v/>
      </c>
      <c r="CM160" s="359" t="str">
        <f>IF(AND('MAPA DE RIESGOS'!$AP485="Muy Baja",'MAPA DE RIESGOS'!$AR485="Catastrófico"),CONCATENATE("R",'MAPA DE RIESGOS'!$H485,"C",'MAPA DE RIESGOS'!$AF485),"")</f>
        <v/>
      </c>
      <c r="CN160" s="359" t="str">
        <f>IF(AND('MAPA DE RIESGOS'!$AP486="Muy Baja",'MAPA DE RIESGOS'!$AR486="Catastrófico"),CONCATENATE("R",'MAPA DE RIESGOS'!$H486,"C",'MAPA DE RIESGOS'!$AF486),"")</f>
        <v/>
      </c>
      <c r="CO160" s="359" t="str">
        <f>IF(AND('MAPA DE RIESGOS'!$AP487="Muy Baja",'MAPA DE RIESGOS'!$AR487="Catastrófico"),CONCATENATE("R",'MAPA DE RIESGOS'!$H487,"C",'MAPA DE RIESGOS'!$AF487),"")</f>
        <v/>
      </c>
      <c r="CP160" s="359" t="str">
        <f>IF(AND('MAPA DE RIESGOS'!$AP488="Muy Baja",'MAPA DE RIESGOS'!$AR488="Catastrófico"),CONCATENATE("R",'MAPA DE RIESGOS'!$H488,"C",'MAPA DE RIESGOS'!$AF488),"")</f>
        <v/>
      </c>
      <c r="CQ160" s="359" t="str">
        <f>IF(AND('MAPA DE RIESGOS'!$AP489="Muy Baja",'MAPA DE RIESGOS'!$AR489="Catastrófico"),CONCATENATE("R",'MAPA DE RIESGOS'!$H489,"C",'MAPA DE RIESGOS'!$AF489),"")</f>
        <v/>
      </c>
      <c r="CR160" s="359" t="str">
        <f>IF(AND('MAPA DE RIESGOS'!$AP490="Muy Baja",'MAPA DE RIESGOS'!$AR490="Catastrófico"),CONCATENATE("R",'MAPA DE RIESGOS'!$H490,"C",'MAPA DE RIESGOS'!$AF490),"")</f>
        <v/>
      </c>
      <c r="CS160" s="359" t="str">
        <f>IF(AND('MAPA DE RIESGOS'!$AP491="Muy Baja",'MAPA DE RIESGOS'!$AR491="Catastrófico"),CONCATENATE("R",'MAPA DE RIESGOS'!$H491,"C",'MAPA DE RIESGOS'!$AF491),"")</f>
        <v/>
      </c>
      <c r="CT160" s="359" t="str">
        <f>IF(AND('MAPA DE RIESGOS'!$AP492="Muy Baja",'MAPA DE RIESGOS'!$AR492="Catastrófico"),CONCATENATE("R",'MAPA DE RIESGOS'!$H492,"C",'MAPA DE RIESGOS'!$AF492),"")</f>
        <v/>
      </c>
      <c r="CU160" s="360" t="str">
        <f>IF(AND('MAPA DE RIESGOS'!$AP493="Muy Baja",'MAPA DE RIESGOS'!$AR493="Catastrófico"),CONCATENATE("R",'MAPA DE RIESGOS'!$H493,"C",'MAPA DE RIESGOS'!$AF493),"")</f>
        <v/>
      </c>
      <c r="CV160" s="67"/>
    </row>
    <row r="161" spans="2:106" ht="32.5" customHeight="1">
      <c r="B161" s="770"/>
      <c r="C161" s="770"/>
      <c r="D161" s="771"/>
      <c r="E161" s="741"/>
      <c r="F161" s="742"/>
      <c r="G161" s="742"/>
      <c r="H161" s="742"/>
      <c r="I161" s="742"/>
      <c r="J161" s="378" t="str">
        <f>IF(AND('MAPA DE RIESGOS'!$AP494="Muy Baja",'MAPA DE RIESGOS'!$AR494="Leve"),CONCATENATE("R",'MAPA DE RIESGOS'!$H494,"C",'MAPA DE RIESGOS'!$AF494),"")</f>
        <v/>
      </c>
      <c r="K161" s="379" t="str">
        <f>IF(AND('MAPA DE RIESGOS'!$AP495="Muy Baja",'MAPA DE RIESGOS'!$AR495="Leve"),CONCATENATE("R",'MAPA DE RIESGOS'!$H495,"C",'MAPA DE RIESGOS'!$AF495),"")</f>
        <v/>
      </c>
      <c r="L161" s="379" t="str">
        <f>IF(AND('MAPA DE RIESGOS'!$AP496="Muy Baja",'MAPA DE RIESGOS'!$AR496="Leve"),CONCATENATE("R",'MAPA DE RIESGOS'!$H496,"C",'MAPA DE RIESGOS'!$AF496),"")</f>
        <v/>
      </c>
      <c r="M161" s="379" t="str">
        <f>IF(AND('MAPA DE RIESGOS'!$AP497="Muy Baja",'MAPA DE RIESGOS'!$AR497="Leve"),CONCATENATE("R",'MAPA DE RIESGOS'!$H497,"C",'MAPA DE RIESGOS'!$AF497),"")</f>
        <v/>
      </c>
      <c r="N161" s="379" t="str">
        <f>IF(AND('MAPA DE RIESGOS'!$AP498="Muy Baja",'MAPA DE RIESGOS'!$AR498="Leve"),CONCATENATE("R",'MAPA DE RIESGOS'!$H498,"C",'MAPA DE RIESGOS'!$AF498),"")</f>
        <v/>
      </c>
      <c r="O161" s="379" t="str">
        <f>IF(AND('MAPA DE RIESGOS'!$AP499="Muy Baja",'MAPA DE RIESGOS'!$AR499="Leve"),CONCATENATE("R",'MAPA DE RIESGOS'!$H499,"C",'MAPA DE RIESGOS'!$AF499),"")</f>
        <v/>
      </c>
      <c r="P161" s="379" t="str">
        <f>IF(AND('MAPA DE RIESGOS'!$AP500="Muy Baja",'MAPA DE RIESGOS'!$AR500="Leve"),CONCATENATE("R",'MAPA DE RIESGOS'!$H500,"C",'MAPA DE RIESGOS'!$AF500),"")</f>
        <v/>
      </c>
      <c r="Q161" s="379" t="str">
        <f>IF(AND('MAPA DE RIESGOS'!$AP501="Muy Baja",'MAPA DE RIESGOS'!$AR501="Leve"),CONCATENATE("R",'MAPA DE RIESGOS'!$H501,"C",'MAPA DE RIESGOS'!$AF501),"")</f>
        <v/>
      </c>
      <c r="R161" s="379" t="str">
        <f>IF(AND('MAPA DE RIESGOS'!$AP502="Muy Baja",'MAPA DE RIESGOS'!$AR502="Leve"),CONCATENATE("R",'MAPA DE RIESGOS'!$H502,"C",'MAPA DE RIESGOS'!$AF502),"")</f>
        <v/>
      </c>
      <c r="S161" s="379" t="str">
        <f>IF(AND('MAPA DE RIESGOS'!$AP503="Muy Baja",'MAPA DE RIESGOS'!$AR503="Leve"),CONCATENATE("R",'MAPA DE RIESGOS'!$H503,"C",'MAPA DE RIESGOS'!$AF503),"")</f>
        <v/>
      </c>
      <c r="T161" s="379" t="str">
        <f>IF(AND('MAPA DE RIESGOS'!$AP504="Muy Baja",'MAPA DE RIESGOS'!$AR504="Leve"),CONCATENATE("R",'MAPA DE RIESGOS'!$H504,"C",'MAPA DE RIESGOS'!$AF504),"")</f>
        <v/>
      </c>
      <c r="U161" s="379" t="str">
        <f>IF(AND('MAPA DE RIESGOS'!$AP505="Muy Baja",'MAPA DE RIESGOS'!$AR505="Leve"),CONCATENATE("R",'MAPA DE RIESGOS'!$H505,"C",'MAPA DE RIESGOS'!$AF505),"")</f>
        <v/>
      </c>
      <c r="V161" s="379" t="str">
        <f>IF(AND('MAPA DE RIESGOS'!$AP506="Muy Baja",'MAPA DE RIESGOS'!$AR506="Leve"),CONCATENATE("R",'MAPA DE RIESGOS'!$H506,"C",'MAPA DE RIESGOS'!$AF506),"")</f>
        <v/>
      </c>
      <c r="W161" s="379" t="str">
        <f>IF(AND('MAPA DE RIESGOS'!$AP507="Muy Baja",'MAPA DE RIESGOS'!$AR507="Leve"),CONCATENATE("R",'MAPA DE RIESGOS'!$H507,"C",'MAPA DE RIESGOS'!$AF507),"")</f>
        <v/>
      </c>
      <c r="X161" s="379" t="str">
        <f>IF(AND('MAPA DE RIESGOS'!$AP508="Muy Baja",'MAPA DE RIESGOS'!$AR508="Leve"),CONCATENATE("R",'MAPA DE RIESGOS'!$H508,"C",'MAPA DE RIESGOS'!$AF508),"")</f>
        <v/>
      </c>
      <c r="Y161" s="379" t="str">
        <f>IF(AND('MAPA DE RIESGOS'!$AP509="Muy Baja",'MAPA DE RIESGOS'!$AR509="Leve"),CONCATENATE("R",'MAPA DE RIESGOS'!$H509,"C",'MAPA DE RIESGOS'!$AF509),"")</f>
        <v/>
      </c>
      <c r="Z161" s="379" t="str">
        <f>IF(AND('MAPA DE RIESGOS'!$AP510="Muy Baja",'MAPA DE RIESGOS'!$AR510="Leve"),CONCATENATE("R",'MAPA DE RIESGOS'!$H510,"C",'MAPA DE RIESGOS'!$AF510),"")</f>
        <v/>
      </c>
      <c r="AA161" s="380" t="str">
        <f>IF(AND('MAPA DE RIESGOS'!$AP511="Muy Baja",'MAPA DE RIESGOS'!$AR511="Leve"),CONCATENATE("R",'MAPA DE RIESGOS'!$H511,"C",'MAPA DE RIESGOS'!$AF511),"")</f>
        <v/>
      </c>
      <c r="AB161" s="378" t="str">
        <f>IF(AND('MAPA DE RIESGOS'!$AP494="Muy Baja",'MAPA DE RIESGOS'!$AR494="Menor"),CONCATENATE("R",'MAPA DE RIESGOS'!$H494,"C",'MAPA DE RIESGOS'!$AF494),"")</f>
        <v/>
      </c>
      <c r="AC161" s="379" t="str">
        <f>IF(AND('MAPA DE RIESGOS'!$AP495="Muy Baja",'MAPA DE RIESGOS'!$AR495="Menor"),CONCATENATE("R",'MAPA DE RIESGOS'!$H495,"C",'MAPA DE RIESGOS'!$AF495),"")</f>
        <v/>
      </c>
      <c r="AD161" s="379" t="str">
        <f>IF(AND('MAPA DE RIESGOS'!$AP496="Muy Baja",'MAPA DE RIESGOS'!$AR496="Menor"),CONCATENATE("R",'MAPA DE RIESGOS'!$H496,"C",'MAPA DE RIESGOS'!$AF496),"")</f>
        <v/>
      </c>
      <c r="AE161" s="379" t="str">
        <f>IF(AND('MAPA DE RIESGOS'!$AP497="Muy Baja",'MAPA DE RIESGOS'!$AR497="Menor"),CONCATENATE("R",'MAPA DE RIESGOS'!$H497,"C",'MAPA DE RIESGOS'!$AF497),"")</f>
        <v/>
      </c>
      <c r="AF161" s="379" t="str">
        <f>IF(AND('MAPA DE RIESGOS'!$AP498="Muy Baja",'MAPA DE RIESGOS'!$AR498="Menor"),CONCATENATE("R",'MAPA DE RIESGOS'!$H498,"C",'MAPA DE RIESGOS'!$AF498),"")</f>
        <v/>
      </c>
      <c r="AG161" s="379" t="str">
        <f>IF(AND('MAPA DE RIESGOS'!$AP499="Muy Baja",'MAPA DE RIESGOS'!$AR499="Menor"),CONCATENATE("R",'MAPA DE RIESGOS'!$H499,"C",'MAPA DE RIESGOS'!$AF499),"")</f>
        <v/>
      </c>
      <c r="AH161" s="379" t="str">
        <f>IF(AND('MAPA DE RIESGOS'!$AP500="Muy Baja",'MAPA DE RIESGOS'!$AR500="Menor"),CONCATENATE("R",'MAPA DE RIESGOS'!$H500,"C",'MAPA DE RIESGOS'!$AF500),"")</f>
        <v/>
      </c>
      <c r="AI161" s="379" t="str">
        <f>IF(AND('MAPA DE RIESGOS'!$AP501="Muy Baja",'MAPA DE RIESGOS'!$AR501="Menor"),CONCATENATE("R",'MAPA DE RIESGOS'!$H501,"C",'MAPA DE RIESGOS'!$AF501),"")</f>
        <v/>
      </c>
      <c r="AJ161" s="379" t="str">
        <f>IF(AND('MAPA DE RIESGOS'!$AP502="Muy Baja",'MAPA DE RIESGOS'!$AR502="Menor"),CONCATENATE("R",'MAPA DE RIESGOS'!$H502,"C",'MAPA DE RIESGOS'!$AF502),"")</f>
        <v/>
      </c>
      <c r="AK161" s="379" t="str">
        <f>IF(AND('MAPA DE RIESGOS'!$AP503="Muy Baja",'MAPA DE RIESGOS'!$AR503="Menor"),CONCATENATE("R",'MAPA DE RIESGOS'!$H503,"C",'MAPA DE RIESGOS'!$AF503),"")</f>
        <v/>
      </c>
      <c r="AL161" s="379" t="str">
        <f>IF(AND('MAPA DE RIESGOS'!$AP504="Muy Baja",'MAPA DE RIESGOS'!$AR504="Menor"),CONCATENATE("R",'MAPA DE RIESGOS'!$H504,"C",'MAPA DE RIESGOS'!$AF504),"")</f>
        <v/>
      </c>
      <c r="AM161" s="379" t="str">
        <f>IF(AND('MAPA DE RIESGOS'!$AP505="Muy Baja",'MAPA DE RIESGOS'!$AR505="Menor"),CONCATENATE("R",'MAPA DE RIESGOS'!$H505,"C",'MAPA DE RIESGOS'!$AF505),"")</f>
        <v/>
      </c>
      <c r="AN161" s="379" t="str">
        <f>IF(AND('MAPA DE RIESGOS'!$AP506="Muy Baja",'MAPA DE RIESGOS'!$AR506="Menor"),CONCATENATE("R",'MAPA DE RIESGOS'!$H506,"C",'MAPA DE RIESGOS'!$AF506),"")</f>
        <v/>
      </c>
      <c r="AO161" s="379" t="str">
        <f>IF(AND('MAPA DE RIESGOS'!$AP507="Muy Baja",'MAPA DE RIESGOS'!$AR507="Menor"),CONCATENATE("R",'MAPA DE RIESGOS'!$H507,"C",'MAPA DE RIESGOS'!$AF507),"")</f>
        <v/>
      </c>
      <c r="AP161" s="379" t="str">
        <f>IF(AND('MAPA DE RIESGOS'!$AP508="Muy Baja",'MAPA DE RIESGOS'!$AR508="Menor"),CONCATENATE("R",'MAPA DE RIESGOS'!$H508,"C",'MAPA DE RIESGOS'!$AF508),"")</f>
        <v/>
      </c>
      <c r="AQ161" s="379" t="str">
        <f>IF(AND('MAPA DE RIESGOS'!$AP509="Muy Baja",'MAPA DE RIESGOS'!$AR509="Menor"),CONCATENATE("R",'MAPA DE RIESGOS'!$H509,"C",'MAPA DE RIESGOS'!$AF509),"")</f>
        <v/>
      </c>
      <c r="AR161" s="379" t="str">
        <f>IF(AND('MAPA DE RIESGOS'!$AP510="Muy Baja",'MAPA DE RIESGOS'!$AR510="Menor"),CONCATENATE("R",'MAPA DE RIESGOS'!$H510,"C",'MAPA DE RIESGOS'!$AF510),"")</f>
        <v/>
      </c>
      <c r="AS161" s="380" t="str">
        <f>IF(AND('MAPA DE RIESGOS'!$AP511="Muy Baja",'MAPA DE RIESGOS'!$AR511="Menor"),CONCATENATE("R",'MAPA DE RIESGOS'!$H511,"C",'MAPA DE RIESGOS'!$AF511),"")</f>
        <v/>
      </c>
      <c r="AT161" s="369" t="str">
        <f>IF(AND('MAPA DE RIESGOS'!$AP494="Muy Baja",'MAPA DE RIESGOS'!$AR494="Moderado"),CONCATENATE("R",'MAPA DE RIESGOS'!$H494,"C",'MAPA DE RIESGOS'!$AF494),"")</f>
        <v/>
      </c>
      <c r="AU161" s="370" t="str">
        <f>IF(AND('MAPA DE RIESGOS'!$AP495="Muy Baja",'MAPA DE RIESGOS'!$AR495="Moderado"),CONCATENATE("R",'MAPA DE RIESGOS'!$H495,"C",'MAPA DE RIESGOS'!$AF495),"")</f>
        <v/>
      </c>
      <c r="AV161" s="370" t="str">
        <f>IF(AND('MAPA DE RIESGOS'!$AP496="Muy Baja",'MAPA DE RIESGOS'!$AR496="Moderado"),CONCATENATE("R",'MAPA DE RIESGOS'!$H496,"C",'MAPA DE RIESGOS'!$AF496),"")</f>
        <v/>
      </c>
      <c r="AW161" s="370" t="str">
        <f>IF(AND('MAPA DE RIESGOS'!$AP497="Muy Baja",'MAPA DE RIESGOS'!$AR497="Moderado"),CONCATENATE("R",'MAPA DE RIESGOS'!$H497,"C",'MAPA DE RIESGOS'!$AF497),"")</f>
        <v>R81C2</v>
      </c>
      <c r="AX161" s="370" t="str">
        <f>IF(AND('MAPA DE RIESGOS'!$AP498="Muy Baja",'MAPA DE RIESGOS'!$AR498="Moderado"),CONCATENATE("R",'MAPA DE RIESGOS'!$H498,"C",'MAPA DE RIESGOS'!$AF498),"")</f>
        <v/>
      </c>
      <c r="AY161" s="370" t="str">
        <f>IF(AND('MAPA DE RIESGOS'!$AP499="Muy Baja",'MAPA DE RIESGOS'!$AR499="Moderado"),CONCATENATE("R",'MAPA DE RIESGOS'!$H499,"C",'MAPA DE RIESGOS'!$AF499),"")</f>
        <v/>
      </c>
      <c r="AZ161" s="370" t="str">
        <f>IF(AND('MAPA DE RIESGOS'!$AP500="Muy Baja",'MAPA DE RIESGOS'!$AR500="Moderado"),CONCATENATE("R",'MAPA DE RIESGOS'!$H500,"C",'MAPA DE RIESGOS'!$AF500),"")</f>
        <v/>
      </c>
      <c r="BA161" s="370" t="str">
        <f>IF(AND('MAPA DE RIESGOS'!$AP501="Muy Baja",'MAPA DE RIESGOS'!$AR501="Moderado"),CONCATENATE("R",'MAPA DE RIESGOS'!$H501,"C",'MAPA DE RIESGOS'!$AF501),"")</f>
        <v/>
      </c>
      <c r="BB161" s="370" t="str">
        <f>IF(AND('MAPA DE RIESGOS'!$AP502="Muy Baja",'MAPA DE RIESGOS'!$AR502="Moderado"),CONCATENATE("R",'MAPA DE RIESGOS'!$H502,"C",'MAPA DE RIESGOS'!$AF502),"")</f>
        <v/>
      </c>
      <c r="BC161" s="370" t="str">
        <f>IF(AND('MAPA DE RIESGOS'!$AP503="Muy Baja",'MAPA DE RIESGOS'!$AR503="Moderado"),CONCATENATE("R",'MAPA DE RIESGOS'!$H503,"C",'MAPA DE RIESGOS'!$AF503),"")</f>
        <v/>
      </c>
      <c r="BD161" s="370" t="str">
        <f>IF(AND('MAPA DE RIESGOS'!$AP504="Muy Baja",'MAPA DE RIESGOS'!$AR504="Moderado"),CONCATENATE("R",'MAPA DE RIESGOS'!$H504,"C",'MAPA DE RIESGOS'!$AF504),"")</f>
        <v>R82C3</v>
      </c>
      <c r="BE161" s="370" t="str">
        <f>IF(AND('MAPA DE RIESGOS'!$AP505="Muy Baja",'MAPA DE RIESGOS'!$AR505="Moderado"),CONCATENATE("R",'MAPA DE RIESGOS'!$H505,"C",'MAPA DE RIESGOS'!$AF505),"")</f>
        <v>R82C4</v>
      </c>
      <c r="BF161" s="370" t="str">
        <f>IF(AND('MAPA DE RIESGOS'!$AP506="Muy Baja",'MAPA DE RIESGOS'!$AR506="Moderado"),CONCATENATE("R",'MAPA DE RIESGOS'!$H506,"C",'MAPA DE RIESGOS'!$AF506),"")</f>
        <v>R82C5</v>
      </c>
      <c r="BG161" s="370" t="str">
        <f>IF(AND('MAPA DE RIESGOS'!$AP507="Muy Baja",'MAPA DE RIESGOS'!$AR507="Moderado"),CONCATENATE("R",'MAPA DE RIESGOS'!$H507,"C",'MAPA DE RIESGOS'!$AF507),"")</f>
        <v/>
      </c>
      <c r="BH161" s="370" t="str">
        <f>IF(AND('MAPA DE RIESGOS'!$AP508="Muy Baja",'MAPA DE RIESGOS'!$AR508="Moderado"),CONCATENATE("R",'MAPA DE RIESGOS'!$H508,"C",'MAPA DE RIESGOS'!$AF508),"")</f>
        <v/>
      </c>
      <c r="BI161" s="370" t="str">
        <f>IF(AND('MAPA DE RIESGOS'!$AP509="Muy Baja",'MAPA DE RIESGOS'!$AR509="Moderado"),CONCATENATE("R",'MAPA DE RIESGOS'!$H509,"C",'MAPA DE RIESGOS'!$AF509),"")</f>
        <v/>
      </c>
      <c r="BJ161" s="370" t="str">
        <f>IF(AND('MAPA DE RIESGOS'!$AP510="Muy Baja",'MAPA DE RIESGOS'!$AR510="Moderado"),CONCATENATE("R",'MAPA DE RIESGOS'!$H510,"C",'MAPA DE RIESGOS'!$AF510),"")</f>
        <v/>
      </c>
      <c r="BK161" s="371" t="str">
        <f>IF(AND('MAPA DE RIESGOS'!$AP511="Muy Baja",'MAPA DE RIESGOS'!$AR511="Moderado"),CONCATENATE("R",'MAPA DE RIESGOS'!$H511,"C",'MAPA DE RIESGOS'!$AF511),"")</f>
        <v/>
      </c>
      <c r="BL161" s="357" t="str">
        <f>IF(AND('MAPA DE RIESGOS'!$AP494="Muy Baja",'MAPA DE RIESGOS'!$AR494="Mayor"),CONCATENATE("R",'MAPA DE RIESGOS'!$H494,"C",'MAPA DE RIESGOS'!$AF494),"")</f>
        <v/>
      </c>
      <c r="BM161" s="357" t="str">
        <f>IF(AND('MAPA DE RIESGOS'!$AP495="Muy Baja",'MAPA DE RIESGOS'!$AR495="Mayor"),CONCATENATE("R",'MAPA DE RIESGOS'!$H495,"C",'MAPA DE RIESGOS'!$AF495),"")</f>
        <v/>
      </c>
      <c r="BN161" s="357" t="str">
        <f>IF(AND('MAPA DE RIESGOS'!$AP496="Muy Baja",'MAPA DE RIESGOS'!$AR496="Mayor"),CONCATENATE("R",'MAPA DE RIESGOS'!$H496,"C",'MAPA DE RIESGOS'!$AF496),"")</f>
        <v/>
      </c>
      <c r="BO161" s="357" t="str">
        <f>IF(AND('MAPA DE RIESGOS'!$AP497="Muy Baja",'MAPA DE RIESGOS'!$AR497="Mayor"),CONCATENATE("R",'MAPA DE RIESGOS'!$H497,"C",'MAPA DE RIESGOS'!$AF497),"")</f>
        <v/>
      </c>
      <c r="BP161" s="357" t="str">
        <f>IF(AND('MAPA DE RIESGOS'!$AP498="Muy Baja",'MAPA DE RIESGOS'!$AR498="Mayor"),CONCATENATE("R",'MAPA DE RIESGOS'!$H498,"C",'MAPA DE RIESGOS'!$AF498),"")</f>
        <v/>
      </c>
      <c r="BQ161" s="357" t="str">
        <f>IF(AND('MAPA DE RIESGOS'!$AP499="Muy Baja",'MAPA DE RIESGOS'!$AR499="Mayor"),CONCATENATE("R",'MAPA DE RIESGOS'!$H499,"C",'MAPA DE RIESGOS'!$AF499),"")</f>
        <v/>
      </c>
      <c r="BR161" s="357" t="str">
        <f>IF(AND('MAPA DE RIESGOS'!$AP500="Muy Baja",'MAPA DE RIESGOS'!$AR500="Mayor"),CONCATENATE("R",'MAPA DE RIESGOS'!$H500,"C",'MAPA DE RIESGOS'!$AF500),"")</f>
        <v/>
      </c>
      <c r="BS161" s="357" t="str">
        <f>IF(AND('MAPA DE RIESGOS'!$AP501="Muy Baja",'MAPA DE RIESGOS'!$AR501="Mayor"),CONCATENATE("R",'MAPA DE RIESGOS'!$H501,"C",'MAPA DE RIESGOS'!$AF501),"")</f>
        <v/>
      </c>
      <c r="BT161" s="357" t="str">
        <f>IF(AND('MAPA DE RIESGOS'!$AP502="Muy Baja",'MAPA DE RIESGOS'!$AR502="Mayor"),CONCATENATE("R",'MAPA DE RIESGOS'!$H502,"C",'MAPA DE RIESGOS'!$AF502),"")</f>
        <v/>
      </c>
      <c r="BU161" s="357" t="str">
        <f>IF(AND('MAPA DE RIESGOS'!$AP503="Muy Baja",'MAPA DE RIESGOS'!$AR503="Mayor"),CONCATENATE("R",'MAPA DE RIESGOS'!$H503,"C",'MAPA DE RIESGOS'!$AF503),"")</f>
        <v/>
      </c>
      <c r="BV161" s="357" t="str">
        <f>IF(AND('MAPA DE RIESGOS'!$AP504="Muy Baja",'MAPA DE RIESGOS'!$AR504="Mayor"),CONCATENATE("R",'MAPA DE RIESGOS'!$H504,"C",'MAPA DE RIESGOS'!$AF504),"")</f>
        <v/>
      </c>
      <c r="BW161" s="357" t="str">
        <f>IF(AND('MAPA DE RIESGOS'!$AP505="Muy Baja",'MAPA DE RIESGOS'!$AR505="Mayor"),CONCATENATE("R",'MAPA DE RIESGOS'!$H505,"C",'MAPA DE RIESGOS'!$AF505),"")</f>
        <v/>
      </c>
      <c r="BX161" s="357" t="str">
        <f>IF(AND('MAPA DE RIESGOS'!$AP506="Muy Baja",'MAPA DE RIESGOS'!$AR506="Mayor"),CONCATENATE("R",'MAPA DE RIESGOS'!$H506,"C",'MAPA DE RIESGOS'!$AF506),"")</f>
        <v/>
      </c>
      <c r="BY161" s="357" t="str">
        <f>IF(AND('MAPA DE RIESGOS'!$AP507="Muy Baja",'MAPA DE RIESGOS'!$AR507="Mayor"),CONCATENATE("R",'MAPA DE RIESGOS'!$H507,"C",'MAPA DE RIESGOS'!$AF507),"")</f>
        <v/>
      </c>
      <c r="BZ161" s="357" t="str">
        <f>IF(AND('MAPA DE RIESGOS'!$AP508="Muy Baja",'MAPA DE RIESGOS'!$AR508="Mayor"),CONCATENATE("R",'MAPA DE RIESGOS'!$H508,"C",'MAPA DE RIESGOS'!$AF508),"")</f>
        <v/>
      </c>
      <c r="CA161" s="357" t="str">
        <f>IF(AND('MAPA DE RIESGOS'!$AP509="Muy Baja",'MAPA DE RIESGOS'!$AR509="Mayor"),CONCATENATE("R",'MAPA DE RIESGOS'!$H509,"C",'MAPA DE RIESGOS'!$AF509),"")</f>
        <v/>
      </c>
      <c r="CB161" s="357" t="str">
        <f>IF(AND('MAPA DE RIESGOS'!$AP510="Muy Baja",'MAPA DE RIESGOS'!$AR510="Mayor"),CONCATENATE("R",'MAPA DE RIESGOS'!$H510,"C",'MAPA DE RIESGOS'!$AF510),"")</f>
        <v/>
      </c>
      <c r="CC161" s="358" t="str">
        <f>IF(AND('MAPA DE RIESGOS'!$AP511="Muy Baja",'MAPA DE RIESGOS'!$AR511="Mayor"),CONCATENATE("R",'MAPA DE RIESGOS'!$H511,"C",'MAPA DE RIESGOS'!$AF511),"")</f>
        <v/>
      </c>
      <c r="CD161" s="359" t="str">
        <f>IF(AND('MAPA DE RIESGOS'!$AP494="Muy Baja",'MAPA DE RIESGOS'!$AR494="Catastrófico"),CONCATENATE("R",'MAPA DE RIESGOS'!$H494,"C",'MAPA DE RIESGOS'!$AF494),"")</f>
        <v/>
      </c>
      <c r="CE161" s="359" t="str">
        <f>IF(AND('MAPA DE RIESGOS'!$AP495="Muy Baja",'MAPA DE RIESGOS'!$AR495="Catastrófico"),CONCATENATE("R",'MAPA DE RIESGOS'!$H495,"C",'MAPA DE RIESGOS'!$AF495),"")</f>
        <v/>
      </c>
      <c r="CF161" s="359" t="str">
        <f>IF(AND('MAPA DE RIESGOS'!$AP496="Muy Baja",'MAPA DE RIESGOS'!$AR496="Catastrófico"),CONCATENATE("R",'MAPA DE RIESGOS'!$H496,"C",'MAPA DE RIESGOS'!$AF496),"")</f>
        <v/>
      </c>
      <c r="CG161" s="359" t="str">
        <f>IF(AND('MAPA DE RIESGOS'!$AP497="Muy Baja",'MAPA DE RIESGOS'!$AR497="Catastrófico"),CONCATENATE("R",'MAPA DE RIESGOS'!$H497,"C",'MAPA DE RIESGOS'!$AF497),"")</f>
        <v/>
      </c>
      <c r="CH161" s="359" t="str">
        <f>IF(AND('MAPA DE RIESGOS'!$AP498="Muy Baja",'MAPA DE RIESGOS'!$AR498="Catastrófico"),CONCATENATE("R",'MAPA DE RIESGOS'!$H498,"C",'MAPA DE RIESGOS'!$AF498),"")</f>
        <v/>
      </c>
      <c r="CI161" s="359" t="str">
        <f>IF(AND('MAPA DE RIESGOS'!$AP499="Muy Baja",'MAPA DE RIESGOS'!$AR499="Catastrófico"),CONCATENATE("R",'MAPA DE RIESGOS'!$H499,"C",'MAPA DE RIESGOS'!$AF499),"")</f>
        <v/>
      </c>
      <c r="CJ161" s="359" t="str">
        <f>IF(AND('MAPA DE RIESGOS'!$AP500="Muy Baja",'MAPA DE RIESGOS'!$AR500="Catastrófico"),CONCATENATE("R",'MAPA DE RIESGOS'!$H500,"C",'MAPA DE RIESGOS'!$AF500),"")</f>
        <v/>
      </c>
      <c r="CK161" s="359" t="str">
        <f>IF(AND('MAPA DE RIESGOS'!$AP501="Muy Baja",'MAPA DE RIESGOS'!$AR501="Catastrófico"),CONCATENATE("R",'MAPA DE RIESGOS'!$H501,"C",'MAPA DE RIESGOS'!$AF501),"")</f>
        <v/>
      </c>
      <c r="CL161" s="359" t="str">
        <f>IF(AND('MAPA DE RIESGOS'!$AP502="Muy Baja",'MAPA DE RIESGOS'!$AR502="Catastrófico"),CONCATENATE("R",'MAPA DE RIESGOS'!$H502,"C",'MAPA DE RIESGOS'!$AF502),"")</f>
        <v/>
      </c>
      <c r="CM161" s="359" t="str">
        <f>IF(AND('MAPA DE RIESGOS'!$AP503="Muy Baja",'MAPA DE RIESGOS'!$AR503="Catastrófico"),CONCATENATE("R",'MAPA DE RIESGOS'!$H503,"C",'MAPA DE RIESGOS'!$AF503),"")</f>
        <v/>
      </c>
      <c r="CN161" s="359" t="str">
        <f>IF(AND('MAPA DE RIESGOS'!$AP504="Muy Baja",'MAPA DE RIESGOS'!$AR504="Catastrófico"),CONCATENATE("R",'MAPA DE RIESGOS'!$H504,"C",'MAPA DE RIESGOS'!$AF504),"")</f>
        <v/>
      </c>
      <c r="CO161" s="359" t="str">
        <f>IF(AND('MAPA DE RIESGOS'!$AP505="Muy Baja",'MAPA DE RIESGOS'!$AR505="Catastrófico"),CONCATENATE("R",'MAPA DE RIESGOS'!$H505,"C",'MAPA DE RIESGOS'!$AF505),"")</f>
        <v/>
      </c>
      <c r="CP161" s="359" t="str">
        <f>IF(AND('MAPA DE RIESGOS'!$AP506="Muy Baja",'MAPA DE RIESGOS'!$AR506="Catastrófico"),CONCATENATE("R",'MAPA DE RIESGOS'!$H506,"C",'MAPA DE RIESGOS'!$AF506),"")</f>
        <v/>
      </c>
      <c r="CQ161" s="359" t="str">
        <f>IF(AND('MAPA DE RIESGOS'!$AP507="Muy Baja",'MAPA DE RIESGOS'!$AR507="Catastrófico"),CONCATENATE("R",'MAPA DE RIESGOS'!$H507,"C",'MAPA DE RIESGOS'!$AF507),"")</f>
        <v/>
      </c>
      <c r="CR161" s="359" t="str">
        <f>IF(AND('MAPA DE RIESGOS'!$AP508="Muy Baja",'MAPA DE RIESGOS'!$AR508="Catastrófico"),CONCATENATE("R",'MAPA DE RIESGOS'!$H508,"C",'MAPA DE RIESGOS'!$AF508),"")</f>
        <v/>
      </c>
      <c r="CS161" s="359" t="str">
        <f>IF(AND('MAPA DE RIESGOS'!$AP509="Muy Baja",'MAPA DE RIESGOS'!$AR509="Catastrófico"),CONCATENATE("R",'MAPA DE RIESGOS'!$H509,"C",'MAPA DE RIESGOS'!$AF509),"")</f>
        <v/>
      </c>
      <c r="CT161" s="359" t="str">
        <f>IF(AND('MAPA DE RIESGOS'!$AP510="Muy Baja",'MAPA DE RIESGOS'!$AR510="Catastrófico"),CONCATENATE("R",'MAPA DE RIESGOS'!$H510,"C",'MAPA DE RIESGOS'!$AF510),"")</f>
        <v/>
      </c>
      <c r="CU161" s="360" t="str">
        <f>IF(AND('MAPA DE RIESGOS'!$AP511="Muy Baja",'MAPA DE RIESGOS'!$AR511="Catastrófico"),CONCATENATE("R",'MAPA DE RIESGOS'!$H511,"C",'MAPA DE RIESGOS'!$AF511),"")</f>
        <v/>
      </c>
      <c r="CV161" s="67"/>
    </row>
    <row r="162" spans="2:106" ht="32.5" customHeight="1">
      <c r="B162" s="770"/>
      <c r="C162" s="770"/>
      <c r="D162" s="771"/>
      <c r="E162" s="741"/>
      <c r="F162" s="742"/>
      <c r="G162" s="742"/>
      <c r="H162" s="742"/>
      <c r="I162" s="742"/>
      <c r="J162" s="378" t="str">
        <f>IF(AND('MAPA DE RIESGOS'!$AP512="Muy Baja",'MAPA DE RIESGOS'!$AR512="Leve"),CONCATENATE("R",'MAPA DE RIESGOS'!$H512,"C",'MAPA DE RIESGOS'!$AF512),"")</f>
        <v/>
      </c>
      <c r="K162" s="379" t="str">
        <f>IF(AND('MAPA DE RIESGOS'!$AP513="Muy Baja",'MAPA DE RIESGOS'!$AR513="Leve"),CONCATENATE("R",'MAPA DE RIESGOS'!$H513,"C",'MAPA DE RIESGOS'!$AF513),"")</f>
        <v/>
      </c>
      <c r="L162" s="379" t="str">
        <f>IF(AND('MAPA DE RIESGOS'!$AP514="Muy Baja",'MAPA DE RIESGOS'!$AR514="Leve"),CONCATENATE("R",'MAPA DE RIESGOS'!$H514,"C",'MAPA DE RIESGOS'!$AF514),"")</f>
        <v/>
      </c>
      <c r="M162" s="379" t="str">
        <f>IF(AND('MAPA DE RIESGOS'!$AP515="Muy Baja",'MAPA DE RIESGOS'!$AR515="Leve"),CONCATENATE("R",'MAPA DE RIESGOS'!$H515,"C",'MAPA DE RIESGOS'!$AF515),"")</f>
        <v/>
      </c>
      <c r="N162" s="379" t="str">
        <f>IF(AND('MAPA DE RIESGOS'!$AP516="Muy Baja",'MAPA DE RIESGOS'!$AR516="Leve"),CONCATENATE("R",'MAPA DE RIESGOS'!$H516,"C",'MAPA DE RIESGOS'!$AF516),"")</f>
        <v/>
      </c>
      <c r="O162" s="379" t="str">
        <f>IF(AND('MAPA DE RIESGOS'!$AP517="Muy Baja",'MAPA DE RIESGOS'!$AR517="Leve"),CONCATENATE("R",'MAPA DE RIESGOS'!$H517,"C",'MAPA DE RIESGOS'!$AF517),"")</f>
        <v/>
      </c>
      <c r="P162" s="379" t="str">
        <f>IF(AND('MAPA DE RIESGOS'!$AP518="Muy Baja",'MAPA DE RIESGOS'!$AR518="Leve"),CONCATENATE("R",'MAPA DE RIESGOS'!$H518,"C",'MAPA DE RIESGOS'!$AF518),"")</f>
        <v/>
      </c>
      <c r="Q162" s="379" t="str">
        <f>IF(AND('MAPA DE RIESGOS'!$AP519="Muy Baja",'MAPA DE RIESGOS'!$AR519="Leve"),CONCATENATE("R",'MAPA DE RIESGOS'!$H519,"C",'MAPA DE RIESGOS'!$AF519),"")</f>
        <v/>
      </c>
      <c r="R162" s="379" t="str">
        <f>IF(AND('MAPA DE RIESGOS'!$AP520="Muy Baja",'MAPA DE RIESGOS'!$AR520="Leve"),CONCATENATE("R",'MAPA DE RIESGOS'!$H520,"C",'MAPA DE RIESGOS'!$AF520),"")</f>
        <v/>
      </c>
      <c r="S162" s="379" t="str">
        <f>IF(AND('MAPA DE RIESGOS'!$AP521="Muy Baja",'MAPA DE RIESGOS'!$AR521="Leve"),CONCATENATE("R",'MAPA DE RIESGOS'!$H521,"C",'MAPA DE RIESGOS'!$AF521),"")</f>
        <v/>
      </c>
      <c r="T162" s="379" t="str">
        <f>IF(AND('MAPA DE RIESGOS'!$AP522="Muy Baja",'MAPA DE RIESGOS'!$AR522="Leve"),CONCATENATE("R",'MAPA DE RIESGOS'!$H522,"C",'MAPA DE RIESGOS'!$AF522),"")</f>
        <v/>
      </c>
      <c r="U162" s="379" t="str">
        <f>IF(AND('MAPA DE RIESGOS'!$AP523="Muy Baja",'MAPA DE RIESGOS'!$AR523="Leve"),CONCATENATE("R",'MAPA DE RIESGOS'!$H523,"C",'MAPA DE RIESGOS'!$AF523),"")</f>
        <v/>
      </c>
      <c r="V162" s="379" t="str">
        <f>IF(AND('MAPA DE RIESGOS'!$AP524="Muy Baja",'MAPA DE RIESGOS'!$AR524="Leve"),CONCATENATE("R",'MAPA DE RIESGOS'!$H524,"C",'MAPA DE RIESGOS'!$AF524),"")</f>
        <v/>
      </c>
      <c r="W162" s="379" t="str">
        <f>IF(AND('MAPA DE RIESGOS'!$AP525="Muy Baja",'MAPA DE RIESGOS'!$AR525="Leve"),CONCATENATE("R",'MAPA DE RIESGOS'!$H525,"C",'MAPA DE RIESGOS'!$AF525),"")</f>
        <v/>
      </c>
      <c r="X162" s="379" t="str">
        <f>IF(AND('MAPA DE RIESGOS'!$AP526="Muy Baja",'MAPA DE RIESGOS'!$AR526="Leve"),CONCATENATE("R",'MAPA DE RIESGOS'!$H526,"C",'MAPA DE RIESGOS'!$AF526),"")</f>
        <v/>
      </c>
      <c r="Y162" s="379" t="str">
        <f>IF(AND('MAPA DE RIESGOS'!$AP527="Muy Baja",'MAPA DE RIESGOS'!$AR527="Leve"),CONCATENATE("R",'MAPA DE RIESGOS'!$H527,"C",'MAPA DE RIESGOS'!$AF527),"")</f>
        <v/>
      </c>
      <c r="Z162" s="379" t="str">
        <f>IF(AND('MAPA DE RIESGOS'!$AP528="Muy Baja",'MAPA DE RIESGOS'!$AR528="Leve"),CONCATENATE("R",'MAPA DE RIESGOS'!$H528,"C",'MAPA DE RIESGOS'!$AF528),"")</f>
        <v/>
      </c>
      <c r="AA162" s="380" t="str">
        <f>IF(AND('MAPA DE RIESGOS'!$AP529="Muy Baja",'MAPA DE RIESGOS'!$AR529="Leve"),CONCATENATE("R",'MAPA DE RIESGOS'!$H529,"C",'MAPA DE RIESGOS'!$AF529),"")</f>
        <v/>
      </c>
      <c r="AB162" s="378" t="str">
        <f>IF(AND('MAPA DE RIESGOS'!$AP512="Muy Baja",'MAPA DE RIESGOS'!$AR512="Menor"),CONCATENATE("R",'MAPA DE RIESGOS'!$H512,"C",'MAPA DE RIESGOS'!$AF512),"")</f>
        <v/>
      </c>
      <c r="AC162" s="379" t="str">
        <f>IF(AND('MAPA DE RIESGOS'!$AP513="Muy Baja",'MAPA DE RIESGOS'!$AR513="Menor"),CONCATENATE("R",'MAPA DE RIESGOS'!$H513,"C",'MAPA DE RIESGOS'!$AF513),"")</f>
        <v/>
      </c>
      <c r="AD162" s="379" t="str">
        <f>IF(AND('MAPA DE RIESGOS'!$AP514="Muy Baja",'MAPA DE RIESGOS'!$AR514="Menor"),CONCATENATE("R",'MAPA DE RIESGOS'!$H514,"C",'MAPA DE RIESGOS'!$AF514),"")</f>
        <v/>
      </c>
      <c r="AE162" s="379" t="str">
        <f>IF(AND('MAPA DE RIESGOS'!$AP515="Muy Baja",'MAPA DE RIESGOS'!$AR515="Menor"),CONCATENATE("R",'MAPA DE RIESGOS'!$H515,"C",'MAPA DE RIESGOS'!$AF515),"")</f>
        <v/>
      </c>
      <c r="AF162" s="379" t="str">
        <f>IF(AND('MAPA DE RIESGOS'!$AP516="Muy Baja",'MAPA DE RIESGOS'!$AR516="Menor"),CONCATENATE("R",'MAPA DE RIESGOS'!$H516,"C",'MAPA DE RIESGOS'!$AF516),"")</f>
        <v/>
      </c>
      <c r="AG162" s="379" t="str">
        <f>IF(AND('MAPA DE RIESGOS'!$AP517="Muy Baja",'MAPA DE RIESGOS'!$AR517="Menor"),CONCATENATE("R",'MAPA DE RIESGOS'!$H517,"C",'MAPA DE RIESGOS'!$AF517),"")</f>
        <v/>
      </c>
      <c r="AH162" s="379" t="str">
        <f>IF(AND('MAPA DE RIESGOS'!$AP518="Muy Baja",'MAPA DE RIESGOS'!$AR518="Menor"),CONCATENATE("R",'MAPA DE RIESGOS'!$H518,"C",'MAPA DE RIESGOS'!$AF518),"")</f>
        <v/>
      </c>
      <c r="AI162" s="379" t="str">
        <f>IF(AND('MAPA DE RIESGOS'!$AP519="Muy Baja",'MAPA DE RIESGOS'!$AR519="Menor"),CONCATENATE("R",'MAPA DE RIESGOS'!$H519,"C",'MAPA DE RIESGOS'!$AF519),"")</f>
        <v/>
      </c>
      <c r="AJ162" s="379" t="str">
        <f>IF(AND('MAPA DE RIESGOS'!$AP520="Muy Baja",'MAPA DE RIESGOS'!$AR520="Menor"),CONCATENATE("R",'MAPA DE RIESGOS'!$H520,"C",'MAPA DE RIESGOS'!$AF520),"")</f>
        <v/>
      </c>
      <c r="AK162" s="379" t="str">
        <f>IF(AND('MAPA DE RIESGOS'!$AP521="Muy Baja",'MAPA DE RIESGOS'!$AR521="Menor"),CONCATENATE("R",'MAPA DE RIESGOS'!$H521,"C",'MAPA DE RIESGOS'!$AF521),"")</f>
        <v/>
      </c>
      <c r="AL162" s="379" t="str">
        <f>IF(AND('MAPA DE RIESGOS'!$AP522="Muy Baja",'MAPA DE RIESGOS'!$AR522="Menor"),CONCATENATE("R",'MAPA DE RIESGOS'!$H522,"C",'MAPA DE RIESGOS'!$AF522),"")</f>
        <v/>
      </c>
      <c r="AM162" s="379" t="str">
        <f>IF(AND('MAPA DE RIESGOS'!$AP523="Muy Baja",'MAPA DE RIESGOS'!$AR523="Menor"),CONCATENATE("R",'MAPA DE RIESGOS'!$H523,"C",'MAPA DE RIESGOS'!$AF523),"")</f>
        <v/>
      </c>
      <c r="AN162" s="379" t="str">
        <f>IF(AND('MAPA DE RIESGOS'!$AP524="Muy Baja",'MAPA DE RIESGOS'!$AR524="Menor"),CONCATENATE("R",'MAPA DE RIESGOS'!$H524,"C",'MAPA DE RIESGOS'!$AF524),"")</f>
        <v/>
      </c>
      <c r="AO162" s="379" t="str">
        <f>IF(AND('MAPA DE RIESGOS'!$AP525="Muy Baja",'MAPA DE RIESGOS'!$AR525="Menor"),CONCATENATE("R",'MAPA DE RIESGOS'!$H525,"C",'MAPA DE RIESGOS'!$AF525),"")</f>
        <v/>
      </c>
      <c r="AP162" s="379" t="str">
        <f>IF(AND('MAPA DE RIESGOS'!$AP526="Muy Baja",'MAPA DE RIESGOS'!$AR526="Menor"),CONCATENATE("R",'MAPA DE RIESGOS'!$H526,"C",'MAPA DE RIESGOS'!$AF526),"")</f>
        <v/>
      </c>
      <c r="AQ162" s="379" t="str">
        <f>IF(AND('MAPA DE RIESGOS'!$AP527="Muy Baja",'MAPA DE RIESGOS'!$AR527="Menor"),CONCATENATE("R",'MAPA DE RIESGOS'!$H527,"C",'MAPA DE RIESGOS'!$AF527),"")</f>
        <v/>
      </c>
      <c r="AR162" s="379" t="str">
        <f>IF(AND('MAPA DE RIESGOS'!$AP528="Muy Baja",'MAPA DE RIESGOS'!$AR528="Menor"),CONCATENATE("R",'MAPA DE RIESGOS'!$H528,"C",'MAPA DE RIESGOS'!$AF528),"")</f>
        <v/>
      </c>
      <c r="AS162" s="380" t="str">
        <f>IF(AND('MAPA DE RIESGOS'!$AP529="Muy Baja",'MAPA DE RIESGOS'!$AR529="Menor"),CONCATENATE("R",'MAPA DE RIESGOS'!$H529,"C",'MAPA DE RIESGOS'!$AF529),"")</f>
        <v/>
      </c>
      <c r="AT162" s="369" t="str">
        <f>IF(AND('MAPA DE RIESGOS'!$AP512="Muy Baja",'MAPA DE RIESGOS'!$AR512="Moderado"),CONCATENATE("R",'MAPA DE RIESGOS'!$H512,"C",'MAPA DE RIESGOS'!$AF512),"")</f>
        <v/>
      </c>
      <c r="AU162" s="370" t="str">
        <f>IF(AND('MAPA DE RIESGOS'!$AP513="Muy Baja",'MAPA DE RIESGOS'!$AR513="Moderado"),CONCATENATE("R",'MAPA DE RIESGOS'!$H513,"C",'MAPA DE RIESGOS'!$AF513),"")</f>
        <v/>
      </c>
      <c r="AV162" s="370" t="str">
        <f>IF(AND('MAPA DE RIESGOS'!$AP514="Muy Baja",'MAPA DE RIESGOS'!$AR514="Moderado"),CONCATENATE("R",'MAPA DE RIESGOS'!$H514,"C",'MAPA DE RIESGOS'!$AF514),"")</f>
        <v/>
      </c>
      <c r="AW162" s="370" t="str">
        <f>IF(AND('MAPA DE RIESGOS'!$AP515="Muy Baja",'MAPA DE RIESGOS'!$AR515="Moderado"),CONCATENATE("R",'MAPA DE RIESGOS'!$H515,"C",'MAPA DE RIESGOS'!$AF515),"")</f>
        <v/>
      </c>
      <c r="AX162" s="370" t="str">
        <f>IF(AND('MAPA DE RIESGOS'!$AP516="Muy Baja",'MAPA DE RIESGOS'!$AR516="Moderado"),CONCATENATE("R",'MAPA DE RIESGOS'!$H516,"C",'MAPA DE RIESGOS'!$AF516),"")</f>
        <v/>
      </c>
      <c r="AY162" s="370" t="str">
        <f>IF(AND('MAPA DE RIESGOS'!$AP517="Muy Baja",'MAPA DE RIESGOS'!$AR517="Moderado"),CONCATENATE("R",'MAPA DE RIESGOS'!$H517,"C",'MAPA DE RIESGOS'!$AF517),"")</f>
        <v/>
      </c>
      <c r="AZ162" s="370" t="str">
        <f>IF(AND('MAPA DE RIESGOS'!$AP518="Muy Baja",'MAPA DE RIESGOS'!$AR518="Moderado"),CONCATENATE("R",'MAPA DE RIESGOS'!$H518,"C",'MAPA DE RIESGOS'!$AF518),"")</f>
        <v/>
      </c>
      <c r="BA162" s="370" t="str">
        <f>IF(AND('MAPA DE RIESGOS'!$AP519="Muy Baja",'MAPA DE RIESGOS'!$AR519="Moderado"),CONCATENATE("R",'MAPA DE RIESGOS'!$H519,"C",'MAPA DE RIESGOS'!$AF519),"")</f>
        <v/>
      </c>
      <c r="BB162" s="370" t="str">
        <f>IF(AND('MAPA DE RIESGOS'!$AP520="Muy Baja",'MAPA DE RIESGOS'!$AR520="Moderado"),CONCATENATE("R",'MAPA DE RIESGOS'!$H520,"C",'MAPA DE RIESGOS'!$AF520),"")</f>
        <v/>
      </c>
      <c r="BC162" s="370" t="str">
        <f>IF(AND('MAPA DE RIESGOS'!$AP521="Muy Baja",'MAPA DE RIESGOS'!$AR521="Moderado"),CONCATENATE("R",'MAPA DE RIESGOS'!$H521,"C",'MAPA DE RIESGOS'!$AF521),"")</f>
        <v/>
      </c>
      <c r="BD162" s="370" t="str">
        <f>IF(AND('MAPA DE RIESGOS'!$AP522="Muy Baja",'MAPA DE RIESGOS'!$AR522="Moderado"),CONCATENATE("R",'MAPA DE RIESGOS'!$H522,"C",'MAPA DE RIESGOS'!$AF522),"")</f>
        <v/>
      </c>
      <c r="BE162" s="370" t="str">
        <f>IF(AND('MAPA DE RIESGOS'!$AP523="Muy Baja",'MAPA DE RIESGOS'!$AR523="Moderado"),CONCATENATE("R",'MAPA DE RIESGOS'!$H523,"C",'MAPA DE RIESGOS'!$AF523),"")</f>
        <v/>
      </c>
      <c r="BF162" s="370" t="str">
        <f>IF(AND('MAPA DE RIESGOS'!$AP524="Muy Baja",'MAPA DE RIESGOS'!$AR524="Moderado"),CONCATENATE("R",'MAPA DE RIESGOS'!$H524,"C",'MAPA DE RIESGOS'!$AF524),"")</f>
        <v/>
      </c>
      <c r="BG162" s="370" t="str">
        <f>IF(AND('MAPA DE RIESGOS'!$AP525="Muy Baja",'MAPA DE RIESGOS'!$AR525="Moderado"),CONCATENATE("R",'MAPA DE RIESGOS'!$H525,"C",'MAPA DE RIESGOS'!$AF525),"")</f>
        <v/>
      </c>
      <c r="BH162" s="370" t="str">
        <f>IF(AND('MAPA DE RIESGOS'!$AP526="Muy Baja",'MAPA DE RIESGOS'!$AR526="Moderado"),CONCATENATE("R",'MAPA DE RIESGOS'!$H526,"C",'MAPA DE RIESGOS'!$AF526),"")</f>
        <v/>
      </c>
      <c r="BI162" s="370" t="str">
        <f>IF(AND('MAPA DE RIESGOS'!$AP527="Muy Baja",'MAPA DE RIESGOS'!$AR527="Moderado"),CONCATENATE("R",'MAPA DE RIESGOS'!$H527,"C",'MAPA DE RIESGOS'!$AF527),"")</f>
        <v/>
      </c>
      <c r="BJ162" s="370" t="str">
        <f>IF(AND('MAPA DE RIESGOS'!$AP528="Muy Baja",'MAPA DE RIESGOS'!$AR528="Moderado"),CONCATENATE("R",'MAPA DE RIESGOS'!$H528,"C",'MAPA DE RIESGOS'!$AF528),"")</f>
        <v/>
      </c>
      <c r="BK162" s="371" t="str">
        <f>IF(AND('MAPA DE RIESGOS'!$AP529="Muy Baja",'MAPA DE RIESGOS'!$AR529="Moderado"),CONCATENATE("R",'MAPA DE RIESGOS'!$H529,"C",'MAPA DE RIESGOS'!$AF529),"")</f>
        <v/>
      </c>
      <c r="BL162" s="357" t="str">
        <f>IF(AND('MAPA DE RIESGOS'!$AP512="Muy Baja",'MAPA DE RIESGOS'!$AR512="Mayor"),CONCATENATE("R",'MAPA DE RIESGOS'!$H512,"C",'MAPA DE RIESGOS'!$AF512),"")</f>
        <v/>
      </c>
      <c r="BM162" s="357" t="str">
        <f>IF(AND('MAPA DE RIESGOS'!$AP513="Muy Baja",'MAPA DE RIESGOS'!$AR513="Mayor"),CONCATENATE("R",'MAPA DE RIESGOS'!$H513,"C",'MAPA DE RIESGOS'!$AF513),"")</f>
        <v/>
      </c>
      <c r="BN162" s="357" t="str">
        <f>IF(AND('MAPA DE RIESGOS'!$AP514="Muy Baja",'MAPA DE RIESGOS'!$AR514="Mayor"),CONCATENATE("R",'MAPA DE RIESGOS'!$H514,"C",'MAPA DE RIESGOS'!$AF514),"")</f>
        <v/>
      </c>
      <c r="BO162" s="357" t="str">
        <f>IF(AND('MAPA DE RIESGOS'!$AP515="Muy Baja",'MAPA DE RIESGOS'!$AR515="Mayor"),CONCATENATE("R",'MAPA DE RIESGOS'!$H515,"C",'MAPA DE RIESGOS'!$AF515),"")</f>
        <v/>
      </c>
      <c r="BP162" s="357" t="str">
        <f>IF(AND('MAPA DE RIESGOS'!$AP516="Muy Baja",'MAPA DE RIESGOS'!$AR516="Mayor"),CONCATENATE("R",'MAPA DE RIESGOS'!$H516,"C",'MAPA DE RIESGOS'!$AF516),"")</f>
        <v/>
      </c>
      <c r="BQ162" s="357" t="str">
        <f>IF(AND('MAPA DE RIESGOS'!$AP517="Muy Baja",'MAPA DE RIESGOS'!$AR517="Mayor"),CONCATENATE("R",'MAPA DE RIESGOS'!$H517,"C",'MAPA DE RIESGOS'!$AF517),"")</f>
        <v/>
      </c>
      <c r="BR162" s="357" t="str">
        <f>IF(AND('MAPA DE RIESGOS'!$AP518="Muy Baja",'MAPA DE RIESGOS'!$AR518="Mayor"),CONCATENATE("R",'MAPA DE RIESGOS'!$H518,"C",'MAPA DE RIESGOS'!$AF518),"")</f>
        <v/>
      </c>
      <c r="BS162" s="357" t="str">
        <f>IF(AND('MAPA DE RIESGOS'!$AP519="Muy Baja",'MAPA DE RIESGOS'!$AR519="Mayor"),CONCATENATE("R",'MAPA DE RIESGOS'!$H519,"C",'MAPA DE RIESGOS'!$AF519),"")</f>
        <v/>
      </c>
      <c r="BT162" s="357" t="str">
        <f>IF(AND('MAPA DE RIESGOS'!$AP520="Muy Baja",'MAPA DE RIESGOS'!$AR520="Mayor"),CONCATENATE("R",'MAPA DE RIESGOS'!$H520,"C",'MAPA DE RIESGOS'!$AF520),"")</f>
        <v/>
      </c>
      <c r="BU162" s="357" t="str">
        <f>IF(AND('MAPA DE RIESGOS'!$AP521="Muy Baja",'MAPA DE RIESGOS'!$AR521="Mayor"),CONCATENATE("R",'MAPA DE RIESGOS'!$H521,"C",'MAPA DE RIESGOS'!$AF521),"")</f>
        <v/>
      </c>
      <c r="BV162" s="357" t="str">
        <f>IF(AND('MAPA DE RIESGOS'!$AP522="Muy Baja",'MAPA DE RIESGOS'!$AR522="Mayor"),CONCATENATE("R",'MAPA DE RIESGOS'!$H522,"C",'MAPA DE RIESGOS'!$AF522),"")</f>
        <v/>
      </c>
      <c r="BW162" s="357" t="str">
        <f>IF(AND('MAPA DE RIESGOS'!$AP523="Muy Baja",'MAPA DE RIESGOS'!$AR523="Mayor"),CONCATENATE("R",'MAPA DE RIESGOS'!$H523,"C",'MAPA DE RIESGOS'!$AF523),"")</f>
        <v/>
      </c>
      <c r="BX162" s="357" t="str">
        <f>IF(AND('MAPA DE RIESGOS'!$AP524="Muy Baja",'MAPA DE RIESGOS'!$AR524="Mayor"),CONCATENATE("R",'MAPA DE RIESGOS'!$H524,"C",'MAPA DE RIESGOS'!$AF524),"")</f>
        <v/>
      </c>
      <c r="BY162" s="357" t="str">
        <f>IF(AND('MAPA DE RIESGOS'!$AP525="Muy Baja",'MAPA DE RIESGOS'!$AR525="Mayor"),CONCATENATE("R",'MAPA DE RIESGOS'!$H525,"C",'MAPA DE RIESGOS'!$AF525),"")</f>
        <v/>
      </c>
      <c r="BZ162" s="357" t="str">
        <f>IF(AND('MAPA DE RIESGOS'!$AP526="Muy Baja",'MAPA DE RIESGOS'!$AR526="Mayor"),CONCATENATE("R",'MAPA DE RIESGOS'!$H526,"C",'MAPA DE RIESGOS'!$AF526),"")</f>
        <v/>
      </c>
      <c r="CA162" s="357" t="str">
        <f>IF(AND('MAPA DE RIESGOS'!$AP527="Muy Baja",'MAPA DE RIESGOS'!$AR527="Mayor"),CONCATENATE("R",'MAPA DE RIESGOS'!$H527,"C",'MAPA DE RIESGOS'!$AF527),"")</f>
        <v/>
      </c>
      <c r="CB162" s="357" t="str">
        <f>IF(AND('MAPA DE RIESGOS'!$AP528="Muy Baja",'MAPA DE RIESGOS'!$AR528="Mayor"),CONCATENATE("R",'MAPA DE RIESGOS'!$H528,"C",'MAPA DE RIESGOS'!$AF528),"")</f>
        <v/>
      </c>
      <c r="CC162" s="358" t="str">
        <f>IF(AND('MAPA DE RIESGOS'!$AP529="Muy Baja",'MAPA DE RIESGOS'!$AR529="Mayor"),CONCATENATE("R",'MAPA DE RIESGOS'!$H529,"C",'MAPA DE RIESGOS'!$AF529),"")</f>
        <v/>
      </c>
      <c r="CD162" s="359" t="str">
        <f>IF(AND('MAPA DE RIESGOS'!$AP512="Muy Baja",'MAPA DE RIESGOS'!$AR512="Catastrófico"),CONCATENATE("R",'MAPA DE RIESGOS'!$H512,"C",'MAPA DE RIESGOS'!$AF512),"")</f>
        <v/>
      </c>
      <c r="CE162" s="359" t="str">
        <f>IF(AND('MAPA DE RIESGOS'!$AP513="Muy Baja",'MAPA DE RIESGOS'!$AR513="Catastrófico"),CONCATENATE("R",'MAPA DE RIESGOS'!$H513,"C",'MAPA DE RIESGOS'!$AF513),"")</f>
        <v/>
      </c>
      <c r="CF162" s="359" t="str">
        <f>IF(AND('MAPA DE RIESGOS'!$AP514="Muy Baja",'MAPA DE RIESGOS'!$AR514="Catastrófico"),CONCATENATE("R",'MAPA DE RIESGOS'!$H514,"C",'MAPA DE RIESGOS'!$AF514),"")</f>
        <v/>
      </c>
      <c r="CG162" s="359" t="str">
        <f>IF(AND('MAPA DE RIESGOS'!$AP515="Muy Baja",'MAPA DE RIESGOS'!$AR515="Catastrófico"),CONCATENATE("R",'MAPA DE RIESGOS'!$H515,"C",'MAPA DE RIESGOS'!$AF515),"")</f>
        <v/>
      </c>
      <c r="CH162" s="359" t="str">
        <f>IF(AND('MAPA DE RIESGOS'!$AP516="Muy Baja",'MAPA DE RIESGOS'!$AR516="Catastrófico"),CONCATENATE("R",'MAPA DE RIESGOS'!$H516,"C",'MAPA DE RIESGOS'!$AF516),"")</f>
        <v/>
      </c>
      <c r="CI162" s="359" t="str">
        <f>IF(AND('MAPA DE RIESGOS'!$AP517="Muy Baja",'MAPA DE RIESGOS'!$AR517="Catastrófico"),CONCATENATE("R",'MAPA DE RIESGOS'!$H517,"C",'MAPA DE RIESGOS'!$AF517),"")</f>
        <v/>
      </c>
      <c r="CJ162" s="359" t="str">
        <f>IF(AND('MAPA DE RIESGOS'!$AP518="Muy Baja",'MAPA DE RIESGOS'!$AR518="Catastrófico"),CONCATENATE("R",'MAPA DE RIESGOS'!$H518,"C",'MAPA DE RIESGOS'!$AF518),"")</f>
        <v/>
      </c>
      <c r="CK162" s="359" t="str">
        <f>IF(AND('MAPA DE RIESGOS'!$AP519="Muy Baja",'MAPA DE RIESGOS'!$AR519="Catastrófico"),CONCATENATE("R",'MAPA DE RIESGOS'!$H519,"C",'MAPA DE RIESGOS'!$AF519),"")</f>
        <v/>
      </c>
      <c r="CL162" s="359" t="str">
        <f>IF(AND('MAPA DE RIESGOS'!$AP520="Muy Baja",'MAPA DE RIESGOS'!$AR520="Catastrófico"),CONCATENATE("R",'MAPA DE RIESGOS'!$H520,"C",'MAPA DE RIESGOS'!$AF520),"")</f>
        <v/>
      </c>
      <c r="CM162" s="359" t="str">
        <f>IF(AND('MAPA DE RIESGOS'!$AP521="Muy Baja",'MAPA DE RIESGOS'!$AR521="Catastrófico"),CONCATENATE("R",'MAPA DE RIESGOS'!$H521,"C",'MAPA DE RIESGOS'!$AF521),"")</f>
        <v/>
      </c>
      <c r="CN162" s="359" t="str">
        <f>IF(AND('MAPA DE RIESGOS'!$AP522="Muy Baja",'MAPA DE RIESGOS'!$AR522="Catastrófico"),CONCATENATE("R",'MAPA DE RIESGOS'!$H522,"C",'MAPA DE RIESGOS'!$AF522),"")</f>
        <v/>
      </c>
      <c r="CO162" s="359" t="str">
        <f>IF(AND('MAPA DE RIESGOS'!$AP523="Muy Baja",'MAPA DE RIESGOS'!$AR523="Catastrófico"),CONCATENATE("R",'MAPA DE RIESGOS'!$H523,"C",'MAPA DE RIESGOS'!$AF523),"")</f>
        <v/>
      </c>
      <c r="CP162" s="359" t="str">
        <f>IF(AND('MAPA DE RIESGOS'!$AP524="Muy Baja",'MAPA DE RIESGOS'!$AR524="Catastrófico"),CONCATENATE("R",'MAPA DE RIESGOS'!$H524,"C",'MAPA DE RIESGOS'!$AF524),"")</f>
        <v/>
      </c>
      <c r="CQ162" s="359" t="str">
        <f>IF(AND('MAPA DE RIESGOS'!$AP525="Muy Baja",'MAPA DE RIESGOS'!$AR525="Catastrófico"),CONCATENATE("R",'MAPA DE RIESGOS'!$H525,"C",'MAPA DE RIESGOS'!$AF525),"")</f>
        <v/>
      </c>
      <c r="CR162" s="359" t="str">
        <f>IF(AND('MAPA DE RIESGOS'!$AP526="Muy Baja",'MAPA DE RIESGOS'!$AR526="Catastrófico"),CONCATENATE("R",'MAPA DE RIESGOS'!$H526,"C",'MAPA DE RIESGOS'!$AF526),"")</f>
        <v/>
      </c>
      <c r="CS162" s="359" t="str">
        <f>IF(AND('MAPA DE RIESGOS'!$AP527="Muy Baja",'MAPA DE RIESGOS'!$AR527="Catastrófico"),CONCATENATE("R",'MAPA DE RIESGOS'!$H527,"C",'MAPA DE RIESGOS'!$AF527),"")</f>
        <v/>
      </c>
      <c r="CT162" s="359" t="str">
        <f>IF(AND('MAPA DE RIESGOS'!$AP528="Muy Baja",'MAPA DE RIESGOS'!$AR528="Catastrófico"),CONCATENATE("R",'MAPA DE RIESGOS'!$H528,"C",'MAPA DE RIESGOS'!$AF528),"")</f>
        <v/>
      </c>
      <c r="CU162" s="360" t="str">
        <f>IF(AND('MAPA DE RIESGOS'!$AP529="Muy Baja",'MAPA DE RIESGOS'!$AR529="Catastrófico"),CONCATENATE("R",'MAPA DE RIESGOS'!$H529,"C",'MAPA DE RIESGOS'!$AF529),"")</f>
        <v/>
      </c>
      <c r="CV162" s="67"/>
    </row>
    <row r="163" spans="2:106" ht="32.5" customHeight="1">
      <c r="B163" s="770"/>
      <c r="C163" s="770"/>
      <c r="D163" s="771"/>
      <c r="E163" s="741"/>
      <c r="F163" s="742"/>
      <c r="G163" s="742"/>
      <c r="H163" s="742"/>
      <c r="I163" s="742"/>
      <c r="J163" s="378" t="str">
        <f>IF(AND('MAPA DE RIESGOS'!$AP530="Muy Baja",'MAPA DE RIESGOS'!$AR530="Leve"),CONCATENATE("R",'MAPA DE RIESGOS'!$H530,"C",'MAPA DE RIESGOS'!$AF530),"")</f>
        <v/>
      </c>
      <c r="K163" s="379" t="str">
        <f>IF(AND('MAPA DE RIESGOS'!$AP531="Muy Baja",'MAPA DE RIESGOS'!$AR531="Leve"),CONCATENATE("R",'MAPA DE RIESGOS'!$H531,"C",'MAPA DE RIESGOS'!$AF531),"")</f>
        <v/>
      </c>
      <c r="L163" s="379" t="str">
        <f>IF(AND('MAPA DE RIESGOS'!$AP532="Muy Baja",'MAPA DE RIESGOS'!$AR532="Leve"),CONCATENATE("R",'MAPA DE RIESGOS'!$H532,"C",'MAPA DE RIESGOS'!$AF532),"")</f>
        <v/>
      </c>
      <c r="M163" s="379" t="str">
        <f>IF(AND('MAPA DE RIESGOS'!$AP533="Muy Baja",'MAPA DE RIESGOS'!$AR533="Leve"),CONCATENATE("R",'MAPA DE RIESGOS'!$H533,"C",'MAPA DE RIESGOS'!$AF533),"")</f>
        <v/>
      </c>
      <c r="N163" s="379" t="str">
        <f>IF(AND('MAPA DE RIESGOS'!$AP534="Muy Baja",'MAPA DE RIESGOS'!$AR534="Leve"),CONCATENATE("R",'MAPA DE RIESGOS'!$H534,"C",'MAPA DE RIESGOS'!$AF534),"")</f>
        <v/>
      </c>
      <c r="O163" s="379" t="str">
        <f>IF(AND('MAPA DE RIESGOS'!$AP535="Muy Baja",'MAPA DE RIESGOS'!$AR535="Leve"),CONCATENATE("R",'MAPA DE RIESGOS'!$H535,"C",'MAPA DE RIESGOS'!$AF535),"")</f>
        <v/>
      </c>
      <c r="P163" s="379" t="str">
        <f>IF(AND('MAPA DE RIESGOS'!$AP536="Muy Baja",'MAPA DE RIESGOS'!$AR536="Leve"),CONCATENATE("R",'MAPA DE RIESGOS'!$H536,"C",'MAPA DE RIESGOS'!$AF536),"")</f>
        <v/>
      </c>
      <c r="Q163" s="379" t="str">
        <f>IF(AND('MAPA DE RIESGOS'!$AP537="Muy Baja",'MAPA DE RIESGOS'!$AR537="Leve"),CONCATENATE("R",'MAPA DE RIESGOS'!$H537,"C",'MAPA DE RIESGOS'!$AF537),"")</f>
        <v/>
      </c>
      <c r="R163" s="379" t="str">
        <f>IF(AND('MAPA DE RIESGOS'!$AP538="Muy Baja",'MAPA DE RIESGOS'!$AR538="Leve"),CONCATENATE("R",'MAPA DE RIESGOS'!$H538,"C",'MAPA DE RIESGOS'!$AF538),"")</f>
        <v/>
      </c>
      <c r="S163" s="379" t="str">
        <f>IF(AND('MAPA DE RIESGOS'!$AP539="Muy Baja",'MAPA DE RIESGOS'!$AR539="Leve"),CONCATENATE("R",'MAPA DE RIESGOS'!$H539,"C",'MAPA DE RIESGOS'!$AF539),"")</f>
        <v/>
      </c>
      <c r="T163" s="379" t="str">
        <f>IF(AND('MAPA DE RIESGOS'!$AP540="Muy Baja",'MAPA DE RIESGOS'!$AR540="Leve"),CONCATENATE("R",'MAPA DE RIESGOS'!$H540,"C",'MAPA DE RIESGOS'!$AF540),"")</f>
        <v/>
      </c>
      <c r="U163" s="379" t="str">
        <f>IF(AND('MAPA DE RIESGOS'!$AP541="Muy Baja",'MAPA DE RIESGOS'!$AR541="Leve"),CONCATENATE("R",'MAPA DE RIESGOS'!$H541,"C",'MAPA DE RIESGOS'!$AF541),"")</f>
        <v/>
      </c>
      <c r="V163" s="379" t="str">
        <f>IF(AND('MAPA DE RIESGOS'!$AP542="Muy Baja",'MAPA DE RIESGOS'!$AR542="Leve"),CONCATENATE("R",'MAPA DE RIESGOS'!$H542,"C",'MAPA DE RIESGOS'!$AF542),"")</f>
        <v/>
      </c>
      <c r="W163" s="379" t="str">
        <f>IF(AND('MAPA DE RIESGOS'!$AP543="Muy Baja",'MAPA DE RIESGOS'!$AR543="Leve"),CONCATENATE("R",'MAPA DE RIESGOS'!$H543,"C",'MAPA DE RIESGOS'!$AF543),"")</f>
        <v/>
      </c>
      <c r="X163" s="379" t="str">
        <f>IF(AND('MAPA DE RIESGOS'!$AP544="Muy Baja",'MAPA DE RIESGOS'!$AR544="Leve"),CONCATENATE("R",'MAPA DE RIESGOS'!$H544,"C",'MAPA DE RIESGOS'!$AF544),"")</f>
        <v/>
      </c>
      <c r="Y163" s="379" t="str">
        <f>IF(AND('MAPA DE RIESGOS'!$AP545="Muy Baja",'MAPA DE RIESGOS'!$AR545="Leve"),CONCATENATE("R",'MAPA DE RIESGOS'!$H545,"C",'MAPA DE RIESGOS'!$AF545),"")</f>
        <v/>
      </c>
      <c r="Z163" s="379" t="str">
        <f>IF(AND('MAPA DE RIESGOS'!$AP546="Muy Baja",'MAPA DE RIESGOS'!$AR546="Leve"),CONCATENATE("R",'MAPA DE RIESGOS'!$H546,"C",'MAPA DE RIESGOS'!$AF546),"")</f>
        <v/>
      </c>
      <c r="AA163" s="380" t="str">
        <f>IF(AND('MAPA DE RIESGOS'!$AP547="Muy Baja",'MAPA DE RIESGOS'!$AR547="Leve"),CONCATENATE("R",'MAPA DE RIESGOS'!$H547,"C",'MAPA DE RIESGOS'!$AF547),"")</f>
        <v/>
      </c>
      <c r="AB163" s="378" t="str">
        <f>IF(AND('MAPA DE RIESGOS'!$AP530="Muy Baja",'MAPA DE RIESGOS'!$AR530="Menor"),CONCATENATE("R",'MAPA DE RIESGOS'!$H530,"C",'MAPA DE RIESGOS'!$AF530),"")</f>
        <v/>
      </c>
      <c r="AC163" s="379" t="str">
        <f>IF(AND('MAPA DE RIESGOS'!$AP531="Muy Baja",'MAPA DE RIESGOS'!$AR531="Menor"),CONCATENATE("R",'MAPA DE RIESGOS'!$H531,"C",'MAPA DE RIESGOS'!$AF531),"")</f>
        <v/>
      </c>
      <c r="AD163" s="379" t="str">
        <f>IF(AND('MAPA DE RIESGOS'!$AP532="Muy Baja",'MAPA DE RIESGOS'!$AR532="Menor"),CONCATENATE("R",'MAPA DE RIESGOS'!$H532,"C",'MAPA DE RIESGOS'!$AF532),"")</f>
        <v/>
      </c>
      <c r="AE163" s="379" t="str">
        <f>IF(AND('MAPA DE RIESGOS'!$AP533="Muy Baja",'MAPA DE RIESGOS'!$AR533="Menor"),CONCATENATE("R",'MAPA DE RIESGOS'!$H533,"C",'MAPA DE RIESGOS'!$AF533),"")</f>
        <v/>
      </c>
      <c r="AF163" s="379" t="str">
        <f>IF(AND('MAPA DE RIESGOS'!$AP534="Muy Baja",'MAPA DE RIESGOS'!$AR534="Menor"),CONCATENATE("R",'MAPA DE RIESGOS'!$H534,"C",'MAPA DE RIESGOS'!$AF534),"")</f>
        <v/>
      </c>
      <c r="AG163" s="379" t="str">
        <f>IF(AND('MAPA DE RIESGOS'!$AP535="Muy Baja",'MAPA DE RIESGOS'!$AR535="Menor"),CONCATENATE("R",'MAPA DE RIESGOS'!$H535,"C",'MAPA DE RIESGOS'!$AF535),"")</f>
        <v/>
      </c>
      <c r="AH163" s="379" t="str">
        <f>IF(AND('MAPA DE RIESGOS'!$AP536="Muy Baja",'MAPA DE RIESGOS'!$AR536="Menor"),CONCATENATE("R",'MAPA DE RIESGOS'!$H536,"C",'MAPA DE RIESGOS'!$AF536),"")</f>
        <v/>
      </c>
      <c r="AI163" s="379" t="str">
        <f>IF(AND('MAPA DE RIESGOS'!$AP537="Muy Baja",'MAPA DE RIESGOS'!$AR537="Menor"),CONCATENATE("R",'MAPA DE RIESGOS'!$H537,"C",'MAPA DE RIESGOS'!$AF537),"")</f>
        <v/>
      </c>
      <c r="AJ163" s="379" t="str">
        <f>IF(AND('MAPA DE RIESGOS'!$AP538="Muy Baja",'MAPA DE RIESGOS'!$AR538="Menor"),CONCATENATE("R",'MAPA DE RIESGOS'!$H538,"C",'MAPA DE RIESGOS'!$AF538),"")</f>
        <v/>
      </c>
      <c r="AK163" s="379" t="str">
        <f>IF(AND('MAPA DE RIESGOS'!$AP539="Muy Baja",'MAPA DE RIESGOS'!$AR539="Menor"),CONCATENATE("R",'MAPA DE RIESGOS'!$H539,"C",'MAPA DE RIESGOS'!$AF539),"")</f>
        <v/>
      </c>
      <c r="AL163" s="379" t="str">
        <f>IF(AND('MAPA DE RIESGOS'!$AP540="Muy Baja",'MAPA DE RIESGOS'!$AR540="Menor"),CONCATENATE("R",'MAPA DE RIESGOS'!$H540,"C",'MAPA DE RIESGOS'!$AF540),"")</f>
        <v/>
      </c>
      <c r="AM163" s="379" t="str">
        <f>IF(AND('MAPA DE RIESGOS'!$AP541="Muy Baja",'MAPA DE RIESGOS'!$AR541="Menor"),CONCATENATE("R",'MAPA DE RIESGOS'!$H541,"C",'MAPA DE RIESGOS'!$AF541),"")</f>
        <v/>
      </c>
      <c r="AN163" s="379" t="str">
        <f>IF(AND('MAPA DE RIESGOS'!$AP542="Muy Baja",'MAPA DE RIESGOS'!$AR542="Menor"),CONCATENATE("R",'MAPA DE RIESGOS'!$H542,"C",'MAPA DE RIESGOS'!$AF542),"")</f>
        <v/>
      </c>
      <c r="AO163" s="379" t="str">
        <f>IF(AND('MAPA DE RIESGOS'!$AP543="Muy Baja",'MAPA DE RIESGOS'!$AR543="Menor"),CONCATENATE("R",'MAPA DE RIESGOS'!$H543,"C",'MAPA DE RIESGOS'!$AF543),"")</f>
        <v/>
      </c>
      <c r="AP163" s="379" t="str">
        <f>IF(AND('MAPA DE RIESGOS'!$AP544="Muy Baja",'MAPA DE RIESGOS'!$AR544="Menor"),CONCATENATE("R",'MAPA DE RIESGOS'!$H544,"C",'MAPA DE RIESGOS'!$AF544),"")</f>
        <v/>
      </c>
      <c r="AQ163" s="379" t="str">
        <f>IF(AND('MAPA DE RIESGOS'!$AP545="Muy Baja",'MAPA DE RIESGOS'!$AR545="Menor"),CONCATENATE("R",'MAPA DE RIESGOS'!$H545,"C",'MAPA DE RIESGOS'!$AF545),"")</f>
        <v/>
      </c>
      <c r="AR163" s="379" t="str">
        <f>IF(AND('MAPA DE RIESGOS'!$AP546="Muy Baja",'MAPA DE RIESGOS'!$AR546="Menor"),CONCATENATE("R",'MAPA DE RIESGOS'!$H546,"C",'MAPA DE RIESGOS'!$AF546),"")</f>
        <v/>
      </c>
      <c r="AS163" s="380" t="str">
        <f>IF(AND('MAPA DE RIESGOS'!$AP547="Muy Baja",'MAPA DE RIESGOS'!$AR547="Menor"),CONCATENATE("R",'MAPA DE RIESGOS'!$H547,"C",'MAPA DE RIESGOS'!$AF547),"")</f>
        <v/>
      </c>
      <c r="AT163" s="369" t="str">
        <f>IF(AND('MAPA DE RIESGOS'!$AP530="Muy Baja",'MAPA DE RIESGOS'!$AR530="Moderado"),CONCATENATE("R",'MAPA DE RIESGOS'!$H530,"C",'MAPA DE RIESGOS'!$AF530),"")</f>
        <v/>
      </c>
      <c r="AU163" s="370" t="str">
        <f>IF(AND('MAPA DE RIESGOS'!$AP531="Muy Baja",'MAPA DE RIESGOS'!$AR531="Moderado"),CONCATENATE("R",'MAPA DE RIESGOS'!$H531,"C",'MAPA DE RIESGOS'!$AF531),"")</f>
        <v/>
      </c>
      <c r="AV163" s="370" t="str">
        <f>IF(AND('MAPA DE RIESGOS'!$AP532="Muy Baja",'MAPA DE RIESGOS'!$AR532="Moderado"),CONCATENATE("R",'MAPA DE RIESGOS'!$H532,"C",'MAPA DE RIESGOS'!$AF532),"")</f>
        <v/>
      </c>
      <c r="AW163" s="370" t="str">
        <f>IF(AND('MAPA DE RIESGOS'!$AP533="Muy Baja",'MAPA DE RIESGOS'!$AR533="Moderado"),CONCATENATE("R",'MAPA DE RIESGOS'!$H533,"C",'MAPA DE RIESGOS'!$AF533),"")</f>
        <v/>
      </c>
      <c r="AX163" s="370" t="str">
        <f>IF(AND('MAPA DE RIESGOS'!$AP534="Muy Baja",'MAPA DE RIESGOS'!$AR534="Moderado"),CONCATENATE("R",'MAPA DE RIESGOS'!$H534,"C",'MAPA DE RIESGOS'!$AF534),"")</f>
        <v/>
      </c>
      <c r="AY163" s="370" t="str">
        <f>IF(AND('MAPA DE RIESGOS'!$AP535="Muy Baja",'MAPA DE RIESGOS'!$AR535="Moderado"),CONCATENATE("R",'MAPA DE RIESGOS'!$H535,"C",'MAPA DE RIESGOS'!$AF535),"")</f>
        <v/>
      </c>
      <c r="AZ163" s="370" t="str">
        <f>IF(AND('MAPA DE RIESGOS'!$AP536="Muy Baja",'MAPA DE RIESGOS'!$AR536="Moderado"),CONCATENATE("R",'MAPA DE RIESGOS'!$H536,"C",'MAPA DE RIESGOS'!$AF536),"")</f>
        <v/>
      </c>
      <c r="BA163" s="370" t="str">
        <f>IF(AND('MAPA DE RIESGOS'!$AP537="Muy Baja",'MAPA DE RIESGOS'!$AR537="Moderado"),CONCATENATE("R",'MAPA DE RIESGOS'!$H537,"C",'MAPA DE RIESGOS'!$AF537),"")</f>
        <v/>
      </c>
      <c r="BB163" s="370" t="str">
        <f>IF(AND('MAPA DE RIESGOS'!$AP538="Muy Baja",'MAPA DE RIESGOS'!$AR538="Moderado"),CONCATENATE("R",'MAPA DE RIESGOS'!$H538,"C",'MAPA DE RIESGOS'!$AF538),"")</f>
        <v/>
      </c>
      <c r="BC163" s="370" t="str">
        <f>IF(AND('MAPA DE RIESGOS'!$AP539="Muy Baja",'MAPA DE RIESGOS'!$AR539="Moderado"),CONCATENATE("R",'MAPA DE RIESGOS'!$H539,"C",'MAPA DE RIESGOS'!$AF539),"")</f>
        <v/>
      </c>
      <c r="BD163" s="370" t="str">
        <f>IF(AND('MAPA DE RIESGOS'!$AP540="Muy Baja",'MAPA DE RIESGOS'!$AR540="Moderado"),CONCATENATE("R",'MAPA DE RIESGOS'!$H540,"C",'MAPA DE RIESGOS'!$AF540),"")</f>
        <v/>
      </c>
      <c r="BE163" s="370" t="str">
        <f>IF(AND('MAPA DE RIESGOS'!$AP541="Muy Baja",'MAPA DE RIESGOS'!$AR541="Moderado"),CONCATENATE("R",'MAPA DE RIESGOS'!$H541,"C",'MAPA DE RIESGOS'!$AF541),"")</f>
        <v/>
      </c>
      <c r="BF163" s="370" t="str">
        <f>IF(AND('MAPA DE RIESGOS'!$AP542="Muy Baja",'MAPA DE RIESGOS'!$AR542="Moderado"),CONCATENATE("R",'MAPA DE RIESGOS'!$H542,"C",'MAPA DE RIESGOS'!$AF542),"")</f>
        <v/>
      </c>
      <c r="BG163" s="370" t="str">
        <f>IF(AND('MAPA DE RIESGOS'!$AP543="Muy Baja",'MAPA DE RIESGOS'!$AR543="Moderado"),CONCATENATE("R",'MAPA DE RIESGOS'!$H543,"C",'MAPA DE RIESGOS'!$AF543),"")</f>
        <v/>
      </c>
      <c r="BH163" s="370" t="str">
        <f>IF(AND('MAPA DE RIESGOS'!$AP544="Muy Baja",'MAPA DE RIESGOS'!$AR544="Moderado"),CONCATENATE("R",'MAPA DE RIESGOS'!$H544,"C",'MAPA DE RIESGOS'!$AF544),"")</f>
        <v/>
      </c>
      <c r="BI163" s="370" t="str">
        <f>IF(AND('MAPA DE RIESGOS'!$AP545="Muy Baja",'MAPA DE RIESGOS'!$AR545="Moderado"),CONCATENATE("R",'MAPA DE RIESGOS'!$H545,"C",'MAPA DE RIESGOS'!$AF545),"")</f>
        <v/>
      </c>
      <c r="BJ163" s="370" t="str">
        <f>IF(AND('MAPA DE RIESGOS'!$AP546="Muy Baja",'MAPA DE RIESGOS'!$AR546="Moderado"),CONCATENATE("R",'MAPA DE RIESGOS'!$H546,"C",'MAPA DE RIESGOS'!$AF546),"")</f>
        <v/>
      </c>
      <c r="BK163" s="371" t="str">
        <f>IF(AND('MAPA DE RIESGOS'!$AP547="Muy Baja",'MAPA DE RIESGOS'!$AR547="Moderado"),CONCATENATE("R",'MAPA DE RIESGOS'!$H547,"C",'MAPA DE RIESGOS'!$AF547),"")</f>
        <v/>
      </c>
      <c r="BL163" s="357" t="str">
        <f>IF(AND('MAPA DE RIESGOS'!$AP530="Muy Baja",'MAPA DE RIESGOS'!$AR530="Mayor"),CONCATENATE("R",'MAPA DE RIESGOS'!$H530,"C",'MAPA DE RIESGOS'!$AF530),"")</f>
        <v/>
      </c>
      <c r="BM163" s="357" t="str">
        <f>IF(AND('MAPA DE RIESGOS'!$AP531="Muy Baja",'MAPA DE RIESGOS'!$AR531="Mayor"),CONCATENATE("R",'MAPA DE RIESGOS'!$H531,"C",'MAPA DE RIESGOS'!$AF531),"")</f>
        <v/>
      </c>
      <c r="BN163" s="357" t="str">
        <f>IF(AND('MAPA DE RIESGOS'!$AP532="Muy Baja",'MAPA DE RIESGOS'!$AR532="Mayor"),CONCATENATE("R",'MAPA DE RIESGOS'!$H532,"C",'MAPA DE RIESGOS'!$AF532),"")</f>
        <v/>
      </c>
      <c r="BO163" s="357" t="str">
        <f>IF(AND('MAPA DE RIESGOS'!$AP533="Muy Baja",'MAPA DE RIESGOS'!$AR533="Mayor"),CONCATENATE("R",'MAPA DE RIESGOS'!$H533,"C",'MAPA DE RIESGOS'!$AF533),"")</f>
        <v/>
      </c>
      <c r="BP163" s="357" t="str">
        <f>IF(AND('MAPA DE RIESGOS'!$AP534="Muy Baja",'MAPA DE RIESGOS'!$AR534="Mayor"),CONCATENATE("R",'MAPA DE RIESGOS'!$H534,"C",'MAPA DE RIESGOS'!$AF534),"")</f>
        <v/>
      </c>
      <c r="BQ163" s="357" t="str">
        <f>IF(AND('MAPA DE RIESGOS'!$AP535="Muy Baja",'MAPA DE RIESGOS'!$AR535="Mayor"),CONCATENATE("R",'MAPA DE RIESGOS'!$H535,"C",'MAPA DE RIESGOS'!$AF535),"")</f>
        <v/>
      </c>
      <c r="BR163" s="357" t="str">
        <f>IF(AND('MAPA DE RIESGOS'!$AP536="Muy Baja",'MAPA DE RIESGOS'!$AR536="Mayor"),CONCATENATE("R",'MAPA DE RIESGOS'!$H536,"C",'MAPA DE RIESGOS'!$AF536),"")</f>
        <v/>
      </c>
      <c r="BS163" s="357" t="str">
        <f>IF(AND('MAPA DE RIESGOS'!$AP537="Muy Baja",'MAPA DE RIESGOS'!$AR537="Mayor"),CONCATENATE("R",'MAPA DE RIESGOS'!$H537,"C",'MAPA DE RIESGOS'!$AF537),"")</f>
        <v/>
      </c>
      <c r="BT163" s="357" t="str">
        <f>IF(AND('MAPA DE RIESGOS'!$AP538="Muy Baja",'MAPA DE RIESGOS'!$AR538="Mayor"),CONCATENATE("R",'MAPA DE RIESGOS'!$H538,"C",'MAPA DE RIESGOS'!$AF538),"")</f>
        <v/>
      </c>
      <c r="BU163" s="357" t="str">
        <f>IF(AND('MAPA DE RIESGOS'!$AP539="Muy Baja",'MAPA DE RIESGOS'!$AR539="Mayor"),CONCATENATE("R",'MAPA DE RIESGOS'!$H539,"C",'MAPA DE RIESGOS'!$AF539),"")</f>
        <v/>
      </c>
      <c r="BV163" s="357" t="str">
        <f>IF(AND('MAPA DE RIESGOS'!$AP540="Muy Baja",'MAPA DE RIESGOS'!$AR540="Mayor"),CONCATENATE("R",'MAPA DE RIESGOS'!$H540,"C",'MAPA DE RIESGOS'!$AF540),"")</f>
        <v/>
      </c>
      <c r="BW163" s="357" t="str">
        <f>IF(AND('MAPA DE RIESGOS'!$AP541="Muy Baja",'MAPA DE RIESGOS'!$AR541="Mayor"),CONCATENATE("R",'MAPA DE RIESGOS'!$H541,"C",'MAPA DE RIESGOS'!$AF541),"")</f>
        <v/>
      </c>
      <c r="BX163" s="357" t="str">
        <f>IF(AND('MAPA DE RIESGOS'!$AP542="Muy Baja",'MAPA DE RIESGOS'!$AR542="Mayor"),CONCATENATE("R",'MAPA DE RIESGOS'!$H542,"C",'MAPA DE RIESGOS'!$AF542),"")</f>
        <v/>
      </c>
      <c r="BY163" s="357" t="str">
        <f>IF(AND('MAPA DE RIESGOS'!$AP543="Muy Baja",'MAPA DE RIESGOS'!$AR543="Mayor"),CONCATENATE("R",'MAPA DE RIESGOS'!$H543,"C",'MAPA DE RIESGOS'!$AF543),"")</f>
        <v/>
      </c>
      <c r="BZ163" s="357" t="str">
        <f>IF(AND('MAPA DE RIESGOS'!$AP544="Muy Baja",'MAPA DE RIESGOS'!$AR544="Mayor"),CONCATENATE("R",'MAPA DE RIESGOS'!$H544,"C",'MAPA DE RIESGOS'!$AF544),"")</f>
        <v/>
      </c>
      <c r="CA163" s="357" t="str">
        <f>IF(AND('MAPA DE RIESGOS'!$AP545="Muy Baja",'MAPA DE RIESGOS'!$AR545="Mayor"),CONCATENATE("R",'MAPA DE RIESGOS'!$H545,"C",'MAPA DE RIESGOS'!$AF545),"")</f>
        <v/>
      </c>
      <c r="CB163" s="357" t="str">
        <f>IF(AND('MAPA DE RIESGOS'!$AP546="Muy Baja",'MAPA DE RIESGOS'!$AR546="Mayor"),CONCATENATE("R",'MAPA DE RIESGOS'!$H546,"C",'MAPA DE RIESGOS'!$AF546),"")</f>
        <v/>
      </c>
      <c r="CC163" s="358" t="str">
        <f>IF(AND('MAPA DE RIESGOS'!$AP547="Muy Baja",'MAPA DE RIESGOS'!$AR547="Mayor"),CONCATENATE("R",'MAPA DE RIESGOS'!$H547,"C",'MAPA DE RIESGOS'!$AF547),"")</f>
        <v/>
      </c>
      <c r="CD163" s="359" t="str">
        <f>IF(AND('MAPA DE RIESGOS'!$AP530="Muy Baja",'MAPA DE RIESGOS'!$AR530="Catastrófico"),CONCATENATE("R",'MAPA DE RIESGOS'!$H530,"C",'MAPA DE RIESGOS'!$AF530),"")</f>
        <v/>
      </c>
      <c r="CE163" s="359" t="str">
        <f>IF(AND('MAPA DE RIESGOS'!$AP531="Muy Baja",'MAPA DE RIESGOS'!$AR531="Catastrófico"),CONCATENATE("R",'MAPA DE RIESGOS'!$H531,"C",'MAPA DE RIESGOS'!$AF531),"")</f>
        <v/>
      </c>
      <c r="CF163" s="359" t="str">
        <f>IF(AND('MAPA DE RIESGOS'!$AP532="Muy Baja",'MAPA DE RIESGOS'!$AR532="Catastrófico"),CONCATENATE("R",'MAPA DE RIESGOS'!$H532,"C",'MAPA DE RIESGOS'!$AF532),"")</f>
        <v/>
      </c>
      <c r="CG163" s="359" t="str">
        <f>IF(AND('MAPA DE RIESGOS'!$AP533="Muy Baja",'MAPA DE RIESGOS'!$AR533="Catastrófico"),CONCATENATE("R",'MAPA DE RIESGOS'!$H533,"C",'MAPA DE RIESGOS'!$AF533),"")</f>
        <v/>
      </c>
      <c r="CH163" s="359" t="str">
        <f>IF(AND('MAPA DE RIESGOS'!$AP534="Muy Baja",'MAPA DE RIESGOS'!$AR534="Catastrófico"),CONCATENATE("R",'MAPA DE RIESGOS'!$H534,"C",'MAPA DE RIESGOS'!$AF534),"")</f>
        <v/>
      </c>
      <c r="CI163" s="359" t="str">
        <f>IF(AND('MAPA DE RIESGOS'!$AP535="Muy Baja",'MAPA DE RIESGOS'!$AR535="Catastrófico"),CONCATENATE("R",'MAPA DE RIESGOS'!$H535,"C",'MAPA DE RIESGOS'!$AF535),"")</f>
        <v/>
      </c>
      <c r="CJ163" s="359" t="str">
        <f>IF(AND('MAPA DE RIESGOS'!$AP536="Muy Baja",'MAPA DE RIESGOS'!$AR536="Catastrófico"),CONCATENATE("R",'MAPA DE RIESGOS'!$H536,"C",'MAPA DE RIESGOS'!$AF536),"")</f>
        <v/>
      </c>
      <c r="CK163" s="359" t="str">
        <f>IF(AND('MAPA DE RIESGOS'!$AP537="Muy Baja",'MAPA DE RIESGOS'!$AR537="Catastrófico"),CONCATENATE("R",'MAPA DE RIESGOS'!$H537,"C",'MAPA DE RIESGOS'!$AF537),"")</f>
        <v/>
      </c>
      <c r="CL163" s="359" t="str">
        <f>IF(AND('MAPA DE RIESGOS'!$AP538="Muy Baja",'MAPA DE RIESGOS'!$AR538="Catastrófico"),CONCATENATE("R",'MAPA DE RIESGOS'!$H538,"C",'MAPA DE RIESGOS'!$AF538),"")</f>
        <v/>
      </c>
      <c r="CM163" s="359" t="str">
        <f>IF(AND('MAPA DE RIESGOS'!$AP539="Muy Baja",'MAPA DE RIESGOS'!$AR539="Catastrófico"),CONCATENATE("R",'MAPA DE RIESGOS'!$H539,"C",'MAPA DE RIESGOS'!$AF539),"")</f>
        <v/>
      </c>
      <c r="CN163" s="359" t="str">
        <f>IF(AND('MAPA DE RIESGOS'!$AP540="Muy Baja",'MAPA DE RIESGOS'!$AR540="Catastrófico"),CONCATENATE("R",'MAPA DE RIESGOS'!$H540,"C",'MAPA DE RIESGOS'!$AF540),"")</f>
        <v/>
      </c>
      <c r="CO163" s="359" t="str">
        <f>IF(AND('MAPA DE RIESGOS'!$AP541="Muy Baja",'MAPA DE RIESGOS'!$AR541="Catastrófico"),CONCATENATE("R",'MAPA DE RIESGOS'!$H541,"C",'MAPA DE RIESGOS'!$AF541),"")</f>
        <v/>
      </c>
      <c r="CP163" s="359" t="str">
        <f>IF(AND('MAPA DE RIESGOS'!$AP542="Muy Baja",'MAPA DE RIESGOS'!$AR542="Catastrófico"),CONCATENATE("R",'MAPA DE RIESGOS'!$H542,"C",'MAPA DE RIESGOS'!$AF542),"")</f>
        <v/>
      </c>
      <c r="CQ163" s="359" t="str">
        <f>IF(AND('MAPA DE RIESGOS'!$AP543="Muy Baja",'MAPA DE RIESGOS'!$AR543="Catastrófico"),CONCATENATE("R",'MAPA DE RIESGOS'!$H543,"C",'MAPA DE RIESGOS'!$AF543),"")</f>
        <v/>
      </c>
      <c r="CR163" s="359" t="str">
        <f>IF(AND('MAPA DE RIESGOS'!$AP544="Muy Baja",'MAPA DE RIESGOS'!$AR544="Catastrófico"),CONCATENATE("R",'MAPA DE RIESGOS'!$H544,"C",'MAPA DE RIESGOS'!$AF544),"")</f>
        <v/>
      </c>
      <c r="CS163" s="359" t="str">
        <f>IF(AND('MAPA DE RIESGOS'!$AP545="Muy Baja",'MAPA DE RIESGOS'!$AR545="Catastrófico"),CONCATENATE("R",'MAPA DE RIESGOS'!$H545,"C",'MAPA DE RIESGOS'!$AF545),"")</f>
        <v/>
      </c>
      <c r="CT163" s="359" t="str">
        <f>IF(AND('MAPA DE RIESGOS'!$AP546="Muy Baja",'MAPA DE RIESGOS'!$AR546="Catastrófico"),CONCATENATE("R",'MAPA DE RIESGOS'!$H546,"C",'MAPA DE RIESGOS'!$AF546),"")</f>
        <v/>
      </c>
      <c r="CU163" s="360" t="str">
        <f>IF(AND('MAPA DE RIESGOS'!$AP547="Muy Baja",'MAPA DE RIESGOS'!$AR547="Catastrófico"),CONCATENATE("R",'MAPA DE RIESGOS'!$H547,"C",'MAPA DE RIESGOS'!$AF547),"")</f>
        <v/>
      </c>
      <c r="CV163" s="67"/>
    </row>
    <row r="164" spans="2:106" ht="32.5" customHeight="1">
      <c r="B164" s="770"/>
      <c r="C164" s="770"/>
      <c r="D164" s="771"/>
      <c r="E164" s="741"/>
      <c r="F164" s="742"/>
      <c r="G164" s="742"/>
      <c r="H164" s="742"/>
      <c r="I164" s="742"/>
      <c r="J164" s="378" t="str">
        <f>IF(AND('MAPA DE RIESGOS'!$AP548="Muy Baja",'MAPA DE RIESGOS'!$AR548="Leve"),CONCATENATE("R",'MAPA DE RIESGOS'!$H548,"C",'MAPA DE RIESGOS'!$AF548),"")</f>
        <v/>
      </c>
      <c r="K164" s="379" t="str">
        <f>IF(AND('MAPA DE RIESGOS'!$AP549="Muy Baja",'MAPA DE RIESGOS'!$AR549="Leve"),CONCATENATE("R",'MAPA DE RIESGOS'!$H549,"C",'MAPA DE RIESGOS'!$AF549),"")</f>
        <v/>
      </c>
      <c r="L164" s="379" t="str">
        <f>IF(AND('MAPA DE RIESGOS'!$AP550="Muy Baja",'MAPA DE RIESGOS'!$AR550="Leve"),CONCATENATE("R",'MAPA DE RIESGOS'!$H550,"C",'MAPA DE RIESGOS'!$AF550),"")</f>
        <v/>
      </c>
      <c r="M164" s="379" t="str">
        <f>IF(AND('MAPA DE RIESGOS'!$AP551="Muy Baja",'MAPA DE RIESGOS'!$AR551="Leve"),CONCATENATE("R",'MAPA DE RIESGOS'!$H551,"C",'MAPA DE RIESGOS'!$AF551),"")</f>
        <v/>
      </c>
      <c r="N164" s="379" t="str">
        <f>IF(AND('MAPA DE RIESGOS'!$AP552="Muy Baja",'MAPA DE RIESGOS'!$AR552="Leve"),CONCATENATE("R",'MAPA DE RIESGOS'!$H552,"C",'MAPA DE RIESGOS'!$AF552),"")</f>
        <v/>
      </c>
      <c r="O164" s="379" t="str">
        <f>IF(AND('MAPA DE RIESGOS'!$AP553="Muy Baja",'MAPA DE RIESGOS'!$AR553="Leve"),CONCATENATE("R",'MAPA DE RIESGOS'!$H553,"C",'MAPA DE RIESGOS'!$AF553),"")</f>
        <v/>
      </c>
      <c r="P164" s="379" t="str">
        <f>IF(AND('MAPA DE RIESGOS'!$AP554="Muy Baja",'MAPA DE RIESGOS'!$AR554="Leve"),CONCATENATE("R",'MAPA DE RIESGOS'!$H554,"C",'MAPA DE RIESGOS'!$AF554),"")</f>
        <v/>
      </c>
      <c r="Q164" s="379" t="str">
        <f>IF(AND('MAPA DE RIESGOS'!$AP555="Muy Baja",'MAPA DE RIESGOS'!$AR555="Leve"),CONCATENATE("R",'MAPA DE RIESGOS'!$H555,"C",'MAPA DE RIESGOS'!$AF555),"")</f>
        <v/>
      </c>
      <c r="R164" s="379" t="str">
        <f>IF(AND('MAPA DE RIESGOS'!$AP556="Muy Baja",'MAPA DE RIESGOS'!$AR556="Leve"),CONCATENATE("R",'MAPA DE RIESGOS'!$H556,"C",'MAPA DE RIESGOS'!$AF556),"")</f>
        <v/>
      </c>
      <c r="S164" s="379" t="str">
        <f>IF(AND('MAPA DE RIESGOS'!$AP557="Muy Baja",'MAPA DE RIESGOS'!$AR557="Leve"),CONCATENATE("R",'MAPA DE RIESGOS'!$H557,"C",'MAPA DE RIESGOS'!$AF557),"")</f>
        <v/>
      </c>
      <c r="T164" s="379" t="str">
        <f>IF(AND('MAPA DE RIESGOS'!$AP558="Muy Baja",'MAPA DE RIESGOS'!$AR558="Leve"),CONCATENATE("R",'MAPA DE RIESGOS'!$H558,"C",'MAPA DE RIESGOS'!$AF558),"")</f>
        <v/>
      </c>
      <c r="U164" s="379" t="str">
        <f>IF(AND('MAPA DE RIESGOS'!$AP559="Muy Baja",'MAPA DE RIESGOS'!$AR559="Leve"),CONCATENATE("R",'MAPA DE RIESGOS'!$H559,"C",'MAPA DE RIESGOS'!$AF559),"")</f>
        <v/>
      </c>
      <c r="V164" s="379" t="str">
        <f>IF(AND('MAPA DE RIESGOS'!$AP560="Muy Baja",'MAPA DE RIESGOS'!$AR560="Leve"),CONCATENATE("R",'MAPA DE RIESGOS'!$H560,"C",'MAPA DE RIESGOS'!$AF560),"")</f>
        <v/>
      </c>
      <c r="W164" s="379" t="str">
        <f>IF(AND('MAPA DE RIESGOS'!$AP561="Muy Baja",'MAPA DE RIESGOS'!$AR561="Leve"),CONCATENATE("R",'MAPA DE RIESGOS'!$H561,"C",'MAPA DE RIESGOS'!$AF561),"")</f>
        <v/>
      </c>
      <c r="X164" s="379" t="str">
        <f>IF(AND('MAPA DE RIESGOS'!$AP562="Muy Baja",'MAPA DE RIESGOS'!$AR562="Leve"),CONCATENATE("R",'MAPA DE RIESGOS'!$H562,"C",'MAPA DE RIESGOS'!$AF562),"")</f>
        <v/>
      </c>
      <c r="Y164" s="379" t="str">
        <f>IF(AND('MAPA DE RIESGOS'!$AP563="Muy Baja",'MAPA DE RIESGOS'!$AR563="Leve"),CONCATENATE("R",'MAPA DE RIESGOS'!$H563,"C",'MAPA DE RIESGOS'!$AF563),"")</f>
        <v/>
      </c>
      <c r="Z164" s="379" t="str">
        <f>IF(AND('MAPA DE RIESGOS'!$AP564="Muy Baja",'MAPA DE RIESGOS'!$AR564="Leve"),CONCATENATE("R",'MAPA DE RIESGOS'!$H564,"C",'MAPA DE RIESGOS'!$AF564),"")</f>
        <v/>
      </c>
      <c r="AA164" s="380" t="str">
        <f>IF(AND('MAPA DE RIESGOS'!$AP565="Muy Baja",'MAPA DE RIESGOS'!$AR565="Leve"),CONCATENATE("R",'MAPA DE RIESGOS'!$H565,"C",'MAPA DE RIESGOS'!$AF565),"")</f>
        <v/>
      </c>
      <c r="AB164" s="378" t="str">
        <f>IF(AND('MAPA DE RIESGOS'!$AP548="Muy Baja",'MAPA DE RIESGOS'!$AR548="Menor"),CONCATENATE("R",'MAPA DE RIESGOS'!$H548,"C",'MAPA DE RIESGOS'!$AF548),"")</f>
        <v/>
      </c>
      <c r="AC164" s="379" t="str">
        <f>IF(AND('MAPA DE RIESGOS'!$AP549="Muy Baja",'MAPA DE RIESGOS'!$AR549="Menor"),CONCATENATE("R",'MAPA DE RIESGOS'!$H549,"C",'MAPA DE RIESGOS'!$AF549),"")</f>
        <v/>
      </c>
      <c r="AD164" s="379" t="str">
        <f>IF(AND('MAPA DE RIESGOS'!$AP550="Muy Baja",'MAPA DE RIESGOS'!$AR550="Menor"),CONCATENATE("R",'MAPA DE RIESGOS'!$H550,"C",'MAPA DE RIESGOS'!$AF550),"")</f>
        <v/>
      </c>
      <c r="AE164" s="379" t="str">
        <f>IF(AND('MAPA DE RIESGOS'!$AP551="Muy Baja",'MAPA DE RIESGOS'!$AR551="Menor"),CONCATENATE("R",'MAPA DE RIESGOS'!$H551,"C",'MAPA DE RIESGOS'!$AF551),"")</f>
        <v/>
      </c>
      <c r="AF164" s="379" t="str">
        <f>IF(AND('MAPA DE RIESGOS'!$AP552="Muy Baja",'MAPA DE RIESGOS'!$AR552="Menor"),CONCATENATE("R",'MAPA DE RIESGOS'!$H552,"C",'MAPA DE RIESGOS'!$AF552),"")</f>
        <v/>
      </c>
      <c r="AG164" s="379" t="str">
        <f>IF(AND('MAPA DE RIESGOS'!$AP553="Muy Baja",'MAPA DE RIESGOS'!$AR553="Menor"),CONCATENATE("R",'MAPA DE RIESGOS'!$H553,"C",'MAPA DE RIESGOS'!$AF553),"")</f>
        <v/>
      </c>
      <c r="AH164" s="379" t="str">
        <f>IF(AND('MAPA DE RIESGOS'!$AP554="Muy Baja",'MAPA DE RIESGOS'!$AR554="Menor"),CONCATENATE("R",'MAPA DE RIESGOS'!$H554,"C",'MAPA DE RIESGOS'!$AF554),"")</f>
        <v/>
      </c>
      <c r="AI164" s="379" t="str">
        <f>IF(AND('MAPA DE RIESGOS'!$AP555="Muy Baja",'MAPA DE RIESGOS'!$AR555="Menor"),CONCATENATE("R",'MAPA DE RIESGOS'!$H555,"C",'MAPA DE RIESGOS'!$AF555),"")</f>
        <v/>
      </c>
      <c r="AJ164" s="379" t="str">
        <f>IF(AND('MAPA DE RIESGOS'!$AP556="Muy Baja",'MAPA DE RIESGOS'!$AR556="Menor"),CONCATENATE("R",'MAPA DE RIESGOS'!$H556,"C",'MAPA DE RIESGOS'!$AF556),"")</f>
        <v/>
      </c>
      <c r="AK164" s="379" t="str">
        <f>IF(AND('MAPA DE RIESGOS'!$AP557="Muy Baja",'MAPA DE RIESGOS'!$AR557="Menor"),CONCATENATE("R",'MAPA DE RIESGOS'!$H557,"C",'MAPA DE RIESGOS'!$AF557),"")</f>
        <v/>
      </c>
      <c r="AL164" s="379" t="str">
        <f>IF(AND('MAPA DE RIESGOS'!$AP558="Muy Baja",'MAPA DE RIESGOS'!$AR558="Menor"),CONCATENATE("R",'MAPA DE RIESGOS'!$H558,"C",'MAPA DE RIESGOS'!$AF558),"")</f>
        <v/>
      </c>
      <c r="AM164" s="379" t="str">
        <f>IF(AND('MAPA DE RIESGOS'!$AP559="Muy Baja",'MAPA DE RIESGOS'!$AR559="Menor"),CONCATENATE("R",'MAPA DE RIESGOS'!$H559,"C",'MAPA DE RIESGOS'!$AF559),"")</f>
        <v/>
      </c>
      <c r="AN164" s="379" t="str">
        <f>IF(AND('MAPA DE RIESGOS'!$AP560="Muy Baja",'MAPA DE RIESGOS'!$AR560="Menor"),CONCATENATE("R",'MAPA DE RIESGOS'!$H560,"C",'MAPA DE RIESGOS'!$AF560),"")</f>
        <v/>
      </c>
      <c r="AO164" s="379" t="str">
        <f>IF(AND('MAPA DE RIESGOS'!$AP561="Muy Baja",'MAPA DE RIESGOS'!$AR561="Menor"),CONCATENATE("R",'MAPA DE RIESGOS'!$H561,"C",'MAPA DE RIESGOS'!$AF561),"")</f>
        <v/>
      </c>
      <c r="AP164" s="379" t="str">
        <f>IF(AND('MAPA DE RIESGOS'!$AP562="Muy Baja",'MAPA DE RIESGOS'!$AR562="Menor"),CONCATENATE("R",'MAPA DE RIESGOS'!$H562,"C",'MAPA DE RIESGOS'!$AF562),"")</f>
        <v/>
      </c>
      <c r="AQ164" s="379" t="str">
        <f>IF(AND('MAPA DE RIESGOS'!$AP563="Muy Baja",'MAPA DE RIESGOS'!$AR563="Menor"),CONCATENATE("R",'MAPA DE RIESGOS'!$H563,"C",'MAPA DE RIESGOS'!$AF563),"")</f>
        <v/>
      </c>
      <c r="AR164" s="379" t="str">
        <f>IF(AND('MAPA DE RIESGOS'!$AP564="Muy Baja",'MAPA DE RIESGOS'!$AR564="Menor"),CONCATENATE("R",'MAPA DE RIESGOS'!$H564,"C",'MAPA DE RIESGOS'!$AF564),"")</f>
        <v/>
      </c>
      <c r="AS164" s="380" t="str">
        <f>IF(AND('MAPA DE RIESGOS'!$AP565="Muy Baja",'MAPA DE RIESGOS'!$AR565="Menor"),CONCATENATE("R",'MAPA DE RIESGOS'!$H565,"C",'MAPA DE RIESGOS'!$AF565),"")</f>
        <v/>
      </c>
      <c r="AT164" s="369" t="str">
        <f>IF(AND('MAPA DE RIESGOS'!$AP548="Muy Baja",'MAPA DE RIESGOS'!$AR548="Moderado"),CONCATENATE("R",'MAPA DE RIESGOS'!$H548,"C",'MAPA DE RIESGOS'!$AF548),"")</f>
        <v/>
      </c>
      <c r="AU164" s="370" t="str">
        <f>IF(AND('MAPA DE RIESGOS'!$AP549="Muy Baja",'MAPA DE RIESGOS'!$AR549="Moderado"),CONCATENATE("R",'MAPA DE RIESGOS'!$H549,"C",'MAPA DE RIESGOS'!$AF549),"")</f>
        <v/>
      </c>
      <c r="AV164" s="370" t="str">
        <f>IF(AND('MAPA DE RIESGOS'!$AP550="Muy Baja",'MAPA DE RIESGOS'!$AR550="Moderado"),CONCATENATE("R",'MAPA DE RIESGOS'!$H550,"C",'MAPA DE RIESGOS'!$AF550),"")</f>
        <v/>
      </c>
      <c r="AW164" s="370" t="str">
        <f>IF(AND('MAPA DE RIESGOS'!$AP551="Muy Baja",'MAPA DE RIESGOS'!$AR551="Moderado"),CONCATENATE("R",'MAPA DE RIESGOS'!$H551,"C",'MAPA DE RIESGOS'!$AF551),"")</f>
        <v/>
      </c>
      <c r="AX164" s="370" t="str">
        <f>IF(AND('MAPA DE RIESGOS'!$AP552="Muy Baja",'MAPA DE RIESGOS'!$AR552="Moderado"),CONCATENATE("R",'MAPA DE RIESGOS'!$H552,"C",'MAPA DE RIESGOS'!$AF552),"")</f>
        <v/>
      </c>
      <c r="AY164" s="370" t="str">
        <f>IF(AND('MAPA DE RIESGOS'!$AP553="Muy Baja",'MAPA DE RIESGOS'!$AR553="Moderado"),CONCATENATE("R",'MAPA DE RIESGOS'!$H553,"C",'MAPA DE RIESGOS'!$AF553),"")</f>
        <v/>
      </c>
      <c r="AZ164" s="370" t="str">
        <f>IF(AND('MAPA DE RIESGOS'!$AP554="Muy Baja",'MAPA DE RIESGOS'!$AR554="Moderado"),CONCATENATE("R",'MAPA DE RIESGOS'!$H554,"C",'MAPA DE RIESGOS'!$AF554),"")</f>
        <v/>
      </c>
      <c r="BA164" s="370" t="str">
        <f>IF(AND('MAPA DE RIESGOS'!$AP555="Muy Baja",'MAPA DE RIESGOS'!$AR555="Moderado"),CONCATENATE("R",'MAPA DE RIESGOS'!$H555,"C",'MAPA DE RIESGOS'!$AF555),"")</f>
        <v/>
      </c>
      <c r="BB164" s="370" t="str">
        <f>IF(AND('MAPA DE RIESGOS'!$AP556="Muy Baja",'MAPA DE RIESGOS'!$AR556="Moderado"),CONCATENATE("R",'MAPA DE RIESGOS'!$H556,"C",'MAPA DE RIESGOS'!$AF556),"")</f>
        <v/>
      </c>
      <c r="BC164" s="370" t="str">
        <f>IF(AND('MAPA DE RIESGOS'!$AP557="Muy Baja",'MAPA DE RIESGOS'!$AR557="Moderado"),CONCATENATE("R",'MAPA DE RIESGOS'!$H557,"C",'MAPA DE RIESGOS'!$AF557),"")</f>
        <v/>
      </c>
      <c r="BD164" s="370" t="str">
        <f>IF(AND('MAPA DE RIESGOS'!$AP558="Muy Baja",'MAPA DE RIESGOS'!$AR558="Moderado"),CONCATENATE("R",'MAPA DE RIESGOS'!$H558,"C",'MAPA DE RIESGOS'!$AF558),"")</f>
        <v/>
      </c>
      <c r="BE164" s="370" t="str">
        <f>IF(AND('MAPA DE RIESGOS'!$AP559="Muy Baja",'MAPA DE RIESGOS'!$AR559="Moderado"),CONCATENATE("R",'MAPA DE RIESGOS'!$H559,"C",'MAPA DE RIESGOS'!$AF559),"")</f>
        <v/>
      </c>
      <c r="BF164" s="370" t="str">
        <f>IF(AND('MAPA DE RIESGOS'!$AP560="Muy Baja",'MAPA DE RIESGOS'!$AR560="Moderado"),CONCATENATE("R",'MAPA DE RIESGOS'!$H560,"C",'MAPA DE RIESGOS'!$AF560),"")</f>
        <v/>
      </c>
      <c r="BG164" s="370" t="str">
        <f>IF(AND('MAPA DE RIESGOS'!$AP561="Muy Baja",'MAPA DE RIESGOS'!$AR561="Moderado"),CONCATENATE("R",'MAPA DE RIESGOS'!$H561,"C",'MAPA DE RIESGOS'!$AF561),"")</f>
        <v/>
      </c>
      <c r="BH164" s="370" t="str">
        <f>IF(AND('MAPA DE RIESGOS'!$AP562="Muy Baja",'MAPA DE RIESGOS'!$AR562="Moderado"),CONCATENATE("R",'MAPA DE RIESGOS'!$H562,"C",'MAPA DE RIESGOS'!$AF562),"")</f>
        <v/>
      </c>
      <c r="BI164" s="370" t="str">
        <f>IF(AND('MAPA DE RIESGOS'!$AP563="Muy Baja",'MAPA DE RIESGOS'!$AR563="Moderado"),CONCATENATE("R",'MAPA DE RIESGOS'!$H563,"C",'MAPA DE RIESGOS'!$AF563),"")</f>
        <v/>
      </c>
      <c r="BJ164" s="370" t="str">
        <f>IF(AND('MAPA DE RIESGOS'!$AP564="Muy Baja",'MAPA DE RIESGOS'!$AR564="Moderado"),CONCATENATE("R",'MAPA DE RIESGOS'!$H564,"C",'MAPA DE RIESGOS'!$AF564),"")</f>
        <v/>
      </c>
      <c r="BK164" s="371" t="str">
        <f>IF(AND('MAPA DE RIESGOS'!$AP565="Muy Baja",'MAPA DE RIESGOS'!$AR565="Moderado"),CONCATENATE("R",'MAPA DE RIESGOS'!$H565,"C",'MAPA DE RIESGOS'!$AF565),"")</f>
        <v/>
      </c>
      <c r="BL164" s="357" t="str">
        <f>IF(AND('MAPA DE RIESGOS'!$AP548="Muy Baja",'MAPA DE RIESGOS'!$AR548="Mayor"),CONCATENATE("R",'MAPA DE RIESGOS'!$H548,"C",'MAPA DE RIESGOS'!$AF548),"")</f>
        <v/>
      </c>
      <c r="BM164" s="357" t="str">
        <f>IF(AND('MAPA DE RIESGOS'!$AP549="Muy Baja",'MAPA DE RIESGOS'!$AR549="Mayor"),CONCATENATE("R",'MAPA DE RIESGOS'!$H549,"C",'MAPA DE RIESGOS'!$AF549),"")</f>
        <v/>
      </c>
      <c r="BN164" s="357" t="str">
        <f>IF(AND('MAPA DE RIESGOS'!$AP550="Muy Baja",'MAPA DE RIESGOS'!$AR550="Mayor"),CONCATENATE("R",'MAPA DE RIESGOS'!$H550,"C",'MAPA DE RIESGOS'!$AF550),"")</f>
        <v/>
      </c>
      <c r="BO164" s="357" t="str">
        <f>IF(AND('MAPA DE RIESGOS'!$AP551="Muy Baja",'MAPA DE RIESGOS'!$AR551="Mayor"),CONCATENATE("R",'MAPA DE RIESGOS'!$H551,"C",'MAPA DE RIESGOS'!$AF551),"")</f>
        <v/>
      </c>
      <c r="BP164" s="357" t="str">
        <f>IF(AND('MAPA DE RIESGOS'!$AP552="Muy Baja",'MAPA DE RIESGOS'!$AR552="Mayor"),CONCATENATE("R",'MAPA DE RIESGOS'!$H552,"C",'MAPA DE RIESGOS'!$AF552),"")</f>
        <v/>
      </c>
      <c r="BQ164" s="357" t="str">
        <f>IF(AND('MAPA DE RIESGOS'!$AP553="Muy Baja",'MAPA DE RIESGOS'!$AR553="Mayor"),CONCATENATE("R",'MAPA DE RIESGOS'!$H553,"C",'MAPA DE RIESGOS'!$AF553),"")</f>
        <v/>
      </c>
      <c r="BR164" s="357" t="str">
        <f>IF(AND('MAPA DE RIESGOS'!$AP554="Muy Baja",'MAPA DE RIESGOS'!$AR554="Mayor"),CONCATENATE("R",'MAPA DE RIESGOS'!$H554,"C",'MAPA DE RIESGOS'!$AF554),"")</f>
        <v/>
      </c>
      <c r="BS164" s="357" t="str">
        <f>IF(AND('MAPA DE RIESGOS'!$AP555="Muy Baja",'MAPA DE RIESGOS'!$AR555="Mayor"),CONCATENATE("R",'MAPA DE RIESGOS'!$H555,"C",'MAPA DE RIESGOS'!$AF555),"")</f>
        <v/>
      </c>
      <c r="BT164" s="357" t="str">
        <f>IF(AND('MAPA DE RIESGOS'!$AP556="Muy Baja",'MAPA DE RIESGOS'!$AR556="Mayor"),CONCATENATE("R",'MAPA DE RIESGOS'!$H556,"C",'MAPA DE RIESGOS'!$AF556),"")</f>
        <v/>
      </c>
      <c r="BU164" s="357" t="str">
        <f>IF(AND('MAPA DE RIESGOS'!$AP557="Muy Baja",'MAPA DE RIESGOS'!$AR557="Mayor"),CONCATENATE("R",'MAPA DE RIESGOS'!$H557,"C",'MAPA DE RIESGOS'!$AF557),"")</f>
        <v/>
      </c>
      <c r="BV164" s="357" t="str">
        <f>IF(AND('MAPA DE RIESGOS'!$AP558="Muy Baja",'MAPA DE RIESGOS'!$AR558="Mayor"),CONCATENATE("R",'MAPA DE RIESGOS'!$H558,"C",'MAPA DE RIESGOS'!$AF558),"")</f>
        <v/>
      </c>
      <c r="BW164" s="357" t="str">
        <f>IF(AND('MAPA DE RIESGOS'!$AP559="Muy Baja",'MAPA DE RIESGOS'!$AR559="Mayor"),CONCATENATE("R",'MAPA DE RIESGOS'!$H559,"C",'MAPA DE RIESGOS'!$AF559),"")</f>
        <v/>
      </c>
      <c r="BX164" s="357" t="str">
        <f>IF(AND('MAPA DE RIESGOS'!$AP560="Muy Baja",'MAPA DE RIESGOS'!$AR560="Mayor"),CONCATENATE("R",'MAPA DE RIESGOS'!$H560,"C",'MAPA DE RIESGOS'!$AF560),"")</f>
        <v/>
      </c>
      <c r="BY164" s="357" t="str">
        <f>IF(AND('MAPA DE RIESGOS'!$AP561="Muy Baja",'MAPA DE RIESGOS'!$AR561="Mayor"),CONCATENATE("R",'MAPA DE RIESGOS'!$H561,"C",'MAPA DE RIESGOS'!$AF561),"")</f>
        <v/>
      </c>
      <c r="BZ164" s="357" t="str">
        <f>IF(AND('MAPA DE RIESGOS'!$AP562="Muy Baja",'MAPA DE RIESGOS'!$AR562="Mayor"),CONCATENATE("R",'MAPA DE RIESGOS'!$H562,"C",'MAPA DE RIESGOS'!$AF562),"")</f>
        <v/>
      </c>
      <c r="CA164" s="357" t="str">
        <f>IF(AND('MAPA DE RIESGOS'!$AP563="Muy Baja",'MAPA DE RIESGOS'!$AR563="Mayor"),CONCATENATE("R",'MAPA DE RIESGOS'!$H563,"C",'MAPA DE RIESGOS'!$AF563),"")</f>
        <v/>
      </c>
      <c r="CB164" s="357" t="str">
        <f>IF(AND('MAPA DE RIESGOS'!$AP564="Muy Baja",'MAPA DE RIESGOS'!$AR564="Mayor"),CONCATENATE("R",'MAPA DE RIESGOS'!$H564,"C",'MAPA DE RIESGOS'!$AF564),"")</f>
        <v/>
      </c>
      <c r="CC164" s="358" t="str">
        <f>IF(AND('MAPA DE RIESGOS'!$AP565="Muy Baja",'MAPA DE RIESGOS'!$AR565="Mayor"),CONCATENATE("R",'MAPA DE RIESGOS'!$H565,"C",'MAPA DE RIESGOS'!$AF565),"")</f>
        <v/>
      </c>
      <c r="CD164" s="359" t="str">
        <f>IF(AND('MAPA DE RIESGOS'!$AP548="Muy Baja",'MAPA DE RIESGOS'!$AR548="Catastrófico"),CONCATENATE("R",'MAPA DE RIESGOS'!$H548,"C",'MAPA DE RIESGOS'!$AF548),"")</f>
        <v/>
      </c>
      <c r="CE164" s="359" t="str">
        <f>IF(AND('MAPA DE RIESGOS'!$AP549="Muy Baja",'MAPA DE RIESGOS'!$AR549="Catastrófico"),CONCATENATE("R",'MAPA DE RIESGOS'!$H549,"C",'MAPA DE RIESGOS'!$AF549),"")</f>
        <v/>
      </c>
      <c r="CF164" s="359" t="str">
        <f>IF(AND('MAPA DE RIESGOS'!$AP550="Muy Baja",'MAPA DE RIESGOS'!$AR550="Catastrófico"),CONCATENATE("R",'MAPA DE RIESGOS'!$H550,"C",'MAPA DE RIESGOS'!$AF550),"")</f>
        <v/>
      </c>
      <c r="CG164" s="359" t="str">
        <f>IF(AND('MAPA DE RIESGOS'!$AP551="Muy Baja",'MAPA DE RIESGOS'!$AR551="Catastrófico"),CONCATENATE("R",'MAPA DE RIESGOS'!$H551,"C",'MAPA DE RIESGOS'!$AF551),"")</f>
        <v/>
      </c>
      <c r="CH164" s="359" t="str">
        <f>IF(AND('MAPA DE RIESGOS'!$AP552="Muy Baja",'MAPA DE RIESGOS'!$AR552="Catastrófico"),CONCATENATE("R",'MAPA DE RIESGOS'!$H552,"C",'MAPA DE RIESGOS'!$AF552),"")</f>
        <v/>
      </c>
      <c r="CI164" s="359" t="str">
        <f>IF(AND('MAPA DE RIESGOS'!$AP553="Muy Baja",'MAPA DE RIESGOS'!$AR553="Catastrófico"),CONCATENATE("R",'MAPA DE RIESGOS'!$H553,"C",'MAPA DE RIESGOS'!$AF553),"")</f>
        <v/>
      </c>
      <c r="CJ164" s="359" t="str">
        <f>IF(AND('MAPA DE RIESGOS'!$AP554="Muy Baja",'MAPA DE RIESGOS'!$AR554="Catastrófico"),CONCATENATE("R",'MAPA DE RIESGOS'!$H554,"C",'MAPA DE RIESGOS'!$AF554),"")</f>
        <v/>
      </c>
      <c r="CK164" s="359" t="str">
        <f>IF(AND('MAPA DE RIESGOS'!$AP555="Muy Baja",'MAPA DE RIESGOS'!$AR555="Catastrófico"),CONCATENATE("R",'MAPA DE RIESGOS'!$H555,"C",'MAPA DE RIESGOS'!$AF555),"")</f>
        <v/>
      </c>
      <c r="CL164" s="359" t="str">
        <f>IF(AND('MAPA DE RIESGOS'!$AP556="Muy Baja",'MAPA DE RIESGOS'!$AR556="Catastrófico"),CONCATENATE("R",'MAPA DE RIESGOS'!$H556,"C",'MAPA DE RIESGOS'!$AF556),"")</f>
        <v/>
      </c>
      <c r="CM164" s="359" t="str">
        <f>IF(AND('MAPA DE RIESGOS'!$AP557="Muy Baja",'MAPA DE RIESGOS'!$AR557="Catastrófico"),CONCATENATE("R",'MAPA DE RIESGOS'!$H557,"C",'MAPA DE RIESGOS'!$AF557),"")</f>
        <v/>
      </c>
      <c r="CN164" s="359" t="str">
        <f>IF(AND('MAPA DE RIESGOS'!$AP558="Muy Baja",'MAPA DE RIESGOS'!$AR558="Catastrófico"),CONCATENATE("R",'MAPA DE RIESGOS'!$H558,"C",'MAPA DE RIESGOS'!$AF558),"")</f>
        <v/>
      </c>
      <c r="CO164" s="359" t="str">
        <f>IF(AND('MAPA DE RIESGOS'!$AP559="Muy Baja",'MAPA DE RIESGOS'!$AR559="Catastrófico"),CONCATENATE("R",'MAPA DE RIESGOS'!$H559,"C",'MAPA DE RIESGOS'!$AF559),"")</f>
        <v/>
      </c>
      <c r="CP164" s="359" t="str">
        <f>IF(AND('MAPA DE RIESGOS'!$AP560="Muy Baja",'MAPA DE RIESGOS'!$AR560="Catastrófico"),CONCATENATE("R",'MAPA DE RIESGOS'!$H560,"C",'MAPA DE RIESGOS'!$AF560),"")</f>
        <v/>
      </c>
      <c r="CQ164" s="359" t="str">
        <f>IF(AND('MAPA DE RIESGOS'!$AP561="Muy Baja",'MAPA DE RIESGOS'!$AR561="Catastrófico"),CONCATENATE("R",'MAPA DE RIESGOS'!$H561,"C",'MAPA DE RIESGOS'!$AF561),"")</f>
        <v/>
      </c>
      <c r="CR164" s="359" t="str">
        <f>IF(AND('MAPA DE RIESGOS'!$AP562="Muy Baja",'MAPA DE RIESGOS'!$AR562="Catastrófico"),CONCATENATE("R",'MAPA DE RIESGOS'!$H562,"C",'MAPA DE RIESGOS'!$AF562),"")</f>
        <v/>
      </c>
      <c r="CS164" s="359" t="str">
        <f>IF(AND('MAPA DE RIESGOS'!$AP563="Muy Baja",'MAPA DE RIESGOS'!$AR563="Catastrófico"),CONCATENATE("R",'MAPA DE RIESGOS'!$H563,"C",'MAPA DE RIESGOS'!$AF563),"")</f>
        <v/>
      </c>
      <c r="CT164" s="359" t="str">
        <f>IF(AND('MAPA DE RIESGOS'!$AP564="Muy Baja",'MAPA DE RIESGOS'!$AR564="Catastrófico"),CONCATENATE("R",'MAPA DE RIESGOS'!$H564,"C",'MAPA DE RIESGOS'!$AF564),"")</f>
        <v/>
      </c>
      <c r="CU164" s="360" t="str">
        <f>IF(AND('MAPA DE RIESGOS'!$AP565="Muy Baja",'MAPA DE RIESGOS'!$AR565="Catastrófico"),CONCATENATE("R",'MAPA DE RIESGOS'!$H565,"C",'MAPA DE RIESGOS'!$AF565),"")</f>
        <v/>
      </c>
      <c r="CV164" s="67"/>
    </row>
    <row r="165" spans="2:106" ht="32.5" customHeight="1">
      <c r="B165" s="770"/>
      <c r="C165" s="770"/>
      <c r="D165" s="771"/>
      <c r="E165" s="741"/>
      <c r="F165" s="742"/>
      <c r="G165" s="742"/>
      <c r="H165" s="742"/>
      <c r="I165" s="742"/>
      <c r="J165" s="378" t="str">
        <f>IF(AND('MAPA DE RIESGOS'!$AP566="Muy Baja",'MAPA DE RIESGOS'!$AR566="Leve"),CONCATENATE("R",'MAPA DE RIESGOS'!$H566,"C",'MAPA DE RIESGOS'!$AF566),"")</f>
        <v/>
      </c>
      <c r="K165" s="379" t="str">
        <f>IF(AND('MAPA DE RIESGOS'!$AP567="Muy Baja",'MAPA DE RIESGOS'!$AR567="Leve"),CONCATENATE("R",'MAPA DE RIESGOS'!$H567,"C",'MAPA DE RIESGOS'!$AF567),"")</f>
        <v/>
      </c>
      <c r="L165" s="379" t="str">
        <f>IF(AND('MAPA DE RIESGOS'!$AP568="Muy Baja",'MAPA DE RIESGOS'!$AR568="Leve"),CONCATENATE("R",'MAPA DE RIESGOS'!$H568,"C",'MAPA DE RIESGOS'!$AF568),"")</f>
        <v/>
      </c>
      <c r="M165" s="379" t="str">
        <f>IF(AND('MAPA DE RIESGOS'!$AP569="Muy Baja",'MAPA DE RIESGOS'!$AR569="Leve"),CONCATENATE("R",'MAPA DE RIESGOS'!$H569,"C",'MAPA DE RIESGOS'!$AF569),"")</f>
        <v/>
      </c>
      <c r="N165" s="379" t="str">
        <f>IF(AND('MAPA DE RIESGOS'!$AP570="Muy Baja",'MAPA DE RIESGOS'!$AR570="Leve"),CONCATENATE("R",'MAPA DE RIESGOS'!$H570,"C",'MAPA DE RIESGOS'!$AF570),"")</f>
        <v/>
      </c>
      <c r="O165" s="379" t="str">
        <f>IF(AND('MAPA DE RIESGOS'!$AP571="Muy Baja",'MAPA DE RIESGOS'!$AR571="Leve"),CONCATENATE("R",'MAPA DE RIESGOS'!$H571,"C",'MAPA DE RIESGOS'!$AF571),"")</f>
        <v/>
      </c>
      <c r="P165" s="379" t="str">
        <f>IF(AND('MAPA DE RIESGOS'!$AP572="Muy Baja",'MAPA DE RIESGOS'!$AR572="Leve"),CONCATENATE("R",'MAPA DE RIESGOS'!$H572,"C",'MAPA DE RIESGOS'!$AF572),"")</f>
        <v/>
      </c>
      <c r="Q165" s="379" t="str">
        <f>IF(AND('MAPA DE RIESGOS'!$AP573="Muy Baja",'MAPA DE RIESGOS'!$AR573="Leve"),CONCATENATE("R",'MAPA DE RIESGOS'!$H573,"C",'MAPA DE RIESGOS'!$AF573),"")</f>
        <v/>
      </c>
      <c r="R165" s="379" t="str">
        <f>IF(AND('MAPA DE RIESGOS'!$AP574="Muy Baja",'MAPA DE RIESGOS'!$AR574="Leve"),CONCATENATE("R",'MAPA DE RIESGOS'!$H574,"C",'MAPA DE RIESGOS'!$AF574),"")</f>
        <v/>
      </c>
      <c r="S165" s="379" t="str">
        <f>IF(AND('MAPA DE RIESGOS'!$AP575="Muy Baja",'MAPA DE RIESGOS'!$AR575="Leve"),CONCATENATE("R",'MAPA DE RIESGOS'!$H575,"C",'MAPA DE RIESGOS'!$AF575),"")</f>
        <v/>
      </c>
      <c r="T165" s="379" t="str">
        <f>IF(AND('MAPA DE RIESGOS'!$AP576="Muy Baja",'MAPA DE RIESGOS'!$AR576="Leve"),CONCATENATE("R",'MAPA DE RIESGOS'!$H576,"C",'MAPA DE RIESGOS'!$AF576),"")</f>
        <v/>
      </c>
      <c r="U165" s="379" t="str">
        <f>IF(AND('MAPA DE RIESGOS'!$AP577="Muy Baja",'MAPA DE RIESGOS'!$AR577="Leve"),CONCATENATE("R",'MAPA DE RIESGOS'!$H577,"C",'MAPA DE RIESGOS'!$AF577),"")</f>
        <v/>
      </c>
      <c r="V165" s="379" t="str">
        <f>IF(AND('MAPA DE RIESGOS'!$AP578="Muy Baja",'MAPA DE RIESGOS'!$AR578="Leve"),CONCATENATE("R",'MAPA DE RIESGOS'!$H578,"C",'MAPA DE RIESGOS'!$AF578),"")</f>
        <v/>
      </c>
      <c r="W165" s="379" t="str">
        <f>IF(AND('MAPA DE RIESGOS'!$AP579="Muy Baja",'MAPA DE RIESGOS'!$AR579="Leve"),CONCATENATE("R",'MAPA DE RIESGOS'!$H579,"C",'MAPA DE RIESGOS'!$AF579),"")</f>
        <v/>
      </c>
      <c r="X165" s="379" t="str">
        <f>IF(AND('MAPA DE RIESGOS'!$AP580="Muy Baja",'MAPA DE RIESGOS'!$AR580="Leve"),CONCATENATE("R",'MAPA DE RIESGOS'!$H580,"C",'MAPA DE RIESGOS'!$AF580),"")</f>
        <v/>
      </c>
      <c r="Y165" s="379" t="str">
        <f>IF(AND('MAPA DE RIESGOS'!$AP581="Muy Baja",'MAPA DE RIESGOS'!$AR581="Leve"),CONCATENATE("R",'MAPA DE RIESGOS'!$H581,"C",'MAPA DE RIESGOS'!$AF581),"")</f>
        <v/>
      </c>
      <c r="Z165" s="379" t="str">
        <f>IF(AND('MAPA DE RIESGOS'!$AP582="Muy Baja",'MAPA DE RIESGOS'!$AR582="Leve"),CONCATENATE("R",'MAPA DE RIESGOS'!$H582,"C",'MAPA DE RIESGOS'!$AF582),"")</f>
        <v/>
      </c>
      <c r="AA165" s="380" t="str">
        <f>IF(AND('MAPA DE RIESGOS'!$AP583="Muy Baja",'MAPA DE RIESGOS'!$AR583="Leve"),CONCATENATE("R",'MAPA DE RIESGOS'!$H583,"C",'MAPA DE RIESGOS'!$AF583),"")</f>
        <v/>
      </c>
      <c r="AB165" s="378" t="str">
        <f>IF(AND('MAPA DE RIESGOS'!$AP566="Muy Baja",'MAPA DE RIESGOS'!$AR566="Menor"),CONCATENATE("R",'MAPA DE RIESGOS'!$H566,"C",'MAPA DE RIESGOS'!$AF566),"")</f>
        <v/>
      </c>
      <c r="AC165" s="379" t="str">
        <f>IF(AND('MAPA DE RIESGOS'!$AP567="Muy Baja",'MAPA DE RIESGOS'!$AR567="Menor"),CONCATENATE("R",'MAPA DE RIESGOS'!$H567,"C",'MAPA DE RIESGOS'!$AF567),"")</f>
        <v/>
      </c>
      <c r="AD165" s="379" t="str">
        <f>IF(AND('MAPA DE RIESGOS'!$AP568="Muy Baja",'MAPA DE RIESGOS'!$AR568="Menor"),CONCATENATE("R",'MAPA DE RIESGOS'!$H568,"C",'MAPA DE RIESGOS'!$AF568),"")</f>
        <v/>
      </c>
      <c r="AE165" s="379" t="str">
        <f>IF(AND('MAPA DE RIESGOS'!$AP569="Muy Baja",'MAPA DE RIESGOS'!$AR569="Menor"),CONCATENATE("R",'MAPA DE RIESGOS'!$H569,"C",'MAPA DE RIESGOS'!$AF569),"")</f>
        <v/>
      </c>
      <c r="AF165" s="379" t="str">
        <f>IF(AND('MAPA DE RIESGOS'!$AP570="Muy Baja",'MAPA DE RIESGOS'!$AR570="Menor"),CONCATENATE("R",'MAPA DE RIESGOS'!$H570,"C",'MAPA DE RIESGOS'!$AF570),"")</f>
        <v/>
      </c>
      <c r="AG165" s="379" t="str">
        <f>IF(AND('MAPA DE RIESGOS'!$AP571="Muy Baja",'MAPA DE RIESGOS'!$AR571="Menor"),CONCATENATE("R",'MAPA DE RIESGOS'!$H571,"C",'MAPA DE RIESGOS'!$AF571),"")</f>
        <v/>
      </c>
      <c r="AH165" s="379" t="str">
        <f>IF(AND('MAPA DE RIESGOS'!$AP572="Muy Baja",'MAPA DE RIESGOS'!$AR572="Menor"),CONCATENATE("R",'MAPA DE RIESGOS'!$H572,"C",'MAPA DE RIESGOS'!$AF572),"")</f>
        <v/>
      </c>
      <c r="AI165" s="379" t="str">
        <f>IF(AND('MAPA DE RIESGOS'!$AP573="Muy Baja",'MAPA DE RIESGOS'!$AR573="Menor"),CONCATENATE("R",'MAPA DE RIESGOS'!$H573,"C",'MAPA DE RIESGOS'!$AF573),"")</f>
        <v/>
      </c>
      <c r="AJ165" s="379" t="str">
        <f>IF(AND('MAPA DE RIESGOS'!$AP574="Muy Baja",'MAPA DE RIESGOS'!$AR574="Menor"),CONCATENATE("R",'MAPA DE RIESGOS'!$H574,"C",'MAPA DE RIESGOS'!$AF574),"")</f>
        <v/>
      </c>
      <c r="AK165" s="379" t="str">
        <f>IF(AND('MAPA DE RIESGOS'!$AP575="Muy Baja",'MAPA DE RIESGOS'!$AR575="Menor"),CONCATENATE("R",'MAPA DE RIESGOS'!$H575,"C",'MAPA DE RIESGOS'!$AF575),"")</f>
        <v/>
      </c>
      <c r="AL165" s="379" t="str">
        <f>IF(AND('MAPA DE RIESGOS'!$AP576="Muy Baja",'MAPA DE RIESGOS'!$AR576="Menor"),CONCATENATE("R",'MAPA DE RIESGOS'!$H576,"C",'MAPA DE RIESGOS'!$AF576),"")</f>
        <v/>
      </c>
      <c r="AM165" s="379" t="str">
        <f>IF(AND('MAPA DE RIESGOS'!$AP577="Muy Baja",'MAPA DE RIESGOS'!$AR577="Menor"),CONCATENATE("R",'MAPA DE RIESGOS'!$H577,"C",'MAPA DE RIESGOS'!$AF577),"")</f>
        <v/>
      </c>
      <c r="AN165" s="379" t="str">
        <f>IF(AND('MAPA DE RIESGOS'!$AP578="Muy Baja",'MAPA DE RIESGOS'!$AR578="Menor"),CONCATENATE("R",'MAPA DE RIESGOS'!$H578,"C",'MAPA DE RIESGOS'!$AF578),"")</f>
        <v/>
      </c>
      <c r="AO165" s="379" t="str">
        <f>IF(AND('MAPA DE RIESGOS'!$AP579="Muy Baja",'MAPA DE RIESGOS'!$AR579="Menor"),CONCATENATE("R",'MAPA DE RIESGOS'!$H579,"C",'MAPA DE RIESGOS'!$AF579),"")</f>
        <v/>
      </c>
      <c r="AP165" s="379" t="str">
        <f>IF(AND('MAPA DE RIESGOS'!$AP580="Muy Baja",'MAPA DE RIESGOS'!$AR580="Menor"),CONCATENATE("R",'MAPA DE RIESGOS'!$H580,"C",'MAPA DE RIESGOS'!$AF580),"")</f>
        <v/>
      </c>
      <c r="AQ165" s="379" t="str">
        <f>IF(AND('MAPA DE RIESGOS'!$AP581="Muy Baja",'MAPA DE RIESGOS'!$AR581="Menor"),CONCATENATE("R",'MAPA DE RIESGOS'!$H581,"C",'MAPA DE RIESGOS'!$AF581),"")</f>
        <v/>
      </c>
      <c r="AR165" s="379" t="str">
        <f>IF(AND('MAPA DE RIESGOS'!$AP582="Muy Baja",'MAPA DE RIESGOS'!$AR582="Menor"),CONCATENATE("R",'MAPA DE RIESGOS'!$H582,"C",'MAPA DE RIESGOS'!$AF582),"")</f>
        <v/>
      </c>
      <c r="AS165" s="380" t="str">
        <f>IF(AND('MAPA DE RIESGOS'!$AP583="Muy Baja",'MAPA DE RIESGOS'!$AR583="Menor"),CONCATENATE("R",'MAPA DE RIESGOS'!$H583,"C",'MAPA DE RIESGOS'!$AF583),"")</f>
        <v/>
      </c>
      <c r="AT165" s="369" t="str">
        <f>IF(AND('MAPA DE RIESGOS'!$AP566="Muy Baja",'MAPA DE RIESGOS'!$AR566="Moderado"),CONCATENATE("R",'MAPA DE RIESGOS'!$H566,"C",'MAPA DE RIESGOS'!$AF566),"")</f>
        <v/>
      </c>
      <c r="AU165" s="370" t="str">
        <f>IF(AND('MAPA DE RIESGOS'!$AP567="Muy Baja",'MAPA DE RIESGOS'!$AR567="Moderado"),CONCATENATE("R",'MAPA DE RIESGOS'!$H567,"C",'MAPA DE RIESGOS'!$AF567),"")</f>
        <v/>
      </c>
      <c r="AV165" s="370" t="str">
        <f>IF(AND('MAPA DE RIESGOS'!$AP568="Muy Baja",'MAPA DE RIESGOS'!$AR568="Moderado"),CONCATENATE("R",'MAPA DE RIESGOS'!$H568,"C",'MAPA DE RIESGOS'!$AF568),"")</f>
        <v/>
      </c>
      <c r="AW165" s="370" t="str">
        <f>IF(AND('MAPA DE RIESGOS'!$AP569="Muy Baja",'MAPA DE RIESGOS'!$AR569="Moderado"),CONCATENATE("R",'MAPA DE RIESGOS'!$H569,"C",'MAPA DE RIESGOS'!$AF569),"")</f>
        <v/>
      </c>
      <c r="AX165" s="370" t="str">
        <f>IF(AND('MAPA DE RIESGOS'!$AP570="Muy Baja",'MAPA DE RIESGOS'!$AR570="Moderado"),CONCATENATE("R",'MAPA DE RIESGOS'!$H570,"C",'MAPA DE RIESGOS'!$AF570),"")</f>
        <v/>
      </c>
      <c r="AY165" s="370" t="str">
        <f>IF(AND('MAPA DE RIESGOS'!$AP571="Muy Baja",'MAPA DE RIESGOS'!$AR571="Moderado"),CONCATENATE("R",'MAPA DE RIESGOS'!$H571,"C",'MAPA DE RIESGOS'!$AF571),"")</f>
        <v/>
      </c>
      <c r="AZ165" s="370" t="str">
        <f>IF(AND('MAPA DE RIESGOS'!$AP572="Muy Baja",'MAPA DE RIESGOS'!$AR572="Moderado"),CONCATENATE("R",'MAPA DE RIESGOS'!$H572,"C",'MAPA DE RIESGOS'!$AF572),"")</f>
        <v/>
      </c>
      <c r="BA165" s="370" t="str">
        <f>IF(AND('MAPA DE RIESGOS'!$AP573="Muy Baja",'MAPA DE RIESGOS'!$AR573="Moderado"),CONCATENATE("R",'MAPA DE RIESGOS'!$H573,"C",'MAPA DE RIESGOS'!$AF573),"")</f>
        <v/>
      </c>
      <c r="BB165" s="370" t="str">
        <f>IF(AND('MAPA DE RIESGOS'!$AP574="Muy Baja",'MAPA DE RIESGOS'!$AR574="Moderado"),CONCATENATE("R",'MAPA DE RIESGOS'!$H574,"C",'MAPA DE RIESGOS'!$AF574),"")</f>
        <v/>
      </c>
      <c r="BC165" s="370" t="str">
        <f>IF(AND('MAPA DE RIESGOS'!$AP575="Muy Baja",'MAPA DE RIESGOS'!$AR575="Moderado"),CONCATENATE("R",'MAPA DE RIESGOS'!$H575,"C",'MAPA DE RIESGOS'!$AF575),"")</f>
        <v/>
      </c>
      <c r="BD165" s="370" t="str">
        <f>IF(AND('MAPA DE RIESGOS'!$AP576="Muy Baja",'MAPA DE RIESGOS'!$AR576="Moderado"),CONCATENATE("R",'MAPA DE RIESGOS'!$H576,"C",'MAPA DE RIESGOS'!$AF576),"")</f>
        <v/>
      </c>
      <c r="BE165" s="370" t="str">
        <f>IF(AND('MAPA DE RIESGOS'!$AP577="Muy Baja",'MAPA DE RIESGOS'!$AR577="Moderado"),CONCATENATE("R",'MAPA DE RIESGOS'!$H577,"C",'MAPA DE RIESGOS'!$AF577),"")</f>
        <v/>
      </c>
      <c r="BF165" s="370" t="str">
        <f>IF(AND('MAPA DE RIESGOS'!$AP578="Muy Baja",'MAPA DE RIESGOS'!$AR578="Moderado"),CONCATENATE("R",'MAPA DE RIESGOS'!$H578,"C",'MAPA DE RIESGOS'!$AF578),"")</f>
        <v/>
      </c>
      <c r="BG165" s="370" t="str">
        <f>IF(AND('MAPA DE RIESGOS'!$AP579="Muy Baja",'MAPA DE RIESGOS'!$AR579="Moderado"),CONCATENATE("R",'MAPA DE RIESGOS'!$H579,"C",'MAPA DE RIESGOS'!$AF579),"")</f>
        <v/>
      </c>
      <c r="BH165" s="370" t="str">
        <f>IF(AND('MAPA DE RIESGOS'!$AP580="Muy Baja",'MAPA DE RIESGOS'!$AR580="Moderado"),CONCATENATE("R",'MAPA DE RIESGOS'!$H580,"C",'MAPA DE RIESGOS'!$AF580),"")</f>
        <v/>
      </c>
      <c r="BI165" s="370" t="str">
        <f>IF(AND('MAPA DE RIESGOS'!$AP581="Muy Baja",'MAPA DE RIESGOS'!$AR581="Moderado"),CONCATENATE("R",'MAPA DE RIESGOS'!$H581,"C",'MAPA DE RIESGOS'!$AF581),"")</f>
        <v/>
      </c>
      <c r="BJ165" s="370" t="str">
        <f>IF(AND('MAPA DE RIESGOS'!$AP582="Muy Baja",'MAPA DE RIESGOS'!$AR582="Moderado"),CONCATENATE("R",'MAPA DE RIESGOS'!$H582,"C",'MAPA DE RIESGOS'!$AF582),"")</f>
        <v/>
      </c>
      <c r="BK165" s="371" t="str">
        <f>IF(AND('MAPA DE RIESGOS'!$AP583="Muy Baja",'MAPA DE RIESGOS'!$AR583="Moderado"),CONCATENATE("R",'MAPA DE RIESGOS'!$H583,"C",'MAPA DE RIESGOS'!$AF583),"")</f>
        <v/>
      </c>
      <c r="BL165" s="357" t="str">
        <f>IF(AND('MAPA DE RIESGOS'!$AP566="Muy Baja",'MAPA DE RIESGOS'!$AR566="Mayor"),CONCATENATE("R",'MAPA DE RIESGOS'!$H566,"C",'MAPA DE RIESGOS'!$AF566),"")</f>
        <v/>
      </c>
      <c r="BM165" s="357" t="str">
        <f>IF(AND('MAPA DE RIESGOS'!$AP567="Muy Baja",'MAPA DE RIESGOS'!$AR567="Mayor"),CONCATENATE("R",'MAPA DE RIESGOS'!$H567,"C",'MAPA DE RIESGOS'!$AF567),"")</f>
        <v/>
      </c>
      <c r="BN165" s="357" t="str">
        <f>IF(AND('MAPA DE RIESGOS'!$AP568="Muy Baja",'MAPA DE RIESGOS'!$AR568="Mayor"),CONCATENATE("R",'MAPA DE RIESGOS'!$H568,"C",'MAPA DE RIESGOS'!$AF568),"")</f>
        <v/>
      </c>
      <c r="BO165" s="357" t="str">
        <f>IF(AND('MAPA DE RIESGOS'!$AP569="Muy Baja",'MAPA DE RIESGOS'!$AR569="Mayor"),CONCATENATE("R",'MAPA DE RIESGOS'!$H569,"C",'MAPA DE RIESGOS'!$AF569),"")</f>
        <v/>
      </c>
      <c r="BP165" s="357" t="str">
        <f>IF(AND('MAPA DE RIESGOS'!$AP570="Muy Baja",'MAPA DE RIESGOS'!$AR570="Mayor"),CONCATENATE("R",'MAPA DE RIESGOS'!$H570,"C",'MAPA DE RIESGOS'!$AF570),"")</f>
        <v/>
      </c>
      <c r="BQ165" s="357" t="str">
        <f>IF(AND('MAPA DE RIESGOS'!$AP571="Muy Baja",'MAPA DE RIESGOS'!$AR571="Mayor"),CONCATENATE("R",'MAPA DE RIESGOS'!$H571,"C",'MAPA DE RIESGOS'!$AF571),"")</f>
        <v/>
      </c>
      <c r="BR165" s="357" t="str">
        <f>IF(AND('MAPA DE RIESGOS'!$AP572="Muy Baja",'MAPA DE RIESGOS'!$AR572="Mayor"),CONCATENATE("R",'MAPA DE RIESGOS'!$H572,"C",'MAPA DE RIESGOS'!$AF572),"")</f>
        <v/>
      </c>
      <c r="BS165" s="357" t="str">
        <f>IF(AND('MAPA DE RIESGOS'!$AP573="Muy Baja",'MAPA DE RIESGOS'!$AR573="Mayor"),CONCATENATE("R",'MAPA DE RIESGOS'!$H573,"C",'MAPA DE RIESGOS'!$AF573),"")</f>
        <v/>
      </c>
      <c r="BT165" s="357" t="str">
        <f>IF(AND('MAPA DE RIESGOS'!$AP574="Muy Baja",'MAPA DE RIESGOS'!$AR574="Mayor"),CONCATENATE("R",'MAPA DE RIESGOS'!$H574,"C",'MAPA DE RIESGOS'!$AF574),"")</f>
        <v/>
      </c>
      <c r="BU165" s="357" t="str">
        <f>IF(AND('MAPA DE RIESGOS'!$AP575="Muy Baja",'MAPA DE RIESGOS'!$AR575="Mayor"),CONCATENATE("R",'MAPA DE RIESGOS'!$H575,"C",'MAPA DE RIESGOS'!$AF575),"")</f>
        <v/>
      </c>
      <c r="BV165" s="357" t="str">
        <f>IF(AND('MAPA DE RIESGOS'!$AP576="Muy Baja",'MAPA DE RIESGOS'!$AR576="Mayor"),CONCATENATE("R",'MAPA DE RIESGOS'!$H576,"C",'MAPA DE RIESGOS'!$AF576),"")</f>
        <v/>
      </c>
      <c r="BW165" s="357" t="str">
        <f>IF(AND('MAPA DE RIESGOS'!$AP577="Muy Baja",'MAPA DE RIESGOS'!$AR577="Mayor"),CONCATENATE("R",'MAPA DE RIESGOS'!$H577,"C",'MAPA DE RIESGOS'!$AF577),"")</f>
        <v/>
      </c>
      <c r="BX165" s="357" t="str">
        <f>IF(AND('MAPA DE RIESGOS'!$AP578="Muy Baja",'MAPA DE RIESGOS'!$AR578="Mayor"),CONCATENATE("R",'MAPA DE RIESGOS'!$H578,"C",'MAPA DE RIESGOS'!$AF578),"")</f>
        <v/>
      </c>
      <c r="BY165" s="357" t="str">
        <f>IF(AND('MAPA DE RIESGOS'!$AP579="Muy Baja",'MAPA DE RIESGOS'!$AR579="Mayor"),CONCATENATE("R",'MAPA DE RIESGOS'!$H579,"C",'MAPA DE RIESGOS'!$AF579),"")</f>
        <v/>
      </c>
      <c r="BZ165" s="357" t="str">
        <f>IF(AND('MAPA DE RIESGOS'!$AP580="Muy Baja",'MAPA DE RIESGOS'!$AR580="Mayor"),CONCATENATE("R",'MAPA DE RIESGOS'!$H580,"C",'MAPA DE RIESGOS'!$AF580),"")</f>
        <v/>
      </c>
      <c r="CA165" s="357" t="str">
        <f>IF(AND('MAPA DE RIESGOS'!$AP581="Muy Baja",'MAPA DE RIESGOS'!$AR581="Mayor"),CONCATENATE("R",'MAPA DE RIESGOS'!$H581,"C",'MAPA DE RIESGOS'!$AF581),"")</f>
        <v/>
      </c>
      <c r="CB165" s="357" t="str">
        <f>IF(AND('MAPA DE RIESGOS'!$AP582="Muy Baja",'MAPA DE RIESGOS'!$AR582="Mayor"),CONCATENATE("R",'MAPA DE RIESGOS'!$H582,"C",'MAPA DE RIESGOS'!$AF582),"")</f>
        <v/>
      </c>
      <c r="CC165" s="358" t="str">
        <f>IF(AND('MAPA DE RIESGOS'!$AP583="Muy Baja",'MAPA DE RIESGOS'!$AR583="Mayor"),CONCATENATE("R",'MAPA DE RIESGOS'!$H583,"C",'MAPA DE RIESGOS'!$AF583),"")</f>
        <v/>
      </c>
      <c r="CD165" s="359" t="str">
        <f>IF(AND('MAPA DE RIESGOS'!$AP566="Muy Baja",'MAPA DE RIESGOS'!$AR566="Catastrófico"),CONCATENATE("R",'MAPA DE RIESGOS'!$H566,"C",'MAPA DE RIESGOS'!$AF566),"")</f>
        <v/>
      </c>
      <c r="CE165" s="359" t="str">
        <f>IF(AND('MAPA DE RIESGOS'!$AP567="Muy Baja",'MAPA DE RIESGOS'!$AR567="Catastrófico"),CONCATENATE("R",'MAPA DE RIESGOS'!$H567,"C",'MAPA DE RIESGOS'!$AF567),"")</f>
        <v/>
      </c>
      <c r="CF165" s="359" t="str">
        <f>IF(AND('MAPA DE RIESGOS'!$AP568="Muy Baja",'MAPA DE RIESGOS'!$AR568="Catastrófico"),CONCATENATE("R",'MAPA DE RIESGOS'!$H568,"C",'MAPA DE RIESGOS'!$AF568),"")</f>
        <v/>
      </c>
      <c r="CG165" s="359" t="str">
        <f>IF(AND('MAPA DE RIESGOS'!$AP569="Muy Baja",'MAPA DE RIESGOS'!$AR569="Catastrófico"),CONCATENATE("R",'MAPA DE RIESGOS'!$H569,"C",'MAPA DE RIESGOS'!$AF569),"")</f>
        <v/>
      </c>
      <c r="CH165" s="359" t="str">
        <f>IF(AND('MAPA DE RIESGOS'!$AP570="Muy Baja",'MAPA DE RIESGOS'!$AR570="Catastrófico"),CONCATENATE("R",'MAPA DE RIESGOS'!$H570,"C",'MAPA DE RIESGOS'!$AF570),"")</f>
        <v/>
      </c>
      <c r="CI165" s="359" t="str">
        <f>IF(AND('MAPA DE RIESGOS'!$AP571="Muy Baja",'MAPA DE RIESGOS'!$AR571="Catastrófico"),CONCATENATE("R",'MAPA DE RIESGOS'!$H571,"C",'MAPA DE RIESGOS'!$AF571),"")</f>
        <v/>
      </c>
      <c r="CJ165" s="359" t="str">
        <f>IF(AND('MAPA DE RIESGOS'!$AP572="Muy Baja",'MAPA DE RIESGOS'!$AR572="Catastrófico"),CONCATENATE("R",'MAPA DE RIESGOS'!$H572,"C",'MAPA DE RIESGOS'!$AF572),"")</f>
        <v/>
      </c>
      <c r="CK165" s="359" t="str">
        <f>IF(AND('MAPA DE RIESGOS'!$AP573="Muy Baja",'MAPA DE RIESGOS'!$AR573="Catastrófico"),CONCATENATE("R",'MAPA DE RIESGOS'!$H573,"C",'MAPA DE RIESGOS'!$AF573),"")</f>
        <v/>
      </c>
      <c r="CL165" s="359" t="str">
        <f>IF(AND('MAPA DE RIESGOS'!$AP574="Muy Baja",'MAPA DE RIESGOS'!$AR574="Catastrófico"),CONCATENATE("R",'MAPA DE RIESGOS'!$H574,"C",'MAPA DE RIESGOS'!$AF574),"")</f>
        <v/>
      </c>
      <c r="CM165" s="359" t="str">
        <f>IF(AND('MAPA DE RIESGOS'!$AP575="Muy Baja",'MAPA DE RIESGOS'!$AR575="Catastrófico"),CONCATENATE("R",'MAPA DE RIESGOS'!$H575,"C",'MAPA DE RIESGOS'!$AF575),"")</f>
        <v/>
      </c>
      <c r="CN165" s="359" t="str">
        <f>IF(AND('MAPA DE RIESGOS'!$AP576="Muy Baja",'MAPA DE RIESGOS'!$AR576="Catastrófico"),CONCATENATE("R",'MAPA DE RIESGOS'!$H576,"C",'MAPA DE RIESGOS'!$AF576),"")</f>
        <v/>
      </c>
      <c r="CO165" s="359" t="str">
        <f>IF(AND('MAPA DE RIESGOS'!$AP577="Muy Baja",'MAPA DE RIESGOS'!$AR577="Catastrófico"),CONCATENATE("R",'MAPA DE RIESGOS'!$H577,"C",'MAPA DE RIESGOS'!$AF577),"")</f>
        <v/>
      </c>
      <c r="CP165" s="359" t="str">
        <f>IF(AND('MAPA DE RIESGOS'!$AP578="Muy Baja",'MAPA DE RIESGOS'!$AR578="Catastrófico"),CONCATENATE("R",'MAPA DE RIESGOS'!$H578,"C",'MAPA DE RIESGOS'!$AF578),"")</f>
        <v/>
      </c>
      <c r="CQ165" s="359" t="str">
        <f>IF(AND('MAPA DE RIESGOS'!$AP579="Muy Baja",'MAPA DE RIESGOS'!$AR579="Catastrófico"),CONCATENATE("R",'MAPA DE RIESGOS'!$H579,"C",'MAPA DE RIESGOS'!$AF579),"")</f>
        <v/>
      </c>
      <c r="CR165" s="359" t="str">
        <f>IF(AND('MAPA DE RIESGOS'!$AP580="Muy Baja",'MAPA DE RIESGOS'!$AR580="Catastrófico"),CONCATENATE("R",'MAPA DE RIESGOS'!$H580,"C",'MAPA DE RIESGOS'!$AF580),"")</f>
        <v/>
      </c>
      <c r="CS165" s="359" t="str">
        <f>IF(AND('MAPA DE RIESGOS'!$AP581="Muy Baja",'MAPA DE RIESGOS'!$AR581="Catastrófico"),CONCATENATE("R",'MAPA DE RIESGOS'!$H581,"C",'MAPA DE RIESGOS'!$AF581),"")</f>
        <v/>
      </c>
      <c r="CT165" s="359" t="str">
        <f>IF(AND('MAPA DE RIESGOS'!$AP582="Muy Baja",'MAPA DE RIESGOS'!$AR582="Catastrófico"),CONCATENATE("R",'MAPA DE RIESGOS'!$H582,"C",'MAPA DE RIESGOS'!$AF582),"")</f>
        <v/>
      </c>
      <c r="CU165" s="360" t="str">
        <f>IF(AND('MAPA DE RIESGOS'!$AP583="Muy Baja",'MAPA DE RIESGOS'!$AR583="Catastrófico"),CONCATENATE("R",'MAPA DE RIESGOS'!$H583,"C",'MAPA DE RIESGOS'!$AF583),"")</f>
        <v/>
      </c>
      <c r="CV165" s="67"/>
    </row>
    <row r="166" spans="2:106" ht="32.5" customHeight="1">
      <c r="B166" s="770"/>
      <c r="C166" s="770"/>
      <c r="D166" s="771"/>
      <c r="E166" s="741"/>
      <c r="F166" s="742"/>
      <c r="G166" s="742"/>
      <c r="H166" s="742"/>
      <c r="I166" s="742"/>
      <c r="J166" s="378" t="str">
        <f>IF(AND('MAPA DE RIESGOS'!$AP584="Muy Baja",'MAPA DE RIESGOS'!$AR584="Leve"),CONCATENATE("R",'MAPA DE RIESGOS'!$H584,"C",'MAPA DE RIESGOS'!$AF584),"")</f>
        <v/>
      </c>
      <c r="K166" s="379" t="str">
        <f>IF(AND('MAPA DE RIESGOS'!$AP585="Muy Baja",'MAPA DE RIESGOS'!$AR585="Leve"),CONCATENATE("R",'MAPA DE RIESGOS'!$H585,"C",'MAPA DE RIESGOS'!$AF585),"")</f>
        <v/>
      </c>
      <c r="L166" s="379" t="str">
        <f>IF(AND('MAPA DE RIESGOS'!$AP586="Muy Baja",'MAPA DE RIESGOS'!$AR586="Leve"),CONCATENATE("R",'MAPA DE RIESGOS'!$H586,"C",'MAPA DE RIESGOS'!$AF586),"")</f>
        <v/>
      </c>
      <c r="M166" s="379" t="str">
        <f>IF(AND('MAPA DE RIESGOS'!$AP587="Muy Baja",'MAPA DE RIESGOS'!$AR587="Leve"),CONCATENATE("R",'MAPA DE RIESGOS'!$H587,"C",'MAPA DE RIESGOS'!$AF587),"")</f>
        <v/>
      </c>
      <c r="N166" s="379" t="str">
        <f>IF(AND('MAPA DE RIESGOS'!$AP588="Muy Baja",'MAPA DE RIESGOS'!$AR588="Leve"),CONCATENATE("R",'MAPA DE RIESGOS'!$H588,"C",'MAPA DE RIESGOS'!$AF588),"")</f>
        <v/>
      </c>
      <c r="O166" s="379" t="str">
        <f>IF(AND('MAPA DE RIESGOS'!$AP589="Muy Baja",'MAPA DE RIESGOS'!$AR589="Leve"),CONCATENATE("R",'MAPA DE RIESGOS'!$H589,"C",'MAPA DE RIESGOS'!$AF589),"")</f>
        <v/>
      </c>
      <c r="P166" s="379" t="str">
        <f>IF(AND('MAPA DE RIESGOS'!$AP590="Muy Baja",'MAPA DE RIESGOS'!$AR590="Leve"),CONCATENATE("R",'MAPA DE RIESGOS'!$H590,"C",'MAPA DE RIESGOS'!$AF590),"")</f>
        <v/>
      </c>
      <c r="Q166" s="379" t="str">
        <f>IF(AND('MAPA DE RIESGOS'!$AP591="Muy Baja",'MAPA DE RIESGOS'!$AR591="Leve"),CONCATENATE("R",'MAPA DE RIESGOS'!$H591,"C",'MAPA DE RIESGOS'!$AF591),"")</f>
        <v/>
      </c>
      <c r="R166" s="379" t="str">
        <f>IF(AND('MAPA DE RIESGOS'!$AP592="Muy Baja",'MAPA DE RIESGOS'!$AR592="Leve"),CONCATENATE("R",'MAPA DE RIESGOS'!$H592,"C",'MAPA DE RIESGOS'!$AF592),"")</f>
        <v/>
      </c>
      <c r="S166" s="379" t="str">
        <f>IF(AND('MAPA DE RIESGOS'!$AP593="Muy Baja",'MAPA DE RIESGOS'!$AR593="Leve"),CONCATENATE("R",'MAPA DE RIESGOS'!$H593,"C",'MAPA DE RIESGOS'!$AF593),"")</f>
        <v/>
      </c>
      <c r="T166" s="379" t="str">
        <f>IF(AND('MAPA DE RIESGOS'!$AP594="Muy Baja",'MAPA DE RIESGOS'!$AR594="Leve"),CONCATENATE("R",'MAPA DE RIESGOS'!$H594,"C",'MAPA DE RIESGOS'!$AF594),"")</f>
        <v/>
      </c>
      <c r="U166" s="379" t="str">
        <f>IF(AND('MAPA DE RIESGOS'!$AP595="Muy Baja",'MAPA DE RIESGOS'!$AR595="Leve"),CONCATENATE("R",'MAPA DE RIESGOS'!$H595,"C",'MAPA DE RIESGOS'!$AF595),"")</f>
        <v/>
      </c>
      <c r="V166" s="379" t="str">
        <f>IF(AND('MAPA DE RIESGOS'!$AP596="Muy Baja",'MAPA DE RIESGOS'!$AR596="Leve"),CONCATENATE("R",'MAPA DE RIESGOS'!$H596,"C",'MAPA DE RIESGOS'!$AF596),"")</f>
        <v/>
      </c>
      <c r="W166" s="379" t="str">
        <f>IF(AND('MAPA DE RIESGOS'!$AP597="Muy Baja",'MAPA DE RIESGOS'!$AR597="Leve"),CONCATENATE("R",'MAPA DE RIESGOS'!$H597,"C",'MAPA DE RIESGOS'!$AF597),"")</f>
        <v/>
      </c>
      <c r="X166" s="379" t="str">
        <f>IF(AND('MAPA DE RIESGOS'!$AP598="Muy Baja",'MAPA DE RIESGOS'!$AR598="Leve"),CONCATENATE("R",'MAPA DE RIESGOS'!$H598,"C",'MAPA DE RIESGOS'!$AF598),"")</f>
        <v/>
      </c>
      <c r="Y166" s="379" t="str">
        <f>IF(AND('MAPA DE RIESGOS'!$AP599="Muy Baja",'MAPA DE RIESGOS'!$AR599="Leve"),CONCATENATE("R",'MAPA DE RIESGOS'!$H599,"C",'MAPA DE RIESGOS'!$AF599),"")</f>
        <v/>
      </c>
      <c r="Z166" s="379" t="str">
        <f>IF(AND('MAPA DE RIESGOS'!$AP600="Muy Baja",'MAPA DE RIESGOS'!$AR600="Leve"),CONCATENATE("R",'MAPA DE RIESGOS'!$H600,"C",'MAPA DE RIESGOS'!$AF600),"")</f>
        <v/>
      </c>
      <c r="AA166" s="380" t="str">
        <f>IF(AND('MAPA DE RIESGOS'!$AP601="Muy Baja",'MAPA DE RIESGOS'!$AR601="Leve"),CONCATENATE("R",'MAPA DE RIESGOS'!$H601,"C",'MAPA DE RIESGOS'!$AF601),"")</f>
        <v/>
      </c>
      <c r="AB166" s="378" t="str">
        <f>IF(AND('MAPA DE RIESGOS'!$AP584="Muy Baja",'MAPA DE RIESGOS'!$AR584="Menor"),CONCATENATE("R",'MAPA DE RIESGOS'!$H584,"C",'MAPA DE RIESGOS'!$AF584),"")</f>
        <v/>
      </c>
      <c r="AC166" s="379" t="str">
        <f>IF(AND('MAPA DE RIESGOS'!$AP585="Muy Baja",'MAPA DE RIESGOS'!$AR585="Menor"),CONCATENATE("R",'MAPA DE RIESGOS'!$H585,"C",'MAPA DE RIESGOS'!$AF585),"")</f>
        <v/>
      </c>
      <c r="AD166" s="379" t="str">
        <f>IF(AND('MAPA DE RIESGOS'!$AP586="Muy Baja",'MAPA DE RIESGOS'!$AR586="Menor"),CONCATENATE("R",'MAPA DE RIESGOS'!$H586,"C",'MAPA DE RIESGOS'!$AF586),"")</f>
        <v/>
      </c>
      <c r="AE166" s="379" t="str">
        <f>IF(AND('MAPA DE RIESGOS'!$AP587="Muy Baja",'MAPA DE RIESGOS'!$AR587="Menor"),CONCATENATE("R",'MAPA DE RIESGOS'!$H587,"C",'MAPA DE RIESGOS'!$AF587),"")</f>
        <v/>
      </c>
      <c r="AF166" s="379" t="str">
        <f>IF(AND('MAPA DE RIESGOS'!$AP588="Muy Baja",'MAPA DE RIESGOS'!$AR588="Menor"),CONCATENATE("R",'MAPA DE RIESGOS'!$H588,"C",'MAPA DE RIESGOS'!$AF588),"")</f>
        <v/>
      </c>
      <c r="AG166" s="379" t="str">
        <f>IF(AND('MAPA DE RIESGOS'!$AP589="Muy Baja",'MAPA DE RIESGOS'!$AR589="Menor"),CONCATENATE("R",'MAPA DE RIESGOS'!$H589,"C",'MAPA DE RIESGOS'!$AF589),"")</f>
        <v/>
      </c>
      <c r="AH166" s="379" t="str">
        <f>IF(AND('MAPA DE RIESGOS'!$AP590="Muy Baja",'MAPA DE RIESGOS'!$AR590="Menor"),CONCATENATE("R",'MAPA DE RIESGOS'!$H590,"C",'MAPA DE RIESGOS'!$AF590),"")</f>
        <v/>
      </c>
      <c r="AI166" s="379" t="str">
        <f>IF(AND('MAPA DE RIESGOS'!$AP591="Muy Baja",'MAPA DE RIESGOS'!$AR591="Menor"),CONCATENATE("R",'MAPA DE RIESGOS'!$H591,"C",'MAPA DE RIESGOS'!$AF591),"")</f>
        <v/>
      </c>
      <c r="AJ166" s="379" t="str">
        <f>IF(AND('MAPA DE RIESGOS'!$AP592="Muy Baja",'MAPA DE RIESGOS'!$AR592="Menor"),CONCATENATE("R",'MAPA DE RIESGOS'!$H592,"C",'MAPA DE RIESGOS'!$AF592),"")</f>
        <v/>
      </c>
      <c r="AK166" s="379" t="str">
        <f>IF(AND('MAPA DE RIESGOS'!$AP593="Muy Baja",'MAPA DE RIESGOS'!$AR593="Menor"),CONCATENATE("R",'MAPA DE RIESGOS'!$H593,"C",'MAPA DE RIESGOS'!$AF593),"")</f>
        <v/>
      </c>
      <c r="AL166" s="379" t="str">
        <f>IF(AND('MAPA DE RIESGOS'!$AP594="Muy Baja",'MAPA DE RIESGOS'!$AR594="Menor"),CONCATENATE("R",'MAPA DE RIESGOS'!$H594,"C",'MAPA DE RIESGOS'!$AF594),"")</f>
        <v/>
      </c>
      <c r="AM166" s="379" t="str">
        <f>IF(AND('MAPA DE RIESGOS'!$AP595="Muy Baja",'MAPA DE RIESGOS'!$AR595="Menor"),CONCATENATE("R",'MAPA DE RIESGOS'!$H595,"C",'MAPA DE RIESGOS'!$AF595),"")</f>
        <v/>
      </c>
      <c r="AN166" s="379" t="str">
        <f>IF(AND('MAPA DE RIESGOS'!$AP596="Muy Baja",'MAPA DE RIESGOS'!$AR596="Menor"),CONCATENATE("R",'MAPA DE RIESGOS'!$H596,"C",'MAPA DE RIESGOS'!$AF596),"")</f>
        <v/>
      </c>
      <c r="AO166" s="379" t="str">
        <f>IF(AND('MAPA DE RIESGOS'!$AP597="Muy Baja",'MAPA DE RIESGOS'!$AR597="Menor"),CONCATENATE("R",'MAPA DE RIESGOS'!$H597,"C",'MAPA DE RIESGOS'!$AF597),"")</f>
        <v/>
      </c>
      <c r="AP166" s="379" t="str">
        <f>IF(AND('MAPA DE RIESGOS'!$AP598="Muy Baja",'MAPA DE RIESGOS'!$AR598="Menor"),CONCATENATE("R",'MAPA DE RIESGOS'!$H598,"C",'MAPA DE RIESGOS'!$AF598),"")</f>
        <v/>
      </c>
      <c r="AQ166" s="379" t="str">
        <f>IF(AND('MAPA DE RIESGOS'!$AP599="Muy Baja",'MAPA DE RIESGOS'!$AR599="Menor"),CONCATENATE("R",'MAPA DE RIESGOS'!$H599,"C",'MAPA DE RIESGOS'!$AF599),"")</f>
        <v/>
      </c>
      <c r="AR166" s="379" t="str">
        <f>IF(AND('MAPA DE RIESGOS'!$AP600="Muy Baja",'MAPA DE RIESGOS'!$AR600="Menor"),CONCATENATE("R",'MAPA DE RIESGOS'!$H600,"C",'MAPA DE RIESGOS'!$AF600),"")</f>
        <v/>
      </c>
      <c r="AS166" s="380" t="str">
        <f>IF(AND('MAPA DE RIESGOS'!$AP601="Muy Baja",'MAPA DE RIESGOS'!$AR601="Menor"),CONCATENATE("R",'MAPA DE RIESGOS'!$H601,"C",'MAPA DE RIESGOS'!$AF601),"")</f>
        <v/>
      </c>
      <c r="AT166" s="369" t="str">
        <f>IF(AND('MAPA DE RIESGOS'!$AP584="Muy Baja",'MAPA DE RIESGOS'!$AR584="Moderado"),CONCATENATE("R",'MAPA DE RIESGOS'!$H584,"C",'MAPA DE RIESGOS'!$AF584),"")</f>
        <v/>
      </c>
      <c r="AU166" s="370" t="str">
        <f>IF(AND('MAPA DE RIESGOS'!$AP585="Muy Baja",'MAPA DE RIESGOS'!$AR585="Moderado"),CONCATENATE("R",'MAPA DE RIESGOS'!$H585,"C",'MAPA DE RIESGOS'!$AF585),"")</f>
        <v/>
      </c>
      <c r="AV166" s="370" t="str">
        <f>IF(AND('MAPA DE RIESGOS'!$AP586="Muy Baja",'MAPA DE RIESGOS'!$AR586="Moderado"),CONCATENATE("R",'MAPA DE RIESGOS'!$H586,"C",'MAPA DE RIESGOS'!$AF586),"")</f>
        <v/>
      </c>
      <c r="AW166" s="370" t="str">
        <f>IF(AND('MAPA DE RIESGOS'!$AP587="Muy Baja",'MAPA DE RIESGOS'!$AR587="Moderado"),CONCATENATE("R",'MAPA DE RIESGOS'!$H587,"C",'MAPA DE RIESGOS'!$AF587),"")</f>
        <v/>
      </c>
      <c r="AX166" s="370" t="str">
        <f>IF(AND('MAPA DE RIESGOS'!$AP588="Muy Baja",'MAPA DE RIESGOS'!$AR588="Moderado"),CONCATENATE("R",'MAPA DE RIESGOS'!$H588,"C",'MAPA DE RIESGOS'!$AF588),"")</f>
        <v/>
      </c>
      <c r="AY166" s="370" t="str">
        <f>IF(AND('MAPA DE RIESGOS'!$AP589="Muy Baja",'MAPA DE RIESGOS'!$AR589="Moderado"),CONCATENATE("R",'MAPA DE RIESGOS'!$H589,"C",'MAPA DE RIESGOS'!$AF589),"")</f>
        <v/>
      </c>
      <c r="AZ166" s="370" t="str">
        <f>IF(AND('MAPA DE RIESGOS'!$AP590="Muy Baja",'MAPA DE RIESGOS'!$AR590="Moderado"),CONCATENATE("R",'MAPA DE RIESGOS'!$H590,"C",'MAPA DE RIESGOS'!$AF590),"")</f>
        <v/>
      </c>
      <c r="BA166" s="370" t="str">
        <f>IF(AND('MAPA DE RIESGOS'!$AP591="Muy Baja",'MAPA DE RIESGOS'!$AR591="Moderado"),CONCATENATE("R",'MAPA DE RIESGOS'!$H591,"C",'MAPA DE RIESGOS'!$AF591),"")</f>
        <v/>
      </c>
      <c r="BB166" s="370" t="str">
        <f>IF(AND('MAPA DE RIESGOS'!$AP592="Muy Baja",'MAPA DE RIESGOS'!$AR592="Moderado"),CONCATENATE("R",'MAPA DE RIESGOS'!$H592,"C",'MAPA DE RIESGOS'!$AF592),"")</f>
        <v/>
      </c>
      <c r="BC166" s="370" t="str">
        <f>IF(AND('MAPA DE RIESGOS'!$AP593="Muy Baja",'MAPA DE RIESGOS'!$AR593="Moderado"),CONCATENATE("R",'MAPA DE RIESGOS'!$H593,"C",'MAPA DE RIESGOS'!$AF593),"")</f>
        <v/>
      </c>
      <c r="BD166" s="370" t="str">
        <f>IF(AND('MAPA DE RIESGOS'!$AP594="Muy Baja",'MAPA DE RIESGOS'!$AR594="Moderado"),CONCATENATE("R",'MAPA DE RIESGOS'!$H594,"C",'MAPA DE RIESGOS'!$AF594),"")</f>
        <v/>
      </c>
      <c r="BE166" s="370" t="str">
        <f>IF(AND('MAPA DE RIESGOS'!$AP595="Muy Baja",'MAPA DE RIESGOS'!$AR595="Moderado"),CONCATENATE("R",'MAPA DE RIESGOS'!$H595,"C",'MAPA DE RIESGOS'!$AF595),"")</f>
        <v/>
      </c>
      <c r="BF166" s="370" t="str">
        <f>IF(AND('MAPA DE RIESGOS'!$AP596="Muy Baja",'MAPA DE RIESGOS'!$AR596="Moderado"),CONCATENATE("R",'MAPA DE RIESGOS'!$H596,"C",'MAPA DE RIESGOS'!$AF596),"")</f>
        <v/>
      </c>
      <c r="BG166" s="370" t="str">
        <f>IF(AND('MAPA DE RIESGOS'!$AP597="Muy Baja",'MAPA DE RIESGOS'!$AR597="Moderado"),CONCATENATE("R",'MAPA DE RIESGOS'!$H597,"C",'MAPA DE RIESGOS'!$AF597),"")</f>
        <v/>
      </c>
      <c r="BH166" s="370" t="str">
        <f>IF(AND('MAPA DE RIESGOS'!$AP598="Muy Baja",'MAPA DE RIESGOS'!$AR598="Moderado"),CONCATENATE("R",'MAPA DE RIESGOS'!$H598,"C",'MAPA DE RIESGOS'!$AF598),"")</f>
        <v/>
      </c>
      <c r="BI166" s="370" t="str">
        <f>IF(AND('MAPA DE RIESGOS'!$AP599="Muy Baja",'MAPA DE RIESGOS'!$AR599="Moderado"),CONCATENATE("R",'MAPA DE RIESGOS'!$H599,"C",'MAPA DE RIESGOS'!$AF599),"")</f>
        <v/>
      </c>
      <c r="BJ166" s="370" t="str">
        <f>IF(AND('MAPA DE RIESGOS'!$AP600="Muy Baja",'MAPA DE RIESGOS'!$AR600="Moderado"),CONCATENATE("R",'MAPA DE RIESGOS'!$H600,"C",'MAPA DE RIESGOS'!$AF600),"")</f>
        <v/>
      </c>
      <c r="BK166" s="371" t="str">
        <f>IF(AND('MAPA DE RIESGOS'!$AP601="Muy Baja",'MAPA DE RIESGOS'!$AR601="Moderado"),CONCATENATE("R",'MAPA DE RIESGOS'!$H601,"C",'MAPA DE RIESGOS'!$AF601),"")</f>
        <v/>
      </c>
      <c r="BL166" s="357" t="str">
        <f>IF(AND('MAPA DE RIESGOS'!$AP584="Muy Baja",'MAPA DE RIESGOS'!$AR584="Mayor"),CONCATENATE("R",'MAPA DE RIESGOS'!$H584,"C",'MAPA DE RIESGOS'!$AF584),"")</f>
        <v/>
      </c>
      <c r="BM166" s="357" t="str">
        <f>IF(AND('MAPA DE RIESGOS'!$AP585="Muy Baja",'MAPA DE RIESGOS'!$AR585="Mayor"),CONCATENATE("R",'MAPA DE RIESGOS'!$H585,"C",'MAPA DE RIESGOS'!$AF585),"")</f>
        <v/>
      </c>
      <c r="BN166" s="357" t="str">
        <f>IF(AND('MAPA DE RIESGOS'!$AP586="Muy Baja",'MAPA DE RIESGOS'!$AR586="Mayor"),CONCATENATE("R",'MAPA DE RIESGOS'!$H586,"C",'MAPA DE RIESGOS'!$AF586),"")</f>
        <v/>
      </c>
      <c r="BO166" s="357" t="str">
        <f>IF(AND('MAPA DE RIESGOS'!$AP587="Muy Baja",'MAPA DE RIESGOS'!$AR587="Mayor"),CONCATENATE("R",'MAPA DE RIESGOS'!$H587,"C",'MAPA DE RIESGOS'!$AF587),"")</f>
        <v/>
      </c>
      <c r="BP166" s="357" t="str">
        <f>IF(AND('MAPA DE RIESGOS'!$AP588="Muy Baja",'MAPA DE RIESGOS'!$AR588="Mayor"),CONCATENATE("R",'MAPA DE RIESGOS'!$H588,"C",'MAPA DE RIESGOS'!$AF588),"")</f>
        <v/>
      </c>
      <c r="BQ166" s="357" t="str">
        <f>IF(AND('MAPA DE RIESGOS'!$AP589="Muy Baja",'MAPA DE RIESGOS'!$AR589="Mayor"),CONCATENATE("R",'MAPA DE RIESGOS'!$H589,"C",'MAPA DE RIESGOS'!$AF589),"")</f>
        <v/>
      </c>
      <c r="BR166" s="357" t="str">
        <f>IF(AND('MAPA DE RIESGOS'!$AP590="Muy Baja",'MAPA DE RIESGOS'!$AR590="Mayor"),CONCATENATE("R",'MAPA DE RIESGOS'!$H590,"C",'MAPA DE RIESGOS'!$AF590),"")</f>
        <v/>
      </c>
      <c r="BS166" s="357" t="str">
        <f>IF(AND('MAPA DE RIESGOS'!$AP591="Muy Baja",'MAPA DE RIESGOS'!$AR591="Mayor"),CONCATENATE("R",'MAPA DE RIESGOS'!$H591,"C",'MAPA DE RIESGOS'!$AF591),"")</f>
        <v/>
      </c>
      <c r="BT166" s="357" t="str">
        <f>IF(AND('MAPA DE RIESGOS'!$AP592="Muy Baja",'MAPA DE RIESGOS'!$AR592="Mayor"),CONCATENATE("R",'MAPA DE RIESGOS'!$H592,"C",'MAPA DE RIESGOS'!$AF592),"")</f>
        <v/>
      </c>
      <c r="BU166" s="357" t="str">
        <f>IF(AND('MAPA DE RIESGOS'!$AP593="Muy Baja",'MAPA DE RIESGOS'!$AR593="Mayor"),CONCATENATE("R",'MAPA DE RIESGOS'!$H593,"C",'MAPA DE RIESGOS'!$AF593),"")</f>
        <v/>
      </c>
      <c r="BV166" s="357" t="str">
        <f>IF(AND('MAPA DE RIESGOS'!$AP594="Muy Baja",'MAPA DE RIESGOS'!$AR594="Mayor"),CONCATENATE("R",'MAPA DE RIESGOS'!$H594,"C",'MAPA DE RIESGOS'!$AF594),"")</f>
        <v/>
      </c>
      <c r="BW166" s="357" t="str">
        <f>IF(AND('MAPA DE RIESGOS'!$AP595="Muy Baja",'MAPA DE RIESGOS'!$AR595="Mayor"),CONCATENATE("R",'MAPA DE RIESGOS'!$H595,"C",'MAPA DE RIESGOS'!$AF595),"")</f>
        <v/>
      </c>
      <c r="BX166" s="357" t="str">
        <f>IF(AND('MAPA DE RIESGOS'!$AP596="Muy Baja",'MAPA DE RIESGOS'!$AR596="Mayor"),CONCATENATE("R",'MAPA DE RIESGOS'!$H596,"C",'MAPA DE RIESGOS'!$AF596),"")</f>
        <v/>
      </c>
      <c r="BY166" s="357" t="str">
        <f>IF(AND('MAPA DE RIESGOS'!$AP597="Muy Baja",'MAPA DE RIESGOS'!$AR597="Mayor"),CONCATENATE("R",'MAPA DE RIESGOS'!$H597,"C",'MAPA DE RIESGOS'!$AF597),"")</f>
        <v/>
      </c>
      <c r="BZ166" s="357" t="str">
        <f>IF(AND('MAPA DE RIESGOS'!$AP598="Muy Baja",'MAPA DE RIESGOS'!$AR598="Mayor"),CONCATENATE("R",'MAPA DE RIESGOS'!$H598,"C",'MAPA DE RIESGOS'!$AF598),"")</f>
        <v/>
      </c>
      <c r="CA166" s="357" t="str">
        <f>IF(AND('MAPA DE RIESGOS'!$AP599="Muy Baja",'MAPA DE RIESGOS'!$AR599="Mayor"),CONCATENATE("R",'MAPA DE RIESGOS'!$H599,"C",'MAPA DE RIESGOS'!$AF599),"")</f>
        <v/>
      </c>
      <c r="CB166" s="357" t="str">
        <f>IF(AND('MAPA DE RIESGOS'!$AP600="Muy Baja",'MAPA DE RIESGOS'!$AR600="Mayor"),CONCATENATE("R",'MAPA DE RIESGOS'!$H600,"C",'MAPA DE RIESGOS'!$AF600),"")</f>
        <v/>
      </c>
      <c r="CC166" s="358" t="str">
        <f>IF(AND('MAPA DE RIESGOS'!$AP601="Muy Baja",'MAPA DE RIESGOS'!$AR601="Mayor"),CONCATENATE("R",'MAPA DE RIESGOS'!$H601,"C",'MAPA DE RIESGOS'!$AF601),"")</f>
        <v/>
      </c>
      <c r="CD166" s="359" t="str">
        <f>IF(AND('MAPA DE RIESGOS'!$AP584="Muy Baja",'MAPA DE RIESGOS'!$AR584="Catastrófico"),CONCATENATE("R",'MAPA DE RIESGOS'!$H584,"C",'MAPA DE RIESGOS'!$AF584),"")</f>
        <v/>
      </c>
      <c r="CE166" s="359" t="str">
        <f>IF(AND('MAPA DE RIESGOS'!$AP585="Muy Baja",'MAPA DE RIESGOS'!$AR585="Catastrófico"),CONCATENATE("R",'MAPA DE RIESGOS'!$H585,"C",'MAPA DE RIESGOS'!$AF585),"")</f>
        <v/>
      </c>
      <c r="CF166" s="359" t="str">
        <f>IF(AND('MAPA DE RIESGOS'!$AP586="Muy Baja",'MAPA DE RIESGOS'!$AR586="Catastrófico"),CONCATENATE("R",'MAPA DE RIESGOS'!$H586,"C",'MAPA DE RIESGOS'!$AF586),"")</f>
        <v/>
      </c>
      <c r="CG166" s="359" t="str">
        <f>IF(AND('MAPA DE RIESGOS'!$AP587="Muy Baja",'MAPA DE RIESGOS'!$AR587="Catastrófico"),CONCATENATE("R",'MAPA DE RIESGOS'!$H587,"C",'MAPA DE RIESGOS'!$AF587),"")</f>
        <v/>
      </c>
      <c r="CH166" s="359" t="str">
        <f>IF(AND('MAPA DE RIESGOS'!$AP588="Muy Baja",'MAPA DE RIESGOS'!$AR588="Catastrófico"),CONCATENATE("R",'MAPA DE RIESGOS'!$H588,"C",'MAPA DE RIESGOS'!$AF588),"")</f>
        <v/>
      </c>
      <c r="CI166" s="359" t="str">
        <f>IF(AND('MAPA DE RIESGOS'!$AP589="Muy Baja",'MAPA DE RIESGOS'!$AR589="Catastrófico"),CONCATENATE("R",'MAPA DE RIESGOS'!$H589,"C",'MAPA DE RIESGOS'!$AF589),"")</f>
        <v/>
      </c>
      <c r="CJ166" s="359" t="str">
        <f>IF(AND('MAPA DE RIESGOS'!$AP590="Muy Baja",'MAPA DE RIESGOS'!$AR590="Catastrófico"),CONCATENATE("R",'MAPA DE RIESGOS'!$H590,"C",'MAPA DE RIESGOS'!$AF590),"")</f>
        <v/>
      </c>
      <c r="CK166" s="359" t="str">
        <f>IF(AND('MAPA DE RIESGOS'!$AP591="Muy Baja",'MAPA DE RIESGOS'!$AR591="Catastrófico"),CONCATENATE("R",'MAPA DE RIESGOS'!$H591,"C",'MAPA DE RIESGOS'!$AF591),"")</f>
        <v/>
      </c>
      <c r="CL166" s="359" t="str">
        <f>IF(AND('MAPA DE RIESGOS'!$AP592="Muy Baja",'MAPA DE RIESGOS'!$AR592="Catastrófico"),CONCATENATE("R",'MAPA DE RIESGOS'!$H592,"C",'MAPA DE RIESGOS'!$AF592),"")</f>
        <v/>
      </c>
      <c r="CM166" s="359" t="str">
        <f>IF(AND('MAPA DE RIESGOS'!$AP593="Muy Baja",'MAPA DE RIESGOS'!$AR593="Catastrófico"),CONCATENATE("R",'MAPA DE RIESGOS'!$H593,"C",'MAPA DE RIESGOS'!$AF593),"")</f>
        <v/>
      </c>
      <c r="CN166" s="359" t="str">
        <f>IF(AND('MAPA DE RIESGOS'!$AP594="Muy Baja",'MAPA DE RIESGOS'!$AR594="Catastrófico"),CONCATENATE("R",'MAPA DE RIESGOS'!$H594,"C",'MAPA DE RIESGOS'!$AF594),"")</f>
        <v/>
      </c>
      <c r="CO166" s="359" t="str">
        <f>IF(AND('MAPA DE RIESGOS'!$AP595="Muy Baja",'MAPA DE RIESGOS'!$AR595="Catastrófico"),CONCATENATE("R",'MAPA DE RIESGOS'!$H595,"C",'MAPA DE RIESGOS'!$AF595),"")</f>
        <v/>
      </c>
      <c r="CP166" s="359" t="str">
        <f>IF(AND('MAPA DE RIESGOS'!$AP596="Muy Baja",'MAPA DE RIESGOS'!$AR596="Catastrófico"),CONCATENATE("R",'MAPA DE RIESGOS'!$H596,"C",'MAPA DE RIESGOS'!$AF596),"")</f>
        <v/>
      </c>
      <c r="CQ166" s="359" t="str">
        <f>IF(AND('MAPA DE RIESGOS'!$AP597="Muy Baja",'MAPA DE RIESGOS'!$AR597="Catastrófico"),CONCATENATE("R",'MAPA DE RIESGOS'!$H597,"C",'MAPA DE RIESGOS'!$AF597),"")</f>
        <v/>
      </c>
      <c r="CR166" s="359" t="str">
        <f>IF(AND('MAPA DE RIESGOS'!$AP598="Muy Baja",'MAPA DE RIESGOS'!$AR598="Catastrófico"),CONCATENATE("R",'MAPA DE RIESGOS'!$H598,"C",'MAPA DE RIESGOS'!$AF598),"")</f>
        <v/>
      </c>
      <c r="CS166" s="359" t="str">
        <f>IF(AND('MAPA DE RIESGOS'!$AP599="Muy Baja",'MAPA DE RIESGOS'!$AR599="Catastrófico"),CONCATENATE("R",'MAPA DE RIESGOS'!$H599,"C",'MAPA DE RIESGOS'!$AF599),"")</f>
        <v/>
      </c>
      <c r="CT166" s="359" t="str">
        <f>IF(AND('MAPA DE RIESGOS'!$AP600="Muy Baja",'MAPA DE RIESGOS'!$AR600="Catastrófico"),CONCATENATE("R",'MAPA DE RIESGOS'!$H600,"C",'MAPA DE RIESGOS'!$AF600),"")</f>
        <v/>
      </c>
      <c r="CU166" s="360" t="str">
        <f>IF(AND('MAPA DE RIESGOS'!$AP601="Muy Baja",'MAPA DE RIESGOS'!$AR601="Catastrófico"),CONCATENATE("R",'MAPA DE RIESGOS'!$H601,"C",'MAPA DE RIESGOS'!$AF601),"")</f>
        <v/>
      </c>
      <c r="CV166" s="67"/>
      <c r="CW166" s="388"/>
      <c r="CX166" s="388"/>
      <c r="CY166" s="388"/>
      <c r="CZ166" s="388"/>
      <c r="DA166" s="388"/>
      <c r="DB166" s="388"/>
    </row>
    <row r="167" spans="2:106" ht="32.5" customHeight="1">
      <c r="B167" s="770"/>
      <c r="C167" s="770"/>
      <c r="D167" s="771"/>
      <c r="E167" s="741"/>
      <c r="F167" s="742"/>
      <c r="G167" s="742"/>
      <c r="H167" s="742"/>
      <c r="I167" s="742"/>
      <c r="J167" s="378" t="str">
        <f>IF(AND('MAPA DE RIESGOS'!$AP602="Muy Baja",'MAPA DE RIESGOS'!$AR602="Leve"),CONCATENATE("R",'MAPA DE RIESGOS'!$H602,"C",'MAPA DE RIESGOS'!$AF602),"")</f>
        <v/>
      </c>
      <c r="K167" s="379" t="str">
        <f>IF(AND('MAPA DE RIESGOS'!$AP603="Muy Baja",'MAPA DE RIESGOS'!$AR603="Leve"),CONCATENATE("R",'MAPA DE RIESGOS'!$H603,"C",'MAPA DE RIESGOS'!$AF603),"")</f>
        <v/>
      </c>
      <c r="L167" s="379" t="str">
        <f>IF(AND('MAPA DE RIESGOS'!$AP604="Muy Baja",'MAPA DE RIESGOS'!$AR604="Leve"),CONCATENATE("R",'MAPA DE RIESGOS'!$H604,"C",'MAPA DE RIESGOS'!$AF604),"")</f>
        <v/>
      </c>
      <c r="M167" s="379" t="str">
        <f>IF(AND('MAPA DE RIESGOS'!$AP605="Muy Baja",'MAPA DE RIESGOS'!$AR605="Leve"),CONCATENATE("R",'MAPA DE RIESGOS'!$H605,"C",'MAPA DE RIESGOS'!$AF605),"")</f>
        <v/>
      </c>
      <c r="N167" s="379" t="str">
        <f>IF(AND('MAPA DE RIESGOS'!$AP606="Muy Baja",'MAPA DE RIESGOS'!$AR606="Leve"),CONCATENATE("R",'MAPA DE RIESGOS'!$H606,"C",'MAPA DE RIESGOS'!$AF606),"")</f>
        <v/>
      </c>
      <c r="O167" s="379" t="str">
        <f>IF(AND('MAPA DE RIESGOS'!$AP607="Muy Baja",'MAPA DE RIESGOS'!$AR607="Leve"),CONCATENATE("R",'MAPA DE RIESGOS'!$H607,"C",'MAPA DE RIESGOS'!$AF607),"")</f>
        <v/>
      </c>
      <c r="P167" s="379" t="str">
        <f>IF(AND('MAPA DE RIESGOS'!$AP608="Muy Baja",'MAPA DE RIESGOS'!$AR608="Leve"),CONCATENATE("R",'MAPA DE RIESGOS'!$H608,"C",'MAPA DE RIESGOS'!$AF608),"")</f>
        <v/>
      </c>
      <c r="Q167" s="379" t="str">
        <f>IF(AND('MAPA DE RIESGOS'!$AP609="Muy Baja",'MAPA DE RIESGOS'!$AR609="Leve"),CONCATENATE("R",'MAPA DE RIESGOS'!$H609,"C",'MAPA DE RIESGOS'!$AF609),"")</f>
        <v/>
      </c>
      <c r="R167" s="379" t="str">
        <f>IF(AND('MAPA DE RIESGOS'!$AP610="Muy Baja",'MAPA DE RIESGOS'!$AR610="Leve"),CONCATENATE("R",'MAPA DE RIESGOS'!$H610,"C",'MAPA DE RIESGOS'!$AF610),"")</f>
        <v/>
      </c>
      <c r="S167" s="379" t="str">
        <f>IF(AND('MAPA DE RIESGOS'!$AP611="Muy Baja",'MAPA DE RIESGOS'!$AR611="Leve"),CONCATENATE("R",'MAPA DE RIESGOS'!$H611,"C",'MAPA DE RIESGOS'!$AF611),"")</f>
        <v/>
      </c>
      <c r="T167" s="379" t="str">
        <f>IF(AND('MAPA DE RIESGOS'!$AP612="Muy Baja",'MAPA DE RIESGOS'!$AR612="Leve"),CONCATENATE("R",'MAPA DE RIESGOS'!$H612,"C",'MAPA DE RIESGOS'!$AF612),"")</f>
        <v/>
      </c>
      <c r="U167" s="379" t="str">
        <f>IF(AND('MAPA DE RIESGOS'!$AP613="Muy Baja",'MAPA DE RIESGOS'!$AR613="Leve"),CONCATENATE("R",'MAPA DE RIESGOS'!$H613,"C",'MAPA DE RIESGOS'!$AF613),"")</f>
        <v/>
      </c>
      <c r="V167" s="379" t="str">
        <f>IF(AND('MAPA DE RIESGOS'!$AP614="Muy Baja",'MAPA DE RIESGOS'!$AR614="Leve"),CONCATENATE("R",'MAPA DE RIESGOS'!$H614,"C",'MAPA DE RIESGOS'!$AF614),"")</f>
        <v/>
      </c>
      <c r="W167" s="379" t="str">
        <f>IF(AND('MAPA DE RIESGOS'!$AP615="Muy Baja",'MAPA DE RIESGOS'!$AR615="Leve"),CONCATENATE("R",'MAPA DE RIESGOS'!$H615,"C",'MAPA DE RIESGOS'!$AF615),"")</f>
        <v/>
      </c>
      <c r="X167" s="379" t="str">
        <f>IF(AND('MAPA DE RIESGOS'!$AP616="Muy Baja",'MAPA DE RIESGOS'!$AR616="Leve"),CONCATENATE("R",'MAPA DE RIESGOS'!$H616,"C",'MAPA DE RIESGOS'!$AF616),"")</f>
        <v/>
      </c>
      <c r="Y167" s="379" t="str">
        <f>IF(AND('MAPA DE RIESGOS'!$AP617="Muy Baja",'MAPA DE RIESGOS'!$AR617="Leve"),CONCATENATE("R",'MAPA DE RIESGOS'!$H617,"C",'MAPA DE RIESGOS'!$AF617),"")</f>
        <v/>
      </c>
      <c r="Z167" s="379" t="str">
        <f>IF(AND('MAPA DE RIESGOS'!$AP618="Muy Baja",'MAPA DE RIESGOS'!$AR618="Leve"),CONCATENATE("R",'MAPA DE RIESGOS'!$H618,"C",'MAPA DE RIESGOS'!$AF618),"")</f>
        <v/>
      </c>
      <c r="AA167" s="380" t="str">
        <f>IF(AND('MAPA DE RIESGOS'!$AP619="Muy Baja",'MAPA DE RIESGOS'!$AR619="Leve"),CONCATENATE("R",'MAPA DE RIESGOS'!$H619,"C",'MAPA DE RIESGOS'!$AF619),"")</f>
        <v/>
      </c>
      <c r="AB167" s="378" t="str">
        <f>IF(AND('MAPA DE RIESGOS'!$AP602="Muy Baja",'MAPA DE RIESGOS'!$AR602="Menor"),CONCATENATE("R",'MAPA DE RIESGOS'!$H602,"C",'MAPA DE RIESGOS'!$AF602),"")</f>
        <v/>
      </c>
      <c r="AC167" s="379" t="str">
        <f>IF(AND('MAPA DE RIESGOS'!$AP603="Muy Baja",'MAPA DE RIESGOS'!$AR603="Menor"),CONCATENATE("R",'MAPA DE RIESGOS'!$H603,"C",'MAPA DE RIESGOS'!$AF603),"")</f>
        <v/>
      </c>
      <c r="AD167" s="379" t="str">
        <f>IF(AND('MAPA DE RIESGOS'!$AP604="Muy Baja",'MAPA DE RIESGOS'!$AR604="Menor"),CONCATENATE("R",'MAPA DE RIESGOS'!$H604,"C",'MAPA DE RIESGOS'!$AF604),"")</f>
        <v/>
      </c>
      <c r="AE167" s="379" t="str">
        <f>IF(AND('MAPA DE RIESGOS'!$AP605="Muy Baja",'MAPA DE RIESGOS'!$AR605="Menor"),CONCATENATE("R",'MAPA DE RIESGOS'!$H605,"C",'MAPA DE RIESGOS'!$AF605),"")</f>
        <v/>
      </c>
      <c r="AF167" s="379" t="str">
        <f>IF(AND('MAPA DE RIESGOS'!$AP606="Muy Baja",'MAPA DE RIESGOS'!$AR606="Menor"),CONCATENATE("R",'MAPA DE RIESGOS'!$H606,"C",'MAPA DE RIESGOS'!$AF606),"")</f>
        <v/>
      </c>
      <c r="AG167" s="379" t="str">
        <f>IF(AND('MAPA DE RIESGOS'!$AP607="Muy Baja",'MAPA DE RIESGOS'!$AR607="Menor"),CONCATENATE("R",'MAPA DE RIESGOS'!$H607,"C",'MAPA DE RIESGOS'!$AF607),"")</f>
        <v/>
      </c>
      <c r="AH167" s="379" t="str">
        <f>IF(AND('MAPA DE RIESGOS'!$AP608="Muy Baja",'MAPA DE RIESGOS'!$AR608="Menor"),CONCATENATE("R",'MAPA DE RIESGOS'!$H608,"C",'MAPA DE RIESGOS'!$AF608),"")</f>
        <v/>
      </c>
      <c r="AI167" s="379" t="str">
        <f>IF(AND('MAPA DE RIESGOS'!$AP609="Muy Baja",'MAPA DE RIESGOS'!$AR609="Menor"),CONCATENATE("R",'MAPA DE RIESGOS'!$H609,"C",'MAPA DE RIESGOS'!$AF609),"")</f>
        <v/>
      </c>
      <c r="AJ167" s="379" t="str">
        <f>IF(AND('MAPA DE RIESGOS'!$AP610="Muy Baja",'MAPA DE RIESGOS'!$AR610="Menor"),CONCATENATE("R",'MAPA DE RIESGOS'!$H610,"C",'MAPA DE RIESGOS'!$AF610),"")</f>
        <v/>
      </c>
      <c r="AK167" s="379" t="str">
        <f>IF(AND('MAPA DE RIESGOS'!$AP611="Muy Baja",'MAPA DE RIESGOS'!$AR611="Menor"),CONCATENATE("R",'MAPA DE RIESGOS'!$H611,"C",'MAPA DE RIESGOS'!$AF611),"")</f>
        <v/>
      </c>
      <c r="AL167" s="379" t="str">
        <f>IF(AND('MAPA DE RIESGOS'!$AP612="Muy Baja",'MAPA DE RIESGOS'!$AR612="Menor"),CONCATENATE("R",'MAPA DE RIESGOS'!$H612,"C",'MAPA DE RIESGOS'!$AF612),"")</f>
        <v/>
      </c>
      <c r="AM167" s="379" t="str">
        <f>IF(AND('MAPA DE RIESGOS'!$AP613="Muy Baja",'MAPA DE RIESGOS'!$AR613="Menor"),CONCATENATE("R",'MAPA DE RIESGOS'!$H613,"C",'MAPA DE RIESGOS'!$AF613),"")</f>
        <v/>
      </c>
      <c r="AN167" s="379" t="str">
        <f>IF(AND('MAPA DE RIESGOS'!$AP614="Muy Baja",'MAPA DE RIESGOS'!$AR614="Menor"),CONCATENATE("R",'MAPA DE RIESGOS'!$H614,"C",'MAPA DE RIESGOS'!$AF614),"")</f>
        <v/>
      </c>
      <c r="AO167" s="379" t="str">
        <f>IF(AND('MAPA DE RIESGOS'!$AP615="Muy Baja",'MAPA DE RIESGOS'!$AR615="Menor"),CONCATENATE("R",'MAPA DE RIESGOS'!$H615,"C",'MAPA DE RIESGOS'!$AF615),"")</f>
        <v/>
      </c>
      <c r="AP167" s="379" t="str">
        <f>IF(AND('MAPA DE RIESGOS'!$AP616="Muy Baja",'MAPA DE RIESGOS'!$AR616="Menor"),CONCATENATE("R",'MAPA DE RIESGOS'!$H616,"C",'MAPA DE RIESGOS'!$AF616),"")</f>
        <v/>
      </c>
      <c r="AQ167" s="379" t="str">
        <f>IF(AND('MAPA DE RIESGOS'!$AP617="Muy Baja",'MAPA DE RIESGOS'!$AR617="Menor"),CONCATENATE("R",'MAPA DE RIESGOS'!$H617,"C",'MAPA DE RIESGOS'!$AF617),"")</f>
        <v/>
      </c>
      <c r="AR167" s="379" t="str">
        <f>IF(AND('MAPA DE RIESGOS'!$AP618="Muy Baja",'MAPA DE RIESGOS'!$AR618="Menor"),CONCATENATE("R",'MAPA DE RIESGOS'!$H618,"C",'MAPA DE RIESGOS'!$AF618),"")</f>
        <v/>
      </c>
      <c r="AS167" s="380" t="str">
        <f>IF(AND('MAPA DE RIESGOS'!$AP619="Muy Baja",'MAPA DE RIESGOS'!$AR619="Menor"),CONCATENATE("R",'MAPA DE RIESGOS'!$H619,"C",'MAPA DE RIESGOS'!$AF619),"")</f>
        <v/>
      </c>
      <c r="AT167" s="369" t="str">
        <f>IF(AND('MAPA DE RIESGOS'!$AP602="Muy Baja",'MAPA DE RIESGOS'!$AR602="Moderado"),CONCATENATE("R",'MAPA DE RIESGOS'!$H602,"C",'MAPA DE RIESGOS'!$AF602),"")</f>
        <v/>
      </c>
      <c r="AU167" s="370" t="str">
        <f>IF(AND('MAPA DE RIESGOS'!$AP603="Muy Baja",'MAPA DE RIESGOS'!$AR603="Moderado"),CONCATENATE("R",'MAPA DE RIESGOS'!$H603,"C",'MAPA DE RIESGOS'!$AF603),"")</f>
        <v/>
      </c>
      <c r="AV167" s="370" t="str">
        <f>IF(AND('MAPA DE RIESGOS'!$AP604="Muy Baja",'MAPA DE RIESGOS'!$AR604="Moderado"),CONCATENATE("R",'MAPA DE RIESGOS'!$H604,"C",'MAPA DE RIESGOS'!$AF604),"")</f>
        <v/>
      </c>
      <c r="AW167" s="370" t="str">
        <f>IF(AND('MAPA DE RIESGOS'!$AP605="Muy Baja",'MAPA DE RIESGOS'!$AR605="Moderado"),CONCATENATE("R",'MAPA DE RIESGOS'!$H605,"C",'MAPA DE RIESGOS'!$AF605),"")</f>
        <v/>
      </c>
      <c r="AX167" s="370" t="str">
        <f>IF(AND('MAPA DE RIESGOS'!$AP606="Muy Baja",'MAPA DE RIESGOS'!$AR606="Moderado"),CONCATENATE("R",'MAPA DE RIESGOS'!$H606,"C",'MAPA DE RIESGOS'!$AF606),"")</f>
        <v/>
      </c>
      <c r="AY167" s="370" t="str">
        <f>IF(AND('MAPA DE RIESGOS'!$AP607="Muy Baja",'MAPA DE RIESGOS'!$AR607="Moderado"),CONCATENATE("R",'MAPA DE RIESGOS'!$H607,"C",'MAPA DE RIESGOS'!$AF607),"")</f>
        <v/>
      </c>
      <c r="AZ167" s="370" t="str">
        <f>IF(AND('MAPA DE RIESGOS'!$AP608="Muy Baja",'MAPA DE RIESGOS'!$AR608="Moderado"),CONCATENATE("R",'MAPA DE RIESGOS'!$H608,"C",'MAPA DE RIESGOS'!$AF608),"")</f>
        <v/>
      </c>
      <c r="BA167" s="370" t="str">
        <f>IF(AND('MAPA DE RIESGOS'!$AP609="Muy Baja",'MAPA DE RIESGOS'!$AR609="Moderado"),CONCATENATE("R",'MAPA DE RIESGOS'!$H609,"C",'MAPA DE RIESGOS'!$AF609),"")</f>
        <v/>
      </c>
      <c r="BB167" s="370" t="str">
        <f>IF(AND('MAPA DE RIESGOS'!$AP610="Muy Baja",'MAPA DE RIESGOS'!$AR610="Moderado"),CONCATENATE("R",'MAPA DE RIESGOS'!$H610,"C",'MAPA DE RIESGOS'!$AF610),"")</f>
        <v/>
      </c>
      <c r="BC167" s="370" t="str">
        <f>IF(AND('MAPA DE RIESGOS'!$AP611="Muy Baja",'MAPA DE RIESGOS'!$AR611="Moderado"),CONCATENATE("R",'MAPA DE RIESGOS'!$H611,"C",'MAPA DE RIESGOS'!$AF611),"")</f>
        <v/>
      </c>
      <c r="BD167" s="370" t="str">
        <f>IF(AND('MAPA DE RIESGOS'!$AP612="Muy Baja",'MAPA DE RIESGOS'!$AR612="Moderado"),CONCATENATE("R",'MAPA DE RIESGOS'!$H612,"C",'MAPA DE RIESGOS'!$AF612),"")</f>
        <v/>
      </c>
      <c r="BE167" s="370" t="str">
        <f>IF(AND('MAPA DE RIESGOS'!$AP613="Muy Baja",'MAPA DE RIESGOS'!$AR613="Moderado"),CONCATENATE("R",'MAPA DE RIESGOS'!$H613,"C",'MAPA DE RIESGOS'!$AF613),"")</f>
        <v/>
      </c>
      <c r="BF167" s="370" t="str">
        <f>IF(AND('MAPA DE RIESGOS'!$AP614="Muy Baja",'MAPA DE RIESGOS'!$AR614="Moderado"),CONCATENATE("R",'MAPA DE RIESGOS'!$H614,"C",'MAPA DE RIESGOS'!$AF614),"")</f>
        <v/>
      </c>
      <c r="BG167" s="370" t="str">
        <f>IF(AND('MAPA DE RIESGOS'!$AP615="Muy Baja",'MAPA DE RIESGOS'!$AR615="Moderado"),CONCATENATE("R",'MAPA DE RIESGOS'!$H615,"C",'MAPA DE RIESGOS'!$AF615),"")</f>
        <v/>
      </c>
      <c r="BH167" s="370" t="str">
        <f>IF(AND('MAPA DE RIESGOS'!$AP616="Muy Baja",'MAPA DE RIESGOS'!$AR616="Moderado"),CONCATENATE("R",'MAPA DE RIESGOS'!$H616,"C",'MAPA DE RIESGOS'!$AF616),"")</f>
        <v/>
      </c>
      <c r="BI167" s="370" t="str">
        <f>IF(AND('MAPA DE RIESGOS'!$AP617="Muy Baja",'MAPA DE RIESGOS'!$AR617="Moderado"),CONCATENATE("R",'MAPA DE RIESGOS'!$H617,"C",'MAPA DE RIESGOS'!$AF617),"")</f>
        <v/>
      </c>
      <c r="BJ167" s="370" t="str">
        <f>IF(AND('MAPA DE RIESGOS'!$AP618="Muy Baja",'MAPA DE RIESGOS'!$AR618="Moderado"),CONCATENATE("R",'MAPA DE RIESGOS'!$H618,"C",'MAPA DE RIESGOS'!$AF618),"")</f>
        <v/>
      </c>
      <c r="BK167" s="371" t="str">
        <f>IF(AND('MAPA DE RIESGOS'!$AP619="Muy Baja",'MAPA DE RIESGOS'!$AR619="Moderado"),CONCATENATE("R",'MAPA DE RIESGOS'!$H619,"C",'MAPA DE RIESGOS'!$AF619),"")</f>
        <v/>
      </c>
      <c r="BL167" s="357" t="str">
        <f>IF(AND('MAPA DE RIESGOS'!$AP602="Muy Baja",'MAPA DE RIESGOS'!$AR602="Mayor"),CONCATENATE("R",'MAPA DE RIESGOS'!$H602,"C",'MAPA DE RIESGOS'!$AF602),"")</f>
        <v/>
      </c>
      <c r="BM167" s="357" t="str">
        <f>IF(AND('MAPA DE RIESGOS'!$AP603="Muy Baja",'MAPA DE RIESGOS'!$AR603="Mayor"),CONCATENATE("R",'MAPA DE RIESGOS'!$H603,"C",'MAPA DE RIESGOS'!$AF603),"")</f>
        <v/>
      </c>
      <c r="BN167" s="357" t="str">
        <f>IF(AND('MAPA DE RIESGOS'!$AP604="Muy Baja",'MAPA DE RIESGOS'!$AR604="Mayor"),CONCATENATE("R",'MAPA DE RIESGOS'!$H604,"C",'MAPA DE RIESGOS'!$AF604),"")</f>
        <v/>
      </c>
      <c r="BO167" s="357" t="str">
        <f>IF(AND('MAPA DE RIESGOS'!$AP605="Muy Baja",'MAPA DE RIESGOS'!$AR605="Mayor"),CONCATENATE("R",'MAPA DE RIESGOS'!$H605,"C",'MAPA DE RIESGOS'!$AF605),"")</f>
        <v/>
      </c>
      <c r="BP167" s="357" t="str">
        <f>IF(AND('MAPA DE RIESGOS'!$AP606="Muy Baja",'MAPA DE RIESGOS'!$AR606="Mayor"),CONCATENATE("R",'MAPA DE RIESGOS'!$H606,"C",'MAPA DE RIESGOS'!$AF606),"")</f>
        <v/>
      </c>
      <c r="BQ167" s="357" t="str">
        <f>IF(AND('MAPA DE RIESGOS'!$AP607="Muy Baja",'MAPA DE RIESGOS'!$AR607="Mayor"),CONCATENATE("R",'MAPA DE RIESGOS'!$H607,"C",'MAPA DE RIESGOS'!$AF607),"")</f>
        <v/>
      </c>
      <c r="BR167" s="357" t="str">
        <f>IF(AND('MAPA DE RIESGOS'!$AP608="Muy Baja",'MAPA DE RIESGOS'!$AR608="Mayor"),CONCATENATE("R",'MAPA DE RIESGOS'!$H608,"C",'MAPA DE RIESGOS'!$AF608),"")</f>
        <v/>
      </c>
      <c r="BS167" s="357" t="str">
        <f>IF(AND('MAPA DE RIESGOS'!$AP609="Muy Baja",'MAPA DE RIESGOS'!$AR609="Mayor"),CONCATENATE("R",'MAPA DE RIESGOS'!$H609,"C",'MAPA DE RIESGOS'!$AF609),"")</f>
        <v/>
      </c>
      <c r="BT167" s="357" t="str">
        <f>IF(AND('MAPA DE RIESGOS'!$AP610="Muy Baja",'MAPA DE RIESGOS'!$AR610="Mayor"),CONCATENATE("R",'MAPA DE RIESGOS'!$H610,"C",'MAPA DE RIESGOS'!$AF610),"")</f>
        <v/>
      </c>
      <c r="BU167" s="357" t="str">
        <f>IF(AND('MAPA DE RIESGOS'!$AP611="Muy Baja",'MAPA DE RIESGOS'!$AR611="Mayor"),CONCATENATE("R",'MAPA DE RIESGOS'!$H611,"C",'MAPA DE RIESGOS'!$AF611),"")</f>
        <v/>
      </c>
      <c r="BV167" s="357" t="str">
        <f>IF(AND('MAPA DE RIESGOS'!$AP612="Muy Baja",'MAPA DE RIESGOS'!$AR612="Mayor"),CONCATENATE("R",'MAPA DE RIESGOS'!$H612,"C",'MAPA DE RIESGOS'!$AF612),"")</f>
        <v/>
      </c>
      <c r="BW167" s="357" t="str">
        <f>IF(AND('MAPA DE RIESGOS'!$AP613="Muy Baja",'MAPA DE RIESGOS'!$AR613="Mayor"),CONCATENATE("R",'MAPA DE RIESGOS'!$H613,"C",'MAPA DE RIESGOS'!$AF613),"")</f>
        <v/>
      </c>
      <c r="BX167" s="357" t="str">
        <f>IF(AND('MAPA DE RIESGOS'!$AP614="Muy Baja",'MAPA DE RIESGOS'!$AR614="Mayor"),CONCATENATE("R",'MAPA DE RIESGOS'!$H614,"C",'MAPA DE RIESGOS'!$AF614),"")</f>
        <v/>
      </c>
      <c r="BY167" s="357" t="str">
        <f>IF(AND('MAPA DE RIESGOS'!$AP615="Muy Baja",'MAPA DE RIESGOS'!$AR615="Mayor"),CONCATENATE("R",'MAPA DE RIESGOS'!$H615,"C",'MAPA DE RIESGOS'!$AF615),"")</f>
        <v/>
      </c>
      <c r="BZ167" s="357" t="str">
        <f>IF(AND('MAPA DE RIESGOS'!$AP616="Muy Baja",'MAPA DE RIESGOS'!$AR616="Mayor"),CONCATENATE("R",'MAPA DE RIESGOS'!$H616,"C",'MAPA DE RIESGOS'!$AF616),"")</f>
        <v/>
      </c>
      <c r="CA167" s="357" t="str">
        <f>IF(AND('MAPA DE RIESGOS'!$AP617="Muy Baja",'MAPA DE RIESGOS'!$AR617="Mayor"),CONCATENATE("R",'MAPA DE RIESGOS'!$H617,"C",'MAPA DE RIESGOS'!$AF617),"")</f>
        <v/>
      </c>
      <c r="CB167" s="357" t="str">
        <f>IF(AND('MAPA DE RIESGOS'!$AP618="Muy Baja",'MAPA DE RIESGOS'!$AR618="Mayor"),CONCATENATE("R",'MAPA DE RIESGOS'!$H618,"C",'MAPA DE RIESGOS'!$AF618),"")</f>
        <v/>
      </c>
      <c r="CC167" s="358" t="str">
        <f>IF(AND('MAPA DE RIESGOS'!$AP619="Muy Baja",'MAPA DE RIESGOS'!$AR619="Mayor"),CONCATENATE("R",'MAPA DE RIESGOS'!$H619,"C",'MAPA DE RIESGOS'!$AF619),"")</f>
        <v/>
      </c>
      <c r="CD167" s="359" t="str">
        <f>IF(AND('MAPA DE RIESGOS'!$AP602="Muy Baja",'MAPA DE RIESGOS'!$AR602="Catastrófico"),CONCATENATE("R",'MAPA DE RIESGOS'!$H602,"C",'MAPA DE RIESGOS'!$AF602),"")</f>
        <v/>
      </c>
      <c r="CE167" s="359" t="str">
        <f>IF(AND('MAPA DE RIESGOS'!$AP603="Muy Baja",'MAPA DE RIESGOS'!$AR603="Catastrófico"),CONCATENATE("R",'MAPA DE RIESGOS'!$H603,"C",'MAPA DE RIESGOS'!$AF603),"")</f>
        <v/>
      </c>
      <c r="CF167" s="359" t="str">
        <f>IF(AND('MAPA DE RIESGOS'!$AP604="Muy Baja",'MAPA DE RIESGOS'!$AR604="Catastrófico"),CONCATENATE("R",'MAPA DE RIESGOS'!$H604,"C",'MAPA DE RIESGOS'!$AF604),"")</f>
        <v/>
      </c>
      <c r="CG167" s="359" t="str">
        <f>IF(AND('MAPA DE RIESGOS'!$AP605="Muy Baja",'MAPA DE RIESGOS'!$AR605="Catastrófico"),CONCATENATE("R",'MAPA DE RIESGOS'!$H605,"C",'MAPA DE RIESGOS'!$AF605),"")</f>
        <v/>
      </c>
      <c r="CH167" s="359" t="str">
        <f>IF(AND('MAPA DE RIESGOS'!$AP606="Muy Baja",'MAPA DE RIESGOS'!$AR606="Catastrófico"),CONCATENATE("R",'MAPA DE RIESGOS'!$H606,"C",'MAPA DE RIESGOS'!$AF606),"")</f>
        <v/>
      </c>
      <c r="CI167" s="359" t="str">
        <f>IF(AND('MAPA DE RIESGOS'!$AP607="Muy Baja",'MAPA DE RIESGOS'!$AR607="Catastrófico"),CONCATENATE("R",'MAPA DE RIESGOS'!$H607,"C",'MAPA DE RIESGOS'!$AF607),"")</f>
        <v/>
      </c>
      <c r="CJ167" s="359" t="str">
        <f>IF(AND('MAPA DE RIESGOS'!$AP608="Muy Baja",'MAPA DE RIESGOS'!$AR608="Catastrófico"),CONCATENATE("R",'MAPA DE RIESGOS'!$H608,"C",'MAPA DE RIESGOS'!$AF608),"")</f>
        <v/>
      </c>
      <c r="CK167" s="359" t="str">
        <f>IF(AND('MAPA DE RIESGOS'!$AP609="Muy Baja",'MAPA DE RIESGOS'!$AR609="Catastrófico"),CONCATENATE("R",'MAPA DE RIESGOS'!$H609,"C",'MAPA DE RIESGOS'!$AF609),"")</f>
        <v/>
      </c>
      <c r="CL167" s="359" t="str">
        <f>IF(AND('MAPA DE RIESGOS'!$AP610="Muy Baja",'MAPA DE RIESGOS'!$AR610="Catastrófico"),CONCATENATE("R",'MAPA DE RIESGOS'!$H610,"C",'MAPA DE RIESGOS'!$AF610),"")</f>
        <v/>
      </c>
      <c r="CM167" s="359" t="str">
        <f>IF(AND('MAPA DE RIESGOS'!$AP611="Muy Baja",'MAPA DE RIESGOS'!$AR611="Catastrófico"),CONCATENATE("R",'MAPA DE RIESGOS'!$H611,"C",'MAPA DE RIESGOS'!$AF611),"")</f>
        <v/>
      </c>
      <c r="CN167" s="359" t="str">
        <f>IF(AND('MAPA DE RIESGOS'!$AP612="Muy Baja",'MAPA DE RIESGOS'!$AR612="Catastrófico"),CONCATENATE("R",'MAPA DE RIESGOS'!$H612,"C",'MAPA DE RIESGOS'!$AF612),"")</f>
        <v/>
      </c>
      <c r="CO167" s="359" t="str">
        <f>IF(AND('MAPA DE RIESGOS'!$AP613="Muy Baja",'MAPA DE RIESGOS'!$AR613="Catastrófico"),CONCATENATE("R",'MAPA DE RIESGOS'!$H613,"C",'MAPA DE RIESGOS'!$AF613),"")</f>
        <v/>
      </c>
      <c r="CP167" s="359" t="str">
        <f>IF(AND('MAPA DE RIESGOS'!$AP614="Muy Baja",'MAPA DE RIESGOS'!$AR614="Catastrófico"),CONCATENATE("R",'MAPA DE RIESGOS'!$H614,"C",'MAPA DE RIESGOS'!$AF614),"")</f>
        <v/>
      </c>
      <c r="CQ167" s="359" t="str">
        <f>IF(AND('MAPA DE RIESGOS'!$AP615="Muy Baja",'MAPA DE RIESGOS'!$AR615="Catastrófico"),CONCATENATE("R",'MAPA DE RIESGOS'!$H615,"C",'MAPA DE RIESGOS'!$AF615),"")</f>
        <v/>
      </c>
      <c r="CR167" s="359" t="str">
        <f>IF(AND('MAPA DE RIESGOS'!$AP616="Muy Baja",'MAPA DE RIESGOS'!$AR616="Catastrófico"),CONCATENATE("R",'MAPA DE RIESGOS'!$H616,"C",'MAPA DE RIESGOS'!$AF616),"")</f>
        <v/>
      </c>
      <c r="CS167" s="359" t="str">
        <f>IF(AND('MAPA DE RIESGOS'!$AP617="Muy Baja",'MAPA DE RIESGOS'!$AR617="Catastrófico"),CONCATENATE("R",'MAPA DE RIESGOS'!$H617,"C",'MAPA DE RIESGOS'!$AF617),"")</f>
        <v/>
      </c>
      <c r="CT167" s="359" t="str">
        <f>IF(AND('MAPA DE RIESGOS'!$AP618="Muy Baja",'MAPA DE RIESGOS'!$AR618="Catastrófico"),CONCATENATE("R",'MAPA DE RIESGOS'!$H618,"C",'MAPA DE RIESGOS'!$AF618),"")</f>
        <v/>
      </c>
      <c r="CU167" s="360" t="str">
        <f>IF(AND('MAPA DE RIESGOS'!$AP619="Muy Baja",'MAPA DE RIESGOS'!$AR619="Catastrófico"),CONCATENATE("R",'MAPA DE RIESGOS'!$H619,"C",'MAPA DE RIESGOS'!$AF619),"")</f>
        <v/>
      </c>
      <c r="CV167" s="67"/>
      <c r="CW167" s="388"/>
      <c r="CX167" s="388"/>
      <c r="CY167" s="388"/>
      <c r="CZ167" s="388"/>
      <c r="DA167" s="388"/>
      <c r="DB167" s="388"/>
    </row>
    <row r="168" spans="2:106" ht="32.5" customHeight="1">
      <c r="B168" s="770"/>
      <c r="C168" s="770"/>
      <c r="D168" s="771"/>
      <c r="E168" s="741"/>
      <c r="F168" s="742"/>
      <c r="G168" s="742"/>
      <c r="H168" s="742"/>
      <c r="I168" s="742"/>
      <c r="J168" s="378" t="str">
        <f>IF(AND('MAPA DE RIESGOS'!$AP620="Muy Baja",'MAPA DE RIESGOS'!$AR620="Leve"),CONCATENATE("R",'MAPA DE RIESGOS'!$H620,"C",'MAPA DE RIESGOS'!$AF620),"")</f>
        <v/>
      </c>
      <c r="K168" s="379" t="str">
        <f>IF(AND('MAPA DE RIESGOS'!$AP621="Muy Baja",'MAPA DE RIESGOS'!$AR621="Leve"),CONCATENATE("R",'MAPA DE RIESGOS'!$H621,"C",'MAPA DE RIESGOS'!$AF621),"")</f>
        <v/>
      </c>
      <c r="L168" s="379" t="str">
        <f>IF(AND('MAPA DE RIESGOS'!$AP622="Muy Baja",'MAPA DE RIESGOS'!$AR622="Leve"),CONCATENATE("R",'MAPA DE RIESGOS'!$H622,"C",'MAPA DE RIESGOS'!$AF622),"")</f>
        <v/>
      </c>
      <c r="M168" s="379" t="str">
        <f>IF(AND('MAPA DE RIESGOS'!$AP623="Muy Baja",'MAPA DE RIESGOS'!$AR623="Leve"),CONCATENATE("R",'MAPA DE RIESGOS'!$H623,"C",'MAPA DE RIESGOS'!$AF623),"")</f>
        <v/>
      </c>
      <c r="N168" s="379" t="str">
        <f>IF(AND('MAPA DE RIESGOS'!$AP624="Muy Baja",'MAPA DE RIESGOS'!$AR624="Leve"),CONCATENATE("R",'MAPA DE RIESGOS'!$H624,"C",'MAPA DE RIESGOS'!$AF624),"")</f>
        <v/>
      </c>
      <c r="O168" s="379" t="str">
        <f>IF(AND('MAPA DE RIESGOS'!$AP625="Muy Baja",'MAPA DE RIESGOS'!$AR625="Leve"),CONCATENATE("R",'MAPA DE RIESGOS'!$H625,"C",'MAPA DE RIESGOS'!$AF625),"")</f>
        <v/>
      </c>
      <c r="P168" s="379" t="str">
        <f>IF(AND('MAPA DE RIESGOS'!$AP626="Muy Baja",'MAPA DE RIESGOS'!$AR626="Leve"),CONCATENATE("R",'MAPA DE RIESGOS'!$H626,"C",'MAPA DE RIESGOS'!$AF626),"")</f>
        <v/>
      </c>
      <c r="Q168" s="379" t="str">
        <f>IF(AND('MAPA DE RIESGOS'!$AP627="Muy Baja",'MAPA DE RIESGOS'!$AR627="Leve"),CONCATENATE("R",'MAPA DE RIESGOS'!$H627,"C",'MAPA DE RIESGOS'!$AF627),"")</f>
        <v/>
      </c>
      <c r="R168" s="379" t="str">
        <f>IF(AND('MAPA DE RIESGOS'!$AP628="Muy Baja",'MAPA DE RIESGOS'!$AR628="Leve"),CONCATENATE("R",'MAPA DE RIESGOS'!$H628,"C",'MAPA DE RIESGOS'!$AF628),"")</f>
        <v/>
      </c>
      <c r="S168" s="379" t="str">
        <f>IF(AND('MAPA DE RIESGOS'!$AP629="Muy Baja",'MAPA DE RIESGOS'!$AR629="Leve"),CONCATENATE("R",'MAPA DE RIESGOS'!$H629,"C",'MAPA DE RIESGOS'!$AF629),"")</f>
        <v/>
      </c>
      <c r="T168" s="379" t="str">
        <f>IF(AND('MAPA DE RIESGOS'!$AP630="Muy Baja",'MAPA DE RIESGOS'!$AR630="Leve"),CONCATENATE("R",'MAPA DE RIESGOS'!$H630,"C",'MAPA DE RIESGOS'!$AF630),"")</f>
        <v/>
      </c>
      <c r="U168" s="379" t="str">
        <f>IF(AND('MAPA DE RIESGOS'!$AP631="Muy Baja",'MAPA DE RIESGOS'!$AR631="Leve"),CONCATENATE("R",'MAPA DE RIESGOS'!$H631,"C",'MAPA DE RIESGOS'!$AF631),"")</f>
        <v/>
      </c>
      <c r="V168" s="379" t="str">
        <f>IF(AND('MAPA DE RIESGOS'!$AP632="Muy Baja",'MAPA DE RIESGOS'!$AR632="Leve"),CONCATENATE("R",'MAPA DE RIESGOS'!$H632,"C",'MAPA DE RIESGOS'!$AF632),"")</f>
        <v/>
      </c>
      <c r="W168" s="379" t="str">
        <f>IF(AND('MAPA DE RIESGOS'!$AP633="Muy Baja",'MAPA DE RIESGOS'!$AR633="Leve"),CONCATENATE("R",'MAPA DE RIESGOS'!$H633,"C",'MAPA DE RIESGOS'!$AF633),"")</f>
        <v/>
      </c>
      <c r="X168" s="379" t="str">
        <f>IF(AND('MAPA DE RIESGOS'!$AP634="Muy Baja",'MAPA DE RIESGOS'!$AR634="Leve"),CONCATENATE("R",'MAPA DE RIESGOS'!$H634,"C",'MAPA DE RIESGOS'!$AF634),"")</f>
        <v/>
      </c>
      <c r="Y168" s="379" t="str">
        <f>IF(AND('MAPA DE RIESGOS'!$AP635="Muy Baja",'MAPA DE RIESGOS'!$AR635="Leve"),CONCATENATE("R",'MAPA DE RIESGOS'!$H635,"C",'MAPA DE RIESGOS'!$AF635),"")</f>
        <v/>
      </c>
      <c r="Z168" s="379" t="str">
        <f>IF(AND('MAPA DE RIESGOS'!$AP636="Muy Baja",'MAPA DE RIESGOS'!$AR636="Leve"),CONCATENATE("R",'MAPA DE RIESGOS'!$H636,"C",'MAPA DE RIESGOS'!$AF636),"")</f>
        <v/>
      </c>
      <c r="AA168" s="380" t="str">
        <f>IF(AND('MAPA DE RIESGOS'!$AP637="Muy Baja",'MAPA DE RIESGOS'!$AR637="Leve"),CONCATENATE("R",'MAPA DE RIESGOS'!$H637,"C",'MAPA DE RIESGOS'!$AF637),"")</f>
        <v/>
      </c>
      <c r="AB168" s="378" t="str">
        <f>IF(AND('MAPA DE RIESGOS'!$AP620="Muy Baja",'MAPA DE RIESGOS'!$AR620="Menor"),CONCATENATE("R",'MAPA DE RIESGOS'!$H620,"C",'MAPA DE RIESGOS'!$AF620),"")</f>
        <v/>
      </c>
      <c r="AC168" s="379" t="str">
        <f>IF(AND('MAPA DE RIESGOS'!$AP621="Muy Baja",'MAPA DE RIESGOS'!$AR621="Menor"),CONCATENATE("R",'MAPA DE RIESGOS'!$H621,"C",'MAPA DE RIESGOS'!$AF621),"")</f>
        <v/>
      </c>
      <c r="AD168" s="379" t="str">
        <f>IF(AND('MAPA DE RIESGOS'!$AP622="Muy Baja",'MAPA DE RIESGOS'!$AR622="Menor"),CONCATENATE("R",'MAPA DE RIESGOS'!$H622,"C",'MAPA DE RIESGOS'!$AF622),"")</f>
        <v/>
      </c>
      <c r="AE168" s="379" t="str">
        <f>IF(AND('MAPA DE RIESGOS'!$AP623="Muy Baja",'MAPA DE RIESGOS'!$AR623="Menor"),CONCATENATE("R",'MAPA DE RIESGOS'!$H623,"C",'MAPA DE RIESGOS'!$AF623),"")</f>
        <v/>
      </c>
      <c r="AF168" s="379" t="str">
        <f>IF(AND('MAPA DE RIESGOS'!$AP624="Muy Baja",'MAPA DE RIESGOS'!$AR624="Menor"),CONCATENATE("R",'MAPA DE RIESGOS'!$H624,"C",'MAPA DE RIESGOS'!$AF624),"")</f>
        <v/>
      </c>
      <c r="AG168" s="379" t="str">
        <f>IF(AND('MAPA DE RIESGOS'!$AP625="Muy Baja",'MAPA DE RIESGOS'!$AR625="Menor"),CONCATENATE("R",'MAPA DE RIESGOS'!$H625,"C",'MAPA DE RIESGOS'!$AF625),"")</f>
        <v/>
      </c>
      <c r="AH168" s="379" t="str">
        <f>IF(AND('MAPA DE RIESGOS'!$AP626="Muy Baja",'MAPA DE RIESGOS'!$AR626="Menor"),CONCATENATE("R",'MAPA DE RIESGOS'!$H626,"C",'MAPA DE RIESGOS'!$AF626),"")</f>
        <v/>
      </c>
      <c r="AI168" s="379" t="str">
        <f>IF(AND('MAPA DE RIESGOS'!$AP627="Muy Baja",'MAPA DE RIESGOS'!$AR627="Menor"),CONCATENATE("R",'MAPA DE RIESGOS'!$H627,"C",'MAPA DE RIESGOS'!$AF627),"")</f>
        <v/>
      </c>
      <c r="AJ168" s="379" t="str">
        <f>IF(AND('MAPA DE RIESGOS'!$AP628="Muy Baja",'MAPA DE RIESGOS'!$AR628="Menor"),CONCATENATE("R",'MAPA DE RIESGOS'!$H628,"C",'MAPA DE RIESGOS'!$AF628),"")</f>
        <v/>
      </c>
      <c r="AK168" s="379" t="str">
        <f>IF(AND('MAPA DE RIESGOS'!$AP629="Muy Baja",'MAPA DE RIESGOS'!$AR629="Menor"),CONCATENATE("R",'MAPA DE RIESGOS'!$H629,"C",'MAPA DE RIESGOS'!$AF629),"")</f>
        <v/>
      </c>
      <c r="AL168" s="379" t="str">
        <f>IF(AND('MAPA DE RIESGOS'!$AP630="Muy Baja",'MAPA DE RIESGOS'!$AR630="Menor"),CONCATENATE("R",'MAPA DE RIESGOS'!$H630,"C",'MAPA DE RIESGOS'!$AF630),"")</f>
        <v/>
      </c>
      <c r="AM168" s="379" t="str">
        <f>IF(AND('MAPA DE RIESGOS'!$AP631="Muy Baja",'MAPA DE RIESGOS'!$AR631="Menor"),CONCATENATE("R",'MAPA DE RIESGOS'!$H631,"C",'MAPA DE RIESGOS'!$AF631),"")</f>
        <v/>
      </c>
      <c r="AN168" s="379" t="str">
        <f>IF(AND('MAPA DE RIESGOS'!$AP632="Muy Baja",'MAPA DE RIESGOS'!$AR632="Menor"),CONCATENATE("R",'MAPA DE RIESGOS'!$H632,"C",'MAPA DE RIESGOS'!$AF632),"")</f>
        <v/>
      </c>
      <c r="AO168" s="379" t="str">
        <f>IF(AND('MAPA DE RIESGOS'!$AP633="Muy Baja",'MAPA DE RIESGOS'!$AR633="Menor"),CONCATENATE("R",'MAPA DE RIESGOS'!$H633,"C",'MAPA DE RIESGOS'!$AF633),"")</f>
        <v/>
      </c>
      <c r="AP168" s="379" t="str">
        <f>IF(AND('MAPA DE RIESGOS'!$AP634="Muy Baja",'MAPA DE RIESGOS'!$AR634="Menor"),CONCATENATE("R",'MAPA DE RIESGOS'!$H634,"C",'MAPA DE RIESGOS'!$AF634),"")</f>
        <v/>
      </c>
      <c r="AQ168" s="379" t="str">
        <f>IF(AND('MAPA DE RIESGOS'!$AP635="Muy Baja",'MAPA DE RIESGOS'!$AR635="Menor"),CONCATENATE("R",'MAPA DE RIESGOS'!$H635,"C",'MAPA DE RIESGOS'!$AF635),"")</f>
        <v/>
      </c>
      <c r="AR168" s="379" t="str">
        <f>IF(AND('MAPA DE RIESGOS'!$AP636="Muy Baja",'MAPA DE RIESGOS'!$AR636="Menor"),CONCATENATE("R",'MAPA DE RIESGOS'!$H636,"C",'MAPA DE RIESGOS'!$AF636),"")</f>
        <v/>
      </c>
      <c r="AS168" s="380" t="str">
        <f>IF(AND('MAPA DE RIESGOS'!$AP637="Muy Baja",'MAPA DE RIESGOS'!$AR637="Menor"),CONCATENATE("R",'MAPA DE RIESGOS'!$H637,"C",'MAPA DE RIESGOS'!$AF637),"")</f>
        <v/>
      </c>
      <c r="AT168" s="369" t="str">
        <f>IF(AND('MAPA DE RIESGOS'!$AP620="Muy Baja",'MAPA DE RIESGOS'!$AR620="Moderado"),CONCATENATE("R",'MAPA DE RIESGOS'!$H620,"C",'MAPA DE RIESGOS'!$AF620),"")</f>
        <v/>
      </c>
      <c r="AU168" s="370" t="str">
        <f>IF(AND('MAPA DE RIESGOS'!$AP621="Muy Baja",'MAPA DE RIESGOS'!$AR621="Moderado"),CONCATENATE("R",'MAPA DE RIESGOS'!$H621,"C",'MAPA DE RIESGOS'!$AF621),"")</f>
        <v/>
      </c>
      <c r="AV168" s="370" t="str">
        <f>IF(AND('MAPA DE RIESGOS'!$AP622="Muy Baja",'MAPA DE RIESGOS'!$AR622="Moderado"),CONCATENATE("R",'MAPA DE RIESGOS'!$H622,"C",'MAPA DE RIESGOS'!$AF622),"")</f>
        <v/>
      </c>
      <c r="AW168" s="370" t="str">
        <f>IF(AND('MAPA DE RIESGOS'!$AP623="Muy Baja",'MAPA DE RIESGOS'!$AR623="Moderado"),CONCATENATE("R",'MAPA DE RIESGOS'!$H623,"C",'MAPA DE RIESGOS'!$AF623),"")</f>
        <v/>
      </c>
      <c r="AX168" s="370" t="str">
        <f>IF(AND('MAPA DE RIESGOS'!$AP624="Muy Baja",'MAPA DE RIESGOS'!$AR624="Moderado"),CONCATENATE("R",'MAPA DE RIESGOS'!$H624,"C",'MAPA DE RIESGOS'!$AF624),"")</f>
        <v/>
      </c>
      <c r="AY168" s="370" t="str">
        <f>IF(AND('MAPA DE RIESGOS'!$AP625="Muy Baja",'MAPA DE RIESGOS'!$AR625="Moderado"),CONCATENATE("R",'MAPA DE RIESGOS'!$H625,"C",'MAPA DE RIESGOS'!$AF625),"")</f>
        <v/>
      </c>
      <c r="AZ168" s="370" t="str">
        <f>IF(AND('MAPA DE RIESGOS'!$AP626="Muy Baja",'MAPA DE RIESGOS'!$AR626="Moderado"),CONCATENATE("R",'MAPA DE RIESGOS'!$H626,"C",'MAPA DE RIESGOS'!$AF626),"")</f>
        <v/>
      </c>
      <c r="BA168" s="370" t="str">
        <f>IF(AND('MAPA DE RIESGOS'!$AP627="Muy Baja",'MAPA DE RIESGOS'!$AR627="Moderado"),CONCATENATE("R",'MAPA DE RIESGOS'!$H627,"C",'MAPA DE RIESGOS'!$AF627),"")</f>
        <v/>
      </c>
      <c r="BB168" s="370" t="str">
        <f>IF(AND('MAPA DE RIESGOS'!$AP628="Muy Baja",'MAPA DE RIESGOS'!$AR628="Moderado"),CONCATENATE("R",'MAPA DE RIESGOS'!$H628,"C",'MAPA DE RIESGOS'!$AF628),"")</f>
        <v/>
      </c>
      <c r="BC168" s="370" t="str">
        <f>IF(AND('MAPA DE RIESGOS'!$AP629="Muy Baja",'MAPA DE RIESGOS'!$AR629="Moderado"),CONCATENATE("R",'MAPA DE RIESGOS'!$H629,"C",'MAPA DE RIESGOS'!$AF629),"")</f>
        <v/>
      </c>
      <c r="BD168" s="370" t="str">
        <f>IF(AND('MAPA DE RIESGOS'!$AP630="Muy Baja",'MAPA DE RIESGOS'!$AR630="Moderado"),CONCATENATE("R",'MAPA DE RIESGOS'!$H630,"C",'MAPA DE RIESGOS'!$AF630),"")</f>
        <v/>
      </c>
      <c r="BE168" s="370" t="str">
        <f>IF(AND('MAPA DE RIESGOS'!$AP631="Muy Baja",'MAPA DE RIESGOS'!$AR631="Moderado"),CONCATENATE("R",'MAPA DE RIESGOS'!$H631,"C",'MAPA DE RIESGOS'!$AF631),"")</f>
        <v/>
      </c>
      <c r="BF168" s="370" t="str">
        <f>IF(AND('MAPA DE RIESGOS'!$AP632="Muy Baja",'MAPA DE RIESGOS'!$AR632="Moderado"),CONCATENATE("R",'MAPA DE RIESGOS'!$H632,"C",'MAPA DE RIESGOS'!$AF632),"")</f>
        <v/>
      </c>
      <c r="BG168" s="370" t="str">
        <f>IF(AND('MAPA DE RIESGOS'!$AP633="Muy Baja",'MAPA DE RIESGOS'!$AR633="Moderado"),CONCATENATE("R",'MAPA DE RIESGOS'!$H633,"C",'MAPA DE RIESGOS'!$AF633),"")</f>
        <v/>
      </c>
      <c r="BH168" s="370" t="str">
        <f>IF(AND('MAPA DE RIESGOS'!$AP634="Muy Baja",'MAPA DE RIESGOS'!$AR634="Moderado"),CONCATENATE("R",'MAPA DE RIESGOS'!$H634,"C",'MAPA DE RIESGOS'!$AF634),"")</f>
        <v/>
      </c>
      <c r="BI168" s="370" t="str">
        <f>IF(AND('MAPA DE RIESGOS'!$AP635="Muy Baja",'MAPA DE RIESGOS'!$AR635="Moderado"),CONCATENATE("R",'MAPA DE RIESGOS'!$H635,"C",'MAPA DE RIESGOS'!$AF635),"")</f>
        <v/>
      </c>
      <c r="BJ168" s="370" t="str">
        <f>IF(AND('MAPA DE RIESGOS'!$AP636="Muy Baja",'MAPA DE RIESGOS'!$AR636="Moderado"),CONCATENATE("R",'MAPA DE RIESGOS'!$H636,"C",'MAPA DE RIESGOS'!$AF636),"")</f>
        <v/>
      </c>
      <c r="BK168" s="371" t="str">
        <f>IF(AND('MAPA DE RIESGOS'!$AP637="Muy Baja",'MAPA DE RIESGOS'!$AR637="Moderado"),CONCATENATE("R",'MAPA DE RIESGOS'!$H637,"C",'MAPA DE RIESGOS'!$AF637),"")</f>
        <v/>
      </c>
      <c r="BL168" s="357" t="str">
        <f>IF(AND('MAPA DE RIESGOS'!$AP620="Muy Baja",'MAPA DE RIESGOS'!$AR620="Mayor"),CONCATENATE("R",'MAPA DE RIESGOS'!$H620,"C",'MAPA DE RIESGOS'!$AF620),"")</f>
        <v/>
      </c>
      <c r="BM168" s="357" t="str">
        <f>IF(AND('MAPA DE RIESGOS'!$AP621="Muy Baja",'MAPA DE RIESGOS'!$AR621="Mayor"),CONCATENATE("R",'MAPA DE RIESGOS'!$H621,"C",'MAPA DE RIESGOS'!$AF621),"")</f>
        <v/>
      </c>
      <c r="BN168" s="357" t="str">
        <f>IF(AND('MAPA DE RIESGOS'!$AP622="Muy Baja",'MAPA DE RIESGOS'!$AR622="Mayor"),CONCATENATE("R",'MAPA DE RIESGOS'!$H622,"C",'MAPA DE RIESGOS'!$AF622),"")</f>
        <v/>
      </c>
      <c r="BO168" s="357" t="str">
        <f>IF(AND('MAPA DE RIESGOS'!$AP623="Muy Baja",'MAPA DE RIESGOS'!$AR623="Mayor"),CONCATENATE("R",'MAPA DE RIESGOS'!$H623,"C",'MAPA DE RIESGOS'!$AF623),"")</f>
        <v/>
      </c>
      <c r="BP168" s="357" t="str">
        <f>IF(AND('MAPA DE RIESGOS'!$AP624="Muy Baja",'MAPA DE RIESGOS'!$AR624="Mayor"),CONCATENATE("R",'MAPA DE RIESGOS'!$H624,"C",'MAPA DE RIESGOS'!$AF624),"")</f>
        <v/>
      </c>
      <c r="BQ168" s="357" t="str">
        <f>IF(AND('MAPA DE RIESGOS'!$AP625="Muy Baja",'MAPA DE RIESGOS'!$AR625="Mayor"),CONCATENATE("R",'MAPA DE RIESGOS'!$H625,"C",'MAPA DE RIESGOS'!$AF625),"")</f>
        <v/>
      </c>
      <c r="BR168" s="357" t="str">
        <f>IF(AND('MAPA DE RIESGOS'!$AP626="Muy Baja",'MAPA DE RIESGOS'!$AR626="Mayor"),CONCATENATE("R",'MAPA DE RIESGOS'!$H626,"C",'MAPA DE RIESGOS'!$AF626),"")</f>
        <v/>
      </c>
      <c r="BS168" s="357" t="str">
        <f>IF(AND('MAPA DE RIESGOS'!$AP627="Muy Baja",'MAPA DE RIESGOS'!$AR627="Mayor"),CONCATENATE("R",'MAPA DE RIESGOS'!$H627,"C",'MAPA DE RIESGOS'!$AF627),"")</f>
        <v/>
      </c>
      <c r="BT168" s="357" t="str">
        <f>IF(AND('MAPA DE RIESGOS'!$AP628="Muy Baja",'MAPA DE RIESGOS'!$AR628="Mayor"),CONCATENATE("R",'MAPA DE RIESGOS'!$H628,"C",'MAPA DE RIESGOS'!$AF628),"")</f>
        <v/>
      </c>
      <c r="BU168" s="357" t="str">
        <f>IF(AND('MAPA DE RIESGOS'!$AP629="Muy Baja",'MAPA DE RIESGOS'!$AR629="Mayor"),CONCATENATE("R",'MAPA DE RIESGOS'!$H629,"C",'MAPA DE RIESGOS'!$AF629),"")</f>
        <v/>
      </c>
      <c r="BV168" s="357" t="str">
        <f>IF(AND('MAPA DE RIESGOS'!$AP630="Muy Baja",'MAPA DE RIESGOS'!$AR630="Mayor"),CONCATENATE("R",'MAPA DE RIESGOS'!$H630,"C",'MAPA DE RIESGOS'!$AF630),"")</f>
        <v/>
      </c>
      <c r="BW168" s="357" t="str">
        <f>IF(AND('MAPA DE RIESGOS'!$AP631="Muy Baja",'MAPA DE RIESGOS'!$AR631="Mayor"),CONCATENATE("R",'MAPA DE RIESGOS'!$H631,"C",'MAPA DE RIESGOS'!$AF631),"")</f>
        <v/>
      </c>
      <c r="BX168" s="357" t="str">
        <f>IF(AND('MAPA DE RIESGOS'!$AP632="Muy Baja",'MAPA DE RIESGOS'!$AR632="Mayor"),CONCATENATE("R",'MAPA DE RIESGOS'!$H632,"C",'MAPA DE RIESGOS'!$AF632),"")</f>
        <v/>
      </c>
      <c r="BY168" s="357" t="str">
        <f>IF(AND('MAPA DE RIESGOS'!$AP633="Muy Baja",'MAPA DE RIESGOS'!$AR633="Mayor"),CONCATENATE("R",'MAPA DE RIESGOS'!$H633,"C",'MAPA DE RIESGOS'!$AF633),"")</f>
        <v/>
      </c>
      <c r="BZ168" s="357" t="str">
        <f>IF(AND('MAPA DE RIESGOS'!$AP634="Muy Baja",'MAPA DE RIESGOS'!$AR634="Mayor"),CONCATENATE("R",'MAPA DE RIESGOS'!$H634,"C",'MAPA DE RIESGOS'!$AF634),"")</f>
        <v/>
      </c>
      <c r="CA168" s="357" t="str">
        <f>IF(AND('MAPA DE RIESGOS'!$AP635="Muy Baja",'MAPA DE RIESGOS'!$AR635="Mayor"),CONCATENATE("R",'MAPA DE RIESGOS'!$H635,"C",'MAPA DE RIESGOS'!$AF635),"")</f>
        <v/>
      </c>
      <c r="CB168" s="357" t="str">
        <f>IF(AND('MAPA DE RIESGOS'!$AP636="Muy Baja",'MAPA DE RIESGOS'!$AR636="Mayor"),CONCATENATE("R",'MAPA DE RIESGOS'!$H636,"C",'MAPA DE RIESGOS'!$AF636),"")</f>
        <v/>
      </c>
      <c r="CC168" s="358" t="str">
        <f>IF(AND('MAPA DE RIESGOS'!$AP637="Muy Baja",'MAPA DE RIESGOS'!$AR637="Mayor"),CONCATENATE("R",'MAPA DE RIESGOS'!$H637,"C",'MAPA DE RIESGOS'!$AF637),"")</f>
        <v/>
      </c>
      <c r="CD168" s="359" t="str">
        <f>IF(AND('MAPA DE RIESGOS'!$AP620="Muy Baja",'MAPA DE RIESGOS'!$AR620="Catastrófico"),CONCATENATE("R",'MAPA DE RIESGOS'!$H620,"C",'MAPA DE RIESGOS'!$AF620),"")</f>
        <v/>
      </c>
      <c r="CE168" s="359" t="str">
        <f>IF(AND('MAPA DE RIESGOS'!$AP621="Muy Baja",'MAPA DE RIESGOS'!$AR621="Catastrófico"),CONCATENATE("R",'MAPA DE RIESGOS'!$H621,"C",'MAPA DE RIESGOS'!$AF621),"")</f>
        <v/>
      </c>
      <c r="CF168" s="359" t="str">
        <f>IF(AND('MAPA DE RIESGOS'!$AP622="Muy Baja",'MAPA DE RIESGOS'!$AR622="Catastrófico"),CONCATENATE("R",'MAPA DE RIESGOS'!$H622,"C",'MAPA DE RIESGOS'!$AF622),"")</f>
        <v/>
      </c>
      <c r="CG168" s="359" t="str">
        <f>IF(AND('MAPA DE RIESGOS'!$AP623="Muy Baja",'MAPA DE RIESGOS'!$AR623="Catastrófico"),CONCATENATE("R",'MAPA DE RIESGOS'!$H623,"C",'MAPA DE RIESGOS'!$AF623),"")</f>
        <v/>
      </c>
      <c r="CH168" s="359" t="str">
        <f>IF(AND('MAPA DE RIESGOS'!$AP624="Muy Baja",'MAPA DE RIESGOS'!$AR624="Catastrófico"),CONCATENATE("R",'MAPA DE RIESGOS'!$H624,"C",'MAPA DE RIESGOS'!$AF624),"")</f>
        <v/>
      </c>
      <c r="CI168" s="359" t="str">
        <f>IF(AND('MAPA DE RIESGOS'!$AP625="Muy Baja",'MAPA DE RIESGOS'!$AR625="Catastrófico"),CONCATENATE("R",'MAPA DE RIESGOS'!$H625,"C",'MAPA DE RIESGOS'!$AF625),"")</f>
        <v/>
      </c>
      <c r="CJ168" s="359" t="str">
        <f>IF(AND('MAPA DE RIESGOS'!$AP626="Muy Baja",'MAPA DE RIESGOS'!$AR626="Catastrófico"),CONCATENATE("R",'MAPA DE RIESGOS'!$H626,"C",'MAPA DE RIESGOS'!$AF626),"")</f>
        <v/>
      </c>
      <c r="CK168" s="359" t="str">
        <f>IF(AND('MAPA DE RIESGOS'!$AP627="Muy Baja",'MAPA DE RIESGOS'!$AR627="Catastrófico"),CONCATENATE("R",'MAPA DE RIESGOS'!$H627,"C",'MAPA DE RIESGOS'!$AF627),"")</f>
        <v/>
      </c>
      <c r="CL168" s="359" t="str">
        <f>IF(AND('MAPA DE RIESGOS'!$AP628="Muy Baja",'MAPA DE RIESGOS'!$AR628="Catastrófico"),CONCATENATE("R",'MAPA DE RIESGOS'!$H628,"C",'MAPA DE RIESGOS'!$AF628),"")</f>
        <v/>
      </c>
      <c r="CM168" s="359" t="str">
        <f>IF(AND('MAPA DE RIESGOS'!$AP629="Muy Baja",'MAPA DE RIESGOS'!$AR629="Catastrófico"),CONCATENATE("R",'MAPA DE RIESGOS'!$H629,"C",'MAPA DE RIESGOS'!$AF629),"")</f>
        <v/>
      </c>
      <c r="CN168" s="359" t="str">
        <f>IF(AND('MAPA DE RIESGOS'!$AP630="Muy Baja",'MAPA DE RIESGOS'!$AR630="Catastrófico"),CONCATENATE("R",'MAPA DE RIESGOS'!$H630,"C",'MAPA DE RIESGOS'!$AF630),"")</f>
        <v/>
      </c>
      <c r="CO168" s="359" t="str">
        <f>IF(AND('MAPA DE RIESGOS'!$AP631="Muy Baja",'MAPA DE RIESGOS'!$AR631="Catastrófico"),CONCATENATE("R",'MAPA DE RIESGOS'!$H631,"C",'MAPA DE RIESGOS'!$AF631),"")</f>
        <v/>
      </c>
      <c r="CP168" s="359" t="str">
        <f>IF(AND('MAPA DE RIESGOS'!$AP632="Muy Baja",'MAPA DE RIESGOS'!$AR632="Catastrófico"),CONCATENATE("R",'MAPA DE RIESGOS'!$H632,"C",'MAPA DE RIESGOS'!$AF632),"")</f>
        <v/>
      </c>
      <c r="CQ168" s="359" t="str">
        <f>IF(AND('MAPA DE RIESGOS'!$AP633="Muy Baja",'MAPA DE RIESGOS'!$AR633="Catastrófico"),CONCATENATE("R",'MAPA DE RIESGOS'!$H633,"C",'MAPA DE RIESGOS'!$AF633),"")</f>
        <v/>
      </c>
      <c r="CR168" s="359" t="str">
        <f>IF(AND('MAPA DE RIESGOS'!$AP634="Muy Baja",'MAPA DE RIESGOS'!$AR634="Catastrófico"),CONCATENATE("R",'MAPA DE RIESGOS'!$H634,"C",'MAPA DE RIESGOS'!$AF634),"")</f>
        <v/>
      </c>
      <c r="CS168" s="359" t="str">
        <f>IF(AND('MAPA DE RIESGOS'!$AP635="Muy Baja",'MAPA DE RIESGOS'!$AR635="Catastrófico"),CONCATENATE("R",'MAPA DE RIESGOS'!$H635,"C",'MAPA DE RIESGOS'!$AF635),"")</f>
        <v/>
      </c>
      <c r="CT168" s="359" t="str">
        <f>IF(AND('MAPA DE RIESGOS'!$AP636="Muy Baja",'MAPA DE RIESGOS'!$AR636="Catastrófico"),CONCATENATE("R",'MAPA DE RIESGOS'!$H636,"C",'MAPA DE RIESGOS'!$AF636),"")</f>
        <v/>
      </c>
      <c r="CU168" s="360" t="str">
        <f>IF(AND('MAPA DE RIESGOS'!$AP637="Muy Baja",'MAPA DE RIESGOS'!$AR637="Catastrófico"),CONCATENATE("R",'MAPA DE RIESGOS'!$H637,"C",'MAPA DE RIESGOS'!$AF637),"")</f>
        <v/>
      </c>
      <c r="CV168" s="67"/>
      <c r="CW168" s="388"/>
      <c r="CX168" s="388"/>
      <c r="CY168" s="388"/>
      <c r="CZ168" s="388"/>
      <c r="DA168" s="388"/>
      <c r="DB168" s="388"/>
    </row>
    <row r="169" spans="2:106" ht="32.5" customHeight="1">
      <c r="B169" s="770"/>
      <c r="C169" s="770"/>
      <c r="D169" s="771"/>
      <c r="E169" s="741"/>
      <c r="F169" s="742"/>
      <c r="G169" s="742"/>
      <c r="H169" s="742"/>
      <c r="I169" s="742"/>
      <c r="J169" s="378" t="str">
        <f>IF(AND('MAPA DE RIESGOS'!$AP638="Muy Baja",'MAPA DE RIESGOS'!$AR638="Leve"),CONCATENATE("R",'MAPA DE RIESGOS'!$H638,"C",'MAPA DE RIESGOS'!$AF638),"")</f>
        <v/>
      </c>
      <c r="K169" s="379" t="str">
        <f>IF(AND('MAPA DE RIESGOS'!$AP639="Muy Baja",'MAPA DE RIESGOS'!$AR639="Leve"),CONCATENATE("R",'MAPA DE RIESGOS'!$H639,"C",'MAPA DE RIESGOS'!$AF639),"")</f>
        <v/>
      </c>
      <c r="L169" s="379" t="str">
        <f>IF(AND('MAPA DE RIESGOS'!$AP640="Muy Baja",'MAPA DE RIESGOS'!$AR640="Leve"),CONCATENATE("R",'MAPA DE RIESGOS'!$H640,"C",'MAPA DE RIESGOS'!$AF640),"")</f>
        <v/>
      </c>
      <c r="M169" s="379" t="str">
        <f>IF(AND('MAPA DE RIESGOS'!$AP641="Muy Baja",'MAPA DE RIESGOS'!$AR641="Leve"),CONCATENATE("R",'MAPA DE RIESGOS'!$H641,"C",'MAPA DE RIESGOS'!$AF641),"")</f>
        <v/>
      </c>
      <c r="N169" s="379" t="str">
        <f>IF(AND('MAPA DE RIESGOS'!$AP642="Muy Baja",'MAPA DE RIESGOS'!$AR642="Leve"),CONCATENATE("R",'MAPA DE RIESGOS'!$H642,"C",'MAPA DE RIESGOS'!$AF642),"")</f>
        <v/>
      </c>
      <c r="O169" s="379" t="str">
        <f>IF(AND('MAPA DE RIESGOS'!$AP643="Muy Baja",'MAPA DE RIESGOS'!$AR643="Leve"),CONCATENATE("R",'MAPA DE RIESGOS'!$H643,"C",'MAPA DE RIESGOS'!$AF643),"")</f>
        <v/>
      </c>
      <c r="P169" s="379" t="str">
        <f>IF(AND('MAPA DE RIESGOS'!$AP644="Muy Baja",'MAPA DE RIESGOS'!$AR644="Leve"),CONCATENATE("R",'MAPA DE RIESGOS'!$H644,"C",'MAPA DE RIESGOS'!$AF644),"")</f>
        <v/>
      </c>
      <c r="Q169" s="379" t="str">
        <f>IF(AND('MAPA DE RIESGOS'!$AP645="Muy Baja",'MAPA DE RIESGOS'!$AR645="Leve"),CONCATENATE("R",'MAPA DE RIESGOS'!$H645,"C",'MAPA DE RIESGOS'!$AF645),"")</f>
        <v/>
      </c>
      <c r="R169" s="379" t="str">
        <f>IF(AND('MAPA DE RIESGOS'!$AP646="Muy Baja",'MAPA DE RIESGOS'!$AR646="Leve"),CONCATENATE("R",'MAPA DE RIESGOS'!$H646,"C",'MAPA DE RIESGOS'!$AF646),"")</f>
        <v/>
      </c>
      <c r="S169" s="379" t="str">
        <f>IF(AND('MAPA DE RIESGOS'!$AP647="Muy Baja",'MAPA DE RIESGOS'!$AR647="Leve"),CONCATENATE("R",'MAPA DE RIESGOS'!$H647,"C",'MAPA DE RIESGOS'!$AF647),"")</f>
        <v/>
      </c>
      <c r="T169" s="379" t="str">
        <f>IF(AND('MAPA DE RIESGOS'!$AP648="Muy Baja",'MAPA DE RIESGOS'!$AR648="Leve"),CONCATENATE("R",'MAPA DE RIESGOS'!$H648,"C",'MAPA DE RIESGOS'!$AF648),"")</f>
        <v/>
      </c>
      <c r="U169" s="379" t="str">
        <f>IF(AND('MAPA DE RIESGOS'!$AP649="Muy Baja",'MAPA DE RIESGOS'!$AR649="Leve"),CONCATENATE("R",'MAPA DE RIESGOS'!$H649,"C",'MAPA DE RIESGOS'!$AF649),"")</f>
        <v/>
      </c>
      <c r="V169" s="379" t="str">
        <f>IF(AND('MAPA DE RIESGOS'!$AP650="Muy Baja",'MAPA DE RIESGOS'!$AR650="Leve"),CONCATENATE("R",'MAPA DE RIESGOS'!$H650,"C",'MAPA DE RIESGOS'!$AF650),"")</f>
        <v/>
      </c>
      <c r="W169" s="379" t="str">
        <f>IF(AND('MAPA DE RIESGOS'!$AP651="Muy Baja",'MAPA DE RIESGOS'!$AR651="Leve"),CONCATENATE("R",'MAPA DE RIESGOS'!$H651,"C",'MAPA DE RIESGOS'!$AF651),"")</f>
        <v/>
      </c>
      <c r="X169" s="379" t="str">
        <f>IF(AND('MAPA DE RIESGOS'!$AP652="Muy Baja",'MAPA DE RIESGOS'!$AR652="Leve"),CONCATENATE("R",'MAPA DE RIESGOS'!$H652,"C",'MAPA DE RIESGOS'!$AF652),"")</f>
        <v/>
      </c>
      <c r="Y169" s="379" t="str">
        <f>IF(AND('MAPA DE RIESGOS'!$AP653="Muy Baja",'MAPA DE RIESGOS'!$AR653="Leve"),CONCATENATE("R",'MAPA DE RIESGOS'!$H653,"C",'MAPA DE RIESGOS'!$AF653),"")</f>
        <v/>
      </c>
      <c r="Z169" s="379" t="str">
        <f>IF(AND('MAPA DE RIESGOS'!$AP654="Muy Baja",'MAPA DE RIESGOS'!$AR654="Leve"),CONCATENATE("R",'MAPA DE RIESGOS'!$H654,"C",'MAPA DE RIESGOS'!$AF654),"")</f>
        <v/>
      </c>
      <c r="AA169" s="380" t="str">
        <f>IF(AND('MAPA DE RIESGOS'!$AP655="Muy Baja",'MAPA DE RIESGOS'!$AR655="Leve"),CONCATENATE("R",'MAPA DE RIESGOS'!$H655,"C",'MAPA DE RIESGOS'!$AF655),"")</f>
        <v/>
      </c>
      <c r="AB169" s="378" t="str">
        <f>IF(AND('MAPA DE RIESGOS'!$AP638="Muy Baja",'MAPA DE RIESGOS'!$AR638="Menor"),CONCATENATE("R",'MAPA DE RIESGOS'!$H638,"C",'MAPA DE RIESGOS'!$AF638),"")</f>
        <v/>
      </c>
      <c r="AC169" s="379" t="str">
        <f>IF(AND('MAPA DE RIESGOS'!$AP639="Muy Baja",'MAPA DE RIESGOS'!$AR639="Menor"),CONCATENATE("R",'MAPA DE RIESGOS'!$H639,"C",'MAPA DE RIESGOS'!$AF639),"")</f>
        <v/>
      </c>
      <c r="AD169" s="379" t="str">
        <f>IF(AND('MAPA DE RIESGOS'!$AP640="Muy Baja",'MAPA DE RIESGOS'!$AR640="Menor"),CONCATENATE("R",'MAPA DE RIESGOS'!$H640,"C",'MAPA DE RIESGOS'!$AF640),"")</f>
        <v/>
      </c>
      <c r="AE169" s="379" t="str">
        <f>IF(AND('MAPA DE RIESGOS'!$AP641="Muy Baja",'MAPA DE RIESGOS'!$AR641="Menor"),CONCATENATE("R",'MAPA DE RIESGOS'!$H641,"C",'MAPA DE RIESGOS'!$AF641),"")</f>
        <v/>
      </c>
      <c r="AF169" s="379" t="str">
        <f>IF(AND('MAPA DE RIESGOS'!$AP642="Muy Baja",'MAPA DE RIESGOS'!$AR642="Menor"),CONCATENATE("R",'MAPA DE RIESGOS'!$H642,"C",'MAPA DE RIESGOS'!$AF642),"")</f>
        <v/>
      </c>
      <c r="AG169" s="379" t="str">
        <f>IF(AND('MAPA DE RIESGOS'!$AP643="Muy Baja",'MAPA DE RIESGOS'!$AR643="Menor"),CONCATENATE("R",'MAPA DE RIESGOS'!$H643,"C",'MAPA DE RIESGOS'!$AF643),"")</f>
        <v/>
      </c>
      <c r="AH169" s="379" t="str">
        <f>IF(AND('MAPA DE RIESGOS'!$AP644="Muy Baja",'MAPA DE RIESGOS'!$AR644="Menor"),CONCATENATE("R",'MAPA DE RIESGOS'!$H644,"C",'MAPA DE RIESGOS'!$AF644),"")</f>
        <v/>
      </c>
      <c r="AI169" s="379" t="str">
        <f>IF(AND('MAPA DE RIESGOS'!$AP645="Muy Baja",'MAPA DE RIESGOS'!$AR645="Menor"),CONCATENATE("R",'MAPA DE RIESGOS'!$H645,"C",'MAPA DE RIESGOS'!$AF645),"")</f>
        <v/>
      </c>
      <c r="AJ169" s="379" t="str">
        <f>IF(AND('MAPA DE RIESGOS'!$AP646="Muy Baja",'MAPA DE RIESGOS'!$AR646="Menor"),CONCATENATE("R",'MAPA DE RIESGOS'!$H646,"C",'MAPA DE RIESGOS'!$AF646),"")</f>
        <v/>
      </c>
      <c r="AK169" s="379" t="str">
        <f>IF(AND('MAPA DE RIESGOS'!$AP647="Muy Baja",'MAPA DE RIESGOS'!$AR647="Menor"),CONCATENATE("R",'MAPA DE RIESGOS'!$H647,"C",'MAPA DE RIESGOS'!$AF647),"")</f>
        <v/>
      </c>
      <c r="AL169" s="379" t="str">
        <f>IF(AND('MAPA DE RIESGOS'!$AP648="Muy Baja",'MAPA DE RIESGOS'!$AR648="Menor"),CONCATENATE("R",'MAPA DE RIESGOS'!$H648,"C",'MAPA DE RIESGOS'!$AF648),"")</f>
        <v/>
      </c>
      <c r="AM169" s="379" t="str">
        <f>IF(AND('MAPA DE RIESGOS'!$AP649="Muy Baja",'MAPA DE RIESGOS'!$AR649="Menor"),CONCATENATE("R",'MAPA DE RIESGOS'!$H649,"C",'MAPA DE RIESGOS'!$AF649),"")</f>
        <v/>
      </c>
      <c r="AN169" s="379" t="str">
        <f>IF(AND('MAPA DE RIESGOS'!$AP650="Muy Baja",'MAPA DE RIESGOS'!$AR650="Menor"),CONCATENATE("R",'MAPA DE RIESGOS'!$H650,"C",'MAPA DE RIESGOS'!$AF650),"")</f>
        <v/>
      </c>
      <c r="AO169" s="379" t="str">
        <f>IF(AND('MAPA DE RIESGOS'!$AP651="Muy Baja",'MAPA DE RIESGOS'!$AR651="Menor"),CONCATENATE("R",'MAPA DE RIESGOS'!$H651,"C",'MAPA DE RIESGOS'!$AF651),"")</f>
        <v/>
      </c>
      <c r="AP169" s="379" t="str">
        <f>IF(AND('MAPA DE RIESGOS'!$AP652="Muy Baja",'MAPA DE RIESGOS'!$AR652="Menor"),CONCATENATE("R",'MAPA DE RIESGOS'!$H652,"C",'MAPA DE RIESGOS'!$AF652),"")</f>
        <v/>
      </c>
      <c r="AQ169" s="379" t="str">
        <f>IF(AND('MAPA DE RIESGOS'!$AP653="Muy Baja",'MAPA DE RIESGOS'!$AR653="Menor"),CONCATENATE("R",'MAPA DE RIESGOS'!$H653,"C",'MAPA DE RIESGOS'!$AF653),"")</f>
        <v/>
      </c>
      <c r="AR169" s="379" t="str">
        <f>IF(AND('MAPA DE RIESGOS'!$AP654="Muy Baja",'MAPA DE RIESGOS'!$AR654="Menor"),CONCATENATE("R",'MAPA DE RIESGOS'!$H654,"C",'MAPA DE RIESGOS'!$AF654),"")</f>
        <v/>
      </c>
      <c r="AS169" s="380" t="str">
        <f>IF(AND('MAPA DE RIESGOS'!$AP655="Muy Baja",'MAPA DE RIESGOS'!$AR655="Menor"),CONCATENATE("R",'MAPA DE RIESGOS'!$H655,"C",'MAPA DE RIESGOS'!$AF655),"")</f>
        <v/>
      </c>
      <c r="AT169" s="369" t="str">
        <f>IF(AND('MAPA DE RIESGOS'!$AP638="Muy Baja",'MAPA DE RIESGOS'!$AR638="Moderado"),CONCATENATE("R",'MAPA DE RIESGOS'!$H638,"C",'MAPA DE RIESGOS'!$AF638),"")</f>
        <v/>
      </c>
      <c r="AU169" s="370" t="str">
        <f>IF(AND('MAPA DE RIESGOS'!$AP639="Muy Baja",'MAPA DE RIESGOS'!$AR639="Moderado"),CONCATENATE("R",'MAPA DE RIESGOS'!$H639,"C",'MAPA DE RIESGOS'!$AF639),"")</f>
        <v/>
      </c>
      <c r="AV169" s="370" t="str">
        <f>IF(AND('MAPA DE RIESGOS'!$AP640="Muy Baja",'MAPA DE RIESGOS'!$AR640="Moderado"),CONCATENATE("R",'MAPA DE RIESGOS'!$H640,"C",'MAPA DE RIESGOS'!$AF640),"")</f>
        <v/>
      </c>
      <c r="AW169" s="370" t="str">
        <f>IF(AND('MAPA DE RIESGOS'!$AP641="Muy Baja",'MAPA DE RIESGOS'!$AR641="Moderado"),CONCATENATE("R",'MAPA DE RIESGOS'!$H641,"C",'MAPA DE RIESGOS'!$AF641),"")</f>
        <v/>
      </c>
      <c r="AX169" s="370" t="str">
        <f>IF(AND('MAPA DE RIESGOS'!$AP642="Muy Baja",'MAPA DE RIESGOS'!$AR642="Moderado"),CONCATENATE("R",'MAPA DE RIESGOS'!$H642,"C",'MAPA DE RIESGOS'!$AF642),"")</f>
        <v/>
      </c>
      <c r="AY169" s="370" t="str">
        <f>IF(AND('MAPA DE RIESGOS'!$AP643="Muy Baja",'MAPA DE RIESGOS'!$AR643="Moderado"),CONCATENATE("R",'MAPA DE RIESGOS'!$H643,"C",'MAPA DE RIESGOS'!$AF643),"")</f>
        <v/>
      </c>
      <c r="AZ169" s="370" t="str">
        <f>IF(AND('MAPA DE RIESGOS'!$AP644="Muy Baja",'MAPA DE RIESGOS'!$AR644="Moderado"),CONCATENATE("R",'MAPA DE RIESGOS'!$H644,"C",'MAPA DE RIESGOS'!$AF644),"")</f>
        <v/>
      </c>
      <c r="BA169" s="370" t="str">
        <f>IF(AND('MAPA DE RIESGOS'!$AP645="Muy Baja",'MAPA DE RIESGOS'!$AR645="Moderado"),CONCATENATE("R",'MAPA DE RIESGOS'!$H645,"C",'MAPA DE RIESGOS'!$AF645),"")</f>
        <v/>
      </c>
      <c r="BB169" s="370" t="str">
        <f>IF(AND('MAPA DE RIESGOS'!$AP646="Muy Baja",'MAPA DE RIESGOS'!$AR646="Moderado"),CONCATENATE("R",'MAPA DE RIESGOS'!$H646,"C",'MAPA DE RIESGOS'!$AF646),"")</f>
        <v/>
      </c>
      <c r="BC169" s="370" t="str">
        <f>IF(AND('MAPA DE RIESGOS'!$AP647="Muy Baja",'MAPA DE RIESGOS'!$AR647="Moderado"),CONCATENATE("R",'MAPA DE RIESGOS'!$H647,"C",'MAPA DE RIESGOS'!$AF647),"")</f>
        <v/>
      </c>
      <c r="BD169" s="370" t="str">
        <f>IF(AND('MAPA DE RIESGOS'!$AP648="Muy Baja",'MAPA DE RIESGOS'!$AR648="Moderado"),CONCATENATE("R",'MAPA DE RIESGOS'!$H648,"C",'MAPA DE RIESGOS'!$AF648),"")</f>
        <v/>
      </c>
      <c r="BE169" s="370" t="str">
        <f>IF(AND('MAPA DE RIESGOS'!$AP649="Muy Baja",'MAPA DE RIESGOS'!$AR649="Moderado"),CONCATENATE("R",'MAPA DE RIESGOS'!$H649,"C",'MAPA DE RIESGOS'!$AF649),"")</f>
        <v/>
      </c>
      <c r="BF169" s="370" t="str">
        <f>IF(AND('MAPA DE RIESGOS'!$AP650="Muy Baja",'MAPA DE RIESGOS'!$AR650="Moderado"),CONCATENATE("R",'MAPA DE RIESGOS'!$H650,"C",'MAPA DE RIESGOS'!$AF650),"")</f>
        <v/>
      </c>
      <c r="BG169" s="370" t="str">
        <f>IF(AND('MAPA DE RIESGOS'!$AP651="Muy Baja",'MAPA DE RIESGOS'!$AR651="Moderado"),CONCATENATE("R",'MAPA DE RIESGOS'!$H651,"C",'MAPA DE RIESGOS'!$AF651),"")</f>
        <v/>
      </c>
      <c r="BH169" s="370" t="str">
        <f>IF(AND('MAPA DE RIESGOS'!$AP652="Muy Baja",'MAPA DE RIESGOS'!$AR652="Moderado"),CONCATENATE("R",'MAPA DE RIESGOS'!$H652,"C",'MAPA DE RIESGOS'!$AF652),"")</f>
        <v/>
      </c>
      <c r="BI169" s="370" t="str">
        <f>IF(AND('MAPA DE RIESGOS'!$AP653="Muy Baja",'MAPA DE RIESGOS'!$AR653="Moderado"),CONCATENATE("R",'MAPA DE RIESGOS'!$H653,"C",'MAPA DE RIESGOS'!$AF653),"")</f>
        <v/>
      </c>
      <c r="BJ169" s="370" t="str">
        <f>IF(AND('MAPA DE RIESGOS'!$AP654="Muy Baja",'MAPA DE RIESGOS'!$AR654="Moderado"),CONCATENATE("R",'MAPA DE RIESGOS'!$H654,"C",'MAPA DE RIESGOS'!$AF654),"")</f>
        <v/>
      </c>
      <c r="BK169" s="371" t="str">
        <f>IF(AND('MAPA DE RIESGOS'!$AP655="Muy Baja",'MAPA DE RIESGOS'!$AR655="Moderado"),CONCATENATE("R",'MAPA DE RIESGOS'!$H655,"C",'MAPA DE RIESGOS'!$AF655),"")</f>
        <v/>
      </c>
      <c r="BL169" s="357" t="str">
        <f>IF(AND('MAPA DE RIESGOS'!$AP638="Muy Baja",'MAPA DE RIESGOS'!$AR638="Mayor"),CONCATENATE("R",'MAPA DE RIESGOS'!$H638,"C",'MAPA DE RIESGOS'!$AF638),"")</f>
        <v/>
      </c>
      <c r="BM169" s="357" t="str">
        <f>IF(AND('MAPA DE RIESGOS'!$AP639="Muy Baja",'MAPA DE RIESGOS'!$AR639="Mayor"),CONCATENATE("R",'MAPA DE RIESGOS'!$H639,"C",'MAPA DE RIESGOS'!$AF639),"")</f>
        <v/>
      </c>
      <c r="BN169" s="357" t="str">
        <f>IF(AND('MAPA DE RIESGOS'!$AP640="Muy Baja",'MAPA DE RIESGOS'!$AR640="Mayor"),CONCATENATE("R",'MAPA DE RIESGOS'!$H640,"C",'MAPA DE RIESGOS'!$AF640),"")</f>
        <v/>
      </c>
      <c r="BO169" s="357" t="str">
        <f>IF(AND('MAPA DE RIESGOS'!$AP641="Muy Baja",'MAPA DE RIESGOS'!$AR641="Mayor"),CONCATENATE("R",'MAPA DE RIESGOS'!$H641,"C",'MAPA DE RIESGOS'!$AF641),"")</f>
        <v/>
      </c>
      <c r="BP169" s="357" t="str">
        <f>IF(AND('MAPA DE RIESGOS'!$AP642="Muy Baja",'MAPA DE RIESGOS'!$AR642="Mayor"),CONCATENATE("R",'MAPA DE RIESGOS'!$H642,"C",'MAPA DE RIESGOS'!$AF642),"")</f>
        <v/>
      </c>
      <c r="BQ169" s="357" t="str">
        <f>IF(AND('MAPA DE RIESGOS'!$AP643="Muy Baja",'MAPA DE RIESGOS'!$AR643="Mayor"),CONCATENATE("R",'MAPA DE RIESGOS'!$H643,"C",'MAPA DE RIESGOS'!$AF643),"")</f>
        <v/>
      </c>
      <c r="BR169" s="357" t="str">
        <f>IF(AND('MAPA DE RIESGOS'!$AP644="Muy Baja",'MAPA DE RIESGOS'!$AR644="Mayor"),CONCATENATE("R",'MAPA DE RIESGOS'!$H644,"C",'MAPA DE RIESGOS'!$AF644),"")</f>
        <v/>
      </c>
      <c r="BS169" s="357" t="str">
        <f>IF(AND('MAPA DE RIESGOS'!$AP645="Muy Baja",'MAPA DE RIESGOS'!$AR645="Mayor"),CONCATENATE("R",'MAPA DE RIESGOS'!$H645,"C",'MAPA DE RIESGOS'!$AF645),"")</f>
        <v/>
      </c>
      <c r="BT169" s="357" t="str">
        <f>IF(AND('MAPA DE RIESGOS'!$AP646="Muy Baja",'MAPA DE RIESGOS'!$AR646="Mayor"),CONCATENATE("R",'MAPA DE RIESGOS'!$H646,"C",'MAPA DE RIESGOS'!$AF646),"")</f>
        <v/>
      </c>
      <c r="BU169" s="357" t="str">
        <f>IF(AND('MAPA DE RIESGOS'!$AP647="Muy Baja",'MAPA DE RIESGOS'!$AR647="Mayor"),CONCATENATE("R",'MAPA DE RIESGOS'!$H647,"C",'MAPA DE RIESGOS'!$AF647),"")</f>
        <v/>
      </c>
      <c r="BV169" s="357" t="str">
        <f>IF(AND('MAPA DE RIESGOS'!$AP648="Muy Baja",'MAPA DE RIESGOS'!$AR648="Mayor"),CONCATENATE("R",'MAPA DE RIESGOS'!$H648,"C",'MAPA DE RIESGOS'!$AF648),"")</f>
        <v/>
      </c>
      <c r="BW169" s="357" t="str">
        <f>IF(AND('MAPA DE RIESGOS'!$AP649="Muy Baja",'MAPA DE RIESGOS'!$AR649="Mayor"),CONCATENATE("R",'MAPA DE RIESGOS'!$H649,"C",'MAPA DE RIESGOS'!$AF649),"")</f>
        <v/>
      </c>
      <c r="BX169" s="357" t="str">
        <f>IF(AND('MAPA DE RIESGOS'!$AP650="Muy Baja",'MAPA DE RIESGOS'!$AR650="Mayor"),CONCATENATE("R",'MAPA DE RIESGOS'!$H650,"C",'MAPA DE RIESGOS'!$AF650),"")</f>
        <v/>
      </c>
      <c r="BY169" s="357" t="str">
        <f>IF(AND('MAPA DE RIESGOS'!$AP651="Muy Baja",'MAPA DE RIESGOS'!$AR651="Mayor"),CONCATENATE("R",'MAPA DE RIESGOS'!$H651,"C",'MAPA DE RIESGOS'!$AF651),"")</f>
        <v/>
      </c>
      <c r="BZ169" s="357" t="str">
        <f>IF(AND('MAPA DE RIESGOS'!$AP652="Muy Baja",'MAPA DE RIESGOS'!$AR652="Mayor"),CONCATENATE("R",'MAPA DE RIESGOS'!$H652,"C",'MAPA DE RIESGOS'!$AF652),"")</f>
        <v/>
      </c>
      <c r="CA169" s="357" t="str">
        <f>IF(AND('MAPA DE RIESGOS'!$AP653="Muy Baja",'MAPA DE RIESGOS'!$AR653="Mayor"),CONCATENATE("R",'MAPA DE RIESGOS'!$H653,"C",'MAPA DE RIESGOS'!$AF653),"")</f>
        <v/>
      </c>
      <c r="CB169" s="357" t="str">
        <f>IF(AND('MAPA DE RIESGOS'!$AP654="Muy Baja",'MAPA DE RIESGOS'!$AR654="Mayor"),CONCATENATE("R",'MAPA DE RIESGOS'!$H654,"C",'MAPA DE RIESGOS'!$AF654),"")</f>
        <v/>
      </c>
      <c r="CC169" s="358" t="str">
        <f>IF(AND('MAPA DE RIESGOS'!$AP655="Muy Baja",'MAPA DE RIESGOS'!$AR655="Mayor"),CONCATENATE("R",'MAPA DE RIESGOS'!$H655,"C",'MAPA DE RIESGOS'!$AF655),"")</f>
        <v/>
      </c>
      <c r="CD169" s="359" t="str">
        <f>IF(AND('MAPA DE RIESGOS'!$AP638="Muy Baja",'MAPA DE RIESGOS'!$AR638="Catastrófico"),CONCATENATE("R",'MAPA DE RIESGOS'!$H638,"C",'MAPA DE RIESGOS'!$AF638),"")</f>
        <v/>
      </c>
      <c r="CE169" s="359" t="str">
        <f>IF(AND('MAPA DE RIESGOS'!$AP639="Muy Baja",'MAPA DE RIESGOS'!$AR639="Catastrófico"),CONCATENATE("R",'MAPA DE RIESGOS'!$H639,"C",'MAPA DE RIESGOS'!$AF639),"")</f>
        <v/>
      </c>
      <c r="CF169" s="359" t="str">
        <f>IF(AND('MAPA DE RIESGOS'!$AP640="Muy Baja",'MAPA DE RIESGOS'!$AR640="Catastrófico"),CONCATENATE("R",'MAPA DE RIESGOS'!$H640,"C",'MAPA DE RIESGOS'!$AF640),"")</f>
        <v/>
      </c>
      <c r="CG169" s="359" t="str">
        <f>IF(AND('MAPA DE RIESGOS'!$AP641="Muy Baja",'MAPA DE RIESGOS'!$AR641="Catastrófico"),CONCATENATE("R",'MAPA DE RIESGOS'!$H641,"C",'MAPA DE RIESGOS'!$AF641),"")</f>
        <v/>
      </c>
      <c r="CH169" s="359" t="str">
        <f>IF(AND('MAPA DE RIESGOS'!$AP642="Muy Baja",'MAPA DE RIESGOS'!$AR642="Catastrófico"),CONCATENATE("R",'MAPA DE RIESGOS'!$H642,"C",'MAPA DE RIESGOS'!$AF642),"")</f>
        <v/>
      </c>
      <c r="CI169" s="359" t="str">
        <f>IF(AND('MAPA DE RIESGOS'!$AP643="Muy Baja",'MAPA DE RIESGOS'!$AR643="Catastrófico"),CONCATENATE("R",'MAPA DE RIESGOS'!$H643,"C",'MAPA DE RIESGOS'!$AF643),"")</f>
        <v/>
      </c>
      <c r="CJ169" s="359" t="str">
        <f>IF(AND('MAPA DE RIESGOS'!$AP644="Muy Baja",'MAPA DE RIESGOS'!$AR644="Catastrófico"),CONCATENATE("R",'MAPA DE RIESGOS'!$H644,"C",'MAPA DE RIESGOS'!$AF644),"")</f>
        <v/>
      </c>
      <c r="CK169" s="359" t="str">
        <f>IF(AND('MAPA DE RIESGOS'!$AP645="Muy Baja",'MAPA DE RIESGOS'!$AR645="Catastrófico"),CONCATENATE("R",'MAPA DE RIESGOS'!$H645,"C",'MAPA DE RIESGOS'!$AF645),"")</f>
        <v/>
      </c>
      <c r="CL169" s="359" t="str">
        <f>IF(AND('MAPA DE RIESGOS'!$AP646="Muy Baja",'MAPA DE RIESGOS'!$AR646="Catastrófico"),CONCATENATE("R",'MAPA DE RIESGOS'!$H646,"C",'MAPA DE RIESGOS'!$AF646),"")</f>
        <v/>
      </c>
      <c r="CM169" s="359" t="str">
        <f>IF(AND('MAPA DE RIESGOS'!$AP647="Muy Baja",'MAPA DE RIESGOS'!$AR647="Catastrófico"),CONCATENATE("R",'MAPA DE RIESGOS'!$H647,"C",'MAPA DE RIESGOS'!$AF647),"")</f>
        <v/>
      </c>
      <c r="CN169" s="359" t="str">
        <f>IF(AND('MAPA DE RIESGOS'!$AP648="Muy Baja",'MAPA DE RIESGOS'!$AR648="Catastrófico"),CONCATENATE("R",'MAPA DE RIESGOS'!$H648,"C",'MAPA DE RIESGOS'!$AF648),"")</f>
        <v/>
      </c>
      <c r="CO169" s="359" t="str">
        <f>IF(AND('MAPA DE RIESGOS'!$AP649="Muy Baja",'MAPA DE RIESGOS'!$AR649="Catastrófico"),CONCATENATE("R",'MAPA DE RIESGOS'!$H649,"C",'MAPA DE RIESGOS'!$AF649),"")</f>
        <v/>
      </c>
      <c r="CP169" s="359" t="str">
        <f>IF(AND('MAPA DE RIESGOS'!$AP650="Muy Baja",'MAPA DE RIESGOS'!$AR650="Catastrófico"),CONCATENATE("R",'MAPA DE RIESGOS'!$H650,"C",'MAPA DE RIESGOS'!$AF650),"")</f>
        <v/>
      </c>
      <c r="CQ169" s="359" t="str">
        <f>IF(AND('MAPA DE RIESGOS'!$AP651="Muy Baja",'MAPA DE RIESGOS'!$AR651="Catastrófico"),CONCATENATE("R",'MAPA DE RIESGOS'!$H651,"C",'MAPA DE RIESGOS'!$AF651),"")</f>
        <v/>
      </c>
      <c r="CR169" s="359" t="str">
        <f>IF(AND('MAPA DE RIESGOS'!$AP652="Muy Baja",'MAPA DE RIESGOS'!$AR652="Catastrófico"),CONCATENATE("R",'MAPA DE RIESGOS'!$H652,"C",'MAPA DE RIESGOS'!$AF652),"")</f>
        <v/>
      </c>
      <c r="CS169" s="359" t="str">
        <f>IF(AND('MAPA DE RIESGOS'!$AP653="Muy Baja",'MAPA DE RIESGOS'!$AR653="Catastrófico"),CONCATENATE("R",'MAPA DE RIESGOS'!$H653,"C",'MAPA DE RIESGOS'!$AF653),"")</f>
        <v/>
      </c>
      <c r="CT169" s="359" t="str">
        <f>IF(AND('MAPA DE RIESGOS'!$AP654="Muy Baja",'MAPA DE RIESGOS'!$AR654="Catastrófico"),CONCATENATE("R",'MAPA DE RIESGOS'!$H654,"C",'MAPA DE RIESGOS'!$AF654),"")</f>
        <v/>
      </c>
      <c r="CU169" s="360" t="str">
        <f>IF(AND('MAPA DE RIESGOS'!$AP655="Muy Baja",'MAPA DE RIESGOS'!$AR655="Catastrófico"),CONCATENATE("R",'MAPA DE RIESGOS'!$H655,"C",'MAPA DE RIESGOS'!$AF655),"")</f>
        <v/>
      </c>
      <c r="CV169" s="67"/>
      <c r="CW169" s="388"/>
      <c r="CX169" s="388"/>
      <c r="CY169" s="388"/>
      <c r="CZ169" s="388"/>
      <c r="DA169" s="388"/>
      <c r="DB169" s="388"/>
    </row>
    <row r="170" spans="2:106" ht="32.5" customHeight="1">
      <c r="B170" s="770"/>
      <c r="C170" s="770"/>
      <c r="D170" s="771"/>
      <c r="E170" s="741"/>
      <c r="F170" s="742"/>
      <c r="G170" s="742"/>
      <c r="H170" s="742"/>
      <c r="I170" s="742"/>
      <c r="J170" s="378" t="str">
        <f>IF(AND('MAPA DE RIESGOS'!$AP656="Muy Baja",'MAPA DE RIESGOS'!$AR656="Leve"),CONCATENATE("R",'MAPA DE RIESGOS'!$H656,"C",'MAPA DE RIESGOS'!$AF656),"")</f>
        <v/>
      </c>
      <c r="K170" s="379" t="str">
        <f>IF(AND('MAPA DE RIESGOS'!$AP657="Muy Baja",'MAPA DE RIESGOS'!$AR657="Leve"),CONCATENATE("R",'MAPA DE RIESGOS'!$H657,"C",'MAPA DE RIESGOS'!$AF657),"")</f>
        <v/>
      </c>
      <c r="L170" s="379" t="str">
        <f>IF(AND('MAPA DE RIESGOS'!$AP658="Muy Baja",'MAPA DE RIESGOS'!$AR658="Leve"),CONCATENATE("R",'MAPA DE RIESGOS'!$H658,"C",'MAPA DE RIESGOS'!$AF658),"")</f>
        <v/>
      </c>
      <c r="M170" s="379" t="str">
        <f>IF(AND('MAPA DE RIESGOS'!$AP659="Muy Baja",'MAPA DE RIESGOS'!$AR659="Leve"),CONCATENATE("R",'MAPA DE RIESGOS'!$H659,"C",'MAPA DE RIESGOS'!$AF659),"")</f>
        <v/>
      </c>
      <c r="N170" s="379" t="str">
        <f>IF(AND('MAPA DE RIESGOS'!$AP660="Muy Baja",'MAPA DE RIESGOS'!$AR660="Leve"),CONCATENATE("R",'MAPA DE RIESGOS'!$H660,"C",'MAPA DE RIESGOS'!$AF660),"")</f>
        <v/>
      </c>
      <c r="O170" s="379" t="str">
        <f>IF(AND('MAPA DE RIESGOS'!$AP661="Muy Baja",'MAPA DE RIESGOS'!$AR661="Leve"),CONCATENATE("R",'MAPA DE RIESGOS'!$H661,"C",'MAPA DE RIESGOS'!$AF661),"")</f>
        <v/>
      </c>
      <c r="P170" s="379" t="str">
        <f>IF(AND('MAPA DE RIESGOS'!$AP662="Muy Baja",'MAPA DE RIESGOS'!$AR662="Leve"),CONCATENATE("R",'MAPA DE RIESGOS'!$H662,"C",'MAPA DE RIESGOS'!$AF662),"")</f>
        <v/>
      </c>
      <c r="Q170" s="379" t="str">
        <f>IF(AND('MAPA DE RIESGOS'!$AP663="Muy Baja",'MAPA DE RIESGOS'!$AR663="Leve"),CONCATENATE("R",'MAPA DE RIESGOS'!$H663,"C",'MAPA DE RIESGOS'!$AF663),"")</f>
        <v/>
      </c>
      <c r="R170" s="379" t="str">
        <f>IF(AND('MAPA DE RIESGOS'!$AP664="Muy Baja",'MAPA DE RIESGOS'!$AR664="Leve"),CONCATENATE("R",'MAPA DE RIESGOS'!$H664,"C",'MAPA DE RIESGOS'!$AF664),"")</f>
        <v/>
      </c>
      <c r="S170" s="379" t="str">
        <f>IF(AND('MAPA DE RIESGOS'!$AP665="Muy Baja",'MAPA DE RIESGOS'!$AR665="Leve"),CONCATENATE("R",'MAPA DE RIESGOS'!$H665,"C",'MAPA DE RIESGOS'!$AF665),"")</f>
        <v/>
      </c>
      <c r="T170" s="379" t="str">
        <f>IF(AND('MAPA DE RIESGOS'!$AP666="Muy Baja",'MAPA DE RIESGOS'!$AR666="Leve"),CONCATENATE("R",'MAPA DE RIESGOS'!$H666,"C",'MAPA DE RIESGOS'!$AF666),"")</f>
        <v/>
      </c>
      <c r="U170" s="379" t="str">
        <f>IF(AND('MAPA DE RIESGOS'!$AP667="Muy Baja",'MAPA DE RIESGOS'!$AR667="Leve"),CONCATENATE("R",'MAPA DE RIESGOS'!$H667,"C",'MAPA DE RIESGOS'!$AF667),"")</f>
        <v/>
      </c>
      <c r="V170" s="379" t="str">
        <f>IF(AND('MAPA DE RIESGOS'!$AP668="Muy Baja",'MAPA DE RIESGOS'!$AR668="Leve"),CONCATENATE("R",'MAPA DE RIESGOS'!$H668,"C",'MAPA DE RIESGOS'!$AF668),"")</f>
        <v/>
      </c>
      <c r="W170" s="379" t="str">
        <f>IF(AND('MAPA DE RIESGOS'!$AP669="Muy Baja",'MAPA DE RIESGOS'!$AR669="Leve"),CONCATENATE("R",'MAPA DE RIESGOS'!$H669,"C",'MAPA DE RIESGOS'!$AF669),"")</f>
        <v/>
      </c>
      <c r="X170" s="379" t="str">
        <f>IF(AND('MAPA DE RIESGOS'!$AP670="Muy Baja",'MAPA DE RIESGOS'!$AR670="Leve"),CONCATENATE("R",'MAPA DE RIESGOS'!$H670,"C",'MAPA DE RIESGOS'!$AF670),"")</f>
        <v/>
      </c>
      <c r="Y170" s="379" t="str">
        <f>IF(AND('MAPA DE RIESGOS'!$AP671="Muy Baja",'MAPA DE RIESGOS'!$AR671="Leve"),CONCATENATE("R",'MAPA DE RIESGOS'!$H671,"C",'MAPA DE RIESGOS'!$AF671),"")</f>
        <v/>
      </c>
      <c r="Z170" s="379" t="str">
        <f>IF(AND('MAPA DE RIESGOS'!$AP672="Muy Baja",'MAPA DE RIESGOS'!$AR672="Leve"),CONCATENATE("R",'MAPA DE RIESGOS'!$H672,"C",'MAPA DE RIESGOS'!$AF672),"")</f>
        <v/>
      </c>
      <c r="AA170" s="380" t="str">
        <f>IF(AND('MAPA DE RIESGOS'!$AP673="Muy Baja",'MAPA DE RIESGOS'!$AR673="Leve"),CONCATENATE("R",'MAPA DE RIESGOS'!$H673,"C",'MAPA DE RIESGOS'!$AF673),"")</f>
        <v/>
      </c>
      <c r="AB170" s="378" t="str">
        <f>IF(AND('MAPA DE RIESGOS'!$AP656="Muy Baja",'MAPA DE RIESGOS'!$AR656="Menor"),CONCATENATE("R",'MAPA DE RIESGOS'!$H656,"C",'MAPA DE RIESGOS'!$AF656),"")</f>
        <v/>
      </c>
      <c r="AC170" s="379" t="str">
        <f>IF(AND('MAPA DE RIESGOS'!$AP657="Muy Baja",'MAPA DE RIESGOS'!$AR657="Menor"),CONCATENATE("R",'MAPA DE RIESGOS'!$H657,"C",'MAPA DE RIESGOS'!$AF657),"")</f>
        <v/>
      </c>
      <c r="AD170" s="379" t="str">
        <f>IF(AND('MAPA DE RIESGOS'!$AP658="Muy Baja",'MAPA DE RIESGOS'!$AR658="Menor"),CONCATENATE("R",'MAPA DE RIESGOS'!$H658,"C",'MAPA DE RIESGOS'!$AF658),"")</f>
        <v/>
      </c>
      <c r="AE170" s="379" t="str">
        <f>IF(AND('MAPA DE RIESGOS'!$AP659="Muy Baja",'MAPA DE RIESGOS'!$AR659="Menor"),CONCATENATE("R",'MAPA DE RIESGOS'!$H659,"C",'MAPA DE RIESGOS'!$AF659),"")</f>
        <v/>
      </c>
      <c r="AF170" s="379" t="str">
        <f>IF(AND('MAPA DE RIESGOS'!$AP660="Muy Baja",'MAPA DE RIESGOS'!$AR660="Menor"),CONCATENATE("R",'MAPA DE RIESGOS'!$H660,"C",'MAPA DE RIESGOS'!$AF660),"")</f>
        <v/>
      </c>
      <c r="AG170" s="379" t="str">
        <f>IF(AND('MAPA DE RIESGOS'!$AP661="Muy Baja",'MAPA DE RIESGOS'!$AR661="Menor"),CONCATENATE("R",'MAPA DE RIESGOS'!$H661,"C",'MAPA DE RIESGOS'!$AF661),"")</f>
        <v/>
      </c>
      <c r="AH170" s="379" t="str">
        <f>IF(AND('MAPA DE RIESGOS'!$AP662="Muy Baja",'MAPA DE RIESGOS'!$AR662="Menor"),CONCATENATE("R",'MAPA DE RIESGOS'!$H662,"C",'MAPA DE RIESGOS'!$AF662),"")</f>
        <v/>
      </c>
      <c r="AI170" s="379" t="str">
        <f>IF(AND('MAPA DE RIESGOS'!$AP663="Muy Baja",'MAPA DE RIESGOS'!$AR663="Menor"),CONCATENATE("R",'MAPA DE RIESGOS'!$H663,"C",'MAPA DE RIESGOS'!$AF663),"")</f>
        <v/>
      </c>
      <c r="AJ170" s="379" t="str">
        <f>IF(AND('MAPA DE RIESGOS'!$AP664="Muy Baja",'MAPA DE RIESGOS'!$AR664="Menor"),CONCATENATE("R",'MAPA DE RIESGOS'!$H664,"C",'MAPA DE RIESGOS'!$AF664),"")</f>
        <v/>
      </c>
      <c r="AK170" s="379" t="str">
        <f>IF(AND('MAPA DE RIESGOS'!$AP665="Muy Baja",'MAPA DE RIESGOS'!$AR665="Menor"),CONCATENATE("R",'MAPA DE RIESGOS'!$H665,"C",'MAPA DE RIESGOS'!$AF665),"")</f>
        <v/>
      </c>
      <c r="AL170" s="379" t="str">
        <f>IF(AND('MAPA DE RIESGOS'!$AP666="Muy Baja",'MAPA DE RIESGOS'!$AR666="Menor"),CONCATENATE("R",'MAPA DE RIESGOS'!$H666,"C",'MAPA DE RIESGOS'!$AF666),"")</f>
        <v/>
      </c>
      <c r="AM170" s="379" t="str">
        <f>IF(AND('MAPA DE RIESGOS'!$AP667="Muy Baja",'MAPA DE RIESGOS'!$AR667="Menor"),CONCATENATE("R",'MAPA DE RIESGOS'!$H667,"C",'MAPA DE RIESGOS'!$AF667),"")</f>
        <v/>
      </c>
      <c r="AN170" s="379" t="str">
        <f>IF(AND('MAPA DE RIESGOS'!$AP668="Muy Baja",'MAPA DE RIESGOS'!$AR668="Menor"),CONCATENATE("R",'MAPA DE RIESGOS'!$H668,"C",'MAPA DE RIESGOS'!$AF668),"")</f>
        <v/>
      </c>
      <c r="AO170" s="379" t="str">
        <f>IF(AND('MAPA DE RIESGOS'!$AP669="Muy Baja",'MAPA DE RIESGOS'!$AR669="Menor"),CONCATENATE("R",'MAPA DE RIESGOS'!$H669,"C",'MAPA DE RIESGOS'!$AF669),"")</f>
        <v/>
      </c>
      <c r="AP170" s="379" t="str">
        <f>IF(AND('MAPA DE RIESGOS'!$AP670="Muy Baja",'MAPA DE RIESGOS'!$AR670="Menor"),CONCATENATE("R",'MAPA DE RIESGOS'!$H670,"C",'MAPA DE RIESGOS'!$AF670),"")</f>
        <v/>
      </c>
      <c r="AQ170" s="379" t="str">
        <f>IF(AND('MAPA DE RIESGOS'!$AP671="Muy Baja",'MAPA DE RIESGOS'!$AR671="Menor"),CONCATENATE("R",'MAPA DE RIESGOS'!$H671,"C",'MAPA DE RIESGOS'!$AF671),"")</f>
        <v/>
      </c>
      <c r="AR170" s="379" t="str">
        <f>IF(AND('MAPA DE RIESGOS'!$AP672="Muy Baja",'MAPA DE RIESGOS'!$AR672="Menor"),CONCATENATE("R",'MAPA DE RIESGOS'!$H672,"C",'MAPA DE RIESGOS'!$AF672),"")</f>
        <v/>
      </c>
      <c r="AS170" s="380" t="str">
        <f>IF(AND('MAPA DE RIESGOS'!$AP673="Muy Baja",'MAPA DE RIESGOS'!$AR673="Menor"),CONCATENATE("R",'MAPA DE RIESGOS'!$H673,"C",'MAPA DE RIESGOS'!$AF673),"")</f>
        <v/>
      </c>
      <c r="AT170" s="369" t="str">
        <f>IF(AND('MAPA DE RIESGOS'!$AP656="Muy Baja",'MAPA DE RIESGOS'!$AR656="Moderado"),CONCATENATE("R",'MAPA DE RIESGOS'!$H656,"C",'MAPA DE RIESGOS'!$AF656),"")</f>
        <v/>
      </c>
      <c r="AU170" s="370" t="str">
        <f>IF(AND('MAPA DE RIESGOS'!$AP657="Muy Baja",'MAPA DE RIESGOS'!$AR657="Moderado"),CONCATENATE("R",'MAPA DE RIESGOS'!$H657,"C",'MAPA DE RIESGOS'!$AF657),"")</f>
        <v/>
      </c>
      <c r="AV170" s="370" t="str">
        <f>IF(AND('MAPA DE RIESGOS'!$AP658="Muy Baja",'MAPA DE RIESGOS'!$AR658="Moderado"),CONCATENATE("R",'MAPA DE RIESGOS'!$H658,"C",'MAPA DE RIESGOS'!$AF658),"")</f>
        <v/>
      </c>
      <c r="AW170" s="370" t="str">
        <f>IF(AND('MAPA DE RIESGOS'!$AP659="Muy Baja",'MAPA DE RIESGOS'!$AR659="Moderado"),CONCATENATE("R",'MAPA DE RIESGOS'!$H659,"C",'MAPA DE RIESGOS'!$AF659),"")</f>
        <v/>
      </c>
      <c r="AX170" s="370" t="str">
        <f>IF(AND('MAPA DE RIESGOS'!$AP660="Muy Baja",'MAPA DE RIESGOS'!$AR660="Moderado"),CONCATENATE("R",'MAPA DE RIESGOS'!$H660,"C",'MAPA DE RIESGOS'!$AF660),"")</f>
        <v/>
      </c>
      <c r="AY170" s="370" t="str">
        <f>IF(AND('MAPA DE RIESGOS'!$AP661="Muy Baja",'MAPA DE RIESGOS'!$AR661="Moderado"),CONCATENATE("R",'MAPA DE RIESGOS'!$H661,"C",'MAPA DE RIESGOS'!$AF661),"")</f>
        <v/>
      </c>
      <c r="AZ170" s="370" t="str">
        <f>IF(AND('MAPA DE RIESGOS'!$AP662="Muy Baja",'MAPA DE RIESGOS'!$AR662="Moderado"),CONCATENATE("R",'MAPA DE RIESGOS'!$H662,"C",'MAPA DE RIESGOS'!$AF662),"")</f>
        <v/>
      </c>
      <c r="BA170" s="370" t="str">
        <f>IF(AND('MAPA DE RIESGOS'!$AP663="Muy Baja",'MAPA DE RIESGOS'!$AR663="Moderado"),CONCATENATE("R",'MAPA DE RIESGOS'!$H663,"C",'MAPA DE RIESGOS'!$AF663),"")</f>
        <v/>
      </c>
      <c r="BB170" s="370" t="str">
        <f>IF(AND('MAPA DE RIESGOS'!$AP664="Muy Baja",'MAPA DE RIESGOS'!$AR664="Moderado"),CONCATENATE("R",'MAPA DE RIESGOS'!$H664,"C",'MAPA DE RIESGOS'!$AF664),"")</f>
        <v/>
      </c>
      <c r="BC170" s="370" t="str">
        <f>IF(AND('MAPA DE RIESGOS'!$AP665="Muy Baja",'MAPA DE RIESGOS'!$AR665="Moderado"),CONCATENATE("R",'MAPA DE RIESGOS'!$H665,"C",'MAPA DE RIESGOS'!$AF665),"")</f>
        <v/>
      </c>
      <c r="BD170" s="370" t="str">
        <f>IF(AND('MAPA DE RIESGOS'!$AP666="Muy Baja",'MAPA DE RIESGOS'!$AR666="Moderado"),CONCATENATE("R",'MAPA DE RIESGOS'!$H666,"C",'MAPA DE RIESGOS'!$AF666),"")</f>
        <v/>
      </c>
      <c r="BE170" s="370" t="str">
        <f>IF(AND('MAPA DE RIESGOS'!$AP667="Muy Baja",'MAPA DE RIESGOS'!$AR667="Moderado"),CONCATENATE("R",'MAPA DE RIESGOS'!$H667,"C",'MAPA DE RIESGOS'!$AF667),"")</f>
        <v/>
      </c>
      <c r="BF170" s="370" t="str">
        <f>IF(AND('MAPA DE RIESGOS'!$AP668="Muy Baja",'MAPA DE RIESGOS'!$AR668="Moderado"),CONCATENATE("R",'MAPA DE RIESGOS'!$H668,"C",'MAPA DE RIESGOS'!$AF668),"")</f>
        <v/>
      </c>
      <c r="BG170" s="370" t="str">
        <f>IF(AND('MAPA DE RIESGOS'!$AP669="Muy Baja",'MAPA DE RIESGOS'!$AR669="Moderado"),CONCATENATE("R",'MAPA DE RIESGOS'!$H669,"C",'MAPA DE RIESGOS'!$AF669),"")</f>
        <v/>
      </c>
      <c r="BH170" s="370" t="str">
        <f>IF(AND('MAPA DE RIESGOS'!$AP670="Muy Baja",'MAPA DE RIESGOS'!$AR670="Moderado"),CONCATENATE("R",'MAPA DE RIESGOS'!$H670,"C",'MAPA DE RIESGOS'!$AF670),"")</f>
        <v/>
      </c>
      <c r="BI170" s="370" t="str">
        <f>IF(AND('MAPA DE RIESGOS'!$AP671="Muy Baja",'MAPA DE RIESGOS'!$AR671="Moderado"),CONCATENATE("R",'MAPA DE RIESGOS'!$H671,"C",'MAPA DE RIESGOS'!$AF671),"")</f>
        <v/>
      </c>
      <c r="BJ170" s="370" t="str">
        <f>IF(AND('MAPA DE RIESGOS'!$AP672="Muy Baja",'MAPA DE RIESGOS'!$AR672="Moderado"),CONCATENATE("R",'MAPA DE RIESGOS'!$H672,"C",'MAPA DE RIESGOS'!$AF672),"")</f>
        <v/>
      </c>
      <c r="BK170" s="371" t="str">
        <f>IF(AND('MAPA DE RIESGOS'!$AP673="Muy Baja",'MAPA DE RIESGOS'!$AR673="Moderado"),CONCATENATE("R",'MAPA DE RIESGOS'!$H673,"C",'MAPA DE RIESGOS'!$AF673),"")</f>
        <v/>
      </c>
      <c r="BL170" s="357" t="str">
        <f>IF(AND('MAPA DE RIESGOS'!$AP656="Muy Baja",'MAPA DE RIESGOS'!$AR656="Mayor"),CONCATENATE("R",'MAPA DE RIESGOS'!$H656,"C",'MAPA DE RIESGOS'!$AF656),"")</f>
        <v/>
      </c>
      <c r="BM170" s="357" t="str">
        <f>IF(AND('MAPA DE RIESGOS'!$AP657="Muy Baja",'MAPA DE RIESGOS'!$AR657="Mayor"),CONCATENATE("R",'MAPA DE RIESGOS'!$H657,"C",'MAPA DE RIESGOS'!$AF657),"")</f>
        <v/>
      </c>
      <c r="BN170" s="357" t="str">
        <f>IF(AND('MAPA DE RIESGOS'!$AP658="Muy Baja",'MAPA DE RIESGOS'!$AR658="Mayor"),CONCATENATE("R",'MAPA DE RIESGOS'!$H658,"C",'MAPA DE RIESGOS'!$AF658),"")</f>
        <v/>
      </c>
      <c r="BO170" s="357" t="str">
        <f>IF(AND('MAPA DE RIESGOS'!$AP659="Muy Baja",'MAPA DE RIESGOS'!$AR659="Mayor"),CONCATENATE("R",'MAPA DE RIESGOS'!$H659,"C",'MAPA DE RIESGOS'!$AF659),"")</f>
        <v/>
      </c>
      <c r="BP170" s="357" t="str">
        <f>IF(AND('MAPA DE RIESGOS'!$AP660="Muy Baja",'MAPA DE RIESGOS'!$AR660="Mayor"),CONCATENATE("R",'MAPA DE RIESGOS'!$H660,"C",'MAPA DE RIESGOS'!$AF660),"")</f>
        <v/>
      </c>
      <c r="BQ170" s="357" t="str">
        <f>IF(AND('MAPA DE RIESGOS'!$AP661="Muy Baja",'MAPA DE RIESGOS'!$AR661="Mayor"),CONCATENATE("R",'MAPA DE RIESGOS'!$H661,"C",'MAPA DE RIESGOS'!$AF661),"")</f>
        <v/>
      </c>
      <c r="BR170" s="357" t="str">
        <f>IF(AND('MAPA DE RIESGOS'!$AP662="Muy Baja",'MAPA DE RIESGOS'!$AR662="Mayor"),CONCATENATE("R",'MAPA DE RIESGOS'!$H662,"C",'MAPA DE RIESGOS'!$AF662),"")</f>
        <v/>
      </c>
      <c r="BS170" s="357" t="str">
        <f>IF(AND('MAPA DE RIESGOS'!$AP663="Muy Baja",'MAPA DE RIESGOS'!$AR663="Mayor"),CONCATENATE("R",'MAPA DE RIESGOS'!$H663,"C",'MAPA DE RIESGOS'!$AF663),"")</f>
        <v/>
      </c>
      <c r="BT170" s="357" t="str">
        <f>IF(AND('MAPA DE RIESGOS'!$AP664="Muy Baja",'MAPA DE RIESGOS'!$AR664="Mayor"),CONCATENATE("R",'MAPA DE RIESGOS'!$H664,"C",'MAPA DE RIESGOS'!$AF664),"")</f>
        <v/>
      </c>
      <c r="BU170" s="357" t="str">
        <f>IF(AND('MAPA DE RIESGOS'!$AP665="Muy Baja",'MAPA DE RIESGOS'!$AR665="Mayor"),CONCATENATE("R",'MAPA DE RIESGOS'!$H665,"C",'MAPA DE RIESGOS'!$AF665),"")</f>
        <v/>
      </c>
      <c r="BV170" s="357" t="str">
        <f>IF(AND('MAPA DE RIESGOS'!$AP666="Muy Baja",'MAPA DE RIESGOS'!$AR666="Mayor"),CONCATENATE("R",'MAPA DE RIESGOS'!$H666,"C",'MAPA DE RIESGOS'!$AF666),"")</f>
        <v/>
      </c>
      <c r="BW170" s="357" t="str">
        <f>IF(AND('MAPA DE RIESGOS'!$AP667="Muy Baja",'MAPA DE RIESGOS'!$AR667="Mayor"),CONCATENATE("R",'MAPA DE RIESGOS'!$H667,"C",'MAPA DE RIESGOS'!$AF667),"")</f>
        <v/>
      </c>
      <c r="BX170" s="357" t="str">
        <f>IF(AND('MAPA DE RIESGOS'!$AP668="Muy Baja",'MAPA DE RIESGOS'!$AR668="Mayor"),CONCATENATE("R",'MAPA DE RIESGOS'!$H668,"C",'MAPA DE RIESGOS'!$AF668),"")</f>
        <v/>
      </c>
      <c r="BY170" s="357" t="str">
        <f>IF(AND('MAPA DE RIESGOS'!$AP669="Muy Baja",'MAPA DE RIESGOS'!$AR669="Mayor"),CONCATENATE("R",'MAPA DE RIESGOS'!$H669,"C",'MAPA DE RIESGOS'!$AF669),"")</f>
        <v/>
      </c>
      <c r="BZ170" s="357" t="str">
        <f>IF(AND('MAPA DE RIESGOS'!$AP670="Muy Baja",'MAPA DE RIESGOS'!$AR670="Mayor"),CONCATENATE("R",'MAPA DE RIESGOS'!$H670,"C",'MAPA DE RIESGOS'!$AF670),"")</f>
        <v/>
      </c>
      <c r="CA170" s="357" t="str">
        <f>IF(AND('MAPA DE RIESGOS'!$AP671="Muy Baja",'MAPA DE RIESGOS'!$AR671="Mayor"),CONCATENATE("R",'MAPA DE RIESGOS'!$H671,"C",'MAPA DE RIESGOS'!$AF671),"")</f>
        <v/>
      </c>
      <c r="CB170" s="357" t="str">
        <f>IF(AND('MAPA DE RIESGOS'!$AP672="Muy Baja",'MAPA DE RIESGOS'!$AR672="Mayor"),CONCATENATE("R",'MAPA DE RIESGOS'!$H672,"C",'MAPA DE RIESGOS'!$AF672),"")</f>
        <v/>
      </c>
      <c r="CC170" s="358" t="str">
        <f>IF(AND('MAPA DE RIESGOS'!$AP673="Muy Baja",'MAPA DE RIESGOS'!$AR673="Mayor"),CONCATENATE("R",'MAPA DE RIESGOS'!$H673,"C",'MAPA DE RIESGOS'!$AF673),"")</f>
        <v/>
      </c>
      <c r="CD170" s="359" t="str">
        <f>IF(AND('MAPA DE RIESGOS'!$AP656="Muy Baja",'MAPA DE RIESGOS'!$AR656="Catastrófico"),CONCATENATE("R",'MAPA DE RIESGOS'!$H656,"C",'MAPA DE RIESGOS'!$AF656),"")</f>
        <v/>
      </c>
      <c r="CE170" s="359" t="str">
        <f>IF(AND('MAPA DE RIESGOS'!$AP657="Muy Baja",'MAPA DE RIESGOS'!$AR657="Catastrófico"),CONCATENATE("R",'MAPA DE RIESGOS'!$H657,"C",'MAPA DE RIESGOS'!$AF657),"")</f>
        <v/>
      </c>
      <c r="CF170" s="359" t="str">
        <f>IF(AND('MAPA DE RIESGOS'!$AP658="Muy Baja",'MAPA DE RIESGOS'!$AR658="Catastrófico"),CONCATENATE("R",'MAPA DE RIESGOS'!$H658,"C",'MAPA DE RIESGOS'!$AF658),"")</f>
        <v/>
      </c>
      <c r="CG170" s="359" t="str">
        <f>IF(AND('MAPA DE RIESGOS'!$AP659="Muy Baja",'MAPA DE RIESGOS'!$AR659="Catastrófico"),CONCATENATE("R",'MAPA DE RIESGOS'!$H659,"C",'MAPA DE RIESGOS'!$AF659),"")</f>
        <v/>
      </c>
      <c r="CH170" s="359" t="str">
        <f>IF(AND('MAPA DE RIESGOS'!$AP660="Muy Baja",'MAPA DE RIESGOS'!$AR660="Catastrófico"),CONCATENATE("R",'MAPA DE RIESGOS'!$H660,"C",'MAPA DE RIESGOS'!$AF660),"")</f>
        <v/>
      </c>
      <c r="CI170" s="359" t="str">
        <f>IF(AND('MAPA DE RIESGOS'!$AP661="Muy Baja",'MAPA DE RIESGOS'!$AR661="Catastrófico"),CONCATENATE("R",'MAPA DE RIESGOS'!$H661,"C",'MAPA DE RIESGOS'!$AF661),"")</f>
        <v/>
      </c>
      <c r="CJ170" s="359" t="str">
        <f>IF(AND('MAPA DE RIESGOS'!$AP662="Muy Baja",'MAPA DE RIESGOS'!$AR662="Catastrófico"),CONCATENATE("R",'MAPA DE RIESGOS'!$H662,"C",'MAPA DE RIESGOS'!$AF662),"")</f>
        <v/>
      </c>
      <c r="CK170" s="359" t="str">
        <f>IF(AND('MAPA DE RIESGOS'!$AP663="Muy Baja",'MAPA DE RIESGOS'!$AR663="Catastrófico"),CONCATENATE("R",'MAPA DE RIESGOS'!$H663,"C",'MAPA DE RIESGOS'!$AF663),"")</f>
        <v/>
      </c>
      <c r="CL170" s="359" t="str">
        <f>IF(AND('MAPA DE RIESGOS'!$AP664="Muy Baja",'MAPA DE RIESGOS'!$AR664="Catastrófico"),CONCATENATE("R",'MAPA DE RIESGOS'!$H664,"C",'MAPA DE RIESGOS'!$AF664),"")</f>
        <v/>
      </c>
      <c r="CM170" s="359" t="str">
        <f>IF(AND('MAPA DE RIESGOS'!$AP665="Muy Baja",'MAPA DE RIESGOS'!$AR665="Catastrófico"),CONCATENATE("R",'MAPA DE RIESGOS'!$H665,"C",'MAPA DE RIESGOS'!$AF665),"")</f>
        <v/>
      </c>
      <c r="CN170" s="359" t="str">
        <f>IF(AND('MAPA DE RIESGOS'!$AP666="Muy Baja",'MAPA DE RIESGOS'!$AR666="Catastrófico"),CONCATENATE("R",'MAPA DE RIESGOS'!$H666,"C",'MAPA DE RIESGOS'!$AF666),"")</f>
        <v/>
      </c>
      <c r="CO170" s="359" t="str">
        <f>IF(AND('MAPA DE RIESGOS'!$AP667="Muy Baja",'MAPA DE RIESGOS'!$AR667="Catastrófico"),CONCATENATE("R",'MAPA DE RIESGOS'!$H667,"C",'MAPA DE RIESGOS'!$AF667),"")</f>
        <v/>
      </c>
      <c r="CP170" s="359" t="str">
        <f>IF(AND('MAPA DE RIESGOS'!$AP668="Muy Baja",'MAPA DE RIESGOS'!$AR668="Catastrófico"),CONCATENATE("R",'MAPA DE RIESGOS'!$H668,"C",'MAPA DE RIESGOS'!$AF668),"")</f>
        <v/>
      </c>
      <c r="CQ170" s="359" t="str">
        <f>IF(AND('MAPA DE RIESGOS'!$AP669="Muy Baja",'MAPA DE RIESGOS'!$AR669="Catastrófico"),CONCATENATE("R",'MAPA DE RIESGOS'!$H669,"C",'MAPA DE RIESGOS'!$AF669),"")</f>
        <v/>
      </c>
      <c r="CR170" s="359" t="str">
        <f>IF(AND('MAPA DE RIESGOS'!$AP670="Muy Baja",'MAPA DE RIESGOS'!$AR670="Catastrófico"),CONCATENATE("R",'MAPA DE RIESGOS'!$H670,"C",'MAPA DE RIESGOS'!$AF670),"")</f>
        <v/>
      </c>
      <c r="CS170" s="359" t="str">
        <f>IF(AND('MAPA DE RIESGOS'!$AP671="Muy Baja",'MAPA DE RIESGOS'!$AR671="Catastrófico"),CONCATENATE("R",'MAPA DE RIESGOS'!$H671,"C",'MAPA DE RIESGOS'!$AF671),"")</f>
        <v/>
      </c>
      <c r="CT170" s="359" t="str">
        <f>IF(AND('MAPA DE RIESGOS'!$AP672="Muy Baja",'MAPA DE RIESGOS'!$AR672="Catastrófico"),CONCATENATE("R",'MAPA DE RIESGOS'!$H672,"C",'MAPA DE RIESGOS'!$AF672),"")</f>
        <v/>
      </c>
      <c r="CU170" s="360" t="str">
        <f>IF(AND('MAPA DE RIESGOS'!$AP673="Muy Baja",'MAPA DE RIESGOS'!$AR673="Catastrófico"),CONCATENATE("R",'MAPA DE RIESGOS'!$H673,"C",'MAPA DE RIESGOS'!$AF673),"")</f>
        <v/>
      </c>
      <c r="CV170" s="67"/>
      <c r="CW170" s="388"/>
      <c r="CX170" s="388"/>
      <c r="CY170" s="388"/>
      <c r="CZ170" s="388"/>
      <c r="DA170" s="388"/>
      <c r="DB170" s="388"/>
    </row>
    <row r="171" spans="2:106" ht="32.5" customHeight="1">
      <c r="B171" s="770"/>
      <c r="C171" s="770"/>
      <c r="D171" s="771"/>
      <c r="E171" s="741"/>
      <c r="F171" s="742"/>
      <c r="G171" s="742"/>
      <c r="H171" s="742"/>
      <c r="I171" s="742"/>
      <c r="J171" s="378" t="str">
        <f>IF(AND('MAPA DE RIESGOS'!$AP674="Muy Baja",'MAPA DE RIESGOS'!$AR674="Leve"),CONCATENATE("R",'MAPA DE RIESGOS'!$H674,"C",'MAPA DE RIESGOS'!$AF674),"")</f>
        <v/>
      </c>
      <c r="K171" s="379" t="str">
        <f>IF(AND('MAPA DE RIESGOS'!$AP675="Muy Baja",'MAPA DE RIESGOS'!$AR675="Leve"),CONCATENATE("R",'MAPA DE RIESGOS'!$H675,"C",'MAPA DE RIESGOS'!$AF675),"")</f>
        <v/>
      </c>
      <c r="L171" s="379" t="str">
        <f>IF(AND('MAPA DE RIESGOS'!$AP676="Muy Baja",'MAPA DE RIESGOS'!$AR676="Leve"),CONCATENATE("R",'MAPA DE RIESGOS'!$H676,"C",'MAPA DE RIESGOS'!$AF676),"")</f>
        <v/>
      </c>
      <c r="M171" s="379" t="str">
        <f>IF(AND('MAPA DE RIESGOS'!$AP677="Muy Baja",'MAPA DE RIESGOS'!$AR677="Leve"),CONCATENATE("R",'MAPA DE RIESGOS'!$H677,"C",'MAPA DE RIESGOS'!$AF677),"")</f>
        <v/>
      </c>
      <c r="N171" s="379" t="str">
        <f>IF(AND('MAPA DE RIESGOS'!$AP678="Muy Baja",'MAPA DE RIESGOS'!$AR678="Leve"),CONCATENATE("R",'MAPA DE RIESGOS'!$H678,"C",'MAPA DE RIESGOS'!$AF678),"")</f>
        <v/>
      </c>
      <c r="O171" s="379" t="str">
        <f>IF(AND('MAPA DE RIESGOS'!$AP679="Muy Baja",'MAPA DE RIESGOS'!$AR679="Leve"),CONCATENATE("R",'MAPA DE RIESGOS'!$H679,"C",'MAPA DE RIESGOS'!$AF679),"")</f>
        <v/>
      </c>
      <c r="P171" s="379" t="str">
        <f>IF(AND('MAPA DE RIESGOS'!$AP680="Muy Baja",'MAPA DE RIESGOS'!$AR680="Leve"),CONCATENATE("R",'MAPA DE RIESGOS'!$H680,"C",'MAPA DE RIESGOS'!$AF680),"")</f>
        <v/>
      </c>
      <c r="Q171" s="379" t="str">
        <f>IF(AND('MAPA DE RIESGOS'!$AP681="Muy Baja",'MAPA DE RIESGOS'!$AR681="Leve"),CONCATENATE("R",'MAPA DE RIESGOS'!$H681,"C",'MAPA DE RIESGOS'!$AF681),"")</f>
        <v/>
      </c>
      <c r="R171" s="379" t="str">
        <f>IF(AND('MAPA DE RIESGOS'!$AP682="Muy Baja",'MAPA DE RIESGOS'!$AR682="Leve"),CONCATENATE("R",'MAPA DE RIESGOS'!$H682,"C",'MAPA DE RIESGOS'!$AF682),"")</f>
        <v/>
      </c>
      <c r="S171" s="379" t="str">
        <f>IF(AND('MAPA DE RIESGOS'!$AP683="Muy Baja",'MAPA DE RIESGOS'!$AR683="Leve"),CONCATENATE("R",'MAPA DE RIESGOS'!$H683,"C",'MAPA DE RIESGOS'!$AF683),"")</f>
        <v/>
      </c>
      <c r="T171" s="379" t="str">
        <f>IF(AND('MAPA DE RIESGOS'!$AP684="Muy Baja",'MAPA DE RIESGOS'!$AR684="Leve"),CONCATENATE("R",'MAPA DE RIESGOS'!$H684,"C",'MAPA DE RIESGOS'!$AF684),"")</f>
        <v/>
      </c>
      <c r="U171" s="379" t="str">
        <f>IF(AND('MAPA DE RIESGOS'!$AP685="Muy Baja",'MAPA DE RIESGOS'!$AR685="Leve"),CONCATENATE("R",'MAPA DE RIESGOS'!$H685,"C",'MAPA DE RIESGOS'!$AF685),"")</f>
        <v/>
      </c>
      <c r="V171" s="379" t="str">
        <f>IF(AND('MAPA DE RIESGOS'!$AP686="Muy Baja",'MAPA DE RIESGOS'!$AR686="Leve"),CONCATENATE("R",'MAPA DE RIESGOS'!$H686,"C",'MAPA DE RIESGOS'!$AF686),"")</f>
        <v/>
      </c>
      <c r="W171" s="379" t="str">
        <f>IF(AND('MAPA DE RIESGOS'!$AP687="Muy Baja",'MAPA DE RIESGOS'!$AR687="Leve"),CONCATENATE("R",'MAPA DE RIESGOS'!$H687,"C",'MAPA DE RIESGOS'!$AF687),"")</f>
        <v/>
      </c>
      <c r="X171" s="379" t="str">
        <f>IF(AND('MAPA DE RIESGOS'!$AP688="Muy Baja",'MAPA DE RIESGOS'!$AR688="Leve"),CONCATENATE("R",'MAPA DE RIESGOS'!$H688,"C",'MAPA DE RIESGOS'!$AF688),"")</f>
        <v/>
      </c>
      <c r="Y171" s="379" t="str">
        <f>IF(AND('MAPA DE RIESGOS'!$AP689="Muy Baja",'MAPA DE RIESGOS'!$AR689="Leve"),CONCATENATE("R",'MAPA DE RIESGOS'!$H689,"C",'MAPA DE RIESGOS'!$AF689),"")</f>
        <v/>
      </c>
      <c r="Z171" s="379" t="str">
        <f>IF(AND('MAPA DE RIESGOS'!$AP690="Muy Baja",'MAPA DE RIESGOS'!$AR690="Leve"),CONCATENATE("R",'MAPA DE RIESGOS'!$H690,"C",'MAPA DE RIESGOS'!$AF690),"")</f>
        <v/>
      </c>
      <c r="AA171" s="380" t="str">
        <f>IF(AND('MAPA DE RIESGOS'!$AP691="Muy Baja",'MAPA DE RIESGOS'!$AR691="Leve"),CONCATENATE("R",'MAPA DE RIESGOS'!$H691,"C",'MAPA DE RIESGOS'!$AF691),"")</f>
        <v/>
      </c>
      <c r="AB171" s="378" t="str">
        <f>IF(AND('MAPA DE RIESGOS'!$AP674="Muy Baja",'MAPA DE RIESGOS'!$AR674="Menor"),CONCATENATE("R",'MAPA DE RIESGOS'!$H674,"C",'MAPA DE RIESGOS'!$AF674),"")</f>
        <v/>
      </c>
      <c r="AC171" s="379" t="str">
        <f>IF(AND('MAPA DE RIESGOS'!$AP675="Muy Baja",'MAPA DE RIESGOS'!$AR675="Menor"),CONCATENATE("R",'MAPA DE RIESGOS'!$H675,"C",'MAPA DE RIESGOS'!$AF675),"")</f>
        <v/>
      </c>
      <c r="AD171" s="379" t="str">
        <f>IF(AND('MAPA DE RIESGOS'!$AP676="Muy Baja",'MAPA DE RIESGOS'!$AR676="Menor"),CONCATENATE("R",'MAPA DE RIESGOS'!$H676,"C",'MAPA DE RIESGOS'!$AF676),"")</f>
        <v/>
      </c>
      <c r="AE171" s="379" t="str">
        <f>IF(AND('MAPA DE RIESGOS'!$AP677="Muy Baja",'MAPA DE RIESGOS'!$AR677="Menor"),CONCATENATE("R",'MAPA DE RIESGOS'!$H677,"C",'MAPA DE RIESGOS'!$AF677),"")</f>
        <v/>
      </c>
      <c r="AF171" s="379" t="str">
        <f>IF(AND('MAPA DE RIESGOS'!$AP678="Muy Baja",'MAPA DE RIESGOS'!$AR678="Menor"),CONCATENATE("R",'MAPA DE RIESGOS'!$H678,"C",'MAPA DE RIESGOS'!$AF678),"")</f>
        <v/>
      </c>
      <c r="AG171" s="379" t="str">
        <f>IF(AND('MAPA DE RIESGOS'!$AP679="Muy Baja",'MAPA DE RIESGOS'!$AR679="Menor"),CONCATENATE("R",'MAPA DE RIESGOS'!$H679,"C",'MAPA DE RIESGOS'!$AF679),"")</f>
        <v/>
      </c>
      <c r="AH171" s="379" t="str">
        <f>IF(AND('MAPA DE RIESGOS'!$AP680="Muy Baja",'MAPA DE RIESGOS'!$AR680="Menor"),CONCATENATE("R",'MAPA DE RIESGOS'!$H680,"C",'MAPA DE RIESGOS'!$AF680),"")</f>
        <v/>
      </c>
      <c r="AI171" s="379" t="str">
        <f>IF(AND('MAPA DE RIESGOS'!$AP681="Muy Baja",'MAPA DE RIESGOS'!$AR681="Menor"),CONCATENATE("R",'MAPA DE RIESGOS'!$H681,"C",'MAPA DE RIESGOS'!$AF681),"")</f>
        <v/>
      </c>
      <c r="AJ171" s="379" t="str">
        <f>IF(AND('MAPA DE RIESGOS'!$AP682="Muy Baja",'MAPA DE RIESGOS'!$AR682="Menor"),CONCATENATE("R",'MAPA DE RIESGOS'!$H682,"C",'MAPA DE RIESGOS'!$AF682),"")</f>
        <v/>
      </c>
      <c r="AK171" s="379" t="str">
        <f>IF(AND('MAPA DE RIESGOS'!$AP683="Muy Baja",'MAPA DE RIESGOS'!$AR683="Menor"),CONCATENATE("R",'MAPA DE RIESGOS'!$H683,"C",'MAPA DE RIESGOS'!$AF683),"")</f>
        <v/>
      </c>
      <c r="AL171" s="379" t="str">
        <f>IF(AND('MAPA DE RIESGOS'!$AP684="Muy Baja",'MAPA DE RIESGOS'!$AR684="Menor"),CONCATENATE("R",'MAPA DE RIESGOS'!$H684,"C",'MAPA DE RIESGOS'!$AF684),"")</f>
        <v/>
      </c>
      <c r="AM171" s="379" t="str">
        <f>IF(AND('MAPA DE RIESGOS'!$AP685="Muy Baja",'MAPA DE RIESGOS'!$AR685="Menor"),CONCATENATE("R",'MAPA DE RIESGOS'!$H685,"C",'MAPA DE RIESGOS'!$AF685),"")</f>
        <v/>
      </c>
      <c r="AN171" s="379" t="str">
        <f>IF(AND('MAPA DE RIESGOS'!$AP686="Muy Baja",'MAPA DE RIESGOS'!$AR686="Menor"),CONCATENATE("R",'MAPA DE RIESGOS'!$H686,"C",'MAPA DE RIESGOS'!$AF686),"")</f>
        <v/>
      </c>
      <c r="AO171" s="379" t="str">
        <f>IF(AND('MAPA DE RIESGOS'!$AP687="Muy Baja",'MAPA DE RIESGOS'!$AR687="Menor"),CONCATENATE("R",'MAPA DE RIESGOS'!$H687,"C",'MAPA DE RIESGOS'!$AF687),"")</f>
        <v/>
      </c>
      <c r="AP171" s="379" t="str">
        <f>IF(AND('MAPA DE RIESGOS'!$AP688="Muy Baja",'MAPA DE RIESGOS'!$AR688="Menor"),CONCATENATE("R",'MAPA DE RIESGOS'!$H688,"C",'MAPA DE RIESGOS'!$AF688),"")</f>
        <v/>
      </c>
      <c r="AQ171" s="379" t="str">
        <f>IF(AND('MAPA DE RIESGOS'!$AP689="Muy Baja",'MAPA DE RIESGOS'!$AR689="Menor"),CONCATENATE("R",'MAPA DE RIESGOS'!$H689,"C",'MAPA DE RIESGOS'!$AF689),"")</f>
        <v/>
      </c>
      <c r="AR171" s="379" t="str">
        <f>IF(AND('MAPA DE RIESGOS'!$AP690="Muy Baja",'MAPA DE RIESGOS'!$AR690="Menor"),CONCATENATE("R",'MAPA DE RIESGOS'!$H690,"C",'MAPA DE RIESGOS'!$AF690),"")</f>
        <v/>
      </c>
      <c r="AS171" s="380" t="str">
        <f>IF(AND('MAPA DE RIESGOS'!$AP691="Muy Baja",'MAPA DE RIESGOS'!$AR691="Menor"),CONCATENATE("R",'MAPA DE RIESGOS'!$H691,"C",'MAPA DE RIESGOS'!$AF691),"")</f>
        <v/>
      </c>
      <c r="AT171" s="369" t="str">
        <f>IF(AND('MAPA DE RIESGOS'!$AP674="Muy Baja",'MAPA DE RIESGOS'!$AR674="Moderado"),CONCATENATE("R",'MAPA DE RIESGOS'!$H674,"C",'MAPA DE RIESGOS'!$AF674),"")</f>
        <v/>
      </c>
      <c r="AU171" s="370" t="str">
        <f>IF(AND('MAPA DE RIESGOS'!$AP675="Muy Baja",'MAPA DE RIESGOS'!$AR675="Moderado"),CONCATENATE("R",'MAPA DE RIESGOS'!$H675,"C",'MAPA DE RIESGOS'!$AF675),"")</f>
        <v/>
      </c>
      <c r="AV171" s="370" t="str">
        <f>IF(AND('MAPA DE RIESGOS'!$AP676="Muy Baja",'MAPA DE RIESGOS'!$AR676="Moderado"),CONCATENATE("R",'MAPA DE RIESGOS'!$H676,"C",'MAPA DE RIESGOS'!$AF676),"")</f>
        <v/>
      </c>
      <c r="AW171" s="370" t="str">
        <f>IF(AND('MAPA DE RIESGOS'!$AP677="Muy Baja",'MAPA DE RIESGOS'!$AR677="Moderado"),CONCATENATE("R",'MAPA DE RIESGOS'!$H677,"C",'MAPA DE RIESGOS'!$AF677),"")</f>
        <v/>
      </c>
      <c r="AX171" s="370" t="str">
        <f>IF(AND('MAPA DE RIESGOS'!$AP678="Muy Baja",'MAPA DE RIESGOS'!$AR678="Moderado"),CONCATENATE("R",'MAPA DE RIESGOS'!$H678,"C",'MAPA DE RIESGOS'!$AF678),"")</f>
        <v/>
      </c>
      <c r="AY171" s="370" t="str">
        <f>IF(AND('MAPA DE RIESGOS'!$AP679="Muy Baja",'MAPA DE RIESGOS'!$AR679="Moderado"),CONCATENATE("R",'MAPA DE RIESGOS'!$H679,"C",'MAPA DE RIESGOS'!$AF679),"")</f>
        <v/>
      </c>
      <c r="AZ171" s="370" t="str">
        <f>IF(AND('MAPA DE RIESGOS'!$AP680="Muy Baja",'MAPA DE RIESGOS'!$AR680="Moderado"),CONCATENATE("R",'MAPA DE RIESGOS'!$H680,"C",'MAPA DE RIESGOS'!$AF680),"")</f>
        <v/>
      </c>
      <c r="BA171" s="370" t="str">
        <f>IF(AND('MAPA DE RIESGOS'!$AP681="Muy Baja",'MAPA DE RIESGOS'!$AR681="Moderado"),CONCATENATE("R",'MAPA DE RIESGOS'!$H681,"C",'MAPA DE RIESGOS'!$AF681),"")</f>
        <v/>
      </c>
      <c r="BB171" s="370" t="str">
        <f>IF(AND('MAPA DE RIESGOS'!$AP682="Muy Baja",'MAPA DE RIESGOS'!$AR682="Moderado"),CONCATENATE("R",'MAPA DE RIESGOS'!$H682,"C",'MAPA DE RIESGOS'!$AF682),"")</f>
        <v/>
      </c>
      <c r="BC171" s="370" t="str">
        <f>IF(AND('MAPA DE RIESGOS'!$AP683="Muy Baja",'MAPA DE RIESGOS'!$AR683="Moderado"),CONCATENATE("R",'MAPA DE RIESGOS'!$H683,"C",'MAPA DE RIESGOS'!$AF683),"")</f>
        <v/>
      </c>
      <c r="BD171" s="370" t="str">
        <f>IF(AND('MAPA DE RIESGOS'!$AP684="Muy Baja",'MAPA DE RIESGOS'!$AR684="Moderado"),CONCATENATE("R",'MAPA DE RIESGOS'!$H684,"C",'MAPA DE RIESGOS'!$AF684),"")</f>
        <v/>
      </c>
      <c r="BE171" s="370" t="str">
        <f>IF(AND('MAPA DE RIESGOS'!$AP685="Muy Baja",'MAPA DE RIESGOS'!$AR685="Moderado"),CONCATENATE("R",'MAPA DE RIESGOS'!$H685,"C",'MAPA DE RIESGOS'!$AF685),"")</f>
        <v/>
      </c>
      <c r="BF171" s="370" t="str">
        <f>IF(AND('MAPA DE RIESGOS'!$AP686="Muy Baja",'MAPA DE RIESGOS'!$AR686="Moderado"),CONCATENATE("R",'MAPA DE RIESGOS'!$H686,"C",'MAPA DE RIESGOS'!$AF686),"")</f>
        <v/>
      </c>
      <c r="BG171" s="370" t="str">
        <f>IF(AND('MAPA DE RIESGOS'!$AP687="Muy Baja",'MAPA DE RIESGOS'!$AR687="Moderado"),CONCATENATE("R",'MAPA DE RIESGOS'!$H687,"C",'MAPA DE RIESGOS'!$AF687),"")</f>
        <v/>
      </c>
      <c r="BH171" s="370" t="str">
        <f>IF(AND('MAPA DE RIESGOS'!$AP688="Muy Baja",'MAPA DE RIESGOS'!$AR688="Moderado"),CONCATENATE("R",'MAPA DE RIESGOS'!$H688,"C",'MAPA DE RIESGOS'!$AF688),"")</f>
        <v/>
      </c>
      <c r="BI171" s="370" t="str">
        <f>IF(AND('MAPA DE RIESGOS'!$AP689="Muy Baja",'MAPA DE RIESGOS'!$AR689="Moderado"),CONCATENATE("R",'MAPA DE RIESGOS'!$H689,"C",'MAPA DE RIESGOS'!$AF689),"")</f>
        <v/>
      </c>
      <c r="BJ171" s="370" t="str">
        <f>IF(AND('MAPA DE RIESGOS'!$AP690="Muy Baja",'MAPA DE RIESGOS'!$AR690="Moderado"),CONCATENATE("R",'MAPA DE RIESGOS'!$H690,"C",'MAPA DE RIESGOS'!$AF690),"")</f>
        <v/>
      </c>
      <c r="BK171" s="371" t="str">
        <f>IF(AND('MAPA DE RIESGOS'!$AP691="Muy Baja",'MAPA DE RIESGOS'!$AR691="Moderado"),CONCATENATE("R",'MAPA DE RIESGOS'!$H691,"C",'MAPA DE RIESGOS'!$AF691),"")</f>
        <v/>
      </c>
      <c r="BL171" s="357" t="str">
        <f>IF(AND('MAPA DE RIESGOS'!$AP674="Muy Baja",'MAPA DE RIESGOS'!$AR674="Mayor"),CONCATENATE("R",'MAPA DE RIESGOS'!$H674,"C",'MAPA DE RIESGOS'!$AF674),"")</f>
        <v/>
      </c>
      <c r="BM171" s="357" t="str">
        <f>IF(AND('MAPA DE RIESGOS'!$AP675="Muy Baja",'MAPA DE RIESGOS'!$AR675="Mayor"),CONCATENATE("R",'MAPA DE RIESGOS'!$H675,"C",'MAPA DE RIESGOS'!$AF675),"")</f>
        <v/>
      </c>
      <c r="BN171" s="357" t="str">
        <f>IF(AND('MAPA DE RIESGOS'!$AP676="Muy Baja",'MAPA DE RIESGOS'!$AR676="Mayor"),CONCATENATE("R",'MAPA DE RIESGOS'!$H676,"C",'MAPA DE RIESGOS'!$AF676),"")</f>
        <v/>
      </c>
      <c r="BO171" s="357" t="str">
        <f>IF(AND('MAPA DE RIESGOS'!$AP677="Muy Baja",'MAPA DE RIESGOS'!$AR677="Mayor"),CONCATENATE("R",'MAPA DE RIESGOS'!$H677,"C",'MAPA DE RIESGOS'!$AF677),"")</f>
        <v/>
      </c>
      <c r="BP171" s="357" t="str">
        <f>IF(AND('MAPA DE RIESGOS'!$AP678="Muy Baja",'MAPA DE RIESGOS'!$AR678="Mayor"),CONCATENATE("R",'MAPA DE RIESGOS'!$H678,"C",'MAPA DE RIESGOS'!$AF678),"")</f>
        <v/>
      </c>
      <c r="BQ171" s="357" t="str">
        <f>IF(AND('MAPA DE RIESGOS'!$AP679="Muy Baja",'MAPA DE RIESGOS'!$AR679="Mayor"),CONCATENATE("R",'MAPA DE RIESGOS'!$H679,"C",'MAPA DE RIESGOS'!$AF679),"")</f>
        <v/>
      </c>
      <c r="BR171" s="357" t="str">
        <f>IF(AND('MAPA DE RIESGOS'!$AP680="Muy Baja",'MAPA DE RIESGOS'!$AR680="Mayor"),CONCATENATE("R",'MAPA DE RIESGOS'!$H680,"C",'MAPA DE RIESGOS'!$AF680),"")</f>
        <v/>
      </c>
      <c r="BS171" s="357" t="str">
        <f>IF(AND('MAPA DE RIESGOS'!$AP681="Muy Baja",'MAPA DE RIESGOS'!$AR681="Mayor"),CONCATENATE("R",'MAPA DE RIESGOS'!$H681,"C",'MAPA DE RIESGOS'!$AF681),"")</f>
        <v/>
      </c>
      <c r="BT171" s="357" t="str">
        <f>IF(AND('MAPA DE RIESGOS'!$AP682="Muy Baja",'MAPA DE RIESGOS'!$AR682="Mayor"),CONCATENATE("R",'MAPA DE RIESGOS'!$H682,"C",'MAPA DE RIESGOS'!$AF682),"")</f>
        <v/>
      </c>
      <c r="BU171" s="357" t="str">
        <f>IF(AND('MAPA DE RIESGOS'!$AP683="Muy Baja",'MAPA DE RIESGOS'!$AR683="Mayor"),CONCATENATE("R",'MAPA DE RIESGOS'!$H683,"C",'MAPA DE RIESGOS'!$AF683),"")</f>
        <v/>
      </c>
      <c r="BV171" s="357" t="str">
        <f>IF(AND('MAPA DE RIESGOS'!$AP684="Muy Baja",'MAPA DE RIESGOS'!$AR684="Mayor"),CONCATENATE("R",'MAPA DE RIESGOS'!$H684,"C",'MAPA DE RIESGOS'!$AF684),"")</f>
        <v/>
      </c>
      <c r="BW171" s="357" t="str">
        <f>IF(AND('MAPA DE RIESGOS'!$AP685="Muy Baja",'MAPA DE RIESGOS'!$AR685="Mayor"),CONCATENATE("R",'MAPA DE RIESGOS'!$H685,"C",'MAPA DE RIESGOS'!$AF685),"")</f>
        <v/>
      </c>
      <c r="BX171" s="357" t="str">
        <f>IF(AND('MAPA DE RIESGOS'!$AP686="Muy Baja",'MAPA DE RIESGOS'!$AR686="Mayor"),CONCATENATE("R",'MAPA DE RIESGOS'!$H686,"C",'MAPA DE RIESGOS'!$AF686),"")</f>
        <v/>
      </c>
      <c r="BY171" s="357" t="str">
        <f>IF(AND('MAPA DE RIESGOS'!$AP687="Muy Baja",'MAPA DE RIESGOS'!$AR687="Mayor"),CONCATENATE("R",'MAPA DE RIESGOS'!$H687,"C",'MAPA DE RIESGOS'!$AF687),"")</f>
        <v/>
      </c>
      <c r="BZ171" s="357" t="str">
        <f>IF(AND('MAPA DE RIESGOS'!$AP688="Muy Baja",'MAPA DE RIESGOS'!$AR688="Mayor"),CONCATENATE("R",'MAPA DE RIESGOS'!$H688,"C",'MAPA DE RIESGOS'!$AF688),"")</f>
        <v/>
      </c>
      <c r="CA171" s="357" t="str">
        <f>IF(AND('MAPA DE RIESGOS'!$AP689="Muy Baja",'MAPA DE RIESGOS'!$AR689="Mayor"),CONCATENATE("R",'MAPA DE RIESGOS'!$H689,"C",'MAPA DE RIESGOS'!$AF689),"")</f>
        <v/>
      </c>
      <c r="CB171" s="357" t="str">
        <f>IF(AND('MAPA DE RIESGOS'!$AP690="Muy Baja",'MAPA DE RIESGOS'!$AR690="Mayor"),CONCATENATE("R",'MAPA DE RIESGOS'!$H690,"C",'MAPA DE RIESGOS'!$AF690),"")</f>
        <v/>
      </c>
      <c r="CC171" s="358" t="str">
        <f>IF(AND('MAPA DE RIESGOS'!$AP691="Muy Baja",'MAPA DE RIESGOS'!$AR691="Mayor"),CONCATENATE("R",'MAPA DE RIESGOS'!$H691,"C",'MAPA DE RIESGOS'!$AF691),"")</f>
        <v/>
      </c>
      <c r="CD171" s="359" t="str">
        <f>IF(AND('MAPA DE RIESGOS'!$AP674="Muy Baja",'MAPA DE RIESGOS'!$AR674="Catastrófico"),CONCATENATE("R",'MAPA DE RIESGOS'!$H674,"C",'MAPA DE RIESGOS'!$AF674),"")</f>
        <v/>
      </c>
      <c r="CE171" s="359" t="str">
        <f>IF(AND('MAPA DE RIESGOS'!$AP675="Muy Baja",'MAPA DE RIESGOS'!$AR675="Catastrófico"),CONCATENATE("R",'MAPA DE RIESGOS'!$H675,"C",'MAPA DE RIESGOS'!$AF675),"")</f>
        <v/>
      </c>
      <c r="CF171" s="359" t="str">
        <f>IF(AND('MAPA DE RIESGOS'!$AP676="Muy Baja",'MAPA DE RIESGOS'!$AR676="Catastrófico"),CONCATENATE("R",'MAPA DE RIESGOS'!$H676,"C",'MAPA DE RIESGOS'!$AF676),"")</f>
        <v/>
      </c>
      <c r="CG171" s="359" t="str">
        <f>IF(AND('MAPA DE RIESGOS'!$AP677="Muy Baja",'MAPA DE RIESGOS'!$AR677="Catastrófico"),CONCATENATE("R",'MAPA DE RIESGOS'!$H677,"C",'MAPA DE RIESGOS'!$AF677),"")</f>
        <v/>
      </c>
      <c r="CH171" s="359" t="str">
        <f>IF(AND('MAPA DE RIESGOS'!$AP678="Muy Baja",'MAPA DE RIESGOS'!$AR678="Catastrófico"),CONCATENATE("R",'MAPA DE RIESGOS'!$H678,"C",'MAPA DE RIESGOS'!$AF678),"")</f>
        <v/>
      </c>
      <c r="CI171" s="359" t="str">
        <f>IF(AND('MAPA DE RIESGOS'!$AP679="Muy Baja",'MAPA DE RIESGOS'!$AR679="Catastrófico"),CONCATENATE("R",'MAPA DE RIESGOS'!$H679,"C",'MAPA DE RIESGOS'!$AF679),"")</f>
        <v/>
      </c>
      <c r="CJ171" s="359" t="str">
        <f>IF(AND('MAPA DE RIESGOS'!$AP680="Muy Baja",'MAPA DE RIESGOS'!$AR680="Catastrófico"),CONCATENATE("R",'MAPA DE RIESGOS'!$H680,"C",'MAPA DE RIESGOS'!$AF680),"")</f>
        <v/>
      </c>
      <c r="CK171" s="359" t="str">
        <f>IF(AND('MAPA DE RIESGOS'!$AP681="Muy Baja",'MAPA DE RIESGOS'!$AR681="Catastrófico"),CONCATENATE("R",'MAPA DE RIESGOS'!$H681,"C",'MAPA DE RIESGOS'!$AF681),"")</f>
        <v/>
      </c>
      <c r="CL171" s="359" t="str">
        <f>IF(AND('MAPA DE RIESGOS'!$AP682="Muy Baja",'MAPA DE RIESGOS'!$AR682="Catastrófico"),CONCATENATE("R",'MAPA DE RIESGOS'!$H682,"C",'MAPA DE RIESGOS'!$AF682),"")</f>
        <v/>
      </c>
      <c r="CM171" s="359" t="str">
        <f>IF(AND('MAPA DE RIESGOS'!$AP683="Muy Baja",'MAPA DE RIESGOS'!$AR683="Catastrófico"),CONCATENATE("R",'MAPA DE RIESGOS'!$H683,"C",'MAPA DE RIESGOS'!$AF683),"")</f>
        <v/>
      </c>
      <c r="CN171" s="359" t="str">
        <f>IF(AND('MAPA DE RIESGOS'!$AP684="Muy Baja",'MAPA DE RIESGOS'!$AR684="Catastrófico"),CONCATENATE("R",'MAPA DE RIESGOS'!$H684,"C",'MAPA DE RIESGOS'!$AF684),"")</f>
        <v/>
      </c>
      <c r="CO171" s="359" t="str">
        <f>IF(AND('MAPA DE RIESGOS'!$AP685="Muy Baja",'MAPA DE RIESGOS'!$AR685="Catastrófico"),CONCATENATE("R",'MAPA DE RIESGOS'!$H685,"C",'MAPA DE RIESGOS'!$AF685),"")</f>
        <v/>
      </c>
      <c r="CP171" s="359" t="str">
        <f>IF(AND('MAPA DE RIESGOS'!$AP686="Muy Baja",'MAPA DE RIESGOS'!$AR686="Catastrófico"),CONCATENATE("R",'MAPA DE RIESGOS'!$H686,"C",'MAPA DE RIESGOS'!$AF686),"")</f>
        <v/>
      </c>
      <c r="CQ171" s="359" t="str">
        <f>IF(AND('MAPA DE RIESGOS'!$AP687="Muy Baja",'MAPA DE RIESGOS'!$AR687="Catastrófico"),CONCATENATE("R",'MAPA DE RIESGOS'!$H687,"C",'MAPA DE RIESGOS'!$AF687),"")</f>
        <v/>
      </c>
      <c r="CR171" s="359" t="str">
        <f>IF(AND('MAPA DE RIESGOS'!$AP688="Muy Baja",'MAPA DE RIESGOS'!$AR688="Catastrófico"),CONCATENATE("R",'MAPA DE RIESGOS'!$H688,"C",'MAPA DE RIESGOS'!$AF688),"")</f>
        <v/>
      </c>
      <c r="CS171" s="359" t="str">
        <f>IF(AND('MAPA DE RIESGOS'!$AP689="Muy Baja",'MAPA DE RIESGOS'!$AR689="Catastrófico"),CONCATENATE("R",'MAPA DE RIESGOS'!$H689,"C",'MAPA DE RIESGOS'!$AF689),"")</f>
        <v/>
      </c>
      <c r="CT171" s="359" t="str">
        <f>IF(AND('MAPA DE RIESGOS'!$AP690="Muy Baja",'MAPA DE RIESGOS'!$AR690="Catastrófico"),CONCATENATE("R",'MAPA DE RIESGOS'!$H690,"C",'MAPA DE RIESGOS'!$AF690),"")</f>
        <v/>
      </c>
      <c r="CU171" s="360" t="str">
        <f>IF(AND('MAPA DE RIESGOS'!$AP691="Muy Baja",'MAPA DE RIESGOS'!$AR691="Catastrófico"),CONCATENATE("R",'MAPA DE RIESGOS'!$H691,"C",'MAPA DE RIESGOS'!$AF691),"")</f>
        <v/>
      </c>
      <c r="CV171" s="67"/>
      <c r="CW171" s="388"/>
      <c r="CX171" s="388"/>
      <c r="CY171" s="388"/>
      <c r="CZ171" s="388"/>
      <c r="DA171" s="388"/>
      <c r="DB171" s="388"/>
    </row>
    <row r="172" spans="2:106" ht="32.5" customHeight="1">
      <c r="B172" s="770"/>
      <c r="C172" s="770"/>
      <c r="D172" s="771"/>
      <c r="E172" s="741"/>
      <c r="F172" s="742"/>
      <c r="G172" s="742"/>
      <c r="H172" s="742"/>
      <c r="I172" s="742"/>
      <c r="J172" s="378" t="str">
        <f>IF(AND('MAPA DE RIESGOS'!$AP692="Muy Baja",'MAPA DE RIESGOS'!$AR692="Leve"),CONCATENATE("R",'MAPA DE RIESGOS'!$H692,"C",'MAPA DE RIESGOS'!$AF692),"")</f>
        <v/>
      </c>
      <c r="K172" s="379" t="str">
        <f>IF(AND('MAPA DE RIESGOS'!$AP693="Muy Baja",'MAPA DE RIESGOS'!$AR693="Leve"),CONCATENATE("R",'MAPA DE RIESGOS'!$H693,"C",'MAPA DE RIESGOS'!$AF693),"")</f>
        <v/>
      </c>
      <c r="L172" s="379" t="str">
        <f>IF(AND('MAPA DE RIESGOS'!$AP694="Muy Baja",'MAPA DE RIESGOS'!$AR694="Leve"),CONCATENATE("R",'MAPA DE RIESGOS'!$H694,"C",'MAPA DE RIESGOS'!$AF694),"")</f>
        <v/>
      </c>
      <c r="M172" s="379" t="str">
        <f>IF(AND('MAPA DE RIESGOS'!$AP695="Muy Baja",'MAPA DE RIESGOS'!$AR695="Leve"),CONCATENATE("R",'MAPA DE RIESGOS'!$H695,"C",'MAPA DE RIESGOS'!$AF695),"")</f>
        <v/>
      </c>
      <c r="N172" s="379" t="str">
        <f>IF(AND('MAPA DE RIESGOS'!$AP696="Muy Baja",'MAPA DE RIESGOS'!$AR696="Leve"),CONCATENATE("R",'MAPA DE RIESGOS'!$H696,"C",'MAPA DE RIESGOS'!$AF696),"")</f>
        <v/>
      </c>
      <c r="O172" s="379" t="str">
        <f>IF(AND('MAPA DE RIESGOS'!$AP697="Muy Baja",'MAPA DE RIESGOS'!$AR697="Leve"),CONCATENATE("R",'MAPA DE RIESGOS'!$H697,"C",'MAPA DE RIESGOS'!$AF697),"")</f>
        <v/>
      </c>
      <c r="P172" s="379" t="str">
        <f>IF(AND('MAPA DE RIESGOS'!$AP698="Muy Baja",'MAPA DE RIESGOS'!$AR698="Leve"),CONCATENATE("R",'MAPA DE RIESGOS'!$H698,"C",'MAPA DE RIESGOS'!$AF698),"")</f>
        <v/>
      </c>
      <c r="Q172" s="379" t="str">
        <f>IF(AND('MAPA DE RIESGOS'!$AP699="Muy Baja",'MAPA DE RIESGOS'!$AR699="Leve"),CONCATENATE("R",'MAPA DE RIESGOS'!$H699,"C",'MAPA DE RIESGOS'!$AF699),"")</f>
        <v/>
      </c>
      <c r="R172" s="379" t="str">
        <f>IF(AND('MAPA DE RIESGOS'!$AP700="Muy Baja",'MAPA DE RIESGOS'!$AR700="Leve"),CONCATENATE("R",'MAPA DE RIESGOS'!$H700,"C",'MAPA DE RIESGOS'!$AF700),"")</f>
        <v/>
      </c>
      <c r="S172" s="379" t="str">
        <f>IF(AND('MAPA DE RIESGOS'!$AP701="Muy Baja",'MAPA DE RIESGOS'!$AR701="Leve"),CONCATENATE("R",'MAPA DE RIESGOS'!$H701,"C",'MAPA DE RIESGOS'!$AF701),"")</f>
        <v/>
      </c>
      <c r="T172" s="379" t="str">
        <f>IF(AND('MAPA DE RIESGOS'!$AP702="Muy Baja",'MAPA DE RIESGOS'!$AR702="Leve"),CONCATENATE("R",'MAPA DE RIESGOS'!$H702,"C",'MAPA DE RIESGOS'!$AF702),"")</f>
        <v/>
      </c>
      <c r="U172" s="379" t="str">
        <f>IF(AND('MAPA DE RIESGOS'!$AP703="Muy Baja",'MAPA DE RIESGOS'!$AR703="Leve"),CONCATENATE("R",'MAPA DE RIESGOS'!$H703,"C",'MAPA DE RIESGOS'!$AF703),"")</f>
        <v/>
      </c>
      <c r="V172" s="379" t="str">
        <f>IF(AND('MAPA DE RIESGOS'!$AP704="Muy Baja",'MAPA DE RIESGOS'!$AR704="Leve"),CONCATENATE("R",'MAPA DE RIESGOS'!$H704,"C",'MAPA DE RIESGOS'!$AF704),"")</f>
        <v/>
      </c>
      <c r="W172" s="379" t="str">
        <f>IF(AND('MAPA DE RIESGOS'!$AP705="Muy Baja",'MAPA DE RIESGOS'!$AR705="Leve"),CONCATENATE("R",'MAPA DE RIESGOS'!$H705,"C",'MAPA DE RIESGOS'!$AF705),"")</f>
        <v/>
      </c>
      <c r="X172" s="379" t="str">
        <f>IF(AND('MAPA DE RIESGOS'!$AP706="Muy Baja",'MAPA DE RIESGOS'!$AR706="Leve"),CONCATENATE("R",'MAPA DE RIESGOS'!$H706,"C",'MAPA DE RIESGOS'!$AF706),"")</f>
        <v/>
      </c>
      <c r="Y172" s="379" t="str">
        <f>IF(AND('MAPA DE RIESGOS'!$AP707="Muy Baja",'MAPA DE RIESGOS'!$AR707="Leve"),CONCATENATE("R",'MAPA DE RIESGOS'!$H707,"C",'MAPA DE RIESGOS'!$AF707),"")</f>
        <v/>
      </c>
      <c r="Z172" s="379" t="str">
        <f>IF(AND('MAPA DE RIESGOS'!$AP708="Muy Baja",'MAPA DE RIESGOS'!$AR708="Leve"),CONCATENATE("R",'MAPA DE RIESGOS'!$H708,"C",'MAPA DE RIESGOS'!$AF708),"")</f>
        <v/>
      </c>
      <c r="AA172" s="380" t="str">
        <f>IF(AND('MAPA DE RIESGOS'!$AP709="Muy Baja",'MAPA DE RIESGOS'!$AR709="Leve"),CONCATENATE("R",'MAPA DE RIESGOS'!$H709,"C",'MAPA DE RIESGOS'!$AF709),"")</f>
        <v/>
      </c>
      <c r="AB172" s="378" t="str">
        <f>IF(AND('MAPA DE RIESGOS'!$AP692="Muy Baja",'MAPA DE RIESGOS'!$AR692="Menor"),CONCATENATE("R",'MAPA DE RIESGOS'!$H692,"C",'MAPA DE RIESGOS'!$AF692),"")</f>
        <v/>
      </c>
      <c r="AC172" s="379" t="str">
        <f>IF(AND('MAPA DE RIESGOS'!$AP693="Muy Baja",'MAPA DE RIESGOS'!$AR693="Menor"),CONCATENATE("R",'MAPA DE RIESGOS'!$H693,"C",'MAPA DE RIESGOS'!$AF693),"")</f>
        <v/>
      </c>
      <c r="AD172" s="379" t="str">
        <f>IF(AND('MAPA DE RIESGOS'!$AP694="Muy Baja",'MAPA DE RIESGOS'!$AR694="Menor"),CONCATENATE("R",'MAPA DE RIESGOS'!$H694,"C",'MAPA DE RIESGOS'!$AF694),"")</f>
        <v/>
      </c>
      <c r="AE172" s="379" t="str">
        <f>IF(AND('MAPA DE RIESGOS'!$AP695="Muy Baja",'MAPA DE RIESGOS'!$AR695="Menor"),CONCATENATE("R",'MAPA DE RIESGOS'!$H695,"C",'MAPA DE RIESGOS'!$AF695),"")</f>
        <v/>
      </c>
      <c r="AF172" s="379" t="str">
        <f>IF(AND('MAPA DE RIESGOS'!$AP696="Muy Baja",'MAPA DE RIESGOS'!$AR696="Menor"),CONCATENATE("R",'MAPA DE RIESGOS'!$H696,"C",'MAPA DE RIESGOS'!$AF696),"")</f>
        <v/>
      </c>
      <c r="AG172" s="379" t="str">
        <f>IF(AND('MAPA DE RIESGOS'!$AP697="Muy Baja",'MAPA DE RIESGOS'!$AR697="Menor"),CONCATENATE("R",'MAPA DE RIESGOS'!$H697,"C",'MAPA DE RIESGOS'!$AF697),"")</f>
        <v/>
      </c>
      <c r="AH172" s="379" t="str">
        <f>IF(AND('MAPA DE RIESGOS'!$AP698="Muy Baja",'MAPA DE RIESGOS'!$AR698="Menor"),CONCATENATE("R",'MAPA DE RIESGOS'!$H698,"C",'MAPA DE RIESGOS'!$AF698),"")</f>
        <v/>
      </c>
      <c r="AI172" s="379" t="str">
        <f>IF(AND('MAPA DE RIESGOS'!$AP699="Muy Baja",'MAPA DE RIESGOS'!$AR699="Menor"),CONCATENATE("R",'MAPA DE RIESGOS'!$H699,"C",'MAPA DE RIESGOS'!$AF699),"")</f>
        <v/>
      </c>
      <c r="AJ172" s="379" t="str">
        <f>IF(AND('MAPA DE RIESGOS'!$AP700="Muy Baja",'MAPA DE RIESGOS'!$AR700="Menor"),CONCATENATE("R",'MAPA DE RIESGOS'!$H700,"C",'MAPA DE RIESGOS'!$AF700),"")</f>
        <v/>
      </c>
      <c r="AK172" s="379" t="str">
        <f>IF(AND('MAPA DE RIESGOS'!$AP701="Muy Baja",'MAPA DE RIESGOS'!$AR701="Menor"),CONCATENATE("R",'MAPA DE RIESGOS'!$H701,"C",'MAPA DE RIESGOS'!$AF701),"")</f>
        <v/>
      </c>
      <c r="AL172" s="379" t="str">
        <f>IF(AND('MAPA DE RIESGOS'!$AP702="Muy Baja",'MAPA DE RIESGOS'!$AR702="Menor"),CONCATENATE("R",'MAPA DE RIESGOS'!$H702,"C",'MAPA DE RIESGOS'!$AF702),"")</f>
        <v/>
      </c>
      <c r="AM172" s="379" t="str">
        <f>IF(AND('MAPA DE RIESGOS'!$AP703="Muy Baja",'MAPA DE RIESGOS'!$AR703="Menor"),CONCATENATE("R",'MAPA DE RIESGOS'!$H703,"C",'MAPA DE RIESGOS'!$AF703),"")</f>
        <v/>
      </c>
      <c r="AN172" s="379" t="str">
        <f>IF(AND('MAPA DE RIESGOS'!$AP704="Muy Baja",'MAPA DE RIESGOS'!$AR704="Menor"),CONCATENATE("R",'MAPA DE RIESGOS'!$H704,"C",'MAPA DE RIESGOS'!$AF704),"")</f>
        <v/>
      </c>
      <c r="AO172" s="379" t="str">
        <f>IF(AND('MAPA DE RIESGOS'!$AP705="Muy Baja",'MAPA DE RIESGOS'!$AR705="Menor"),CONCATENATE("R",'MAPA DE RIESGOS'!$H705,"C",'MAPA DE RIESGOS'!$AF705),"")</f>
        <v/>
      </c>
      <c r="AP172" s="379" t="str">
        <f>IF(AND('MAPA DE RIESGOS'!$AP706="Muy Baja",'MAPA DE RIESGOS'!$AR706="Menor"),CONCATENATE("R",'MAPA DE RIESGOS'!$H706,"C",'MAPA DE RIESGOS'!$AF706),"")</f>
        <v/>
      </c>
      <c r="AQ172" s="379" t="str">
        <f>IF(AND('MAPA DE RIESGOS'!$AP707="Muy Baja",'MAPA DE RIESGOS'!$AR707="Menor"),CONCATENATE("R",'MAPA DE RIESGOS'!$H707,"C",'MAPA DE RIESGOS'!$AF707),"")</f>
        <v/>
      </c>
      <c r="AR172" s="379" t="str">
        <f>IF(AND('MAPA DE RIESGOS'!$AP708="Muy Baja",'MAPA DE RIESGOS'!$AR708="Menor"),CONCATENATE("R",'MAPA DE RIESGOS'!$H708,"C",'MAPA DE RIESGOS'!$AF708),"")</f>
        <v/>
      </c>
      <c r="AS172" s="380" t="str">
        <f>IF(AND('MAPA DE RIESGOS'!$AP709="Muy Baja",'MAPA DE RIESGOS'!$AR709="Menor"),CONCATENATE("R",'MAPA DE RIESGOS'!$H709,"C",'MAPA DE RIESGOS'!$AF709),"")</f>
        <v/>
      </c>
      <c r="AT172" s="369" t="str">
        <f>IF(AND('MAPA DE RIESGOS'!$AP692="Muy Baja",'MAPA DE RIESGOS'!$AR692="Moderado"),CONCATENATE("R",'MAPA DE RIESGOS'!$H692,"C",'MAPA DE RIESGOS'!$AF692),"")</f>
        <v/>
      </c>
      <c r="AU172" s="370" t="str">
        <f>IF(AND('MAPA DE RIESGOS'!$AP693="Muy Baja",'MAPA DE RIESGOS'!$AR693="Moderado"),CONCATENATE("R",'MAPA DE RIESGOS'!$H693,"C",'MAPA DE RIESGOS'!$AF693),"")</f>
        <v/>
      </c>
      <c r="AV172" s="370" t="str">
        <f>IF(AND('MAPA DE RIESGOS'!$AP694="Muy Baja",'MAPA DE RIESGOS'!$AR694="Moderado"),CONCATENATE("R",'MAPA DE RIESGOS'!$H694,"C",'MAPA DE RIESGOS'!$AF694),"")</f>
        <v/>
      </c>
      <c r="AW172" s="370" t="str">
        <f>IF(AND('MAPA DE RIESGOS'!$AP695="Muy Baja",'MAPA DE RIESGOS'!$AR695="Moderado"),CONCATENATE("R",'MAPA DE RIESGOS'!$H695,"C",'MAPA DE RIESGOS'!$AF695),"")</f>
        <v/>
      </c>
      <c r="AX172" s="370" t="str">
        <f>IF(AND('MAPA DE RIESGOS'!$AP696="Muy Baja",'MAPA DE RIESGOS'!$AR696="Moderado"),CONCATENATE("R",'MAPA DE RIESGOS'!$H696,"C",'MAPA DE RIESGOS'!$AF696),"")</f>
        <v/>
      </c>
      <c r="AY172" s="370" t="str">
        <f>IF(AND('MAPA DE RIESGOS'!$AP697="Muy Baja",'MAPA DE RIESGOS'!$AR697="Moderado"),CONCATENATE("R",'MAPA DE RIESGOS'!$H697,"C",'MAPA DE RIESGOS'!$AF697),"")</f>
        <v/>
      </c>
      <c r="AZ172" s="370" t="str">
        <f>IF(AND('MAPA DE RIESGOS'!$AP698="Muy Baja",'MAPA DE RIESGOS'!$AR698="Moderado"),CONCATENATE("R",'MAPA DE RIESGOS'!$H698,"C",'MAPA DE RIESGOS'!$AF698),"")</f>
        <v/>
      </c>
      <c r="BA172" s="370" t="str">
        <f>IF(AND('MAPA DE RIESGOS'!$AP699="Muy Baja",'MAPA DE RIESGOS'!$AR699="Moderado"),CONCATENATE("R",'MAPA DE RIESGOS'!$H699,"C",'MAPA DE RIESGOS'!$AF699),"")</f>
        <v/>
      </c>
      <c r="BB172" s="370" t="str">
        <f>IF(AND('MAPA DE RIESGOS'!$AP700="Muy Baja",'MAPA DE RIESGOS'!$AR700="Moderado"),CONCATENATE("R",'MAPA DE RIESGOS'!$H700,"C",'MAPA DE RIESGOS'!$AF700),"")</f>
        <v/>
      </c>
      <c r="BC172" s="370" t="str">
        <f>IF(AND('MAPA DE RIESGOS'!$AP701="Muy Baja",'MAPA DE RIESGOS'!$AR701="Moderado"),CONCATENATE("R",'MAPA DE RIESGOS'!$H701,"C",'MAPA DE RIESGOS'!$AF701),"")</f>
        <v/>
      </c>
      <c r="BD172" s="370" t="str">
        <f>IF(AND('MAPA DE RIESGOS'!$AP702="Muy Baja",'MAPA DE RIESGOS'!$AR702="Moderado"),CONCATENATE("R",'MAPA DE RIESGOS'!$H702,"C",'MAPA DE RIESGOS'!$AF702),"")</f>
        <v/>
      </c>
      <c r="BE172" s="370" t="str">
        <f>IF(AND('MAPA DE RIESGOS'!$AP703="Muy Baja",'MAPA DE RIESGOS'!$AR703="Moderado"),CONCATENATE("R",'MAPA DE RIESGOS'!$H703,"C",'MAPA DE RIESGOS'!$AF703),"")</f>
        <v/>
      </c>
      <c r="BF172" s="370" t="str">
        <f>IF(AND('MAPA DE RIESGOS'!$AP704="Muy Baja",'MAPA DE RIESGOS'!$AR704="Moderado"),CONCATENATE("R",'MAPA DE RIESGOS'!$H704,"C",'MAPA DE RIESGOS'!$AF704),"")</f>
        <v/>
      </c>
      <c r="BG172" s="370" t="str">
        <f>IF(AND('MAPA DE RIESGOS'!$AP705="Muy Baja",'MAPA DE RIESGOS'!$AR705="Moderado"),CONCATENATE("R",'MAPA DE RIESGOS'!$H705,"C",'MAPA DE RIESGOS'!$AF705),"")</f>
        <v/>
      </c>
      <c r="BH172" s="370" t="str">
        <f>IF(AND('MAPA DE RIESGOS'!$AP706="Muy Baja",'MAPA DE RIESGOS'!$AR706="Moderado"),CONCATENATE("R",'MAPA DE RIESGOS'!$H706,"C",'MAPA DE RIESGOS'!$AF706),"")</f>
        <v/>
      </c>
      <c r="BI172" s="370" t="str">
        <f>IF(AND('MAPA DE RIESGOS'!$AP707="Muy Baja",'MAPA DE RIESGOS'!$AR707="Moderado"),CONCATENATE("R",'MAPA DE RIESGOS'!$H707,"C",'MAPA DE RIESGOS'!$AF707),"")</f>
        <v/>
      </c>
      <c r="BJ172" s="370" t="str">
        <f>IF(AND('MAPA DE RIESGOS'!$AP708="Muy Baja",'MAPA DE RIESGOS'!$AR708="Moderado"),CONCATENATE("R",'MAPA DE RIESGOS'!$H708,"C",'MAPA DE RIESGOS'!$AF708),"")</f>
        <v/>
      </c>
      <c r="BK172" s="371" t="str">
        <f>IF(AND('MAPA DE RIESGOS'!$AP709="Muy Baja",'MAPA DE RIESGOS'!$AR709="Moderado"),CONCATENATE("R",'MAPA DE RIESGOS'!$H709,"C",'MAPA DE RIESGOS'!$AF709),"")</f>
        <v/>
      </c>
      <c r="BL172" s="357" t="str">
        <f>IF(AND('MAPA DE RIESGOS'!$AP692="Muy Baja",'MAPA DE RIESGOS'!$AR692="Mayor"),CONCATENATE("R",'MAPA DE RIESGOS'!$H692,"C",'MAPA DE RIESGOS'!$AF692),"")</f>
        <v/>
      </c>
      <c r="BM172" s="357" t="str">
        <f>IF(AND('MAPA DE RIESGOS'!$AP693="Muy Baja",'MAPA DE RIESGOS'!$AR693="Mayor"),CONCATENATE("R",'MAPA DE RIESGOS'!$H693,"C",'MAPA DE RIESGOS'!$AF693),"")</f>
        <v/>
      </c>
      <c r="BN172" s="357" t="str">
        <f>IF(AND('MAPA DE RIESGOS'!$AP694="Muy Baja",'MAPA DE RIESGOS'!$AR694="Mayor"),CONCATENATE("R",'MAPA DE RIESGOS'!$H694,"C",'MAPA DE RIESGOS'!$AF694),"")</f>
        <v/>
      </c>
      <c r="BO172" s="357" t="str">
        <f>IF(AND('MAPA DE RIESGOS'!$AP695="Muy Baja",'MAPA DE RIESGOS'!$AR695="Mayor"),CONCATENATE("R",'MAPA DE RIESGOS'!$H695,"C",'MAPA DE RIESGOS'!$AF695),"")</f>
        <v/>
      </c>
      <c r="BP172" s="357" t="str">
        <f>IF(AND('MAPA DE RIESGOS'!$AP696="Muy Baja",'MAPA DE RIESGOS'!$AR696="Mayor"),CONCATENATE("R",'MAPA DE RIESGOS'!$H696,"C",'MAPA DE RIESGOS'!$AF696),"")</f>
        <v/>
      </c>
      <c r="BQ172" s="357" t="str">
        <f>IF(AND('MAPA DE RIESGOS'!$AP697="Muy Baja",'MAPA DE RIESGOS'!$AR697="Mayor"),CONCATENATE("R",'MAPA DE RIESGOS'!$H697,"C",'MAPA DE RIESGOS'!$AF697),"")</f>
        <v/>
      </c>
      <c r="BR172" s="357" t="str">
        <f>IF(AND('MAPA DE RIESGOS'!$AP698="Muy Baja",'MAPA DE RIESGOS'!$AR698="Mayor"),CONCATENATE("R",'MAPA DE RIESGOS'!$H698,"C",'MAPA DE RIESGOS'!$AF698),"")</f>
        <v/>
      </c>
      <c r="BS172" s="357" t="str">
        <f>IF(AND('MAPA DE RIESGOS'!$AP699="Muy Baja",'MAPA DE RIESGOS'!$AR699="Mayor"),CONCATENATE("R",'MAPA DE RIESGOS'!$H699,"C",'MAPA DE RIESGOS'!$AF699),"")</f>
        <v/>
      </c>
      <c r="BT172" s="357" t="str">
        <f>IF(AND('MAPA DE RIESGOS'!$AP700="Muy Baja",'MAPA DE RIESGOS'!$AR700="Mayor"),CONCATENATE("R",'MAPA DE RIESGOS'!$H700,"C",'MAPA DE RIESGOS'!$AF700),"")</f>
        <v/>
      </c>
      <c r="BU172" s="357" t="str">
        <f>IF(AND('MAPA DE RIESGOS'!$AP701="Muy Baja",'MAPA DE RIESGOS'!$AR701="Mayor"),CONCATENATE("R",'MAPA DE RIESGOS'!$H701,"C",'MAPA DE RIESGOS'!$AF701),"")</f>
        <v/>
      </c>
      <c r="BV172" s="357" t="str">
        <f>IF(AND('MAPA DE RIESGOS'!$AP702="Muy Baja",'MAPA DE RIESGOS'!$AR702="Mayor"),CONCATENATE("R",'MAPA DE RIESGOS'!$H702,"C",'MAPA DE RIESGOS'!$AF702),"")</f>
        <v/>
      </c>
      <c r="BW172" s="357" t="str">
        <f>IF(AND('MAPA DE RIESGOS'!$AP703="Muy Baja",'MAPA DE RIESGOS'!$AR703="Mayor"),CONCATENATE("R",'MAPA DE RIESGOS'!$H703,"C",'MAPA DE RIESGOS'!$AF703),"")</f>
        <v/>
      </c>
      <c r="BX172" s="357" t="str">
        <f>IF(AND('MAPA DE RIESGOS'!$AP704="Muy Baja",'MAPA DE RIESGOS'!$AR704="Mayor"),CONCATENATE("R",'MAPA DE RIESGOS'!$H704,"C",'MAPA DE RIESGOS'!$AF704),"")</f>
        <v/>
      </c>
      <c r="BY172" s="357" t="str">
        <f>IF(AND('MAPA DE RIESGOS'!$AP705="Muy Baja",'MAPA DE RIESGOS'!$AR705="Mayor"),CONCATENATE("R",'MAPA DE RIESGOS'!$H705,"C",'MAPA DE RIESGOS'!$AF705),"")</f>
        <v/>
      </c>
      <c r="BZ172" s="357" t="str">
        <f>IF(AND('MAPA DE RIESGOS'!$AP706="Muy Baja",'MAPA DE RIESGOS'!$AR706="Mayor"),CONCATENATE("R",'MAPA DE RIESGOS'!$H706,"C",'MAPA DE RIESGOS'!$AF706),"")</f>
        <v/>
      </c>
      <c r="CA172" s="357" t="str">
        <f>IF(AND('MAPA DE RIESGOS'!$AP707="Muy Baja",'MAPA DE RIESGOS'!$AR707="Mayor"),CONCATENATE("R",'MAPA DE RIESGOS'!$H707,"C",'MAPA DE RIESGOS'!$AF707),"")</f>
        <v/>
      </c>
      <c r="CB172" s="357" t="str">
        <f>IF(AND('MAPA DE RIESGOS'!$AP708="Muy Baja",'MAPA DE RIESGOS'!$AR708="Mayor"),CONCATENATE("R",'MAPA DE RIESGOS'!$H708,"C",'MAPA DE RIESGOS'!$AF708),"")</f>
        <v/>
      </c>
      <c r="CC172" s="358" t="str">
        <f>IF(AND('MAPA DE RIESGOS'!$AP709="Muy Baja",'MAPA DE RIESGOS'!$AR709="Mayor"),CONCATENATE("R",'MAPA DE RIESGOS'!$H709,"C",'MAPA DE RIESGOS'!$AF709),"")</f>
        <v/>
      </c>
      <c r="CD172" s="359" t="str">
        <f>IF(AND('MAPA DE RIESGOS'!$AP692="Muy Baja",'MAPA DE RIESGOS'!$AR692="Catastrófico"),CONCATENATE("R",'MAPA DE RIESGOS'!$H692,"C",'MAPA DE RIESGOS'!$AF692),"")</f>
        <v/>
      </c>
      <c r="CE172" s="359" t="str">
        <f>IF(AND('MAPA DE RIESGOS'!$AP693="Muy Baja",'MAPA DE RIESGOS'!$AR693="Catastrófico"),CONCATENATE("R",'MAPA DE RIESGOS'!$H693,"C",'MAPA DE RIESGOS'!$AF693),"")</f>
        <v/>
      </c>
      <c r="CF172" s="359" t="str">
        <f>IF(AND('MAPA DE RIESGOS'!$AP694="Muy Baja",'MAPA DE RIESGOS'!$AR694="Catastrófico"),CONCATENATE("R",'MAPA DE RIESGOS'!$H694,"C",'MAPA DE RIESGOS'!$AF694),"")</f>
        <v/>
      </c>
      <c r="CG172" s="359" t="str">
        <f>IF(AND('MAPA DE RIESGOS'!$AP695="Muy Baja",'MAPA DE RIESGOS'!$AR695="Catastrófico"),CONCATENATE("R",'MAPA DE RIESGOS'!$H695,"C",'MAPA DE RIESGOS'!$AF695),"")</f>
        <v/>
      </c>
      <c r="CH172" s="359" t="str">
        <f>IF(AND('MAPA DE RIESGOS'!$AP696="Muy Baja",'MAPA DE RIESGOS'!$AR696="Catastrófico"),CONCATENATE("R",'MAPA DE RIESGOS'!$H696,"C",'MAPA DE RIESGOS'!$AF696),"")</f>
        <v/>
      </c>
      <c r="CI172" s="359" t="str">
        <f>IF(AND('MAPA DE RIESGOS'!$AP697="Muy Baja",'MAPA DE RIESGOS'!$AR697="Catastrófico"),CONCATENATE("R",'MAPA DE RIESGOS'!$H697,"C",'MAPA DE RIESGOS'!$AF697),"")</f>
        <v/>
      </c>
      <c r="CJ172" s="359" t="str">
        <f>IF(AND('MAPA DE RIESGOS'!$AP698="Muy Baja",'MAPA DE RIESGOS'!$AR698="Catastrófico"),CONCATENATE("R",'MAPA DE RIESGOS'!$H698,"C",'MAPA DE RIESGOS'!$AF698),"")</f>
        <v/>
      </c>
      <c r="CK172" s="359" t="str">
        <f>IF(AND('MAPA DE RIESGOS'!$AP699="Muy Baja",'MAPA DE RIESGOS'!$AR699="Catastrófico"),CONCATENATE("R",'MAPA DE RIESGOS'!$H699,"C",'MAPA DE RIESGOS'!$AF699),"")</f>
        <v/>
      </c>
      <c r="CL172" s="359" t="str">
        <f>IF(AND('MAPA DE RIESGOS'!$AP700="Muy Baja",'MAPA DE RIESGOS'!$AR700="Catastrófico"),CONCATENATE("R",'MAPA DE RIESGOS'!$H700,"C",'MAPA DE RIESGOS'!$AF700),"")</f>
        <v/>
      </c>
      <c r="CM172" s="359" t="str">
        <f>IF(AND('MAPA DE RIESGOS'!$AP701="Muy Baja",'MAPA DE RIESGOS'!$AR701="Catastrófico"),CONCATENATE("R",'MAPA DE RIESGOS'!$H701,"C",'MAPA DE RIESGOS'!$AF701),"")</f>
        <v/>
      </c>
      <c r="CN172" s="359" t="str">
        <f>IF(AND('MAPA DE RIESGOS'!$AP702="Muy Baja",'MAPA DE RIESGOS'!$AR702="Catastrófico"),CONCATENATE("R",'MAPA DE RIESGOS'!$H702,"C",'MAPA DE RIESGOS'!$AF702),"")</f>
        <v/>
      </c>
      <c r="CO172" s="359" t="str">
        <f>IF(AND('MAPA DE RIESGOS'!$AP703="Muy Baja",'MAPA DE RIESGOS'!$AR703="Catastrófico"),CONCATENATE("R",'MAPA DE RIESGOS'!$H703,"C",'MAPA DE RIESGOS'!$AF703),"")</f>
        <v/>
      </c>
      <c r="CP172" s="359" t="str">
        <f>IF(AND('MAPA DE RIESGOS'!$AP704="Muy Baja",'MAPA DE RIESGOS'!$AR704="Catastrófico"),CONCATENATE("R",'MAPA DE RIESGOS'!$H704,"C",'MAPA DE RIESGOS'!$AF704),"")</f>
        <v/>
      </c>
      <c r="CQ172" s="359" t="str">
        <f>IF(AND('MAPA DE RIESGOS'!$AP705="Muy Baja",'MAPA DE RIESGOS'!$AR705="Catastrófico"),CONCATENATE("R",'MAPA DE RIESGOS'!$H705,"C",'MAPA DE RIESGOS'!$AF705),"")</f>
        <v/>
      </c>
      <c r="CR172" s="359" t="str">
        <f>IF(AND('MAPA DE RIESGOS'!$AP706="Muy Baja",'MAPA DE RIESGOS'!$AR706="Catastrófico"),CONCATENATE("R",'MAPA DE RIESGOS'!$H706,"C",'MAPA DE RIESGOS'!$AF706),"")</f>
        <v/>
      </c>
      <c r="CS172" s="359" t="str">
        <f>IF(AND('MAPA DE RIESGOS'!$AP707="Muy Baja",'MAPA DE RIESGOS'!$AR707="Catastrófico"),CONCATENATE("R",'MAPA DE RIESGOS'!$H707,"C",'MAPA DE RIESGOS'!$AF707),"")</f>
        <v/>
      </c>
      <c r="CT172" s="359" t="str">
        <f>IF(AND('MAPA DE RIESGOS'!$AP708="Muy Baja",'MAPA DE RIESGOS'!$AR708="Catastrófico"),CONCATENATE("R",'MAPA DE RIESGOS'!$H708,"C",'MAPA DE RIESGOS'!$AF708),"")</f>
        <v/>
      </c>
      <c r="CU172" s="360" t="str">
        <f>IF(AND('MAPA DE RIESGOS'!$AP709="Muy Baja",'MAPA DE RIESGOS'!$AR709="Catastrófico"),CONCATENATE("R",'MAPA DE RIESGOS'!$H709,"C",'MAPA DE RIESGOS'!$AF709),"")</f>
        <v/>
      </c>
      <c r="CV172" s="67"/>
      <c r="CW172" s="388"/>
      <c r="CX172" s="388"/>
      <c r="CY172" s="388"/>
      <c r="CZ172" s="388"/>
      <c r="DA172" s="388"/>
      <c r="DB172" s="388"/>
    </row>
    <row r="173" spans="2:106" ht="32.5" customHeight="1">
      <c r="B173" s="770"/>
      <c r="C173" s="770"/>
      <c r="D173" s="771"/>
      <c r="E173" s="741"/>
      <c r="F173" s="742"/>
      <c r="G173" s="742"/>
      <c r="H173" s="742"/>
      <c r="I173" s="742"/>
      <c r="J173" s="378" t="str">
        <f>IF(AND('MAPA DE RIESGOS'!$AP710="Muy Baja",'MAPA DE RIESGOS'!$AR710="Leve"),CONCATENATE("R",'MAPA DE RIESGOS'!$H710,"C",'MAPA DE RIESGOS'!$AF710),"")</f>
        <v/>
      </c>
      <c r="K173" s="379" t="str">
        <f>IF(AND('MAPA DE RIESGOS'!$AP711="Muy Baja",'MAPA DE RIESGOS'!$AR711="Leve"),CONCATENATE("R",'MAPA DE RIESGOS'!$H711,"C",'MAPA DE RIESGOS'!$AF711),"")</f>
        <v/>
      </c>
      <c r="L173" s="379" t="str">
        <f>IF(AND('MAPA DE RIESGOS'!$AP712="Muy Baja",'MAPA DE RIESGOS'!$AR712="Leve"),CONCATENATE("R",'MAPA DE RIESGOS'!$H712,"C",'MAPA DE RIESGOS'!$AF712),"")</f>
        <v/>
      </c>
      <c r="M173" s="379" t="str">
        <f>IF(AND('MAPA DE RIESGOS'!$AP713="Muy Baja",'MAPA DE RIESGOS'!$AR713="Leve"),CONCATENATE("R",'MAPA DE RIESGOS'!$H713,"C",'MAPA DE RIESGOS'!$AF713),"")</f>
        <v/>
      </c>
      <c r="N173" s="379" t="str">
        <f>IF(AND('MAPA DE RIESGOS'!$AP714="Muy Baja",'MAPA DE RIESGOS'!$AR714="Leve"),CONCATENATE("R",'MAPA DE RIESGOS'!$H714,"C",'MAPA DE RIESGOS'!$AF714),"")</f>
        <v/>
      </c>
      <c r="O173" s="379" t="str">
        <f>IF(AND('MAPA DE RIESGOS'!$AP715="Muy Baja",'MAPA DE RIESGOS'!$AR715="Leve"),CONCATENATE("R",'MAPA DE RIESGOS'!$H715,"C",'MAPA DE RIESGOS'!$AF715),"")</f>
        <v/>
      </c>
      <c r="P173" s="379" t="str">
        <f>IF(AND('MAPA DE RIESGOS'!$AP716="Muy Baja",'MAPA DE RIESGOS'!$AR716="Leve"),CONCATENATE("R",'MAPA DE RIESGOS'!$H716,"C",'MAPA DE RIESGOS'!$AF716),"")</f>
        <v/>
      </c>
      <c r="Q173" s="379" t="str">
        <f>IF(AND('MAPA DE RIESGOS'!$AP717="Muy Baja",'MAPA DE RIESGOS'!$AR717="Leve"),CONCATENATE("R",'MAPA DE RIESGOS'!$H717,"C",'MAPA DE RIESGOS'!$AF717),"")</f>
        <v/>
      </c>
      <c r="R173" s="379" t="str">
        <f>IF(AND('MAPA DE RIESGOS'!$AP718="Muy Baja",'MAPA DE RIESGOS'!$AR718="Leve"),CONCATENATE("R",'MAPA DE RIESGOS'!$H718,"C",'MAPA DE RIESGOS'!$AF718),"")</f>
        <v/>
      </c>
      <c r="S173" s="379" t="str">
        <f>IF(AND('MAPA DE RIESGOS'!$AP719="Muy Baja",'MAPA DE RIESGOS'!$AR719="Leve"),CONCATENATE("R",'MAPA DE RIESGOS'!$H719,"C",'MAPA DE RIESGOS'!$AF719),"")</f>
        <v/>
      </c>
      <c r="T173" s="379" t="str">
        <f>IF(AND('MAPA DE RIESGOS'!$AP720="Muy Baja",'MAPA DE RIESGOS'!$AR720="Leve"),CONCATENATE("R",'MAPA DE RIESGOS'!$H720,"C",'MAPA DE RIESGOS'!$AF720),"")</f>
        <v/>
      </c>
      <c r="U173" s="379" t="str">
        <f>IF(AND('MAPA DE RIESGOS'!$AP721="Muy Baja",'MAPA DE RIESGOS'!$AR721="Leve"),CONCATENATE("R",'MAPA DE RIESGOS'!$H721,"C",'MAPA DE RIESGOS'!$AF721),"")</f>
        <v/>
      </c>
      <c r="V173" s="379" t="str">
        <f>IF(AND('MAPA DE RIESGOS'!$AP722="Muy Baja",'MAPA DE RIESGOS'!$AR722="Leve"),CONCATENATE("R",'MAPA DE RIESGOS'!$H722,"C",'MAPA DE RIESGOS'!$AF722),"")</f>
        <v/>
      </c>
      <c r="W173" s="379" t="str">
        <f>IF(AND('MAPA DE RIESGOS'!$AP723="Muy Baja",'MAPA DE RIESGOS'!$AR723="Leve"),CONCATENATE("R",'MAPA DE RIESGOS'!$H723,"C",'MAPA DE RIESGOS'!$AF723),"")</f>
        <v/>
      </c>
      <c r="X173" s="379" t="str">
        <f>IF(AND('MAPA DE RIESGOS'!$AP724="Muy Baja",'MAPA DE RIESGOS'!$AR724="Leve"),CONCATENATE("R",'MAPA DE RIESGOS'!$H724,"C",'MAPA DE RIESGOS'!$AF724),"")</f>
        <v/>
      </c>
      <c r="Y173" s="379" t="str">
        <f>IF(AND('MAPA DE RIESGOS'!$AP725="Muy Baja",'MAPA DE RIESGOS'!$AR725="Leve"),CONCATENATE("R",'MAPA DE RIESGOS'!$H725,"C",'MAPA DE RIESGOS'!$AF725),"")</f>
        <v/>
      </c>
      <c r="Z173" s="379" t="str">
        <f>IF(AND('MAPA DE RIESGOS'!$AP726="Muy Baja",'MAPA DE RIESGOS'!$AR726="Leve"),CONCATENATE("R",'MAPA DE RIESGOS'!$H726,"C",'MAPA DE RIESGOS'!$AF726),"")</f>
        <v/>
      </c>
      <c r="AA173" s="380" t="str">
        <f>IF(AND('MAPA DE RIESGOS'!$AP727="Muy Baja",'MAPA DE RIESGOS'!$AR727="Leve"),CONCATENATE("R",'MAPA DE RIESGOS'!$H727,"C",'MAPA DE RIESGOS'!$AF727),"")</f>
        <v/>
      </c>
      <c r="AB173" s="378" t="str">
        <f>IF(AND('MAPA DE RIESGOS'!$AP710="Muy Baja",'MAPA DE RIESGOS'!$AR710="Menor"),CONCATENATE("R",'MAPA DE RIESGOS'!$H710,"C",'MAPA DE RIESGOS'!$AF710),"")</f>
        <v/>
      </c>
      <c r="AC173" s="379" t="str">
        <f>IF(AND('MAPA DE RIESGOS'!$AP711="Muy Baja",'MAPA DE RIESGOS'!$AR711="Menor"),CONCATENATE("R",'MAPA DE RIESGOS'!$H711,"C",'MAPA DE RIESGOS'!$AF711),"")</f>
        <v/>
      </c>
      <c r="AD173" s="379" t="str">
        <f>IF(AND('MAPA DE RIESGOS'!$AP712="Muy Baja",'MAPA DE RIESGOS'!$AR712="Menor"),CONCATENATE("R",'MAPA DE RIESGOS'!$H712,"C",'MAPA DE RIESGOS'!$AF712),"")</f>
        <v/>
      </c>
      <c r="AE173" s="379" t="str">
        <f>IF(AND('MAPA DE RIESGOS'!$AP713="Muy Baja",'MAPA DE RIESGOS'!$AR713="Menor"),CONCATENATE("R",'MAPA DE RIESGOS'!$H713,"C",'MAPA DE RIESGOS'!$AF713),"")</f>
        <v/>
      </c>
      <c r="AF173" s="379" t="str">
        <f>IF(AND('MAPA DE RIESGOS'!$AP714="Muy Baja",'MAPA DE RIESGOS'!$AR714="Menor"),CONCATENATE("R",'MAPA DE RIESGOS'!$H714,"C",'MAPA DE RIESGOS'!$AF714),"")</f>
        <v/>
      </c>
      <c r="AG173" s="379" t="str">
        <f>IF(AND('MAPA DE RIESGOS'!$AP715="Muy Baja",'MAPA DE RIESGOS'!$AR715="Menor"),CONCATENATE("R",'MAPA DE RIESGOS'!$H715,"C",'MAPA DE RIESGOS'!$AF715),"")</f>
        <v/>
      </c>
      <c r="AH173" s="379" t="str">
        <f>IF(AND('MAPA DE RIESGOS'!$AP716="Muy Baja",'MAPA DE RIESGOS'!$AR716="Menor"),CONCATENATE("R",'MAPA DE RIESGOS'!$H716,"C",'MAPA DE RIESGOS'!$AF716),"")</f>
        <v/>
      </c>
      <c r="AI173" s="379" t="str">
        <f>IF(AND('MAPA DE RIESGOS'!$AP717="Muy Baja",'MAPA DE RIESGOS'!$AR717="Menor"),CONCATENATE("R",'MAPA DE RIESGOS'!$H717,"C",'MAPA DE RIESGOS'!$AF717),"")</f>
        <v/>
      </c>
      <c r="AJ173" s="379" t="str">
        <f>IF(AND('MAPA DE RIESGOS'!$AP718="Muy Baja",'MAPA DE RIESGOS'!$AR718="Menor"),CONCATENATE("R",'MAPA DE RIESGOS'!$H718,"C",'MAPA DE RIESGOS'!$AF718),"")</f>
        <v/>
      </c>
      <c r="AK173" s="379" t="str">
        <f>IF(AND('MAPA DE RIESGOS'!$AP719="Muy Baja",'MAPA DE RIESGOS'!$AR719="Menor"),CONCATENATE("R",'MAPA DE RIESGOS'!$H719,"C",'MAPA DE RIESGOS'!$AF719),"")</f>
        <v/>
      </c>
      <c r="AL173" s="379" t="str">
        <f>IF(AND('MAPA DE RIESGOS'!$AP720="Muy Baja",'MAPA DE RIESGOS'!$AR720="Menor"),CONCATENATE("R",'MAPA DE RIESGOS'!$H720,"C",'MAPA DE RIESGOS'!$AF720),"")</f>
        <v/>
      </c>
      <c r="AM173" s="379" t="str">
        <f>IF(AND('MAPA DE RIESGOS'!$AP721="Muy Baja",'MAPA DE RIESGOS'!$AR721="Menor"),CONCATENATE("R",'MAPA DE RIESGOS'!$H721,"C",'MAPA DE RIESGOS'!$AF721),"")</f>
        <v/>
      </c>
      <c r="AN173" s="379" t="str">
        <f>IF(AND('MAPA DE RIESGOS'!$AP722="Muy Baja",'MAPA DE RIESGOS'!$AR722="Menor"),CONCATENATE("R",'MAPA DE RIESGOS'!$H722,"C",'MAPA DE RIESGOS'!$AF722),"")</f>
        <v/>
      </c>
      <c r="AO173" s="379" t="str">
        <f>IF(AND('MAPA DE RIESGOS'!$AP723="Muy Baja",'MAPA DE RIESGOS'!$AR723="Menor"),CONCATENATE("R",'MAPA DE RIESGOS'!$H723,"C",'MAPA DE RIESGOS'!$AF723),"")</f>
        <v/>
      </c>
      <c r="AP173" s="379" t="str">
        <f>IF(AND('MAPA DE RIESGOS'!$AP724="Muy Baja",'MAPA DE RIESGOS'!$AR724="Menor"),CONCATENATE("R",'MAPA DE RIESGOS'!$H724,"C",'MAPA DE RIESGOS'!$AF724),"")</f>
        <v/>
      </c>
      <c r="AQ173" s="379" t="str">
        <f>IF(AND('MAPA DE RIESGOS'!$AP725="Muy Baja",'MAPA DE RIESGOS'!$AR725="Menor"),CONCATENATE("R",'MAPA DE RIESGOS'!$H725,"C",'MAPA DE RIESGOS'!$AF725),"")</f>
        <v/>
      </c>
      <c r="AR173" s="379" t="str">
        <f>IF(AND('MAPA DE RIESGOS'!$AP726="Muy Baja",'MAPA DE RIESGOS'!$AR726="Menor"),CONCATENATE("R",'MAPA DE RIESGOS'!$H726,"C",'MAPA DE RIESGOS'!$AF726),"")</f>
        <v/>
      </c>
      <c r="AS173" s="380" t="str">
        <f>IF(AND('MAPA DE RIESGOS'!$AP727="Muy Baja",'MAPA DE RIESGOS'!$AR727="Menor"),CONCATENATE("R",'MAPA DE RIESGOS'!$H727,"C",'MAPA DE RIESGOS'!$AF727),"")</f>
        <v/>
      </c>
      <c r="AT173" s="369" t="str">
        <f>IF(AND('MAPA DE RIESGOS'!$AP710="Muy Baja",'MAPA DE RIESGOS'!$AR710="Moderado"),CONCATENATE("R",'MAPA DE RIESGOS'!$H710,"C",'MAPA DE RIESGOS'!$AF710),"")</f>
        <v/>
      </c>
      <c r="AU173" s="370" t="str">
        <f>IF(AND('MAPA DE RIESGOS'!$AP711="Muy Baja",'MAPA DE RIESGOS'!$AR711="Moderado"),CONCATENATE("R",'MAPA DE RIESGOS'!$H711,"C",'MAPA DE RIESGOS'!$AF711),"")</f>
        <v/>
      </c>
      <c r="AV173" s="370" t="str">
        <f>IF(AND('MAPA DE RIESGOS'!$AP712="Muy Baja",'MAPA DE RIESGOS'!$AR712="Moderado"),CONCATENATE("R",'MAPA DE RIESGOS'!$H712,"C",'MAPA DE RIESGOS'!$AF712),"")</f>
        <v/>
      </c>
      <c r="AW173" s="370" t="str">
        <f>IF(AND('MAPA DE RIESGOS'!$AP713="Muy Baja",'MAPA DE RIESGOS'!$AR713="Moderado"),CONCATENATE("R",'MAPA DE RIESGOS'!$H713,"C",'MAPA DE RIESGOS'!$AF713),"")</f>
        <v/>
      </c>
      <c r="AX173" s="370" t="str">
        <f>IF(AND('MAPA DE RIESGOS'!$AP714="Muy Baja",'MAPA DE RIESGOS'!$AR714="Moderado"),CONCATENATE("R",'MAPA DE RIESGOS'!$H714,"C",'MAPA DE RIESGOS'!$AF714),"")</f>
        <v/>
      </c>
      <c r="AY173" s="370" t="str">
        <f>IF(AND('MAPA DE RIESGOS'!$AP715="Muy Baja",'MAPA DE RIESGOS'!$AR715="Moderado"),CONCATENATE("R",'MAPA DE RIESGOS'!$H715,"C",'MAPA DE RIESGOS'!$AF715),"")</f>
        <v/>
      </c>
      <c r="AZ173" s="370" t="str">
        <f>IF(AND('MAPA DE RIESGOS'!$AP716="Muy Baja",'MAPA DE RIESGOS'!$AR716="Moderado"),CONCATENATE("R",'MAPA DE RIESGOS'!$H716,"C",'MAPA DE RIESGOS'!$AF716),"")</f>
        <v/>
      </c>
      <c r="BA173" s="370" t="str">
        <f>IF(AND('MAPA DE RIESGOS'!$AP717="Muy Baja",'MAPA DE RIESGOS'!$AR717="Moderado"),CONCATENATE("R",'MAPA DE RIESGOS'!$H717,"C",'MAPA DE RIESGOS'!$AF717),"")</f>
        <v/>
      </c>
      <c r="BB173" s="370" t="str">
        <f>IF(AND('MAPA DE RIESGOS'!$AP718="Muy Baja",'MAPA DE RIESGOS'!$AR718="Moderado"),CONCATENATE("R",'MAPA DE RIESGOS'!$H718,"C",'MAPA DE RIESGOS'!$AF718),"")</f>
        <v/>
      </c>
      <c r="BC173" s="370" t="str">
        <f>IF(AND('MAPA DE RIESGOS'!$AP719="Muy Baja",'MAPA DE RIESGOS'!$AR719="Moderado"),CONCATENATE("R",'MAPA DE RIESGOS'!$H719,"C",'MAPA DE RIESGOS'!$AF719),"")</f>
        <v/>
      </c>
      <c r="BD173" s="370" t="str">
        <f>IF(AND('MAPA DE RIESGOS'!$AP720="Muy Baja",'MAPA DE RIESGOS'!$AR720="Moderado"),CONCATENATE("R",'MAPA DE RIESGOS'!$H720,"C",'MAPA DE RIESGOS'!$AF720),"")</f>
        <v/>
      </c>
      <c r="BE173" s="370" t="str">
        <f>IF(AND('MAPA DE RIESGOS'!$AP721="Muy Baja",'MAPA DE RIESGOS'!$AR721="Moderado"),CONCATENATE("R",'MAPA DE RIESGOS'!$H721,"C",'MAPA DE RIESGOS'!$AF721),"")</f>
        <v/>
      </c>
      <c r="BF173" s="370" t="str">
        <f>IF(AND('MAPA DE RIESGOS'!$AP722="Muy Baja",'MAPA DE RIESGOS'!$AR722="Moderado"),CONCATENATE("R",'MAPA DE RIESGOS'!$H722,"C",'MAPA DE RIESGOS'!$AF722),"")</f>
        <v/>
      </c>
      <c r="BG173" s="370" t="str">
        <f>IF(AND('MAPA DE RIESGOS'!$AP723="Muy Baja",'MAPA DE RIESGOS'!$AR723="Moderado"),CONCATENATE("R",'MAPA DE RIESGOS'!$H723,"C",'MAPA DE RIESGOS'!$AF723),"")</f>
        <v/>
      </c>
      <c r="BH173" s="370" t="str">
        <f>IF(AND('MAPA DE RIESGOS'!$AP724="Muy Baja",'MAPA DE RIESGOS'!$AR724="Moderado"),CONCATENATE("R",'MAPA DE RIESGOS'!$H724,"C",'MAPA DE RIESGOS'!$AF724),"")</f>
        <v/>
      </c>
      <c r="BI173" s="370" t="str">
        <f>IF(AND('MAPA DE RIESGOS'!$AP725="Muy Baja",'MAPA DE RIESGOS'!$AR725="Moderado"),CONCATENATE("R",'MAPA DE RIESGOS'!$H725,"C",'MAPA DE RIESGOS'!$AF725),"")</f>
        <v/>
      </c>
      <c r="BJ173" s="370" t="str">
        <f>IF(AND('MAPA DE RIESGOS'!$AP726="Muy Baja",'MAPA DE RIESGOS'!$AR726="Moderado"),CONCATENATE("R",'MAPA DE RIESGOS'!$H726,"C",'MAPA DE RIESGOS'!$AF726),"")</f>
        <v/>
      </c>
      <c r="BK173" s="371" t="str">
        <f>IF(AND('MAPA DE RIESGOS'!$AP727="Muy Baja",'MAPA DE RIESGOS'!$AR727="Moderado"),CONCATENATE("R",'MAPA DE RIESGOS'!$H727,"C",'MAPA DE RIESGOS'!$AF727),"")</f>
        <v/>
      </c>
      <c r="BL173" s="357" t="str">
        <f>IF(AND('MAPA DE RIESGOS'!$AP710="Muy Baja",'MAPA DE RIESGOS'!$AR710="Mayor"),CONCATENATE("R",'MAPA DE RIESGOS'!$H710,"C",'MAPA DE RIESGOS'!$AF710),"")</f>
        <v/>
      </c>
      <c r="BM173" s="357" t="str">
        <f>IF(AND('MAPA DE RIESGOS'!$AP711="Muy Baja",'MAPA DE RIESGOS'!$AR711="Mayor"),CONCATENATE("R",'MAPA DE RIESGOS'!$H711,"C",'MAPA DE RIESGOS'!$AF711),"")</f>
        <v/>
      </c>
      <c r="BN173" s="357" t="str">
        <f>IF(AND('MAPA DE RIESGOS'!$AP712="Muy Baja",'MAPA DE RIESGOS'!$AR712="Mayor"),CONCATENATE("R",'MAPA DE RIESGOS'!$H712,"C",'MAPA DE RIESGOS'!$AF712),"")</f>
        <v/>
      </c>
      <c r="BO173" s="357" t="str">
        <f>IF(AND('MAPA DE RIESGOS'!$AP713="Muy Baja",'MAPA DE RIESGOS'!$AR713="Mayor"),CONCATENATE("R",'MAPA DE RIESGOS'!$H713,"C",'MAPA DE RIESGOS'!$AF713),"")</f>
        <v/>
      </c>
      <c r="BP173" s="357" t="str">
        <f>IF(AND('MAPA DE RIESGOS'!$AP714="Muy Baja",'MAPA DE RIESGOS'!$AR714="Mayor"),CONCATENATE("R",'MAPA DE RIESGOS'!$H714,"C",'MAPA DE RIESGOS'!$AF714),"")</f>
        <v/>
      </c>
      <c r="BQ173" s="357" t="str">
        <f>IF(AND('MAPA DE RIESGOS'!$AP715="Muy Baja",'MAPA DE RIESGOS'!$AR715="Mayor"),CONCATENATE("R",'MAPA DE RIESGOS'!$H715,"C",'MAPA DE RIESGOS'!$AF715),"")</f>
        <v/>
      </c>
      <c r="BR173" s="357" t="str">
        <f>IF(AND('MAPA DE RIESGOS'!$AP716="Muy Baja",'MAPA DE RIESGOS'!$AR716="Mayor"),CONCATENATE("R",'MAPA DE RIESGOS'!$H716,"C",'MAPA DE RIESGOS'!$AF716),"")</f>
        <v/>
      </c>
      <c r="BS173" s="357" t="str">
        <f>IF(AND('MAPA DE RIESGOS'!$AP717="Muy Baja",'MAPA DE RIESGOS'!$AR717="Mayor"),CONCATENATE("R",'MAPA DE RIESGOS'!$H717,"C",'MAPA DE RIESGOS'!$AF717),"")</f>
        <v/>
      </c>
      <c r="BT173" s="357" t="str">
        <f>IF(AND('MAPA DE RIESGOS'!$AP718="Muy Baja",'MAPA DE RIESGOS'!$AR718="Mayor"),CONCATENATE("R",'MAPA DE RIESGOS'!$H718,"C",'MAPA DE RIESGOS'!$AF718),"")</f>
        <v/>
      </c>
      <c r="BU173" s="357" t="str">
        <f>IF(AND('MAPA DE RIESGOS'!$AP719="Muy Baja",'MAPA DE RIESGOS'!$AR719="Mayor"),CONCATENATE("R",'MAPA DE RIESGOS'!$H719,"C",'MAPA DE RIESGOS'!$AF719),"")</f>
        <v/>
      </c>
      <c r="BV173" s="357" t="str">
        <f>IF(AND('MAPA DE RIESGOS'!$AP720="Muy Baja",'MAPA DE RIESGOS'!$AR720="Mayor"),CONCATENATE("R",'MAPA DE RIESGOS'!$H720,"C",'MAPA DE RIESGOS'!$AF720),"")</f>
        <v/>
      </c>
      <c r="BW173" s="357" t="str">
        <f>IF(AND('MAPA DE RIESGOS'!$AP721="Muy Baja",'MAPA DE RIESGOS'!$AR721="Mayor"),CONCATENATE("R",'MAPA DE RIESGOS'!$H721,"C",'MAPA DE RIESGOS'!$AF721),"")</f>
        <v/>
      </c>
      <c r="BX173" s="357" t="str">
        <f>IF(AND('MAPA DE RIESGOS'!$AP722="Muy Baja",'MAPA DE RIESGOS'!$AR722="Mayor"),CONCATENATE("R",'MAPA DE RIESGOS'!$H722,"C",'MAPA DE RIESGOS'!$AF722),"")</f>
        <v/>
      </c>
      <c r="BY173" s="357" t="str">
        <f>IF(AND('MAPA DE RIESGOS'!$AP723="Muy Baja",'MAPA DE RIESGOS'!$AR723="Mayor"),CONCATENATE("R",'MAPA DE RIESGOS'!$H723,"C",'MAPA DE RIESGOS'!$AF723),"")</f>
        <v/>
      </c>
      <c r="BZ173" s="357" t="str">
        <f>IF(AND('MAPA DE RIESGOS'!$AP724="Muy Baja",'MAPA DE RIESGOS'!$AR724="Mayor"),CONCATENATE("R",'MAPA DE RIESGOS'!$H724,"C",'MAPA DE RIESGOS'!$AF724),"")</f>
        <v/>
      </c>
      <c r="CA173" s="357" t="str">
        <f>IF(AND('MAPA DE RIESGOS'!$AP725="Muy Baja",'MAPA DE RIESGOS'!$AR725="Mayor"),CONCATENATE("R",'MAPA DE RIESGOS'!$H725,"C",'MAPA DE RIESGOS'!$AF725),"")</f>
        <v/>
      </c>
      <c r="CB173" s="357" t="str">
        <f>IF(AND('MAPA DE RIESGOS'!$AP726="Muy Baja",'MAPA DE RIESGOS'!$AR726="Mayor"),CONCATENATE("R",'MAPA DE RIESGOS'!$H726,"C",'MAPA DE RIESGOS'!$AF726),"")</f>
        <v/>
      </c>
      <c r="CC173" s="358" t="str">
        <f>IF(AND('MAPA DE RIESGOS'!$AP727="Muy Baja",'MAPA DE RIESGOS'!$AR727="Mayor"),CONCATENATE("R",'MAPA DE RIESGOS'!$H727,"C",'MAPA DE RIESGOS'!$AF727),"")</f>
        <v/>
      </c>
      <c r="CD173" s="359" t="str">
        <f>IF(AND('MAPA DE RIESGOS'!$AP710="Muy Baja",'MAPA DE RIESGOS'!$AR710="Catastrófico"),CONCATENATE("R",'MAPA DE RIESGOS'!$H710,"C",'MAPA DE RIESGOS'!$AF710),"")</f>
        <v/>
      </c>
      <c r="CE173" s="359" t="str">
        <f>IF(AND('MAPA DE RIESGOS'!$AP711="Muy Baja",'MAPA DE RIESGOS'!$AR711="Catastrófico"),CONCATENATE("R",'MAPA DE RIESGOS'!$H711,"C",'MAPA DE RIESGOS'!$AF711),"")</f>
        <v/>
      </c>
      <c r="CF173" s="359" t="str">
        <f>IF(AND('MAPA DE RIESGOS'!$AP712="Muy Baja",'MAPA DE RIESGOS'!$AR712="Catastrófico"),CONCATENATE("R",'MAPA DE RIESGOS'!$H712,"C",'MAPA DE RIESGOS'!$AF712),"")</f>
        <v/>
      </c>
      <c r="CG173" s="359" t="str">
        <f>IF(AND('MAPA DE RIESGOS'!$AP713="Muy Baja",'MAPA DE RIESGOS'!$AR713="Catastrófico"),CONCATENATE("R",'MAPA DE RIESGOS'!$H713,"C",'MAPA DE RIESGOS'!$AF713),"")</f>
        <v/>
      </c>
      <c r="CH173" s="359" t="str">
        <f>IF(AND('MAPA DE RIESGOS'!$AP714="Muy Baja",'MAPA DE RIESGOS'!$AR714="Catastrófico"),CONCATENATE("R",'MAPA DE RIESGOS'!$H714,"C",'MAPA DE RIESGOS'!$AF714),"")</f>
        <v/>
      </c>
      <c r="CI173" s="359" t="str">
        <f>IF(AND('MAPA DE RIESGOS'!$AP715="Muy Baja",'MAPA DE RIESGOS'!$AR715="Catastrófico"),CONCATENATE("R",'MAPA DE RIESGOS'!$H715,"C",'MAPA DE RIESGOS'!$AF715),"")</f>
        <v/>
      </c>
      <c r="CJ173" s="359" t="str">
        <f>IF(AND('MAPA DE RIESGOS'!$AP716="Muy Baja",'MAPA DE RIESGOS'!$AR716="Catastrófico"),CONCATENATE("R",'MAPA DE RIESGOS'!$H716,"C",'MAPA DE RIESGOS'!$AF716),"")</f>
        <v/>
      </c>
      <c r="CK173" s="359" t="str">
        <f>IF(AND('MAPA DE RIESGOS'!$AP717="Muy Baja",'MAPA DE RIESGOS'!$AR717="Catastrófico"),CONCATENATE("R",'MAPA DE RIESGOS'!$H717,"C",'MAPA DE RIESGOS'!$AF717),"")</f>
        <v/>
      </c>
      <c r="CL173" s="359" t="str">
        <f>IF(AND('MAPA DE RIESGOS'!$AP718="Muy Baja",'MAPA DE RIESGOS'!$AR718="Catastrófico"),CONCATENATE("R",'MAPA DE RIESGOS'!$H718,"C",'MAPA DE RIESGOS'!$AF718),"")</f>
        <v/>
      </c>
      <c r="CM173" s="359" t="str">
        <f>IF(AND('MAPA DE RIESGOS'!$AP719="Muy Baja",'MAPA DE RIESGOS'!$AR719="Catastrófico"),CONCATENATE("R",'MAPA DE RIESGOS'!$H719,"C",'MAPA DE RIESGOS'!$AF719),"")</f>
        <v/>
      </c>
      <c r="CN173" s="359" t="str">
        <f>IF(AND('MAPA DE RIESGOS'!$AP720="Muy Baja",'MAPA DE RIESGOS'!$AR720="Catastrófico"),CONCATENATE("R",'MAPA DE RIESGOS'!$H720,"C",'MAPA DE RIESGOS'!$AF720),"")</f>
        <v/>
      </c>
      <c r="CO173" s="359" t="str">
        <f>IF(AND('MAPA DE RIESGOS'!$AP721="Muy Baja",'MAPA DE RIESGOS'!$AR721="Catastrófico"),CONCATENATE("R",'MAPA DE RIESGOS'!$H721,"C",'MAPA DE RIESGOS'!$AF721),"")</f>
        <v/>
      </c>
      <c r="CP173" s="359" t="str">
        <f>IF(AND('MAPA DE RIESGOS'!$AP722="Muy Baja",'MAPA DE RIESGOS'!$AR722="Catastrófico"),CONCATENATE("R",'MAPA DE RIESGOS'!$H722,"C",'MAPA DE RIESGOS'!$AF722),"")</f>
        <v/>
      </c>
      <c r="CQ173" s="359" t="str">
        <f>IF(AND('MAPA DE RIESGOS'!$AP723="Muy Baja",'MAPA DE RIESGOS'!$AR723="Catastrófico"),CONCATENATE("R",'MAPA DE RIESGOS'!$H723,"C",'MAPA DE RIESGOS'!$AF723),"")</f>
        <v/>
      </c>
      <c r="CR173" s="359" t="str">
        <f>IF(AND('MAPA DE RIESGOS'!$AP724="Muy Baja",'MAPA DE RIESGOS'!$AR724="Catastrófico"),CONCATENATE("R",'MAPA DE RIESGOS'!$H724,"C",'MAPA DE RIESGOS'!$AF724),"")</f>
        <v/>
      </c>
      <c r="CS173" s="359" t="str">
        <f>IF(AND('MAPA DE RIESGOS'!$AP725="Muy Baja",'MAPA DE RIESGOS'!$AR725="Catastrófico"),CONCATENATE("R",'MAPA DE RIESGOS'!$H725,"C",'MAPA DE RIESGOS'!$AF725),"")</f>
        <v/>
      </c>
      <c r="CT173" s="359" t="str">
        <f>IF(AND('MAPA DE RIESGOS'!$AP726="Muy Baja",'MAPA DE RIESGOS'!$AR726="Catastrófico"),CONCATENATE("R",'MAPA DE RIESGOS'!$H726,"C",'MAPA DE RIESGOS'!$AF726),"")</f>
        <v/>
      </c>
      <c r="CU173" s="360" t="str">
        <f>IF(AND('MAPA DE RIESGOS'!$AP727="Muy Baja",'MAPA DE RIESGOS'!$AR727="Catastrófico"),CONCATENATE("R",'MAPA DE RIESGOS'!$H727,"C",'MAPA DE RIESGOS'!$AF727),"")</f>
        <v/>
      </c>
      <c r="CV173" s="67"/>
      <c r="CW173" s="388"/>
      <c r="CX173" s="388"/>
      <c r="CY173" s="388"/>
      <c r="CZ173" s="388"/>
      <c r="DA173" s="388"/>
      <c r="DB173" s="388"/>
    </row>
    <row r="174" spans="2:106" ht="32.5" customHeight="1">
      <c r="B174" s="770"/>
      <c r="C174" s="770"/>
      <c r="D174" s="771"/>
      <c r="E174" s="741"/>
      <c r="F174" s="742"/>
      <c r="G174" s="742"/>
      <c r="H174" s="742"/>
      <c r="I174" s="742"/>
      <c r="J174" s="378" t="str">
        <f>IF(AND('MAPA DE RIESGOS'!$AP728="Muy Baja",'MAPA DE RIESGOS'!$AR728="Leve"),CONCATENATE("R",'MAPA DE RIESGOS'!$H728,"C",'MAPA DE RIESGOS'!$AF728),"")</f>
        <v/>
      </c>
      <c r="K174" s="379" t="str">
        <f>IF(AND('MAPA DE RIESGOS'!$AP729="Muy Baja",'MAPA DE RIESGOS'!$AR729="Leve"),CONCATENATE("R",'MAPA DE RIESGOS'!$H729,"C",'MAPA DE RIESGOS'!$AF729),"")</f>
        <v/>
      </c>
      <c r="L174" s="379" t="str">
        <f>IF(AND('MAPA DE RIESGOS'!$AP730="Muy Baja",'MAPA DE RIESGOS'!$AR730="Leve"),CONCATENATE("R",'MAPA DE RIESGOS'!$H730,"C",'MAPA DE RIESGOS'!$AF730),"")</f>
        <v/>
      </c>
      <c r="M174" s="379" t="str">
        <f>IF(AND('MAPA DE RIESGOS'!$AP731="Muy Baja",'MAPA DE RIESGOS'!$AR731="Leve"),CONCATENATE("R",'MAPA DE RIESGOS'!$H731,"C",'MAPA DE RIESGOS'!$AF731),"")</f>
        <v/>
      </c>
      <c r="N174" s="379" t="str">
        <f>IF(AND('MAPA DE RIESGOS'!$AP732="Muy Baja",'MAPA DE RIESGOS'!$AR732="Leve"),CONCATENATE("R",'MAPA DE RIESGOS'!$H732,"C",'MAPA DE RIESGOS'!$AF732),"")</f>
        <v/>
      </c>
      <c r="O174" s="379" t="str">
        <f>IF(AND('MAPA DE RIESGOS'!$AP733="Muy Baja",'MAPA DE RIESGOS'!$AR733="Leve"),CONCATENATE("R",'MAPA DE RIESGOS'!$H733,"C",'MAPA DE RIESGOS'!$AF733),"")</f>
        <v/>
      </c>
      <c r="P174" s="379" t="str">
        <f>IF(AND('MAPA DE RIESGOS'!$AP734="Muy Baja",'MAPA DE RIESGOS'!$AR734="Leve"),CONCATENATE("R",'MAPA DE RIESGOS'!$H734,"C",'MAPA DE RIESGOS'!$AF734),"")</f>
        <v/>
      </c>
      <c r="Q174" s="379" t="str">
        <f>IF(AND('MAPA DE RIESGOS'!$AP735="Muy Baja",'MAPA DE RIESGOS'!$AR735="Leve"),CONCATENATE("R",'MAPA DE RIESGOS'!$H735,"C",'MAPA DE RIESGOS'!$AF735),"")</f>
        <v/>
      </c>
      <c r="R174" s="379" t="str">
        <f>IF(AND('MAPA DE RIESGOS'!$AP736="Muy Baja",'MAPA DE RIESGOS'!$AR736="Leve"),CONCATENATE("R",'MAPA DE RIESGOS'!$H736,"C",'MAPA DE RIESGOS'!$AF736),"")</f>
        <v/>
      </c>
      <c r="S174" s="379" t="str">
        <f>IF(AND('MAPA DE RIESGOS'!$AP737="Muy Baja",'MAPA DE RIESGOS'!$AR737="Leve"),CONCATENATE("R",'MAPA DE RIESGOS'!$H737,"C",'MAPA DE RIESGOS'!$AF737),"")</f>
        <v/>
      </c>
      <c r="T174" s="379" t="str">
        <f>IF(AND('MAPA DE RIESGOS'!$AP738="Muy Baja",'MAPA DE RIESGOS'!$AR738="Leve"),CONCATENATE("R",'MAPA DE RIESGOS'!$H738,"C",'MAPA DE RIESGOS'!$AF738),"")</f>
        <v/>
      </c>
      <c r="U174" s="379" t="str">
        <f>IF(AND('MAPA DE RIESGOS'!$AP739="Muy Baja",'MAPA DE RIESGOS'!$AR739="Leve"),CONCATENATE("R",'MAPA DE RIESGOS'!$H739,"C",'MAPA DE RIESGOS'!$AF739),"")</f>
        <v/>
      </c>
      <c r="V174" s="379" t="str">
        <f>IF(AND('MAPA DE RIESGOS'!$AP740="Muy Baja",'MAPA DE RIESGOS'!$AR740="Leve"),CONCATENATE("R",'MAPA DE RIESGOS'!$H740,"C",'MAPA DE RIESGOS'!$AF740),"")</f>
        <v/>
      </c>
      <c r="W174" s="379" t="str">
        <f>IF(AND('MAPA DE RIESGOS'!$AP741="Muy Baja",'MAPA DE RIESGOS'!$AR741="Leve"),CONCATENATE("R",'MAPA DE RIESGOS'!$H741,"C",'MAPA DE RIESGOS'!$AF741),"")</f>
        <v/>
      </c>
      <c r="X174" s="379" t="str">
        <f>IF(AND('MAPA DE RIESGOS'!$AP742="Muy Baja",'MAPA DE RIESGOS'!$AR742="Leve"),CONCATENATE("R",'MAPA DE RIESGOS'!$H742,"C",'MAPA DE RIESGOS'!$AF742),"")</f>
        <v/>
      </c>
      <c r="Y174" s="379" t="str">
        <f>IF(AND('MAPA DE RIESGOS'!$AP743="Muy Baja",'MAPA DE RIESGOS'!$AR743="Leve"),CONCATENATE("R",'MAPA DE RIESGOS'!$H743,"C",'MAPA DE RIESGOS'!$AF743),"")</f>
        <v/>
      </c>
      <c r="Z174" s="379" t="str">
        <f>IF(AND('MAPA DE RIESGOS'!$AP744="Muy Baja",'MAPA DE RIESGOS'!$AR744="Leve"),CONCATENATE("R",'MAPA DE RIESGOS'!$H744,"C",'MAPA DE RIESGOS'!$AF744),"")</f>
        <v/>
      </c>
      <c r="AA174" s="380" t="str">
        <f>IF(AND('MAPA DE RIESGOS'!$AP745="Muy Baja",'MAPA DE RIESGOS'!$AR745="Leve"),CONCATENATE("R",'MAPA DE RIESGOS'!$H745,"C",'MAPA DE RIESGOS'!$AF745),"")</f>
        <v/>
      </c>
      <c r="AB174" s="378" t="str">
        <f>IF(AND('MAPA DE RIESGOS'!$AP728="Muy Baja",'MAPA DE RIESGOS'!$AR728="Menor"),CONCATENATE("R",'MAPA DE RIESGOS'!$H728,"C",'MAPA DE RIESGOS'!$AF728),"")</f>
        <v/>
      </c>
      <c r="AC174" s="379" t="str">
        <f>IF(AND('MAPA DE RIESGOS'!$AP729="Muy Baja",'MAPA DE RIESGOS'!$AR729="Menor"),CONCATENATE("R",'MAPA DE RIESGOS'!$H729,"C",'MAPA DE RIESGOS'!$AF729),"")</f>
        <v/>
      </c>
      <c r="AD174" s="379" t="str">
        <f>IF(AND('MAPA DE RIESGOS'!$AP730="Muy Baja",'MAPA DE RIESGOS'!$AR730="Menor"),CONCATENATE("R",'MAPA DE RIESGOS'!$H730,"C",'MAPA DE RIESGOS'!$AF730),"")</f>
        <v/>
      </c>
      <c r="AE174" s="379" t="str">
        <f>IF(AND('MAPA DE RIESGOS'!$AP731="Muy Baja",'MAPA DE RIESGOS'!$AR731="Menor"),CONCATENATE("R",'MAPA DE RIESGOS'!$H731,"C",'MAPA DE RIESGOS'!$AF731),"")</f>
        <v/>
      </c>
      <c r="AF174" s="379" t="str">
        <f>IF(AND('MAPA DE RIESGOS'!$AP732="Muy Baja",'MAPA DE RIESGOS'!$AR732="Menor"),CONCATENATE("R",'MAPA DE RIESGOS'!$H732,"C",'MAPA DE RIESGOS'!$AF732),"")</f>
        <v/>
      </c>
      <c r="AG174" s="379" t="str">
        <f>IF(AND('MAPA DE RIESGOS'!$AP733="Muy Baja",'MAPA DE RIESGOS'!$AR733="Menor"),CONCATENATE("R",'MAPA DE RIESGOS'!$H733,"C",'MAPA DE RIESGOS'!$AF733),"")</f>
        <v/>
      </c>
      <c r="AH174" s="379" t="str">
        <f>IF(AND('MAPA DE RIESGOS'!$AP734="Muy Baja",'MAPA DE RIESGOS'!$AR734="Menor"),CONCATENATE("R",'MAPA DE RIESGOS'!$H734,"C",'MAPA DE RIESGOS'!$AF734),"")</f>
        <v/>
      </c>
      <c r="AI174" s="379" t="str">
        <f>IF(AND('MAPA DE RIESGOS'!$AP735="Muy Baja",'MAPA DE RIESGOS'!$AR735="Menor"),CONCATENATE("R",'MAPA DE RIESGOS'!$H735,"C",'MAPA DE RIESGOS'!$AF735),"")</f>
        <v/>
      </c>
      <c r="AJ174" s="379" t="str">
        <f>IF(AND('MAPA DE RIESGOS'!$AP736="Muy Baja",'MAPA DE RIESGOS'!$AR736="Menor"),CONCATENATE("R",'MAPA DE RIESGOS'!$H736,"C",'MAPA DE RIESGOS'!$AF736),"")</f>
        <v/>
      </c>
      <c r="AK174" s="379" t="str">
        <f>IF(AND('MAPA DE RIESGOS'!$AP737="Muy Baja",'MAPA DE RIESGOS'!$AR737="Menor"),CONCATENATE("R",'MAPA DE RIESGOS'!$H737,"C",'MAPA DE RIESGOS'!$AF737),"")</f>
        <v/>
      </c>
      <c r="AL174" s="379" t="str">
        <f>IF(AND('MAPA DE RIESGOS'!$AP738="Muy Baja",'MAPA DE RIESGOS'!$AR738="Menor"),CONCATENATE("R",'MAPA DE RIESGOS'!$H738,"C",'MAPA DE RIESGOS'!$AF738),"")</f>
        <v/>
      </c>
      <c r="AM174" s="379" t="str">
        <f>IF(AND('MAPA DE RIESGOS'!$AP739="Muy Baja",'MAPA DE RIESGOS'!$AR739="Menor"),CONCATENATE("R",'MAPA DE RIESGOS'!$H739,"C",'MAPA DE RIESGOS'!$AF739),"")</f>
        <v/>
      </c>
      <c r="AN174" s="379" t="str">
        <f>IF(AND('MAPA DE RIESGOS'!$AP740="Muy Baja",'MAPA DE RIESGOS'!$AR740="Menor"),CONCATENATE("R",'MAPA DE RIESGOS'!$H740,"C",'MAPA DE RIESGOS'!$AF740),"")</f>
        <v/>
      </c>
      <c r="AO174" s="379" t="str">
        <f>IF(AND('MAPA DE RIESGOS'!$AP741="Muy Baja",'MAPA DE RIESGOS'!$AR741="Menor"),CONCATENATE("R",'MAPA DE RIESGOS'!$H741,"C",'MAPA DE RIESGOS'!$AF741),"")</f>
        <v/>
      </c>
      <c r="AP174" s="379" t="str">
        <f>IF(AND('MAPA DE RIESGOS'!$AP742="Muy Baja",'MAPA DE RIESGOS'!$AR742="Menor"),CONCATENATE("R",'MAPA DE RIESGOS'!$H742,"C",'MAPA DE RIESGOS'!$AF742),"")</f>
        <v/>
      </c>
      <c r="AQ174" s="379" t="str">
        <f>IF(AND('MAPA DE RIESGOS'!$AP743="Muy Baja",'MAPA DE RIESGOS'!$AR743="Menor"),CONCATENATE("R",'MAPA DE RIESGOS'!$H743,"C",'MAPA DE RIESGOS'!$AF743),"")</f>
        <v/>
      </c>
      <c r="AR174" s="379" t="str">
        <f>IF(AND('MAPA DE RIESGOS'!$AP744="Muy Baja",'MAPA DE RIESGOS'!$AR744="Menor"),CONCATENATE("R",'MAPA DE RIESGOS'!$H744,"C",'MAPA DE RIESGOS'!$AF744),"")</f>
        <v/>
      </c>
      <c r="AS174" s="380" t="str">
        <f>IF(AND('MAPA DE RIESGOS'!$AP745="Muy Baja",'MAPA DE RIESGOS'!$AR745="Menor"),CONCATENATE("R",'MAPA DE RIESGOS'!$H745,"C",'MAPA DE RIESGOS'!$AF745),"")</f>
        <v/>
      </c>
      <c r="AT174" s="369" t="str">
        <f>IF(AND('MAPA DE RIESGOS'!$AP728="Muy Baja",'MAPA DE RIESGOS'!$AR728="Moderado"),CONCATENATE("R",'MAPA DE RIESGOS'!$H728,"C",'MAPA DE RIESGOS'!$AF728),"")</f>
        <v/>
      </c>
      <c r="AU174" s="370" t="str">
        <f>IF(AND('MAPA DE RIESGOS'!$AP729="Muy Baja",'MAPA DE RIESGOS'!$AR729="Moderado"),CONCATENATE("R",'MAPA DE RIESGOS'!$H729,"C",'MAPA DE RIESGOS'!$AF729),"")</f>
        <v/>
      </c>
      <c r="AV174" s="370" t="str">
        <f>IF(AND('MAPA DE RIESGOS'!$AP730="Muy Baja",'MAPA DE RIESGOS'!$AR730="Moderado"),CONCATENATE("R",'MAPA DE RIESGOS'!$H730,"C",'MAPA DE RIESGOS'!$AF730),"")</f>
        <v/>
      </c>
      <c r="AW174" s="370" t="str">
        <f>IF(AND('MAPA DE RIESGOS'!$AP731="Muy Baja",'MAPA DE RIESGOS'!$AR731="Moderado"),CONCATENATE("R",'MAPA DE RIESGOS'!$H731,"C",'MAPA DE RIESGOS'!$AF731),"")</f>
        <v/>
      </c>
      <c r="AX174" s="370" t="str">
        <f>IF(AND('MAPA DE RIESGOS'!$AP732="Muy Baja",'MAPA DE RIESGOS'!$AR732="Moderado"),CONCATENATE("R",'MAPA DE RIESGOS'!$H732,"C",'MAPA DE RIESGOS'!$AF732),"")</f>
        <v/>
      </c>
      <c r="AY174" s="370" t="str">
        <f>IF(AND('MAPA DE RIESGOS'!$AP733="Muy Baja",'MAPA DE RIESGOS'!$AR733="Moderado"),CONCATENATE("R",'MAPA DE RIESGOS'!$H733,"C",'MAPA DE RIESGOS'!$AF733),"")</f>
        <v/>
      </c>
      <c r="AZ174" s="370" t="str">
        <f>IF(AND('MAPA DE RIESGOS'!$AP734="Muy Baja",'MAPA DE RIESGOS'!$AR734="Moderado"),CONCATENATE("R",'MAPA DE RIESGOS'!$H734,"C",'MAPA DE RIESGOS'!$AF734),"")</f>
        <v/>
      </c>
      <c r="BA174" s="370" t="str">
        <f>IF(AND('MAPA DE RIESGOS'!$AP735="Muy Baja",'MAPA DE RIESGOS'!$AR735="Moderado"),CONCATENATE("R",'MAPA DE RIESGOS'!$H735,"C",'MAPA DE RIESGOS'!$AF735),"")</f>
        <v/>
      </c>
      <c r="BB174" s="370" t="str">
        <f>IF(AND('MAPA DE RIESGOS'!$AP736="Muy Baja",'MAPA DE RIESGOS'!$AR736="Moderado"),CONCATENATE("R",'MAPA DE RIESGOS'!$H736,"C",'MAPA DE RIESGOS'!$AF736),"")</f>
        <v/>
      </c>
      <c r="BC174" s="370" t="str">
        <f>IF(AND('MAPA DE RIESGOS'!$AP737="Muy Baja",'MAPA DE RIESGOS'!$AR737="Moderado"),CONCATENATE("R",'MAPA DE RIESGOS'!$H737,"C",'MAPA DE RIESGOS'!$AF737),"")</f>
        <v/>
      </c>
      <c r="BD174" s="370" t="str">
        <f>IF(AND('MAPA DE RIESGOS'!$AP738="Muy Baja",'MAPA DE RIESGOS'!$AR738="Moderado"),CONCATENATE("R",'MAPA DE RIESGOS'!$H738,"C",'MAPA DE RIESGOS'!$AF738),"")</f>
        <v/>
      </c>
      <c r="BE174" s="370" t="str">
        <f>IF(AND('MAPA DE RIESGOS'!$AP739="Muy Baja",'MAPA DE RIESGOS'!$AR739="Moderado"),CONCATENATE("R",'MAPA DE RIESGOS'!$H739,"C",'MAPA DE RIESGOS'!$AF739),"")</f>
        <v/>
      </c>
      <c r="BF174" s="370" t="str">
        <f>IF(AND('MAPA DE RIESGOS'!$AP740="Muy Baja",'MAPA DE RIESGOS'!$AR740="Moderado"),CONCATENATE("R",'MAPA DE RIESGOS'!$H740,"C",'MAPA DE RIESGOS'!$AF740),"")</f>
        <v/>
      </c>
      <c r="BG174" s="370" t="str">
        <f>IF(AND('MAPA DE RIESGOS'!$AP741="Muy Baja",'MAPA DE RIESGOS'!$AR741="Moderado"),CONCATENATE("R",'MAPA DE RIESGOS'!$H741,"C",'MAPA DE RIESGOS'!$AF741),"")</f>
        <v/>
      </c>
      <c r="BH174" s="370" t="str">
        <f>IF(AND('MAPA DE RIESGOS'!$AP742="Muy Baja",'MAPA DE RIESGOS'!$AR742="Moderado"),CONCATENATE("R",'MAPA DE RIESGOS'!$H742,"C",'MAPA DE RIESGOS'!$AF742),"")</f>
        <v/>
      </c>
      <c r="BI174" s="370" t="str">
        <f>IF(AND('MAPA DE RIESGOS'!$AP743="Muy Baja",'MAPA DE RIESGOS'!$AR743="Moderado"),CONCATENATE("R",'MAPA DE RIESGOS'!$H743,"C",'MAPA DE RIESGOS'!$AF743),"")</f>
        <v/>
      </c>
      <c r="BJ174" s="370" t="str">
        <f>IF(AND('MAPA DE RIESGOS'!$AP744="Muy Baja",'MAPA DE RIESGOS'!$AR744="Moderado"),CONCATENATE("R",'MAPA DE RIESGOS'!$H744,"C",'MAPA DE RIESGOS'!$AF744),"")</f>
        <v/>
      </c>
      <c r="BK174" s="371" t="str">
        <f>IF(AND('MAPA DE RIESGOS'!$AP745="Muy Baja",'MAPA DE RIESGOS'!$AR745="Moderado"),CONCATENATE("R",'MAPA DE RIESGOS'!$H745,"C",'MAPA DE RIESGOS'!$AF745),"")</f>
        <v/>
      </c>
      <c r="BL174" s="357" t="str">
        <f>IF(AND('MAPA DE RIESGOS'!$AP728="Muy Baja",'MAPA DE RIESGOS'!$AR728="Mayor"),CONCATENATE("R",'MAPA DE RIESGOS'!$H728,"C",'MAPA DE RIESGOS'!$AF728),"")</f>
        <v/>
      </c>
      <c r="BM174" s="357" t="str">
        <f>IF(AND('MAPA DE RIESGOS'!$AP729="Muy Baja",'MAPA DE RIESGOS'!$AR729="Mayor"),CONCATENATE("R",'MAPA DE RIESGOS'!$H729,"C",'MAPA DE RIESGOS'!$AF729),"")</f>
        <v/>
      </c>
      <c r="BN174" s="357" t="str">
        <f>IF(AND('MAPA DE RIESGOS'!$AP730="Muy Baja",'MAPA DE RIESGOS'!$AR730="Mayor"),CONCATENATE("R",'MAPA DE RIESGOS'!$H730,"C",'MAPA DE RIESGOS'!$AF730),"")</f>
        <v/>
      </c>
      <c r="BO174" s="357" t="str">
        <f>IF(AND('MAPA DE RIESGOS'!$AP731="Muy Baja",'MAPA DE RIESGOS'!$AR731="Mayor"),CONCATENATE("R",'MAPA DE RIESGOS'!$H731,"C",'MAPA DE RIESGOS'!$AF731),"")</f>
        <v/>
      </c>
      <c r="BP174" s="357" t="str">
        <f>IF(AND('MAPA DE RIESGOS'!$AP732="Muy Baja",'MAPA DE RIESGOS'!$AR732="Mayor"),CONCATENATE("R",'MAPA DE RIESGOS'!$H732,"C",'MAPA DE RIESGOS'!$AF732),"")</f>
        <v/>
      </c>
      <c r="BQ174" s="357" t="str">
        <f>IF(AND('MAPA DE RIESGOS'!$AP733="Muy Baja",'MAPA DE RIESGOS'!$AR733="Mayor"),CONCATENATE("R",'MAPA DE RIESGOS'!$H733,"C",'MAPA DE RIESGOS'!$AF733),"")</f>
        <v/>
      </c>
      <c r="BR174" s="357" t="str">
        <f>IF(AND('MAPA DE RIESGOS'!$AP734="Muy Baja",'MAPA DE RIESGOS'!$AR734="Mayor"),CONCATENATE("R",'MAPA DE RIESGOS'!$H734,"C",'MAPA DE RIESGOS'!$AF734),"")</f>
        <v/>
      </c>
      <c r="BS174" s="357" t="str">
        <f>IF(AND('MAPA DE RIESGOS'!$AP735="Muy Baja",'MAPA DE RIESGOS'!$AR735="Mayor"),CONCATENATE("R",'MAPA DE RIESGOS'!$H735,"C",'MAPA DE RIESGOS'!$AF735),"")</f>
        <v/>
      </c>
      <c r="BT174" s="357" t="str">
        <f>IF(AND('MAPA DE RIESGOS'!$AP736="Muy Baja",'MAPA DE RIESGOS'!$AR736="Mayor"),CONCATENATE("R",'MAPA DE RIESGOS'!$H736,"C",'MAPA DE RIESGOS'!$AF736),"")</f>
        <v/>
      </c>
      <c r="BU174" s="357" t="str">
        <f>IF(AND('MAPA DE RIESGOS'!$AP737="Muy Baja",'MAPA DE RIESGOS'!$AR737="Mayor"),CONCATENATE("R",'MAPA DE RIESGOS'!$H737,"C",'MAPA DE RIESGOS'!$AF737),"")</f>
        <v/>
      </c>
      <c r="BV174" s="357" t="str">
        <f>IF(AND('MAPA DE RIESGOS'!$AP738="Muy Baja",'MAPA DE RIESGOS'!$AR738="Mayor"),CONCATENATE("R",'MAPA DE RIESGOS'!$H738,"C",'MAPA DE RIESGOS'!$AF738),"")</f>
        <v/>
      </c>
      <c r="BW174" s="357" t="str">
        <f>IF(AND('MAPA DE RIESGOS'!$AP739="Muy Baja",'MAPA DE RIESGOS'!$AR739="Mayor"),CONCATENATE("R",'MAPA DE RIESGOS'!$H739,"C",'MAPA DE RIESGOS'!$AF739),"")</f>
        <v/>
      </c>
      <c r="BX174" s="357" t="str">
        <f>IF(AND('MAPA DE RIESGOS'!$AP740="Muy Baja",'MAPA DE RIESGOS'!$AR740="Mayor"),CONCATENATE("R",'MAPA DE RIESGOS'!$H740,"C",'MAPA DE RIESGOS'!$AF740),"")</f>
        <v/>
      </c>
      <c r="BY174" s="357" t="str">
        <f>IF(AND('MAPA DE RIESGOS'!$AP741="Muy Baja",'MAPA DE RIESGOS'!$AR741="Mayor"),CONCATENATE("R",'MAPA DE RIESGOS'!$H741,"C",'MAPA DE RIESGOS'!$AF741),"")</f>
        <v/>
      </c>
      <c r="BZ174" s="357" t="str">
        <f>IF(AND('MAPA DE RIESGOS'!$AP742="Muy Baja",'MAPA DE RIESGOS'!$AR742="Mayor"),CONCATENATE("R",'MAPA DE RIESGOS'!$H742,"C",'MAPA DE RIESGOS'!$AF742),"")</f>
        <v/>
      </c>
      <c r="CA174" s="357" t="str">
        <f>IF(AND('MAPA DE RIESGOS'!$AP743="Muy Baja",'MAPA DE RIESGOS'!$AR743="Mayor"),CONCATENATE("R",'MAPA DE RIESGOS'!$H743,"C",'MAPA DE RIESGOS'!$AF743),"")</f>
        <v/>
      </c>
      <c r="CB174" s="357" t="str">
        <f>IF(AND('MAPA DE RIESGOS'!$AP744="Muy Baja",'MAPA DE RIESGOS'!$AR744="Mayor"),CONCATENATE("R",'MAPA DE RIESGOS'!$H744,"C",'MAPA DE RIESGOS'!$AF744),"")</f>
        <v/>
      </c>
      <c r="CC174" s="358" t="str">
        <f>IF(AND('MAPA DE RIESGOS'!$AP745="Muy Baja",'MAPA DE RIESGOS'!$AR745="Mayor"),CONCATENATE("R",'MAPA DE RIESGOS'!$H745,"C",'MAPA DE RIESGOS'!$AF745),"")</f>
        <v/>
      </c>
      <c r="CD174" s="359" t="str">
        <f>IF(AND('MAPA DE RIESGOS'!$AP728="Muy Baja",'MAPA DE RIESGOS'!$AR728="Catastrófico"),CONCATENATE("R",'MAPA DE RIESGOS'!$H728,"C",'MAPA DE RIESGOS'!$AF728),"")</f>
        <v/>
      </c>
      <c r="CE174" s="359" t="str">
        <f>IF(AND('MAPA DE RIESGOS'!$AP729="Muy Baja",'MAPA DE RIESGOS'!$AR729="Catastrófico"),CONCATENATE("R",'MAPA DE RIESGOS'!$H729,"C",'MAPA DE RIESGOS'!$AF729),"")</f>
        <v/>
      </c>
      <c r="CF174" s="359" t="str">
        <f>IF(AND('MAPA DE RIESGOS'!$AP730="Muy Baja",'MAPA DE RIESGOS'!$AR730="Catastrófico"),CONCATENATE("R",'MAPA DE RIESGOS'!$H730,"C",'MAPA DE RIESGOS'!$AF730),"")</f>
        <v/>
      </c>
      <c r="CG174" s="359" t="str">
        <f>IF(AND('MAPA DE RIESGOS'!$AP731="Muy Baja",'MAPA DE RIESGOS'!$AR731="Catastrófico"),CONCATENATE("R",'MAPA DE RIESGOS'!$H731,"C",'MAPA DE RIESGOS'!$AF731),"")</f>
        <v/>
      </c>
      <c r="CH174" s="359" t="str">
        <f>IF(AND('MAPA DE RIESGOS'!$AP732="Muy Baja",'MAPA DE RIESGOS'!$AR732="Catastrófico"),CONCATENATE("R",'MAPA DE RIESGOS'!$H732,"C",'MAPA DE RIESGOS'!$AF732),"")</f>
        <v/>
      </c>
      <c r="CI174" s="359" t="str">
        <f>IF(AND('MAPA DE RIESGOS'!$AP733="Muy Baja",'MAPA DE RIESGOS'!$AR733="Catastrófico"),CONCATENATE("R",'MAPA DE RIESGOS'!$H733,"C",'MAPA DE RIESGOS'!$AF733),"")</f>
        <v/>
      </c>
      <c r="CJ174" s="359" t="str">
        <f>IF(AND('MAPA DE RIESGOS'!$AP734="Muy Baja",'MAPA DE RIESGOS'!$AR734="Catastrófico"),CONCATENATE("R",'MAPA DE RIESGOS'!$H734,"C",'MAPA DE RIESGOS'!$AF734),"")</f>
        <v/>
      </c>
      <c r="CK174" s="359" t="str">
        <f>IF(AND('MAPA DE RIESGOS'!$AP735="Muy Baja",'MAPA DE RIESGOS'!$AR735="Catastrófico"),CONCATENATE("R",'MAPA DE RIESGOS'!$H735,"C",'MAPA DE RIESGOS'!$AF735),"")</f>
        <v/>
      </c>
      <c r="CL174" s="359" t="str">
        <f>IF(AND('MAPA DE RIESGOS'!$AP736="Muy Baja",'MAPA DE RIESGOS'!$AR736="Catastrófico"),CONCATENATE("R",'MAPA DE RIESGOS'!$H736,"C",'MAPA DE RIESGOS'!$AF736),"")</f>
        <v/>
      </c>
      <c r="CM174" s="359" t="str">
        <f>IF(AND('MAPA DE RIESGOS'!$AP737="Muy Baja",'MAPA DE RIESGOS'!$AR737="Catastrófico"),CONCATENATE("R",'MAPA DE RIESGOS'!$H737,"C",'MAPA DE RIESGOS'!$AF737),"")</f>
        <v/>
      </c>
      <c r="CN174" s="359" t="str">
        <f>IF(AND('MAPA DE RIESGOS'!$AP738="Muy Baja",'MAPA DE RIESGOS'!$AR738="Catastrófico"),CONCATENATE("R",'MAPA DE RIESGOS'!$H738,"C",'MAPA DE RIESGOS'!$AF738),"")</f>
        <v/>
      </c>
      <c r="CO174" s="359" t="str">
        <f>IF(AND('MAPA DE RIESGOS'!$AP739="Muy Baja",'MAPA DE RIESGOS'!$AR739="Catastrófico"),CONCATENATE("R",'MAPA DE RIESGOS'!$H739,"C",'MAPA DE RIESGOS'!$AF739),"")</f>
        <v/>
      </c>
      <c r="CP174" s="359" t="str">
        <f>IF(AND('MAPA DE RIESGOS'!$AP740="Muy Baja",'MAPA DE RIESGOS'!$AR740="Catastrófico"),CONCATENATE("R",'MAPA DE RIESGOS'!$H740,"C",'MAPA DE RIESGOS'!$AF740),"")</f>
        <v/>
      </c>
      <c r="CQ174" s="359" t="str">
        <f>IF(AND('MAPA DE RIESGOS'!$AP741="Muy Baja",'MAPA DE RIESGOS'!$AR741="Catastrófico"),CONCATENATE("R",'MAPA DE RIESGOS'!$H741,"C",'MAPA DE RIESGOS'!$AF741),"")</f>
        <v/>
      </c>
      <c r="CR174" s="359" t="str">
        <f>IF(AND('MAPA DE RIESGOS'!$AP742="Muy Baja",'MAPA DE RIESGOS'!$AR742="Catastrófico"),CONCATENATE("R",'MAPA DE RIESGOS'!$H742,"C",'MAPA DE RIESGOS'!$AF742),"")</f>
        <v/>
      </c>
      <c r="CS174" s="359" t="str">
        <f>IF(AND('MAPA DE RIESGOS'!$AP743="Muy Baja",'MAPA DE RIESGOS'!$AR743="Catastrófico"),CONCATENATE("R",'MAPA DE RIESGOS'!$H743,"C",'MAPA DE RIESGOS'!$AF743),"")</f>
        <v/>
      </c>
      <c r="CT174" s="359" t="str">
        <f>IF(AND('MAPA DE RIESGOS'!$AP744="Muy Baja",'MAPA DE RIESGOS'!$AR744="Catastrófico"),CONCATENATE("R",'MAPA DE RIESGOS'!$H744,"C",'MAPA DE RIESGOS'!$AF744),"")</f>
        <v/>
      </c>
      <c r="CU174" s="360" t="str">
        <f>IF(AND('MAPA DE RIESGOS'!$AP745="Muy Baja",'MAPA DE RIESGOS'!$AR745="Catastrófico"),CONCATENATE("R",'MAPA DE RIESGOS'!$H745,"C",'MAPA DE RIESGOS'!$AF745),"")</f>
        <v/>
      </c>
      <c r="CV174" s="67"/>
      <c r="CW174" s="388"/>
      <c r="CX174" s="388"/>
      <c r="CY174" s="388"/>
      <c r="CZ174" s="388"/>
      <c r="DA174" s="388"/>
      <c r="DB174" s="388"/>
    </row>
    <row r="175" spans="2:106" ht="32.5" customHeight="1" thickBot="1">
      <c r="B175" s="770"/>
      <c r="C175" s="770"/>
      <c r="D175" s="771"/>
      <c r="E175" s="744"/>
      <c r="F175" s="745"/>
      <c r="G175" s="745"/>
      <c r="H175" s="745"/>
      <c r="I175" s="745"/>
      <c r="J175" s="381" t="str">
        <f>IF(AND('MAPA DE RIESGOS'!$AP746="Muy Baja",'MAPA DE RIESGOS'!$AR746="Leve"),CONCATENATE("R",'MAPA DE RIESGOS'!$H746,"C",'MAPA DE RIESGOS'!$AF746),"")</f>
        <v/>
      </c>
      <c r="K175" s="382" t="str">
        <f>IF(AND('MAPA DE RIESGOS'!$AP747="Muy Baja",'MAPA DE RIESGOS'!$AR747="Leve"),CONCATENATE("R",'MAPA DE RIESGOS'!$H747,"C",'MAPA DE RIESGOS'!$AF747),"")</f>
        <v/>
      </c>
      <c r="L175" s="382" t="str">
        <f>IF(AND('MAPA DE RIESGOS'!$AP748="Muy Baja",'MAPA DE RIESGOS'!$AR748="Leve"),CONCATENATE("R",'MAPA DE RIESGOS'!$H748,"C",'MAPA DE RIESGOS'!$AF748),"")</f>
        <v/>
      </c>
      <c r="M175" s="382" t="str">
        <f>IF(AND('MAPA DE RIESGOS'!$AP749="Muy Baja",'MAPA DE RIESGOS'!$AR749="Leve"),CONCATENATE("R",'MAPA DE RIESGOS'!$H749,"C",'MAPA DE RIESGOS'!$AF749),"")</f>
        <v/>
      </c>
      <c r="N175" s="382" t="str">
        <f>IF(AND('MAPA DE RIESGOS'!$AP750="Muy Baja",'MAPA DE RIESGOS'!$AR750="Leve"),CONCATENATE("R",'MAPA DE RIESGOS'!$H750,"C",'MAPA DE RIESGOS'!$AF750),"")</f>
        <v/>
      </c>
      <c r="O175" s="382" t="str">
        <f>IF(AND('MAPA DE RIESGOS'!$AP751="Muy Baja",'MAPA DE RIESGOS'!$AR751="Leve"),CONCATENATE("R",'MAPA DE RIESGOS'!$H751,"C",'MAPA DE RIESGOS'!$AF751),"")</f>
        <v/>
      </c>
      <c r="P175" s="382"/>
      <c r="Q175" s="382"/>
      <c r="R175" s="382"/>
      <c r="S175" s="382"/>
      <c r="T175" s="382"/>
      <c r="U175" s="382"/>
      <c r="V175" s="382"/>
      <c r="W175" s="382"/>
      <c r="X175" s="382"/>
      <c r="Y175" s="382"/>
      <c r="Z175" s="382"/>
      <c r="AA175" s="383"/>
      <c r="AB175" s="381" t="str">
        <f>IF(AND('MAPA DE RIESGOS'!$AP746="Muy Baja",'MAPA DE RIESGOS'!$AR746="Menor"),CONCATENATE("R",'MAPA DE RIESGOS'!$H746,"C",'MAPA DE RIESGOS'!$AF746),"")</f>
        <v/>
      </c>
      <c r="AC175" s="382" t="str">
        <f>IF(AND('MAPA DE RIESGOS'!$AP747="Muy Baja",'MAPA DE RIESGOS'!$AR747="Menor"),CONCATENATE("R",'MAPA DE RIESGOS'!$H747,"C",'MAPA DE RIESGOS'!$AF747),"")</f>
        <v/>
      </c>
      <c r="AD175" s="382" t="str">
        <f>IF(AND('MAPA DE RIESGOS'!$AP748="Muy Baja",'MAPA DE RIESGOS'!$AR748="Menor"),CONCATENATE("R",'MAPA DE RIESGOS'!$H748,"C",'MAPA DE RIESGOS'!$AF748),"")</f>
        <v/>
      </c>
      <c r="AE175" s="382" t="str">
        <f>IF(AND('MAPA DE RIESGOS'!$AP749="Muy Baja",'MAPA DE RIESGOS'!$AR749="Menor"),CONCATENATE("R",'MAPA DE RIESGOS'!$H749,"C",'MAPA DE RIESGOS'!$AF749),"")</f>
        <v/>
      </c>
      <c r="AF175" s="382" t="str">
        <f>IF(AND('MAPA DE RIESGOS'!$AP750="Muy Baja",'MAPA DE RIESGOS'!$AR750="Menor"),CONCATENATE("R",'MAPA DE RIESGOS'!$H750,"C",'MAPA DE RIESGOS'!$AF750),"")</f>
        <v/>
      </c>
      <c r="AG175" s="382" t="str">
        <f>IF(AND('MAPA DE RIESGOS'!$AP751="Muy Baja",'MAPA DE RIESGOS'!$AR751="Menor"),CONCATENATE("R",'MAPA DE RIESGOS'!$H751,"C",'MAPA DE RIESGOS'!$AF751),"")</f>
        <v/>
      </c>
      <c r="AH175" s="382"/>
      <c r="AI175" s="382"/>
      <c r="AJ175" s="382"/>
      <c r="AK175" s="382"/>
      <c r="AL175" s="382"/>
      <c r="AM175" s="382"/>
      <c r="AN175" s="382"/>
      <c r="AO175" s="382"/>
      <c r="AP175" s="382"/>
      <c r="AQ175" s="382"/>
      <c r="AR175" s="382"/>
      <c r="AS175" s="383"/>
      <c r="AT175" s="372" t="str">
        <f>IF(AND('MAPA DE RIESGOS'!$AP746="Muy Baja",'MAPA DE RIESGOS'!$AR746="Moderado"),CONCATENATE("R",'MAPA DE RIESGOS'!$H746,"C",'MAPA DE RIESGOS'!$AF746),"")</f>
        <v/>
      </c>
      <c r="AU175" s="373" t="str">
        <f>IF(AND('MAPA DE RIESGOS'!$AP747="Muy Baja",'MAPA DE RIESGOS'!$AR747="Moderado"),CONCATENATE("R",'MAPA DE RIESGOS'!$H747,"C",'MAPA DE RIESGOS'!$AF747),"")</f>
        <v/>
      </c>
      <c r="AV175" s="373" t="str">
        <f>IF(AND('MAPA DE RIESGOS'!$AP748="Muy Baja",'MAPA DE RIESGOS'!$AR748="Moderado"),CONCATENATE("R",'MAPA DE RIESGOS'!$H748,"C",'MAPA DE RIESGOS'!$AF748),"")</f>
        <v/>
      </c>
      <c r="AW175" s="373" t="str">
        <f>IF(AND('MAPA DE RIESGOS'!$AP749="Muy Baja",'MAPA DE RIESGOS'!$AR749="Moderado"),CONCATENATE("R",'MAPA DE RIESGOS'!$H749,"C",'MAPA DE RIESGOS'!$AF749),"")</f>
        <v/>
      </c>
      <c r="AX175" s="373" t="str">
        <f>IF(AND('MAPA DE RIESGOS'!$AP750="Muy Baja",'MAPA DE RIESGOS'!$AR750="Moderado"),CONCATENATE("R",'MAPA DE RIESGOS'!$H750,"C",'MAPA DE RIESGOS'!$AF750),"")</f>
        <v/>
      </c>
      <c r="AY175" s="373" t="str">
        <f>IF(AND('MAPA DE RIESGOS'!$AP751="Muy Baja",'MAPA DE RIESGOS'!$AR751="Moderado"),CONCATENATE("R",'MAPA DE RIESGOS'!$H751,"C",'MAPA DE RIESGOS'!$AF751),"")</f>
        <v/>
      </c>
      <c r="AZ175" s="373"/>
      <c r="BA175" s="373"/>
      <c r="BB175" s="373"/>
      <c r="BC175" s="373"/>
      <c r="BD175" s="373"/>
      <c r="BE175" s="373"/>
      <c r="BF175" s="373"/>
      <c r="BG175" s="373"/>
      <c r="BH175" s="373"/>
      <c r="BI175" s="373"/>
      <c r="BJ175" s="373"/>
      <c r="BK175" s="374"/>
      <c r="BL175" s="362" t="str">
        <f>IF(AND('MAPA DE RIESGOS'!$AP746="Muy Baja",'MAPA DE RIESGOS'!$AR746="Mayor"),CONCATENATE("R",'MAPA DE RIESGOS'!$H746,"C",'MAPA DE RIESGOS'!$AF746),"")</f>
        <v/>
      </c>
      <c r="BM175" s="362" t="str">
        <f>IF(AND('MAPA DE RIESGOS'!$AP747="Muy Baja",'MAPA DE RIESGOS'!$AR747="Mayor"),CONCATENATE("R",'MAPA DE RIESGOS'!$H747,"C",'MAPA DE RIESGOS'!$AF747),"")</f>
        <v/>
      </c>
      <c r="BN175" s="362" t="str">
        <f>IF(AND('MAPA DE RIESGOS'!$AP748="Muy Baja",'MAPA DE RIESGOS'!$AR748="Mayor"),CONCATENATE("R",'MAPA DE RIESGOS'!$H748,"C",'MAPA DE RIESGOS'!$AF748),"")</f>
        <v/>
      </c>
      <c r="BO175" s="362" t="str">
        <f>IF(AND('MAPA DE RIESGOS'!$AP749="Muy Baja",'MAPA DE RIESGOS'!$AR749="Mayor"),CONCATENATE("R",'MAPA DE RIESGOS'!$H749,"C",'MAPA DE RIESGOS'!$AF749),"")</f>
        <v/>
      </c>
      <c r="BP175" s="362" t="str">
        <f>IF(AND('MAPA DE RIESGOS'!$AP750="Muy Baja",'MAPA DE RIESGOS'!$AR750="Mayor"),CONCATENATE("R",'MAPA DE RIESGOS'!$H750,"C",'MAPA DE RIESGOS'!$AF750),"")</f>
        <v/>
      </c>
      <c r="BQ175" s="362" t="str">
        <f>IF(AND('MAPA DE RIESGOS'!$AP751="Muy Baja",'MAPA DE RIESGOS'!$AR751="Mayor"),CONCATENATE("R",'MAPA DE RIESGOS'!$H751,"C",'MAPA DE RIESGOS'!$AF751),"")</f>
        <v/>
      </c>
      <c r="BR175" s="362"/>
      <c r="BS175" s="362"/>
      <c r="BT175" s="362"/>
      <c r="BU175" s="362"/>
      <c r="BV175" s="362"/>
      <c r="BW175" s="362"/>
      <c r="BX175" s="362"/>
      <c r="BY175" s="362"/>
      <c r="BZ175" s="362"/>
      <c r="CA175" s="362"/>
      <c r="CB175" s="362"/>
      <c r="CC175" s="363"/>
      <c r="CD175" s="364" t="str">
        <f>IF(AND('MAPA DE RIESGOS'!$AP746="Muy Baja",'MAPA DE RIESGOS'!$AR746="Catastrófico"),CONCATENATE("R",'MAPA DE RIESGOS'!$H746,"C",'MAPA DE RIESGOS'!$AF746),"")</f>
        <v/>
      </c>
      <c r="CE175" s="364" t="str">
        <f>IF(AND('MAPA DE RIESGOS'!$AP747="Muy Baja",'MAPA DE RIESGOS'!$AR747="Catastrófico"),CONCATENATE("R",'MAPA DE RIESGOS'!$H747,"C",'MAPA DE RIESGOS'!$AF747),"")</f>
        <v/>
      </c>
      <c r="CF175" s="364" t="str">
        <f>IF(AND('MAPA DE RIESGOS'!$AP748="Muy Baja",'MAPA DE RIESGOS'!$AR748="Catastrófico"),CONCATENATE("R",'MAPA DE RIESGOS'!$H748,"C",'MAPA DE RIESGOS'!$AF748),"")</f>
        <v/>
      </c>
      <c r="CG175" s="364" t="str">
        <f>IF(AND('MAPA DE RIESGOS'!$AP749="Muy Baja",'MAPA DE RIESGOS'!$AR749="Catastrófico"),CONCATENATE("R",'MAPA DE RIESGOS'!$H749,"C",'MAPA DE RIESGOS'!$AF749),"")</f>
        <v/>
      </c>
      <c r="CH175" s="364" t="str">
        <f>IF(AND('MAPA DE RIESGOS'!$AP750="Muy Baja",'MAPA DE RIESGOS'!$AR750="Catastrófico"),CONCATENATE("R",'MAPA DE RIESGOS'!$H750,"C",'MAPA DE RIESGOS'!$AF750),"")</f>
        <v/>
      </c>
      <c r="CI175" s="364" t="str">
        <f>IF(AND('MAPA DE RIESGOS'!$AP751="Muy Baja",'MAPA DE RIESGOS'!$AR751="Catastrófico"),CONCATENATE("R",'MAPA DE RIESGOS'!$H751,"C",'MAPA DE RIESGOS'!$AF751),"")</f>
        <v/>
      </c>
      <c r="CJ175" s="364"/>
      <c r="CK175" s="364"/>
      <c r="CL175" s="364"/>
      <c r="CM175" s="364"/>
      <c r="CN175" s="364"/>
      <c r="CO175" s="364"/>
      <c r="CP175" s="364"/>
      <c r="CQ175" s="364"/>
      <c r="CR175" s="364"/>
      <c r="CS175" s="364"/>
      <c r="CT175" s="364"/>
      <c r="CU175" s="365"/>
      <c r="CV175" s="67"/>
      <c r="CW175" s="388"/>
      <c r="CX175" s="388"/>
      <c r="CY175" s="388"/>
      <c r="CZ175" s="388"/>
      <c r="DA175" s="388"/>
      <c r="DB175" s="388"/>
    </row>
    <row r="176" spans="2:106" s="389" customFormat="1" ht="38" customHeight="1">
      <c r="B176" s="388"/>
      <c r="C176" s="388"/>
      <c r="D176" s="388"/>
      <c r="E176" s="388"/>
      <c r="F176" s="388"/>
      <c r="G176" s="388"/>
      <c r="H176" s="388"/>
      <c r="I176" s="388"/>
      <c r="J176" s="741" t="s">
        <v>286</v>
      </c>
      <c r="K176" s="742"/>
      <c r="L176" s="742"/>
      <c r="M176" s="742"/>
      <c r="N176" s="742"/>
      <c r="O176" s="742"/>
      <c r="P176" s="742"/>
      <c r="Q176" s="742"/>
      <c r="R176" s="742"/>
      <c r="S176" s="742"/>
      <c r="T176" s="742"/>
      <c r="U176" s="742"/>
      <c r="V176" s="742"/>
      <c r="W176" s="742"/>
      <c r="X176" s="742"/>
      <c r="Y176" s="742"/>
      <c r="Z176" s="742"/>
      <c r="AA176" s="743"/>
      <c r="AB176" s="738" t="s">
        <v>287</v>
      </c>
      <c r="AC176" s="739"/>
      <c r="AD176" s="739"/>
      <c r="AE176" s="739"/>
      <c r="AF176" s="739"/>
      <c r="AG176" s="739"/>
      <c r="AH176" s="739"/>
      <c r="AI176" s="739"/>
      <c r="AJ176" s="739"/>
      <c r="AK176" s="739"/>
      <c r="AL176" s="739"/>
      <c r="AM176" s="739"/>
      <c r="AN176" s="739"/>
      <c r="AO176" s="739"/>
      <c r="AP176" s="739"/>
      <c r="AQ176" s="739"/>
      <c r="AR176" s="739"/>
      <c r="AS176" s="740"/>
      <c r="AT176" s="738" t="s">
        <v>288</v>
      </c>
      <c r="AU176" s="739"/>
      <c r="AV176" s="739"/>
      <c r="AW176" s="739"/>
      <c r="AX176" s="739"/>
      <c r="AY176" s="739"/>
      <c r="AZ176" s="739"/>
      <c r="BA176" s="739"/>
      <c r="BB176" s="739"/>
      <c r="BC176" s="739"/>
      <c r="BD176" s="739"/>
      <c r="BE176" s="739"/>
      <c r="BF176" s="739"/>
      <c r="BG176" s="739"/>
      <c r="BH176" s="739"/>
      <c r="BI176" s="739"/>
      <c r="BJ176" s="739"/>
      <c r="BK176" s="740"/>
      <c r="BL176" s="738" t="s">
        <v>289</v>
      </c>
      <c r="BM176" s="739"/>
      <c r="BN176" s="739"/>
      <c r="BO176" s="739"/>
      <c r="BP176" s="739"/>
      <c r="BQ176" s="739"/>
      <c r="BR176" s="739"/>
      <c r="BS176" s="739"/>
      <c r="BT176" s="739"/>
      <c r="BU176" s="739"/>
      <c r="BV176" s="739"/>
      <c r="BW176" s="739"/>
      <c r="BX176" s="739"/>
      <c r="BY176" s="739"/>
      <c r="BZ176" s="739"/>
      <c r="CA176" s="739"/>
      <c r="CB176" s="739"/>
      <c r="CC176" s="740"/>
      <c r="CD176" s="738" t="s">
        <v>290</v>
      </c>
      <c r="CE176" s="739"/>
      <c r="CF176" s="739"/>
      <c r="CG176" s="739"/>
      <c r="CH176" s="739"/>
      <c r="CI176" s="739"/>
      <c r="CJ176" s="739"/>
      <c r="CK176" s="739"/>
      <c r="CL176" s="739"/>
      <c r="CM176" s="739"/>
      <c r="CN176" s="739"/>
      <c r="CO176" s="739"/>
      <c r="CP176" s="739"/>
      <c r="CQ176" s="739"/>
      <c r="CR176" s="739"/>
      <c r="CS176" s="739"/>
      <c r="CT176" s="739"/>
      <c r="CU176" s="740"/>
      <c r="CV176" s="388"/>
      <c r="CW176" s="388"/>
      <c r="CX176" s="388"/>
      <c r="CY176" s="388"/>
      <c r="CZ176" s="388"/>
      <c r="DA176" s="388"/>
      <c r="DB176" s="388"/>
    </row>
    <row r="177" spans="2:106" s="389" customFormat="1" ht="38" customHeight="1">
      <c r="B177" s="388"/>
      <c r="C177" s="388"/>
      <c r="D177" s="388"/>
      <c r="E177" s="388"/>
      <c r="F177" s="388"/>
      <c r="G177" s="388"/>
      <c r="H177" s="388"/>
      <c r="I177" s="388"/>
      <c r="J177" s="741"/>
      <c r="K177" s="742"/>
      <c r="L177" s="742"/>
      <c r="M177" s="742"/>
      <c r="N177" s="742"/>
      <c r="O177" s="742"/>
      <c r="P177" s="742"/>
      <c r="Q177" s="742"/>
      <c r="R177" s="742"/>
      <c r="S177" s="742"/>
      <c r="T177" s="742"/>
      <c r="U177" s="742"/>
      <c r="V177" s="742"/>
      <c r="W177" s="742"/>
      <c r="X177" s="742"/>
      <c r="Y177" s="742"/>
      <c r="Z177" s="742"/>
      <c r="AA177" s="743"/>
      <c r="AB177" s="741"/>
      <c r="AC177" s="742"/>
      <c r="AD177" s="742"/>
      <c r="AE177" s="742"/>
      <c r="AF177" s="742"/>
      <c r="AG177" s="742"/>
      <c r="AH177" s="742"/>
      <c r="AI177" s="742"/>
      <c r="AJ177" s="742"/>
      <c r="AK177" s="742"/>
      <c r="AL177" s="742"/>
      <c r="AM177" s="742"/>
      <c r="AN177" s="742"/>
      <c r="AO177" s="742"/>
      <c r="AP177" s="742"/>
      <c r="AQ177" s="742"/>
      <c r="AR177" s="742"/>
      <c r="AS177" s="743"/>
      <c r="AT177" s="741"/>
      <c r="AU177" s="742"/>
      <c r="AV177" s="742"/>
      <c r="AW177" s="742"/>
      <c r="AX177" s="742"/>
      <c r="AY177" s="742"/>
      <c r="AZ177" s="742"/>
      <c r="BA177" s="742"/>
      <c r="BB177" s="742"/>
      <c r="BC177" s="742"/>
      <c r="BD177" s="742"/>
      <c r="BE177" s="742"/>
      <c r="BF177" s="742"/>
      <c r="BG177" s="742"/>
      <c r="BH177" s="742"/>
      <c r="BI177" s="742"/>
      <c r="BJ177" s="742"/>
      <c r="BK177" s="743"/>
      <c r="BL177" s="741"/>
      <c r="BM177" s="742"/>
      <c r="BN177" s="742"/>
      <c r="BO177" s="742"/>
      <c r="BP177" s="742"/>
      <c r="BQ177" s="742"/>
      <c r="BR177" s="742"/>
      <c r="BS177" s="742"/>
      <c r="BT177" s="742"/>
      <c r="BU177" s="742"/>
      <c r="BV177" s="742"/>
      <c r="BW177" s="742"/>
      <c r="BX177" s="742"/>
      <c r="BY177" s="742"/>
      <c r="BZ177" s="742"/>
      <c r="CA177" s="742"/>
      <c r="CB177" s="742"/>
      <c r="CC177" s="743"/>
      <c r="CD177" s="741"/>
      <c r="CE177" s="742"/>
      <c r="CF177" s="742"/>
      <c r="CG177" s="742"/>
      <c r="CH177" s="742"/>
      <c r="CI177" s="742"/>
      <c r="CJ177" s="742"/>
      <c r="CK177" s="742"/>
      <c r="CL177" s="742"/>
      <c r="CM177" s="742"/>
      <c r="CN177" s="742"/>
      <c r="CO177" s="742"/>
      <c r="CP177" s="742"/>
      <c r="CQ177" s="742"/>
      <c r="CR177" s="742"/>
      <c r="CS177" s="742"/>
      <c r="CT177" s="742"/>
      <c r="CU177" s="743"/>
      <c r="CV177" s="388"/>
      <c r="CW177" s="388"/>
      <c r="CX177" s="388"/>
      <c r="CY177" s="388"/>
      <c r="CZ177" s="388"/>
      <c r="DA177" s="388"/>
      <c r="DB177" s="388"/>
    </row>
    <row r="178" spans="2:106" s="389" customFormat="1" ht="38" customHeight="1">
      <c r="B178" s="388"/>
      <c r="C178" s="388"/>
      <c r="D178" s="388"/>
      <c r="E178" s="388"/>
      <c r="F178" s="388"/>
      <c r="G178" s="388"/>
      <c r="H178" s="388"/>
      <c r="I178" s="388"/>
      <c r="J178" s="741"/>
      <c r="K178" s="742"/>
      <c r="L178" s="742"/>
      <c r="M178" s="742"/>
      <c r="N178" s="742"/>
      <c r="O178" s="742"/>
      <c r="P178" s="742"/>
      <c r="Q178" s="742"/>
      <c r="R178" s="742"/>
      <c r="S178" s="742"/>
      <c r="T178" s="742"/>
      <c r="U178" s="742"/>
      <c r="V178" s="742"/>
      <c r="W178" s="742"/>
      <c r="X178" s="742"/>
      <c r="Y178" s="742"/>
      <c r="Z178" s="742"/>
      <c r="AA178" s="743"/>
      <c r="AB178" s="741"/>
      <c r="AC178" s="742"/>
      <c r="AD178" s="742"/>
      <c r="AE178" s="742"/>
      <c r="AF178" s="742"/>
      <c r="AG178" s="742"/>
      <c r="AH178" s="742"/>
      <c r="AI178" s="742"/>
      <c r="AJ178" s="742"/>
      <c r="AK178" s="742"/>
      <c r="AL178" s="742"/>
      <c r="AM178" s="742"/>
      <c r="AN178" s="742"/>
      <c r="AO178" s="742"/>
      <c r="AP178" s="742"/>
      <c r="AQ178" s="742"/>
      <c r="AR178" s="742"/>
      <c r="AS178" s="743"/>
      <c r="AT178" s="741"/>
      <c r="AU178" s="742"/>
      <c r="AV178" s="742"/>
      <c r="AW178" s="742"/>
      <c r="AX178" s="742"/>
      <c r="AY178" s="742"/>
      <c r="AZ178" s="742"/>
      <c r="BA178" s="742"/>
      <c r="BB178" s="742"/>
      <c r="BC178" s="742"/>
      <c r="BD178" s="742"/>
      <c r="BE178" s="742"/>
      <c r="BF178" s="742"/>
      <c r="BG178" s="742"/>
      <c r="BH178" s="742"/>
      <c r="BI178" s="742"/>
      <c r="BJ178" s="742"/>
      <c r="BK178" s="743"/>
      <c r="BL178" s="741"/>
      <c r="BM178" s="742"/>
      <c r="BN178" s="742"/>
      <c r="BO178" s="742"/>
      <c r="BP178" s="742"/>
      <c r="BQ178" s="742"/>
      <c r="BR178" s="742"/>
      <c r="BS178" s="742"/>
      <c r="BT178" s="742"/>
      <c r="BU178" s="742"/>
      <c r="BV178" s="742"/>
      <c r="BW178" s="742"/>
      <c r="BX178" s="742"/>
      <c r="BY178" s="742"/>
      <c r="BZ178" s="742"/>
      <c r="CA178" s="742"/>
      <c r="CB178" s="742"/>
      <c r="CC178" s="743"/>
      <c r="CD178" s="741"/>
      <c r="CE178" s="742"/>
      <c r="CF178" s="742"/>
      <c r="CG178" s="742"/>
      <c r="CH178" s="742"/>
      <c r="CI178" s="742"/>
      <c r="CJ178" s="742"/>
      <c r="CK178" s="742"/>
      <c r="CL178" s="742"/>
      <c r="CM178" s="742"/>
      <c r="CN178" s="742"/>
      <c r="CO178" s="742"/>
      <c r="CP178" s="742"/>
      <c r="CQ178" s="742"/>
      <c r="CR178" s="742"/>
      <c r="CS178" s="742"/>
      <c r="CT178" s="742"/>
      <c r="CU178" s="743"/>
      <c r="CV178" s="388"/>
      <c r="CW178" s="388"/>
      <c r="CX178" s="388"/>
      <c r="CY178" s="388"/>
      <c r="CZ178" s="388"/>
      <c r="DA178" s="388"/>
      <c r="DB178" s="388"/>
    </row>
    <row r="179" spans="2:106" s="389" customFormat="1" ht="38" customHeight="1">
      <c r="B179" s="388"/>
      <c r="C179" s="388"/>
      <c r="D179" s="388"/>
      <c r="E179" s="388"/>
      <c r="F179" s="388"/>
      <c r="G179" s="388"/>
      <c r="H179" s="388"/>
      <c r="I179" s="388"/>
      <c r="J179" s="741"/>
      <c r="K179" s="742"/>
      <c r="L179" s="742"/>
      <c r="M179" s="742"/>
      <c r="N179" s="742"/>
      <c r="O179" s="742"/>
      <c r="P179" s="742"/>
      <c r="Q179" s="742"/>
      <c r="R179" s="742"/>
      <c r="S179" s="742"/>
      <c r="T179" s="742"/>
      <c r="U179" s="742"/>
      <c r="V179" s="742"/>
      <c r="W179" s="742"/>
      <c r="X179" s="742"/>
      <c r="Y179" s="742"/>
      <c r="Z179" s="742"/>
      <c r="AA179" s="743"/>
      <c r="AB179" s="741"/>
      <c r="AC179" s="742"/>
      <c r="AD179" s="742"/>
      <c r="AE179" s="742"/>
      <c r="AF179" s="742"/>
      <c r="AG179" s="742"/>
      <c r="AH179" s="742"/>
      <c r="AI179" s="742"/>
      <c r="AJ179" s="742"/>
      <c r="AK179" s="742"/>
      <c r="AL179" s="742"/>
      <c r="AM179" s="742"/>
      <c r="AN179" s="742"/>
      <c r="AO179" s="742"/>
      <c r="AP179" s="742"/>
      <c r="AQ179" s="742"/>
      <c r="AR179" s="742"/>
      <c r="AS179" s="743"/>
      <c r="AT179" s="741"/>
      <c r="AU179" s="742"/>
      <c r="AV179" s="742"/>
      <c r="AW179" s="742"/>
      <c r="AX179" s="742"/>
      <c r="AY179" s="742"/>
      <c r="AZ179" s="742"/>
      <c r="BA179" s="742"/>
      <c r="BB179" s="742"/>
      <c r="BC179" s="742"/>
      <c r="BD179" s="742"/>
      <c r="BE179" s="742"/>
      <c r="BF179" s="742"/>
      <c r="BG179" s="742"/>
      <c r="BH179" s="742"/>
      <c r="BI179" s="742"/>
      <c r="BJ179" s="742"/>
      <c r="BK179" s="743"/>
      <c r="BL179" s="741"/>
      <c r="BM179" s="742"/>
      <c r="BN179" s="742"/>
      <c r="BO179" s="742"/>
      <c r="BP179" s="742"/>
      <c r="BQ179" s="742"/>
      <c r="BR179" s="742"/>
      <c r="BS179" s="742"/>
      <c r="BT179" s="742"/>
      <c r="BU179" s="742"/>
      <c r="BV179" s="742"/>
      <c r="BW179" s="742"/>
      <c r="BX179" s="742"/>
      <c r="BY179" s="742"/>
      <c r="BZ179" s="742"/>
      <c r="CA179" s="742"/>
      <c r="CB179" s="742"/>
      <c r="CC179" s="743"/>
      <c r="CD179" s="741"/>
      <c r="CE179" s="742"/>
      <c r="CF179" s="742"/>
      <c r="CG179" s="742"/>
      <c r="CH179" s="742"/>
      <c r="CI179" s="742"/>
      <c r="CJ179" s="742"/>
      <c r="CK179" s="742"/>
      <c r="CL179" s="742"/>
      <c r="CM179" s="742"/>
      <c r="CN179" s="742"/>
      <c r="CO179" s="742"/>
      <c r="CP179" s="742"/>
      <c r="CQ179" s="742"/>
      <c r="CR179" s="742"/>
      <c r="CS179" s="742"/>
      <c r="CT179" s="742"/>
      <c r="CU179" s="743"/>
      <c r="CV179" s="388"/>
      <c r="CW179" s="388"/>
      <c r="CX179" s="388"/>
      <c r="CY179" s="388"/>
      <c r="CZ179" s="388"/>
      <c r="DA179" s="388"/>
      <c r="DB179" s="388"/>
    </row>
    <row r="180" spans="2:106" s="389" customFormat="1" ht="38" customHeight="1">
      <c r="B180" s="388"/>
      <c r="C180" s="388"/>
      <c r="D180" s="388"/>
      <c r="E180" s="388"/>
      <c r="F180" s="388"/>
      <c r="G180" s="388"/>
      <c r="H180" s="388"/>
      <c r="I180" s="388"/>
      <c r="J180" s="741"/>
      <c r="K180" s="742"/>
      <c r="L180" s="742"/>
      <c r="M180" s="742"/>
      <c r="N180" s="742"/>
      <c r="O180" s="742"/>
      <c r="P180" s="742"/>
      <c r="Q180" s="742"/>
      <c r="R180" s="742"/>
      <c r="S180" s="742"/>
      <c r="T180" s="742"/>
      <c r="U180" s="742"/>
      <c r="V180" s="742"/>
      <c r="W180" s="742"/>
      <c r="X180" s="742"/>
      <c r="Y180" s="742"/>
      <c r="Z180" s="742"/>
      <c r="AA180" s="743"/>
      <c r="AB180" s="741"/>
      <c r="AC180" s="742"/>
      <c r="AD180" s="742"/>
      <c r="AE180" s="742"/>
      <c r="AF180" s="742"/>
      <c r="AG180" s="742"/>
      <c r="AH180" s="742"/>
      <c r="AI180" s="742"/>
      <c r="AJ180" s="742"/>
      <c r="AK180" s="742"/>
      <c r="AL180" s="742"/>
      <c r="AM180" s="742"/>
      <c r="AN180" s="742"/>
      <c r="AO180" s="742"/>
      <c r="AP180" s="742"/>
      <c r="AQ180" s="742"/>
      <c r="AR180" s="742"/>
      <c r="AS180" s="743"/>
      <c r="AT180" s="741"/>
      <c r="AU180" s="742"/>
      <c r="AV180" s="742"/>
      <c r="AW180" s="742"/>
      <c r="AX180" s="742"/>
      <c r="AY180" s="742"/>
      <c r="AZ180" s="742"/>
      <c r="BA180" s="742"/>
      <c r="BB180" s="742"/>
      <c r="BC180" s="742"/>
      <c r="BD180" s="742"/>
      <c r="BE180" s="742"/>
      <c r="BF180" s="742"/>
      <c r="BG180" s="742"/>
      <c r="BH180" s="742"/>
      <c r="BI180" s="742"/>
      <c r="BJ180" s="742"/>
      <c r="BK180" s="743"/>
      <c r="BL180" s="741"/>
      <c r="BM180" s="742"/>
      <c r="BN180" s="742"/>
      <c r="BO180" s="742"/>
      <c r="BP180" s="742"/>
      <c r="BQ180" s="742"/>
      <c r="BR180" s="742"/>
      <c r="BS180" s="742"/>
      <c r="BT180" s="742"/>
      <c r="BU180" s="742"/>
      <c r="BV180" s="742"/>
      <c r="BW180" s="742"/>
      <c r="BX180" s="742"/>
      <c r="BY180" s="742"/>
      <c r="BZ180" s="742"/>
      <c r="CA180" s="742"/>
      <c r="CB180" s="742"/>
      <c r="CC180" s="743"/>
      <c r="CD180" s="741"/>
      <c r="CE180" s="742"/>
      <c r="CF180" s="742"/>
      <c r="CG180" s="742"/>
      <c r="CH180" s="742"/>
      <c r="CI180" s="742"/>
      <c r="CJ180" s="742"/>
      <c r="CK180" s="742"/>
      <c r="CL180" s="742"/>
      <c r="CM180" s="742"/>
      <c r="CN180" s="742"/>
      <c r="CO180" s="742"/>
      <c r="CP180" s="742"/>
      <c r="CQ180" s="742"/>
      <c r="CR180" s="742"/>
      <c r="CS180" s="742"/>
      <c r="CT180" s="742"/>
      <c r="CU180" s="743"/>
      <c r="CV180" s="388"/>
      <c r="CW180" s="388"/>
      <c r="CX180" s="388"/>
      <c r="CY180" s="388"/>
      <c r="CZ180" s="388"/>
      <c r="DA180" s="388"/>
      <c r="DB180" s="388"/>
    </row>
    <row r="181" spans="2:106" s="389" customFormat="1" ht="38" customHeight="1" thickBot="1">
      <c r="B181" s="388"/>
      <c r="C181" s="388"/>
      <c r="D181" s="388"/>
      <c r="E181" s="388"/>
      <c r="F181" s="388"/>
      <c r="G181" s="388"/>
      <c r="H181" s="388"/>
      <c r="I181" s="388"/>
      <c r="J181" s="744"/>
      <c r="K181" s="745"/>
      <c r="L181" s="745"/>
      <c r="M181" s="745"/>
      <c r="N181" s="745"/>
      <c r="O181" s="745"/>
      <c r="P181" s="745"/>
      <c r="Q181" s="745"/>
      <c r="R181" s="745"/>
      <c r="S181" s="745"/>
      <c r="T181" s="745"/>
      <c r="U181" s="745"/>
      <c r="V181" s="745"/>
      <c r="W181" s="745"/>
      <c r="X181" s="745"/>
      <c r="Y181" s="745"/>
      <c r="Z181" s="745"/>
      <c r="AA181" s="746"/>
      <c r="AB181" s="744"/>
      <c r="AC181" s="745"/>
      <c r="AD181" s="745"/>
      <c r="AE181" s="745"/>
      <c r="AF181" s="745"/>
      <c r="AG181" s="745"/>
      <c r="AH181" s="745"/>
      <c r="AI181" s="745"/>
      <c r="AJ181" s="745"/>
      <c r="AK181" s="745"/>
      <c r="AL181" s="745"/>
      <c r="AM181" s="745"/>
      <c r="AN181" s="745"/>
      <c r="AO181" s="745"/>
      <c r="AP181" s="745"/>
      <c r="AQ181" s="745"/>
      <c r="AR181" s="745"/>
      <c r="AS181" s="746"/>
      <c r="AT181" s="744"/>
      <c r="AU181" s="745"/>
      <c r="AV181" s="745"/>
      <c r="AW181" s="745"/>
      <c r="AX181" s="745"/>
      <c r="AY181" s="745"/>
      <c r="AZ181" s="745"/>
      <c r="BA181" s="745"/>
      <c r="BB181" s="745"/>
      <c r="BC181" s="745"/>
      <c r="BD181" s="745"/>
      <c r="BE181" s="745"/>
      <c r="BF181" s="745"/>
      <c r="BG181" s="745"/>
      <c r="BH181" s="745"/>
      <c r="BI181" s="745"/>
      <c r="BJ181" s="745"/>
      <c r="BK181" s="746"/>
      <c r="BL181" s="744"/>
      <c r="BM181" s="745"/>
      <c r="BN181" s="745"/>
      <c r="BO181" s="745"/>
      <c r="BP181" s="745"/>
      <c r="BQ181" s="745"/>
      <c r="BR181" s="745"/>
      <c r="BS181" s="745"/>
      <c r="BT181" s="745"/>
      <c r="BU181" s="745"/>
      <c r="BV181" s="745"/>
      <c r="BW181" s="745"/>
      <c r="BX181" s="745"/>
      <c r="BY181" s="745"/>
      <c r="BZ181" s="745"/>
      <c r="CA181" s="745"/>
      <c r="CB181" s="745"/>
      <c r="CC181" s="746"/>
      <c r="CD181" s="744"/>
      <c r="CE181" s="745"/>
      <c r="CF181" s="745"/>
      <c r="CG181" s="745"/>
      <c r="CH181" s="745"/>
      <c r="CI181" s="745"/>
      <c r="CJ181" s="745"/>
      <c r="CK181" s="745"/>
      <c r="CL181" s="745"/>
      <c r="CM181" s="745"/>
      <c r="CN181" s="745"/>
      <c r="CO181" s="745"/>
      <c r="CP181" s="745"/>
      <c r="CQ181" s="745"/>
      <c r="CR181" s="745"/>
      <c r="CS181" s="745"/>
      <c r="CT181" s="745"/>
      <c r="CU181" s="746"/>
      <c r="CV181" s="388"/>
      <c r="CW181" s="388"/>
      <c r="CX181" s="388"/>
      <c r="CY181" s="388"/>
      <c r="CZ181" s="388"/>
      <c r="DA181" s="388"/>
      <c r="DB181" s="388"/>
    </row>
  </sheetData>
  <mergeCells count="17">
    <mergeCell ref="J176:AA181"/>
    <mergeCell ref="AB176:AS181"/>
    <mergeCell ref="AT176:BK181"/>
    <mergeCell ref="BL176:CC181"/>
    <mergeCell ref="CD176:CU181"/>
    <mergeCell ref="B2:I4"/>
    <mergeCell ref="J2:CU4"/>
    <mergeCell ref="B6:D175"/>
    <mergeCell ref="E108:I141"/>
    <mergeCell ref="E142:I175"/>
    <mergeCell ref="CW108:DB141"/>
    <mergeCell ref="E6:I39"/>
    <mergeCell ref="E40:I73"/>
    <mergeCell ref="CW6:DB39"/>
    <mergeCell ref="E74:I107"/>
    <mergeCell ref="CW74:DB107"/>
    <mergeCell ref="CW40:DB73"/>
  </mergeCells>
  <pageMargins left="0.7" right="0.7" top="0.75" bottom="0.75" header="0.3" footer="0.3"/>
  <pageSetup scale="10"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673F5-80A9-4165-8162-8D25BF580934}">
  <sheetPr>
    <tabColor rgb="FFFF0000"/>
  </sheetPr>
  <dimension ref="A1:J38"/>
  <sheetViews>
    <sheetView view="pageBreakPreview" zoomScale="85" zoomScaleNormal="120" zoomScaleSheetLayoutView="85" workbookViewId="0">
      <selection activeCell="C40" sqref="C40"/>
    </sheetView>
  </sheetViews>
  <sheetFormatPr baseColWidth="10" defaultColWidth="11.453125" defaultRowHeight="14.5"/>
  <cols>
    <col min="1" max="1" width="4" style="245" customWidth="1"/>
    <col min="2" max="2" width="22.453125" style="245" customWidth="1"/>
    <col min="3" max="3" width="38.453125" style="245" customWidth="1"/>
    <col min="4" max="5" width="10.453125" style="245" customWidth="1"/>
    <col min="6" max="6" width="4" style="245" customWidth="1"/>
    <col min="7" max="7" width="22.453125" style="245" customWidth="1"/>
    <col min="8" max="8" width="38.453125" style="245" customWidth="1"/>
    <col min="9" max="16384" width="11.453125" style="245"/>
  </cols>
  <sheetData>
    <row r="1" spans="1:10" s="6" customFormat="1" ht="55" customHeight="1"/>
    <row r="2" spans="1:10" s="6" customFormat="1" ht="30" customHeight="1"/>
    <row r="4" spans="1:10" ht="8.25" customHeight="1">
      <c r="A4" s="774"/>
      <c r="B4" s="774"/>
      <c r="C4" s="774"/>
      <c r="D4" s="774"/>
      <c r="E4" s="774"/>
      <c r="F4" s="774"/>
      <c r="G4" s="774"/>
      <c r="H4" s="774"/>
    </row>
    <row r="5" spans="1:10" ht="25.5" customHeight="1">
      <c r="A5" s="775" t="s">
        <v>944</v>
      </c>
      <c r="B5" s="775"/>
      <c r="C5" s="776"/>
      <c r="D5" s="776"/>
      <c r="E5" s="776"/>
      <c r="F5" s="775" t="s">
        <v>887</v>
      </c>
      <c r="G5" s="775"/>
      <c r="H5" s="777"/>
      <c r="I5" s="777"/>
      <c r="J5" s="777"/>
    </row>
    <row r="6" spans="1:10" ht="18" customHeight="1">
      <c r="A6" s="246"/>
      <c r="B6" s="246"/>
      <c r="C6" s="247"/>
      <c r="D6" s="247"/>
      <c r="E6" s="247"/>
      <c r="F6" s="246"/>
      <c r="G6" s="246"/>
      <c r="H6" s="246"/>
    </row>
    <row r="7" spans="1:10" ht="14.5" customHeight="1">
      <c r="A7" s="778" t="s">
        <v>945</v>
      </c>
      <c r="B7" s="778"/>
      <c r="C7" s="778"/>
      <c r="D7" s="778"/>
      <c r="E7" s="778"/>
      <c r="F7" s="778"/>
      <c r="G7" s="778"/>
      <c r="H7" s="778"/>
      <c r="I7" s="778"/>
      <c r="J7" s="778"/>
    </row>
    <row r="8" spans="1:10" ht="26">
      <c r="A8" s="248" t="s">
        <v>114</v>
      </c>
      <c r="B8" s="249" t="s">
        <v>911</v>
      </c>
      <c r="C8" s="249" t="s">
        <v>946</v>
      </c>
      <c r="D8" s="249" t="s">
        <v>227</v>
      </c>
      <c r="E8" s="249" t="s">
        <v>883</v>
      </c>
      <c r="F8" s="249" t="s">
        <v>114</v>
      </c>
      <c r="G8" s="249" t="s">
        <v>911</v>
      </c>
      <c r="H8" s="249" t="s">
        <v>947</v>
      </c>
      <c r="I8" s="249" t="s">
        <v>227</v>
      </c>
      <c r="J8" s="249" t="s">
        <v>883</v>
      </c>
    </row>
    <row r="9" spans="1:10">
      <c r="A9" s="250">
        <v>1</v>
      </c>
      <c r="B9" s="251"/>
      <c r="C9" s="251"/>
      <c r="D9" s="251"/>
      <c r="E9" s="251"/>
      <c r="F9" s="252">
        <v>1</v>
      </c>
      <c r="G9" s="251"/>
      <c r="H9" s="251"/>
      <c r="I9" s="251"/>
      <c r="J9" s="251"/>
    </row>
    <row r="10" spans="1:10">
      <c r="A10" s="250">
        <v>2</v>
      </c>
      <c r="B10" s="251"/>
      <c r="C10" s="251"/>
      <c r="D10" s="251"/>
      <c r="E10" s="251"/>
      <c r="F10" s="252">
        <v>2</v>
      </c>
      <c r="G10" s="251"/>
      <c r="H10" s="251"/>
      <c r="I10" s="251"/>
      <c r="J10" s="251"/>
    </row>
    <row r="11" spans="1:10">
      <c r="A11" s="250">
        <v>3</v>
      </c>
      <c r="B11" s="251"/>
      <c r="C11" s="251"/>
      <c r="D11" s="251"/>
      <c r="E11" s="251"/>
      <c r="F11" s="252">
        <v>3</v>
      </c>
      <c r="G11" s="251"/>
      <c r="H11" s="251"/>
      <c r="I11" s="251"/>
      <c r="J11" s="251"/>
    </row>
    <row r="12" spans="1:10">
      <c r="A12" s="250">
        <v>4</v>
      </c>
      <c r="B12" s="251"/>
      <c r="C12" s="251"/>
      <c r="D12" s="251"/>
      <c r="E12" s="251"/>
      <c r="F12" s="252">
        <v>4</v>
      </c>
      <c r="G12" s="251"/>
      <c r="H12" s="251"/>
      <c r="I12" s="251"/>
      <c r="J12" s="251"/>
    </row>
    <row r="13" spans="1:10">
      <c r="A13" s="250">
        <v>5</v>
      </c>
      <c r="B13" s="251"/>
      <c r="C13" s="251"/>
      <c r="D13" s="251"/>
      <c r="E13" s="251"/>
      <c r="F13" s="252">
        <v>5</v>
      </c>
      <c r="G13" s="251"/>
      <c r="H13" s="251"/>
      <c r="I13" s="251"/>
      <c r="J13" s="251"/>
    </row>
    <row r="14" spans="1:10">
      <c r="A14" s="250">
        <v>6</v>
      </c>
      <c r="B14" s="251"/>
      <c r="C14" s="251"/>
      <c r="D14" s="251"/>
      <c r="E14" s="251"/>
      <c r="F14" s="252">
        <v>6</v>
      </c>
      <c r="G14" s="251"/>
      <c r="H14" s="251"/>
      <c r="I14" s="251"/>
      <c r="J14" s="251"/>
    </row>
    <row r="15" spans="1:10">
      <c r="A15" s="250">
        <v>7</v>
      </c>
      <c r="B15" s="251"/>
      <c r="C15" s="251"/>
      <c r="D15" s="251"/>
      <c r="E15" s="251"/>
      <c r="F15" s="252">
        <v>7</v>
      </c>
      <c r="G15" s="251"/>
      <c r="H15" s="251"/>
      <c r="I15" s="251"/>
      <c r="J15" s="251"/>
    </row>
    <row r="16" spans="1:10">
      <c r="A16" s="250">
        <v>8</v>
      </c>
      <c r="B16" s="251"/>
      <c r="C16" s="251"/>
      <c r="D16" s="251"/>
      <c r="E16" s="251"/>
      <c r="F16" s="252">
        <v>8</v>
      </c>
      <c r="G16" s="251"/>
      <c r="H16" s="251"/>
      <c r="I16" s="251"/>
      <c r="J16" s="251"/>
    </row>
    <row r="18" spans="1:10" ht="16.5" customHeight="1">
      <c r="A18" s="772" t="s">
        <v>948</v>
      </c>
      <c r="B18" s="772"/>
      <c r="C18" s="772"/>
      <c r="D18" s="772"/>
      <c r="E18" s="772"/>
      <c r="F18" s="772"/>
      <c r="G18" s="772"/>
      <c r="H18" s="772"/>
      <c r="I18" s="772"/>
      <c r="J18" s="772"/>
    </row>
    <row r="19" spans="1:10" ht="26">
      <c r="A19" s="253" t="s">
        <v>114</v>
      </c>
      <c r="B19" s="253" t="s">
        <v>912</v>
      </c>
      <c r="C19" s="253" t="s">
        <v>949</v>
      </c>
      <c r="D19" s="253" t="s">
        <v>227</v>
      </c>
      <c r="E19" s="253" t="s">
        <v>883</v>
      </c>
      <c r="F19" s="253" t="s">
        <v>114</v>
      </c>
      <c r="G19" s="253" t="s">
        <v>912</v>
      </c>
      <c r="H19" s="253" t="s">
        <v>950</v>
      </c>
      <c r="I19" s="253" t="s">
        <v>227</v>
      </c>
      <c r="J19" s="253" t="s">
        <v>883</v>
      </c>
    </row>
    <row r="20" spans="1:10">
      <c r="A20" s="250">
        <v>1</v>
      </c>
      <c r="B20" s="251"/>
      <c r="C20" s="251"/>
      <c r="D20" s="251"/>
      <c r="E20" s="251"/>
      <c r="F20" s="252">
        <v>1</v>
      </c>
      <c r="G20" s="251"/>
      <c r="H20" s="251"/>
      <c r="I20" s="251"/>
      <c r="J20" s="251"/>
    </row>
    <row r="21" spans="1:10">
      <c r="A21" s="250">
        <v>2</v>
      </c>
      <c r="B21" s="251"/>
      <c r="C21" s="251"/>
      <c r="D21" s="251"/>
      <c r="E21" s="251"/>
      <c r="F21" s="252">
        <v>2</v>
      </c>
      <c r="G21" s="251"/>
      <c r="H21" s="251"/>
      <c r="I21" s="251"/>
      <c r="J21" s="251"/>
    </row>
    <row r="22" spans="1:10">
      <c r="A22" s="250">
        <v>3</v>
      </c>
      <c r="B22" s="251"/>
      <c r="C22" s="251"/>
      <c r="D22" s="251"/>
      <c r="E22" s="251"/>
      <c r="F22" s="252">
        <v>3</v>
      </c>
      <c r="G22" s="251"/>
      <c r="H22" s="251"/>
      <c r="I22" s="251"/>
      <c r="J22" s="251"/>
    </row>
    <row r="23" spans="1:10">
      <c r="A23" s="250">
        <v>4</v>
      </c>
      <c r="B23" s="251"/>
      <c r="C23" s="251"/>
      <c r="D23" s="251"/>
      <c r="E23" s="251"/>
      <c r="F23" s="252">
        <v>4</v>
      </c>
      <c r="G23" s="251"/>
      <c r="H23" s="251"/>
      <c r="I23" s="251"/>
      <c r="J23" s="251"/>
    </row>
    <row r="24" spans="1:10">
      <c r="A24" s="250">
        <v>5</v>
      </c>
      <c r="B24" s="251"/>
      <c r="C24" s="251"/>
      <c r="D24" s="251"/>
      <c r="E24" s="251"/>
      <c r="F24" s="252">
        <v>5</v>
      </c>
      <c r="G24" s="251"/>
      <c r="H24" s="251"/>
      <c r="I24" s="251"/>
      <c r="J24" s="251"/>
    </row>
    <row r="25" spans="1:10">
      <c r="A25" s="250">
        <v>6</v>
      </c>
      <c r="B25" s="251"/>
      <c r="C25" s="251"/>
      <c r="D25" s="251"/>
      <c r="E25" s="251"/>
      <c r="F25" s="252">
        <v>6</v>
      </c>
      <c r="G25" s="251"/>
      <c r="H25" s="251"/>
      <c r="I25" s="251"/>
      <c r="J25" s="251"/>
    </row>
    <row r="26" spans="1:10">
      <c r="A26" s="250">
        <v>7</v>
      </c>
      <c r="B26" s="251"/>
      <c r="C26" s="251"/>
      <c r="D26" s="251"/>
      <c r="E26" s="251"/>
      <c r="F26" s="252">
        <v>7</v>
      </c>
      <c r="G26" s="251"/>
      <c r="H26" s="251"/>
      <c r="I26" s="251"/>
      <c r="J26" s="251"/>
    </row>
    <row r="27" spans="1:10">
      <c r="A27" s="250">
        <v>8</v>
      </c>
      <c r="B27" s="251"/>
      <c r="C27" s="251"/>
      <c r="D27" s="251"/>
      <c r="E27" s="251"/>
      <c r="F27" s="252">
        <v>8</v>
      </c>
      <c r="G27" s="251"/>
      <c r="H27" s="251"/>
      <c r="I27" s="251"/>
      <c r="J27" s="251"/>
    </row>
    <row r="28" spans="1:10">
      <c r="A28" s="254"/>
      <c r="B28" s="255"/>
      <c r="C28" s="255"/>
      <c r="D28" s="255"/>
      <c r="E28" s="255"/>
      <c r="F28" s="256"/>
      <c r="G28" s="255"/>
      <c r="H28" s="255"/>
    </row>
    <row r="29" spans="1:10" ht="14.5" customHeight="1">
      <c r="A29" s="773" t="s">
        <v>951</v>
      </c>
      <c r="B29" s="773"/>
      <c r="C29" s="773"/>
      <c r="D29" s="773"/>
      <c r="E29" s="773"/>
      <c r="F29" s="773"/>
      <c r="G29" s="773"/>
      <c r="H29" s="773"/>
      <c r="I29" s="773"/>
      <c r="J29" s="773"/>
    </row>
    <row r="30" spans="1:10" ht="26">
      <c r="A30" s="257" t="s">
        <v>114</v>
      </c>
      <c r="B30" s="258" t="s">
        <v>952</v>
      </c>
      <c r="C30" s="258" t="s">
        <v>949</v>
      </c>
      <c r="D30" s="258" t="s">
        <v>227</v>
      </c>
      <c r="E30" s="258" t="s">
        <v>883</v>
      </c>
      <c r="F30" s="258" t="s">
        <v>114</v>
      </c>
      <c r="G30" s="258" t="s">
        <v>952</v>
      </c>
      <c r="H30" s="258" t="s">
        <v>950</v>
      </c>
      <c r="I30" s="258" t="s">
        <v>227</v>
      </c>
      <c r="J30" s="258" t="s">
        <v>883</v>
      </c>
    </row>
    <row r="31" spans="1:10">
      <c r="A31" s="250">
        <v>1</v>
      </c>
      <c r="B31" s="251"/>
      <c r="C31" s="251"/>
      <c r="D31" s="251"/>
      <c r="E31" s="251"/>
      <c r="F31" s="252">
        <v>1</v>
      </c>
      <c r="G31" s="251"/>
      <c r="H31" s="251"/>
      <c r="I31" s="251"/>
      <c r="J31" s="251"/>
    </row>
    <row r="32" spans="1:10">
      <c r="A32" s="250">
        <v>2</v>
      </c>
      <c r="B32" s="251"/>
      <c r="C32" s="251"/>
      <c r="D32" s="251"/>
      <c r="E32" s="251"/>
      <c r="F32" s="252">
        <v>2</v>
      </c>
      <c r="G32" s="251"/>
      <c r="H32" s="251"/>
      <c r="I32" s="251"/>
      <c r="J32" s="251"/>
    </row>
    <row r="33" spans="1:10">
      <c r="A33" s="250">
        <v>3</v>
      </c>
      <c r="B33" s="251"/>
      <c r="C33" s="251"/>
      <c r="D33" s="251"/>
      <c r="E33" s="251"/>
      <c r="F33" s="252">
        <v>3</v>
      </c>
      <c r="G33" s="251"/>
      <c r="H33" s="251"/>
      <c r="I33" s="251"/>
      <c r="J33" s="251"/>
    </row>
    <row r="34" spans="1:10">
      <c r="A34" s="250">
        <v>4</v>
      </c>
      <c r="B34" s="251"/>
      <c r="C34" s="251"/>
      <c r="D34" s="251"/>
      <c r="E34" s="251"/>
      <c r="F34" s="252">
        <v>4</v>
      </c>
      <c r="G34" s="251"/>
      <c r="H34" s="251"/>
      <c r="I34" s="251"/>
      <c r="J34" s="251"/>
    </row>
    <row r="35" spans="1:10">
      <c r="A35" s="250">
        <v>5</v>
      </c>
      <c r="B35" s="251"/>
      <c r="C35" s="251"/>
      <c r="D35" s="251"/>
      <c r="E35" s="251"/>
      <c r="F35" s="252">
        <v>5</v>
      </c>
      <c r="G35" s="251"/>
      <c r="H35" s="251"/>
      <c r="I35" s="251"/>
      <c r="J35" s="251"/>
    </row>
    <row r="36" spans="1:10">
      <c r="A36" s="250">
        <v>6</v>
      </c>
      <c r="B36" s="251"/>
      <c r="C36" s="251"/>
      <c r="D36" s="251"/>
      <c r="E36" s="251"/>
      <c r="F36" s="252">
        <v>5</v>
      </c>
      <c r="G36" s="251"/>
      <c r="H36" s="251"/>
      <c r="I36" s="251"/>
      <c r="J36" s="251"/>
    </row>
    <row r="37" spans="1:10">
      <c r="A37" s="250">
        <v>7</v>
      </c>
      <c r="B37" s="251"/>
      <c r="C37" s="251"/>
      <c r="D37" s="251"/>
      <c r="E37" s="251"/>
      <c r="F37" s="252">
        <v>5</v>
      </c>
      <c r="G37" s="251"/>
      <c r="H37" s="251"/>
      <c r="I37" s="251"/>
      <c r="J37" s="251"/>
    </row>
    <row r="38" spans="1:10">
      <c r="A38" s="250">
        <v>8</v>
      </c>
      <c r="B38" s="251"/>
      <c r="C38" s="251"/>
      <c r="D38" s="251"/>
      <c r="E38" s="251"/>
      <c r="F38" s="252">
        <v>5</v>
      </c>
      <c r="G38" s="251"/>
      <c r="H38" s="251"/>
      <c r="I38" s="251"/>
      <c r="J38" s="251"/>
    </row>
  </sheetData>
  <mergeCells count="8">
    <mergeCell ref="A18:J18"/>
    <mergeCell ref="A29:J29"/>
    <mergeCell ref="A4:H4"/>
    <mergeCell ref="A5:B5"/>
    <mergeCell ref="C5:E5"/>
    <mergeCell ref="F5:G5"/>
    <mergeCell ref="H5:J5"/>
    <mergeCell ref="A7:J7"/>
  </mergeCells>
  <printOptions horizontalCentered="1"/>
  <pageMargins left="0.70866141732283472" right="0.70866141732283472" top="0.74803149606299213" bottom="0.74803149606299213" header="0.31496062992125984" footer="0.31496062992125984"/>
  <pageSetup paperSize="14" scale="6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22503046-142D-49F6-AF97-298ADF779052}">
          <x14:formula1>
            <xm:f>'Listados Datos'!$A$3:$A$8</xm:f>
          </x14:formula1>
          <xm:sqref>B9:B16 G9:G16</xm:sqref>
        </x14:dataValidation>
        <x14:dataValidation type="list" allowBlank="1" showInputMessage="1" showErrorMessage="1" xr:uid="{F8D29C69-4F80-4BF8-868E-CEC2F2A9BDFA}">
          <x14:formula1>
            <xm:f>'Listados Datos'!$B$3:$B$9</xm:f>
          </x14:formula1>
          <xm:sqref>B20:B27 G20:G27</xm:sqref>
        </x14:dataValidation>
        <x14:dataValidation type="list" allowBlank="1" showInputMessage="1" showErrorMessage="1" xr:uid="{D0B829AE-D026-470F-AD0D-CF066DF3F112}">
          <x14:formula1>
            <xm:f>'Listados Datos'!$C$3:$C$9</xm:f>
          </x14:formula1>
          <xm:sqref>B31:B38 G31:G38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B2E87-4781-4C5A-91C2-2008C0F63C37}">
  <dimension ref="A1:AG352"/>
  <sheetViews>
    <sheetView showGridLines="0" view="pageBreakPreview" zoomScale="70" zoomScaleNormal="55" zoomScaleSheetLayoutView="70" workbookViewId="0">
      <pane ySplit="3" topLeftCell="A4" activePane="bottomLeft" state="frozen"/>
      <selection pane="bottomLeft" activeCell="E24" sqref="E24"/>
    </sheetView>
  </sheetViews>
  <sheetFormatPr baseColWidth="10" defaultColWidth="11.54296875" defaultRowHeight="14.5"/>
  <cols>
    <col min="1" max="1" width="11.453125" bestFit="1" customWidth="1"/>
    <col min="2" max="2" width="21.1796875" customWidth="1"/>
    <col min="3" max="3" width="16" customWidth="1"/>
    <col min="4" max="4" width="18.54296875" customWidth="1"/>
    <col min="5" max="5" width="43.54296875" customWidth="1"/>
    <col min="6" max="8" width="18.54296875" customWidth="1"/>
    <col min="9" max="10" width="16.1796875" customWidth="1"/>
    <col min="11" max="11" width="27.54296875" customWidth="1"/>
    <col min="12" max="12" width="24.54296875" customWidth="1"/>
    <col min="13" max="13" width="15.54296875" customWidth="1"/>
    <col min="14" max="14" width="25.453125" customWidth="1"/>
    <col min="15" max="15" width="24" customWidth="1"/>
    <col min="16" max="16" width="14.54296875" customWidth="1"/>
    <col min="17" max="17" width="16.54296875" customWidth="1"/>
    <col min="18" max="18" width="39" customWidth="1"/>
    <col min="19" max="19" width="38.453125" customWidth="1"/>
    <col min="20" max="20" width="24" customWidth="1"/>
    <col min="21" max="21" width="2.54296875" hidden="1" customWidth="1"/>
    <col min="22" max="22" width="17.81640625" bestFit="1" customWidth="1"/>
    <col min="23" max="23" width="2.54296875" hidden="1" customWidth="1"/>
    <col min="24" max="24" width="22.54296875" customWidth="1"/>
    <col min="25" max="25" width="13.54296875" hidden="1" customWidth="1"/>
    <col min="26" max="26" width="7.54296875" customWidth="1"/>
    <col min="27" max="27" width="14.1796875" bestFit="1" customWidth="1"/>
    <col min="28" max="28" width="27.54296875" customWidth="1"/>
    <col min="29" max="29" width="62.1796875" customWidth="1"/>
    <col min="30" max="30" width="40" customWidth="1"/>
    <col min="31" max="32" width="14.453125" customWidth="1"/>
    <col min="33" max="33" width="16.81640625" customWidth="1"/>
  </cols>
  <sheetData>
    <row r="1" spans="1:33" s="266" customFormat="1" ht="25.5">
      <c r="A1" s="779"/>
      <c r="B1" s="264"/>
      <c r="C1" s="264"/>
      <c r="D1" s="264"/>
      <c r="E1" s="264"/>
      <c r="F1" s="264"/>
      <c r="G1" s="264"/>
      <c r="H1" s="264"/>
      <c r="I1" s="264"/>
      <c r="J1" s="264"/>
      <c r="K1" s="264"/>
      <c r="L1" s="265"/>
      <c r="M1" s="265"/>
      <c r="N1" s="265"/>
      <c r="O1" s="265"/>
      <c r="P1" s="265"/>
      <c r="Q1" s="265"/>
      <c r="R1" s="263"/>
      <c r="S1" s="263"/>
      <c r="T1" s="263"/>
      <c r="U1" s="263"/>
      <c r="V1" s="263"/>
      <c r="W1" s="263"/>
      <c r="X1" s="263"/>
      <c r="Y1" s="263"/>
      <c r="Z1" s="263"/>
      <c r="AA1" s="263"/>
      <c r="AB1" s="263"/>
      <c r="AC1" s="263"/>
      <c r="AD1" s="263"/>
      <c r="AE1" s="263"/>
      <c r="AF1" s="263"/>
      <c r="AG1" s="263"/>
    </row>
    <row r="2" spans="1:33" s="266" customFormat="1" ht="25.5">
      <c r="A2" s="779"/>
      <c r="B2" s="264"/>
      <c r="C2" s="264"/>
      <c r="D2" s="264"/>
      <c r="E2" s="264"/>
      <c r="F2" s="264"/>
      <c r="G2" s="264"/>
      <c r="H2" s="264"/>
      <c r="I2" s="264"/>
      <c r="J2" s="264"/>
      <c r="K2" s="264"/>
      <c r="L2" s="265"/>
      <c r="M2" s="265"/>
      <c r="N2" s="265"/>
      <c r="O2" s="265"/>
      <c r="P2" s="265"/>
      <c r="Q2" s="265"/>
      <c r="R2" s="263"/>
      <c r="S2" s="263"/>
      <c r="T2" s="263"/>
      <c r="U2" s="263"/>
      <c r="V2" s="263"/>
      <c r="W2" s="263"/>
      <c r="X2" s="263"/>
      <c r="Y2" s="263"/>
      <c r="Z2" s="263"/>
      <c r="AA2" s="263"/>
      <c r="AB2" s="263"/>
      <c r="AC2" s="263"/>
      <c r="AD2" s="263"/>
      <c r="AE2" s="263"/>
      <c r="AF2" s="263"/>
      <c r="AG2" s="263"/>
    </row>
    <row r="3" spans="1:33" s="266" customFormat="1" ht="16" thickBot="1">
      <c r="A3" s="780"/>
      <c r="B3" s="267"/>
      <c r="C3" s="267"/>
      <c r="D3" s="267"/>
      <c r="E3" s="267"/>
      <c r="F3" s="267"/>
      <c r="G3" s="267"/>
      <c r="H3" s="267"/>
      <c r="I3" s="267"/>
      <c r="J3" s="267"/>
      <c r="K3" s="267"/>
      <c r="L3" s="265"/>
      <c r="M3" s="265"/>
      <c r="N3" s="265"/>
      <c r="O3" s="265"/>
      <c r="P3" s="265"/>
      <c r="Q3" s="265"/>
      <c r="R3" s="263"/>
      <c r="S3" s="263"/>
      <c r="T3" s="263"/>
      <c r="U3" s="263"/>
      <c r="V3" s="263"/>
      <c r="W3" s="263"/>
      <c r="X3" s="263"/>
      <c r="Y3" s="263"/>
      <c r="Z3" s="263"/>
      <c r="AA3" s="263"/>
      <c r="AB3" s="263"/>
      <c r="AC3" s="263"/>
      <c r="AD3" s="263"/>
      <c r="AE3" s="263"/>
      <c r="AF3" s="263"/>
      <c r="AG3" s="263"/>
    </row>
    <row r="4" spans="1:33">
      <c r="A4" s="268"/>
      <c r="B4" s="269"/>
      <c r="C4" s="269"/>
      <c r="D4" s="269"/>
      <c r="E4" s="269"/>
      <c r="F4" s="269"/>
      <c r="G4" s="269"/>
      <c r="H4" s="269"/>
      <c r="I4" s="791"/>
      <c r="J4" s="792"/>
      <c r="K4" s="792"/>
      <c r="L4" s="792"/>
      <c r="M4" s="792"/>
      <c r="N4" s="792"/>
      <c r="O4" s="792"/>
      <c r="P4" s="792"/>
      <c r="Q4" s="792"/>
      <c r="R4" s="792"/>
      <c r="S4" s="792"/>
      <c r="T4" s="792"/>
      <c r="U4" s="792"/>
      <c r="V4" s="792"/>
      <c r="W4" s="792"/>
      <c r="X4" s="792"/>
      <c r="Y4" s="792"/>
      <c r="Z4" s="792"/>
      <c r="AA4" s="792"/>
      <c r="AB4" s="792"/>
      <c r="AC4" s="792"/>
      <c r="AD4" s="792"/>
      <c r="AE4" s="781"/>
      <c r="AF4" s="781"/>
      <c r="AG4" s="781"/>
    </row>
    <row r="5" spans="1:33" ht="15" thickBot="1">
      <c r="A5" s="270"/>
      <c r="I5" s="793"/>
      <c r="J5" s="794"/>
      <c r="K5" s="794"/>
      <c r="L5" s="794"/>
      <c r="M5" s="794"/>
      <c r="N5" s="794"/>
      <c r="O5" s="794"/>
      <c r="P5" s="794"/>
      <c r="Q5" s="794"/>
      <c r="R5" s="794"/>
      <c r="S5" s="794"/>
      <c r="T5" s="794"/>
      <c r="U5" s="794"/>
      <c r="V5" s="794"/>
      <c r="W5" s="794"/>
      <c r="X5" s="794"/>
      <c r="Y5" s="794"/>
      <c r="Z5" s="794"/>
      <c r="AA5" s="794"/>
      <c r="AB5" s="794"/>
      <c r="AC5" s="794"/>
      <c r="AD5" s="794"/>
      <c r="AE5" s="782"/>
      <c r="AF5" s="782"/>
      <c r="AG5" s="782"/>
    </row>
    <row r="6" spans="1:33" ht="20">
      <c r="A6" s="783" t="s">
        <v>1014</v>
      </c>
      <c r="B6" s="784"/>
      <c r="C6" s="784"/>
      <c r="D6" s="784"/>
      <c r="E6" s="784"/>
      <c r="F6" s="784"/>
      <c r="G6" s="784"/>
      <c r="H6" s="784"/>
      <c r="I6" s="784" t="s">
        <v>1015</v>
      </c>
      <c r="J6" s="784"/>
      <c r="K6" s="784"/>
      <c r="L6" s="784"/>
      <c r="M6" s="784"/>
      <c r="N6" s="784"/>
      <c r="O6" s="784"/>
      <c r="P6" s="784"/>
      <c r="Q6" s="784"/>
      <c r="R6" s="784"/>
      <c r="S6" s="784"/>
      <c r="T6" s="785" t="s">
        <v>321</v>
      </c>
      <c r="U6" s="785"/>
      <c r="V6" s="785"/>
      <c r="W6" s="785"/>
      <c r="X6" s="785"/>
      <c r="Y6" s="785"/>
      <c r="Z6" s="785"/>
      <c r="AA6" s="784" t="s">
        <v>1016</v>
      </c>
      <c r="AB6" s="784"/>
      <c r="AC6" s="784"/>
      <c r="AD6" s="784"/>
      <c r="AE6" s="784"/>
      <c r="AF6" s="784"/>
      <c r="AG6" s="787"/>
    </row>
    <row r="7" spans="1:33" ht="23">
      <c r="A7" s="788" t="s">
        <v>1017</v>
      </c>
      <c r="B7" s="786" t="s">
        <v>24</v>
      </c>
      <c r="C7" s="786" t="s">
        <v>1018</v>
      </c>
      <c r="D7" s="786" t="s">
        <v>1019</v>
      </c>
      <c r="E7" s="786" t="s">
        <v>1020</v>
      </c>
      <c r="F7" s="786" t="s">
        <v>940</v>
      </c>
      <c r="G7" s="786"/>
      <c r="H7" s="786" t="s">
        <v>1021</v>
      </c>
      <c r="I7" s="786" t="s">
        <v>1022</v>
      </c>
      <c r="J7" s="786" t="s">
        <v>1023</v>
      </c>
      <c r="K7" s="786" t="s">
        <v>1024</v>
      </c>
      <c r="L7" s="786" t="s">
        <v>1025</v>
      </c>
      <c r="M7" s="786" t="s">
        <v>1026</v>
      </c>
      <c r="N7" s="786" t="s">
        <v>1027</v>
      </c>
      <c r="O7" s="786" t="s">
        <v>1028</v>
      </c>
      <c r="P7" s="786" t="s">
        <v>1029</v>
      </c>
      <c r="Q7" s="786" t="s">
        <v>1030</v>
      </c>
      <c r="R7" s="786" t="s">
        <v>1031</v>
      </c>
      <c r="S7" s="786"/>
      <c r="T7" s="786"/>
      <c r="U7" s="786"/>
      <c r="V7" s="786"/>
      <c r="W7" s="786"/>
      <c r="X7" s="786"/>
      <c r="Y7" s="786"/>
      <c r="Z7" s="786"/>
      <c r="AA7" s="798" t="s">
        <v>1032</v>
      </c>
      <c r="AB7" s="798" t="s">
        <v>1033</v>
      </c>
      <c r="AC7" s="271" t="s">
        <v>1034</v>
      </c>
      <c r="AD7" s="271" t="s">
        <v>1035</v>
      </c>
      <c r="AE7" s="786" t="s">
        <v>1036</v>
      </c>
      <c r="AF7" s="786" t="s">
        <v>1037</v>
      </c>
      <c r="AG7" s="795" t="s">
        <v>1038</v>
      </c>
    </row>
    <row r="8" spans="1:33">
      <c r="A8" s="788"/>
      <c r="B8" s="786"/>
      <c r="C8" s="786"/>
      <c r="D8" s="786"/>
      <c r="E8" s="786"/>
      <c r="F8" s="786" t="s">
        <v>1039</v>
      </c>
      <c r="G8" s="786" t="s">
        <v>1040</v>
      </c>
      <c r="H8" s="786"/>
      <c r="I8" s="786"/>
      <c r="J8" s="786"/>
      <c r="K8" s="786"/>
      <c r="L8" s="786"/>
      <c r="M8" s="786"/>
      <c r="N8" s="786"/>
      <c r="O8" s="786"/>
      <c r="P8" s="786"/>
      <c r="Q8" s="786"/>
      <c r="R8" s="786" t="s">
        <v>1041</v>
      </c>
      <c r="S8" s="786" t="s">
        <v>1042</v>
      </c>
      <c r="T8" s="797" t="s">
        <v>1043</v>
      </c>
      <c r="U8" s="797"/>
      <c r="V8" s="797"/>
      <c r="W8" s="797"/>
      <c r="X8" s="797"/>
      <c r="Y8" s="271"/>
      <c r="Z8" s="786" t="s">
        <v>182</v>
      </c>
      <c r="AA8" s="798"/>
      <c r="AB8" s="798"/>
      <c r="AC8" s="786" t="s">
        <v>1044</v>
      </c>
      <c r="AD8" s="786" t="s">
        <v>1045</v>
      </c>
      <c r="AE8" s="786"/>
      <c r="AF8" s="786"/>
      <c r="AG8" s="795"/>
    </row>
    <row r="9" spans="1:33" ht="23.15" customHeight="1" thickBot="1">
      <c r="A9" s="789"/>
      <c r="B9" s="790"/>
      <c r="C9" s="790"/>
      <c r="D9" s="790"/>
      <c r="E9" s="790"/>
      <c r="F9" s="790"/>
      <c r="G9" s="790"/>
      <c r="H9" s="790"/>
      <c r="I9" s="790"/>
      <c r="J9" s="790"/>
      <c r="K9" s="790"/>
      <c r="L9" s="790"/>
      <c r="M9" s="790"/>
      <c r="N9" s="790"/>
      <c r="O9" s="272"/>
      <c r="P9" s="272"/>
      <c r="Q9" s="272"/>
      <c r="R9" s="790"/>
      <c r="S9" s="790"/>
      <c r="T9" s="272" t="s">
        <v>1046</v>
      </c>
      <c r="U9" s="272"/>
      <c r="V9" s="272" t="s">
        <v>1047</v>
      </c>
      <c r="W9" s="272"/>
      <c r="X9" s="272" t="s">
        <v>1048</v>
      </c>
      <c r="Y9" s="273"/>
      <c r="Z9" s="790"/>
      <c r="AA9" s="799"/>
      <c r="AB9" s="799"/>
      <c r="AC9" s="790"/>
      <c r="AD9" s="790"/>
      <c r="AE9" s="790"/>
      <c r="AF9" s="790"/>
      <c r="AG9" s="796"/>
    </row>
    <row r="10" spans="1:33" s="3" customFormat="1">
      <c r="A10" s="274"/>
      <c r="B10" s="274"/>
      <c r="C10" s="274"/>
      <c r="D10" s="274"/>
      <c r="E10" s="274"/>
      <c r="F10" s="274"/>
      <c r="G10" s="274"/>
      <c r="H10" s="274"/>
      <c r="I10" s="275"/>
      <c r="J10" s="276"/>
      <c r="K10" s="275"/>
      <c r="L10" s="275"/>
      <c r="M10" s="274"/>
      <c r="N10" s="274"/>
      <c r="O10" s="274"/>
      <c r="P10" s="274"/>
      <c r="Q10" s="274"/>
      <c r="R10" s="274"/>
      <c r="S10" s="277"/>
      <c r="T10" s="274"/>
      <c r="U10" s="274"/>
      <c r="V10" s="274"/>
      <c r="W10" s="274"/>
      <c r="X10" s="274"/>
      <c r="Y10" s="274"/>
      <c r="Z10" s="274"/>
      <c r="AA10" s="274"/>
      <c r="AB10" s="274"/>
      <c r="AC10" s="274"/>
      <c r="AD10" s="274"/>
      <c r="AE10" s="274"/>
      <c r="AF10" s="275"/>
      <c r="AG10" s="274"/>
    </row>
    <row r="11" spans="1:33" s="3" customFormat="1">
      <c r="A11" s="278"/>
      <c r="B11" s="278"/>
      <c r="C11" s="278"/>
      <c r="D11" s="278"/>
      <c r="E11" s="278"/>
      <c r="F11" s="278"/>
      <c r="G11" s="278"/>
      <c r="H11" s="278"/>
      <c r="I11" s="276"/>
      <c r="J11" s="276"/>
      <c r="K11" s="276"/>
      <c r="L11" s="276"/>
      <c r="M11" s="278"/>
      <c r="N11" s="278"/>
      <c r="O11" s="278"/>
      <c r="P11" s="278"/>
      <c r="Q11" s="278"/>
      <c r="R11" s="278"/>
      <c r="S11" s="278"/>
      <c r="T11" s="278"/>
      <c r="U11" s="278"/>
      <c r="V11" s="274"/>
      <c r="W11" s="278"/>
      <c r="X11" s="278"/>
      <c r="Y11" s="278"/>
      <c r="Z11" s="278"/>
      <c r="AA11" s="274"/>
      <c r="AB11" s="274"/>
      <c r="AC11" s="278"/>
      <c r="AD11" s="278"/>
      <c r="AE11" s="278"/>
      <c r="AF11" s="275"/>
      <c r="AG11" s="274"/>
    </row>
    <row r="12" spans="1:33" s="3" customFormat="1">
      <c r="A12" s="278"/>
      <c r="B12" s="278"/>
      <c r="C12" s="278"/>
      <c r="D12" s="278"/>
      <c r="E12" s="278"/>
      <c r="F12" s="278"/>
      <c r="G12" s="278"/>
      <c r="H12" s="278"/>
      <c r="I12" s="276"/>
      <c r="J12" s="276"/>
      <c r="K12" s="276"/>
      <c r="L12" s="276"/>
      <c r="M12" s="278"/>
      <c r="N12" s="278"/>
      <c r="O12" s="278"/>
      <c r="P12" s="278"/>
      <c r="Q12" s="278"/>
      <c r="R12" s="278"/>
      <c r="S12" s="278"/>
      <c r="T12" s="278"/>
      <c r="U12" s="278"/>
      <c r="V12" s="274"/>
      <c r="W12" s="278"/>
      <c r="X12" s="278"/>
      <c r="Y12" s="278"/>
      <c r="Z12" s="278"/>
      <c r="AA12" s="274"/>
      <c r="AB12" s="274"/>
      <c r="AC12" s="278"/>
      <c r="AD12" s="278"/>
      <c r="AE12" s="278"/>
      <c r="AF12" s="275"/>
      <c r="AG12" s="274"/>
    </row>
    <row r="13" spans="1:33" s="3" customFormat="1">
      <c r="A13" s="278"/>
      <c r="B13" s="278"/>
      <c r="C13" s="278"/>
      <c r="D13" s="278"/>
      <c r="E13" s="278"/>
      <c r="F13" s="278"/>
      <c r="G13" s="278"/>
      <c r="H13" s="278"/>
      <c r="I13" s="276"/>
      <c r="J13" s="276"/>
      <c r="K13" s="276"/>
      <c r="L13" s="276"/>
      <c r="M13" s="278"/>
      <c r="N13" s="278"/>
      <c r="O13" s="278"/>
      <c r="P13" s="278"/>
      <c r="Q13" s="278"/>
      <c r="R13" s="278"/>
      <c r="S13" s="278"/>
      <c r="T13" s="278"/>
      <c r="U13" s="278"/>
      <c r="V13" s="274"/>
      <c r="W13" s="278"/>
      <c r="X13" s="278"/>
      <c r="Y13" s="278"/>
      <c r="Z13" s="278"/>
      <c r="AA13" s="274"/>
      <c r="AB13" s="274"/>
      <c r="AC13" s="278"/>
      <c r="AD13" s="278"/>
      <c r="AE13" s="278"/>
      <c r="AF13" s="275"/>
      <c r="AG13" s="274"/>
    </row>
    <row r="14" spans="1:33" s="3" customFormat="1">
      <c r="A14" s="278"/>
      <c r="B14" s="278"/>
      <c r="C14" s="278"/>
      <c r="D14" s="278"/>
      <c r="E14" s="278"/>
      <c r="F14" s="278"/>
      <c r="G14" s="278"/>
      <c r="H14" s="278"/>
      <c r="I14" s="276"/>
      <c r="J14" s="276"/>
      <c r="K14" s="276"/>
      <c r="L14" s="276"/>
      <c r="M14" s="278"/>
      <c r="N14" s="278"/>
      <c r="O14" s="278"/>
      <c r="P14" s="278"/>
      <c r="Q14" s="278"/>
      <c r="R14" s="278"/>
      <c r="S14" s="278"/>
      <c r="T14" s="278"/>
      <c r="U14" s="278"/>
      <c r="V14" s="274"/>
      <c r="W14" s="278"/>
      <c r="X14" s="278"/>
      <c r="Y14" s="278"/>
      <c r="Z14" s="278"/>
      <c r="AA14" s="274"/>
      <c r="AB14" s="278"/>
      <c r="AC14" s="278"/>
      <c r="AD14" s="278"/>
      <c r="AE14" s="278"/>
      <c r="AF14" s="275"/>
      <c r="AG14" s="278"/>
    </row>
    <row r="15" spans="1:33" s="3" customFormat="1">
      <c r="A15" s="278"/>
      <c r="B15" s="278"/>
      <c r="C15" s="278"/>
      <c r="D15" s="278"/>
      <c r="E15" s="278"/>
      <c r="F15" s="278"/>
      <c r="G15" s="278"/>
      <c r="H15" s="278"/>
      <c r="I15" s="276"/>
      <c r="J15" s="276"/>
      <c r="K15" s="276"/>
      <c r="L15" s="276"/>
      <c r="M15" s="278"/>
      <c r="N15" s="278"/>
      <c r="O15" s="278"/>
      <c r="P15" s="278"/>
      <c r="Q15" s="278"/>
      <c r="R15" s="278"/>
      <c r="S15" s="278"/>
      <c r="T15" s="278"/>
      <c r="U15" s="278"/>
      <c r="V15" s="274"/>
      <c r="W15" s="278"/>
      <c r="X15" s="278"/>
      <c r="Y15" s="278"/>
      <c r="Z15" s="278"/>
      <c r="AA15" s="274"/>
      <c r="AB15" s="274"/>
      <c r="AC15" s="278"/>
      <c r="AD15" s="278"/>
      <c r="AE15" s="278"/>
      <c r="AF15" s="275"/>
      <c r="AG15" s="274"/>
    </row>
    <row r="16" spans="1:33" s="3" customFormat="1">
      <c r="A16" s="278"/>
      <c r="B16" s="278"/>
      <c r="C16" s="278"/>
      <c r="D16" s="278"/>
      <c r="E16" s="278"/>
      <c r="F16" s="278"/>
      <c r="G16" s="278"/>
      <c r="H16" s="278"/>
      <c r="I16" s="276"/>
      <c r="J16" s="276"/>
      <c r="K16" s="276"/>
      <c r="L16" s="276"/>
      <c r="M16" s="278"/>
      <c r="N16" s="278"/>
      <c r="O16" s="278"/>
      <c r="P16" s="278"/>
      <c r="Q16" s="278"/>
      <c r="R16" s="278"/>
      <c r="S16" s="278"/>
      <c r="T16" s="278"/>
      <c r="U16" s="278"/>
      <c r="V16" s="274"/>
      <c r="W16" s="278"/>
      <c r="X16" s="278"/>
      <c r="Y16" s="278"/>
      <c r="Z16" s="278"/>
      <c r="AA16" s="274"/>
      <c r="AB16" s="274"/>
      <c r="AC16" s="278"/>
      <c r="AD16" s="278"/>
      <c r="AE16" s="278"/>
      <c r="AF16" s="275"/>
      <c r="AG16" s="274"/>
    </row>
    <row r="17" spans="1:33" s="3" customFormat="1">
      <c r="A17" s="278"/>
      <c r="B17" s="278"/>
      <c r="C17" s="278"/>
      <c r="D17" s="278"/>
      <c r="E17" s="278"/>
      <c r="F17" s="278"/>
      <c r="G17" s="278"/>
      <c r="H17" s="278"/>
      <c r="I17" s="276"/>
      <c r="J17" s="276"/>
      <c r="K17" s="276"/>
      <c r="L17" s="276"/>
      <c r="M17" s="278"/>
      <c r="N17" s="278"/>
      <c r="O17" s="278"/>
      <c r="P17" s="278"/>
      <c r="Q17" s="278"/>
      <c r="R17" s="278"/>
      <c r="S17" s="278"/>
      <c r="T17" s="278"/>
      <c r="U17" s="278"/>
      <c r="V17" s="274"/>
      <c r="W17" s="278"/>
      <c r="X17" s="278"/>
      <c r="Y17" s="278"/>
      <c r="Z17" s="278"/>
      <c r="AA17" s="274"/>
      <c r="AB17" s="274"/>
      <c r="AC17" s="278"/>
      <c r="AD17" s="278"/>
      <c r="AE17" s="278"/>
      <c r="AF17" s="275"/>
      <c r="AG17" s="274"/>
    </row>
    <row r="18" spans="1:33" s="3" customFormat="1">
      <c r="A18" s="278"/>
      <c r="B18" s="278"/>
      <c r="C18" s="278"/>
      <c r="D18" s="278"/>
      <c r="E18" s="278"/>
      <c r="F18" s="278"/>
      <c r="G18" s="278"/>
      <c r="H18" s="278"/>
      <c r="I18" s="276"/>
      <c r="J18" s="276"/>
      <c r="K18" s="276"/>
      <c r="L18" s="276"/>
      <c r="M18" s="278"/>
      <c r="N18" s="278"/>
      <c r="O18" s="278"/>
      <c r="P18" s="278"/>
      <c r="Q18" s="278"/>
      <c r="R18" s="278"/>
      <c r="S18" s="278"/>
      <c r="T18" s="278"/>
      <c r="U18" s="278"/>
      <c r="V18" s="274"/>
      <c r="W18" s="278"/>
      <c r="X18" s="278"/>
      <c r="Y18" s="278"/>
      <c r="Z18" s="278"/>
      <c r="AA18" s="274"/>
      <c r="AB18" s="274"/>
      <c r="AC18" s="278"/>
      <c r="AD18" s="278"/>
      <c r="AE18" s="278"/>
      <c r="AF18" s="275"/>
      <c r="AG18" s="274"/>
    </row>
    <row r="19" spans="1:33" s="3" customFormat="1">
      <c r="A19" s="278"/>
      <c r="B19" s="278"/>
      <c r="C19" s="278"/>
      <c r="D19" s="278"/>
      <c r="E19" s="278"/>
      <c r="F19" s="278"/>
      <c r="G19" s="278"/>
      <c r="H19" s="278"/>
      <c r="I19" s="276"/>
      <c r="J19" s="276"/>
      <c r="K19" s="276"/>
      <c r="L19" s="276"/>
      <c r="M19" s="278"/>
      <c r="N19" s="278"/>
      <c r="O19" s="278"/>
      <c r="P19" s="278"/>
      <c r="Q19" s="278"/>
      <c r="R19" s="278"/>
      <c r="S19" s="278"/>
      <c r="T19" s="278"/>
      <c r="U19" s="278"/>
      <c r="V19" s="274"/>
      <c r="W19" s="278"/>
      <c r="X19" s="278"/>
      <c r="Y19" s="278"/>
      <c r="Z19" s="278"/>
      <c r="AA19" s="274"/>
      <c r="AB19" s="274"/>
      <c r="AC19" s="278"/>
      <c r="AD19" s="278"/>
      <c r="AE19" s="278"/>
      <c r="AF19" s="275"/>
      <c r="AG19" s="274"/>
    </row>
    <row r="20" spans="1:33" s="3" customFormat="1">
      <c r="A20" s="278"/>
      <c r="B20" s="278"/>
      <c r="C20" s="278"/>
      <c r="D20" s="278"/>
      <c r="E20" s="278"/>
      <c r="F20" s="278"/>
      <c r="G20" s="278"/>
      <c r="H20" s="278"/>
      <c r="I20" s="276"/>
      <c r="J20" s="276"/>
      <c r="K20" s="276"/>
      <c r="L20" s="276"/>
      <c r="M20" s="278"/>
      <c r="N20" s="278"/>
      <c r="O20" s="278"/>
      <c r="P20" s="278"/>
      <c r="Q20" s="278"/>
      <c r="R20" s="278"/>
      <c r="S20" s="278"/>
      <c r="T20" s="278"/>
      <c r="U20" s="278"/>
      <c r="V20" s="274"/>
      <c r="W20" s="278"/>
      <c r="X20" s="278"/>
      <c r="Y20" s="278"/>
      <c r="Z20" s="278"/>
      <c r="AA20" s="274"/>
      <c r="AB20" s="274"/>
      <c r="AC20" s="278"/>
      <c r="AD20" s="278"/>
      <c r="AE20" s="278"/>
      <c r="AF20" s="275"/>
      <c r="AG20" s="274"/>
    </row>
    <row r="21" spans="1:33" s="3" customFormat="1">
      <c r="A21" s="278"/>
      <c r="B21" s="278"/>
      <c r="C21" s="278"/>
      <c r="D21" s="278"/>
      <c r="E21" s="278"/>
      <c r="F21" s="278"/>
      <c r="G21" s="278"/>
      <c r="H21" s="278"/>
      <c r="I21" s="276"/>
      <c r="J21" s="276"/>
      <c r="K21" s="276"/>
      <c r="L21" s="276"/>
      <c r="M21" s="278"/>
      <c r="N21" s="278"/>
      <c r="O21" s="278"/>
      <c r="P21" s="278"/>
      <c r="Q21" s="278"/>
      <c r="R21" s="278"/>
      <c r="S21" s="278"/>
      <c r="T21" s="278"/>
      <c r="U21" s="278"/>
      <c r="V21" s="274"/>
      <c r="W21" s="278"/>
      <c r="X21" s="278"/>
      <c r="Y21" s="278"/>
      <c r="Z21" s="278"/>
      <c r="AA21" s="274"/>
      <c r="AB21" s="274"/>
      <c r="AC21" s="278"/>
      <c r="AD21" s="278"/>
      <c r="AE21" s="278"/>
      <c r="AF21" s="275"/>
      <c r="AG21" s="274"/>
    </row>
    <row r="22" spans="1:33" s="3" customFormat="1">
      <c r="A22" s="278"/>
      <c r="B22" s="278"/>
      <c r="C22" s="278"/>
      <c r="D22" s="278"/>
      <c r="E22" s="278"/>
      <c r="F22" s="278"/>
      <c r="G22" s="278"/>
      <c r="H22" s="278"/>
      <c r="I22" s="276"/>
      <c r="J22" s="276"/>
      <c r="K22" s="276"/>
      <c r="L22" s="276"/>
      <c r="M22" s="278"/>
      <c r="N22" s="278"/>
      <c r="O22" s="278"/>
      <c r="P22" s="278"/>
      <c r="Q22" s="278"/>
      <c r="R22" s="278"/>
      <c r="S22" s="278"/>
      <c r="T22" s="278"/>
      <c r="U22" s="278"/>
      <c r="V22" s="274"/>
      <c r="W22" s="278"/>
      <c r="X22" s="278"/>
      <c r="Y22" s="278"/>
      <c r="Z22" s="278"/>
      <c r="AA22" s="274"/>
      <c r="AB22" s="274"/>
      <c r="AC22" s="278"/>
      <c r="AD22" s="278"/>
      <c r="AE22" s="278"/>
      <c r="AF22" s="275"/>
      <c r="AG22" s="274"/>
    </row>
    <row r="23" spans="1:33" s="3" customFormat="1">
      <c r="A23" s="278"/>
      <c r="B23" s="278"/>
      <c r="C23" s="278"/>
      <c r="D23" s="278"/>
      <c r="E23" s="278"/>
      <c r="F23" s="278"/>
      <c r="G23" s="278"/>
      <c r="H23" s="278"/>
      <c r="I23" s="276"/>
      <c r="J23" s="276"/>
      <c r="K23" s="276"/>
      <c r="L23" s="276"/>
      <c r="M23" s="278"/>
      <c r="N23" s="278"/>
      <c r="O23" s="278"/>
      <c r="P23" s="278"/>
      <c r="Q23" s="278"/>
      <c r="R23" s="278"/>
      <c r="S23" s="278"/>
      <c r="T23" s="278"/>
      <c r="U23" s="278"/>
      <c r="V23" s="274"/>
      <c r="W23" s="278"/>
      <c r="X23" s="278"/>
      <c r="Y23" s="278"/>
      <c r="Z23" s="278"/>
      <c r="AA23" s="274"/>
      <c r="AB23" s="274"/>
      <c r="AC23" s="278"/>
      <c r="AD23" s="278"/>
      <c r="AE23" s="278"/>
      <c r="AF23" s="275"/>
      <c r="AG23" s="274"/>
    </row>
    <row r="24" spans="1:33" s="3" customFormat="1">
      <c r="A24" s="278"/>
      <c r="B24" s="278"/>
      <c r="C24" s="278"/>
      <c r="D24" s="278"/>
      <c r="E24" s="278"/>
      <c r="F24" s="278"/>
      <c r="G24" s="279"/>
      <c r="H24" s="278"/>
      <c r="I24" s="276"/>
      <c r="J24" s="276"/>
      <c r="K24" s="276"/>
      <c r="L24" s="276"/>
      <c r="M24" s="278"/>
      <c r="N24" s="278"/>
      <c r="O24" s="278"/>
      <c r="P24" s="278"/>
      <c r="Q24" s="278"/>
      <c r="R24" s="278"/>
      <c r="S24" s="278"/>
      <c r="T24" s="278"/>
      <c r="U24" s="278"/>
      <c r="V24" s="274"/>
      <c r="W24" s="278"/>
      <c r="X24" s="278"/>
      <c r="Y24" s="278"/>
      <c r="Z24" s="278"/>
      <c r="AA24" s="274"/>
      <c r="AB24" s="274"/>
      <c r="AC24" s="278"/>
      <c r="AD24" s="278"/>
      <c r="AE24" s="278"/>
      <c r="AF24" s="275"/>
      <c r="AG24" s="274"/>
    </row>
    <row r="25" spans="1:33" s="3" customFormat="1">
      <c r="A25" s="278"/>
      <c r="B25" s="278"/>
      <c r="C25" s="278"/>
      <c r="D25" s="278"/>
      <c r="E25" s="278"/>
      <c r="F25" s="278"/>
      <c r="G25" s="279"/>
      <c r="H25" s="278"/>
      <c r="I25" s="276"/>
      <c r="J25" s="276"/>
      <c r="K25" s="276"/>
      <c r="L25" s="276"/>
      <c r="M25" s="278"/>
      <c r="N25" s="278"/>
      <c r="O25" s="278"/>
      <c r="P25" s="278"/>
      <c r="Q25" s="278"/>
      <c r="R25" s="278"/>
      <c r="S25" s="278"/>
      <c r="T25" s="278"/>
      <c r="U25" s="278"/>
      <c r="V25" s="274"/>
      <c r="W25" s="278"/>
      <c r="X25" s="278"/>
      <c r="Y25" s="278"/>
      <c r="Z25" s="278"/>
      <c r="AA25" s="274"/>
      <c r="AB25" s="274"/>
      <c r="AC25" s="278"/>
      <c r="AD25" s="278"/>
      <c r="AE25" s="278"/>
      <c r="AF25" s="275"/>
      <c r="AG25" s="274"/>
    </row>
    <row r="26" spans="1:33" s="3" customFormat="1">
      <c r="A26" s="278"/>
      <c r="B26" s="278"/>
      <c r="C26" s="278"/>
      <c r="D26" s="278"/>
      <c r="E26" s="278"/>
      <c r="F26" s="278"/>
      <c r="G26" s="279"/>
      <c r="H26" s="278"/>
      <c r="I26" s="276"/>
      <c r="J26" s="276"/>
      <c r="K26" s="276"/>
      <c r="L26" s="276"/>
      <c r="M26" s="278"/>
      <c r="N26" s="278"/>
      <c r="O26" s="278"/>
      <c r="P26" s="278"/>
      <c r="Q26" s="278"/>
      <c r="R26" s="278"/>
      <c r="S26" s="278"/>
      <c r="T26" s="278"/>
      <c r="U26" s="278"/>
      <c r="V26" s="274"/>
      <c r="W26" s="278"/>
      <c r="X26" s="278"/>
      <c r="Y26" s="278"/>
      <c r="Z26" s="278"/>
      <c r="AA26" s="274"/>
      <c r="AB26" s="274"/>
      <c r="AC26" s="278"/>
      <c r="AD26" s="278"/>
      <c r="AE26" s="278"/>
      <c r="AF26" s="275"/>
      <c r="AG26" s="274"/>
    </row>
    <row r="27" spans="1:33" s="3" customFormat="1">
      <c r="A27" s="278"/>
      <c r="B27" s="278"/>
      <c r="C27" s="278"/>
      <c r="D27" s="278"/>
      <c r="E27" s="278"/>
      <c r="F27" s="278"/>
      <c r="G27" s="278"/>
      <c r="H27" s="278"/>
      <c r="I27" s="276"/>
      <c r="J27" s="276"/>
      <c r="K27" s="276"/>
      <c r="L27" s="276"/>
      <c r="M27" s="278"/>
      <c r="N27" s="278"/>
      <c r="O27" s="278"/>
      <c r="P27" s="278"/>
      <c r="Q27" s="278"/>
      <c r="R27" s="278"/>
      <c r="S27" s="278"/>
      <c r="T27" s="278"/>
      <c r="U27" s="278"/>
      <c r="V27" s="274"/>
      <c r="W27" s="278"/>
      <c r="X27" s="278"/>
      <c r="Y27" s="278"/>
      <c r="Z27" s="278"/>
      <c r="AA27" s="274"/>
      <c r="AB27" s="274"/>
      <c r="AC27" s="278"/>
      <c r="AD27" s="278"/>
      <c r="AE27" s="278"/>
      <c r="AF27" s="275"/>
      <c r="AG27" s="274"/>
    </row>
    <row r="28" spans="1:33" s="3" customFormat="1">
      <c r="A28" s="278"/>
      <c r="B28" s="278"/>
      <c r="C28" s="278"/>
      <c r="D28" s="278"/>
      <c r="E28" s="278"/>
      <c r="F28" s="278"/>
      <c r="G28" s="278"/>
      <c r="H28" s="278"/>
      <c r="I28" s="276"/>
      <c r="J28" s="276"/>
      <c r="K28" s="276"/>
      <c r="L28" s="276"/>
      <c r="M28" s="278"/>
      <c r="N28" s="278"/>
      <c r="O28" s="278"/>
      <c r="P28" s="278"/>
      <c r="Q28" s="278"/>
      <c r="R28" s="278"/>
      <c r="S28" s="278"/>
      <c r="T28" s="278"/>
      <c r="U28" s="278"/>
      <c r="V28" s="274"/>
      <c r="W28" s="278"/>
      <c r="X28" s="278"/>
      <c r="Y28" s="278"/>
      <c r="Z28" s="278"/>
      <c r="AA28" s="274"/>
      <c r="AB28" s="274"/>
      <c r="AC28" s="278"/>
      <c r="AD28" s="278"/>
      <c r="AE28" s="278"/>
      <c r="AF28" s="275"/>
      <c r="AG28" s="274"/>
    </row>
    <row r="29" spans="1:33" s="3" customFormat="1">
      <c r="A29" s="278"/>
      <c r="B29" s="278"/>
      <c r="C29" s="278"/>
      <c r="D29" s="278"/>
      <c r="E29" s="278"/>
      <c r="F29" s="278"/>
      <c r="G29" s="279"/>
      <c r="H29" s="278"/>
      <c r="I29" s="276"/>
      <c r="J29" s="276"/>
      <c r="K29" s="276"/>
      <c r="L29" s="276"/>
      <c r="M29" s="278"/>
      <c r="N29" s="278"/>
      <c r="O29" s="278"/>
      <c r="P29" s="278"/>
      <c r="Q29" s="278"/>
      <c r="R29" s="278"/>
      <c r="S29" s="278"/>
      <c r="T29" s="278"/>
      <c r="U29" s="278"/>
      <c r="V29" s="274"/>
      <c r="W29" s="278"/>
      <c r="X29" s="278"/>
      <c r="Y29" s="278"/>
      <c r="Z29" s="278"/>
      <c r="AA29" s="274"/>
      <c r="AB29" s="274"/>
      <c r="AC29" s="278"/>
      <c r="AD29" s="278"/>
      <c r="AE29" s="278"/>
      <c r="AF29" s="275"/>
      <c r="AG29" s="274"/>
    </row>
    <row r="30" spans="1:33" s="3" customFormat="1">
      <c r="A30" s="278"/>
      <c r="B30" s="278"/>
      <c r="C30" s="278"/>
      <c r="D30" s="278"/>
      <c r="E30" s="278"/>
      <c r="F30" s="278"/>
      <c r="G30" s="279"/>
      <c r="H30" s="278"/>
      <c r="I30" s="276"/>
      <c r="J30" s="276"/>
      <c r="K30" s="276"/>
      <c r="L30" s="276"/>
      <c r="M30" s="278"/>
      <c r="N30" s="278"/>
      <c r="O30" s="278"/>
      <c r="P30" s="278"/>
      <c r="Q30" s="278"/>
      <c r="R30" s="278"/>
      <c r="S30" s="278"/>
      <c r="T30" s="278"/>
      <c r="U30" s="278"/>
      <c r="V30" s="274"/>
      <c r="W30" s="278"/>
      <c r="X30" s="278"/>
      <c r="Y30" s="278"/>
      <c r="Z30" s="278"/>
      <c r="AA30" s="274"/>
      <c r="AB30" s="274"/>
      <c r="AC30" s="278"/>
      <c r="AD30" s="278"/>
      <c r="AE30" s="278"/>
      <c r="AF30" s="275"/>
      <c r="AG30" s="274"/>
    </row>
    <row r="31" spans="1:33" s="3" customFormat="1">
      <c r="A31" s="278"/>
      <c r="B31" s="278"/>
      <c r="C31" s="278"/>
      <c r="D31" s="278"/>
      <c r="E31" s="278"/>
      <c r="F31" s="278"/>
      <c r="G31" s="279"/>
      <c r="H31" s="278"/>
      <c r="I31" s="276"/>
      <c r="J31" s="276"/>
      <c r="K31" s="276"/>
      <c r="L31" s="276"/>
      <c r="M31" s="278"/>
      <c r="N31" s="278"/>
      <c r="O31" s="278"/>
      <c r="P31" s="278"/>
      <c r="Q31" s="278"/>
      <c r="R31" s="278"/>
      <c r="S31" s="278"/>
      <c r="T31" s="278"/>
      <c r="U31" s="278"/>
      <c r="V31" s="274"/>
      <c r="W31" s="278"/>
      <c r="X31" s="278"/>
      <c r="Y31" s="278"/>
      <c r="Z31" s="278"/>
      <c r="AA31" s="274"/>
      <c r="AB31" s="274"/>
      <c r="AC31" s="278"/>
      <c r="AD31" s="278"/>
      <c r="AE31" s="278"/>
      <c r="AF31" s="275"/>
      <c r="AG31" s="274"/>
    </row>
    <row r="32" spans="1:33" s="3" customFormat="1">
      <c r="A32" s="278"/>
      <c r="B32" s="278"/>
      <c r="C32" s="278"/>
      <c r="D32" s="278"/>
      <c r="E32" s="278"/>
      <c r="F32" s="278"/>
      <c r="G32" s="278"/>
      <c r="H32" s="278"/>
      <c r="I32" s="276"/>
      <c r="J32" s="276"/>
      <c r="K32" s="276"/>
      <c r="L32" s="276"/>
      <c r="M32" s="278"/>
      <c r="N32" s="278"/>
      <c r="O32" s="278"/>
      <c r="P32" s="278"/>
      <c r="Q32" s="278"/>
      <c r="R32" s="278"/>
      <c r="S32" s="278"/>
      <c r="T32" s="278"/>
      <c r="U32" s="278"/>
      <c r="V32" s="274"/>
      <c r="W32" s="278"/>
      <c r="X32" s="278"/>
      <c r="Y32" s="278"/>
      <c r="Z32" s="278"/>
      <c r="AA32" s="274"/>
      <c r="AB32" s="274"/>
      <c r="AC32" s="278"/>
      <c r="AD32" s="278"/>
      <c r="AE32" s="278"/>
      <c r="AF32" s="275"/>
      <c r="AG32" s="274"/>
    </row>
    <row r="33" spans="1:33" s="3" customFormat="1">
      <c r="A33" s="278"/>
      <c r="B33" s="278"/>
      <c r="C33" s="278"/>
      <c r="D33" s="278"/>
      <c r="E33" s="278"/>
      <c r="F33" s="278"/>
      <c r="G33" s="278"/>
      <c r="H33" s="278"/>
      <c r="I33" s="276"/>
      <c r="J33" s="276"/>
      <c r="K33" s="276"/>
      <c r="L33" s="276"/>
      <c r="M33" s="278"/>
      <c r="N33" s="278"/>
      <c r="O33" s="278"/>
      <c r="P33" s="278"/>
      <c r="Q33" s="278"/>
      <c r="R33" s="278"/>
      <c r="S33" s="278"/>
      <c r="T33" s="278"/>
      <c r="U33" s="278"/>
      <c r="V33" s="274"/>
      <c r="W33" s="278"/>
      <c r="X33" s="278"/>
      <c r="Y33" s="278"/>
      <c r="Z33" s="278"/>
      <c r="AA33" s="274"/>
      <c r="AB33" s="274"/>
      <c r="AC33" s="278"/>
      <c r="AD33" s="278"/>
      <c r="AE33" s="278"/>
      <c r="AF33" s="275"/>
      <c r="AG33" s="274"/>
    </row>
    <row r="34" spans="1:33" s="3" customFormat="1">
      <c r="A34" s="278"/>
      <c r="B34" s="278"/>
      <c r="C34" s="278"/>
      <c r="D34" s="278"/>
      <c r="E34" s="278"/>
      <c r="F34" s="278"/>
      <c r="G34" s="278"/>
      <c r="H34" s="278"/>
      <c r="I34" s="276"/>
      <c r="J34" s="276"/>
      <c r="K34" s="276"/>
      <c r="L34" s="276"/>
      <c r="M34" s="278"/>
      <c r="N34" s="278"/>
      <c r="O34" s="278"/>
      <c r="P34" s="278"/>
      <c r="Q34" s="278"/>
      <c r="R34" s="278"/>
      <c r="S34" s="278"/>
      <c r="T34" s="278"/>
      <c r="U34" s="278"/>
      <c r="V34" s="274"/>
      <c r="W34" s="278"/>
      <c r="X34" s="278"/>
      <c r="Y34" s="278"/>
      <c r="Z34" s="278"/>
      <c r="AA34" s="274"/>
      <c r="AB34" s="274"/>
      <c r="AC34" s="278"/>
      <c r="AD34" s="278"/>
      <c r="AE34" s="278"/>
      <c r="AF34" s="275"/>
      <c r="AG34" s="274"/>
    </row>
    <row r="35" spans="1:33" s="3" customFormat="1">
      <c r="A35" s="278"/>
      <c r="B35" s="278"/>
      <c r="C35" s="278"/>
      <c r="D35" s="278"/>
      <c r="E35" s="278"/>
      <c r="F35" s="278"/>
      <c r="G35" s="278"/>
      <c r="H35" s="278"/>
      <c r="I35" s="276"/>
      <c r="J35" s="276"/>
      <c r="K35" s="276"/>
      <c r="L35" s="276"/>
      <c r="M35" s="278"/>
      <c r="N35" s="278"/>
      <c r="O35" s="278"/>
      <c r="P35" s="278"/>
      <c r="Q35" s="278"/>
      <c r="R35" s="278"/>
      <c r="S35" s="278"/>
      <c r="T35" s="278"/>
      <c r="U35" s="278"/>
      <c r="V35" s="274"/>
      <c r="W35" s="278"/>
      <c r="X35" s="278"/>
      <c r="Y35" s="278"/>
      <c r="Z35" s="278"/>
      <c r="AA35" s="274"/>
      <c r="AB35" s="274"/>
      <c r="AC35" s="278"/>
      <c r="AD35" s="278"/>
      <c r="AE35" s="278"/>
      <c r="AF35" s="275"/>
      <c r="AG35" s="274"/>
    </row>
    <row r="36" spans="1:33" s="3" customFormat="1">
      <c r="A36" s="278"/>
      <c r="B36" s="278"/>
      <c r="C36" s="278"/>
      <c r="D36" s="278"/>
      <c r="E36" s="278"/>
      <c r="F36" s="278"/>
      <c r="G36" s="278"/>
      <c r="H36" s="278"/>
      <c r="I36" s="276"/>
      <c r="J36" s="276"/>
      <c r="K36" s="276"/>
      <c r="L36" s="276"/>
      <c r="M36" s="278"/>
      <c r="N36" s="278"/>
      <c r="O36" s="278"/>
      <c r="P36" s="278"/>
      <c r="Q36" s="278"/>
      <c r="R36" s="278"/>
      <c r="S36" s="278"/>
      <c r="T36" s="278"/>
      <c r="U36" s="278"/>
      <c r="V36" s="274"/>
      <c r="W36" s="278"/>
      <c r="X36" s="278"/>
      <c r="Y36" s="278"/>
      <c r="Z36" s="278"/>
      <c r="AA36" s="274"/>
      <c r="AB36" s="274"/>
      <c r="AC36" s="278"/>
      <c r="AD36" s="278"/>
      <c r="AE36" s="278"/>
      <c r="AF36" s="275"/>
      <c r="AG36" s="274"/>
    </row>
    <row r="37" spans="1:33" s="3" customFormat="1">
      <c r="A37" s="278"/>
      <c r="B37" s="278"/>
      <c r="C37" s="278"/>
      <c r="D37" s="278"/>
      <c r="E37" s="278"/>
      <c r="F37" s="278"/>
      <c r="G37" s="278"/>
      <c r="H37" s="278"/>
      <c r="I37" s="276"/>
      <c r="J37" s="276"/>
      <c r="K37" s="276"/>
      <c r="L37" s="276"/>
      <c r="M37" s="278"/>
      <c r="N37" s="278"/>
      <c r="O37" s="278"/>
      <c r="P37" s="278"/>
      <c r="Q37" s="278"/>
      <c r="R37" s="278"/>
      <c r="S37" s="278"/>
      <c r="T37" s="278"/>
      <c r="U37" s="278"/>
      <c r="V37" s="274"/>
      <c r="W37" s="278"/>
      <c r="X37" s="278"/>
      <c r="Y37" s="278"/>
      <c r="Z37" s="278"/>
      <c r="AA37" s="274"/>
      <c r="AB37" s="274"/>
      <c r="AC37" s="278"/>
      <c r="AD37" s="278"/>
      <c r="AE37" s="278"/>
      <c r="AF37" s="275"/>
      <c r="AG37" s="274"/>
    </row>
    <row r="38" spans="1:33" s="3" customFormat="1">
      <c r="A38" s="278"/>
      <c r="B38" s="278"/>
      <c r="C38" s="278"/>
      <c r="D38" s="278"/>
      <c r="E38" s="278"/>
      <c r="F38" s="278"/>
      <c r="G38" s="278"/>
      <c r="H38" s="278"/>
      <c r="I38" s="276"/>
      <c r="J38" s="276"/>
      <c r="K38" s="276"/>
      <c r="L38" s="276"/>
      <c r="M38" s="278"/>
      <c r="N38" s="278"/>
      <c r="O38" s="278"/>
      <c r="P38" s="278"/>
      <c r="Q38" s="278"/>
      <c r="R38" s="278"/>
      <c r="S38" s="278"/>
      <c r="T38" s="278"/>
      <c r="U38" s="278"/>
      <c r="V38" s="274"/>
      <c r="W38" s="278"/>
      <c r="X38" s="278"/>
      <c r="Y38" s="278"/>
      <c r="Z38" s="278"/>
      <c r="AA38" s="274"/>
      <c r="AB38" s="274"/>
      <c r="AC38" s="278"/>
      <c r="AD38" s="278"/>
      <c r="AE38" s="278"/>
      <c r="AF38" s="275"/>
      <c r="AG38" s="274"/>
    </row>
    <row r="39" spans="1:33" s="3" customFormat="1">
      <c r="A39" s="278"/>
      <c r="B39" s="278"/>
      <c r="C39" s="278"/>
      <c r="D39" s="278"/>
      <c r="E39" s="278"/>
      <c r="F39" s="278"/>
      <c r="G39" s="279"/>
      <c r="H39" s="278"/>
      <c r="I39" s="276"/>
      <c r="J39" s="276"/>
      <c r="K39" s="276"/>
      <c r="L39" s="276"/>
      <c r="M39" s="278"/>
      <c r="N39" s="278"/>
      <c r="O39" s="278"/>
      <c r="P39" s="278"/>
      <c r="Q39" s="278"/>
      <c r="R39" s="278"/>
      <c r="S39" s="278"/>
      <c r="T39" s="278"/>
      <c r="U39" s="278"/>
      <c r="V39" s="274"/>
      <c r="W39" s="278"/>
      <c r="X39" s="278"/>
      <c r="Y39" s="278"/>
      <c r="Z39" s="278"/>
      <c r="AA39" s="274"/>
      <c r="AB39" s="274"/>
      <c r="AC39" s="278"/>
      <c r="AD39" s="278"/>
      <c r="AE39" s="278"/>
      <c r="AF39" s="275"/>
      <c r="AG39" s="274"/>
    </row>
    <row r="40" spans="1:33" s="3" customFormat="1">
      <c r="A40" s="278"/>
      <c r="B40" s="278"/>
      <c r="C40" s="278"/>
      <c r="D40" s="278"/>
      <c r="E40" s="278"/>
      <c r="F40" s="278"/>
      <c r="G40" s="278"/>
      <c r="H40" s="278"/>
      <c r="I40" s="276"/>
      <c r="J40" s="276"/>
      <c r="K40" s="276"/>
      <c r="L40" s="276"/>
      <c r="M40" s="278"/>
      <c r="N40" s="278"/>
      <c r="O40" s="278"/>
      <c r="P40" s="278"/>
      <c r="Q40" s="278"/>
      <c r="R40" s="278"/>
      <c r="S40" s="278"/>
      <c r="T40" s="278"/>
      <c r="U40" s="278"/>
      <c r="V40" s="274"/>
      <c r="W40" s="278"/>
      <c r="X40" s="278"/>
      <c r="Y40" s="278"/>
      <c r="Z40" s="278"/>
      <c r="AA40" s="274"/>
      <c r="AB40" s="274"/>
      <c r="AC40" s="278"/>
      <c r="AD40" s="278"/>
      <c r="AE40" s="278"/>
      <c r="AF40" s="275"/>
      <c r="AG40" s="274"/>
    </row>
    <row r="41" spans="1:33" s="3" customFormat="1">
      <c r="A41" s="278"/>
      <c r="B41" s="278"/>
      <c r="C41" s="278"/>
      <c r="D41" s="278"/>
      <c r="E41" s="278"/>
      <c r="F41" s="278"/>
      <c r="G41" s="278"/>
      <c r="H41" s="278"/>
      <c r="I41" s="276"/>
      <c r="J41" s="276"/>
      <c r="K41" s="276"/>
      <c r="L41" s="276"/>
      <c r="M41" s="278"/>
      <c r="N41" s="278"/>
      <c r="O41" s="278"/>
      <c r="P41" s="278"/>
      <c r="Q41" s="278"/>
      <c r="R41" s="278"/>
      <c r="S41" s="278"/>
      <c r="T41" s="278"/>
      <c r="U41" s="278"/>
      <c r="V41" s="274"/>
      <c r="W41" s="278"/>
      <c r="X41" s="278"/>
      <c r="Y41" s="278"/>
      <c r="Z41" s="278"/>
      <c r="AA41" s="274"/>
      <c r="AB41" s="274"/>
      <c r="AC41" s="278"/>
      <c r="AD41" s="278"/>
      <c r="AE41" s="278"/>
      <c r="AF41" s="275"/>
      <c r="AG41" s="274"/>
    </row>
    <row r="42" spans="1:33" s="3" customFormat="1">
      <c r="A42" s="278"/>
      <c r="B42" s="278"/>
      <c r="C42" s="278"/>
      <c r="D42" s="278"/>
      <c r="E42" s="278"/>
      <c r="F42" s="278"/>
      <c r="G42" s="278"/>
      <c r="H42" s="278"/>
      <c r="I42" s="276"/>
      <c r="J42" s="276"/>
      <c r="K42" s="276"/>
      <c r="L42" s="276"/>
      <c r="M42" s="278"/>
      <c r="N42" s="278"/>
      <c r="O42" s="278"/>
      <c r="P42" s="278"/>
      <c r="Q42" s="278"/>
      <c r="R42" s="278"/>
      <c r="S42" s="278"/>
      <c r="T42" s="278"/>
      <c r="U42" s="278"/>
      <c r="V42" s="274"/>
      <c r="W42" s="278"/>
      <c r="X42" s="278"/>
      <c r="Y42" s="278"/>
      <c r="Z42" s="278"/>
      <c r="AA42" s="274"/>
      <c r="AB42" s="274"/>
      <c r="AC42" s="278"/>
      <c r="AD42" s="278"/>
      <c r="AE42" s="278"/>
      <c r="AF42" s="275"/>
      <c r="AG42" s="274"/>
    </row>
    <row r="43" spans="1:33" s="3" customFormat="1">
      <c r="A43" s="278"/>
      <c r="B43" s="278"/>
      <c r="C43" s="278"/>
      <c r="D43" s="278"/>
      <c r="E43" s="278"/>
      <c r="F43" s="278"/>
      <c r="G43" s="278"/>
      <c r="H43" s="278"/>
      <c r="I43" s="276"/>
      <c r="J43" s="276"/>
      <c r="K43" s="276"/>
      <c r="L43" s="276"/>
      <c r="M43" s="278"/>
      <c r="N43" s="278"/>
      <c r="O43" s="278"/>
      <c r="P43" s="278"/>
      <c r="Q43" s="278"/>
      <c r="R43" s="278"/>
      <c r="S43" s="278"/>
      <c r="T43" s="278"/>
      <c r="U43" s="278"/>
      <c r="V43" s="274"/>
      <c r="W43" s="278"/>
      <c r="X43" s="278"/>
      <c r="Y43" s="278"/>
      <c r="Z43" s="278"/>
      <c r="AA43" s="274"/>
      <c r="AB43" s="278"/>
      <c r="AC43" s="278"/>
      <c r="AD43" s="278"/>
      <c r="AE43" s="278"/>
      <c r="AF43" s="275"/>
      <c r="AG43" s="278"/>
    </row>
    <row r="44" spans="1:33" s="3" customFormat="1">
      <c r="A44" s="278"/>
      <c r="B44" s="278"/>
      <c r="C44" s="278"/>
      <c r="D44" s="278"/>
      <c r="E44" s="278"/>
      <c r="F44" s="278"/>
      <c r="G44" s="278"/>
      <c r="H44" s="278"/>
      <c r="I44" s="276"/>
      <c r="J44" s="276"/>
      <c r="K44" s="276"/>
      <c r="L44" s="276"/>
      <c r="M44" s="278"/>
      <c r="N44" s="278"/>
      <c r="O44" s="278"/>
      <c r="P44" s="278"/>
      <c r="Q44" s="278"/>
      <c r="R44" s="278"/>
      <c r="S44" s="278"/>
      <c r="T44" s="278"/>
      <c r="U44" s="278"/>
      <c r="V44" s="274"/>
      <c r="W44" s="278"/>
      <c r="X44" s="278"/>
      <c r="Y44" s="278"/>
      <c r="Z44" s="278"/>
      <c r="AA44" s="274"/>
      <c r="AB44" s="278"/>
      <c r="AC44" s="278"/>
      <c r="AD44" s="278"/>
      <c r="AE44" s="278"/>
      <c r="AF44" s="275"/>
      <c r="AG44" s="278"/>
    </row>
    <row r="45" spans="1:33" s="3" customFormat="1">
      <c r="A45" s="278"/>
      <c r="B45" s="278"/>
      <c r="C45" s="278"/>
      <c r="D45" s="278"/>
      <c r="E45" s="278"/>
      <c r="F45" s="278"/>
      <c r="G45" s="278"/>
      <c r="H45" s="278"/>
      <c r="I45" s="276"/>
      <c r="J45" s="276"/>
      <c r="K45" s="276"/>
      <c r="L45" s="276"/>
      <c r="M45" s="278"/>
      <c r="N45" s="278"/>
      <c r="O45" s="278"/>
      <c r="P45" s="278"/>
      <c r="Q45" s="278"/>
      <c r="R45" s="278"/>
      <c r="S45" s="278"/>
      <c r="T45" s="278"/>
      <c r="U45" s="278"/>
      <c r="V45" s="274"/>
      <c r="W45" s="278"/>
      <c r="X45" s="278"/>
      <c r="Y45" s="278"/>
      <c r="Z45" s="278"/>
      <c r="AA45" s="274"/>
      <c r="AB45" s="278"/>
      <c r="AC45" s="278"/>
      <c r="AD45" s="278"/>
      <c r="AE45" s="278"/>
      <c r="AF45" s="275"/>
      <c r="AG45" s="278"/>
    </row>
    <row r="46" spans="1:33" s="3" customFormat="1">
      <c r="A46" s="278"/>
      <c r="B46" s="278"/>
      <c r="C46" s="278"/>
      <c r="D46" s="278"/>
      <c r="E46" s="278"/>
      <c r="F46" s="278"/>
      <c r="G46" s="278"/>
      <c r="H46" s="278"/>
      <c r="I46" s="276"/>
      <c r="J46" s="276"/>
      <c r="K46" s="276"/>
      <c r="L46" s="276"/>
      <c r="M46" s="278"/>
      <c r="N46" s="278"/>
      <c r="O46" s="278"/>
      <c r="P46" s="278"/>
      <c r="Q46" s="278"/>
      <c r="R46" s="278"/>
      <c r="S46" s="278"/>
      <c r="T46" s="278"/>
      <c r="U46" s="278"/>
      <c r="V46" s="274"/>
      <c r="W46" s="278"/>
      <c r="X46" s="278"/>
      <c r="Y46" s="278"/>
      <c r="Z46" s="278"/>
      <c r="AA46" s="274"/>
      <c r="AB46" s="274"/>
      <c r="AC46" s="278"/>
      <c r="AD46" s="278"/>
      <c r="AE46" s="278"/>
      <c r="AF46" s="275"/>
      <c r="AG46" s="274"/>
    </row>
    <row r="47" spans="1:33" s="3" customFormat="1">
      <c r="A47" s="278"/>
      <c r="B47" s="278"/>
      <c r="C47" s="278"/>
      <c r="D47" s="278"/>
      <c r="E47" s="278"/>
      <c r="F47" s="278"/>
      <c r="G47" s="278"/>
      <c r="H47" s="278"/>
      <c r="I47" s="276"/>
      <c r="J47" s="276"/>
      <c r="K47" s="276"/>
      <c r="L47" s="276"/>
      <c r="M47" s="278"/>
      <c r="N47" s="278"/>
      <c r="O47" s="278"/>
      <c r="P47" s="278"/>
      <c r="Q47" s="278"/>
      <c r="R47" s="278"/>
      <c r="S47" s="278"/>
      <c r="T47" s="278"/>
      <c r="U47" s="278"/>
      <c r="V47" s="274"/>
      <c r="W47" s="278"/>
      <c r="X47" s="278"/>
      <c r="Y47" s="278"/>
      <c r="Z47" s="278"/>
      <c r="AA47" s="274"/>
      <c r="AB47" s="274"/>
      <c r="AC47" s="278"/>
      <c r="AD47" s="278"/>
      <c r="AE47" s="278"/>
      <c r="AF47" s="275"/>
      <c r="AG47" s="274"/>
    </row>
    <row r="48" spans="1:33" s="3" customFormat="1">
      <c r="A48" s="278"/>
      <c r="B48" s="278"/>
      <c r="C48" s="278"/>
      <c r="D48" s="278"/>
      <c r="E48" s="278"/>
      <c r="F48" s="278"/>
      <c r="G48" s="279"/>
      <c r="H48" s="278"/>
      <c r="I48" s="276"/>
      <c r="J48" s="276"/>
      <c r="K48" s="276"/>
      <c r="L48" s="276"/>
      <c r="M48" s="278"/>
      <c r="N48" s="278"/>
      <c r="O48" s="278"/>
      <c r="P48" s="278"/>
      <c r="Q48" s="278"/>
      <c r="R48" s="278"/>
      <c r="S48" s="278"/>
      <c r="T48" s="278"/>
      <c r="U48" s="278"/>
      <c r="V48" s="274"/>
      <c r="W48" s="278"/>
      <c r="X48" s="278"/>
      <c r="Y48" s="278"/>
      <c r="Z48" s="278"/>
      <c r="AA48" s="274"/>
      <c r="AB48" s="274"/>
      <c r="AC48" s="278"/>
      <c r="AD48" s="278"/>
      <c r="AE48" s="278"/>
      <c r="AF48" s="275"/>
      <c r="AG48" s="274"/>
    </row>
    <row r="49" spans="1:33" s="3" customFormat="1">
      <c r="A49" s="278"/>
      <c r="B49" s="278"/>
      <c r="C49" s="278"/>
      <c r="D49" s="278"/>
      <c r="E49" s="278"/>
      <c r="F49" s="278"/>
      <c r="G49" s="278"/>
      <c r="H49" s="278"/>
      <c r="I49" s="276"/>
      <c r="J49" s="276"/>
      <c r="K49" s="276"/>
      <c r="L49" s="276"/>
      <c r="M49" s="278"/>
      <c r="N49" s="278"/>
      <c r="O49" s="278"/>
      <c r="P49" s="278"/>
      <c r="Q49" s="278"/>
      <c r="R49" s="278"/>
      <c r="S49" s="278"/>
      <c r="T49" s="278"/>
      <c r="U49" s="278"/>
      <c r="V49" s="278"/>
      <c r="W49" s="278"/>
      <c r="X49" s="278"/>
      <c r="Y49" s="278"/>
      <c r="Z49" s="278"/>
      <c r="AA49" s="274"/>
      <c r="AB49" s="274"/>
      <c r="AC49" s="278"/>
      <c r="AD49" s="278"/>
      <c r="AE49" s="278"/>
      <c r="AF49" s="275"/>
      <c r="AG49" s="274"/>
    </row>
    <row r="50" spans="1:33" s="3" customFormat="1">
      <c r="A50" s="278"/>
      <c r="B50" s="278"/>
      <c r="C50" s="278"/>
      <c r="D50" s="278"/>
      <c r="E50" s="278"/>
      <c r="F50" s="278"/>
      <c r="G50" s="279"/>
      <c r="H50" s="278"/>
      <c r="I50" s="276"/>
      <c r="J50" s="276"/>
      <c r="K50" s="276"/>
      <c r="L50" s="276"/>
      <c r="M50" s="278"/>
      <c r="N50" s="278"/>
      <c r="O50" s="278"/>
      <c r="P50" s="278"/>
      <c r="Q50" s="278"/>
      <c r="R50" s="278"/>
      <c r="S50" s="278"/>
      <c r="T50" s="278"/>
      <c r="U50" s="278"/>
      <c r="V50" s="278"/>
      <c r="W50" s="278"/>
      <c r="X50" s="278"/>
      <c r="Y50" s="278"/>
      <c r="Z50" s="278"/>
      <c r="AA50" s="274"/>
      <c r="AB50" s="274"/>
      <c r="AC50" s="278"/>
      <c r="AD50" s="278"/>
      <c r="AE50" s="278"/>
      <c r="AF50" s="275"/>
      <c r="AG50" s="274"/>
    </row>
    <row r="51" spans="1:33" s="3" customFormat="1">
      <c r="A51" s="278"/>
      <c r="B51" s="278"/>
      <c r="C51" s="278"/>
      <c r="D51" s="278"/>
      <c r="E51" s="278"/>
      <c r="F51" s="278"/>
      <c r="G51" s="278"/>
      <c r="H51" s="278"/>
      <c r="I51" s="276"/>
      <c r="J51" s="276"/>
      <c r="K51" s="276"/>
      <c r="L51" s="276"/>
      <c r="M51" s="278"/>
      <c r="N51" s="278"/>
      <c r="O51" s="278"/>
      <c r="P51" s="278"/>
      <c r="Q51" s="278"/>
      <c r="R51" s="278"/>
      <c r="S51" s="278"/>
      <c r="T51" s="278"/>
      <c r="U51" s="278"/>
      <c r="V51" s="278"/>
      <c r="W51" s="278"/>
      <c r="X51" s="278"/>
      <c r="Y51" s="278"/>
      <c r="Z51" s="278"/>
      <c r="AA51" s="274"/>
      <c r="AB51" s="274"/>
      <c r="AC51" s="278"/>
      <c r="AD51" s="278"/>
      <c r="AE51" s="278"/>
      <c r="AF51" s="275"/>
      <c r="AG51" s="274"/>
    </row>
    <row r="52" spans="1:33" s="3" customFormat="1">
      <c r="A52" s="278"/>
      <c r="B52" s="278"/>
      <c r="C52" s="278"/>
      <c r="D52" s="278"/>
      <c r="E52" s="278"/>
      <c r="F52" s="278"/>
      <c r="G52" s="278"/>
      <c r="H52" s="278"/>
      <c r="I52" s="276"/>
      <c r="J52" s="276"/>
      <c r="K52" s="276"/>
      <c r="L52" s="276"/>
      <c r="M52" s="278"/>
      <c r="N52" s="278"/>
      <c r="O52" s="278"/>
      <c r="P52" s="278"/>
      <c r="Q52" s="278"/>
      <c r="R52" s="278"/>
      <c r="S52" s="278"/>
      <c r="T52" s="278"/>
      <c r="U52" s="278"/>
      <c r="V52" s="278"/>
      <c r="W52" s="278"/>
      <c r="X52" s="278"/>
      <c r="Y52" s="278"/>
      <c r="Z52" s="278"/>
      <c r="AA52" s="274"/>
      <c r="AB52" s="274"/>
      <c r="AC52" s="278"/>
      <c r="AD52" s="278"/>
      <c r="AE52" s="278"/>
      <c r="AF52" s="275"/>
      <c r="AG52" s="274"/>
    </row>
    <row r="53" spans="1:33" s="3" customFormat="1">
      <c r="A53" s="278"/>
      <c r="B53" s="278"/>
      <c r="C53" s="278"/>
      <c r="D53" s="278"/>
      <c r="E53" s="278"/>
      <c r="F53" s="278"/>
      <c r="G53" s="278"/>
      <c r="H53" s="278"/>
      <c r="I53" s="276"/>
      <c r="J53" s="276"/>
      <c r="K53" s="276"/>
      <c r="L53" s="276"/>
      <c r="M53" s="278"/>
      <c r="N53" s="278"/>
      <c r="O53" s="278"/>
      <c r="P53" s="278"/>
      <c r="Q53" s="278"/>
      <c r="R53" s="278"/>
      <c r="S53" s="278"/>
      <c r="T53" s="278"/>
      <c r="U53" s="278"/>
      <c r="V53" s="278"/>
      <c r="W53" s="278"/>
      <c r="X53" s="278"/>
      <c r="Y53" s="278"/>
      <c r="Z53" s="278"/>
      <c r="AA53" s="278"/>
      <c r="AB53" s="278"/>
      <c r="AC53" s="278"/>
      <c r="AD53" s="278"/>
      <c r="AE53" s="278"/>
      <c r="AF53" s="275"/>
      <c r="AG53" s="278"/>
    </row>
    <row r="54" spans="1:33" s="3" customFormat="1">
      <c r="A54" s="278"/>
      <c r="B54" s="278"/>
      <c r="C54" s="278"/>
      <c r="D54" s="278"/>
      <c r="E54" s="278"/>
      <c r="F54" s="278"/>
      <c r="G54" s="278"/>
      <c r="H54" s="278"/>
      <c r="I54" s="276"/>
      <c r="J54" s="276"/>
      <c r="K54" s="276"/>
      <c r="L54" s="276"/>
      <c r="M54" s="278"/>
      <c r="N54" s="278"/>
      <c r="O54" s="278"/>
      <c r="P54" s="278"/>
      <c r="Q54" s="278"/>
      <c r="R54" s="278"/>
      <c r="S54" s="278"/>
      <c r="T54" s="278"/>
      <c r="U54" s="278"/>
      <c r="V54" s="278"/>
      <c r="W54" s="278"/>
      <c r="X54" s="278"/>
      <c r="Y54" s="278"/>
      <c r="Z54" s="278"/>
      <c r="AA54" s="278"/>
      <c r="AB54" s="278"/>
      <c r="AC54" s="278"/>
      <c r="AD54" s="278"/>
      <c r="AE54" s="278"/>
      <c r="AF54" s="276"/>
      <c r="AG54" s="276"/>
    </row>
    <row r="55" spans="1:33" s="3" customFormat="1">
      <c r="A55" s="278"/>
      <c r="B55" s="278"/>
      <c r="C55" s="278"/>
      <c r="D55" s="278"/>
      <c r="E55" s="278"/>
      <c r="F55" s="278"/>
      <c r="G55" s="278"/>
      <c r="H55" s="278"/>
      <c r="I55" s="276"/>
      <c r="J55" s="276"/>
      <c r="K55" s="276"/>
      <c r="L55" s="276"/>
      <c r="M55" s="278"/>
      <c r="N55" s="278"/>
      <c r="O55" s="278"/>
      <c r="P55" s="278"/>
      <c r="Q55" s="278"/>
      <c r="R55" s="278"/>
      <c r="S55" s="278"/>
      <c r="T55" s="278"/>
      <c r="U55" s="278"/>
      <c r="V55" s="278"/>
      <c r="W55" s="278"/>
      <c r="X55" s="278"/>
      <c r="Y55" s="278"/>
      <c r="Z55" s="278"/>
      <c r="AA55" s="278"/>
      <c r="AB55" s="278"/>
      <c r="AC55" s="278"/>
      <c r="AD55" s="278"/>
      <c r="AE55" s="278"/>
      <c r="AF55" s="276"/>
      <c r="AG55" s="276"/>
    </row>
    <row r="56" spans="1:33" s="3" customFormat="1">
      <c r="A56" s="278"/>
      <c r="B56" s="278"/>
      <c r="C56" s="278"/>
      <c r="D56" s="278"/>
      <c r="E56" s="278"/>
      <c r="F56" s="278"/>
      <c r="G56" s="278"/>
      <c r="H56" s="278"/>
      <c r="I56" s="276"/>
      <c r="J56" s="276"/>
      <c r="K56" s="276"/>
      <c r="L56" s="276"/>
      <c r="M56" s="278"/>
      <c r="N56" s="278"/>
      <c r="O56" s="278"/>
      <c r="P56" s="278"/>
      <c r="Q56" s="278"/>
      <c r="R56" s="278"/>
      <c r="S56" s="278"/>
      <c r="T56" s="278"/>
      <c r="U56" s="278"/>
      <c r="V56" s="278"/>
      <c r="W56" s="278"/>
      <c r="X56" s="278"/>
      <c r="Y56" s="278"/>
      <c r="Z56" s="278"/>
      <c r="AA56" s="278"/>
      <c r="AB56" s="278"/>
      <c r="AC56" s="278"/>
      <c r="AD56" s="278"/>
      <c r="AE56" s="278"/>
      <c r="AF56" s="276"/>
      <c r="AG56" s="276"/>
    </row>
    <row r="57" spans="1:33" s="3" customFormat="1">
      <c r="A57" s="278"/>
      <c r="B57" s="278"/>
      <c r="C57" s="278"/>
      <c r="D57" s="278"/>
      <c r="E57" s="278"/>
      <c r="F57" s="278"/>
      <c r="G57" s="278"/>
      <c r="H57" s="278"/>
      <c r="I57" s="276"/>
      <c r="J57" s="276"/>
      <c r="K57" s="276"/>
      <c r="L57" s="276"/>
      <c r="M57" s="278"/>
      <c r="N57" s="278"/>
      <c r="O57" s="278"/>
      <c r="P57" s="278"/>
      <c r="Q57" s="278"/>
      <c r="R57" s="278"/>
      <c r="S57" s="278"/>
      <c r="T57" s="278"/>
      <c r="U57" s="278"/>
      <c r="V57" s="278"/>
      <c r="W57" s="278"/>
      <c r="X57" s="278"/>
      <c r="Y57" s="278"/>
      <c r="Z57" s="278"/>
      <c r="AA57" s="278"/>
      <c r="AB57" s="278"/>
      <c r="AC57" s="278"/>
      <c r="AD57" s="278"/>
      <c r="AE57" s="278"/>
      <c r="AF57" s="276"/>
      <c r="AG57" s="278"/>
    </row>
    <row r="58" spans="1:33" s="3" customFormat="1">
      <c r="A58" s="278"/>
      <c r="B58" s="278"/>
      <c r="C58" s="278"/>
      <c r="D58" s="278"/>
      <c r="E58" s="278"/>
      <c r="F58" s="278"/>
      <c r="G58" s="278"/>
      <c r="H58" s="278"/>
      <c r="I58" s="276"/>
      <c r="J58" s="276"/>
      <c r="K58" s="276"/>
      <c r="L58" s="276"/>
      <c r="M58" s="278"/>
      <c r="N58" s="278"/>
      <c r="O58" s="278"/>
      <c r="P58" s="278"/>
      <c r="Q58" s="278"/>
      <c r="R58" s="278"/>
      <c r="S58" s="278"/>
      <c r="T58" s="278"/>
      <c r="U58" s="278"/>
      <c r="V58" s="278"/>
      <c r="W58" s="278"/>
      <c r="X58" s="278"/>
      <c r="Y58" s="278"/>
      <c r="Z58" s="278"/>
      <c r="AA58" s="278"/>
      <c r="AB58" s="278"/>
      <c r="AC58" s="278"/>
      <c r="AD58" s="278"/>
      <c r="AE58" s="278"/>
      <c r="AF58" s="276"/>
      <c r="AG58" s="278"/>
    </row>
    <row r="59" spans="1:33" s="3" customFormat="1">
      <c r="A59" s="278"/>
      <c r="B59" s="278"/>
      <c r="C59" s="278"/>
      <c r="D59" s="278"/>
      <c r="E59" s="278"/>
      <c r="F59" s="278"/>
      <c r="G59" s="278"/>
      <c r="H59" s="278"/>
      <c r="I59" s="276"/>
      <c r="J59" s="276"/>
      <c r="K59" s="276"/>
      <c r="L59" s="276"/>
      <c r="M59" s="278"/>
      <c r="N59" s="278"/>
      <c r="O59" s="278"/>
      <c r="P59" s="278"/>
      <c r="Q59" s="278"/>
      <c r="R59" s="278"/>
      <c r="S59" s="278"/>
      <c r="T59" s="278"/>
      <c r="U59" s="278"/>
      <c r="V59" s="278"/>
      <c r="W59" s="278"/>
      <c r="X59" s="278"/>
      <c r="Y59" s="278"/>
      <c r="Z59" s="278"/>
      <c r="AA59" s="278"/>
      <c r="AB59" s="278"/>
      <c r="AC59" s="278"/>
      <c r="AD59" s="278"/>
      <c r="AE59" s="278"/>
      <c r="AF59" s="276"/>
      <c r="AG59" s="278"/>
    </row>
    <row r="60" spans="1:33" s="3" customFormat="1">
      <c r="A60" s="278"/>
      <c r="B60" s="278"/>
      <c r="C60" s="278"/>
      <c r="D60" s="278"/>
      <c r="E60" s="278"/>
      <c r="F60" s="278"/>
      <c r="G60" s="278"/>
      <c r="H60" s="278"/>
      <c r="I60" s="276"/>
      <c r="J60" s="276"/>
      <c r="K60" s="276"/>
      <c r="L60" s="276"/>
      <c r="M60" s="278"/>
      <c r="N60" s="278"/>
      <c r="O60" s="278"/>
      <c r="P60" s="278"/>
      <c r="Q60" s="278"/>
      <c r="R60" s="278"/>
      <c r="S60" s="278"/>
      <c r="T60" s="278"/>
      <c r="U60" s="278"/>
      <c r="V60" s="278"/>
      <c r="W60" s="278"/>
      <c r="X60" s="278"/>
      <c r="Y60" s="278"/>
      <c r="Z60" s="278"/>
      <c r="AA60" s="278"/>
      <c r="AB60" s="278"/>
      <c r="AC60" s="278"/>
      <c r="AD60" s="278"/>
      <c r="AE60" s="278"/>
      <c r="AF60" s="276"/>
      <c r="AG60" s="278"/>
    </row>
    <row r="61" spans="1:33" s="3" customFormat="1">
      <c r="A61" s="278"/>
      <c r="B61" s="278"/>
      <c r="C61" s="278"/>
      <c r="D61" s="278"/>
      <c r="E61" s="278"/>
      <c r="F61" s="278"/>
      <c r="G61" s="278"/>
      <c r="H61" s="278"/>
      <c r="I61" s="276"/>
      <c r="J61" s="276"/>
      <c r="K61" s="276"/>
      <c r="L61" s="276"/>
      <c r="M61" s="278"/>
      <c r="N61" s="278"/>
      <c r="O61" s="278"/>
      <c r="P61" s="278"/>
      <c r="Q61" s="278"/>
      <c r="R61" s="278"/>
      <c r="S61" s="278"/>
      <c r="T61" s="278"/>
      <c r="U61" s="278"/>
      <c r="V61" s="278"/>
      <c r="W61" s="278"/>
      <c r="X61" s="278"/>
      <c r="Y61" s="278"/>
      <c r="Z61" s="278"/>
      <c r="AA61" s="278"/>
      <c r="AB61" s="278"/>
      <c r="AC61" s="278"/>
      <c r="AD61" s="278"/>
      <c r="AE61" s="278"/>
      <c r="AF61" s="276"/>
      <c r="AG61" s="278"/>
    </row>
    <row r="62" spans="1:33" s="3" customFormat="1">
      <c r="A62" s="278"/>
      <c r="B62" s="278"/>
      <c r="C62" s="278"/>
      <c r="D62" s="278"/>
      <c r="E62" s="278"/>
      <c r="F62" s="278"/>
      <c r="G62" s="279"/>
      <c r="H62" s="278"/>
      <c r="I62" s="276"/>
      <c r="J62" s="276"/>
      <c r="K62" s="276"/>
      <c r="L62" s="276"/>
      <c r="M62" s="278"/>
      <c r="N62" s="278"/>
      <c r="O62" s="278"/>
      <c r="P62" s="278"/>
      <c r="Q62" s="278"/>
      <c r="R62" s="278"/>
      <c r="S62" s="278"/>
      <c r="T62" s="278"/>
      <c r="U62" s="278"/>
      <c r="V62" s="278"/>
      <c r="W62" s="278"/>
      <c r="X62" s="278"/>
      <c r="Y62" s="278"/>
      <c r="Z62" s="278"/>
      <c r="AA62" s="278"/>
      <c r="AB62" s="278"/>
      <c r="AC62" s="278"/>
      <c r="AD62" s="278"/>
      <c r="AE62" s="278"/>
      <c r="AF62" s="276"/>
      <c r="AG62" s="278"/>
    </row>
    <row r="63" spans="1:33" s="3" customFormat="1">
      <c r="A63" s="278"/>
      <c r="B63" s="278"/>
      <c r="C63" s="278"/>
      <c r="D63" s="278"/>
      <c r="E63" s="278"/>
      <c r="F63" s="278"/>
      <c r="G63" s="279"/>
      <c r="H63" s="278"/>
      <c r="I63" s="276"/>
      <c r="J63" s="276"/>
      <c r="K63" s="276"/>
      <c r="L63" s="276"/>
      <c r="M63" s="278"/>
      <c r="N63" s="278"/>
      <c r="O63" s="278"/>
      <c r="P63" s="278"/>
      <c r="Q63" s="278"/>
      <c r="R63" s="278"/>
      <c r="S63" s="278"/>
      <c r="T63" s="278"/>
      <c r="U63" s="278"/>
      <c r="V63" s="278"/>
      <c r="W63" s="278"/>
      <c r="X63" s="278"/>
      <c r="Y63" s="278"/>
      <c r="Z63" s="278"/>
      <c r="AA63" s="278"/>
      <c r="AB63" s="278"/>
      <c r="AC63" s="278"/>
      <c r="AD63" s="278"/>
      <c r="AE63" s="278"/>
      <c r="AF63" s="276"/>
      <c r="AG63" s="278"/>
    </row>
    <row r="64" spans="1:33" s="3" customFormat="1">
      <c r="A64" s="278"/>
      <c r="B64" s="278"/>
      <c r="C64" s="278"/>
      <c r="D64" s="278"/>
      <c r="E64" s="278"/>
      <c r="F64" s="278"/>
      <c r="G64" s="278"/>
      <c r="H64" s="278"/>
      <c r="I64" s="276"/>
      <c r="J64" s="276"/>
      <c r="K64" s="276"/>
      <c r="L64" s="276"/>
      <c r="M64" s="278"/>
      <c r="N64" s="278"/>
      <c r="O64" s="278"/>
      <c r="P64" s="278"/>
      <c r="Q64" s="278"/>
      <c r="R64" s="278"/>
      <c r="S64" s="278"/>
      <c r="T64" s="278"/>
      <c r="U64" s="278"/>
      <c r="V64" s="278"/>
      <c r="W64" s="278"/>
      <c r="X64" s="278"/>
      <c r="Y64" s="278"/>
      <c r="Z64" s="278"/>
      <c r="AA64" s="278"/>
      <c r="AB64" s="278"/>
      <c r="AC64" s="278"/>
      <c r="AD64" s="278"/>
      <c r="AE64" s="278"/>
      <c r="AF64" s="276"/>
      <c r="AG64" s="278"/>
    </row>
    <row r="65" spans="1:33" s="3" customFormat="1">
      <c r="A65" s="278"/>
      <c r="B65" s="278"/>
      <c r="C65" s="278"/>
      <c r="D65" s="278"/>
      <c r="E65" s="278"/>
      <c r="F65" s="278"/>
      <c r="G65" s="278"/>
      <c r="H65" s="278"/>
      <c r="I65" s="276"/>
      <c r="J65" s="276"/>
      <c r="K65" s="276"/>
      <c r="L65" s="276"/>
      <c r="M65" s="278"/>
      <c r="N65" s="278"/>
      <c r="O65" s="278"/>
      <c r="P65" s="278"/>
      <c r="Q65" s="278"/>
      <c r="R65" s="278"/>
      <c r="S65" s="278"/>
      <c r="T65" s="278"/>
      <c r="U65" s="278"/>
      <c r="V65" s="278"/>
      <c r="W65" s="278"/>
      <c r="X65" s="278"/>
      <c r="Y65" s="278"/>
      <c r="Z65" s="278"/>
      <c r="AA65" s="278"/>
      <c r="AB65" s="278"/>
      <c r="AC65" s="278"/>
      <c r="AD65" s="278"/>
      <c r="AE65" s="278"/>
      <c r="AF65" s="276"/>
      <c r="AG65" s="278"/>
    </row>
    <row r="66" spans="1:33" s="3" customFormat="1">
      <c r="A66" s="278"/>
      <c r="B66" s="278"/>
      <c r="C66" s="278"/>
      <c r="D66" s="278"/>
      <c r="E66" s="278"/>
      <c r="F66" s="278"/>
      <c r="G66" s="278"/>
      <c r="H66" s="278"/>
      <c r="I66" s="276"/>
      <c r="J66" s="276"/>
      <c r="K66" s="276"/>
      <c r="L66" s="276"/>
      <c r="M66" s="278"/>
      <c r="N66" s="278"/>
      <c r="O66" s="278"/>
      <c r="P66" s="278"/>
      <c r="Q66" s="278"/>
      <c r="R66" s="278"/>
      <c r="S66" s="278"/>
      <c r="T66" s="278"/>
      <c r="U66" s="278"/>
      <c r="V66" s="278"/>
      <c r="W66" s="278"/>
      <c r="X66" s="278"/>
      <c r="Y66" s="278"/>
      <c r="Z66" s="278"/>
      <c r="AA66" s="278"/>
      <c r="AB66" s="278"/>
      <c r="AC66" s="278"/>
      <c r="AD66" s="278"/>
      <c r="AE66" s="278"/>
      <c r="AF66" s="276"/>
      <c r="AG66" s="278"/>
    </row>
    <row r="67" spans="1:33" s="3" customFormat="1">
      <c r="A67" s="278"/>
      <c r="B67" s="278"/>
      <c r="C67" s="278"/>
      <c r="D67" s="278"/>
      <c r="E67" s="278"/>
      <c r="F67" s="278"/>
      <c r="G67" s="278"/>
      <c r="H67" s="278"/>
      <c r="I67" s="276"/>
      <c r="J67" s="276"/>
      <c r="K67" s="276"/>
      <c r="L67" s="276"/>
      <c r="M67" s="278"/>
      <c r="N67" s="278"/>
      <c r="O67" s="278"/>
      <c r="P67" s="278"/>
      <c r="Q67" s="278"/>
      <c r="R67" s="278"/>
      <c r="S67" s="278"/>
      <c r="T67" s="278"/>
      <c r="U67" s="278"/>
      <c r="V67" s="278"/>
      <c r="W67" s="278"/>
      <c r="X67" s="278"/>
      <c r="Y67" s="278"/>
      <c r="Z67" s="278"/>
      <c r="AA67" s="278"/>
      <c r="AB67" s="278"/>
      <c r="AC67" s="278"/>
      <c r="AD67" s="278"/>
      <c r="AE67" s="278"/>
      <c r="AF67" s="276"/>
      <c r="AG67" s="278"/>
    </row>
    <row r="68" spans="1:33" s="3" customFormat="1">
      <c r="A68" s="278"/>
      <c r="B68" s="278"/>
      <c r="C68" s="278"/>
      <c r="D68" s="278"/>
      <c r="E68" s="278"/>
      <c r="F68" s="278"/>
      <c r="G68" s="278"/>
      <c r="H68" s="278"/>
      <c r="I68" s="276"/>
      <c r="J68" s="276"/>
      <c r="K68" s="276"/>
      <c r="L68" s="276"/>
      <c r="M68" s="278"/>
      <c r="N68" s="278"/>
      <c r="O68" s="278"/>
      <c r="P68" s="278"/>
      <c r="Q68" s="278"/>
      <c r="R68" s="278"/>
      <c r="S68" s="278"/>
      <c r="T68" s="278"/>
      <c r="U68" s="278"/>
      <c r="V68" s="278"/>
      <c r="W68" s="278"/>
      <c r="X68" s="278"/>
      <c r="Y68" s="278"/>
      <c r="Z68" s="278"/>
      <c r="AA68" s="278"/>
      <c r="AB68" s="278"/>
      <c r="AC68" s="278"/>
      <c r="AD68" s="278"/>
      <c r="AE68" s="278"/>
      <c r="AF68" s="276"/>
      <c r="AG68" s="278"/>
    </row>
    <row r="69" spans="1:33" s="3" customFormat="1">
      <c r="A69" s="278"/>
      <c r="B69" s="278"/>
      <c r="C69" s="278"/>
      <c r="D69" s="278"/>
      <c r="E69" s="278"/>
      <c r="F69" s="278"/>
      <c r="G69" s="278"/>
      <c r="H69" s="278"/>
      <c r="I69" s="276"/>
      <c r="J69" s="276"/>
      <c r="K69" s="276"/>
      <c r="L69" s="276"/>
      <c r="M69" s="278"/>
      <c r="N69" s="278"/>
      <c r="O69" s="278"/>
      <c r="P69" s="278"/>
      <c r="Q69" s="278"/>
      <c r="R69" s="278"/>
      <c r="S69" s="278"/>
      <c r="T69" s="278"/>
      <c r="U69" s="278"/>
      <c r="V69" s="278"/>
      <c r="W69" s="278"/>
      <c r="X69" s="278"/>
      <c r="Y69" s="278"/>
      <c r="Z69" s="278"/>
      <c r="AA69" s="278"/>
      <c r="AB69" s="278"/>
      <c r="AC69" s="278"/>
      <c r="AD69" s="278"/>
      <c r="AE69" s="278"/>
      <c r="AF69" s="276"/>
      <c r="AG69" s="278"/>
    </row>
    <row r="70" spans="1:33" s="3" customFormat="1">
      <c r="A70" s="278"/>
      <c r="B70" s="278"/>
      <c r="C70" s="278"/>
      <c r="D70" s="278"/>
      <c r="E70" s="278"/>
      <c r="F70" s="278"/>
      <c r="G70" s="278"/>
      <c r="H70" s="278"/>
      <c r="I70" s="276"/>
      <c r="J70" s="276"/>
      <c r="K70" s="276"/>
      <c r="L70" s="276"/>
      <c r="M70" s="278"/>
      <c r="N70" s="278"/>
      <c r="O70" s="278"/>
      <c r="P70" s="278"/>
      <c r="Q70" s="278"/>
      <c r="R70" s="278"/>
      <c r="S70" s="278"/>
      <c r="T70" s="278"/>
      <c r="U70" s="278"/>
      <c r="V70" s="278"/>
      <c r="W70" s="278"/>
      <c r="X70" s="278"/>
      <c r="Y70" s="278"/>
      <c r="Z70" s="278"/>
      <c r="AA70" s="278"/>
      <c r="AB70" s="278"/>
      <c r="AC70" s="278"/>
      <c r="AD70" s="278"/>
      <c r="AE70" s="278"/>
      <c r="AF70" s="276"/>
      <c r="AG70" s="278"/>
    </row>
    <row r="71" spans="1:33" s="3" customFormat="1">
      <c r="A71" s="278"/>
      <c r="B71" s="278"/>
      <c r="C71" s="278"/>
      <c r="D71" s="278"/>
      <c r="E71" s="278"/>
      <c r="F71" s="278"/>
      <c r="G71" s="278"/>
      <c r="H71" s="278"/>
      <c r="I71" s="276"/>
      <c r="J71" s="276"/>
      <c r="K71" s="276"/>
      <c r="L71" s="276"/>
      <c r="M71" s="278"/>
      <c r="N71" s="278"/>
      <c r="O71" s="278"/>
      <c r="P71" s="278"/>
      <c r="Q71" s="278"/>
      <c r="R71" s="278"/>
      <c r="S71" s="278"/>
      <c r="T71" s="278"/>
      <c r="U71" s="278"/>
      <c r="V71" s="278"/>
      <c r="W71" s="278"/>
      <c r="X71" s="278"/>
      <c r="Y71" s="278"/>
      <c r="Z71" s="278"/>
      <c r="AA71" s="278"/>
      <c r="AB71" s="278"/>
      <c r="AC71" s="278"/>
      <c r="AD71" s="278"/>
      <c r="AE71" s="278"/>
      <c r="AF71" s="276"/>
      <c r="AG71" s="278"/>
    </row>
    <row r="72" spans="1:33" s="3" customFormat="1">
      <c r="A72" s="278"/>
      <c r="B72" s="278"/>
      <c r="C72" s="278"/>
      <c r="D72" s="278"/>
      <c r="E72" s="278"/>
      <c r="F72" s="278"/>
      <c r="G72" s="278"/>
      <c r="H72" s="278"/>
      <c r="I72" s="276"/>
      <c r="J72" s="276"/>
      <c r="K72" s="276"/>
      <c r="L72" s="276"/>
      <c r="M72" s="278"/>
      <c r="N72" s="278"/>
      <c r="O72" s="278"/>
      <c r="P72" s="278"/>
      <c r="Q72" s="278"/>
      <c r="R72" s="278"/>
      <c r="S72" s="278"/>
      <c r="T72" s="278"/>
      <c r="U72" s="278"/>
      <c r="V72" s="278"/>
      <c r="W72" s="278"/>
      <c r="X72" s="278"/>
      <c r="Y72" s="278"/>
      <c r="Z72" s="278"/>
      <c r="AA72" s="278"/>
      <c r="AB72" s="278"/>
      <c r="AC72" s="278"/>
      <c r="AD72" s="278"/>
      <c r="AE72" s="278"/>
      <c r="AF72" s="276"/>
      <c r="AG72" s="278"/>
    </row>
    <row r="73" spans="1:33" s="3" customFormat="1">
      <c r="A73" s="278"/>
      <c r="B73" s="278"/>
      <c r="C73" s="278"/>
      <c r="D73" s="278"/>
      <c r="E73" s="278"/>
      <c r="F73" s="278"/>
      <c r="G73" s="278"/>
      <c r="H73" s="278"/>
      <c r="I73" s="276"/>
      <c r="J73" s="276"/>
      <c r="K73" s="276"/>
      <c r="L73" s="276"/>
      <c r="M73" s="278"/>
      <c r="N73" s="278"/>
      <c r="O73" s="278"/>
      <c r="P73" s="278"/>
      <c r="Q73" s="278"/>
      <c r="R73" s="278"/>
      <c r="S73" s="278"/>
      <c r="T73" s="278"/>
      <c r="U73" s="278"/>
      <c r="V73" s="278"/>
      <c r="W73" s="278"/>
      <c r="X73" s="278"/>
      <c r="Y73" s="278"/>
      <c r="Z73" s="278"/>
      <c r="AA73" s="278"/>
      <c r="AB73" s="278"/>
      <c r="AC73" s="278"/>
      <c r="AD73" s="278"/>
      <c r="AE73" s="278"/>
      <c r="AF73" s="276"/>
      <c r="AG73" s="278"/>
    </row>
    <row r="74" spans="1:33" s="3" customFormat="1">
      <c r="A74" s="278"/>
      <c r="B74" s="278"/>
      <c r="C74" s="278"/>
      <c r="D74" s="278"/>
      <c r="E74" s="278"/>
      <c r="F74" s="278"/>
      <c r="G74" s="278"/>
      <c r="H74" s="278"/>
      <c r="I74" s="276"/>
      <c r="J74" s="276"/>
      <c r="K74" s="276"/>
      <c r="L74" s="276"/>
      <c r="M74" s="278"/>
      <c r="N74" s="278"/>
      <c r="O74" s="278"/>
      <c r="P74" s="278"/>
      <c r="Q74" s="278"/>
      <c r="R74" s="278"/>
      <c r="S74" s="278"/>
      <c r="T74" s="278"/>
      <c r="U74" s="278"/>
      <c r="V74" s="278"/>
      <c r="W74" s="278"/>
      <c r="X74" s="278"/>
      <c r="Y74" s="278"/>
      <c r="Z74" s="278"/>
      <c r="AA74" s="278"/>
      <c r="AB74" s="278"/>
      <c r="AC74" s="278"/>
      <c r="AD74" s="278"/>
      <c r="AE74" s="278"/>
      <c r="AF74" s="276"/>
      <c r="AG74" s="278"/>
    </row>
    <row r="75" spans="1:33" s="3" customFormat="1">
      <c r="A75" s="278"/>
      <c r="B75" s="278"/>
      <c r="C75" s="278"/>
      <c r="D75" s="278"/>
      <c r="E75" s="278"/>
      <c r="F75" s="278"/>
      <c r="G75" s="278"/>
      <c r="H75" s="278"/>
      <c r="I75" s="276"/>
      <c r="J75" s="276"/>
      <c r="K75" s="276"/>
      <c r="L75" s="276"/>
      <c r="M75" s="278"/>
      <c r="N75" s="278"/>
      <c r="O75" s="278"/>
      <c r="P75" s="278"/>
      <c r="Q75" s="278"/>
      <c r="R75" s="278"/>
      <c r="S75" s="278"/>
      <c r="T75" s="278"/>
      <c r="U75" s="278"/>
      <c r="V75" s="278"/>
      <c r="W75" s="278"/>
      <c r="X75" s="278"/>
      <c r="Y75" s="278"/>
      <c r="Z75" s="278"/>
      <c r="AA75" s="278"/>
      <c r="AB75" s="278"/>
      <c r="AC75" s="278"/>
      <c r="AD75" s="278"/>
      <c r="AE75" s="278"/>
      <c r="AF75" s="276"/>
      <c r="AG75" s="278"/>
    </row>
    <row r="76" spans="1:33" s="3" customFormat="1">
      <c r="A76" s="278"/>
      <c r="B76" s="278"/>
      <c r="C76" s="278"/>
      <c r="D76" s="278"/>
      <c r="E76" s="278"/>
      <c r="F76" s="278"/>
      <c r="G76" s="278"/>
      <c r="H76" s="278"/>
      <c r="I76" s="276"/>
      <c r="J76" s="276"/>
      <c r="K76" s="276"/>
      <c r="L76" s="276"/>
      <c r="M76" s="278"/>
      <c r="N76" s="278"/>
      <c r="O76" s="278"/>
      <c r="P76" s="278"/>
      <c r="Q76" s="278"/>
      <c r="R76" s="278"/>
      <c r="S76" s="278"/>
      <c r="T76" s="278"/>
      <c r="U76" s="278"/>
      <c r="V76" s="278"/>
      <c r="W76" s="278"/>
      <c r="X76" s="278"/>
      <c r="Y76" s="278"/>
      <c r="Z76" s="278"/>
      <c r="AA76" s="278"/>
      <c r="AB76" s="278"/>
      <c r="AC76" s="278"/>
      <c r="AD76" s="278"/>
      <c r="AE76" s="278"/>
      <c r="AF76" s="276"/>
      <c r="AG76" s="278"/>
    </row>
    <row r="77" spans="1:33" s="3" customFormat="1">
      <c r="A77" s="278"/>
      <c r="B77" s="278"/>
      <c r="C77" s="278"/>
      <c r="D77" s="278"/>
      <c r="E77" s="278"/>
      <c r="F77" s="278"/>
      <c r="G77" s="278"/>
      <c r="H77" s="278"/>
      <c r="I77" s="276"/>
      <c r="J77" s="276"/>
      <c r="K77" s="276"/>
      <c r="L77" s="276"/>
      <c r="M77" s="278"/>
      <c r="N77" s="278"/>
      <c r="O77" s="278"/>
      <c r="P77" s="278"/>
      <c r="Q77" s="278"/>
      <c r="R77" s="278"/>
      <c r="S77" s="278"/>
      <c r="T77" s="278"/>
      <c r="U77" s="278"/>
      <c r="V77" s="278"/>
      <c r="W77" s="278"/>
      <c r="X77" s="278"/>
      <c r="Y77" s="278"/>
      <c r="Z77" s="278"/>
      <c r="AA77" s="278"/>
      <c r="AB77" s="278"/>
      <c r="AC77" s="278"/>
      <c r="AD77" s="278"/>
      <c r="AE77" s="278"/>
      <c r="AF77" s="276"/>
      <c r="AG77" s="278"/>
    </row>
    <row r="78" spans="1:33" s="3" customFormat="1">
      <c r="A78" s="278"/>
      <c r="B78" s="278"/>
      <c r="C78" s="278"/>
      <c r="D78" s="278"/>
      <c r="E78" s="278"/>
      <c r="F78" s="278"/>
      <c r="G78" s="278"/>
      <c r="H78" s="278"/>
      <c r="I78" s="276"/>
      <c r="J78" s="276"/>
      <c r="K78" s="276"/>
      <c r="L78" s="276"/>
      <c r="M78" s="278"/>
      <c r="N78" s="278"/>
      <c r="O78" s="278"/>
      <c r="P78" s="278"/>
      <c r="Q78" s="278"/>
      <c r="R78" s="278"/>
      <c r="S78" s="278"/>
      <c r="T78" s="278"/>
      <c r="U78" s="278"/>
      <c r="V78" s="278"/>
      <c r="W78" s="278"/>
      <c r="X78" s="278"/>
      <c r="Y78" s="278"/>
      <c r="Z78" s="278"/>
      <c r="AA78" s="278"/>
      <c r="AB78" s="278"/>
      <c r="AC78" s="278"/>
      <c r="AD78" s="278"/>
      <c r="AE78" s="278"/>
      <c r="AF78" s="276"/>
      <c r="AG78" s="278"/>
    </row>
    <row r="79" spans="1:33" s="3" customFormat="1">
      <c r="A79" s="278"/>
      <c r="B79" s="278"/>
      <c r="C79" s="278"/>
      <c r="D79" s="278"/>
      <c r="E79" s="278"/>
      <c r="F79" s="278"/>
      <c r="G79" s="278"/>
      <c r="H79" s="278"/>
      <c r="I79" s="276"/>
      <c r="J79" s="276"/>
      <c r="K79" s="276"/>
      <c r="L79" s="276"/>
      <c r="M79" s="278"/>
      <c r="N79" s="278"/>
      <c r="O79" s="278"/>
      <c r="P79" s="278"/>
      <c r="Q79" s="278"/>
      <c r="R79" s="278"/>
      <c r="S79" s="278"/>
      <c r="T79" s="278"/>
      <c r="U79" s="278"/>
      <c r="V79" s="278"/>
      <c r="W79" s="278"/>
      <c r="X79" s="278"/>
      <c r="Y79" s="278"/>
      <c r="Z79" s="278"/>
      <c r="AA79" s="278"/>
      <c r="AB79" s="278"/>
      <c r="AC79" s="278"/>
      <c r="AD79" s="278"/>
      <c r="AE79" s="278"/>
      <c r="AF79" s="276"/>
      <c r="AG79" s="278"/>
    </row>
    <row r="80" spans="1:33" s="3" customFormat="1">
      <c r="A80" s="278"/>
      <c r="B80" s="278"/>
      <c r="C80" s="278"/>
      <c r="D80" s="278"/>
      <c r="E80" s="278"/>
      <c r="F80" s="278"/>
      <c r="G80" s="278"/>
      <c r="H80" s="278"/>
      <c r="I80" s="276"/>
      <c r="J80" s="276"/>
      <c r="K80" s="276"/>
      <c r="L80" s="276"/>
      <c r="M80" s="278"/>
      <c r="N80" s="278"/>
      <c r="O80" s="278"/>
      <c r="P80" s="278"/>
      <c r="Q80" s="278"/>
      <c r="R80" s="278"/>
      <c r="S80" s="278"/>
      <c r="T80" s="278"/>
      <c r="U80" s="278"/>
      <c r="V80" s="278"/>
      <c r="W80" s="278"/>
      <c r="X80" s="278"/>
      <c r="Y80" s="278"/>
      <c r="Z80" s="278"/>
      <c r="AA80" s="278"/>
      <c r="AB80" s="278"/>
      <c r="AC80" s="278"/>
      <c r="AD80" s="278"/>
      <c r="AE80" s="278"/>
      <c r="AF80" s="276"/>
      <c r="AG80" s="276"/>
    </row>
    <row r="81" spans="1:33" s="3" customFormat="1">
      <c r="A81" s="278"/>
      <c r="B81" s="278"/>
      <c r="C81" s="278"/>
      <c r="D81" s="278"/>
      <c r="E81" s="278"/>
      <c r="F81" s="278"/>
      <c r="G81" s="278"/>
      <c r="H81" s="278"/>
      <c r="I81" s="276"/>
      <c r="J81" s="276"/>
      <c r="K81" s="276"/>
      <c r="L81" s="276"/>
      <c r="M81" s="278"/>
      <c r="N81" s="278"/>
      <c r="O81" s="278"/>
      <c r="P81" s="278"/>
      <c r="Q81" s="278"/>
      <c r="R81" s="278"/>
      <c r="S81" s="278"/>
      <c r="T81" s="278"/>
      <c r="U81" s="278"/>
      <c r="V81" s="278"/>
      <c r="W81" s="278"/>
      <c r="X81" s="278"/>
      <c r="Y81" s="278"/>
      <c r="Z81" s="278"/>
      <c r="AA81" s="278"/>
      <c r="AB81" s="278"/>
      <c r="AC81" s="278"/>
      <c r="AD81" s="278"/>
      <c r="AE81" s="278"/>
      <c r="AF81" s="276"/>
      <c r="AG81" s="276"/>
    </row>
    <row r="82" spans="1:33" s="3" customFormat="1">
      <c r="A82" s="278"/>
      <c r="B82" s="278"/>
      <c r="C82" s="278"/>
      <c r="D82" s="278"/>
      <c r="E82" s="278"/>
      <c r="F82" s="278"/>
      <c r="G82" s="278"/>
      <c r="H82" s="278"/>
      <c r="I82" s="276"/>
      <c r="J82" s="276"/>
      <c r="K82" s="276"/>
      <c r="L82" s="276"/>
      <c r="M82" s="278"/>
      <c r="N82" s="278"/>
      <c r="O82" s="278"/>
      <c r="P82" s="278"/>
      <c r="Q82" s="278"/>
      <c r="R82" s="278"/>
      <c r="S82" s="278"/>
      <c r="T82" s="278"/>
      <c r="U82" s="278"/>
      <c r="V82" s="278"/>
      <c r="W82" s="278"/>
      <c r="X82" s="278"/>
      <c r="Y82" s="278"/>
      <c r="Z82" s="278"/>
      <c r="AA82" s="278"/>
      <c r="AB82" s="278"/>
      <c r="AC82" s="278"/>
      <c r="AD82" s="278"/>
      <c r="AE82" s="278"/>
      <c r="AF82" s="276"/>
      <c r="AG82" s="276"/>
    </row>
    <row r="83" spans="1:33" s="3" customFormat="1">
      <c r="A83" s="278"/>
      <c r="B83" s="278"/>
      <c r="C83" s="278"/>
      <c r="D83" s="278"/>
      <c r="E83" s="278"/>
      <c r="F83" s="278"/>
      <c r="G83" s="278"/>
      <c r="H83" s="278"/>
      <c r="I83" s="276"/>
      <c r="J83" s="276"/>
      <c r="K83" s="276"/>
      <c r="L83" s="276"/>
      <c r="M83" s="278"/>
      <c r="N83" s="278"/>
      <c r="O83" s="278"/>
      <c r="P83" s="278"/>
      <c r="Q83" s="278"/>
      <c r="R83" s="278"/>
      <c r="S83" s="278"/>
      <c r="T83" s="278"/>
      <c r="U83" s="278"/>
      <c r="V83" s="278"/>
      <c r="W83" s="278"/>
      <c r="X83" s="278"/>
      <c r="Y83" s="278"/>
      <c r="Z83" s="278"/>
      <c r="AA83" s="278"/>
      <c r="AB83" s="278"/>
      <c r="AC83" s="278"/>
      <c r="AD83" s="278"/>
      <c r="AE83" s="278"/>
      <c r="AF83" s="276"/>
      <c r="AG83" s="276"/>
    </row>
    <row r="84" spans="1:33" s="3" customFormat="1">
      <c r="A84" s="278"/>
      <c r="B84" s="278"/>
      <c r="C84" s="278"/>
      <c r="D84" s="278"/>
      <c r="E84" s="278"/>
      <c r="F84" s="278"/>
      <c r="G84" s="278"/>
      <c r="H84" s="278"/>
      <c r="I84" s="276"/>
      <c r="J84" s="276"/>
      <c r="K84" s="276"/>
      <c r="L84" s="276"/>
      <c r="M84" s="278"/>
      <c r="N84" s="278"/>
      <c r="O84" s="278"/>
      <c r="P84" s="278"/>
      <c r="Q84" s="278"/>
      <c r="R84" s="278"/>
      <c r="S84" s="278"/>
      <c r="T84" s="278"/>
      <c r="U84" s="278"/>
      <c r="V84" s="278"/>
      <c r="W84" s="278"/>
      <c r="X84" s="278"/>
      <c r="Y84" s="278"/>
      <c r="Z84" s="278"/>
      <c r="AA84" s="278"/>
      <c r="AB84" s="278"/>
      <c r="AC84" s="278"/>
      <c r="AD84" s="278"/>
      <c r="AE84" s="278"/>
      <c r="AF84" s="276"/>
      <c r="AG84" s="276"/>
    </row>
    <row r="85" spans="1:33" s="3" customFormat="1">
      <c r="A85" s="278"/>
      <c r="B85" s="278"/>
      <c r="C85" s="278"/>
      <c r="D85" s="278"/>
      <c r="E85" s="278"/>
      <c r="F85" s="278"/>
      <c r="G85" s="278"/>
      <c r="H85" s="278"/>
      <c r="I85" s="276"/>
      <c r="J85" s="276"/>
      <c r="K85" s="276"/>
      <c r="L85" s="276"/>
      <c r="M85" s="278"/>
      <c r="N85" s="278"/>
      <c r="O85" s="278"/>
      <c r="P85" s="278"/>
      <c r="Q85" s="278"/>
      <c r="R85" s="278"/>
      <c r="S85" s="278"/>
      <c r="T85" s="278"/>
      <c r="U85" s="278"/>
      <c r="V85" s="278"/>
      <c r="W85" s="278"/>
      <c r="X85" s="278"/>
      <c r="Y85" s="278"/>
      <c r="Z85" s="278"/>
      <c r="AA85" s="278"/>
      <c r="AB85" s="278"/>
      <c r="AC85" s="278"/>
      <c r="AD85" s="278"/>
      <c r="AE85" s="278"/>
      <c r="AF85" s="276"/>
      <c r="AG85" s="276"/>
    </row>
    <row r="86" spans="1:33" s="3" customFormat="1">
      <c r="A86" s="278"/>
      <c r="B86" s="278"/>
      <c r="C86" s="278"/>
      <c r="D86" s="278"/>
      <c r="E86" s="278"/>
      <c r="F86" s="278"/>
      <c r="G86" s="278"/>
      <c r="H86" s="278"/>
      <c r="I86" s="276"/>
      <c r="J86" s="276"/>
      <c r="K86" s="276"/>
      <c r="L86" s="276"/>
      <c r="M86" s="278"/>
      <c r="N86" s="278"/>
      <c r="O86" s="278"/>
      <c r="P86" s="278"/>
      <c r="Q86" s="278"/>
      <c r="R86" s="278"/>
      <c r="S86" s="278"/>
      <c r="T86" s="278"/>
      <c r="U86" s="278"/>
      <c r="V86" s="278"/>
      <c r="W86" s="278"/>
      <c r="X86" s="278"/>
      <c r="Y86" s="278"/>
      <c r="Z86" s="278"/>
      <c r="AA86" s="278"/>
      <c r="AB86" s="278"/>
      <c r="AC86" s="278"/>
      <c r="AD86" s="278"/>
      <c r="AE86" s="278"/>
      <c r="AF86" s="276"/>
      <c r="AG86" s="276"/>
    </row>
    <row r="87" spans="1:33" s="3" customFormat="1">
      <c r="A87" s="278"/>
      <c r="B87" s="278"/>
      <c r="C87" s="278"/>
      <c r="D87" s="278"/>
      <c r="E87" s="278"/>
      <c r="F87" s="278"/>
      <c r="G87" s="278"/>
      <c r="H87" s="278"/>
      <c r="I87" s="276"/>
      <c r="J87" s="276"/>
      <c r="K87" s="276"/>
      <c r="L87" s="276"/>
      <c r="M87" s="278"/>
      <c r="N87" s="278"/>
      <c r="O87" s="278"/>
      <c r="P87" s="278"/>
      <c r="Q87" s="278"/>
      <c r="R87" s="278"/>
      <c r="S87" s="278"/>
      <c r="T87" s="278"/>
      <c r="U87" s="278"/>
      <c r="V87" s="278"/>
      <c r="W87" s="278"/>
      <c r="X87" s="278"/>
      <c r="Y87" s="278"/>
      <c r="Z87" s="278"/>
      <c r="AA87" s="278"/>
      <c r="AB87" s="278"/>
      <c r="AC87" s="278"/>
      <c r="AD87" s="278"/>
      <c r="AE87" s="278"/>
      <c r="AF87" s="276"/>
      <c r="AG87" s="276"/>
    </row>
    <row r="88" spans="1:33" s="3" customFormat="1">
      <c r="A88" s="278"/>
      <c r="B88" s="278"/>
      <c r="C88" s="278"/>
      <c r="D88" s="278"/>
      <c r="E88" s="278"/>
      <c r="F88" s="278"/>
      <c r="G88" s="278"/>
      <c r="H88" s="278"/>
      <c r="I88" s="276"/>
      <c r="J88" s="276"/>
      <c r="K88" s="276"/>
      <c r="L88" s="276"/>
      <c r="M88" s="278"/>
      <c r="N88" s="278"/>
      <c r="O88" s="278"/>
      <c r="P88" s="278"/>
      <c r="Q88" s="278"/>
      <c r="R88" s="278"/>
      <c r="S88" s="278"/>
      <c r="T88" s="278"/>
      <c r="U88" s="278"/>
      <c r="V88" s="278"/>
      <c r="W88" s="278"/>
      <c r="X88" s="278"/>
      <c r="Y88" s="278"/>
      <c r="Z88" s="278"/>
      <c r="AA88" s="278"/>
      <c r="AB88" s="278"/>
      <c r="AC88" s="278"/>
      <c r="AD88" s="278"/>
      <c r="AE88" s="278"/>
      <c r="AF88" s="276"/>
      <c r="AG88" s="276"/>
    </row>
    <row r="89" spans="1:33" s="3" customFormat="1">
      <c r="A89" s="278"/>
      <c r="B89" s="278"/>
      <c r="C89" s="278"/>
      <c r="D89" s="278"/>
      <c r="E89" s="278"/>
      <c r="F89" s="278"/>
      <c r="G89" s="278"/>
      <c r="H89" s="278"/>
      <c r="I89" s="276"/>
      <c r="J89" s="276"/>
      <c r="K89" s="276"/>
      <c r="L89" s="276"/>
      <c r="M89" s="278"/>
      <c r="N89" s="278"/>
      <c r="O89" s="278"/>
      <c r="P89" s="278"/>
      <c r="Q89" s="278"/>
      <c r="R89" s="278"/>
      <c r="S89" s="278"/>
      <c r="T89" s="278"/>
      <c r="U89" s="278"/>
      <c r="V89" s="278"/>
      <c r="W89" s="278"/>
      <c r="X89" s="278"/>
      <c r="Y89" s="278"/>
      <c r="Z89" s="278"/>
      <c r="AA89" s="278"/>
      <c r="AB89" s="278"/>
      <c r="AC89" s="278"/>
      <c r="AD89" s="278"/>
      <c r="AE89" s="278"/>
      <c r="AF89" s="276"/>
      <c r="AG89" s="276"/>
    </row>
    <row r="90" spans="1:33" s="3" customFormat="1">
      <c r="A90" s="278"/>
      <c r="B90" s="278"/>
      <c r="C90" s="278"/>
      <c r="D90" s="278"/>
      <c r="E90" s="278"/>
      <c r="F90" s="278"/>
      <c r="G90" s="279"/>
      <c r="H90" s="278"/>
      <c r="I90" s="276"/>
      <c r="J90" s="276"/>
      <c r="K90" s="276"/>
      <c r="L90" s="276"/>
      <c r="M90" s="278"/>
      <c r="N90" s="278"/>
      <c r="O90" s="278"/>
      <c r="P90" s="278"/>
      <c r="Q90" s="278"/>
      <c r="R90" s="278"/>
      <c r="S90" s="278"/>
      <c r="T90" s="278"/>
      <c r="U90" s="278"/>
      <c r="V90" s="278"/>
      <c r="W90" s="278"/>
      <c r="X90" s="278"/>
      <c r="Y90" s="278"/>
      <c r="Z90" s="278"/>
      <c r="AA90" s="278"/>
      <c r="AB90" s="278"/>
      <c r="AC90" s="278"/>
      <c r="AD90" s="278"/>
      <c r="AE90" s="278"/>
      <c r="AF90" s="276"/>
      <c r="AG90" s="276"/>
    </row>
    <row r="91" spans="1:33" s="3" customFormat="1">
      <c r="A91" s="278"/>
      <c r="B91" s="278"/>
      <c r="C91" s="278"/>
      <c r="D91" s="278"/>
      <c r="E91" s="278"/>
      <c r="F91" s="278"/>
      <c r="G91" s="278"/>
      <c r="H91" s="278"/>
      <c r="I91" s="276"/>
      <c r="J91" s="276"/>
      <c r="K91" s="276"/>
      <c r="L91" s="276"/>
      <c r="M91" s="278"/>
      <c r="N91" s="278"/>
      <c r="O91" s="278"/>
      <c r="P91" s="278"/>
      <c r="Q91" s="278"/>
      <c r="R91" s="278"/>
      <c r="S91" s="278"/>
      <c r="T91" s="278"/>
      <c r="U91" s="278"/>
      <c r="V91" s="278"/>
      <c r="W91" s="278"/>
      <c r="X91" s="278"/>
      <c r="Y91" s="278"/>
      <c r="Z91" s="278"/>
      <c r="AA91" s="278"/>
      <c r="AB91" s="278"/>
      <c r="AC91" s="278"/>
      <c r="AD91" s="278"/>
      <c r="AE91" s="278"/>
      <c r="AF91" s="276"/>
      <c r="AG91" s="276"/>
    </row>
    <row r="92" spans="1:33" s="3" customFormat="1">
      <c r="A92" s="278"/>
      <c r="B92" s="278"/>
      <c r="C92" s="278"/>
      <c r="D92" s="278"/>
      <c r="E92" s="278"/>
      <c r="F92" s="278"/>
      <c r="G92" s="278"/>
      <c r="H92" s="278"/>
      <c r="I92" s="276"/>
      <c r="J92" s="276"/>
      <c r="K92" s="276"/>
      <c r="L92" s="276"/>
      <c r="M92" s="278"/>
      <c r="N92" s="278"/>
      <c r="O92" s="278"/>
      <c r="P92" s="278"/>
      <c r="Q92" s="278"/>
      <c r="R92" s="278"/>
      <c r="S92" s="278"/>
      <c r="T92" s="278"/>
      <c r="U92" s="278"/>
      <c r="V92" s="278"/>
      <c r="W92" s="278"/>
      <c r="X92" s="278"/>
      <c r="Y92" s="278"/>
      <c r="Z92" s="278"/>
      <c r="AA92" s="278"/>
      <c r="AB92" s="278"/>
      <c r="AC92" s="278"/>
      <c r="AD92" s="278"/>
      <c r="AE92" s="278"/>
      <c r="AF92" s="276"/>
      <c r="AG92" s="276"/>
    </row>
    <row r="93" spans="1:33" s="3" customFormat="1">
      <c r="A93" s="278"/>
      <c r="B93" s="278"/>
      <c r="C93" s="278"/>
      <c r="D93" s="278"/>
      <c r="E93" s="278"/>
      <c r="F93" s="278"/>
      <c r="G93" s="278"/>
      <c r="H93" s="278"/>
      <c r="I93" s="276"/>
      <c r="J93" s="276"/>
      <c r="K93" s="276"/>
      <c r="L93" s="276"/>
      <c r="M93" s="278"/>
      <c r="N93" s="278"/>
      <c r="O93" s="278"/>
      <c r="P93" s="278"/>
      <c r="Q93" s="278"/>
      <c r="R93" s="278"/>
      <c r="S93" s="278"/>
      <c r="T93" s="278"/>
      <c r="U93" s="278"/>
      <c r="V93" s="278"/>
      <c r="W93" s="278"/>
      <c r="X93" s="278"/>
      <c r="Y93" s="278"/>
      <c r="Z93" s="278"/>
      <c r="AA93" s="278"/>
      <c r="AB93" s="278"/>
      <c r="AC93" s="278"/>
      <c r="AD93" s="278"/>
      <c r="AE93" s="278"/>
      <c r="AF93" s="276"/>
      <c r="AG93" s="276"/>
    </row>
    <row r="94" spans="1:33" s="3" customFormat="1">
      <c r="A94" s="278"/>
      <c r="B94" s="278"/>
      <c r="C94" s="278"/>
      <c r="D94" s="278"/>
      <c r="E94" s="278"/>
      <c r="F94" s="278"/>
      <c r="G94" s="278"/>
      <c r="H94" s="278"/>
      <c r="I94" s="276"/>
      <c r="J94" s="276"/>
      <c r="K94" s="276"/>
      <c r="L94" s="276"/>
      <c r="M94" s="278"/>
      <c r="N94" s="278"/>
      <c r="O94" s="278"/>
      <c r="P94" s="278"/>
      <c r="Q94" s="278"/>
      <c r="R94" s="278"/>
      <c r="S94" s="278"/>
      <c r="T94" s="278"/>
      <c r="U94" s="278"/>
      <c r="V94" s="278"/>
      <c r="W94" s="278"/>
      <c r="X94" s="278"/>
      <c r="Y94" s="278"/>
      <c r="Z94" s="278"/>
      <c r="AA94" s="278"/>
      <c r="AB94" s="278"/>
      <c r="AC94" s="278"/>
      <c r="AD94" s="278"/>
      <c r="AE94" s="278"/>
      <c r="AF94" s="276"/>
      <c r="AG94" s="276"/>
    </row>
    <row r="95" spans="1:33" s="3" customFormat="1">
      <c r="A95" s="278"/>
      <c r="B95" s="278"/>
      <c r="C95" s="278"/>
      <c r="D95" s="278"/>
      <c r="E95" s="278"/>
      <c r="F95" s="278"/>
      <c r="G95" s="279"/>
      <c r="H95" s="278"/>
      <c r="I95" s="276"/>
      <c r="J95" s="276"/>
      <c r="K95" s="276"/>
      <c r="L95" s="276"/>
      <c r="M95" s="278"/>
      <c r="N95" s="278"/>
      <c r="O95" s="278"/>
      <c r="P95" s="278"/>
      <c r="Q95" s="278"/>
      <c r="R95" s="278"/>
      <c r="S95" s="278"/>
      <c r="T95" s="278"/>
      <c r="U95" s="278"/>
      <c r="V95" s="278"/>
      <c r="W95" s="278"/>
      <c r="X95" s="278"/>
      <c r="Y95" s="278"/>
      <c r="Z95" s="278"/>
      <c r="AA95" s="278"/>
      <c r="AB95" s="278"/>
      <c r="AC95" s="278"/>
      <c r="AD95" s="278"/>
      <c r="AE95" s="278"/>
      <c r="AF95" s="276"/>
      <c r="AG95" s="276"/>
    </row>
    <row r="96" spans="1:33" s="3" customFormat="1">
      <c r="A96" s="278"/>
      <c r="B96" s="278"/>
      <c r="C96" s="278"/>
      <c r="D96" s="278"/>
      <c r="E96" s="278"/>
      <c r="F96" s="278"/>
      <c r="G96" s="278"/>
      <c r="H96" s="278"/>
      <c r="I96" s="276"/>
      <c r="J96" s="276"/>
      <c r="K96" s="276"/>
      <c r="L96" s="276"/>
      <c r="M96" s="278"/>
      <c r="N96" s="278"/>
      <c r="O96" s="278"/>
      <c r="P96" s="278"/>
      <c r="Q96" s="278"/>
      <c r="R96" s="278"/>
      <c r="S96" s="278"/>
      <c r="T96" s="278"/>
      <c r="U96" s="278"/>
      <c r="V96" s="278"/>
      <c r="W96" s="278"/>
      <c r="X96" s="278"/>
      <c r="Y96" s="278"/>
      <c r="Z96" s="278"/>
      <c r="AA96" s="278"/>
      <c r="AB96" s="278"/>
      <c r="AC96" s="278"/>
      <c r="AD96" s="278"/>
      <c r="AE96" s="278"/>
      <c r="AF96" s="276"/>
      <c r="AG96" s="276"/>
    </row>
    <row r="97" spans="1:33" s="3" customFormat="1">
      <c r="A97" s="278"/>
      <c r="B97" s="278"/>
      <c r="C97" s="278"/>
      <c r="D97" s="278"/>
      <c r="E97" s="278"/>
      <c r="F97" s="278"/>
      <c r="G97" s="278"/>
      <c r="H97" s="278"/>
      <c r="I97" s="276"/>
      <c r="J97" s="276"/>
      <c r="K97" s="276"/>
      <c r="L97" s="276"/>
      <c r="M97" s="278"/>
      <c r="N97" s="278"/>
      <c r="O97" s="278"/>
      <c r="P97" s="278"/>
      <c r="Q97" s="278"/>
      <c r="R97" s="278"/>
      <c r="S97" s="278"/>
      <c r="T97" s="278"/>
      <c r="U97" s="278"/>
      <c r="V97" s="278"/>
      <c r="W97" s="278"/>
      <c r="X97" s="278"/>
      <c r="Y97" s="278"/>
      <c r="Z97" s="278"/>
      <c r="AA97" s="278"/>
      <c r="AB97" s="278"/>
      <c r="AC97" s="278"/>
      <c r="AD97" s="278"/>
      <c r="AE97" s="278"/>
      <c r="AF97" s="276"/>
      <c r="AG97" s="276"/>
    </row>
    <row r="98" spans="1:33" s="3" customFormat="1">
      <c r="A98" s="278"/>
      <c r="B98" s="278"/>
      <c r="C98" s="278"/>
      <c r="D98" s="278"/>
      <c r="E98" s="278"/>
      <c r="F98" s="278"/>
      <c r="G98" s="278"/>
      <c r="H98" s="278"/>
      <c r="I98" s="276"/>
      <c r="J98" s="276"/>
      <c r="K98" s="276"/>
      <c r="L98" s="276"/>
      <c r="M98" s="278"/>
      <c r="N98" s="278"/>
      <c r="O98" s="278"/>
      <c r="P98" s="278"/>
      <c r="Q98" s="278"/>
      <c r="R98" s="278"/>
      <c r="S98" s="278"/>
      <c r="T98" s="278"/>
      <c r="U98" s="278"/>
      <c r="V98" s="278"/>
      <c r="W98" s="278"/>
      <c r="X98" s="278"/>
      <c r="Y98" s="278"/>
      <c r="Z98" s="278"/>
      <c r="AA98" s="278"/>
      <c r="AB98" s="278"/>
      <c r="AC98" s="278"/>
      <c r="AD98" s="278"/>
      <c r="AE98" s="278"/>
      <c r="AF98" s="276"/>
      <c r="AG98" s="276"/>
    </row>
    <row r="99" spans="1:33" s="3" customFormat="1">
      <c r="A99" s="278"/>
      <c r="B99" s="278"/>
      <c r="C99" s="278"/>
      <c r="D99" s="278"/>
      <c r="E99" s="278"/>
      <c r="F99" s="278"/>
      <c r="G99" s="278"/>
      <c r="H99" s="278"/>
      <c r="I99" s="276"/>
      <c r="J99" s="276"/>
      <c r="K99" s="276"/>
      <c r="L99" s="276"/>
      <c r="M99" s="278"/>
      <c r="N99" s="278"/>
      <c r="O99" s="278"/>
      <c r="P99" s="278"/>
      <c r="Q99" s="278"/>
      <c r="R99" s="278"/>
      <c r="S99" s="278"/>
      <c r="T99" s="278"/>
      <c r="U99" s="278"/>
      <c r="V99" s="278"/>
      <c r="W99" s="278"/>
      <c r="X99" s="278"/>
      <c r="Y99" s="278"/>
      <c r="Z99" s="278"/>
      <c r="AA99" s="278"/>
      <c r="AB99" s="278"/>
      <c r="AC99" s="278"/>
      <c r="AD99" s="278"/>
      <c r="AE99" s="278"/>
      <c r="AF99" s="276"/>
      <c r="AG99" s="276"/>
    </row>
    <row r="100" spans="1:33" s="3" customFormat="1">
      <c r="A100" s="278"/>
      <c r="B100" s="278"/>
      <c r="C100" s="278"/>
      <c r="D100" s="278"/>
      <c r="E100" s="278"/>
      <c r="F100" s="278"/>
      <c r="G100" s="278"/>
      <c r="H100" s="278"/>
      <c r="I100" s="276"/>
      <c r="J100" s="276"/>
      <c r="K100" s="276"/>
      <c r="L100" s="276"/>
      <c r="M100" s="278"/>
      <c r="N100" s="278"/>
      <c r="O100" s="278"/>
      <c r="P100" s="278"/>
      <c r="Q100" s="278"/>
      <c r="R100" s="278"/>
      <c r="S100" s="278"/>
      <c r="T100" s="278"/>
      <c r="U100" s="278"/>
      <c r="V100" s="278"/>
      <c r="W100" s="278"/>
      <c r="X100" s="278"/>
      <c r="Y100" s="278"/>
      <c r="Z100" s="278"/>
      <c r="AA100" s="278"/>
      <c r="AB100" s="278"/>
      <c r="AC100" s="278"/>
      <c r="AD100" s="278"/>
      <c r="AE100" s="278"/>
      <c r="AF100" s="276"/>
      <c r="AG100" s="276"/>
    </row>
    <row r="101" spans="1:33" s="3" customFormat="1">
      <c r="A101" s="278"/>
      <c r="B101" s="278"/>
      <c r="C101" s="278"/>
      <c r="D101" s="278"/>
      <c r="E101" s="278"/>
      <c r="F101" s="278"/>
      <c r="G101" s="278"/>
      <c r="H101" s="278"/>
      <c r="I101" s="276"/>
      <c r="J101" s="276"/>
      <c r="K101" s="276"/>
      <c r="L101" s="276"/>
      <c r="M101" s="278"/>
      <c r="N101" s="278"/>
      <c r="O101" s="278"/>
      <c r="P101" s="278"/>
      <c r="Q101" s="278"/>
      <c r="R101" s="278"/>
      <c r="S101" s="278"/>
      <c r="T101" s="278"/>
      <c r="U101" s="278"/>
      <c r="V101" s="278"/>
      <c r="W101" s="278"/>
      <c r="X101" s="278"/>
      <c r="Y101" s="278"/>
      <c r="Z101" s="278"/>
      <c r="AA101" s="278"/>
      <c r="AB101" s="278"/>
      <c r="AC101" s="278"/>
      <c r="AD101" s="278"/>
      <c r="AE101" s="278"/>
      <c r="AF101" s="276"/>
      <c r="AG101" s="276"/>
    </row>
    <row r="102" spans="1:33" s="3" customFormat="1">
      <c r="A102" s="278"/>
      <c r="B102" s="278"/>
      <c r="C102" s="278"/>
      <c r="D102" s="278"/>
      <c r="E102" s="278"/>
      <c r="F102" s="278"/>
      <c r="G102" s="278"/>
      <c r="H102" s="278"/>
      <c r="I102" s="276"/>
      <c r="J102" s="276"/>
      <c r="K102" s="276"/>
      <c r="L102" s="276"/>
      <c r="M102" s="278"/>
      <c r="N102" s="278"/>
      <c r="O102" s="278"/>
      <c r="P102" s="278"/>
      <c r="Q102" s="278"/>
      <c r="R102" s="278"/>
      <c r="S102" s="278"/>
      <c r="T102" s="278"/>
      <c r="U102" s="278"/>
      <c r="V102" s="278"/>
      <c r="W102" s="278"/>
      <c r="X102" s="278"/>
      <c r="Y102" s="278"/>
      <c r="Z102" s="278"/>
      <c r="AA102" s="278"/>
      <c r="AB102" s="278"/>
      <c r="AC102" s="278"/>
      <c r="AD102" s="278"/>
      <c r="AE102" s="278"/>
      <c r="AF102" s="276"/>
      <c r="AG102" s="276"/>
    </row>
    <row r="103" spans="1:33" s="3" customFormat="1">
      <c r="A103" s="278"/>
      <c r="B103" s="278"/>
      <c r="C103" s="278"/>
      <c r="D103" s="278"/>
      <c r="E103" s="278"/>
      <c r="F103" s="278"/>
      <c r="G103" s="278"/>
      <c r="H103" s="278"/>
      <c r="I103" s="276"/>
      <c r="J103" s="276"/>
      <c r="K103" s="276"/>
      <c r="L103" s="276"/>
      <c r="M103" s="278"/>
      <c r="N103" s="278"/>
      <c r="O103" s="278"/>
      <c r="P103" s="278"/>
      <c r="Q103" s="278"/>
      <c r="R103" s="278"/>
      <c r="S103" s="278"/>
      <c r="T103" s="278"/>
      <c r="U103" s="278"/>
      <c r="V103" s="278"/>
      <c r="W103" s="278"/>
      <c r="X103" s="278"/>
      <c r="Y103" s="278"/>
      <c r="Z103" s="278"/>
      <c r="AA103" s="278"/>
      <c r="AB103" s="278"/>
      <c r="AC103" s="278"/>
      <c r="AD103" s="278"/>
      <c r="AE103" s="278"/>
      <c r="AF103" s="276"/>
      <c r="AG103" s="276"/>
    </row>
    <row r="104" spans="1:33" s="3" customFormat="1">
      <c r="A104" s="278"/>
      <c r="B104" s="278"/>
      <c r="C104" s="278"/>
      <c r="D104" s="278"/>
      <c r="E104" s="278"/>
      <c r="F104" s="278"/>
      <c r="G104" s="278"/>
      <c r="H104" s="278"/>
      <c r="I104" s="276"/>
      <c r="J104" s="276"/>
      <c r="K104" s="276"/>
      <c r="L104" s="276"/>
      <c r="M104" s="278"/>
      <c r="N104" s="278"/>
      <c r="O104" s="278"/>
      <c r="P104" s="278"/>
      <c r="Q104" s="278"/>
      <c r="R104" s="278"/>
      <c r="S104" s="278"/>
      <c r="T104" s="278"/>
      <c r="U104" s="278"/>
      <c r="V104" s="278"/>
      <c r="W104" s="278"/>
      <c r="X104" s="278"/>
      <c r="Y104" s="278"/>
      <c r="Z104" s="278"/>
      <c r="AA104" s="278"/>
      <c r="AB104" s="278"/>
      <c r="AC104" s="278"/>
      <c r="AD104" s="278"/>
      <c r="AE104" s="278"/>
      <c r="AF104" s="276"/>
      <c r="AG104" s="276"/>
    </row>
    <row r="105" spans="1:33" s="3" customFormat="1">
      <c r="A105" s="278"/>
      <c r="B105" s="278"/>
      <c r="C105" s="278"/>
      <c r="D105" s="278"/>
      <c r="E105" s="278"/>
      <c r="F105" s="278"/>
      <c r="G105" s="278"/>
      <c r="H105" s="278"/>
      <c r="I105" s="276"/>
      <c r="J105" s="276"/>
      <c r="K105" s="276"/>
      <c r="L105" s="276"/>
      <c r="M105" s="278"/>
      <c r="N105" s="278"/>
      <c r="O105" s="278"/>
      <c r="P105" s="278"/>
      <c r="Q105" s="278"/>
      <c r="R105" s="278"/>
      <c r="S105" s="278"/>
      <c r="T105" s="278"/>
      <c r="U105" s="278"/>
      <c r="V105" s="278"/>
      <c r="W105" s="278"/>
      <c r="X105" s="278"/>
      <c r="Y105" s="278"/>
      <c r="Z105" s="278"/>
      <c r="AA105" s="278"/>
      <c r="AB105" s="278"/>
      <c r="AC105" s="278"/>
      <c r="AD105" s="278"/>
      <c r="AE105" s="278"/>
      <c r="AF105" s="276"/>
      <c r="AG105" s="278"/>
    </row>
    <row r="106" spans="1:33" s="3" customFormat="1">
      <c r="A106" s="278"/>
      <c r="B106" s="278"/>
      <c r="C106" s="278"/>
      <c r="D106" s="278"/>
      <c r="E106" s="278"/>
      <c r="F106" s="278"/>
      <c r="G106" s="278"/>
      <c r="H106" s="278"/>
      <c r="I106" s="276"/>
      <c r="J106" s="276"/>
      <c r="K106" s="276"/>
      <c r="L106" s="276"/>
      <c r="M106" s="278"/>
      <c r="N106" s="278"/>
      <c r="O106" s="278"/>
      <c r="P106" s="278"/>
      <c r="Q106" s="278"/>
      <c r="R106" s="278"/>
      <c r="S106" s="278"/>
      <c r="T106" s="278"/>
      <c r="U106" s="278"/>
      <c r="V106" s="278"/>
      <c r="W106" s="278"/>
      <c r="X106" s="278"/>
      <c r="Y106" s="278"/>
      <c r="Z106" s="278"/>
      <c r="AA106" s="278"/>
      <c r="AB106" s="278"/>
      <c r="AC106" s="278"/>
      <c r="AD106" s="278"/>
      <c r="AE106" s="278"/>
      <c r="AF106" s="276"/>
      <c r="AG106" s="278"/>
    </row>
    <row r="107" spans="1:33" s="3" customFormat="1">
      <c r="A107" s="278"/>
      <c r="B107" s="278"/>
      <c r="C107" s="278"/>
      <c r="D107" s="278"/>
      <c r="E107" s="278"/>
      <c r="F107" s="278"/>
      <c r="G107" s="278"/>
      <c r="H107" s="278"/>
      <c r="I107" s="276"/>
      <c r="J107" s="276"/>
      <c r="K107" s="276"/>
      <c r="L107" s="276"/>
      <c r="M107" s="278"/>
      <c r="N107" s="278"/>
      <c r="O107" s="278"/>
      <c r="P107" s="278"/>
      <c r="Q107" s="278"/>
      <c r="R107" s="278"/>
      <c r="S107" s="278"/>
      <c r="T107" s="278"/>
      <c r="U107" s="278"/>
      <c r="V107" s="278"/>
      <c r="W107" s="278"/>
      <c r="X107" s="278"/>
      <c r="Y107" s="278"/>
      <c r="Z107" s="278"/>
      <c r="AA107" s="278"/>
      <c r="AB107" s="278"/>
      <c r="AC107" s="278"/>
      <c r="AD107" s="278"/>
      <c r="AE107" s="278"/>
      <c r="AF107" s="276"/>
      <c r="AG107" s="278"/>
    </row>
    <row r="108" spans="1:33" s="3" customFormat="1">
      <c r="A108" s="278"/>
      <c r="B108" s="278"/>
      <c r="C108" s="278"/>
      <c r="D108" s="278"/>
      <c r="E108" s="278"/>
      <c r="F108" s="278"/>
      <c r="G108" s="278"/>
      <c r="H108" s="278"/>
      <c r="I108" s="276"/>
      <c r="J108" s="276"/>
      <c r="K108" s="276"/>
      <c r="L108" s="276"/>
      <c r="M108" s="278"/>
      <c r="N108" s="278"/>
      <c r="O108" s="278"/>
      <c r="P108" s="278"/>
      <c r="Q108" s="278"/>
      <c r="R108" s="278"/>
      <c r="S108" s="278"/>
      <c r="T108" s="278"/>
      <c r="U108" s="278"/>
      <c r="V108" s="278"/>
      <c r="W108" s="278"/>
      <c r="X108" s="278"/>
      <c r="Y108" s="278"/>
      <c r="Z108" s="278"/>
      <c r="AA108" s="278"/>
      <c r="AB108" s="278"/>
      <c r="AC108" s="278"/>
      <c r="AD108" s="278"/>
      <c r="AE108" s="278"/>
      <c r="AF108" s="276"/>
      <c r="AG108" s="278"/>
    </row>
    <row r="109" spans="1:33" s="3" customFormat="1">
      <c r="A109" s="278"/>
      <c r="B109" s="278"/>
      <c r="C109" s="278"/>
      <c r="D109" s="278"/>
      <c r="E109" s="278"/>
      <c r="F109" s="278"/>
      <c r="G109" s="279"/>
      <c r="H109" s="278"/>
      <c r="I109" s="276"/>
      <c r="J109" s="276"/>
      <c r="K109" s="276"/>
      <c r="L109" s="276"/>
      <c r="M109" s="278"/>
      <c r="N109" s="278"/>
      <c r="O109" s="278"/>
      <c r="P109" s="278"/>
      <c r="Q109" s="278"/>
      <c r="R109" s="278"/>
      <c r="S109" s="278"/>
      <c r="T109" s="278"/>
      <c r="U109" s="278"/>
      <c r="V109" s="278"/>
      <c r="W109" s="278"/>
      <c r="X109" s="278"/>
      <c r="Y109" s="278"/>
      <c r="Z109" s="278"/>
      <c r="AA109" s="278"/>
      <c r="AB109" s="278"/>
      <c r="AC109" s="278"/>
      <c r="AD109" s="278"/>
      <c r="AE109" s="278"/>
      <c r="AF109" s="276"/>
      <c r="AG109" s="278"/>
    </row>
    <row r="110" spans="1:33" s="3" customFormat="1">
      <c r="A110" s="278"/>
      <c r="B110" s="278"/>
      <c r="C110" s="278"/>
      <c r="D110" s="278"/>
      <c r="E110" s="278"/>
      <c r="F110" s="278"/>
      <c r="G110" s="278"/>
      <c r="H110" s="278"/>
      <c r="I110" s="276"/>
      <c r="J110" s="276"/>
      <c r="K110" s="276"/>
      <c r="L110" s="276"/>
      <c r="M110" s="278"/>
      <c r="N110" s="278"/>
      <c r="O110" s="278"/>
      <c r="P110" s="278"/>
      <c r="Q110" s="278"/>
      <c r="R110" s="278"/>
      <c r="S110" s="278"/>
      <c r="T110" s="278"/>
      <c r="U110" s="278"/>
      <c r="V110" s="278"/>
      <c r="W110" s="278"/>
      <c r="X110" s="278"/>
      <c r="Y110" s="278"/>
      <c r="Z110" s="278"/>
      <c r="AA110" s="278"/>
      <c r="AB110" s="278"/>
      <c r="AC110" s="278"/>
      <c r="AD110" s="278"/>
      <c r="AE110" s="278"/>
      <c r="AF110" s="276"/>
      <c r="AG110" s="278"/>
    </row>
    <row r="111" spans="1:33" s="3" customFormat="1">
      <c r="A111" s="278"/>
      <c r="B111" s="278"/>
      <c r="C111" s="278"/>
      <c r="D111" s="278"/>
      <c r="E111" s="278"/>
      <c r="F111" s="278"/>
      <c r="G111" s="278"/>
      <c r="H111" s="278"/>
      <c r="I111" s="276"/>
      <c r="J111" s="276"/>
      <c r="K111" s="276"/>
      <c r="L111" s="276"/>
      <c r="M111" s="278"/>
      <c r="N111" s="278"/>
      <c r="O111" s="278"/>
      <c r="P111" s="278"/>
      <c r="Q111" s="278"/>
      <c r="R111" s="278"/>
      <c r="S111" s="278"/>
      <c r="T111" s="278"/>
      <c r="U111" s="278"/>
      <c r="V111" s="278"/>
      <c r="W111" s="278"/>
      <c r="X111" s="278"/>
      <c r="Y111" s="278"/>
      <c r="Z111" s="278"/>
      <c r="AA111" s="278"/>
      <c r="AB111" s="278"/>
      <c r="AC111" s="278"/>
      <c r="AD111" s="278"/>
      <c r="AE111" s="278"/>
      <c r="AF111" s="276"/>
      <c r="AG111" s="278"/>
    </row>
    <row r="112" spans="1:33" s="3" customFormat="1">
      <c r="A112" s="278"/>
      <c r="B112" s="278"/>
      <c r="C112" s="278"/>
      <c r="D112" s="278"/>
      <c r="E112" s="278"/>
      <c r="F112" s="278"/>
      <c r="G112" s="278"/>
      <c r="H112" s="278"/>
      <c r="I112" s="276"/>
      <c r="J112" s="276"/>
      <c r="K112" s="276"/>
      <c r="L112" s="276"/>
      <c r="M112" s="278"/>
      <c r="N112" s="278"/>
      <c r="O112" s="278"/>
      <c r="P112" s="278"/>
      <c r="Q112" s="278"/>
      <c r="R112" s="278"/>
      <c r="S112" s="278"/>
      <c r="T112" s="278"/>
      <c r="U112" s="278"/>
      <c r="V112" s="278"/>
      <c r="W112" s="278"/>
      <c r="X112" s="278"/>
      <c r="Y112" s="278"/>
      <c r="Z112" s="278"/>
      <c r="AA112" s="278"/>
      <c r="AB112" s="278"/>
      <c r="AC112" s="278"/>
      <c r="AD112" s="278"/>
      <c r="AE112" s="278"/>
      <c r="AF112" s="276"/>
      <c r="AG112" s="278"/>
    </row>
    <row r="113" spans="1:33" s="3" customFormat="1">
      <c r="A113" s="278"/>
      <c r="B113" s="278"/>
      <c r="C113" s="278"/>
      <c r="D113" s="278"/>
      <c r="E113" s="278"/>
      <c r="F113" s="278"/>
      <c r="G113" s="278"/>
      <c r="H113" s="278"/>
      <c r="I113" s="276"/>
      <c r="J113" s="276"/>
      <c r="K113" s="276"/>
      <c r="L113" s="276"/>
      <c r="M113" s="278"/>
      <c r="N113" s="278"/>
      <c r="O113" s="278"/>
      <c r="P113" s="278"/>
      <c r="Q113" s="278"/>
      <c r="R113" s="278"/>
      <c r="S113" s="278"/>
      <c r="T113" s="278"/>
      <c r="U113" s="278"/>
      <c r="V113" s="278"/>
      <c r="W113" s="278"/>
      <c r="X113" s="278"/>
      <c r="Y113" s="278"/>
      <c r="Z113" s="278"/>
      <c r="AA113" s="278"/>
      <c r="AB113" s="278"/>
      <c r="AC113" s="278"/>
      <c r="AD113" s="278"/>
      <c r="AE113" s="278"/>
      <c r="AF113" s="276"/>
      <c r="AG113" s="278"/>
    </row>
    <row r="114" spans="1:33" s="3" customFormat="1">
      <c r="A114" s="278"/>
      <c r="B114" s="278"/>
      <c r="C114" s="278"/>
      <c r="D114" s="278"/>
      <c r="E114" s="278"/>
      <c r="F114" s="278"/>
      <c r="G114" s="278"/>
      <c r="H114" s="278"/>
      <c r="I114" s="276"/>
      <c r="J114" s="276"/>
      <c r="K114" s="276"/>
      <c r="L114" s="276"/>
      <c r="M114" s="278"/>
      <c r="N114" s="278"/>
      <c r="O114" s="278"/>
      <c r="P114" s="278"/>
      <c r="Q114" s="278"/>
      <c r="R114" s="278"/>
      <c r="S114" s="278"/>
      <c r="T114" s="278"/>
      <c r="U114" s="278"/>
      <c r="V114" s="278"/>
      <c r="W114" s="278"/>
      <c r="X114" s="278"/>
      <c r="Y114" s="278"/>
      <c r="Z114" s="278"/>
      <c r="AA114" s="278"/>
      <c r="AB114" s="278"/>
      <c r="AC114" s="278"/>
      <c r="AD114" s="278"/>
      <c r="AE114" s="278"/>
      <c r="AF114" s="276"/>
      <c r="AG114" s="278"/>
    </row>
    <row r="115" spans="1:33" s="3" customFormat="1">
      <c r="A115" s="278"/>
      <c r="B115" s="278"/>
      <c r="C115" s="278"/>
      <c r="D115" s="278"/>
      <c r="E115" s="278"/>
      <c r="F115" s="278"/>
      <c r="G115" s="278"/>
      <c r="H115" s="278"/>
      <c r="I115" s="276"/>
      <c r="J115" s="276"/>
      <c r="K115" s="276"/>
      <c r="L115" s="276"/>
      <c r="M115" s="278"/>
      <c r="N115" s="278"/>
      <c r="O115" s="278"/>
      <c r="P115" s="278"/>
      <c r="Q115" s="278"/>
      <c r="R115" s="278"/>
      <c r="S115" s="278"/>
      <c r="T115" s="278"/>
      <c r="U115" s="278"/>
      <c r="V115" s="278"/>
      <c r="W115" s="278"/>
      <c r="X115" s="278"/>
      <c r="Y115" s="278"/>
      <c r="Z115" s="278"/>
      <c r="AA115" s="278"/>
      <c r="AB115" s="278"/>
      <c r="AC115" s="278"/>
      <c r="AD115" s="278"/>
      <c r="AE115" s="278"/>
      <c r="AF115" s="276"/>
      <c r="AG115" s="278"/>
    </row>
    <row r="116" spans="1:33" s="3" customFormat="1">
      <c r="A116" s="278"/>
      <c r="B116" s="278"/>
      <c r="C116" s="278"/>
      <c r="D116" s="278"/>
      <c r="E116" s="278"/>
      <c r="F116" s="278"/>
      <c r="G116" s="278"/>
      <c r="H116" s="278"/>
      <c r="I116" s="276"/>
      <c r="J116" s="276"/>
      <c r="K116" s="276"/>
      <c r="L116" s="276"/>
      <c r="M116" s="278"/>
      <c r="N116" s="278"/>
      <c r="O116" s="278"/>
      <c r="P116" s="278"/>
      <c r="Q116" s="278"/>
      <c r="R116" s="278"/>
      <c r="S116" s="278"/>
      <c r="T116" s="278"/>
      <c r="U116" s="278"/>
      <c r="V116" s="278"/>
      <c r="W116" s="278"/>
      <c r="X116" s="278"/>
      <c r="Y116" s="278"/>
      <c r="Z116" s="278"/>
      <c r="AA116" s="278"/>
      <c r="AB116" s="278"/>
      <c r="AC116" s="278"/>
      <c r="AD116" s="278"/>
      <c r="AE116" s="278"/>
      <c r="AF116" s="276"/>
      <c r="AG116" s="276"/>
    </row>
    <row r="117" spans="1:33" s="3" customFormat="1">
      <c r="A117" s="278"/>
      <c r="B117" s="278"/>
      <c r="C117" s="278"/>
      <c r="D117" s="278"/>
      <c r="E117" s="278"/>
      <c r="F117" s="278"/>
      <c r="G117" s="278"/>
      <c r="H117" s="278"/>
      <c r="I117" s="276"/>
      <c r="J117" s="276"/>
      <c r="K117" s="276"/>
      <c r="L117" s="276"/>
      <c r="M117" s="278"/>
      <c r="N117" s="278"/>
      <c r="O117" s="278"/>
      <c r="P117" s="278"/>
      <c r="Q117" s="278"/>
      <c r="R117" s="278"/>
      <c r="S117" s="278"/>
      <c r="T117" s="278"/>
      <c r="U117" s="278"/>
      <c r="V117" s="278"/>
      <c r="W117" s="278"/>
      <c r="X117" s="278"/>
      <c r="Y117" s="278"/>
      <c r="Z117" s="278"/>
      <c r="AA117" s="278"/>
      <c r="AB117" s="278"/>
      <c r="AC117" s="278"/>
      <c r="AD117" s="278"/>
      <c r="AE117" s="278"/>
      <c r="AF117" s="276"/>
      <c r="AG117" s="276"/>
    </row>
    <row r="118" spans="1:33" s="3" customFormat="1">
      <c r="A118" s="278"/>
      <c r="B118" s="278"/>
      <c r="C118" s="278"/>
      <c r="D118" s="278"/>
      <c r="E118" s="278"/>
      <c r="F118" s="278"/>
      <c r="G118" s="278"/>
      <c r="H118" s="278"/>
      <c r="I118" s="276"/>
      <c r="J118" s="276"/>
      <c r="K118" s="276"/>
      <c r="L118" s="276"/>
      <c r="M118" s="278"/>
      <c r="N118" s="278"/>
      <c r="O118" s="278"/>
      <c r="P118" s="278"/>
      <c r="Q118" s="278"/>
      <c r="R118" s="278"/>
      <c r="S118" s="278"/>
      <c r="T118" s="278"/>
      <c r="U118" s="278"/>
      <c r="V118" s="278"/>
      <c r="W118" s="278"/>
      <c r="X118" s="278"/>
      <c r="Y118" s="278"/>
      <c r="Z118" s="278"/>
      <c r="AA118" s="278"/>
      <c r="AB118" s="278"/>
      <c r="AC118" s="278"/>
      <c r="AD118" s="278"/>
      <c r="AE118" s="278"/>
      <c r="AF118" s="276"/>
      <c r="AG118" s="276"/>
    </row>
    <row r="119" spans="1:33" s="3" customFormat="1">
      <c r="A119" s="278"/>
      <c r="B119" s="278"/>
      <c r="C119" s="278"/>
      <c r="D119" s="278"/>
      <c r="E119" s="278"/>
      <c r="F119" s="278"/>
      <c r="G119" s="278"/>
      <c r="H119" s="278"/>
      <c r="I119" s="276"/>
      <c r="J119" s="276"/>
      <c r="K119" s="276"/>
      <c r="L119" s="276"/>
      <c r="M119" s="278"/>
      <c r="N119" s="278"/>
      <c r="O119" s="278"/>
      <c r="P119" s="278"/>
      <c r="Q119" s="278"/>
      <c r="R119" s="278"/>
      <c r="S119" s="278"/>
      <c r="T119" s="278"/>
      <c r="U119" s="278"/>
      <c r="V119" s="278"/>
      <c r="W119" s="278"/>
      <c r="X119" s="278"/>
      <c r="Y119" s="278"/>
      <c r="Z119" s="278"/>
      <c r="AA119" s="278"/>
      <c r="AB119" s="278"/>
      <c r="AC119" s="278"/>
      <c r="AD119" s="278"/>
      <c r="AE119" s="278"/>
      <c r="AF119" s="276"/>
      <c r="AG119" s="278"/>
    </row>
    <row r="120" spans="1:33" s="3" customFormat="1">
      <c r="A120" s="278"/>
      <c r="B120" s="278"/>
      <c r="C120" s="278"/>
      <c r="D120" s="278"/>
      <c r="E120" s="278"/>
      <c r="F120" s="278"/>
      <c r="G120" s="278"/>
      <c r="H120" s="278"/>
      <c r="I120" s="276"/>
      <c r="J120" s="276"/>
      <c r="K120" s="276"/>
      <c r="L120" s="276"/>
      <c r="M120" s="278"/>
      <c r="N120" s="278"/>
      <c r="O120" s="278"/>
      <c r="P120" s="278"/>
      <c r="Q120" s="278"/>
      <c r="R120" s="278"/>
      <c r="S120" s="278"/>
      <c r="T120" s="278"/>
      <c r="U120" s="278"/>
      <c r="V120" s="278"/>
      <c r="W120" s="278"/>
      <c r="X120" s="278"/>
      <c r="Y120" s="278"/>
      <c r="Z120" s="278"/>
      <c r="AA120" s="278"/>
      <c r="AB120" s="278"/>
      <c r="AC120" s="278"/>
      <c r="AD120" s="278"/>
      <c r="AE120" s="278"/>
      <c r="AF120" s="276"/>
      <c r="AG120" s="276"/>
    </row>
    <row r="121" spans="1:33" s="3" customFormat="1">
      <c r="A121" s="278"/>
      <c r="B121" s="278"/>
      <c r="C121" s="278"/>
      <c r="D121" s="278"/>
      <c r="E121" s="278"/>
      <c r="F121" s="278"/>
      <c r="G121" s="278"/>
      <c r="H121" s="278"/>
      <c r="I121" s="276"/>
      <c r="J121" s="276"/>
      <c r="K121" s="276"/>
      <c r="L121" s="276"/>
      <c r="M121" s="278"/>
      <c r="N121" s="278"/>
      <c r="O121" s="278"/>
      <c r="P121" s="278"/>
      <c r="Q121" s="278"/>
      <c r="R121" s="278"/>
      <c r="S121" s="278"/>
      <c r="T121" s="278"/>
      <c r="U121" s="278"/>
      <c r="V121" s="278"/>
      <c r="W121" s="278"/>
      <c r="X121" s="278"/>
      <c r="Y121" s="278"/>
      <c r="Z121" s="278"/>
      <c r="AA121" s="278"/>
      <c r="AB121" s="278"/>
      <c r="AC121" s="278"/>
      <c r="AD121" s="278"/>
      <c r="AE121" s="278"/>
      <c r="AF121" s="276"/>
      <c r="AG121" s="278"/>
    </row>
    <row r="122" spans="1:33" s="3" customFormat="1">
      <c r="A122" s="278"/>
      <c r="B122" s="278"/>
      <c r="C122" s="278"/>
      <c r="D122" s="278"/>
      <c r="E122" s="278"/>
      <c r="F122" s="278"/>
      <c r="G122" s="278"/>
      <c r="H122" s="278"/>
      <c r="I122" s="276"/>
      <c r="J122" s="276"/>
      <c r="K122" s="276"/>
      <c r="L122" s="276"/>
      <c r="M122" s="278"/>
      <c r="N122" s="278"/>
      <c r="O122" s="278"/>
      <c r="P122" s="278"/>
      <c r="Q122" s="278"/>
      <c r="R122" s="278"/>
      <c r="S122" s="278"/>
      <c r="T122" s="278"/>
      <c r="U122" s="278"/>
      <c r="V122" s="278"/>
      <c r="W122" s="278"/>
      <c r="X122" s="278"/>
      <c r="Y122" s="278"/>
      <c r="Z122" s="278"/>
      <c r="AA122" s="278"/>
      <c r="AB122" s="278"/>
      <c r="AC122" s="278"/>
      <c r="AD122" s="278"/>
      <c r="AE122" s="278"/>
      <c r="AF122" s="276"/>
      <c r="AG122" s="278"/>
    </row>
    <row r="123" spans="1:33" s="3" customFormat="1">
      <c r="A123" s="278"/>
      <c r="B123" s="278"/>
      <c r="C123" s="278"/>
      <c r="D123" s="278"/>
      <c r="E123" s="278"/>
      <c r="F123" s="278"/>
      <c r="G123" s="278"/>
      <c r="H123" s="278"/>
      <c r="I123" s="276"/>
      <c r="J123" s="276"/>
      <c r="K123" s="276"/>
      <c r="L123" s="276"/>
      <c r="M123" s="278"/>
      <c r="N123" s="278"/>
      <c r="O123" s="278"/>
      <c r="P123" s="278"/>
      <c r="Q123" s="278"/>
      <c r="R123" s="278"/>
      <c r="S123" s="278"/>
      <c r="T123" s="278"/>
      <c r="U123" s="278"/>
      <c r="V123" s="278"/>
      <c r="W123" s="278"/>
      <c r="X123" s="278"/>
      <c r="Y123" s="278"/>
      <c r="Z123" s="278"/>
      <c r="AA123" s="278"/>
      <c r="AB123" s="278"/>
      <c r="AC123" s="278"/>
      <c r="AD123" s="278"/>
      <c r="AE123" s="278"/>
      <c r="AF123" s="276"/>
      <c r="AG123" s="278"/>
    </row>
    <row r="124" spans="1:33" s="3" customFormat="1">
      <c r="A124" s="278"/>
      <c r="B124" s="278"/>
      <c r="C124" s="278"/>
      <c r="D124" s="278"/>
      <c r="E124" s="278"/>
      <c r="F124" s="278"/>
      <c r="G124" s="278"/>
      <c r="H124" s="278"/>
      <c r="I124" s="276"/>
      <c r="J124" s="276"/>
      <c r="K124" s="276"/>
      <c r="L124" s="276"/>
      <c r="M124" s="278"/>
      <c r="N124" s="278"/>
      <c r="O124" s="278"/>
      <c r="P124" s="278"/>
      <c r="Q124" s="278"/>
      <c r="R124" s="278"/>
      <c r="S124" s="278"/>
      <c r="T124" s="278"/>
      <c r="U124" s="278"/>
      <c r="V124" s="278"/>
      <c r="W124" s="278"/>
      <c r="X124" s="278"/>
      <c r="Y124" s="278"/>
      <c r="Z124" s="278"/>
      <c r="AA124" s="278"/>
      <c r="AB124" s="278"/>
      <c r="AC124" s="278"/>
      <c r="AD124" s="278"/>
      <c r="AE124" s="278"/>
      <c r="AF124" s="276"/>
      <c r="AG124" s="278"/>
    </row>
    <row r="125" spans="1:33" s="3" customFormat="1">
      <c r="A125" s="278"/>
      <c r="B125" s="278"/>
      <c r="C125" s="278"/>
      <c r="D125" s="278"/>
      <c r="E125" s="278"/>
      <c r="F125" s="278"/>
      <c r="G125" s="278"/>
      <c r="H125" s="278"/>
      <c r="I125" s="276"/>
      <c r="J125" s="276"/>
      <c r="K125" s="276"/>
      <c r="L125" s="276"/>
      <c r="M125" s="278"/>
      <c r="N125" s="278"/>
      <c r="O125" s="278"/>
      <c r="P125" s="278"/>
      <c r="Q125" s="278"/>
      <c r="R125" s="278"/>
      <c r="S125" s="278"/>
      <c r="T125" s="278"/>
      <c r="U125" s="278"/>
      <c r="V125" s="278"/>
      <c r="W125" s="278"/>
      <c r="X125" s="278"/>
      <c r="Y125" s="278"/>
      <c r="Z125" s="278"/>
      <c r="AA125" s="278"/>
      <c r="AB125" s="278"/>
      <c r="AC125" s="278"/>
      <c r="AD125" s="278"/>
      <c r="AE125" s="278"/>
      <c r="AF125" s="276"/>
      <c r="AG125" s="278"/>
    </row>
    <row r="126" spans="1:33" s="3" customFormat="1">
      <c r="A126" s="278"/>
      <c r="B126" s="278"/>
      <c r="C126" s="278"/>
      <c r="D126" s="278"/>
      <c r="E126" s="278"/>
      <c r="F126" s="278"/>
      <c r="G126" s="278"/>
      <c r="H126" s="278"/>
      <c r="I126" s="276"/>
      <c r="J126" s="276"/>
      <c r="K126" s="276"/>
      <c r="L126" s="276"/>
      <c r="M126" s="278"/>
      <c r="N126" s="278"/>
      <c r="O126" s="278"/>
      <c r="P126" s="278"/>
      <c r="Q126" s="278"/>
      <c r="R126" s="276"/>
      <c r="S126" s="278"/>
      <c r="T126" s="278"/>
      <c r="U126" s="278"/>
      <c r="V126" s="278"/>
      <c r="W126" s="278"/>
      <c r="X126" s="278"/>
      <c r="Y126" s="278"/>
      <c r="Z126" s="278"/>
      <c r="AA126" s="278"/>
      <c r="AB126" s="278"/>
      <c r="AC126" s="278"/>
      <c r="AD126" s="278"/>
      <c r="AE126" s="278"/>
      <c r="AF126" s="276"/>
      <c r="AG126" s="278"/>
    </row>
    <row r="127" spans="1:33" s="3" customFormat="1">
      <c r="A127" s="278"/>
      <c r="B127" s="278"/>
      <c r="C127" s="278"/>
      <c r="D127" s="278"/>
      <c r="E127" s="278"/>
      <c r="F127" s="278"/>
      <c r="G127" s="279"/>
      <c r="H127" s="278"/>
      <c r="I127" s="276"/>
      <c r="J127" s="276"/>
      <c r="K127" s="276"/>
      <c r="L127" s="276"/>
      <c r="M127" s="278"/>
      <c r="N127" s="278"/>
      <c r="O127" s="278"/>
      <c r="P127" s="278"/>
      <c r="Q127" s="278"/>
      <c r="R127" s="276"/>
      <c r="S127" s="278"/>
      <c r="T127" s="278"/>
      <c r="U127" s="278"/>
      <c r="V127" s="278"/>
      <c r="W127" s="278"/>
      <c r="X127" s="278"/>
      <c r="Y127" s="278"/>
      <c r="Z127" s="278"/>
      <c r="AA127" s="278"/>
      <c r="AB127" s="278"/>
      <c r="AC127" s="278"/>
      <c r="AD127" s="278"/>
      <c r="AE127" s="278"/>
      <c r="AF127" s="276"/>
      <c r="AG127" s="278"/>
    </row>
    <row r="128" spans="1:33" s="3" customFormat="1">
      <c r="A128" s="278"/>
      <c r="B128" s="278"/>
      <c r="C128" s="278"/>
      <c r="D128" s="278"/>
      <c r="E128" s="278"/>
      <c r="F128" s="278"/>
      <c r="G128" s="279"/>
      <c r="H128" s="278"/>
      <c r="I128" s="276"/>
      <c r="J128" s="276"/>
      <c r="K128" s="276"/>
      <c r="L128" s="276"/>
      <c r="M128" s="278"/>
      <c r="N128" s="278"/>
      <c r="O128" s="278"/>
      <c r="P128" s="278"/>
      <c r="Q128" s="278"/>
      <c r="R128" s="278"/>
      <c r="S128" s="278"/>
      <c r="T128" s="278"/>
      <c r="U128" s="278"/>
      <c r="V128" s="278"/>
      <c r="W128" s="278"/>
      <c r="X128" s="278"/>
      <c r="Y128" s="278"/>
      <c r="Z128" s="278"/>
      <c r="AA128" s="278"/>
      <c r="AB128" s="278"/>
      <c r="AC128" s="278"/>
      <c r="AD128" s="278"/>
      <c r="AE128" s="278"/>
      <c r="AF128" s="276"/>
      <c r="AG128" s="278"/>
    </row>
    <row r="129" spans="1:33" s="3" customFormat="1">
      <c r="A129" s="278"/>
      <c r="B129" s="278"/>
      <c r="C129" s="278"/>
      <c r="D129" s="278"/>
      <c r="E129" s="278"/>
      <c r="F129" s="278"/>
      <c r="G129" s="279"/>
      <c r="H129" s="278"/>
      <c r="I129" s="276"/>
      <c r="J129" s="276"/>
      <c r="K129" s="276"/>
      <c r="L129" s="276"/>
      <c r="M129" s="278"/>
      <c r="N129" s="278"/>
      <c r="O129" s="278"/>
      <c r="P129" s="278"/>
      <c r="Q129" s="278"/>
      <c r="R129" s="278"/>
      <c r="S129" s="278"/>
      <c r="T129" s="278"/>
      <c r="U129" s="278"/>
      <c r="V129" s="278"/>
      <c r="W129" s="278"/>
      <c r="X129" s="278"/>
      <c r="Y129" s="278"/>
      <c r="Z129" s="278"/>
      <c r="AA129" s="278"/>
      <c r="AB129" s="278"/>
      <c r="AC129" s="278"/>
      <c r="AD129" s="278"/>
      <c r="AE129" s="278"/>
      <c r="AF129" s="276"/>
      <c r="AG129" s="278"/>
    </row>
    <row r="130" spans="1:33" s="3" customFormat="1">
      <c r="A130" s="278"/>
      <c r="B130" s="278"/>
      <c r="C130" s="278"/>
      <c r="D130" s="278"/>
      <c r="E130" s="278"/>
      <c r="F130" s="278"/>
      <c r="G130" s="279"/>
      <c r="H130" s="278"/>
      <c r="I130" s="276"/>
      <c r="J130" s="276"/>
      <c r="K130" s="276"/>
      <c r="L130" s="276"/>
      <c r="M130" s="278"/>
      <c r="N130" s="278"/>
      <c r="O130" s="278"/>
      <c r="P130" s="278"/>
      <c r="Q130" s="278"/>
      <c r="R130" s="278"/>
      <c r="S130" s="278"/>
      <c r="T130" s="278"/>
      <c r="U130" s="278"/>
      <c r="V130" s="278"/>
      <c r="W130" s="278"/>
      <c r="X130" s="278"/>
      <c r="Y130" s="278"/>
      <c r="Z130" s="278"/>
      <c r="AA130" s="278"/>
      <c r="AB130" s="278"/>
      <c r="AC130" s="278"/>
      <c r="AD130" s="278"/>
      <c r="AE130" s="278"/>
      <c r="AF130" s="276"/>
      <c r="AG130" s="278"/>
    </row>
    <row r="131" spans="1:33" s="3" customFormat="1">
      <c r="A131" s="278"/>
      <c r="B131" s="278"/>
      <c r="C131" s="278"/>
      <c r="D131" s="278"/>
      <c r="E131" s="278"/>
      <c r="F131" s="278"/>
      <c r="G131" s="279"/>
      <c r="H131" s="278"/>
      <c r="I131" s="276"/>
      <c r="J131" s="276"/>
      <c r="K131" s="276"/>
      <c r="L131" s="276"/>
      <c r="M131" s="278"/>
      <c r="N131" s="278"/>
      <c r="O131" s="278"/>
      <c r="P131" s="278"/>
      <c r="Q131" s="278"/>
      <c r="R131" s="278"/>
      <c r="S131" s="278"/>
      <c r="T131" s="278"/>
      <c r="U131" s="278"/>
      <c r="V131" s="278"/>
      <c r="W131" s="278"/>
      <c r="X131" s="278"/>
      <c r="Y131" s="278"/>
      <c r="Z131" s="278"/>
      <c r="AA131" s="278"/>
      <c r="AB131" s="278"/>
      <c r="AC131" s="278"/>
      <c r="AD131" s="278"/>
      <c r="AE131" s="278"/>
      <c r="AF131" s="276"/>
      <c r="AG131" s="278"/>
    </row>
    <row r="132" spans="1:33" s="3" customFormat="1">
      <c r="A132" s="278"/>
      <c r="B132" s="278"/>
      <c r="C132" s="278"/>
      <c r="D132" s="278"/>
      <c r="E132" s="278"/>
      <c r="F132" s="278"/>
      <c r="G132" s="279"/>
      <c r="H132" s="278"/>
      <c r="I132" s="276"/>
      <c r="J132" s="276"/>
      <c r="K132" s="276"/>
      <c r="L132" s="276"/>
      <c r="M132" s="278"/>
      <c r="N132" s="278"/>
      <c r="O132" s="278"/>
      <c r="P132" s="278"/>
      <c r="Q132" s="278"/>
      <c r="R132" s="278"/>
      <c r="S132" s="278"/>
      <c r="T132" s="278"/>
      <c r="U132" s="278"/>
      <c r="V132" s="278"/>
      <c r="W132" s="278"/>
      <c r="X132" s="278"/>
      <c r="Y132" s="278"/>
      <c r="Z132" s="278"/>
      <c r="AA132" s="278"/>
      <c r="AB132" s="278"/>
      <c r="AC132" s="278"/>
      <c r="AD132" s="278"/>
      <c r="AE132" s="278"/>
      <c r="AF132" s="276"/>
      <c r="AG132" s="278"/>
    </row>
    <row r="133" spans="1:33" s="3" customFormat="1">
      <c r="A133" s="278"/>
      <c r="B133" s="278"/>
      <c r="C133" s="278"/>
      <c r="D133" s="278"/>
      <c r="E133" s="278"/>
      <c r="F133" s="278"/>
      <c r="G133" s="278"/>
      <c r="H133" s="278"/>
      <c r="I133" s="276"/>
      <c r="J133" s="276"/>
      <c r="K133" s="276"/>
      <c r="L133" s="276"/>
      <c r="M133" s="278"/>
      <c r="N133" s="278"/>
      <c r="O133" s="278"/>
      <c r="P133" s="278"/>
      <c r="Q133" s="278"/>
      <c r="R133" s="278"/>
      <c r="S133" s="278"/>
      <c r="T133" s="278"/>
      <c r="U133" s="278"/>
      <c r="V133" s="278"/>
      <c r="W133" s="278"/>
      <c r="X133" s="278"/>
      <c r="Y133" s="278"/>
      <c r="Z133" s="278"/>
      <c r="AA133" s="278"/>
      <c r="AB133" s="278"/>
      <c r="AC133" s="278"/>
      <c r="AD133" s="278"/>
      <c r="AE133" s="278"/>
      <c r="AF133" s="276"/>
      <c r="AG133" s="278"/>
    </row>
    <row r="134" spans="1:33" s="3" customFormat="1">
      <c r="A134" s="278"/>
      <c r="B134" s="278"/>
      <c r="C134" s="278"/>
      <c r="D134" s="278"/>
      <c r="E134" s="278"/>
      <c r="F134" s="278"/>
      <c r="G134" s="278"/>
      <c r="H134" s="278"/>
      <c r="I134" s="276"/>
      <c r="J134" s="276"/>
      <c r="K134" s="276"/>
      <c r="L134" s="276"/>
      <c r="M134" s="278"/>
      <c r="N134" s="278"/>
      <c r="O134" s="278"/>
      <c r="P134" s="278"/>
      <c r="Q134" s="278"/>
      <c r="R134" s="278"/>
      <c r="S134" s="278"/>
      <c r="T134" s="278"/>
      <c r="U134" s="278"/>
      <c r="V134" s="278"/>
      <c r="W134" s="278"/>
      <c r="X134" s="278"/>
      <c r="Y134" s="278"/>
      <c r="Z134" s="278"/>
      <c r="AA134" s="278"/>
      <c r="AB134" s="278"/>
      <c r="AC134" s="278"/>
      <c r="AD134" s="278"/>
      <c r="AE134" s="278"/>
      <c r="AF134" s="276"/>
      <c r="AG134" s="278"/>
    </row>
    <row r="135" spans="1:33" s="3" customFormat="1">
      <c r="A135" s="278"/>
      <c r="B135" s="278"/>
      <c r="C135" s="278"/>
      <c r="D135" s="278"/>
      <c r="E135" s="278"/>
      <c r="F135" s="278"/>
      <c r="G135" s="278"/>
      <c r="H135" s="278"/>
      <c r="I135" s="276"/>
      <c r="J135" s="276"/>
      <c r="K135" s="276"/>
      <c r="L135" s="276"/>
      <c r="M135" s="278"/>
      <c r="N135" s="278"/>
      <c r="O135" s="278"/>
      <c r="P135" s="278"/>
      <c r="Q135" s="278"/>
      <c r="R135" s="278"/>
      <c r="S135" s="278"/>
      <c r="T135" s="278"/>
      <c r="U135" s="278"/>
      <c r="V135" s="278"/>
      <c r="W135" s="278"/>
      <c r="X135" s="278"/>
      <c r="Y135" s="278"/>
      <c r="Z135" s="278"/>
      <c r="AA135" s="278"/>
      <c r="AB135" s="278"/>
      <c r="AC135" s="278"/>
      <c r="AD135" s="278"/>
      <c r="AE135" s="278"/>
      <c r="AF135" s="276"/>
      <c r="AG135" s="278"/>
    </row>
    <row r="136" spans="1:33" s="3" customFormat="1">
      <c r="A136" s="278"/>
      <c r="B136" s="278"/>
      <c r="C136" s="278"/>
      <c r="D136" s="278"/>
      <c r="E136" s="278"/>
      <c r="F136" s="278"/>
      <c r="G136" s="278"/>
      <c r="H136" s="278"/>
      <c r="I136" s="276"/>
      <c r="J136" s="276"/>
      <c r="K136" s="276"/>
      <c r="L136" s="276"/>
      <c r="M136" s="278"/>
      <c r="N136" s="278"/>
      <c r="O136" s="278"/>
      <c r="P136" s="278"/>
      <c r="Q136" s="278"/>
      <c r="R136" s="278"/>
      <c r="S136" s="278"/>
      <c r="T136" s="278"/>
      <c r="U136" s="278"/>
      <c r="V136" s="278"/>
      <c r="W136" s="278"/>
      <c r="X136" s="278"/>
      <c r="Y136" s="278"/>
      <c r="Z136" s="278"/>
      <c r="AA136" s="278"/>
      <c r="AB136" s="278"/>
      <c r="AC136" s="278"/>
      <c r="AD136" s="278"/>
      <c r="AE136" s="278"/>
      <c r="AF136" s="276"/>
      <c r="AG136" s="278"/>
    </row>
    <row r="137" spans="1:33" s="3" customFormat="1">
      <c r="A137" s="278"/>
      <c r="B137" s="278"/>
      <c r="C137" s="278"/>
      <c r="D137" s="278"/>
      <c r="E137" s="278"/>
      <c r="F137" s="278"/>
      <c r="G137" s="278"/>
      <c r="H137" s="278"/>
      <c r="I137" s="276"/>
      <c r="J137" s="276"/>
      <c r="K137" s="276"/>
      <c r="L137" s="276"/>
      <c r="M137" s="278"/>
      <c r="N137" s="278"/>
      <c r="O137" s="278"/>
      <c r="P137" s="278"/>
      <c r="Q137" s="278"/>
      <c r="R137" s="278"/>
      <c r="S137" s="278"/>
      <c r="T137" s="278"/>
      <c r="U137" s="278"/>
      <c r="V137" s="278"/>
      <c r="W137" s="278"/>
      <c r="X137" s="278"/>
      <c r="Y137" s="278"/>
      <c r="Z137" s="278"/>
      <c r="AA137" s="278"/>
      <c r="AB137" s="278"/>
      <c r="AC137" s="278"/>
      <c r="AD137" s="278"/>
      <c r="AE137" s="278"/>
      <c r="AF137" s="276"/>
      <c r="AG137" s="278"/>
    </row>
    <row r="138" spans="1:33" s="3" customFormat="1">
      <c r="A138" s="278"/>
      <c r="B138" s="278"/>
      <c r="C138" s="278"/>
      <c r="D138" s="278"/>
      <c r="E138" s="278"/>
      <c r="F138" s="278"/>
      <c r="G138" s="278"/>
      <c r="H138" s="278"/>
      <c r="I138" s="276"/>
      <c r="J138" s="276"/>
      <c r="K138" s="276"/>
      <c r="L138" s="276"/>
      <c r="M138" s="278"/>
      <c r="N138" s="278"/>
      <c r="O138" s="278"/>
      <c r="P138" s="278"/>
      <c r="Q138" s="278"/>
      <c r="R138" s="278"/>
      <c r="S138" s="278"/>
      <c r="T138" s="278"/>
      <c r="U138" s="278"/>
      <c r="V138" s="278"/>
      <c r="W138" s="278"/>
      <c r="X138" s="278"/>
      <c r="Y138" s="278"/>
      <c r="Z138" s="278"/>
      <c r="AA138" s="278"/>
      <c r="AB138" s="278"/>
      <c r="AC138" s="278"/>
      <c r="AD138" s="278"/>
      <c r="AE138" s="278"/>
      <c r="AF138" s="276"/>
      <c r="AG138" s="278"/>
    </row>
    <row r="139" spans="1:33" s="3" customFormat="1">
      <c r="A139" s="278"/>
      <c r="B139" s="278"/>
      <c r="C139" s="278"/>
      <c r="D139" s="278"/>
      <c r="E139" s="278"/>
      <c r="F139" s="278"/>
      <c r="G139" s="278"/>
      <c r="H139" s="278"/>
      <c r="I139" s="276"/>
      <c r="J139" s="276"/>
      <c r="K139" s="276"/>
      <c r="L139" s="276"/>
      <c r="M139" s="278"/>
      <c r="N139" s="278"/>
      <c r="O139" s="278"/>
      <c r="P139" s="278"/>
      <c r="Q139" s="278"/>
      <c r="R139" s="278"/>
      <c r="S139" s="278"/>
      <c r="T139" s="278"/>
      <c r="U139" s="278"/>
      <c r="V139" s="278"/>
      <c r="W139" s="278"/>
      <c r="X139" s="278"/>
      <c r="Y139" s="278"/>
      <c r="Z139" s="278"/>
      <c r="AA139" s="278"/>
      <c r="AB139" s="278"/>
      <c r="AC139" s="278"/>
      <c r="AD139" s="278"/>
      <c r="AE139" s="278"/>
      <c r="AF139" s="276"/>
      <c r="AG139" s="278"/>
    </row>
    <row r="140" spans="1:33" s="3" customFormat="1">
      <c r="A140" s="278"/>
      <c r="B140" s="278"/>
      <c r="C140" s="278"/>
      <c r="D140" s="278"/>
      <c r="E140" s="278"/>
      <c r="F140" s="278"/>
      <c r="G140" s="278"/>
      <c r="H140" s="278"/>
      <c r="I140" s="276"/>
      <c r="J140" s="276"/>
      <c r="K140" s="276"/>
      <c r="L140" s="276"/>
      <c r="M140" s="278"/>
      <c r="N140" s="278"/>
      <c r="O140" s="278"/>
      <c r="P140" s="278"/>
      <c r="Q140" s="278"/>
      <c r="R140" s="278"/>
      <c r="S140" s="278"/>
      <c r="T140" s="278"/>
      <c r="U140" s="278"/>
      <c r="V140" s="278"/>
      <c r="W140" s="278"/>
      <c r="X140" s="278"/>
      <c r="Y140" s="278"/>
      <c r="Z140" s="278"/>
      <c r="AA140" s="278"/>
      <c r="AB140" s="278"/>
      <c r="AC140" s="278"/>
      <c r="AD140" s="278"/>
      <c r="AE140" s="278"/>
      <c r="AF140" s="276"/>
      <c r="AG140" s="278"/>
    </row>
    <row r="141" spans="1:33" s="3" customFormat="1">
      <c r="A141" s="278"/>
      <c r="B141" s="278"/>
      <c r="C141" s="278"/>
      <c r="D141" s="278"/>
      <c r="E141" s="278"/>
      <c r="F141" s="278"/>
      <c r="G141" s="278"/>
      <c r="H141" s="278"/>
      <c r="I141" s="276"/>
      <c r="J141" s="276"/>
      <c r="K141" s="276"/>
      <c r="L141" s="276"/>
      <c r="M141" s="278"/>
      <c r="N141" s="278"/>
      <c r="O141" s="278"/>
      <c r="P141" s="278"/>
      <c r="Q141" s="278"/>
      <c r="R141" s="278"/>
      <c r="S141" s="278"/>
      <c r="T141" s="278"/>
      <c r="U141" s="278"/>
      <c r="V141" s="278"/>
      <c r="W141" s="278"/>
      <c r="X141" s="278"/>
      <c r="Y141" s="278"/>
      <c r="Z141" s="278"/>
      <c r="AA141" s="278"/>
      <c r="AB141" s="278"/>
      <c r="AC141" s="278"/>
      <c r="AD141" s="278"/>
      <c r="AE141" s="278"/>
      <c r="AF141" s="276"/>
      <c r="AG141" s="276"/>
    </row>
    <row r="142" spans="1:33" s="3" customFormat="1">
      <c r="A142" s="278"/>
      <c r="B142" s="278"/>
      <c r="C142" s="278"/>
      <c r="D142" s="278"/>
      <c r="E142" s="278"/>
      <c r="F142" s="278"/>
      <c r="G142" s="278"/>
      <c r="H142" s="278"/>
      <c r="I142" s="276"/>
      <c r="J142" s="276"/>
      <c r="K142" s="276"/>
      <c r="L142" s="276"/>
      <c r="M142" s="278"/>
      <c r="N142" s="278"/>
      <c r="O142" s="278"/>
      <c r="P142" s="278"/>
      <c r="Q142" s="278"/>
      <c r="R142" s="278"/>
      <c r="S142" s="278"/>
      <c r="T142" s="278"/>
      <c r="U142" s="278"/>
      <c r="V142" s="278"/>
      <c r="W142" s="278"/>
      <c r="X142" s="278"/>
      <c r="Y142" s="278"/>
      <c r="Z142" s="278"/>
      <c r="AA142" s="278"/>
      <c r="AB142" s="278"/>
      <c r="AC142" s="278"/>
      <c r="AD142" s="278"/>
      <c r="AE142" s="278"/>
      <c r="AF142" s="276"/>
      <c r="AG142" s="276"/>
    </row>
    <row r="143" spans="1:33" s="3" customFormat="1">
      <c r="A143" s="278"/>
      <c r="B143" s="278"/>
      <c r="C143" s="278"/>
      <c r="D143" s="278"/>
      <c r="E143" s="278"/>
      <c r="F143" s="278"/>
      <c r="G143" s="278"/>
      <c r="H143" s="278"/>
      <c r="I143" s="276"/>
      <c r="J143" s="276"/>
      <c r="K143" s="276"/>
      <c r="L143" s="276"/>
      <c r="M143" s="278"/>
      <c r="N143" s="278"/>
      <c r="O143" s="278"/>
      <c r="P143" s="278"/>
      <c r="Q143" s="278"/>
      <c r="R143" s="278"/>
      <c r="S143" s="278"/>
      <c r="T143" s="278"/>
      <c r="U143" s="278"/>
      <c r="V143" s="278"/>
      <c r="W143" s="278"/>
      <c r="X143" s="278"/>
      <c r="Y143" s="278"/>
      <c r="Z143" s="278"/>
      <c r="AA143" s="278"/>
      <c r="AB143" s="278"/>
      <c r="AC143" s="278"/>
      <c r="AD143" s="278"/>
      <c r="AE143" s="278"/>
      <c r="AF143" s="276"/>
      <c r="AG143" s="278"/>
    </row>
    <row r="144" spans="1:33" s="3" customFormat="1">
      <c r="A144" s="278"/>
      <c r="B144" s="278"/>
      <c r="C144" s="278"/>
      <c r="D144" s="278"/>
      <c r="E144" s="278"/>
      <c r="F144" s="278"/>
      <c r="G144" s="278"/>
      <c r="H144" s="278"/>
      <c r="I144" s="276"/>
      <c r="J144" s="276"/>
      <c r="K144" s="276"/>
      <c r="L144" s="276"/>
      <c r="M144" s="278"/>
      <c r="N144" s="278"/>
      <c r="O144" s="278"/>
      <c r="P144" s="278"/>
      <c r="Q144" s="278"/>
      <c r="R144" s="278"/>
      <c r="S144" s="278"/>
      <c r="T144" s="278"/>
      <c r="U144" s="278"/>
      <c r="V144" s="278"/>
      <c r="W144" s="278"/>
      <c r="X144" s="278"/>
      <c r="Y144" s="278"/>
      <c r="Z144" s="278"/>
      <c r="AA144" s="278"/>
      <c r="AB144" s="278"/>
      <c r="AC144" s="278"/>
      <c r="AD144" s="278"/>
      <c r="AE144" s="278"/>
      <c r="AF144" s="276"/>
      <c r="AG144" s="278"/>
    </row>
    <row r="145" spans="1:33" s="3" customFormat="1">
      <c r="A145" s="278"/>
      <c r="B145" s="278"/>
      <c r="C145" s="278"/>
      <c r="D145" s="278"/>
      <c r="E145" s="278"/>
      <c r="F145" s="278"/>
      <c r="G145" s="278"/>
      <c r="H145" s="278"/>
      <c r="I145" s="276"/>
      <c r="J145" s="276"/>
      <c r="K145" s="276"/>
      <c r="L145" s="276"/>
      <c r="M145" s="278"/>
      <c r="N145" s="278"/>
      <c r="O145" s="278"/>
      <c r="P145" s="278"/>
      <c r="Q145" s="278"/>
      <c r="R145" s="278"/>
      <c r="S145" s="278"/>
      <c r="T145" s="278"/>
      <c r="U145" s="278"/>
      <c r="V145" s="278"/>
      <c r="W145" s="278"/>
      <c r="X145" s="278"/>
      <c r="Y145" s="278"/>
      <c r="Z145" s="278"/>
      <c r="AA145" s="278"/>
      <c r="AB145" s="278"/>
      <c r="AC145" s="278"/>
      <c r="AD145" s="278"/>
      <c r="AE145" s="278"/>
      <c r="AF145" s="276"/>
      <c r="AG145" s="278"/>
    </row>
    <row r="146" spans="1:33" s="3" customFormat="1">
      <c r="A146" s="278"/>
      <c r="B146" s="278"/>
      <c r="C146" s="278"/>
      <c r="D146" s="278"/>
      <c r="E146" s="278"/>
      <c r="F146" s="278"/>
      <c r="G146" s="278"/>
      <c r="H146" s="278"/>
      <c r="I146" s="276"/>
      <c r="J146" s="276"/>
      <c r="K146" s="276"/>
      <c r="L146" s="276"/>
      <c r="M146" s="278"/>
      <c r="N146" s="278"/>
      <c r="O146" s="278"/>
      <c r="P146" s="278"/>
      <c r="Q146" s="278"/>
      <c r="R146" s="278"/>
      <c r="S146" s="278"/>
      <c r="T146" s="278"/>
      <c r="U146" s="278"/>
      <c r="V146" s="278"/>
      <c r="W146" s="278"/>
      <c r="X146" s="278"/>
      <c r="Y146" s="278"/>
      <c r="Z146" s="278"/>
      <c r="AA146" s="278"/>
      <c r="AB146" s="278"/>
      <c r="AC146" s="278"/>
      <c r="AD146" s="278"/>
      <c r="AE146" s="278"/>
      <c r="AF146" s="276"/>
      <c r="AG146" s="278"/>
    </row>
    <row r="147" spans="1:33" s="3" customFormat="1">
      <c r="A147" s="278"/>
      <c r="B147" s="278"/>
      <c r="C147" s="278"/>
      <c r="D147" s="278"/>
      <c r="E147" s="278"/>
      <c r="F147" s="278"/>
      <c r="G147" s="278"/>
      <c r="H147" s="278"/>
      <c r="I147" s="276"/>
      <c r="J147" s="276"/>
      <c r="K147" s="276"/>
      <c r="L147" s="276"/>
      <c r="M147" s="278"/>
      <c r="N147" s="278"/>
      <c r="O147" s="278"/>
      <c r="P147" s="278"/>
      <c r="Q147" s="278"/>
      <c r="R147" s="278"/>
      <c r="S147" s="278"/>
      <c r="T147" s="278"/>
      <c r="U147" s="278"/>
      <c r="V147" s="278"/>
      <c r="W147" s="278"/>
      <c r="X147" s="278"/>
      <c r="Y147" s="278"/>
      <c r="Z147" s="278"/>
      <c r="AA147" s="278"/>
      <c r="AB147" s="278"/>
      <c r="AC147" s="278"/>
      <c r="AD147" s="278"/>
      <c r="AE147" s="278"/>
      <c r="AF147" s="276"/>
      <c r="AG147" s="278"/>
    </row>
    <row r="148" spans="1:33" s="3" customFormat="1">
      <c r="A148" s="278"/>
      <c r="B148" s="278"/>
      <c r="C148" s="278"/>
      <c r="D148" s="278"/>
      <c r="E148" s="278"/>
      <c r="F148" s="278"/>
      <c r="G148" s="278"/>
      <c r="H148" s="278"/>
      <c r="I148" s="276"/>
      <c r="J148" s="276"/>
      <c r="K148" s="276"/>
      <c r="L148" s="276"/>
      <c r="M148" s="278"/>
      <c r="N148" s="278"/>
      <c r="O148" s="278"/>
      <c r="P148" s="278"/>
      <c r="Q148" s="278"/>
      <c r="R148" s="278"/>
      <c r="S148" s="278"/>
      <c r="T148" s="278"/>
      <c r="U148" s="278"/>
      <c r="V148" s="278"/>
      <c r="W148" s="278"/>
      <c r="X148" s="278"/>
      <c r="Y148" s="278"/>
      <c r="Z148" s="278"/>
      <c r="AA148" s="278"/>
      <c r="AB148" s="278"/>
      <c r="AC148" s="278"/>
      <c r="AD148" s="278"/>
      <c r="AE148" s="278"/>
      <c r="AF148" s="276"/>
      <c r="AG148" s="278"/>
    </row>
    <row r="149" spans="1:33" s="3" customFormat="1">
      <c r="A149" s="278"/>
      <c r="B149" s="278"/>
      <c r="C149" s="278"/>
      <c r="D149" s="278"/>
      <c r="E149" s="278"/>
      <c r="F149" s="278"/>
      <c r="G149" s="278"/>
      <c r="H149" s="278"/>
      <c r="I149" s="276"/>
      <c r="J149" s="276"/>
      <c r="K149" s="276"/>
      <c r="L149" s="276"/>
      <c r="M149" s="278"/>
      <c r="N149" s="278"/>
      <c r="O149" s="278"/>
      <c r="P149" s="278"/>
      <c r="Q149" s="278"/>
      <c r="R149" s="278"/>
      <c r="S149" s="278"/>
      <c r="T149" s="278"/>
      <c r="U149" s="278"/>
      <c r="V149" s="278"/>
      <c r="W149" s="278"/>
      <c r="X149" s="278"/>
      <c r="Y149" s="278"/>
      <c r="Z149" s="278"/>
      <c r="AA149" s="278"/>
      <c r="AB149" s="278"/>
      <c r="AC149" s="278"/>
      <c r="AD149" s="278"/>
      <c r="AE149" s="278"/>
      <c r="AF149" s="276"/>
      <c r="AG149" s="278"/>
    </row>
    <row r="150" spans="1:33" s="3" customFormat="1">
      <c r="A150" s="278"/>
      <c r="B150" s="278"/>
      <c r="C150" s="278"/>
      <c r="D150" s="278"/>
      <c r="E150" s="278"/>
      <c r="F150" s="278"/>
      <c r="G150" s="278"/>
      <c r="H150" s="278"/>
      <c r="I150" s="276"/>
      <c r="J150" s="276"/>
      <c r="K150" s="276"/>
      <c r="L150" s="276"/>
      <c r="M150" s="278"/>
      <c r="N150" s="278"/>
      <c r="O150" s="278"/>
      <c r="P150" s="278"/>
      <c r="Q150" s="278"/>
      <c r="R150" s="278"/>
      <c r="S150" s="278"/>
      <c r="T150" s="278"/>
      <c r="U150" s="278"/>
      <c r="V150" s="278"/>
      <c r="W150" s="278"/>
      <c r="X150" s="278"/>
      <c r="Y150" s="278"/>
      <c r="Z150" s="278"/>
      <c r="AA150" s="278"/>
      <c r="AB150" s="278"/>
      <c r="AC150" s="278"/>
      <c r="AD150" s="278"/>
      <c r="AE150" s="278"/>
      <c r="AF150" s="276"/>
      <c r="AG150" s="278"/>
    </row>
    <row r="151" spans="1:33" s="3" customFormat="1">
      <c r="A151" s="278"/>
      <c r="B151" s="278"/>
      <c r="C151" s="278"/>
      <c r="D151" s="278"/>
      <c r="E151" s="278"/>
      <c r="F151" s="278"/>
      <c r="G151" s="278"/>
      <c r="H151" s="278"/>
      <c r="I151" s="276"/>
      <c r="J151" s="276"/>
      <c r="K151" s="276"/>
      <c r="L151" s="276"/>
      <c r="M151" s="278"/>
      <c r="N151" s="278"/>
      <c r="O151" s="278"/>
      <c r="P151" s="278"/>
      <c r="Q151" s="278"/>
      <c r="R151" s="278"/>
      <c r="S151" s="278"/>
      <c r="T151" s="278"/>
      <c r="U151" s="278"/>
      <c r="V151" s="278"/>
      <c r="W151" s="278"/>
      <c r="X151" s="278"/>
      <c r="Y151" s="278"/>
      <c r="Z151" s="278"/>
      <c r="AA151" s="278"/>
      <c r="AB151" s="278"/>
      <c r="AC151" s="278"/>
      <c r="AD151" s="278"/>
      <c r="AE151" s="278"/>
      <c r="AF151" s="276"/>
      <c r="AG151" s="278"/>
    </row>
    <row r="152" spans="1:33" s="3" customFormat="1">
      <c r="A152" s="278"/>
      <c r="B152" s="278"/>
      <c r="C152" s="278"/>
      <c r="D152" s="278"/>
      <c r="E152" s="278"/>
      <c r="F152" s="278"/>
      <c r="G152" s="278"/>
      <c r="H152" s="278"/>
      <c r="I152" s="276"/>
      <c r="J152" s="276"/>
      <c r="K152" s="276"/>
      <c r="L152" s="276"/>
      <c r="M152" s="278"/>
      <c r="N152" s="278"/>
      <c r="O152" s="278"/>
      <c r="P152" s="278"/>
      <c r="Q152" s="278"/>
      <c r="R152" s="278"/>
      <c r="S152" s="278"/>
      <c r="T152" s="278"/>
      <c r="U152" s="278"/>
      <c r="V152" s="278"/>
      <c r="W152" s="278"/>
      <c r="X152" s="278"/>
      <c r="Y152" s="278"/>
      <c r="Z152" s="278"/>
      <c r="AA152" s="278"/>
      <c r="AB152" s="278"/>
      <c r="AC152" s="278"/>
      <c r="AD152" s="278"/>
      <c r="AE152" s="278"/>
      <c r="AF152" s="276"/>
      <c r="AG152" s="278"/>
    </row>
    <row r="153" spans="1:33" s="3" customFormat="1">
      <c r="A153" s="278"/>
      <c r="B153" s="278"/>
      <c r="C153" s="278"/>
      <c r="D153" s="278"/>
      <c r="E153" s="278"/>
      <c r="F153" s="278"/>
      <c r="G153" s="278"/>
      <c r="H153" s="278"/>
      <c r="I153" s="276"/>
      <c r="J153" s="276"/>
      <c r="K153" s="276"/>
      <c r="L153" s="276"/>
      <c r="M153" s="278"/>
      <c r="N153" s="278"/>
      <c r="O153" s="278"/>
      <c r="P153" s="278"/>
      <c r="Q153" s="278"/>
      <c r="R153" s="278"/>
      <c r="S153" s="278"/>
      <c r="T153" s="278"/>
      <c r="U153" s="278"/>
      <c r="V153" s="278"/>
      <c r="W153" s="278"/>
      <c r="X153" s="278"/>
      <c r="Y153" s="278"/>
      <c r="Z153" s="278"/>
      <c r="AA153" s="278"/>
      <c r="AB153" s="278"/>
      <c r="AC153" s="278"/>
      <c r="AD153" s="278"/>
      <c r="AE153" s="278"/>
      <c r="AF153" s="276"/>
      <c r="AG153" s="276"/>
    </row>
    <row r="154" spans="1:33" s="3" customFormat="1">
      <c r="A154" s="278"/>
      <c r="B154" s="278"/>
      <c r="C154" s="278"/>
      <c r="D154" s="278"/>
      <c r="E154" s="278"/>
      <c r="F154" s="278"/>
      <c r="G154" s="278"/>
      <c r="H154" s="278"/>
      <c r="I154" s="276"/>
      <c r="J154" s="276"/>
      <c r="K154" s="276"/>
      <c r="L154" s="276"/>
      <c r="M154" s="278"/>
      <c r="N154" s="278"/>
      <c r="O154" s="278"/>
      <c r="P154" s="278"/>
      <c r="Q154" s="278"/>
      <c r="R154" s="278"/>
      <c r="S154" s="280"/>
      <c r="T154" s="278"/>
      <c r="U154" s="278"/>
      <c r="V154" s="278"/>
      <c r="W154" s="278"/>
      <c r="X154" s="278"/>
      <c r="Y154" s="278"/>
      <c r="Z154" s="278"/>
      <c r="AA154" s="278"/>
      <c r="AB154" s="278"/>
      <c r="AC154" s="278"/>
      <c r="AD154" s="278"/>
      <c r="AE154" s="278"/>
      <c r="AF154" s="276"/>
      <c r="AG154" s="276"/>
    </row>
    <row r="155" spans="1:33" s="3" customFormat="1">
      <c r="A155" s="278"/>
      <c r="B155" s="278"/>
      <c r="C155" s="278"/>
      <c r="D155" s="278"/>
      <c r="E155" s="278"/>
      <c r="F155" s="278"/>
      <c r="G155" s="278"/>
      <c r="H155" s="278"/>
      <c r="I155" s="276"/>
      <c r="J155" s="276"/>
      <c r="K155" s="276"/>
      <c r="L155" s="276"/>
      <c r="M155" s="278"/>
      <c r="N155" s="278"/>
      <c r="O155" s="278"/>
      <c r="P155" s="278"/>
      <c r="Q155" s="278"/>
      <c r="R155" s="278"/>
      <c r="S155" s="278"/>
      <c r="T155" s="278"/>
      <c r="U155" s="278"/>
      <c r="V155" s="278"/>
      <c r="W155" s="278"/>
      <c r="X155" s="278"/>
      <c r="Y155" s="278"/>
      <c r="Z155" s="278"/>
      <c r="AA155" s="278"/>
      <c r="AB155" s="278"/>
      <c r="AC155" s="278"/>
      <c r="AD155" s="278"/>
      <c r="AE155" s="278"/>
      <c r="AF155" s="276"/>
      <c r="AG155" s="276"/>
    </row>
    <row r="156" spans="1:33" s="3" customFormat="1">
      <c r="A156" s="278"/>
      <c r="B156" s="278"/>
      <c r="C156" s="278"/>
      <c r="D156" s="278"/>
      <c r="E156" s="278"/>
      <c r="F156" s="278"/>
      <c r="G156" s="278"/>
      <c r="H156" s="278"/>
      <c r="I156" s="276"/>
      <c r="J156" s="276"/>
      <c r="K156" s="276"/>
      <c r="L156" s="276"/>
      <c r="M156" s="278"/>
      <c r="N156" s="278"/>
      <c r="O156" s="278"/>
      <c r="P156" s="278"/>
      <c r="Q156" s="278"/>
      <c r="R156" s="278"/>
      <c r="S156" s="278"/>
      <c r="T156" s="278"/>
      <c r="U156" s="278"/>
      <c r="V156" s="278"/>
      <c r="W156" s="278"/>
      <c r="X156" s="278"/>
      <c r="Y156" s="278"/>
      <c r="Z156" s="278"/>
      <c r="AA156" s="278"/>
      <c r="AB156" s="278"/>
      <c r="AC156" s="278"/>
      <c r="AD156" s="278"/>
      <c r="AE156" s="278"/>
      <c r="AF156" s="276"/>
      <c r="AG156" s="278"/>
    </row>
    <row r="157" spans="1:33" s="3" customFormat="1">
      <c r="A157" s="278"/>
      <c r="B157" s="278"/>
      <c r="C157" s="278"/>
      <c r="D157" s="278"/>
      <c r="E157" s="278"/>
      <c r="F157" s="278"/>
      <c r="G157" s="278"/>
      <c r="H157" s="278"/>
      <c r="I157" s="276"/>
      <c r="J157" s="276"/>
      <c r="K157" s="276"/>
      <c r="L157" s="276"/>
      <c r="M157" s="278"/>
      <c r="N157" s="278"/>
      <c r="O157" s="278"/>
      <c r="P157" s="278"/>
      <c r="Q157" s="278"/>
      <c r="R157" s="278"/>
      <c r="S157" s="278"/>
      <c r="T157" s="278"/>
      <c r="U157" s="278"/>
      <c r="V157" s="278"/>
      <c r="W157" s="278"/>
      <c r="X157" s="278"/>
      <c r="Y157" s="278"/>
      <c r="Z157" s="278"/>
      <c r="AA157" s="278"/>
      <c r="AB157" s="278"/>
      <c r="AC157" s="278"/>
      <c r="AD157" s="278"/>
      <c r="AE157" s="278"/>
      <c r="AF157" s="276"/>
      <c r="AG157" s="276"/>
    </row>
    <row r="158" spans="1:33" s="3" customFormat="1">
      <c r="A158" s="278"/>
      <c r="B158" s="278"/>
      <c r="C158" s="278"/>
      <c r="D158" s="278"/>
      <c r="E158" s="278"/>
      <c r="F158" s="278"/>
      <c r="G158" s="278"/>
      <c r="H158" s="278"/>
      <c r="I158" s="276"/>
      <c r="J158" s="276"/>
      <c r="K158" s="276"/>
      <c r="L158" s="276"/>
      <c r="M158" s="278"/>
      <c r="N158" s="278"/>
      <c r="O158" s="278"/>
      <c r="P158" s="278"/>
      <c r="Q158" s="278"/>
      <c r="R158" s="278"/>
      <c r="S158" s="278"/>
      <c r="T158" s="278"/>
      <c r="U158" s="278"/>
      <c r="V158" s="278"/>
      <c r="W158" s="278"/>
      <c r="X158" s="278"/>
      <c r="Y158" s="278"/>
      <c r="Z158" s="278"/>
      <c r="AA158" s="278"/>
      <c r="AB158" s="278"/>
      <c r="AC158" s="278"/>
      <c r="AD158" s="278"/>
      <c r="AE158" s="278"/>
      <c r="AF158" s="276"/>
      <c r="AG158" s="278"/>
    </row>
    <row r="159" spans="1:33" s="3" customFormat="1">
      <c r="A159" s="278"/>
      <c r="B159" s="278"/>
      <c r="C159" s="278"/>
      <c r="D159" s="278"/>
      <c r="E159" s="278"/>
      <c r="F159" s="278"/>
      <c r="G159" s="278"/>
      <c r="H159" s="278"/>
      <c r="I159" s="276"/>
      <c r="J159" s="276"/>
      <c r="K159" s="276"/>
      <c r="L159" s="276"/>
      <c r="M159" s="278"/>
      <c r="N159" s="278"/>
      <c r="O159" s="278"/>
      <c r="P159" s="278"/>
      <c r="Q159" s="278"/>
      <c r="R159" s="278"/>
      <c r="S159" s="278"/>
      <c r="T159" s="278"/>
      <c r="U159" s="278"/>
      <c r="V159" s="278"/>
      <c r="W159" s="278"/>
      <c r="X159" s="278"/>
      <c r="Y159" s="278"/>
      <c r="Z159" s="278"/>
      <c r="AA159" s="278"/>
      <c r="AB159" s="278"/>
      <c r="AC159" s="278"/>
      <c r="AD159" s="278"/>
      <c r="AE159" s="278"/>
      <c r="AF159" s="276"/>
      <c r="AG159" s="278"/>
    </row>
    <row r="160" spans="1:33" s="3" customFormat="1">
      <c r="A160" s="278"/>
      <c r="B160" s="278"/>
      <c r="C160" s="278"/>
      <c r="D160" s="278"/>
      <c r="E160" s="278"/>
      <c r="F160" s="278"/>
      <c r="G160" s="278"/>
      <c r="H160" s="278"/>
      <c r="I160" s="276"/>
      <c r="J160" s="276"/>
      <c r="K160" s="276"/>
      <c r="L160" s="276"/>
      <c r="M160" s="278"/>
      <c r="N160" s="278"/>
      <c r="O160" s="278"/>
      <c r="P160" s="278"/>
      <c r="Q160" s="278"/>
      <c r="R160" s="278"/>
      <c r="S160" s="278"/>
      <c r="T160" s="278"/>
      <c r="U160" s="278"/>
      <c r="V160" s="278"/>
      <c r="W160" s="278"/>
      <c r="X160" s="278"/>
      <c r="Y160" s="278"/>
      <c r="Z160" s="278"/>
      <c r="AA160" s="278"/>
      <c r="AB160" s="278"/>
      <c r="AC160" s="278"/>
      <c r="AD160" s="278"/>
      <c r="AE160" s="278"/>
      <c r="AF160" s="276"/>
      <c r="AG160" s="278"/>
    </row>
    <row r="161" spans="1:33" s="3" customFormat="1">
      <c r="A161" s="278"/>
      <c r="B161" s="278"/>
      <c r="C161" s="278"/>
      <c r="D161" s="278"/>
      <c r="E161" s="278"/>
      <c r="F161" s="278"/>
      <c r="G161" s="278"/>
      <c r="H161" s="278"/>
      <c r="I161" s="276"/>
      <c r="J161" s="276"/>
      <c r="K161" s="276"/>
      <c r="L161" s="276"/>
      <c r="M161" s="278"/>
      <c r="N161" s="278"/>
      <c r="O161" s="278"/>
      <c r="P161" s="278"/>
      <c r="Q161" s="278"/>
      <c r="R161" s="278"/>
      <c r="S161" s="278"/>
      <c r="T161" s="278"/>
      <c r="U161" s="278"/>
      <c r="V161" s="278"/>
      <c r="W161" s="278"/>
      <c r="X161" s="278"/>
      <c r="Y161" s="278"/>
      <c r="Z161" s="278"/>
      <c r="AA161" s="278"/>
      <c r="AB161" s="278"/>
      <c r="AC161" s="278"/>
      <c r="AD161" s="278"/>
      <c r="AE161" s="278"/>
      <c r="AF161" s="276"/>
      <c r="AG161" s="278"/>
    </row>
    <row r="162" spans="1:33" s="3" customFormat="1">
      <c r="A162" s="278"/>
      <c r="B162" s="278"/>
      <c r="C162" s="278"/>
      <c r="D162" s="278"/>
      <c r="E162" s="278"/>
      <c r="F162" s="278"/>
      <c r="G162" s="278"/>
      <c r="H162" s="278"/>
      <c r="I162" s="276"/>
      <c r="J162" s="276"/>
      <c r="K162" s="276"/>
      <c r="L162" s="276"/>
      <c r="M162" s="278"/>
      <c r="N162" s="278"/>
      <c r="O162" s="278"/>
      <c r="P162" s="278"/>
      <c r="Q162" s="278"/>
      <c r="R162" s="278"/>
      <c r="S162" s="278"/>
      <c r="T162" s="278"/>
      <c r="U162" s="278"/>
      <c r="V162" s="278"/>
      <c r="W162" s="278"/>
      <c r="X162" s="278"/>
      <c r="Y162" s="278"/>
      <c r="Z162" s="278"/>
      <c r="AA162" s="278"/>
      <c r="AB162" s="278"/>
      <c r="AC162" s="278"/>
      <c r="AD162" s="278"/>
      <c r="AE162" s="278"/>
      <c r="AF162" s="276"/>
      <c r="AG162" s="278"/>
    </row>
    <row r="163" spans="1:33" s="3" customFormat="1">
      <c r="A163" s="278"/>
      <c r="B163" s="278"/>
      <c r="C163" s="278"/>
      <c r="D163" s="278"/>
      <c r="E163" s="278"/>
      <c r="F163" s="278"/>
      <c r="G163" s="278"/>
      <c r="H163" s="278"/>
      <c r="I163" s="276"/>
      <c r="J163" s="276"/>
      <c r="K163" s="276"/>
      <c r="L163" s="276"/>
      <c r="M163" s="278"/>
      <c r="N163" s="278"/>
      <c r="O163" s="278"/>
      <c r="P163" s="278"/>
      <c r="Q163" s="278"/>
      <c r="R163" s="278"/>
      <c r="S163" s="278"/>
      <c r="T163" s="278"/>
      <c r="U163" s="278"/>
      <c r="V163" s="278"/>
      <c r="W163" s="278"/>
      <c r="X163" s="278"/>
      <c r="Y163" s="278"/>
      <c r="Z163" s="278"/>
      <c r="AA163" s="278"/>
      <c r="AB163" s="278"/>
      <c r="AC163" s="278"/>
      <c r="AD163" s="278"/>
      <c r="AE163" s="278"/>
      <c r="AF163" s="276"/>
      <c r="AG163" s="278"/>
    </row>
    <row r="164" spans="1:33" s="3" customFormat="1">
      <c r="A164" s="278"/>
      <c r="B164" s="278"/>
      <c r="C164" s="278"/>
      <c r="D164" s="278"/>
      <c r="E164" s="278"/>
      <c r="F164" s="278"/>
      <c r="G164" s="278"/>
      <c r="H164" s="278"/>
      <c r="I164" s="276"/>
      <c r="J164" s="276"/>
      <c r="K164" s="276"/>
      <c r="L164" s="276"/>
      <c r="M164" s="278"/>
      <c r="N164" s="278"/>
      <c r="O164" s="278"/>
      <c r="P164" s="278"/>
      <c r="Q164" s="278"/>
      <c r="R164" s="278"/>
      <c r="S164" s="278"/>
      <c r="T164" s="278"/>
      <c r="U164" s="278"/>
      <c r="V164" s="278"/>
      <c r="W164" s="278"/>
      <c r="X164" s="278"/>
      <c r="Y164" s="278"/>
      <c r="Z164" s="278"/>
      <c r="AA164" s="278"/>
      <c r="AB164" s="278"/>
      <c r="AC164" s="278"/>
      <c r="AD164" s="278"/>
      <c r="AE164" s="278"/>
      <c r="AF164" s="276"/>
      <c r="AG164" s="278"/>
    </row>
    <row r="165" spans="1:33" s="3" customFormat="1">
      <c r="A165" s="278"/>
      <c r="B165" s="278"/>
      <c r="C165" s="278"/>
      <c r="D165" s="278"/>
      <c r="E165" s="278"/>
      <c r="F165" s="278"/>
      <c r="G165" s="279"/>
      <c r="H165" s="278"/>
      <c r="I165" s="276"/>
      <c r="J165" s="276"/>
      <c r="K165" s="276"/>
      <c r="L165" s="276"/>
      <c r="M165" s="278"/>
      <c r="N165" s="278"/>
      <c r="O165" s="278"/>
      <c r="P165" s="278"/>
      <c r="Q165" s="278"/>
      <c r="R165" s="278"/>
      <c r="S165" s="278"/>
      <c r="T165" s="278"/>
      <c r="U165" s="278"/>
      <c r="V165" s="278"/>
      <c r="W165" s="278"/>
      <c r="X165" s="278"/>
      <c r="Y165" s="278"/>
      <c r="Z165" s="278"/>
      <c r="AA165" s="278"/>
      <c r="AB165" s="278"/>
      <c r="AC165" s="278"/>
      <c r="AD165" s="278"/>
      <c r="AE165" s="278"/>
      <c r="AF165" s="276"/>
      <c r="AG165" s="276"/>
    </row>
    <row r="166" spans="1:33" s="3" customFormat="1">
      <c r="A166" s="278"/>
      <c r="B166" s="278"/>
      <c r="C166" s="278"/>
      <c r="D166" s="278"/>
      <c r="E166" s="278"/>
      <c r="F166" s="278"/>
      <c r="G166" s="279"/>
      <c r="H166" s="278"/>
      <c r="I166" s="276"/>
      <c r="J166" s="276"/>
      <c r="K166" s="276"/>
      <c r="L166" s="276"/>
      <c r="M166" s="278"/>
      <c r="N166" s="278"/>
      <c r="O166" s="278"/>
      <c r="P166" s="278"/>
      <c r="Q166" s="278"/>
      <c r="R166" s="278"/>
      <c r="S166" s="278"/>
      <c r="T166" s="278"/>
      <c r="U166" s="278"/>
      <c r="V166" s="278"/>
      <c r="W166" s="278"/>
      <c r="X166" s="278"/>
      <c r="Y166" s="278"/>
      <c r="Z166" s="278"/>
      <c r="AA166" s="278"/>
      <c r="AB166" s="278"/>
      <c r="AC166" s="278"/>
      <c r="AD166" s="278"/>
      <c r="AE166" s="278"/>
      <c r="AF166" s="276"/>
      <c r="AG166" s="278"/>
    </row>
    <row r="167" spans="1:33" s="3" customFormat="1">
      <c r="A167" s="278"/>
      <c r="B167" s="278"/>
      <c r="C167" s="278"/>
      <c r="D167" s="278"/>
      <c r="E167" s="278"/>
      <c r="F167" s="278"/>
      <c r="G167" s="278"/>
      <c r="H167" s="278"/>
      <c r="I167" s="276"/>
      <c r="J167" s="276"/>
      <c r="K167" s="276"/>
      <c r="L167" s="276"/>
      <c r="M167" s="278"/>
      <c r="N167" s="278"/>
      <c r="O167" s="278"/>
      <c r="P167" s="278"/>
      <c r="Q167" s="278"/>
      <c r="R167" s="278"/>
      <c r="S167" s="278"/>
      <c r="T167" s="278"/>
      <c r="U167" s="278"/>
      <c r="V167" s="278"/>
      <c r="W167" s="278"/>
      <c r="X167" s="278"/>
      <c r="Y167" s="278"/>
      <c r="Z167" s="278"/>
      <c r="AA167" s="278"/>
      <c r="AB167" s="278"/>
      <c r="AC167" s="278"/>
      <c r="AD167" s="278"/>
      <c r="AE167" s="278"/>
      <c r="AF167" s="276"/>
      <c r="AG167" s="278"/>
    </row>
    <row r="168" spans="1:33" s="3" customFormat="1">
      <c r="A168" s="278"/>
      <c r="B168" s="278"/>
      <c r="C168" s="278"/>
      <c r="D168" s="278"/>
      <c r="E168" s="278"/>
      <c r="F168" s="278"/>
      <c r="G168" s="278"/>
      <c r="H168" s="278"/>
      <c r="I168" s="276"/>
      <c r="J168" s="276"/>
      <c r="K168" s="276"/>
      <c r="L168" s="276"/>
      <c r="M168" s="278"/>
      <c r="N168" s="278"/>
      <c r="O168" s="278"/>
      <c r="P168" s="278"/>
      <c r="Q168" s="278"/>
      <c r="R168" s="278"/>
      <c r="S168" s="278"/>
      <c r="T168" s="278"/>
      <c r="U168" s="278"/>
      <c r="V168" s="278"/>
      <c r="W168" s="278"/>
      <c r="X168" s="278"/>
      <c r="Y168" s="278"/>
      <c r="Z168" s="278"/>
      <c r="AA168" s="278"/>
      <c r="AB168" s="278"/>
      <c r="AC168" s="278"/>
      <c r="AD168" s="278"/>
      <c r="AE168" s="278"/>
      <c r="AF168" s="276"/>
      <c r="AG168" s="278"/>
    </row>
    <row r="169" spans="1:33" s="3" customFormat="1">
      <c r="A169" s="278"/>
      <c r="B169" s="278"/>
      <c r="C169" s="278"/>
      <c r="D169" s="278"/>
      <c r="E169" s="278"/>
      <c r="F169" s="278"/>
      <c r="G169" s="278"/>
      <c r="H169" s="278"/>
      <c r="I169" s="276"/>
      <c r="J169" s="276"/>
      <c r="K169" s="276"/>
      <c r="L169" s="276"/>
      <c r="M169" s="278"/>
      <c r="N169" s="278"/>
      <c r="O169" s="278"/>
      <c r="P169" s="278"/>
      <c r="Q169" s="278"/>
      <c r="R169" s="278"/>
      <c r="S169" s="278"/>
      <c r="T169" s="278"/>
      <c r="U169" s="278"/>
      <c r="V169" s="278"/>
      <c r="W169" s="278"/>
      <c r="X169" s="278"/>
      <c r="Y169" s="278"/>
      <c r="Z169" s="278"/>
      <c r="AA169" s="278"/>
      <c r="AB169" s="278"/>
      <c r="AC169" s="278"/>
      <c r="AD169" s="278"/>
      <c r="AE169" s="278"/>
      <c r="AF169" s="276"/>
      <c r="AG169" s="278"/>
    </row>
    <row r="170" spans="1:33" s="3" customFormat="1">
      <c r="A170" s="278"/>
      <c r="B170" s="278"/>
      <c r="C170" s="278"/>
      <c r="D170" s="278"/>
      <c r="E170" s="278"/>
      <c r="F170" s="278"/>
      <c r="G170" s="278"/>
      <c r="H170" s="278"/>
      <c r="I170" s="276"/>
      <c r="J170" s="276"/>
      <c r="K170" s="276"/>
      <c r="L170" s="276"/>
      <c r="M170" s="278"/>
      <c r="N170" s="278"/>
      <c r="O170" s="278"/>
      <c r="P170" s="278"/>
      <c r="Q170" s="278"/>
      <c r="R170" s="278"/>
      <c r="S170" s="278"/>
      <c r="T170" s="278"/>
      <c r="U170" s="278"/>
      <c r="V170" s="278"/>
      <c r="W170" s="278"/>
      <c r="X170" s="278"/>
      <c r="Y170" s="278"/>
      <c r="Z170" s="278"/>
      <c r="AA170" s="278"/>
      <c r="AB170" s="278"/>
      <c r="AC170" s="278"/>
      <c r="AD170" s="278"/>
      <c r="AE170" s="278"/>
      <c r="AF170" s="276"/>
      <c r="AG170" s="278"/>
    </row>
    <row r="171" spans="1:33" s="3" customFormat="1">
      <c r="A171" s="278"/>
      <c r="B171" s="278"/>
      <c r="C171" s="278"/>
      <c r="D171" s="278"/>
      <c r="E171" s="278"/>
      <c r="F171" s="278"/>
      <c r="G171" s="278"/>
      <c r="H171" s="278"/>
      <c r="I171" s="276"/>
      <c r="J171" s="276"/>
      <c r="K171" s="276"/>
      <c r="L171" s="276"/>
      <c r="M171" s="278"/>
      <c r="N171" s="278"/>
      <c r="O171" s="278"/>
      <c r="P171" s="278"/>
      <c r="Q171" s="278"/>
      <c r="R171" s="278"/>
      <c r="S171" s="278"/>
      <c r="T171" s="278"/>
      <c r="U171" s="278"/>
      <c r="V171" s="278"/>
      <c r="W171" s="278"/>
      <c r="X171" s="278"/>
      <c r="Y171" s="278"/>
      <c r="Z171" s="278"/>
      <c r="AA171" s="278"/>
      <c r="AB171" s="278"/>
      <c r="AC171" s="278"/>
      <c r="AD171" s="278"/>
      <c r="AE171" s="278"/>
      <c r="AF171" s="276"/>
      <c r="AG171" s="278"/>
    </row>
    <row r="172" spans="1:33" s="3" customFormat="1">
      <c r="A172" s="278"/>
      <c r="B172" s="278"/>
      <c r="C172" s="278"/>
      <c r="D172" s="278"/>
      <c r="E172" s="278"/>
      <c r="F172" s="278"/>
      <c r="G172" s="278"/>
      <c r="H172" s="278"/>
      <c r="I172" s="276"/>
      <c r="J172" s="276"/>
      <c r="K172" s="276"/>
      <c r="L172" s="276"/>
      <c r="M172" s="278"/>
      <c r="N172" s="278"/>
      <c r="O172" s="278"/>
      <c r="P172" s="278"/>
      <c r="Q172" s="278"/>
      <c r="R172" s="278"/>
      <c r="S172" s="278"/>
      <c r="T172" s="278"/>
      <c r="U172" s="278"/>
      <c r="V172" s="278"/>
      <c r="W172" s="278"/>
      <c r="X172" s="278"/>
      <c r="Y172" s="278"/>
      <c r="Z172" s="278"/>
      <c r="AA172" s="278"/>
      <c r="AB172" s="278"/>
      <c r="AC172" s="278"/>
      <c r="AD172" s="278"/>
      <c r="AE172" s="278"/>
      <c r="AF172" s="276"/>
      <c r="AG172" s="278"/>
    </row>
    <row r="173" spans="1:33" s="3" customFormat="1">
      <c r="A173" s="278"/>
      <c r="B173" s="278"/>
      <c r="C173" s="278"/>
      <c r="D173" s="278"/>
      <c r="E173" s="278"/>
      <c r="F173" s="278"/>
      <c r="G173" s="278"/>
      <c r="H173" s="278"/>
      <c r="I173" s="276"/>
      <c r="J173" s="276"/>
      <c r="K173" s="276"/>
      <c r="L173" s="276"/>
      <c r="M173" s="278"/>
      <c r="N173" s="278"/>
      <c r="O173" s="278"/>
      <c r="P173" s="278"/>
      <c r="Q173" s="278"/>
      <c r="R173" s="278"/>
      <c r="S173" s="278"/>
      <c r="T173" s="278"/>
      <c r="U173" s="278"/>
      <c r="V173" s="278"/>
      <c r="W173" s="278"/>
      <c r="X173" s="278"/>
      <c r="Y173" s="278"/>
      <c r="Z173" s="278"/>
      <c r="AA173" s="278"/>
      <c r="AB173" s="278"/>
      <c r="AC173" s="278"/>
      <c r="AD173" s="278"/>
      <c r="AE173" s="278"/>
      <c r="AF173" s="276"/>
      <c r="AG173" s="278"/>
    </row>
    <row r="174" spans="1:33" s="3" customFormat="1">
      <c r="A174" s="278"/>
      <c r="B174" s="278"/>
      <c r="C174" s="278"/>
      <c r="D174" s="278"/>
      <c r="E174" s="278"/>
      <c r="F174" s="278"/>
      <c r="G174" s="278"/>
      <c r="H174" s="278"/>
      <c r="I174" s="276"/>
      <c r="J174" s="276"/>
      <c r="K174" s="276"/>
      <c r="L174" s="276"/>
      <c r="M174" s="278"/>
      <c r="N174" s="278"/>
      <c r="O174" s="278"/>
      <c r="P174" s="278"/>
      <c r="Q174" s="278"/>
      <c r="R174" s="278"/>
      <c r="S174" s="278"/>
      <c r="T174" s="278"/>
      <c r="U174" s="278"/>
      <c r="V174" s="278"/>
      <c r="W174" s="278"/>
      <c r="X174" s="278"/>
      <c r="Y174" s="278"/>
      <c r="Z174" s="278"/>
      <c r="AA174" s="278"/>
      <c r="AB174" s="278"/>
      <c r="AC174" s="278"/>
      <c r="AD174" s="278"/>
      <c r="AE174" s="278"/>
      <c r="AF174" s="276"/>
      <c r="AG174" s="276"/>
    </row>
    <row r="175" spans="1:33" s="3" customFormat="1">
      <c r="A175" s="278"/>
      <c r="B175" s="278"/>
      <c r="C175" s="278"/>
      <c r="D175" s="278"/>
      <c r="E175" s="278"/>
      <c r="F175" s="278"/>
      <c r="G175" s="278"/>
      <c r="H175" s="278"/>
      <c r="I175" s="276"/>
      <c r="J175" s="276"/>
      <c r="K175" s="276"/>
      <c r="L175" s="276"/>
      <c r="M175" s="278"/>
      <c r="N175" s="278"/>
      <c r="O175" s="278"/>
      <c r="P175" s="278"/>
      <c r="Q175" s="278"/>
      <c r="R175" s="278"/>
      <c r="S175" s="278"/>
      <c r="T175" s="278"/>
      <c r="U175" s="278"/>
      <c r="V175" s="278"/>
      <c r="W175" s="278"/>
      <c r="X175" s="278"/>
      <c r="Y175" s="278"/>
      <c r="Z175" s="278"/>
      <c r="AA175" s="278"/>
      <c r="AB175" s="278"/>
      <c r="AC175" s="278"/>
      <c r="AD175" s="278"/>
      <c r="AE175" s="278"/>
      <c r="AF175" s="276"/>
      <c r="AG175" s="278"/>
    </row>
    <row r="176" spans="1:33" s="3" customFormat="1">
      <c r="A176" s="278"/>
      <c r="B176" s="278"/>
      <c r="C176" s="278"/>
      <c r="D176" s="278"/>
      <c r="E176" s="278"/>
      <c r="F176" s="278"/>
      <c r="G176" s="278"/>
      <c r="H176" s="278"/>
      <c r="I176" s="276"/>
      <c r="J176" s="276"/>
      <c r="K176" s="276"/>
      <c r="L176" s="276"/>
      <c r="M176" s="278"/>
      <c r="N176" s="278"/>
      <c r="O176" s="278"/>
      <c r="P176" s="278"/>
      <c r="Q176" s="278"/>
      <c r="R176" s="278"/>
      <c r="S176" s="278"/>
      <c r="T176" s="278"/>
      <c r="U176" s="278"/>
      <c r="V176" s="278"/>
      <c r="W176" s="278"/>
      <c r="X176" s="278"/>
      <c r="Y176" s="278"/>
      <c r="Z176" s="278"/>
      <c r="AA176" s="278"/>
      <c r="AB176" s="278"/>
      <c r="AC176" s="278"/>
      <c r="AD176" s="278"/>
      <c r="AE176" s="278"/>
      <c r="AF176" s="276"/>
      <c r="AG176" s="278"/>
    </row>
    <row r="177" spans="1:33" s="3" customFormat="1">
      <c r="A177" s="278"/>
      <c r="B177" s="278"/>
      <c r="C177" s="278"/>
      <c r="D177" s="278"/>
      <c r="E177" s="278"/>
      <c r="F177" s="278"/>
      <c r="G177" s="278"/>
      <c r="H177" s="278"/>
      <c r="I177" s="276"/>
      <c r="J177" s="276"/>
      <c r="K177" s="276"/>
      <c r="L177" s="276"/>
      <c r="M177" s="278"/>
      <c r="N177" s="278"/>
      <c r="O177" s="278"/>
      <c r="P177" s="278"/>
      <c r="Q177" s="278"/>
      <c r="R177" s="278"/>
      <c r="S177" s="278"/>
      <c r="T177" s="278"/>
      <c r="U177" s="278"/>
      <c r="V177" s="278"/>
      <c r="W177" s="278"/>
      <c r="X177" s="278"/>
      <c r="Y177" s="278"/>
      <c r="Z177" s="278"/>
      <c r="AA177" s="278"/>
      <c r="AB177" s="278"/>
      <c r="AC177" s="278"/>
      <c r="AD177" s="278"/>
      <c r="AE177" s="278"/>
      <c r="AF177" s="276"/>
      <c r="AG177" s="278"/>
    </row>
    <row r="178" spans="1:33" s="3" customFormat="1">
      <c r="A178" s="278"/>
      <c r="B178" s="278"/>
      <c r="C178" s="278"/>
      <c r="D178" s="278"/>
      <c r="E178" s="278"/>
      <c r="F178" s="278"/>
      <c r="G178" s="278"/>
      <c r="H178" s="278"/>
      <c r="I178" s="276"/>
      <c r="J178" s="276"/>
      <c r="K178" s="276"/>
      <c r="L178" s="276"/>
      <c r="M178" s="278"/>
      <c r="N178" s="278"/>
      <c r="O178" s="278"/>
      <c r="P178" s="278"/>
      <c r="Q178" s="278"/>
      <c r="R178" s="278"/>
      <c r="S178" s="278"/>
      <c r="T178" s="278"/>
      <c r="U178" s="278"/>
      <c r="V178" s="278"/>
      <c r="W178" s="278"/>
      <c r="X178" s="278"/>
      <c r="Y178" s="278"/>
      <c r="Z178" s="278"/>
      <c r="AA178" s="278"/>
      <c r="AB178" s="278"/>
      <c r="AC178" s="278"/>
      <c r="AD178" s="278"/>
      <c r="AE178" s="278"/>
      <c r="AF178" s="276"/>
      <c r="AG178" s="278"/>
    </row>
    <row r="179" spans="1:33" s="3" customFormat="1">
      <c r="A179" s="278"/>
      <c r="B179" s="278"/>
      <c r="C179" s="278"/>
      <c r="D179" s="278"/>
      <c r="E179" s="278"/>
      <c r="F179" s="278"/>
      <c r="G179" s="278"/>
      <c r="H179" s="278"/>
      <c r="I179" s="276"/>
      <c r="J179" s="276"/>
      <c r="K179" s="276"/>
      <c r="L179" s="276"/>
      <c r="M179" s="278"/>
      <c r="N179" s="278"/>
      <c r="O179" s="278"/>
      <c r="P179" s="278"/>
      <c r="Q179" s="278"/>
      <c r="R179" s="278"/>
      <c r="S179" s="278"/>
      <c r="T179" s="278"/>
      <c r="U179" s="278"/>
      <c r="V179" s="278"/>
      <c r="W179" s="278"/>
      <c r="X179" s="278"/>
      <c r="Y179" s="278"/>
      <c r="Z179" s="278"/>
      <c r="AA179" s="278"/>
      <c r="AB179" s="278"/>
      <c r="AC179" s="278"/>
      <c r="AD179" s="278"/>
      <c r="AE179" s="278"/>
      <c r="AF179" s="276"/>
      <c r="AG179" s="278"/>
    </row>
    <row r="180" spans="1:33" s="3" customFormat="1">
      <c r="A180" s="278"/>
      <c r="B180" s="278"/>
      <c r="C180" s="278"/>
      <c r="D180" s="278"/>
      <c r="E180" s="278"/>
      <c r="F180" s="278"/>
      <c r="G180" s="278"/>
      <c r="H180" s="278"/>
      <c r="I180" s="276"/>
      <c r="J180" s="276"/>
      <c r="K180" s="276"/>
      <c r="L180" s="276"/>
      <c r="M180" s="278"/>
      <c r="N180" s="278"/>
      <c r="O180" s="278"/>
      <c r="P180" s="278"/>
      <c r="Q180" s="278"/>
      <c r="R180" s="278"/>
      <c r="S180" s="278"/>
      <c r="T180" s="278"/>
      <c r="U180" s="278"/>
      <c r="V180" s="278"/>
      <c r="W180" s="278"/>
      <c r="X180" s="278"/>
      <c r="Y180" s="278"/>
      <c r="Z180" s="278"/>
      <c r="AA180" s="278"/>
      <c r="AB180" s="278"/>
      <c r="AC180" s="278"/>
      <c r="AD180" s="278"/>
      <c r="AE180" s="278"/>
      <c r="AF180" s="276"/>
      <c r="AG180" s="278"/>
    </row>
    <row r="181" spans="1:33" s="3" customFormat="1">
      <c r="A181" s="278"/>
      <c r="B181" s="278"/>
      <c r="C181" s="278"/>
      <c r="D181" s="278"/>
      <c r="E181" s="278"/>
      <c r="F181" s="278"/>
      <c r="G181" s="278"/>
      <c r="H181" s="278"/>
      <c r="I181" s="276"/>
      <c r="J181" s="276"/>
      <c r="K181" s="276"/>
      <c r="L181" s="276"/>
      <c r="M181" s="278"/>
      <c r="N181" s="278"/>
      <c r="O181" s="278"/>
      <c r="P181" s="278"/>
      <c r="Q181" s="278"/>
      <c r="R181" s="278"/>
      <c r="S181" s="278"/>
      <c r="T181" s="278"/>
      <c r="U181" s="278"/>
      <c r="V181" s="278"/>
      <c r="W181" s="278"/>
      <c r="X181" s="278"/>
      <c r="Y181" s="278"/>
      <c r="Z181" s="278"/>
      <c r="AA181" s="278"/>
      <c r="AB181" s="278"/>
      <c r="AC181" s="278"/>
      <c r="AD181" s="278"/>
      <c r="AE181" s="278"/>
      <c r="AF181" s="276"/>
      <c r="AG181" s="278"/>
    </row>
    <row r="182" spans="1:33" s="3" customFormat="1">
      <c r="A182" s="278"/>
      <c r="B182" s="278"/>
      <c r="C182" s="278"/>
      <c r="D182" s="278"/>
      <c r="E182" s="278"/>
      <c r="F182" s="278"/>
      <c r="G182" s="278"/>
      <c r="H182" s="278"/>
      <c r="I182" s="276"/>
      <c r="J182" s="276"/>
      <c r="K182" s="276"/>
      <c r="L182" s="276"/>
      <c r="M182" s="278"/>
      <c r="N182" s="278"/>
      <c r="O182" s="278"/>
      <c r="P182" s="278"/>
      <c r="Q182" s="278"/>
      <c r="R182" s="278"/>
      <c r="S182" s="278"/>
      <c r="T182" s="278"/>
      <c r="U182" s="278"/>
      <c r="V182" s="278"/>
      <c r="W182" s="278"/>
      <c r="X182" s="278"/>
      <c r="Y182" s="278"/>
      <c r="Z182" s="278"/>
      <c r="AA182" s="278"/>
      <c r="AB182" s="278"/>
      <c r="AC182" s="278"/>
      <c r="AD182" s="278"/>
      <c r="AE182" s="278"/>
      <c r="AF182" s="276"/>
      <c r="AG182" s="278"/>
    </row>
    <row r="183" spans="1:33" s="3" customFormat="1">
      <c r="A183" s="278"/>
      <c r="B183" s="278"/>
      <c r="C183" s="278"/>
      <c r="D183" s="278"/>
      <c r="E183" s="278"/>
      <c r="F183" s="278"/>
      <c r="G183" s="278"/>
      <c r="H183" s="278"/>
      <c r="I183" s="276"/>
      <c r="J183" s="276"/>
      <c r="K183" s="276"/>
      <c r="L183" s="276"/>
      <c r="M183" s="278"/>
      <c r="N183" s="278"/>
      <c r="O183" s="278"/>
      <c r="P183" s="278"/>
      <c r="Q183" s="278"/>
      <c r="R183" s="278"/>
      <c r="S183" s="278"/>
      <c r="T183" s="278"/>
      <c r="U183" s="278"/>
      <c r="V183" s="278"/>
      <c r="W183" s="278"/>
      <c r="X183" s="278"/>
      <c r="Y183" s="278"/>
      <c r="Z183" s="278"/>
      <c r="AA183" s="278"/>
      <c r="AB183" s="278"/>
      <c r="AC183" s="278"/>
      <c r="AD183" s="278"/>
      <c r="AE183" s="278"/>
      <c r="AF183" s="276"/>
      <c r="AG183" s="278"/>
    </row>
    <row r="184" spans="1:33" s="3" customFormat="1">
      <c r="A184" s="278"/>
      <c r="B184" s="278"/>
      <c r="C184" s="278"/>
      <c r="D184" s="278"/>
      <c r="E184" s="278"/>
      <c r="F184" s="278"/>
      <c r="G184" s="278"/>
      <c r="H184" s="278"/>
      <c r="I184" s="276"/>
      <c r="J184" s="276"/>
      <c r="K184" s="276"/>
      <c r="L184" s="276"/>
      <c r="M184" s="278"/>
      <c r="N184" s="278"/>
      <c r="O184" s="278"/>
      <c r="P184" s="278"/>
      <c r="Q184" s="278"/>
      <c r="R184" s="278"/>
      <c r="S184" s="278"/>
      <c r="T184" s="278"/>
      <c r="U184" s="278"/>
      <c r="V184" s="278"/>
      <c r="W184" s="278"/>
      <c r="X184" s="278"/>
      <c r="Y184" s="278"/>
      <c r="Z184" s="278"/>
      <c r="AA184" s="278"/>
      <c r="AB184" s="278"/>
      <c r="AC184" s="278"/>
      <c r="AD184" s="278"/>
      <c r="AE184" s="278"/>
      <c r="AF184" s="276"/>
      <c r="AG184" s="278"/>
    </row>
    <row r="185" spans="1:33" s="3" customFormat="1">
      <c r="A185" s="278"/>
      <c r="B185" s="278"/>
      <c r="C185" s="278"/>
      <c r="D185" s="278"/>
      <c r="E185" s="278"/>
      <c r="F185" s="278"/>
      <c r="G185" s="278"/>
      <c r="H185" s="278"/>
      <c r="I185" s="276"/>
      <c r="J185" s="276"/>
      <c r="K185" s="276"/>
      <c r="L185" s="276"/>
      <c r="M185" s="278"/>
      <c r="N185" s="278"/>
      <c r="O185" s="278"/>
      <c r="P185" s="278"/>
      <c r="Q185" s="278"/>
      <c r="R185" s="278"/>
      <c r="S185" s="278"/>
      <c r="T185" s="278"/>
      <c r="U185" s="278"/>
      <c r="V185" s="278"/>
      <c r="W185" s="278"/>
      <c r="X185" s="278"/>
      <c r="Y185" s="278"/>
      <c r="Z185" s="278"/>
      <c r="AA185" s="278"/>
      <c r="AB185" s="278"/>
      <c r="AC185" s="278"/>
      <c r="AD185" s="278"/>
      <c r="AE185" s="278"/>
      <c r="AF185" s="276"/>
      <c r="AG185" s="278"/>
    </row>
    <row r="186" spans="1:33" s="3" customFormat="1">
      <c r="A186" s="278"/>
      <c r="B186" s="278"/>
      <c r="C186" s="278"/>
      <c r="D186" s="278"/>
      <c r="E186" s="278"/>
      <c r="F186" s="278"/>
      <c r="G186" s="279"/>
      <c r="H186" s="278"/>
      <c r="I186" s="276"/>
      <c r="J186" s="276"/>
      <c r="K186" s="276"/>
      <c r="L186" s="276"/>
      <c r="M186" s="278"/>
      <c r="N186" s="278"/>
      <c r="O186" s="278"/>
      <c r="P186" s="278"/>
      <c r="Q186" s="278"/>
      <c r="R186" s="278"/>
      <c r="S186" s="278"/>
      <c r="T186" s="278"/>
      <c r="U186" s="278"/>
      <c r="V186" s="278"/>
      <c r="W186" s="278"/>
      <c r="X186" s="278"/>
      <c r="Y186" s="278"/>
      <c r="Z186" s="278"/>
      <c r="AA186" s="278"/>
      <c r="AB186" s="278"/>
      <c r="AC186" s="278"/>
      <c r="AD186" s="278"/>
      <c r="AE186" s="278"/>
      <c r="AF186" s="276"/>
      <c r="AG186" s="278"/>
    </row>
    <row r="187" spans="1:33" s="3" customFormat="1">
      <c r="A187" s="278"/>
      <c r="B187" s="278"/>
      <c r="C187" s="278"/>
      <c r="D187" s="278"/>
      <c r="E187" s="278"/>
      <c r="F187" s="278"/>
      <c r="G187" s="279"/>
      <c r="H187" s="278"/>
      <c r="I187" s="276"/>
      <c r="J187" s="276"/>
      <c r="K187" s="276"/>
      <c r="L187" s="276"/>
      <c r="M187" s="278"/>
      <c r="N187" s="278"/>
      <c r="O187" s="278"/>
      <c r="P187" s="278"/>
      <c r="Q187" s="278"/>
      <c r="R187" s="278"/>
      <c r="S187" s="278"/>
      <c r="T187" s="278"/>
      <c r="U187" s="278"/>
      <c r="V187" s="278"/>
      <c r="W187" s="278"/>
      <c r="X187" s="278"/>
      <c r="Y187" s="278"/>
      <c r="Z187" s="278"/>
      <c r="AA187" s="278"/>
      <c r="AB187" s="278"/>
      <c r="AC187" s="278"/>
      <c r="AD187" s="278"/>
      <c r="AE187" s="278"/>
      <c r="AF187" s="276"/>
      <c r="AG187" s="278"/>
    </row>
    <row r="188" spans="1:33" s="3" customFormat="1">
      <c r="A188" s="278"/>
      <c r="B188" s="278"/>
      <c r="C188" s="278"/>
      <c r="D188" s="278"/>
      <c r="E188" s="278"/>
      <c r="F188" s="278"/>
      <c r="G188" s="278"/>
      <c r="H188" s="278"/>
      <c r="I188" s="276"/>
      <c r="J188" s="276"/>
      <c r="K188" s="276"/>
      <c r="L188" s="276"/>
      <c r="M188" s="278"/>
      <c r="N188" s="278"/>
      <c r="O188" s="278"/>
      <c r="P188" s="278"/>
      <c r="Q188" s="278"/>
      <c r="R188" s="278"/>
      <c r="S188" s="278"/>
      <c r="T188" s="278"/>
      <c r="U188" s="278"/>
      <c r="V188" s="278"/>
      <c r="W188" s="278"/>
      <c r="X188" s="278"/>
      <c r="Y188" s="278"/>
      <c r="Z188" s="278"/>
      <c r="AA188" s="278"/>
      <c r="AB188" s="278"/>
      <c r="AC188" s="278"/>
      <c r="AD188" s="278"/>
      <c r="AE188" s="278"/>
      <c r="AF188" s="276"/>
      <c r="AG188" s="278"/>
    </row>
    <row r="189" spans="1:33" s="3" customFormat="1">
      <c r="A189" s="278"/>
      <c r="B189" s="278"/>
      <c r="C189" s="278"/>
      <c r="D189" s="278"/>
      <c r="E189" s="278"/>
      <c r="F189" s="278"/>
      <c r="G189" s="278"/>
      <c r="H189" s="278"/>
      <c r="I189" s="276"/>
      <c r="J189" s="276"/>
      <c r="K189" s="276"/>
      <c r="L189" s="276"/>
      <c r="M189" s="278"/>
      <c r="N189" s="278"/>
      <c r="O189" s="278"/>
      <c r="P189" s="278"/>
      <c r="Q189" s="278"/>
      <c r="R189" s="278"/>
      <c r="S189" s="278"/>
      <c r="T189" s="278"/>
      <c r="U189" s="278"/>
      <c r="V189" s="278"/>
      <c r="W189" s="278"/>
      <c r="X189" s="278"/>
      <c r="Y189" s="278"/>
      <c r="Z189" s="278"/>
      <c r="AA189" s="278"/>
      <c r="AB189" s="278"/>
      <c r="AC189" s="278"/>
      <c r="AD189" s="278"/>
      <c r="AE189" s="278"/>
      <c r="AF189" s="276"/>
      <c r="AG189" s="276"/>
    </row>
    <row r="190" spans="1:33" s="3" customFormat="1">
      <c r="A190" s="278"/>
      <c r="B190" s="278"/>
      <c r="C190" s="278"/>
      <c r="D190" s="278"/>
      <c r="E190" s="278"/>
      <c r="F190" s="278"/>
      <c r="G190" s="278"/>
      <c r="H190" s="278"/>
      <c r="I190" s="276"/>
      <c r="J190" s="276"/>
      <c r="K190" s="276"/>
      <c r="L190" s="276"/>
      <c r="M190" s="278"/>
      <c r="N190" s="278"/>
      <c r="O190" s="278"/>
      <c r="P190" s="278"/>
      <c r="Q190" s="278"/>
      <c r="R190" s="278"/>
      <c r="S190" s="278"/>
      <c r="T190" s="278"/>
      <c r="U190" s="278"/>
      <c r="V190" s="278"/>
      <c r="W190" s="278"/>
      <c r="X190" s="278"/>
      <c r="Y190" s="278"/>
      <c r="Z190" s="278"/>
      <c r="AA190" s="278"/>
      <c r="AB190" s="278"/>
      <c r="AC190" s="278"/>
      <c r="AD190" s="278"/>
      <c r="AE190" s="278"/>
      <c r="AF190" s="276"/>
      <c r="AG190" s="278"/>
    </row>
    <row r="191" spans="1:33" s="3" customFormat="1">
      <c r="A191" s="278"/>
      <c r="B191" s="278"/>
      <c r="C191" s="278"/>
      <c r="D191" s="278"/>
      <c r="E191" s="278"/>
      <c r="F191" s="278"/>
      <c r="G191" s="278"/>
      <c r="H191" s="278"/>
      <c r="I191" s="276"/>
      <c r="J191" s="276"/>
      <c r="K191" s="276"/>
      <c r="L191" s="276"/>
      <c r="M191" s="278"/>
      <c r="N191" s="278"/>
      <c r="O191" s="278"/>
      <c r="P191" s="278"/>
      <c r="Q191" s="278"/>
      <c r="R191" s="278"/>
      <c r="S191" s="278"/>
      <c r="T191" s="278"/>
      <c r="U191" s="278"/>
      <c r="V191" s="278"/>
      <c r="W191" s="278"/>
      <c r="X191" s="278"/>
      <c r="Y191" s="278"/>
      <c r="Z191" s="278"/>
      <c r="AA191" s="278"/>
      <c r="AB191" s="278"/>
      <c r="AC191" s="278"/>
      <c r="AD191" s="278"/>
      <c r="AE191" s="278"/>
      <c r="AF191" s="276"/>
      <c r="AG191" s="278"/>
    </row>
    <row r="192" spans="1:33" s="3" customFormat="1">
      <c r="A192" s="278"/>
      <c r="B192" s="278"/>
      <c r="C192" s="278"/>
      <c r="D192" s="278"/>
      <c r="E192" s="278"/>
      <c r="F192" s="278"/>
      <c r="G192" s="279"/>
      <c r="H192" s="278"/>
      <c r="I192" s="276"/>
      <c r="J192" s="276"/>
      <c r="K192" s="276"/>
      <c r="L192" s="276"/>
      <c r="M192" s="278"/>
      <c r="N192" s="278"/>
      <c r="O192" s="278"/>
      <c r="P192" s="278"/>
      <c r="Q192" s="278"/>
      <c r="R192" s="278"/>
      <c r="S192" s="278"/>
      <c r="T192" s="278"/>
      <c r="U192" s="278"/>
      <c r="V192" s="278"/>
      <c r="W192" s="278"/>
      <c r="X192" s="278"/>
      <c r="Y192" s="278"/>
      <c r="Z192" s="278"/>
      <c r="AA192" s="278"/>
      <c r="AB192" s="278"/>
      <c r="AC192" s="278"/>
      <c r="AD192" s="278"/>
      <c r="AE192" s="278"/>
      <c r="AF192" s="276"/>
      <c r="AG192" s="276"/>
    </row>
    <row r="193" spans="1:33" s="3" customFormat="1">
      <c r="A193" s="278"/>
      <c r="B193" s="278"/>
      <c r="C193" s="278"/>
      <c r="D193" s="278"/>
      <c r="E193" s="278"/>
      <c r="F193" s="278"/>
      <c r="G193" s="279"/>
      <c r="H193" s="278"/>
      <c r="I193" s="276"/>
      <c r="J193" s="276"/>
      <c r="K193" s="276"/>
      <c r="L193" s="276"/>
      <c r="M193" s="278"/>
      <c r="N193" s="278"/>
      <c r="O193" s="278"/>
      <c r="P193" s="278"/>
      <c r="Q193" s="278"/>
      <c r="R193" s="278"/>
      <c r="S193" s="278"/>
      <c r="T193" s="278"/>
      <c r="U193" s="278"/>
      <c r="V193" s="278"/>
      <c r="W193" s="278"/>
      <c r="X193" s="278"/>
      <c r="Y193" s="278"/>
      <c r="Z193" s="278"/>
      <c r="AA193" s="278"/>
      <c r="AB193" s="278"/>
      <c r="AC193" s="278"/>
      <c r="AD193" s="278"/>
      <c r="AE193" s="278"/>
      <c r="AF193" s="276"/>
      <c r="AG193" s="276"/>
    </row>
    <row r="194" spans="1:33" s="3" customFormat="1">
      <c r="A194" s="278"/>
      <c r="B194" s="278"/>
      <c r="C194" s="278"/>
      <c r="D194" s="278"/>
      <c r="E194" s="278"/>
      <c r="F194" s="278"/>
      <c r="G194" s="278"/>
      <c r="H194" s="278"/>
      <c r="I194" s="276"/>
      <c r="J194" s="276"/>
      <c r="K194" s="276"/>
      <c r="L194" s="276"/>
      <c r="M194" s="278"/>
      <c r="N194" s="278"/>
      <c r="O194" s="278"/>
      <c r="P194" s="278"/>
      <c r="Q194" s="278"/>
      <c r="R194" s="278"/>
      <c r="S194" s="278"/>
      <c r="T194" s="278"/>
      <c r="U194" s="278"/>
      <c r="V194" s="278"/>
      <c r="W194" s="278"/>
      <c r="X194" s="278"/>
      <c r="Y194" s="278"/>
      <c r="Z194" s="278"/>
      <c r="AA194" s="278"/>
      <c r="AB194" s="278"/>
      <c r="AC194" s="278"/>
      <c r="AD194" s="278"/>
      <c r="AE194" s="278"/>
      <c r="AF194" s="276"/>
      <c r="AG194" s="276"/>
    </row>
    <row r="195" spans="1:33" s="3" customFormat="1">
      <c r="A195" s="278"/>
      <c r="B195" s="278"/>
      <c r="C195" s="278"/>
      <c r="D195" s="278"/>
      <c r="E195" s="278"/>
      <c r="F195" s="278"/>
      <c r="G195" s="279"/>
      <c r="H195" s="278"/>
      <c r="I195" s="276"/>
      <c r="J195" s="276"/>
      <c r="K195" s="276"/>
      <c r="L195" s="276"/>
      <c r="M195" s="278"/>
      <c r="N195" s="278"/>
      <c r="O195" s="278"/>
      <c r="P195" s="278"/>
      <c r="Q195" s="278"/>
      <c r="R195" s="278"/>
      <c r="S195" s="278"/>
      <c r="T195" s="278"/>
      <c r="U195" s="278"/>
      <c r="V195" s="278"/>
      <c r="W195" s="278"/>
      <c r="X195" s="278"/>
      <c r="Y195" s="278"/>
      <c r="Z195" s="278"/>
      <c r="AA195" s="278"/>
      <c r="AB195" s="278"/>
      <c r="AC195" s="278"/>
      <c r="AD195" s="278"/>
      <c r="AE195" s="278"/>
      <c r="AF195" s="276"/>
      <c r="AG195" s="276"/>
    </row>
    <row r="196" spans="1:33" s="3" customFormat="1">
      <c r="A196" s="278"/>
      <c r="B196" s="278"/>
      <c r="C196" s="278"/>
      <c r="D196" s="278"/>
      <c r="E196" s="278"/>
      <c r="F196" s="278"/>
      <c r="G196" s="279"/>
      <c r="H196" s="278"/>
      <c r="I196" s="276"/>
      <c r="J196" s="276"/>
      <c r="K196" s="276"/>
      <c r="L196" s="276"/>
      <c r="M196" s="278"/>
      <c r="N196" s="278"/>
      <c r="O196" s="278"/>
      <c r="P196" s="278"/>
      <c r="Q196" s="278"/>
      <c r="R196" s="278"/>
      <c r="S196" s="278"/>
      <c r="T196" s="278"/>
      <c r="U196" s="278"/>
      <c r="V196" s="278"/>
      <c r="W196" s="278"/>
      <c r="X196" s="278"/>
      <c r="Y196" s="278"/>
      <c r="Z196" s="278"/>
      <c r="AA196" s="278"/>
      <c r="AB196" s="278"/>
      <c r="AC196" s="278"/>
      <c r="AD196" s="278"/>
      <c r="AE196" s="278"/>
      <c r="AF196" s="276"/>
      <c r="AG196" s="276"/>
    </row>
    <row r="197" spans="1:33" s="3" customFormat="1">
      <c r="A197" s="278"/>
      <c r="B197" s="278"/>
      <c r="C197" s="278"/>
      <c r="D197" s="278"/>
      <c r="E197" s="278"/>
      <c r="F197" s="278"/>
      <c r="G197" s="278"/>
      <c r="H197" s="278"/>
      <c r="I197" s="276"/>
      <c r="J197" s="276"/>
      <c r="K197" s="276"/>
      <c r="L197" s="276"/>
      <c r="M197" s="278"/>
      <c r="N197" s="278"/>
      <c r="O197" s="278"/>
      <c r="P197" s="278"/>
      <c r="Q197" s="278"/>
      <c r="R197" s="278"/>
      <c r="S197" s="278"/>
      <c r="T197" s="278"/>
      <c r="U197" s="278"/>
      <c r="V197" s="278"/>
      <c r="W197" s="278"/>
      <c r="X197" s="278"/>
      <c r="Y197" s="278"/>
      <c r="Z197" s="278"/>
      <c r="AA197" s="278"/>
      <c r="AB197" s="278"/>
      <c r="AC197" s="278"/>
      <c r="AD197" s="278"/>
      <c r="AE197" s="278"/>
      <c r="AF197" s="276"/>
      <c r="AG197" s="276"/>
    </row>
    <row r="198" spans="1:33" s="3" customFormat="1">
      <c r="A198" s="278"/>
      <c r="B198" s="278"/>
      <c r="C198" s="278"/>
      <c r="D198" s="278"/>
      <c r="E198" s="278"/>
      <c r="F198" s="278"/>
      <c r="G198" s="278"/>
      <c r="H198" s="278"/>
      <c r="I198" s="276"/>
      <c r="J198" s="276"/>
      <c r="K198" s="276"/>
      <c r="L198" s="276"/>
      <c r="M198" s="278"/>
      <c r="N198" s="278"/>
      <c r="O198" s="278"/>
      <c r="P198" s="278"/>
      <c r="Q198" s="278"/>
      <c r="R198" s="278"/>
      <c r="S198" s="278"/>
      <c r="T198" s="278"/>
      <c r="U198" s="278"/>
      <c r="V198" s="278"/>
      <c r="W198" s="278"/>
      <c r="X198" s="278"/>
      <c r="Y198" s="278"/>
      <c r="Z198" s="278"/>
      <c r="AA198" s="278"/>
      <c r="AB198" s="278"/>
      <c r="AC198" s="278"/>
      <c r="AD198" s="278"/>
      <c r="AE198" s="278"/>
      <c r="AF198" s="276"/>
      <c r="AG198" s="278"/>
    </row>
    <row r="199" spans="1:33" s="3" customFormat="1">
      <c r="A199" s="278"/>
      <c r="B199" s="278"/>
      <c r="C199" s="278"/>
      <c r="D199" s="278"/>
      <c r="E199" s="278"/>
      <c r="F199" s="278"/>
      <c r="G199" s="279"/>
      <c r="H199" s="278"/>
      <c r="I199" s="276"/>
      <c r="J199" s="276"/>
      <c r="K199" s="276"/>
      <c r="L199" s="276"/>
      <c r="M199" s="278"/>
      <c r="N199" s="278"/>
      <c r="O199" s="278"/>
      <c r="P199" s="278"/>
      <c r="Q199" s="278"/>
      <c r="R199" s="278"/>
      <c r="S199" s="278"/>
      <c r="T199" s="278"/>
      <c r="U199" s="278"/>
      <c r="V199" s="278"/>
      <c r="W199" s="278"/>
      <c r="X199" s="278"/>
      <c r="Y199" s="278"/>
      <c r="Z199" s="278"/>
      <c r="AA199" s="278"/>
      <c r="AB199" s="278"/>
      <c r="AC199" s="278"/>
      <c r="AD199" s="278"/>
      <c r="AE199" s="278"/>
      <c r="AF199" s="276"/>
      <c r="AG199" s="278"/>
    </row>
    <row r="200" spans="1:33" s="3" customFormat="1">
      <c r="A200" s="278"/>
      <c r="B200" s="278"/>
      <c r="C200" s="278"/>
      <c r="D200" s="278"/>
      <c r="E200" s="278"/>
      <c r="F200" s="278"/>
      <c r="G200" s="279"/>
      <c r="H200" s="278"/>
      <c r="I200" s="276"/>
      <c r="J200" s="276"/>
      <c r="K200" s="276"/>
      <c r="L200" s="276"/>
      <c r="M200" s="278"/>
      <c r="N200" s="278"/>
      <c r="O200" s="278"/>
      <c r="P200" s="278"/>
      <c r="Q200" s="278"/>
      <c r="R200" s="278"/>
      <c r="S200" s="278"/>
      <c r="T200" s="278"/>
      <c r="U200" s="278"/>
      <c r="V200" s="278"/>
      <c r="W200" s="278"/>
      <c r="X200" s="278"/>
      <c r="Y200" s="278"/>
      <c r="Z200" s="278"/>
      <c r="AA200" s="278"/>
      <c r="AB200" s="278"/>
      <c r="AC200" s="278"/>
      <c r="AD200" s="278"/>
      <c r="AE200" s="278"/>
      <c r="AF200" s="276"/>
      <c r="AG200" s="278"/>
    </row>
    <row r="201" spans="1:33" s="3" customFormat="1">
      <c r="A201" s="278"/>
      <c r="B201" s="278"/>
      <c r="C201" s="278"/>
      <c r="D201" s="278"/>
      <c r="E201" s="278"/>
      <c r="F201" s="278"/>
      <c r="G201" s="278"/>
      <c r="H201" s="278"/>
      <c r="I201" s="276"/>
      <c r="J201" s="276"/>
      <c r="K201" s="276"/>
      <c r="L201" s="276"/>
      <c r="M201" s="278"/>
      <c r="N201" s="278"/>
      <c r="O201" s="278"/>
      <c r="P201" s="278"/>
      <c r="Q201" s="278"/>
      <c r="R201" s="278"/>
      <c r="S201" s="278"/>
      <c r="T201" s="278"/>
      <c r="U201" s="278"/>
      <c r="V201" s="278"/>
      <c r="W201" s="278"/>
      <c r="X201" s="278"/>
      <c r="Y201" s="278"/>
      <c r="Z201" s="278"/>
      <c r="AA201" s="278"/>
      <c r="AB201" s="278"/>
      <c r="AC201" s="278"/>
      <c r="AD201" s="278"/>
      <c r="AE201" s="278"/>
      <c r="AF201" s="276"/>
      <c r="AG201" s="278"/>
    </row>
    <row r="202" spans="1:33" s="3" customFormat="1">
      <c r="A202" s="278"/>
      <c r="B202" s="278"/>
      <c r="C202" s="278"/>
      <c r="D202" s="278"/>
      <c r="E202" s="278"/>
      <c r="F202" s="278"/>
      <c r="G202" s="279"/>
      <c r="H202" s="278"/>
      <c r="I202" s="276"/>
      <c r="J202" s="276"/>
      <c r="K202" s="276"/>
      <c r="L202" s="276"/>
      <c r="M202" s="278"/>
      <c r="N202" s="278"/>
      <c r="O202" s="278"/>
      <c r="P202" s="278"/>
      <c r="Q202" s="278"/>
      <c r="R202" s="278"/>
      <c r="S202" s="278"/>
      <c r="T202" s="278"/>
      <c r="U202" s="278"/>
      <c r="V202" s="278"/>
      <c r="W202" s="278"/>
      <c r="X202" s="278"/>
      <c r="Y202" s="278"/>
      <c r="Z202" s="278"/>
      <c r="AA202" s="278"/>
      <c r="AB202" s="278"/>
      <c r="AC202" s="278"/>
      <c r="AD202" s="278"/>
      <c r="AE202" s="278"/>
      <c r="AF202" s="276"/>
      <c r="AG202" s="278"/>
    </row>
    <row r="203" spans="1:33" s="3" customFormat="1">
      <c r="A203" s="278"/>
      <c r="B203" s="278"/>
      <c r="C203" s="278"/>
      <c r="D203" s="278"/>
      <c r="E203" s="278"/>
      <c r="F203" s="278"/>
      <c r="G203" s="279"/>
      <c r="H203" s="278"/>
      <c r="I203" s="276"/>
      <c r="J203" s="276"/>
      <c r="K203" s="276"/>
      <c r="L203" s="276"/>
      <c r="M203" s="278"/>
      <c r="N203" s="278"/>
      <c r="O203" s="278"/>
      <c r="P203" s="278"/>
      <c r="Q203" s="278"/>
      <c r="R203" s="278"/>
      <c r="S203" s="278"/>
      <c r="T203" s="278"/>
      <c r="U203" s="278"/>
      <c r="V203" s="278"/>
      <c r="W203" s="278"/>
      <c r="X203" s="278"/>
      <c r="Y203" s="278"/>
      <c r="Z203" s="278"/>
      <c r="AA203" s="278"/>
      <c r="AB203" s="278"/>
      <c r="AC203" s="278"/>
      <c r="AD203" s="278"/>
      <c r="AE203" s="278"/>
      <c r="AF203" s="276"/>
      <c r="AG203" s="278"/>
    </row>
    <row r="204" spans="1:33" s="3" customFormat="1">
      <c r="A204" s="278"/>
      <c r="B204" s="278"/>
      <c r="C204" s="278"/>
      <c r="D204" s="278"/>
      <c r="E204" s="278"/>
      <c r="F204" s="278"/>
      <c r="G204" s="279"/>
      <c r="H204" s="278"/>
      <c r="I204" s="276"/>
      <c r="J204" s="276"/>
      <c r="K204" s="276"/>
      <c r="L204" s="276"/>
      <c r="M204" s="278"/>
      <c r="N204" s="278"/>
      <c r="O204" s="278"/>
      <c r="P204" s="278"/>
      <c r="Q204" s="278"/>
      <c r="R204" s="278"/>
      <c r="S204" s="278"/>
      <c r="T204" s="278"/>
      <c r="U204" s="278"/>
      <c r="V204" s="278"/>
      <c r="W204" s="278"/>
      <c r="X204" s="278"/>
      <c r="Y204" s="278"/>
      <c r="Z204" s="278"/>
      <c r="AA204" s="278"/>
      <c r="AB204" s="278"/>
      <c r="AC204" s="278"/>
      <c r="AD204" s="278"/>
      <c r="AE204" s="278"/>
      <c r="AF204" s="276"/>
      <c r="AG204" s="278"/>
    </row>
    <row r="205" spans="1:33" s="3" customFormat="1">
      <c r="A205" s="278"/>
      <c r="B205" s="278"/>
      <c r="C205" s="278"/>
      <c r="D205" s="278"/>
      <c r="E205" s="278"/>
      <c r="F205" s="278"/>
      <c r="G205" s="279"/>
      <c r="H205" s="278"/>
      <c r="I205" s="276"/>
      <c r="J205" s="276"/>
      <c r="K205" s="276"/>
      <c r="L205" s="276"/>
      <c r="M205" s="278"/>
      <c r="N205" s="278"/>
      <c r="O205" s="278"/>
      <c r="P205" s="278"/>
      <c r="Q205" s="278"/>
      <c r="R205" s="278"/>
      <c r="S205" s="278"/>
      <c r="T205" s="278"/>
      <c r="U205" s="278"/>
      <c r="V205" s="278"/>
      <c r="W205" s="278"/>
      <c r="X205" s="278"/>
      <c r="Y205" s="278"/>
      <c r="Z205" s="278"/>
      <c r="AA205" s="278"/>
      <c r="AB205" s="278"/>
      <c r="AC205" s="278"/>
      <c r="AD205" s="278"/>
      <c r="AE205" s="278"/>
      <c r="AF205" s="276"/>
      <c r="AG205" s="278"/>
    </row>
    <row r="206" spans="1:33" s="3" customFormat="1">
      <c r="A206" s="278"/>
      <c r="B206" s="278"/>
      <c r="C206" s="278"/>
      <c r="D206" s="278"/>
      <c r="E206" s="278"/>
      <c r="F206" s="278"/>
      <c r="G206" s="278"/>
      <c r="H206" s="278"/>
      <c r="I206" s="276"/>
      <c r="J206" s="276"/>
      <c r="K206" s="276"/>
      <c r="L206" s="276"/>
      <c r="M206" s="278"/>
      <c r="N206" s="278"/>
      <c r="O206" s="278"/>
      <c r="P206" s="278"/>
      <c r="Q206" s="278"/>
      <c r="R206" s="278"/>
      <c r="S206" s="278"/>
      <c r="T206" s="278"/>
      <c r="U206" s="278"/>
      <c r="V206" s="278"/>
      <c r="W206" s="278"/>
      <c r="X206" s="278"/>
      <c r="Y206" s="278"/>
      <c r="Z206" s="278"/>
      <c r="AA206" s="278"/>
      <c r="AB206" s="278"/>
      <c r="AC206" s="278"/>
      <c r="AD206" s="278"/>
      <c r="AE206" s="278"/>
      <c r="AF206" s="276"/>
      <c r="AG206" s="278"/>
    </row>
    <row r="207" spans="1:33" s="3" customFormat="1">
      <c r="A207" s="278"/>
      <c r="B207" s="278"/>
      <c r="C207" s="278"/>
      <c r="D207" s="278"/>
      <c r="E207" s="278"/>
      <c r="F207" s="278"/>
      <c r="G207" s="279"/>
      <c r="H207" s="278"/>
      <c r="I207" s="276"/>
      <c r="J207" s="276"/>
      <c r="K207" s="276"/>
      <c r="L207" s="276"/>
      <c r="M207" s="278"/>
      <c r="N207" s="278"/>
      <c r="O207" s="278"/>
      <c r="P207" s="278"/>
      <c r="Q207" s="278"/>
      <c r="R207" s="278"/>
      <c r="S207" s="278"/>
      <c r="T207" s="278"/>
      <c r="U207" s="278"/>
      <c r="V207" s="278"/>
      <c r="W207" s="278"/>
      <c r="X207" s="278"/>
      <c r="Y207" s="278"/>
      <c r="Z207" s="278"/>
      <c r="AA207" s="278"/>
      <c r="AB207" s="278"/>
      <c r="AC207" s="278"/>
      <c r="AD207" s="278"/>
      <c r="AE207" s="278"/>
      <c r="AF207" s="276"/>
      <c r="AG207" s="278"/>
    </row>
    <row r="208" spans="1:33" s="3" customFormat="1">
      <c r="A208" s="278"/>
      <c r="B208" s="278"/>
      <c r="C208" s="278"/>
      <c r="D208" s="278"/>
      <c r="E208" s="278"/>
      <c r="F208" s="278"/>
      <c r="G208" s="279"/>
      <c r="H208" s="278"/>
      <c r="I208" s="276"/>
      <c r="J208" s="276"/>
      <c r="K208" s="276"/>
      <c r="L208" s="276"/>
      <c r="M208" s="278"/>
      <c r="N208" s="278"/>
      <c r="O208" s="278"/>
      <c r="P208" s="278"/>
      <c r="Q208" s="278"/>
      <c r="R208" s="278"/>
      <c r="S208" s="278"/>
      <c r="T208" s="278"/>
      <c r="U208" s="278"/>
      <c r="V208" s="278"/>
      <c r="W208" s="278"/>
      <c r="X208" s="278"/>
      <c r="Y208" s="278"/>
      <c r="Z208" s="278"/>
      <c r="AA208" s="278"/>
      <c r="AB208" s="278"/>
      <c r="AC208" s="278"/>
      <c r="AD208" s="278"/>
      <c r="AE208" s="278"/>
      <c r="AF208" s="276"/>
      <c r="AG208" s="278"/>
    </row>
    <row r="209" spans="1:33" s="3" customFormat="1">
      <c r="A209" s="278"/>
      <c r="B209" s="278"/>
      <c r="C209" s="278"/>
      <c r="D209" s="278"/>
      <c r="E209" s="278"/>
      <c r="F209" s="278"/>
      <c r="G209" s="279"/>
      <c r="H209" s="278"/>
      <c r="I209" s="276"/>
      <c r="J209" s="276"/>
      <c r="K209" s="276"/>
      <c r="L209" s="276"/>
      <c r="M209" s="278"/>
      <c r="N209" s="278"/>
      <c r="O209" s="278"/>
      <c r="P209" s="278"/>
      <c r="Q209" s="278"/>
      <c r="R209" s="278"/>
      <c r="S209" s="278"/>
      <c r="T209" s="278"/>
      <c r="U209" s="278"/>
      <c r="V209" s="278"/>
      <c r="W209" s="278"/>
      <c r="X209" s="278"/>
      <c r="Y209" s="278"/>
      <c r="Z209" s="278"/>
      <c r="AA209" s="278"/>
      <c r="AB209" s="278"/>
      <c r="AC209" s="278"/>
      <c r="AD209" s="278"/>
      <c r="AE209" s="278"/>
      <c r="AF209" s="276"/>
      <c r="AG209" s="278"/>
    </row>
    <row r="210" spans="1:33" s="3" customFormat="1">
      <c r="A210" s="278"/>
      <c r="B210" s="278"/>
      <c r="C210" s="278"/>
      <c r="D210" s="278"/>
      <c r="E210" s="278"/>
      <c r="F210" s="278"/>
      <c r="G210" s="279"/>
      <c r="H210" s="278"/>
      <c r="I210" s="276"/>
      <c r="J210" s="276"/>
      <c r="K210" s="276"/>
      <c r="L210" s="276"/>
      <c r="M210" s="278"/>
      <c r="N210" s="278"/>
      <c r="O210" s="278"/>
      <c r="P210" s="278"/>
      <c r="Q210" s="278"/>
      <c r="R210" s="278"/>
      <c r="S210" s="278"/>
      <c r="T210" s="278"/>
      <c r="U210" s="278"/>
      <c r="V210" s="278"/>
      <c r="W210" s="278"/>
      <c r="X210" s="278"/>
      <c r="Y210" s="278"/>
      <c r="Z210" s="278"/>
      <c r="AA210" s="278"/>
      <c r="AB210" s="278"/>
      <c r="AC210" s="278"/>
      <c r="AD210" s="278"/>
      <c r="AE210" s="278"/>
      <c r="AF210" s="276"/>
      <c r="AG210" s="278"/>
    </row>
    <row r="211" spans="1:33" s="3" customFormat="1">
      <c r="A211" s="278"/>
      <c r="B211" s="278"/>
      <c r="C211" s="278"/>
      <c r="D211" s="278"/>
      <c r="E211" s="278"/>
      <c r="F211" s="278"/>
      <c r="G211" s="279"/>
      <c r="H211" s="278"/>
      <c r="I211" s="276"/>
      <c r="J211" s="276"/>
      <c r="K211" s="276"/>
      <c r="L211" s="276"/>
      <c r="M211" s="278"/>
      <c r="N211" s="278"/>
      <c r="O211" s="278"/>
      <c r="P211" s="278"/>
      <c r="Q211" s="278"/>
      <c r="R211" s="278"/>
      <c r="S211" s="278"/>
      <c r="T211" s="278"/>
      <c r="U211" s="278"/>
      <c r="V211" s="278"/>
      <c r="W211" s="278"/>
      <c r="X211" s="278"/>
      <c r="Y211" s="278"/>
      <c r="Z211" s="278"/>
      <c r="AA211" s="278"/>
      <c r="AB211" s="278"/>
      <c r="AC211" s="278"/>
      <c r="AD211" s="278"/>
      <c r="AE211" s="278"/>
      <c r="AF211" s="276"/>
      <c r="AG211" s="278"/>
    </row>
    <row r="212" spans="1:33" s="3" customFormat="1">
      <c r="A212" s="278"/>
      <c r="B212" s="278"/>
      <c r="C212" s="278"/>
      <c r="D212" s="278"/>
      <c r="E212" s="278"/>
      <c r="F212" s="278"/>
      <c r="G212" s="279"/>
      <c r="H212" s="278"/>
      <c r="I212" s="276"/>
      <c r="J212" s="276"/>
      <c r="K212" s="276"/>
      <c r="L212" s="276"/>
      <c r="M212" s="278"/>
      <c r="N212" s="278"/>
      <c r="O212" s="278"/>
      <c r="P212" s="278"/>
      <c r="Q212" s="278"/>
      <c r="R212" s="278"/>
      <c r="S212" s="278"/>
      <c r="T212" s="278"/>
      <c r="U212" s="278"/>
      <c r="V212" s="278"/>
      <c r="W212" s="278"/>
      <c r="X212" s="278"/>
      <c r="Y212" s="278"/>
      <c r="Z212" s="278"/>
      <c r="AA212" s="278"/>
      <c r="AB212" s="278"/>
      <c r="AC212" s="278"/>
      <c r="AD212" s="278"/>
      <c r="AE212" s="278"/>
      <c r="AF212" s="276"/>
      <c r="AG212" s="278"/>
    </row>
    <row r="213" spans="1:33" s="3" customFormat="1">
      <c r="A213" s="278"/>
      <c r="B213" s="278"/>
      <c r="C213" s="278"/>
      <c r="D213" s="278"/>
      <c r="E213" s="278"/>
      <c r="F213" s="278"/>
      <c r="G213" s="279"/>
      <c r="H213" s="278"/>
      <c r="I213" s="276"/>
      <c r="J213" s="276"/>
      <c r="K213" s="276"/>
      <c r="L213" s="276"/>
      <c r="M213" s="278"/>
      <c r="N213" s="278"/>
      <c r="O213" s="278"/>
      <c r="P213" s="278"/>
      <c r="Q213" s="278"/>
      <c r="R213" s="278"/>
      <c r="S213" s="278"/>
      <c r="T213" s="278"/>
      <c r="U213" s="278"/>
      <c r="V213" s="278"/>
      <c r="W213" s="278"/>
      <c r="X213" s="278"/>
      <c r="Y213" s="278"/>
      <c r="Z213" s="278"/>
      <c r="AA213" s="278"/>
      <c r="AB213" s="278"/>
      <c r="AC213" s="278"/>
      <c r="AD213" s="278"/>
      <c r="AE213" s="278"/>
      <c r="AF213" s="276"/>
      <c r="AG213" s="278"/>
    </row>
    <row r="214" spans="1:33" s="3" customFormat="1">
      <c r="A214" s="278"/>
      <c r="B214" s="278"/>
      <c r="C214" s="278"/>
      <c r="D214" s="278"/>
      <c r="E214" s="278"/>
      <c r="F214" s="278"/>
      <c r="G214" s="279"/>
      <c r="H214" s="278"/>
      <c r="I214" s="276"/>
      <c r="J214" s="276"/>
      <c r="K214" s="276"/>
      <c r="L214" s="276"/>
      <c r="M214" s="278"/>
      <c r="N214" s="278"/>
      <c r="O214" s="278"/>
      <c r="P214" s="278"/>
      <c r="Q214" s="278"/>
      <c r="R214" s="278"/>
      <c r="S214" s="278"/>
      <c r="T214" s="278"/>
      <c r="U214" s="278"/>
      <c r="V214" s="278"/>
      <c r="W214" s="278"/>
      <c r="X214" s="278"/>
      <c r="Y214" s="278"/>
      <c r="Z214" s="278"/>
      <c r="AA214" s="278"/>
      <c r="AB214" s="278"/>
      <c r="AC214" s="278"/>
      <c r="AD214" s="278"/>
      <c r="AE214" s="278"/>
      <c r="AF214" s="276"/>
      <c r="AG214" s="278"/>
    </row>
    <row r="215" spans="1:33" s="3" customFormat="1">
      <c r="A215" s="278"/>
      <c r="B215" s="278"/>
      <c r="C215" s="278"/>
      <c r="D215" s="278"/>
      <c r="E215" s="278"/>
      <c r="F215" s="278"/>
      <c r="G215" s="279"/>
      <c r="H215" s="278"/>
      <c r="I215" s="276"/>
      <c r="J215" s="276"/>
      <c r="K215" s="276"/>
      <c r="L215" s="276"/>
      <c r="M215" s="278"/>
      <c r="N215" s="278"/>
      <c r="O215" s="278"/>
      <c r="P215" s="278"/>
      <c r="Q215" s="278"/>
      <c r="R215" s="278"/>
      <c r="S215" s="278"/>
      <c r="T215" s="278"/>
      <c r="U215" s="278"/>
      <c r="V215" s="278"/>
      <c r="W215" s="278"/>
      <c r="X215" s="278"/>
      <c r="Y215" s="278"/>
      <c r="Z215" s="278"/>
      <c r="AA215" s="278"/>
      <c r="AB215" s="278"/>
      <c r="AC215" s="278"/>
      <c r="AD215" s="278"/>
      <c r="AE215" s="278"/>
      <c r="AF215" s="276"/>
      <c r="AG215" s="278"/>
    </row>
    <row r="216" spans="1:33" s="3" customFormat="1">
      <c r="A216" s="278"/>
      <c r="B216" s="278"/>
      <c r="C216" s="278"/>
      <c r="D216" s="278"/>
      <c r="E216" s="278"/>
      <c r="F216" s="278"/>
      <c r="G216" s="279"/>
      <c r="H216" s="278"/>
      <c r="I216" s="276"/>
      <c r="J216" s="276"/>
      <c r="K216" s="276"/>
      <c r="L216" s="276"/>
      <c r="M216" s="278"/>
      <c r="N216" s="278"/>
      <c r="O216" s="278"/>
      <c r="P216" s="278"/>
      <c r="Q216" s="278"/>
      <c r="R216" s="278"/>
      <c r="S216" s="278"/>
      <c r="T216" s="278"/>
      <c r="U216" s="278"/>
      <c r="V216" s="278"/>
      <c r="W216" s="278"/>
      <c r="X216" s="278"/>
      <c r="Y216" s="278"/>
      <c r="Z216" s="278"/>
      <c r="AA216" s="278"/>
      <c r="AB216" s="278"/>
      <c r="AC216" s="278"/>
      <c r="AD216" s="278"/>
      <c r="AE216" s="278"/>
      <c r="AF216" s="276"/>
      <c r="AG216" s="278"/>
    </row>
    <row r="217" spans="1:33" s="3" customFormat="1">
      <c r="A217" s="278"/>
      <c r="B217" s="278"/>
      <c r="C217" s="278"/>
      <c r="D217" s="278"/>
      <c r="E217" s="278"/>
      <c r="F217" s="278"/>
      <c r="G217" s="279"/>
      <c r="H217" s="278"/>
      <c r="I217" s="276"/>
      <c r="J217" s="276"/>
      <c r="K217" s="276"/>
      <c r="L217" s="276"/>
      <c r="M217" s="278"/>
      <c r="N217" s="278"/>
      <c r="O217" s="278"/>
      <c r="P217" s="278"/>
      <c r="Q217" s="278"/>
      <c r="R217" s="278"/>
      <c r="S217" s="278"/>
      <c r="T217" s="278"/>
      <c r="U217" s="278"/>
      <c r="V217" s="278"/>
      <c r="W217" s="278"/>
      <c r="X217" s="278"/>
      <c r="Y217" s="278"/>
      <c r="Z217" s="278"/>
      <c r="AA217" s="278"/>
      <c r="AB217" s="278"/>
      <c r="AC217" s="278"/>
      <c r="AD217" s="278"/>
      <c r="AE217" s="278"/>
      <c r="AF217" s="276"/>
      <c r="AG217" s="278"/>
    </row>
    <row r="218" spans="1:33" s="3" customFormat="1">
      <c r="A218" s="278"/>
      <c r="B218" s="278"/>
      <c r="C218" s="278"/>
      <c r="D218" s="278"/>
      <c r="E218" s="278"/>
      <c r="F218" s="278"/>
      <c r="G218" s="279"/>
      <c r="H218" s="278"/>
      <c r="I218" s="276"/>
      <c r="J218" s="276"/>
      <c r="K218" s="276"/>
      <c r="L218" s="276"/>
      <c r="M218" s="278"/>
      <c r="N218" s="278"/>
      <c r="O218" s="278"/>
      <c r="P218" s="278"/>
      <c r="Q218" s="278"/>
      <c r="R218" s="278"/>
      <c r="S218" s="278"/>
      <c r="T218" s="278"/>
      <c r="U218" s="278"/>
      <c r="V218" s="278"/>
      <c r="W218" s="278"/>
      <c r="X218" s="278"/>
      <c r="Y218" s="278"/>
      <c r="Z218" s="278"/>
      <c r="AA218" s="278"/>
      <c r="AB218" s="278"/>
      <c r="AC218" s="278"/>
      <c r="AD218" s="278"/>
      <c r="AE218" s="278"/>
      <c r="AF218" s="276"/>
      <c r="AG218" s="278"/>
    </row>
    <row r="219" spans="1:33" s="3" customFormat="1">
      <c r="A219" s="278"/>
      <c r="B219" s="278"/>
      <c r="C219" s="278"/>
      <c r="D219" s="278"/>
      <c r="E219" s="278"/>
      <c r="F219" s="278"/>
      <c r="G219" s="279"/>
      <c r="H219" s="278"/>
      <c r="I219" s="276"/>
      <c r="J219" s="276"/>
      <c r="K219" s="276"/>
      <c r="L219" s="276"/>
      <c r="M219" s="278"/>
      <c r="N219" s="278"/>
      <c r="O219" s="278"/>
      <c r="P219" s="278"/>
      <c r="Q219" s="278"/>
      <c r="R219" s="278"/>
      <c r="S219" s="278"/>
      <c r="T219" s="278"/>
      <c r="U219" s="278"/>
      <c r="V219" s="278"/>
      <c r="W219" s="278"/>
      <c r="X219" s="278"/>
      <c r="Y219" s="278"/>
      <c r="Z219" s="278"/>
      <c r="AA219" s="278"/>
      <c r="AB219" s="278"/>
      <c r="AC219" s="278"/>
      <c r="AD219" s="278"/>
      <c r="AE219" s="278"/>
      <c r="AF219" s="276"/>
      <c r="AG219" s="278"/>
    </row>
    <row r="220" spans="1:33" s="3" customFormat="1">
      <c r="A220" s="278"/>
      <c r="B220" s="278"/>
      <c r="C220" s="278"/>
      <c r="D220" s="278"/>
      <c r="E220" s="278"/>
      <c r="F220" s="278"/>
      <c r="G220" s="278"/>
      <c r="H220" s="278"/>
      <c r="I220" s="276"/>
      <c r="J220" s="276"/>
      <c r="K220" s="276"/>
      <c r="L220" s="276"/>
      <c r="M220" s="278"/>
      <c r="N220" s="278"/>
      <c r="O220" s="278"/>
      <c r="P220" s="278"/>
      <c r="Q220" s="278"/>
      <c r="R220" s="278"/>
      <c r="S220" s="278"/>
      <c r="T220" s="278"/>
      <c r="U220" s="278"/>
      <c r="V220" s="278"/>
      <c r="W220" s="278"/>
      <c r="X220" s="278"/>
      <c r="Y220" s="278"/>
      <c r="Z220" s="278"/>
      <c r="AA220" s="278"/>
      <c r="AB220" s="278"/>
      <c r="AC220" s="278"/>
      <c r="AD220" s="278"/>
      <c r="AE220" s="278"/>
      <c r="AF220" s="276"/>
      <c r="AG220" s="278"/>
    </row>
    <row r="221" spans="1:33" s="3" customFormat="1">
      <c r="A221" s="278"/>
      <c r="B221" s="278"/>
      <c r="C221" s="278"/>
      <c r="D221" s="278"/>
      <c r="E221" s="278"/>
      <c r="F221" s="278"/>
      <c r="G221" s="278"/>
      <c r="H221" s="278"/>
      <c r="I221" s="276"/>
      <c r="J221" s="276"/>
      <c r="K221" s="276"/>
      <c r="L221" s="276"/>
      <c r="M221" s="278"/>
      <c r="N221" s="278"/>
      <c r="O221" s="278"/>
      <c r="P221" s="278"/>
      <c r="Q221" s="278"/>
      <c r="R221" s="278"/>
      <c r="S221" s="278"/>
      <c r="T221" s="278"/>
      <c r="U221" s="278"/>
      <c r="V221" s="278"/>
      <c r="W221" s="278"/>
      <c r="X221" s="278"/>
      <c r="Y221" s="278"/>
      <c r="Z221" s="278"/>
      <c r="AA221" s="278"/>
      <c r="AB221" s="278"/>
      <c r="AC221" s="278"/>
      <c r="AD221" s="278"/>
      <c r="AE221" s="278"/>
      <c r="AF221" s="276"/>
      <c r="AG221" s="278"/>
    </row>
    <row r="222" spans="1:33" s="3" customFormat="1">
      <c r="A222" s="278"/>
      <c r="B222" s="278"/>
      <c r="C222" s="278"/>
      <c r="D222" s="278"/>
      <c r="E222" s="278"/>
      <c r="F222" s="278"/>
      <c r="G222" s="278"/>
      <c r="H222" s="278"/>
      <c r="I222" s="276"/>
      <c r="J222" s="276"/>
      <c r="K222" s="276"/>
      <c r="L222" s="276"/>
      <c r="M222" s="278"/>
      <c r="N222" s="278"/>
      <c r="O222" s="278"/>
      <c r="P222" s="278"/>
      <c r="Q222" s="278"/>
      <c r="R222" s="278"/>
      <c r="S222" s="278"/>
      <c r="T222" s="278"/>
      <c r="U222" s="278"/>
      <c r="V222" s="278"/>
      <c r="W222" s="278"/>
      <c r="X222" s="278"/>
      <c r="Y222" s="278"/>
      <c r="Z222" s="278"/>
      <c r="AA222" s="278"/>
      <c r="AB222" s="278"/>
      <c r="AC222" s="278"/>
      <c r="AD222" s="278"/>
      <c r="AE222" s="278"/>
      <c r="AF222" s="276"/>
      <c r="AG222" s="278"/>
    </row>
    <row r="223" spans="1:33" s="3" customFormat="1">
      <c r="A223" s="278"/>
      <c r="B223" s="278"/>
      <c r="C223" s="278"/>
      <c r="D223" s="278"/>
      <c r="E223" s="278"/>
      <c r="F223" s="278"/>
      <c r="G223" s="278"/>
      <c r="H223" s="278"/>
      <c r="I223" s="276"/>
      <c r="J223" s="276"/>
      <c r="K223" s="276"/>
      <c r="L223" s="276"/>
      <c r="M223" s="278"/>
      <c r="N223" s="278"/>
      <c r="O223" s="278"/>
      <c r="P223" s="278"/>
      <c r="Q223" s="278"/>
      <c r="R223" s="278"/>
      <c r="S223" s="278"/>
      <c r="T223" s="278"/>
      <c r="U223" s="278"/>
      <c r="V223" s="278"/>
      <c r="W223" s="278"/>
      <c r="X223" s="278"/>
      <c r="Y223" s="278"/>
      <c r="Z223" s="278"/>
      <c r="AA223" s="278"/>
      <c r="AB223" s="278"/>
      <c r="AC223" s="278"/>
      <c r="AD223" s="278"/>
      <c r="AE223" s="278"/>
      <c r="AF223" s="276"/>
      <c r="AG223" s="278"/>
    </row>
    <row r="224" spans="1:33" s="3" customFormat="1">
      <c r="A224" s="278"/>
      <c r="B224" s="278"/>
      <c r="C224" s="278"/>
      <c r="D224" s="278"/>
      <c r="E224" s="278"/>
      <c r="F224" s="278"/>
      <c r="G224" s="278"/>
      <c r="H224" s="278"/>
      <c r="I224" s="276"/>
      <c r="J224" s="276"/>
      <c r="K224" s="276"/>
      <c r="L224" s="276"/>
      <c r="M224" s="278"/>
      <c r="N224" s="278"/>
      <c r="O224" s="278"/>
      <c r="P224" s="278"/>
      <c r="Q224" s="278"/>
      <c r="R224" s="278"/>
      <c r="S224" s="278"/>
      <c r="T224" s="278"/>
      <c r="U224" s="278"/>
      <c r="V224" s="278"/>
      <c r="W224" s="278"/>
      <c r="X224" s="278"/>
      <c r="Y224" s="278"/>
      <c r="Z224" s="278"/>
      <c r="AA224" s="278"/>
      <c r="AB224" s="278"/>
      <c r="AC224" s="278"/>
      <c r="AD224" s="278"/>
      <c r="AE224" s="278"/>
      <c r="AF224" s="276"/>
      <c r="AG224" s="278"/>
    </row>
    <row r="225" spans="1:33" s="3" customFormat="1">
      <c r="A225" s="278"/>
      <c r="B225" s="278"/>
      <c r="C225" s="278"/>
      <c r="D225" s="278"/>
      <c r="E225" s="278"/>
      <c r="F225" s="278"/>
      <c r="G225" s="278"/>
      <c r="H225" s="278"/>
      <c r="I225" s="276"/>
      <c r="J225" s="276"/>
      <c r="K225" s="276"/>
      <c r="L225" s="276"/>
      <c r="M225" s="278"/>
      <c r="N225" s="278"/>
      <c r="O225" s="278"/>
      <c r="P225" s="278"/>
      <c r="Q225" s="278"/>
      <c r="R225" s="278"/>
      <c r="S225" s="278"/>
      <c r="T225" s="278"/>
      <c r="U225" s="278"/>
      <c r="V225" s="278"/>
      <c r="W225" s="278"/>
      <c r="X225" s="278"/>
      <c r="Y225" s="278"/>
      <c r="Z225" s="278"/>
      <c r="AA225" s="278"/>
      <c r="AB225" s="278"/>
      <c r="AC225" s="278"/>
      <c r="AD225" s="278"/>
      <c r="AE225" s="278"/>
      <c r="AF225" s="276"/>
      <c r="AG225" s="278"/>
    </row>
    <row r="226" spans="1:33" s="3" customFormat="1">
      <c r="A226" s="278"/>
      <c r="B226" s="278"/>
      <c r="C226" s="278"/>
      <c r="D226" s="278"/>
      <c r="E226" s="278"/>
      <c r="F226" s="278"/>
      <c r="G226" s="278"/>
      <c r="H226" s="278"/>
      <c r="I226" s="276"/>
      <c r="J226" s="276"/>
      <c r="K226" s="276"/>
      <c r="L226" s="276"/>
      <c r="M226" s="278"/>
      <c r="N226" s="278"/>
      <c r="O226" s="278"/>
      <c r="P226" s="278"/>
      <c r="Q226" s="278"/>
      <c r="R226" s="278"/>
      <c r="S226" s="278"/>
      <c r="T226" s="278"/>
      <c r="U226" s="278"/>
      <c r="V226" s="278"/>
      <c r="W226" s="278"/>
      <c r="X226" s="278"/>
      <c r="Y226" s="278"/>
      <c r="Z226" s="278"/>
      <c r="AA226" s="278"/>
      <c r="AB226" s="278"/>
      <c r="AC226" s="278"/>
      <c r="AD226" s="278"/>
      <c r="AE226" s="278"/>
      <c r="AF226" s="276"/>
      <c r="AG226" s="278"/>
    </row>
    <row r="227" spans="1:33" s="3" customFormat="1">
      <c r="A227" s="278"/>
      <c r="B227" s="278"/>
      <c r="C227" s="278"/>
      <c r="D227" s="278"/>
      <c r="E227" s="278"/>
      <c r="F227" s="278"/>
      <c r="G227" s="278"/>
      <c r="H227" s="278"/>
      <c r="I227" s="276"/>
      <c r="J227" s="276"/>
      <c r="K227" s="276"/>
      <c r="L227" s="276"/>
      <c r="M227" s="278"/>
      <c r="N227" s="278"/>
      <c r="O227" s="278"/>
      <c r="P227" s="278"/>
      <c r="Q227" s="278"/>
      <c r="R227" s="278"/>
      <c r="S227" s="278"/>
      <c r="T227" s="278"/>
      <c r="U227" s="278"/>
      <c r="V227" s="278"/>
      <c r="W227" s="278"/>
      <c r="X227" s="278"/>
      <c r="Y227" s="278"/>
      <c r="Z227" s="278"/>
      <c r="AA227" s="278"/>
      <c r="AB227" s="278"/>
      <c r="AC227" s="278"/>
      <c r="AD227" s="278"/>
      <c r="AE227" s="278"/>
      <c r="AF227" s="276"/>
      <c r="AG227" s="278"/>
    </row>
    <row r="228" spans="1:33" s="3" customFormat="1">
      <c r="A228" s="278"/>
      <c r="B228" s="278"/>
      <c r="C228" s="278"/>
      <c r="D228" s="278"/>
      <c r="E228" s="278"/>
      <c r="F228" s="278"/>
      <c r="G228" s="278"/>
      <c r="H228" s="278"/>
      <c r="I228" s="276"/>
      <c r="J228" s="276"/>
      <c r="K228" s="276"/>
      <c r="L228" s="276"/>
      <c r="M228" s="278"/>
      <c r="N228" s="278"/>
      <c r="O228" s="278"/>
      <c r="P228" s="278"/>
      <c r="Q228" s="278"/>
      <c r="R228" s="278"/>
      <c r="S228" s="278"/>
      <c r="T228" s="278"/>
      <c r="U228" s="278"/>
      <c r="V228" s="278"/>
      <c r="W228" s="278"/>
      <c r="X228" s="278"/>
      <c r="Y228" s="278"/>
      <c r="Z228" s="278"/>
      <c r="AA228" s="278"/>
      <c r="AB228" s="278"/>
      <c r="AC228" s="278"/>
      <c r="AD228" s="278"/>
      <c r="AE228" s="278"/>
      <c r="AF228" s="276"/>
      <c r="AG228" s="278"/>
    </row>
    <row r="229" spans="1:33" s="3" customFormat="1">
      <c r="A229" s="278"/>
      <c r="B229" s="278"/>
      <c r="C229" s="278"/>
      <c r="D229" s="278"/>
      <c r="E229" s="278"/>
      <c r="F229" s="278"/>
      <c r="G229" s="278"/>
      <c r="H229" s="278"/>
      <c r="I229" s="276"/>
      <c r="J229" s="276"/>
      <c r="K229" s="276"/>
      <c r="L229" s="276"/>
      <c r="M229" s="278"/>
      <c r="N229" s="278"/>
      <c r="O229" s="278"/>
      <c r="P229" s="278"/>
      <c r="Q229" s="278"/>
      <c r="R229" s="278"/>
      <c r="S229" s="278"/>
      <c r="T229" s="278"/>
      <c r="U229" s="278"/>
      <c r="V229" s="278"/>
      <c r="W229" s="278"/>
      <c r="X229" s="278"/>
      <c r="Y229" s="278"/>
      <c r="Z229" s="278"/>
      <c r="AA229" s="278"/>
      <c r="AB229" s="278"/>
      <c r="AC229" s="278"/>
      <c r="AD229" s="278"/>
      <c r="AE229" s="278"/>
      <c r="AF229" s="276"/>
      <c r="AG229" s="278"/>
    </row>
    <row r="230" spans="1:33" s="3" customFormat="1">
      <c r="A230" s="278"/>
      <c r="B230" s="278"/>
      <c r="C230" s="278"/>
      <c r="D230" s="278"/>
      <c r="E230" s="278"/>
      <c r="F230" s="278"/>
      <c r="G230" s="278"/>
      <c r="H230" s="278"/>
      <c r="I230" s="276"/>
      <c r="J230" s="276"/>
      <c r="K230" s="276"/>
      <c r="L230" s="276"/>
      <c r="M230" s="278"/>
      <c r="N230" s="278"/>
      <c r="O230" s="278"/>
      <c r="P230" s="278"/>
      <c r="Q230" s="278"/>
      <c r="R230" s="278"/>
      <c r="S230" s="278"/>
      <c r="T230" s="278"/>
      <c r="U230" s="278"/>
      <c r="V230" s="278"/>
      <c r="W230" s="278"/>
      <c r="X230" s="278"/>
      <c r="Y230" s="278"/>
      <c r="Z230" s="278"/>
      <c r="AA230" s="278"/>
      <c r="AB230" s="278"/>
      <c r="AC230" s="278"/>
      <c r="AD230" s="278"/>
      <c r="AE230" s="278"/>
      <c r="AF230" s="276"/>
      <c r="AG230" s="278"/>
    </row>
    <row r="231" spans="1:33" s="3" customFormat="1">
      <c r="A231" s="278"/>
      <c r="B231" s="278"/>
      <c r="C231" s="278"/>
      <c r="D231" s="278"/>
      <c r="E231" s="278"/>
      <c r="F231" s="278"/>
      <c r="G231" s="278"/>
      <c r="H231" s="278"/>
      <c r="I231" s="276"/>
      <c r="J231" s="276"/>
      <c r="K231" s="276"/>
      <c r="L231" s="276"/>
      <c r="M231" s="278"/>
      <c r="N231" s="278"/>
      <c r="O231" s="278"/>
      <c r="P231" s="278"/>
      <c r="Q231" s="278"/>
      <c r="R231" s="278"/>
      <c r="S231" s="278"/>
      <c r="T231" s="278"/>
      <c r="U231" s="278"/>
      <c r="V231" s="278"/>
      <c r="W231" s="278"/>
      <c r="X231" s="278"/>
      <c r="Y231" s="278"/>
      <c r="Z231" s="278"/>
      <c r="AA231" s="278"/>
      <c r="AB231" s="278"/>
      <c r="AC231" s="278"/>
      <c r="AD231" s="278"/>
      <c r="AE231" s="278"/>
      <c r="AF231" s="276"/>
      <c r="AG231" s="278"/>
    </row>
    <row r="232" spans="1:33" s="3" customFormat="1">
      <c r="A232" s="278"/>
      <c r="B232" s="278"/>
      <c r="C232" s="278"/>
      <c r="D232" s="278"/>
      <c r="E232" s="278"/>
      <c r="F232" s="278"/>
      <c r="G232" s="278"/>
      <c r="H232" s="278"/>
      <c r="I232" s="276"/>
      <c r="J232" s="276"/>
      <c r="K232" s="276"/>
      <c r="L232" s="276"/>
      <c r="M232" s="278"/>
      <c r="N232" s="278"/>
      <c r="O232" s="278"/>
      <c r="P232" s="278"/>
      <c r="Q232" s="278"/>
      <c r="R232" s="278"/>
      <c r="S232" s="278"/>
      <c r="T232" s="278"/>
      <c r="U232" s="278"/>
      <c r="V232" s="278"/>
      <c r="W232" s="278"/>
      <c r="X232" s="278"/>
      <c r="Y232" s="278"/>
      <c r="Z232" s="278"/>
      <c r="AA232" s="278"/>
      <c r="AB232" s="278"/>
      <c r="AC232" s="278"/>
      <c r="AD232" s="278"/>
      <c r="AE232" s="278"/>
      <c r="AF232" s="276"/>
      <c r="AG232" s="276"/>
    </row>
    <row r="233" spans="1:33" s="3" customFormat="1">
      <c r="A233" s="278"/>
      <c r="B233" s="278"/>
      <c r="C233" s="278"/>
      <c r="D233" s="278"/>
      <c r="E233" s="278"/>
      <c r="F233" s="278"/>
      <c r="G233" s="278"/>
      <c r="H233" s="278"/>
      <c r="I233" s="276"/>
      <c r="J233" s="276"/>
      <c r="K233" s="276"/>
      <c r="L233" s="276"/>
      <c r="M233" s="278"/>
      <c r="N233" s="278"/>
      <c r="O233" s="278"/>
      <c r="P233" s="278"/>
      <c r="Q233" s="278"/>
      <c r="R233" s="278"/>
      <c r="S233" s="278"/>
      <c r="T233" s="278"/>
      <c r="U233" s="278"/>
      <c r="V233" s="278"/>
      <c r="W233" s="278"/>
      <c r="X233" s="278"/>
      <c r="Y233" s="278"/>
      <c r="Z233" s="278"/>
      <c r="AA233" s="278"/>
      <c r="AB233" s="278"/>
      <c r="AC233" s="278"/>
      <c r="AD233" s="278"/>
      <c r="AE233" s="278"/>
      <c r="AF233" s="276"/>
      <c r="AG233" s="276"/>
    </row>
    <row r="234" spans="1:33" s="3" customFormat="1">
      <c r="A234" s="278"/>
      <c r="B234" s="278"/>
      <c r="C234" s="278"/>
      <c r="D234" s="278"/>
      <c r="E234" s="278"/>
      <c r="F234" s="278"/>
      <c r="G234" s="278"/>
      <c r="H234" s="278"/>
      <c r="I234" s="276"/>
      <c r="J234" s="276"/>
      <c r="K234" s="276"/>
      <c r="L234" s="276"/>
      <c r="M234" s="278"/>
      <c r="N234" s="278"/>
      <c r="O234" s="278"/>
      <c r="P234" s="278"/>
      <c r="Q234" s="278"/>
      <c r="R234" s="278"/>
      <c r="S234" s="278"/>
      <c r="T234" s="278"/>
      <c r="U234" s="278"/>
      <c r="V234" s="278"/>
      <c r="W234" s="278"/>
      <c r="X234" s="278"/>
      <c r="Y234" s="278"/>
      <c r="Z234" s="278"/>
      <c r="AA234" s="278"/>
      <c r="AB234" s="278"/>
      <c r="AC234" s="278"/>
      <c r="AD234" s="278"/>
      <c r="AE234" s="278"/>
      <c r="AF234" s="276"/>
      <c r="AG234" s="278"/>
    </row>
    <row r="235" spans="1:33" s="3" customFormat="1">
      <c r="A235" s="278"/>
      <c r="B235" s="278"/>
      <c r="C235" s="278"/>
      <c r="D235" s="278"/>
      <c r="E235" s="278"/>
      <c r="F235" s="278"/>
      <c r="G235" s="278"/>
      <c r="H235" s="278"/>
      <c r="I235" s="276"/>
      <c r="J235" s="276"/>
      <c r="K235" s="276"/>
      <c r="L235" s="276"/>
      <c r="M235" s="278"/>
      <c r="N235" s="278"/>
      <c r="O235" s="278"/>
      <c r="P235" s="278"/>
      <c r="Q235" s="278"/>
      <c r="R235" s="278"/>
      <c r="S235" s="278"/>
      <c r="T235" s="278"/>
      <c r="U235" s="278"/>
      <c r="V235" s="278"/>
      <c r="W235" s="278"/>
      <c r="X235" s="278"/>
      <c r="Y235" s="278"/>
      <c r="Z235" s="278"/>
      <c r="AA235" s="278"/>
      <c r="AB235" s="278"/>
      <c r="AC235" s="278"/>
      <c r="AD235" s="278"/>
      <c r="AE235" s="278"/>
      <c r="AF235" s="276"/>
      <c r="AG235" s="278"/>
    </row>
    <row r="236" spans="1:33" s="3" customFormat="1">
      <c r="A236" s="278"/>
      <c r="B236" s="278"/>
      <c r="C236" s="278"/>
      <c r="D236" s="278"/>
      <c r="E236" s="278"/>
      <c r="F236" s="278"/>
      <c r="G236" s="278"/>
      <c r="H236" s="278"/>
      <c r="I236" s="276"/>
      <c r="J236" s="276"/>
      <c r="K236" s="276"/>
      <c r="L236" s="276"/>
      <c r="M236" s="278"/>
      <c r="N236" s="278"/>
      <c r="O236" s="278"/>
      <c r="P236" s="278"/>
      <c r="Q236" s="278"/>
      <c r="R236" s="278"/>
      <c r="S236" s="278"/>
      <c r="T236" s="278"/>
      <c r="U236" s="278"/>
      <c r="V236" s="278"/>
      <c r="W236" s="278"/>
      <c r="X236" s="278"/>
      <c r="Y236" s="278"/>
      <c r="Z236" s="278"/>
      <c r="AA236" s="278"/>
      <c r="AB236" s="278"/>
      <c r="AC236" s="278"/>
      <c r="AD236" s="278"/>
      <c r="AE236" s="278"/>
      <c r="AF236" s="276"/>
      <c r="AG236" s="276"/>
    </row>
    <row r="237" spans="1:33" s="3" customFormat="1">
      <c r="A237" s="278"/>
      <c r="B237" s="278"/>
      <c r="C237" s="278"/>
      <c r="D237" s="278"/>
      <c r="E237" s="278"/>
      <c r="F237" s="278"/>
      <c r="G237" s="278"/>
      <c r="H237" s="278"/>
      <c r="I237" s="276"/>
      <c r="J237" s="276"/>
      <c r="K237" s="276"/>
      <c r="L237" s="276"/>
      <c r="M237" s="278"/>
      <c r="N237" s="278"/>
      <c r="O237" s="278"/>
      <c r="P237" s="278"/>
      <c r="Q237" s="278"/>
      <c r="R237" s="278"/>
      <c r="S237" s="278"/>
      <c r="T237" s="278"/>
      <c r="U237" s="278"/>
      <c r="V237" s="278"/>
      <c r="W237" s="278"/>
      <c r="X237" s="278"/>
      <c r="Y237" s="278"/>
      <c r="Z237" s="278"/>
      <c r="AA237" s="278"/>
      <c r="AB237" s="278"/>
      <c r="AC237" s="278"/>
      <c r="AD237" s="278"/>
      <c r="AE237" s="278"/>
      <c r="AF237" s="276"/>
      <c r="AG237" s="278"/>
    </row>
    <row r="238" spans="1:33" s="3" customFormat="1">
      <c r="A238" s="278"/>
      <c r="B238" s="278"/>
      <c r="C238" s="278"/>
      <c r="D238" s="278"/>
      <c r="E238" s="278"/>
      <c r="F238" s="278"/>
      <c r="G238" s="279"/>
      <c r="H238" s="278"/>
      <c r="I238" s="276"/>
      <c r="J238" s="276"/>
      <c r="K238" s="276"/>
      <c r="L238" s="276"/>
      <c r="M238" s="278"/>
      <c r="N238" s="278"/>
      <c r="O238" s="278"/>
      <c r="P238" s="278"/>
      <c r="Q238" s="278"/>
      <c r="R238" s="278"/>
      <c r="S238" s="278"/>
      <c r="T238" s="278"/>
      <c r="U238" s="278"/>
      <c r="V238" s="278"/>
      <c r="W238" s="278"/>
      <c r="X238" s="278"/>
      <c r="Y238" s="278"/>
      <c r="Z238" s="278"/>
      <c r="AA238" s="278"/>
      <c r="AB238" s="278"/>
      <c r="AC238" s="278"/>
      <c r="AD238" s="278"/>
      <c r="AE238" s="278"/>
      <c r="AF238" s="276"/>
      <c r="AG238" s="278"/>
    </row>
    <row r="239" spans="1:33" s="3" customFormat="1">
      <c r="A239" s="278"/>
      <c r="B239" s="278"/>
      <c r="C239" s="278"/>
      <c r="D239" s="278"/>
      <c r="E239" s="278"/>
      <c r="F239" s="278"/>
      <c r="G239" s="279"/>
      <c r="H239" s="278"/>
      <c r="I239" s="276"/>
      <c r="J239" s="276"/>
      <c r="K239" s="276"/>
      <c r="L239" s="276"/>
      <c r="M239" s="278"/>
      <c r="N239" s="278"/>
      <c r="O239" s="278"/>
      <c r="P239" s="278"/>
      <c r="Q239" s="278"/>
      <c r="R239" s="278"/>
      <c r="S239" s="278"/>
      <c r="T239" s="278"/>
      <c r="U239" s="278"/>
      <c r="V239" s="278"/>
      <c r="W239" s="278"/>
      <c r="X239" s="278"/>
      <c r="Y239" s="278"/>
      <c r="Z239" s="278"/>
      <c r="AA239" s="278"/>
      <c r="AB239" s="278"/>
      <c r="AC239" s="278"/>
      <c r="AD239" s="278"/>
      <c r="AE239" s="278"/>
      <c r="AF239" s="276"/>
      <c r="AG239" s="278"/>
    </row>
    <row r="240" spans="1:33" s="3" customFormat="1">
      <c r="A240" s="278"/>
      <c r="B240" s="278"/>
      <c r="C240" s="278"/>
      <c r="D240" s="278"/>
      <c r="E240" s="278"/>
      <c r="F240" s="278"/>
      <c r="G240" s="278"/>
      <c r="H240" s="278"/>
      <c r="I240" s="276"/>
      <c r="J240" s="276"/>
      <c r="K240" s="276"/>
      <c r="L240" s="276"/>
      <c r="M240" s="278"/>
      <c r="N240" s="278"/>
      <c r="O240" s="278"/>
      <c r="P240" s="278"/>
      <c r="Q240" s="278"/>
      <c r="R240" s="278"/>
      <c r="S240" s="278"/>
      <c r="T240" s="278"/>
      <c r="U240" s="278"/>
      <c r="V240" s="278"/>
      <c r="W240" s="278"/>
      <c r="X240" s="278"/>
      <c r="Y240" s="278"/>
      <c r="Z240" s="278"/>
      <c r="AA240" s="278"/>
      <c r="AB240" s="278"/>
      <c r="AC240" s="278"/>
      <c r="AD240" s="278"/>
      <c r="AE240" s="278"/>
      <c r="AF240" s="276"/>
      <c r="AG240" s="278"/>
    </row>
    <row r="241" spans="1:33" s="3" customFormat="1">
      <c r="A241" s="278"/>
      <c r="B241" s="278"/>
      <c r="C241" s="278"/>
      <c r="D241" s="278"/>
      <c r="E241" s="278"/>
      <c r="F241" s="278"/>
      <c r="G241" s="278"/>
      <c r="H241" s="278"/>
      <c r="I241" s="276"/>
      <c r="J241" s="276"/>
      <c r="K241" s="276"/>
      <c r="L241" s="276"/>
      <c r="M241" s="278"/>
      <c r="N241" s="278"/>
      <c r="O241" s="278"/>
      <c r="P241" s="278"/>
      <c r="Q241" s="278"/>
      <c r="R241" s="278"/>
      <c r="S241" s="278"/>
      <c r="T241" s="278"/>
      <c r="U241" s="278"/>
      <c r="V241" s="278"/>
      <c r="W241" s="278"/>
      <c r="X241" s="278"/>
      <c r="Y241" s="278"/>
      <c r="Z241" s="278"/>
      <c r="AA241" s="278"/>
      <c r="AB241" s="278"/>
      <c r="AC241" s="278"/>
      <c r="AD241" s="278"/>
      <c r="AE241" s="278"/>
      <c r="AF241" s="276"/>
      <c r="AG241" s="278"/>
    </row>
    <row r="242" spans="1:33" s="3" customFormat="1">
      <c r="A242" s="278"/>
      <c r="B242" s="278"/>
      <c r="C242" s="278"/>
      <c r="D242" s="278"/>
      <c r="E242" s="278"/>
      <c r="F242" s="278"/>
      <c r="G242" s="278"/>
      <c r="H242" s="278"/>
      <c r="I242" s="276"/>
      <c r="J242" s="276"/>
      <c r="K242" s="276"/>
      <c r="L242" s="276"/>
      <c r="M242" s="278"/>
      <c r="N242" s="278"/>
      <c r="O242" s="278"/>
      <c r="P242" s="278"/>
      <c r="Q242" s="278"/>
      <c r="R242" s="278"/>
      <c r="S242" s="278"/>
      <c r="T242" s="278"/>
      <c r="U242" s="278"/>
      <c r="V242" s="278"/>
      <c r="W242" s="278"/>
      <c r="X242" s="278"/>
      <c r="Y242" s="278"/>
      <c r="Z242" s="278"/>
      <c r="AA242" s="278"/>
      <c r="AB242" s="278"/>
      <c r="AC242" s="278"/>
      <c r="AD242" s="278"/>
      <c r="AE242" s="278"/>
      <c r="AF242" s="276"/>
      <c r="AG242" s="278"/>
    </row>
    <row r="243" spans="1:33" s="3" customFormat="1">
      <c r="A243" s="278"/>
      <c r="B243" s="278"/>
      <c r="C243" s="278"/>
      <c r="D243" s="278"/>
      <c r="E243" s="278"/>
      <c r="F243" s="278"/>
      <c r="G243" s="278"/>
      <c r="H243" s="278"/>
      <c r="I243" s="276"/>
      <c r="J243" s="276"/>
      <c r="K243" s="276"/>
      <c r="L243" s="276"/>
      <c r="M243" s="278"/>
      <c r="N243" s="278"/>
      <c r="O243" s="278"/>
      <c r="P243" s="278"/>
      <c r="Q243" s="278"/>
      <c r="R243" s="278"/>
      <c r="S243" s="278"/>
      <c r="T243" s="278"/>
      <c r="U243" s="278"/>
      <c r="V243" s="278"/>
      <c r="W243" s="278"/>
      <c r="X243" s="278"/>
      <c r="Y243" s="278"/>
      <c r="Z243" s="278"/>
      <c r="AA243" s="278"/>
      <c r="AB243" s="278"/>
      <c r="AC243" s="278"/>
      <c r="AD243" s="278"/>
      <c r="AE243" s="278"/>
      <c r="AF243" s="276"/>
      <c r="AG243" s="278"/>
    </row>
    <row r="244" spans="1:33" s="3" customFormat="1">
      <c r="A244" s="278"/>
      <c r="B244" s="278"/>
      <c r="C244" s="278"/>
      <c r="D244" s="278"/>
      <c r="E244" s="278"/>
      <c r="F244" s="278"/>
      <c r="G244" s="278"/>
      <c r="H244" s="278"/>
      <c r="I244" s="276"/>
      <c r="J244" s="276"/>
      <c r="K244" s="276"/>
      <c r="L244" s="276"/>
      <c r="M244" s="278"/>
      <c r="N244" s="278"/>
      <c r="O244" s="278"/>
      <c r="P244" s="278"/>
      <c r="Q244" s="278"/>
      <c r="R244" s="278"/>
      <c r="S244" s="278"/>
      <c r="T244" s="278"/>
      <c r="U244" s="278"/>
      <c r="V244" s="278"/>
      <c r="W244" s="278"/>
      <c r="X244" s="278"/>
      <c r="Y244" s="278"/>
      <c r="Z244" s="278"/>
      <c r="AA244" s="278"/>
      <c r="AB244" s="278"/>
      <c r="AC244" s="278"/>
      <c r="AD244" s="278"/>
      <c r="AE244" s="278"/>
      <c r="AF244" s="276"/>
      <c r="AG244" s="278"/>
    </row>
    <row r="245" spans="1:33" s="3" customFormat="1">
      <c r="A245" s="278"/>
      <c r="B245" s="278"/>
      <c r="C245" s="278"/>
      <c r="D245" s="278"/>
      <c r="E245" s="278"/>
      <c r="F245" s="278"/>
      <c r="G245" s="278"/>
      <c r="H245" s="278"/>
      <c r="I245" s="276"/>
      <c r="J245" s="276"/>
      <c r="K245" s="276"/>
      <c r="L245" s="276"/>
      <c r="M245" s="278"/>
      <c r="N245" s="278"/>
      <c r="O245" s="278"/>
      <c r="P245" s="278"/>
      <c r="Q245" s="278"/>
      <c r="R245" s="278"/>
      <c r="S245" s="278"/>
      <c r="T245" s="278"/>
      <c r="U245" s="278"/>
      <c r="V245" s="278"/>
      <c r="W245" s="278"/>
      <c r="X245" s="278"/>
      <c r="Y245" s="278"/>
      <c r="Z245" s="278"/>
      <c r="AA245" s="278"/>
      <c r="AB245" s="278"/>
      <c r="AC245" s="278"/>
      <c r="AD245" s="278"/>
      <c r="AE245" s="278"/>
      <c r="AF245" s="276"/>
      <c r="AG245" s="278"/>
    </row>
    <row r="246" spans="1:33" s="3" customFormat="1">
      <c r="A246" s="278"/>
      <c r="B246" s="278"/>
      <c r="C246" s="278"/>
      <c r="D246" s="278"/>
      <c r="E246" s="278"/>
      <c r="F246" s="278"/>
      <c r="G246" s="278"/>
      <c r="H246" s="278"/>
      <c r="I246" s="276"/>
      <c r="J246" s="276"/>
      <c r="K246" s="276"/>
      <c r="L246" s="276"/>
      <c r="M246" s="278"/>
      <c r="N246" s="278"/>
      <c r="O246" s="278"/>
      <c r="P246" s="278"/>
      <c r="Q246" s="278"/>
      <c r="R246" s="278"/>
      <c r="S246" s="278"/>
      <c r="T246" s="278"/>
      <c r="U246" s="278"/>
      <c r="V246" s="278"/>
      <c r="W246" s="278"/>
      <c r="X246" s="278"/>
      <c r="Y246" s="278"/>
      <c r="Z246" s="278"/>
      <c r="AA246" s="278"/>
      <c r="AB246" s="278"/>
      <c r="AC246" s="278"/>
      <c r="AD246" s="278"/>
      <c r="AE246" s="278"/>
      <c r="AF246" s="276"/>
      <c r="AG246" s="278"/>
    </row>
    <row r="247" spans="1:33" s="3" customFormat="1">
      <c r="A247" s="278"/>
      <c r="B247" s="278"/>
      <c r="C247" s="278"/>
      <c r="D247" s="278"/>
      <c r="E247" s="278"/>
      <c r="F247" s="278"/>
      <c r="G247" s="278"/>
      <c r="H247" s="278"/>
      <c r="I247" s="276"/>
      <c r="J247" s="276"/>
      <c r="K247" s="276"/>
      <c r="L247" s="276"/>
      <c r="M247" s="278"/>
      <c r="N247" s="278"/>
      <c r="O247" s="278"/>
      <c r="P247" s="278"/>
      <c r="Q247" s="278"/>
      <c r="R247" s="278"/>
      <c r="S247" s="278"/>
      <c r="T247" s="278"/>
      <c r="U247" s="278"/>
      <c r="V247" s="278"/>
      <c r="W247" s="278"/>
      <c r="X247" s="278"/>
      <c r="Y247" s="278"/>
      <c r="Z247" s="278"/>
      <c r="AA247" s="278"/>
      <c r="AB247" s="278"/>
      <c r="AC247" s="278"/>
      <c r="AD247" s="278"/>
      <c r="AE247" s="278"/>
      <c r="AF247" s="276"/>
      <c r="AG247" s="278"/>
    </row>
    <row r="248" spans="1:33" s="3" customFormat="1">
      <c r="A248" s="278"/>
      <c r="B248" s="278"/>
      <c r="C248" s="278"/>
      <c r="D248" s="278"/>
      <c r="E248" s="278"/>
      <c r="F248" s="278"/>
      <c r="G248" s="278"/>
      <c r="H248" s="278"/>
      <c r="I248" s="276"/>
      <c r="J248" s="276"/>
      <c r="K248" s="276"/>
      <c r="L248" s="276"/>
      <c r="M248" s="278"/>
      <c r="N248" s="278"/>
      <c r="O248" s="278"/>
      <c r="P248" s="278"/>
      <c r="Q248" s="278"/>
      <c r="R248" s="278"/>
      <c r="S248" s="278"/>
      <c r="T248" s="278"/>
      <c r="U248" s="278"/>
      <c r="V248" s="278"/>
      <c r="W248" s="278"/>
      <c r="X248" s="278"/>
      <c r="Y248" s="278"/>
      <c r="Z248" s="278"/>
      <c r="AA248" s="278"/>
      <c r="AB248" s="278"/>
      <c r="AC248" s="278"/>
      <c r="AD248" s="278"/>
      <c r="AE248" s="278"/>
      <c r="AF248" s="276"/>
      <c r="AG248" s="278"/>
    </row>
    <row r="249" spans="1:33" s="3" customFormat="1">
      <c r="A249" s="278"/>
      <c r="B249" s="278"/>
      <c r="C249" s="278"/>
      <c r="D249" s="278"/>
      <c r="E249" s="278"/>
      <c r="F249" s="278"/>
      <c r="G249" s="278"/>
      <c r="H249" s="278"/>
      <c r="I249" s="276"/>
      <c r="J249" s="276"/>
      <c r="K249" s="276"/>
      <c r="L249" s="276"/>
      <c r="M249" s="278"/>
      <c r="N249" s="278"/>
      <c r="O249" s="278"/>
      <c r="P249" s="278"/>
      <c r="Q249" s="278"/>
      <c r="R249" s="278"/>
      <c r="S249" s="278"/>
      <c r="T249" s="278"/>
      <c r="U249" s="278"/>
      <c r="V249" s="278"/>
      <c r="W249" s="278"/>
      <c r="X249" s="278"/>
      <c r="Y249" s="278"/>
      <c r="Z249" s="278"/>
      <c r="AA249" s="278"/>
      <c r="AB249" s="278"/>
      <c r="AC249" s="278"/>
      <c r="AD249" s="278"/>
      <c r="AE249" s="278"/>
      <c r="AF249" s="276"/>
      <c r="AG249" s="278"/>
    </row>
    <row r="250" spans="1:33" s="3" customFormat="1">
      <c r="A250" s="278"/>
      <c r="B250" s="278"/>
      <c r="C250" s="278"/>
      <c r="D250" s="278"/>
      <c r="E250" s="278"/>
      <c r="F250" s="278"/>
      <c r="G250" s="278"/>
      <c r="H250" s="278"/>
      <c r="I250" s="276"/>
      <c r="J250" s="276"/>
      <c r="K250" s="276"/>
      <c r="L250" s="276"/>
      <c r="M250" s="278"/>
      <c r="N250" s="278"/>
      <c r="O250" s="278"/>
      <c r="P250" s="278"/>
      <c r="Q250" s="278"/>
      <c r="R250" s="278"/>
      <c r="S250" s="278"/>
      <c r="T250" s="278"/>
      <c r="U250" s="278"/>
      <c r="V250" s="278"/>
      <c r="W250" s="278"/>
      <c r="X250" s="278"/>
      <c r="Y250" s="278"/>
      <c r="Z250" s="278"/>
      <c r="AA250" s="278"/>
      <c r="AB250" s="278"/>
      <c r="AC250" s="278"/>
      <c r="AD250" s="278"/>
      <c r="AE250" s="278"/>
      <c r="AF250" s="276"/>
      <c r="AG250" s="278"/>
    </row>
    <row r="251" spans="1:33" s="3" customFormat="1">
      <c r="A251" s="278"/>
      <c r="B251" s="278"/>
      <c r="C251" s="278"/>
      <c r="D251" s="278"/>
      <c r="E251" s="278"/>
      <c r="F251" s="278"/>
      <c r="G251" s="278"/>
      <c r="H251" s="278"/>
      <c r="I251" s="276"/>
      <c r="J251" s="276"/>
      <c r="K251" s="276"/>
      <c r="L251" s="276"/>
      <c r="M251" s="278"/>
      <c r="N251" s="278"/>
      <c r="O251" s="278"/>
      <c r="P251" s="278"/>
      <c r="Q251" s="278"/>
      <c r="R251" s="278"/>
      <c r="S251" s="278"/>
      <c r="T251" s="278"/>
      <c r="U251" s="278"/>
      <c r="V251" s="278"/>
      <c r="W251" s="278"/>
      <c r="X251" s="278"/>
      <c r="Y251" s="278"/>
      <c r="Z251" s="278"/>
      <c r="AA251" s="278"/>
      <c r="AB251" s="278"/>
      <c r="AC251" s="278"/>
      <c r="AD251" s="278"/>
      <c r="AE251" s="278"/>
      <c r="AF251" s="276"/>
      <c r="AG251" s="278"/>
    </row>
    <row r="252" spans="1:33" s="3" customFormat="1">
      <c r="A252" s="278"/>
      <c r="B252" s="278"/>
      <c r="C252" s="278"/>
      <c r="D252" s="278"/>
      <c r="E252" s="278"/>
      <c r="F252" s="278"/>
      <c r="G252" s="278"/>
      <c r="H252" s="278"/>
      <c r="I252" s="276"/>
      <c r="J252" s="276"/>
      <c r="K252" s="276"/>
      <c r="L252" s="276"/>
      <c r="M252" s="278"/>
      <c r="N252" s="278"/>
      <c r="O252" s="278"/>
      <c r="P252" s="278"/>
      <c r="Q252" s="278"/>
      <c r="R252" s="278"/>
      <c r="S252" s="278"/>
      <c r="T252" s="278"/>
      <c r="U252" s="278"/>
      <c r="V252" s="278"/>
      <c r="W252" s="278"/>
      <c r="X252" s="278"/>
      <c r="Y252" s="278"/>
      <c r="Z252" s="278"/>
      <c r="AA252" s="278"/>
      <c r="AB252" s="278"/>
      <c r="AC252" s="278"/>
      <c r="AD252" s="278"/>
      <c r="AE252" s="278"/>
      <c r="AF252" s="276"/>
      <c r="AG252" s="278"/>
    </row>
    <row r="253" spans="1:33" s="3" customFormat="1">
      <c r="A253" s="278"/>
      <c r="B253" s="278"/>
      <c r="C253" s="278"/>
      <c r="D253" s="278"/>
      <c r="E253" s="278"/>
      <c r="F253" s="278"/>
      <c r="G253" s="278"/>
      <c r="H253" s="278"/>
      <c r="I253" s="276"/>
      <c r="J253" s="276"/>
      <c r="K253" s="276"/>
      <c r="L253" s="276"/>
      <c r="M253" s="278"/>
      <c r="N253" s="278"/>
      <c r="O253" s="278"/>
      <c r="P253" s="278"/>
      <c r="Q253" s="278"/>
      <c r="R253" s="278"/>
      <c r="S253" s="278"/>
      <c r="T253" s="278"/>
      <c r="U253" s="278"/>
      <c r="V253" s="278"/>
      <c r="W253" s="278"/>
      <c r="X253" s="278"/>
      <c r="Y253" s="278"/>
      <c r="Z253" s="278"/>
      <c r="AA253" s="278"/>
      <c r="AB253" s="278"/>
      <c r="AC253" s="278"/>
      <c r="AD253" s="278"/>
      <c r="AE253" s="278"/>
      <c r="AF253" s="276"/>
      <c r="AG253" s="278"/>
    </row>
    <row r="254" spans="1:33" s="3" customFormat="1">
      <c r="A254" s="278"/>
      <c r="B254" s="278"/>
      <c r="C254" s="278"/>
      <c r="D254" s="278"/>
      <c r="E254" s="278"/>
      <c r="F254" s="278"/>
      <c r="G254" s="278"/>
      <c r="H254" s="278"/>
      <c r="I254" s="276"/>
      <c r="J254" s="276"/>
      <c r="K254" s="276"/>
      <c r="L254" s="276"/>
      <c r="M254" s="278"/>
      <c r="N254" s="278"/>
      <c r="O254" s="278"/>
      <c r="P254" s="278"/>
      <c r="Q254" s="278"/>
      <c r="R254" s="278"/>
      <c r="S254" s="278"/>
      <c r="T254" s="278"/>
      <c r="U254" s="278"/>
      <c r="V254" s="278"/>
      <c r="W254" s="278"/>
      <c r="X254" s="278"/>
      <c r="Y254" s="278"/>
      <c r="Z254" s="278"/>
      <c r="AA254" s="278"/>
      <c r="AB254" s="278"/>
      <c r="AC254" s="278"/>
      <c r="AD254" s="278"/>
      <c r="AE254" s="278"/>
      <c r="AF254" s="276"/>
      <c r="AG254" s="278"/>
    </row>
    <row r="255" spans="1:33" s="3" customFormat="1">
      <c r="A255" s="278"/>
      <c r="B255" s="278"/>
      <c r="C255" s="278"/>
      <c r="D255" s="278"/>
      <c r="E255" s="278"/>
      <c r="F255" s="278"/>
      <c r="G255" s="278"/>
      <c r="H255" s="278"/>
      <c r="I255" s="276"/>
      <c r="J255" s="276"/>
      <c r="K255" s="276"/>
      <c r="L255" s="276"/>
      <c r="M255" s="278"/>
      <c r="N255" s="278"/>
      <c r="O255" s="278"/>
      <c r="P255" s="278"/>
      <c r="Q255" s="278"/>
      <c r="R255" s="278"/>
      <c r="S255" s="278"/>
      <c r="T255" s="278"/>
      <c r="U255" s="278"/>
      <c r="V255" s="278"/>
      <c r="W255" s="278"/>
      <c r="X255" s="278"/>
      <c r="Y255" s="278"/>
      <c r="Z255" s="278"/>
      <c r="AA255" s="278"/>
      <c r="AB255" s="278"/>
      <c r="AC255" s="278"/>
      <c r="AD255" s="278"/>
      <c r="AE255" s="278"/>
      <c r="AF255" s="276"/>
      <c r="AG255" s="278"/>
    </row>
    <row r="256" spans="1:33" s="3" customFormat="1">
      <c r="A256" s="278"/>
      <c r="B256" s="278"/>
      <c r="C256" s="278"/>
      <c r="D256" s="278"/>
      <c r="E256" s="278"/>
      <c r="F256" s="278"/>
      <c r="G256" s="278"/>
      <c r="H256" s="278"/>
      <c r="I256" s="276"/>
      <c r="J256" s="276"/>
      <c r="K256" s="276"/>
      <c r="L256" s="276"/>
      <c r="M256" s="278"/>
      <c r="N256" s="278"/>
      <c r="O256" s="278"/>
      <c r="P256" s="278"/>
      <c r="Q256" s="278"/>
      <c r="R256" s="278"/>
      <c r="S256" s="278"/>
      <c r="T256" s="278"/>
      <c r="U256" s="278"/>
      <c r="V256" s="278"/>
      <c r="W256" s="278"/>
      <c r="X256" s="278"/>
      <c r="Y256" s="278"/>
      <c r="Z256" s="278"/>
      <c r="AA256" s="278"/>
      <c r="AB256" s="278"/>
      <c r="AC256" s="278"/>
      <c r="AD256" s="278"/>
      <c r="AE256" s="278"/>
      <c r="AF256" s="276"/>
      <c r="AG256" s="278"/>
    </row>
    <row r="257" spans="1:33" s="3" customFormat="1">
      <c r="A257" s="278"/>
      <c r="B257" s="278"/>
      <c r="C257" s="278"/>
      <c r="D257" s="278"/>
      <c r="E257" s="278"/>
      <c r="F257" s="278"/>
      <c r="G257" s="278"/>
      <c r="H257" s="278"/>
      <c r="I257" s="276"/>
      <c r="J257" s="276"/>
      <c r="K257" s="276"/>
      <c r="L257" s="276"/>
      <c r="M257" s="278"/>
      <c r="N257" s="278"/>
      <c r="O257" s="278"/>
      <c r="P257" s="278"/>
      <c r="Q257" s="278"/>
      <c r="R257" s="278"/>
      <c r="S257" s="278"/>
      <c r="T257" s="278"/>
      <c r="U257" s="278"/>
      <c r="V257" s="278"/>
      <c r="W257" s="278"/>
      <c r="X257" s="278"/>
      <c r="Y257" s="278"/>
      <c r="Z257" s="278"/>
      <c r="AA257" s="278"/>
      <c r="AB257" s="278"/>
      <c r="AC257" s="278"/>
      <c r="AD257" s="278"/>
      <c r="AE257" s="278"/>
      <c r="AF257" s="276"/>
      <c r="AG257" s="278"/>
    </row>
    <row r="258" spans="1:33" s="3" customFormat="1">
      <c r="A258" s="278"/>
      <c r="B258" s="278"/>
      <c r="C258" s="278"/>
      <c r="D258" s="278"/>
      <c r="E258" s="278"/>
      <c r="F258" s="278"/>
      <c r="G258" s="278"/>
      <c r="H258" s="278"/>
      <c r="I258" s="276"/>
      <c r="J258" s="276"/>
      <c r="K258" s="276"/>
      <c r="L258" s="276"/>
      <c r="M258" s="278"/>
      <c r="N258" s="278"/>
      <c r="O258" s="278"/>
      <c r="P258" s="278"/>
      <c r="Q258" s="278"/>
      <c r="R258" s="278"/>
      <c r="S258" s="278"/>
      <c r="T258" s="278"/>
      <c r="U258" s="278"/>
      <c r="V258" s="278"/>
      <c r="W258" s="278"/>
      <c r="X258" s="278"/>
      <c r="Y258" s="278"/>
      <c r="Z258" s="278"/>
      <c r="AA258" s="278"/>
      <c r="AB258" s="278"/>
      <c r="AC258" s="278"/>
      <c r="AD258" s="278"/>
      <c r="AE258" s="278"/>
      <c r="AF258" s="276"/>
      <c r="AG258" s="278"/>
    </row>
    <row r="259" spans="1:33" s="3" customFormat="1">
      <c r="A259" s="278"/>
      <c r="B259" s="278"/>
      <c r="C259" s="278"/>
      <c r="D259" s="278"/>
      <c r="E259" s="278"/>
      <c r="F259" s="278"/>
      <c r="G259" s="278"/>
      <c r="H259" s="278"/>
      <c r="I259" s="276"/>
      <c r="J259" s="276"/>
      <c r="K259" s="276"/>
      <c r="L259" s="276"/>
      <c r="M259" s="278"/>
      <c r="N259" s="278"/>
      <c r="O259" s="278"/>
      <c r="P259" s="278"/>
      <c r="Q259" s="278"/>
      <c r="R259" s="278"/>
      <c r="S259" s="278"/>
      <c r="T259" s="278"/>
      <c r="U259" s="278"/>
      <c r="V259" s="278"/>
      <c r="W259" s="278"/>
      <c r="X259" s="278"/>
      <c r="Y259" s="278"/>
      <c r="Z259" s="278"/>
      <c r="AA259" s="278"/>
      <c r="AB259" s="278"/>
      <c r="AC259" s="278"/>
      <c r="AD259" s="278"/>
      <c r="AE259" s="278"/>
      <c r="AF259" s="276"/>
      <c r="AG259" s="278"/>
    </row>
    <row r="260" spans="1:33" s="3" customFormat="1">
      <c r="A260" s="278"/>
      <c r="B260" s="278"/>
      <c r="C260" s="278"/>
      <c r="D260" s="278"/>
      <c r="E260" s="278"/>
      <c r="F260" s="278"/>
      <c r="G260" s="278"/>
      <c r="H260" s="278"/>
      <c r="I260" s="276"/>
      <c r="J260" s="276"/>
      <c r="K260" s="276"/>
      <c r="L260" s="276"/>
      <c r="M260" s="278"/>
      <c r="N260" s="278"/>
      <c r="O260" s="278"/>
      <c r="P260" s="278"/>
      <c r="Q260" s="278"/>
      <c r="R260" s="278"/>
      <c r="S260" s="278"/>
      <c r="T260" s="278"/>
      <c r="U260" s="278"/>
      <c r="V260" s="278"/>
      <c r="W260" s="278"/>
      <c r="X260" s="278"/>
      <c r="Y260" s="278"/>
      <c r="Z260" s="278"/>
      <c r="AA260" s="278"/>
      <c r="AB260" s="278"/>
      <c r="AC260" s="278"/>
      <c r="AD260" s="278"/>
      <c r="AE260" s="278"/>
      <c r="AF260" s="276"/>
      <c r="AG260" s="278"/>
    </row>
    <row r="261" spans="1:33" s="3" customFormat="1">
      <c r="A261" s="278"/>
      <c r="B261" s="278"/>
      <c r="C261" s="278"/>
      <c r="D261" s="278"/>
      <c r="E261" s="278"/>
      <c r="F261" s="278"/>
      <c r="G261" s="278"/>
      <c r="H261" s="278"/>
      <c r="I261" s="276"/>
      <c r="J261" s="276"/>
      <c r="K261" s="276"/>
      <c r="L261" s="276"/>
      <c r="M261" s="278"/>
      <c r="N261" s="278"/>
      <c r="O261" s="278"/>
      <c r="P261" s="278"/>
      <c r="Q261" s="278"/>
      <c r="R261" s="278"/>
      <c r="S261" s="278"/>
      <c r="T261" s="278"/>
      <c r="U261" s="278"/>
      <c r="V261" s="278"/>
      <c r="W261" s="278"/>
      <c r="X261" s="278"/>
      <c r="Y261" s="278"/>
      <c r="Z261" s="278"/>
      <c r="AA261" s="278"/>
      <c r="AB261" s="278"/>
      <c r="AC261" s="278"/>
      <c r="AD261" s="278"/>
      <c r="AE261" s="278"/>
      <c r="AF261" s="276"/>
      <c r="AG261" s="278"/>
    </row>
    <row r="262" spans="1:33" s="3" customFormat="1">
      <c r="A262" s="278"/>
      <c r="B262" s="278"/>
      <c r="C262" s="278"/>
      <c r="D262" s="278"/>
      <c r="E262" s="278"/>
      <c r="F262" s="278"/>
      <c r="G262" s="278"/>
      <c r="H262" s="278"/>
      <c r="I262" s="276"/>
      <c r="J262" s="276"/>
      <c r="K262" s="276"/>
      <c r="L262" s="276"/>
      <c r="M262" s="278"/>
      <c r="N262" s="278"/>
      <c r="O262" s="278"/>
      <c r="P262" s="278"/>
      <c r="Q262" s="278"/>
      <c r="R262" s="278"/>
      <c r="S262" s="278"/>
      <c r="T262" s="278"/>
      <c r="U262" s="278"/>
      <c r="V262" s="278"/>
      <c r="W262" s="278"/>
      <c r="X262" s="278"/>
      <c r="Y262" s="278"/>
      <c r="Z262" s="278"/>
      <c r="AA262" s="278"/>
      <c r="AB262" s="278"/>
      <c r="AC262" s="278"/>
      <c r="AD262" s="278"/>
      <c r="AE262" s="278"/>
      <c r="AF262" s="276"/>
      <c r="AG262" s="278"/>
    </row>
    <row r="263" spans="1:33" s="3" customFormat="1">
      <c r="A263" s="278"/>
      <c r="B263" s="278"/>
      <c r="C263" s="278"/>
      <c r="D263" s="278"/>
      <c r="E263" s="278"/>
      <c r="F263" s="278"/>
      <c r="G263" s="278"/>
      <c r="H263" s="278"/>
      <c r="I263" s="276"/>
      <c r="J263" s="276"/>
      <c r="K263" s="276"/>
      <c r="L263" s="276"/>
      <c r="M263" s="278"/>
      <c r="N263" s="278"/>
      <c r="O263" s="278"/>
      <c r="P263" s="278"/>
      <c r="Q263" s="278"/>
      <c r="R263" s="278"/>
      <c r="S263" s="278"/>
      <c r="T263" s="278"/>
      <c r="U263" s="278"/>
      <c r="V263" s="278"/>
      <c r="W263" s="278"/>
      <c r="X263" s="278"/>
      <c r="Y263" s="278"/>
      <c r="Z263" s="278"/>
      <c r="AA263" s="278"/>
      <c r="AB263" s="278"/>
      <c r="AC263" s="278"/>
      <c r="AD263" s="278"/>
      <c r="AE263" s="278"/>
      <c r="AF263" s="276"/>
      <c r="AG263" s="278"/>
    </row>
    <row r="264" spans="1:33" s="3" customFormat="1">
      <c r="A264" s="278"/>
      <c r="B264" s="278"/>
      <c r="C264" s="278"/>
      <c r="D264" s="278"/>
      <c r="E264" s="278"/>
      <c r="F264" s="278"/>
      <c r="G264" s="278"/>
      <c r="H264" s="278"/>
      <c r="I264" s="276"/>
      <c r="J264" s="276"/>
      <c r="K264" s="276"/>
      <c r="L264" s="276"/>
      <c r="M264" s="278"/>
      <c r="N264" s="278"/>
      <c r="O264" s="278"/>
      <c r="P264" s="278"/>
      <c r="Q264" s="278"/>
      <c r="R264" s="278"/>
      <c r="S264" s="278"/>
      <c r="T264" s="278"/>
      <c r="U264" s="278"/>
      <c r="V264" s="278"/>
      <c r="W264" s="278"/>
      <c r="X264" s="278"/>
      <c r="Y264" s="278"/>
      <c r="Z264" s="278"/>
      <c r="AA264" s="278"/>
      <c r="AB264" s="278"/>
      <c r="AC264" s="278"/>
      <c r="AD264" s="278"/>
      <c r="AE264" s="278"/>
      <c r="AF264" s="276"/>
      <c r="AG264" s="278"/>
    </row>
    <row r="265" spans="1:33" s="3" customFormat="1">
      <c r="A265" s="278"/>
      <c r="B265" s="278"/>
      <c r="C265" s="278"/>
      <c r="D265" s="278"/>
      <c r="E265" s="278"/>
      <c r="F265" s="278"/>
      <c r="G265" s="278"/>
      <c r="H265" s="278"/>
      <c r="I265" s="276"/>
      <c r="J265" s="276"/>
      <c r="K265" s="276"/>
      <c r="L265" s="276"/>
      <c r="M265" s="278"/>
      <c r="N265" s="278"/>
      <c r="O265" s="278"/>
      <c r="P265" s="278"/>
      <c r="Q265" s="278"/>
      <c r="R265" s="278"/>
      <c r="S265" s="278"/>
      <c r="T265" s="278"/>
      <c r="U265" s="278"/>
      <c r="V265" s="278"/>
      <c r="W265" s="278"/>
      <c r="X265" s="278"/>
      <c r="Y265" s="278"/>
      <c r="Z265" s="278"/>
      <c r="AA265" s="278"/>
      <c r="AB265" s="278"/>
      <c r="AC265" s="278"/>
      <c r="AD265" s="278"/>
      <c r="AE265" s="278"/>
      <c r="AF265" s="276"/>
      <c r="AG265" s="278"/>
    </row>
    <row r="266" spans="1:33" s="3" customFormat="1">
      <c r="A266" s="278"/>
      <c r="B266" s="278"/>
      <c r="C266" s="278"/>
      <c r="D266" s="278"/>
      <c r="E266" s="278"/>
      <c r="F266" s="278"/>
      <c r="G266" s="278"/>
      <c r="H266" s="278"/>
      <c r="I266" s="276"/>
      <c r="J266" s="276"/>
      <c r="K266" s="276"/>
      <c r="L266" s="276"/>
      <c r="M266" s="278"/>
      <c r="N266" s="278"/>
      <c r="O266" s="278"/>
      <c r="P266" s="278"/>
      <c r="Q266" s="278"/>
      <c r="R266" s="278"/>
      <c r="S266" s="278"/>
      <c r="T266" s="278"/>
      <c r="U266" s="278"/>
      <c r="V266" s="278"/>
      <c r="W266" s="278"/>
      <c r="X266" s="278"/>
      <c r="Y266" s="278"/>
      <c r="Z266" s="278"/>
      <c r="AA266" s="278"/>
      <c r="AB266" s="278"/>
      <c r="AC266" s="278"/>
      <c r="AD266" s="278"/>
      <c r="AE266" s="278"/>
      <c r="AF266" s="276"/>
      <c r="AG266" s="278"/>
    </row>
    <row r="267" spans="1:33" s="3" customFormat="1">
      <c r="A267" s="278"/>
      <c r="B267" s="278"/>
      <c r="C267" s="278"/>
      <c r="D267" s="278"/>
      <c r="E267" s="278"/>
      <c r="F267" s="278"/>
      <c r="G267" s="278"/>
      <c r="H267" s="278"/>
      <c r="I267" s="276"/>
      <c r="J267" s="276"/>
      <c r="K267" s="276"/>
      <c r="L267" s="276"/>
      <c r="M267" s="278"/>
      <c r="N267" s="278"/>
      <c r="O267" s="278"/>
      <c r="P267" s="278"/>
      <c r="Q267" s="278"/>
      <c r="R267" s="278"/>
      <c r="S267" s="278"/>
      <c r="T267" s="278"/>
      <c r="U267" s="278"/>
      <c r="V267" s="278"/>
      <c r="W267" s="278"/>
      <c r="X267" s="278"/>
      <c r="Y267" s="278"/>
      <c r="Z267" s="278"/>
      <c r="AA267" s="278"/>
      <c r="AB267" s="278"/>
      <c r="AC267" s="278"/>
      <c r="AD267" s="278"/>
      <c r="AE267" s="278"/>
      <c r="AF267" s="276"/>
      <c r="AG267" s="278"/>
    </row>
    <row r="268" spans="1:33" s="3" customFormat="1">
      <c r="A268" s="278"/>
      <c r="B268" s="278"/>
      <c r="C268" s="278"/>
      <c r="D268" s="278"/>
      <c r="E268" s="278"/>
      <c r="F268" s="278"/>
      <c r="G268" s="278"/>
      <c r="H268" s="278"/>
      <c r="I268" s="276"/>
      <c r="J268" s="276"/>
      <c r="K268" s="276"/>
      <c r="L268" s="276"/>
      <c r="M268" s="278"/>
      <c r="N268" s="278"/>
      <c r="O268" s="278"/>
      <c r="P268" s="278"/>
      <c r="Q268" s="278"/>
      <c r="R268" s="278"/>
      <c r="S268" s="278"/>
      <c r="T268" s="278"/>
      <c r="U268" s="278"/>
      <c r="V268" s="278"/>
      <c r="W268" s="278"/>
      <c r="X268" s="278"/>
      <c r="Y268" s="278"/>
      <c r="Z268" s="278"/>
      <c r="AA268" s="278"/>
      <c r="AB268" s="278"/>
      <c r="AC268" s="278"/>
      <c r="AD268" s="278"/>
      <c r="AE268" s="278"/>
      <c r="AF268" s="276"/>
      <c r="AG268" s="278"/>
    </row>
    <row r="269" spans="1:33" s="3" customFormat="1">
      <c r="A269" s="278"/>
      <c r="B269" s="278"/>
      <c r="C269" s="278"/>
      <c r="D269" s="278"/>
      <c r="E269" s="278"/>
      <c r="F269" s="278"/>
      <c r="G269" s="278"/>
      <c r="H269" s="278"/>
      <c r="I269" s="276"/>
      <c r="J269" s="276"/>
      <c r="K269" s="276"/>
      <c r="L269" s="276"/>
      <c r="M269" s="278"/>
      <c r="N269" s="278"/>
      <c r="O269" s="278"/>
      <c r="P269" s="278"/>
      <c r="Q269" s="278"/>
      <c r="R269" s="278"/>
      <c r="S269" s="278"/>
      <c r="T269" s="278"/>
      <c r="U269" s="278"/>
      <c r="V269" s="278"/>
      <c r="W269" s="278"/>
      <c r="X269" s="278"/>
      <c r="Y269" s="278"/>
      <c r="Z269" s="278"/>
      <c r="AA269" s="278"/>
      <c r="AB269" s="278"/>
      <c r="AC269" s="278"/>
      <c r="AD269" s="278"/>
      <c r="AE269" s="278"/>
      <c r="AF269" s="276"/>
      <c r="AG269" s="278"/>
    </row>
    <row r="270" spans="1:33" s="3" customFormat="1">
      <c r="A270" s="278"/>
      <c r="B270" s="278"/>
      <c r="C270" s="278"/>
      <c r="D270" s="278"/>
      <c r="E270" s="278"/>
      <c r="F270" s="278"/>
      <c r="G270" s="278"/>
      <c r="H270" s="278"/>
      <c r="I270" s="276"/>
      <c r="J270" s="276"/>
      <c r="K270" s="276"/>
      <c r="L270" s="276"/>
      <c r="M270" s="278"/>
      <c r="N270" s="278"/>
      <c r="O270" s="278"/>
      <c r="P270" s="278"/>
      <c r="Q270" s="278"/>
      <c r="R270" s="278"/>
      <c r="S270" s="278"/>
      <c r="T270" s="278"/>
      <c r="U270" s="278"/>
      <c r="V270" s="278"/>
      <c r="W270" s="278"/>
      <c r="X270" s="278"/>
      <c r="Y270" s="278"/>
      <c r="Z270" s="278"/>
      <c r="AA270" s="278"/>
      <c r="AB270" s="278"/>
      <c r="AC270" s="278"/>
      <c r="AD270" s="278"/>
      <c r="AE270" s="278"/>
      <c r="AF270" s="276"/>
      <c r="AG270" s="278"/>
    </row>
    <row r="271" spans="1:33" s="3" customFormat="1">
      <c r="A271" s="278"/>
      <c r="B271" s="278"/>
      <c r="C271" s="278"/>
      <c r="D271" s="278"/>
      <c r="E271" s="278"/>
      <c r="F271" s="278"/>
      <c r="G271" s="278"/>
      <c r="H271" s="278"/>
      <c r="I271" s="276"/>
      <c r="J271" s="276"/>
      <c r="K271" s="276"/>
      <c r="L271" s="276"/>
      <c r="M271" s="278"/>
      <c r="N271" s="278"/>
      <c r="O271" s="278"/>
      <c r="P271" s="278"/>
      <c r="Q271" s="278"/>
      <c r="R271" s="278"/>
      <c r="S271" s="278"/>
      <c r="T271" s="278"/>
      <c r="U271" s="278"/>
      <c r="V271" s="278"/>
      <c r="W271" s="278"/>
      <c r="X271" s="278"/>
      <c r="Y271" s="278"/>
      <c r="Z271" s="278"/>
      <c r="AA271" s="278"/>
      <c r="AB271" s="278"/>
      <c r="AC271" s="278"/>
      <c r="AD271" s="278"/>
      <c r="AE271" s="278"/>
      <c r="AF271" s="276"/>
      <c r="AG271" s="278"/>
    </row>
    <row r="272" spans="1:33" s="3" customFormat="1">
      <c r="A272" s="278"/>
      <c r="B272" s="278"/>
      <c r="C272" s="278"/>
      <c r="D272" s="278"/>
      <c r="E272" s="278"/>
      <c r="F272" s="278"/>
      <c r="G272" s="278"/>
      <c r="H272" s="278"/>
      <c r="I272" s="276"/>
      <c r="J272" s="276"/>
      <c r="K272" s="276"/>
      <c r="L272" s="276"/>
      <c r="M272" s="278"/>
      <c r="N272" s="278"/>
      <c r="O272" s="278"/>
      <c r="P272" s="278"/>
      <c r="Q272" s="278"/>
      <c r="R272" s="278"/>
      <c r="S272" s="278"/>
      <c r="T272" s="278"/>
      <c r="U272" s="278"/>
      <c r="V272" s="278"/>
      <c r="W272" s="278"/>
      <c r="X272" s="278"/>
      <c r="Y272" s="278"/>
      <c r="Z272" s="278"/>
      <c r="AA272" s="278"/>
      <c r="AB272" s="278"/>
      <c r="AC272" s="278"/>
      <c r="AD272" s="278"/>
      <c r="AE272" s="278"/>
      <c r="AF272" s="276"/>
      <c r="AG272" s="278"/>
    </row>
    <row r="273" spans="1:33" s="3" customFormat="1">
      <c r="A273" s="278"/>
      <c r="B273" s="278"/>
      <c r="C273" s="278"/>
      <c r="D273" s="278"/>
      <c r="E273" s="278"/>
      <c r="F273" s="278"/>
      <c r="G273" s="278"/>
      <c r="H273" s="278"/>
      <c r="I273" s="276"/>
      <c r="J273" s="276"/>
      <c r="K273" s="276"/>
      <c r="L273" s="276"/>
      <c r="M273" s="278"/>
      <c r="N273" s="278"/>
      <c r="O273" s="278"/>
      <c r="P273" s="278"/>
      <c r="Q273" s="278"/>
      <c r="R273" s="278"/>
      <c r="S273" s="278"/>
      <c r="T273" s="278"/>
      <c r="U273" s="278"/>
      <c r="V273" s="278"/>
      <c r="W273" s="278"/>
      <c r="X273" s="278"/>
      <c r="Y273" s="278"/>
      <c r="Z273" s="278"/>
      <c r="AA273" s="278"/>
      <c r="AB273" s="278"/>
      <c r="AC273" s="278"/>
      <c r="AD273" s="278"/>
      <c r="AE273" s="278"/>
      <c r="AF273" s="276"/>
      <c r="AG273" s="278"/>
    </row>
    <row r="274" spans="1:33" s="3" customFormat="1">
      <c r="A274" s="278"/>
      <c r="B274" s="278"/>
      <c r="C274" s="278"/>
      <c r="D274" s="278"/>
      <c r="E274" s="278"/>
      <c r="F274" s="278"/>
      <c r="G274" s="278"/>
      <c r="H274" s="278"/>
      <c r="I274" s="276"/>
      <c r="J274" s="276"/>
      <c r="K274" s="276"/>
      <c r="L274" s="276"/>
      <c r="M274" s="278"/>
      <c r="N274" s="278"/>
      <c r="O274" s="278"/>
      <c r="P274" s="278"/>
      <c r="Q274" s="278"/>
      <c r="R274" s="278"/>
      <c r="S274" s="278"/>
      <c r="T274" s="278"/>
      <c r="U274" s="278"/>
      <c r="V274" s="278"/>
      <c r="W274" s="278"/>
      <c r="X274" s="278"/>
      <c r="Y274" s="278"/>
      <c r="Z274" s="278"/>
      <c r="AA274" s="278"/>
      <c r="AB274" s="278"/>
      <c r="AC274" s="278"/>
      <c r="AD274" s="278"/>
      <c r="AE274" s="278"/>
      <c r="AF274" s="276"/>
      <c r="AG274" s="278"/>
    </row>
    <row r="275" spans="1:33" s="3" customFormat="1">
      <c r="A275" s="278"/>
      <c r="B275" s="278"/>
      <c r="C275" s="278"/>
      <c r="D275" s="278"/>
      <c r="E275" s="278"/>
      <c r="F275" s="278"/>
      <c r="G275" s="278"/>
      <c r="H275" s="278"/>
      <c r="I275" s="276"/>
      <c r="J275" s="276"/>
      <c r="K275" s="276"/>
      <c r="L275" s="276"/>
      <c r="M275" s="278"/>
      <c r="N275" s="278"/>
      <c r="O275" s="278"/>
      <c r="P275" s="278"/>
      <c r="Q275" s="278"/>
      <c r="R275" s="278"/>
      <c r="S275" s="278"/>
      <c r="T275" s="278"/>
      <c r="U275" s="278"/>
      <c r="V275" s="278"/>
      <c r="W275" s="278"/>
      <c r="X275" s="278"/>
      <c r="Y275" s="278"/>
      <c r="Z275" s="278"/>
      <c r="AA275" s="278"/>
      <c r="AB275" s="278"/>
      <c r="AC275" s="278"/>
      <c r="AD275" s="278"/>
      <c r="AE275" s="278"/>
      <c r="AF275" s="276"/>
      <c r="AG275" s="278"/>
    </row>
    <row r="276" spans="1:33" s="3" customFormat="1">
      <c r="A276" s="278"/>
      <c r="B276" s="278"/>
      <c r="C276" s="278"/>
      <c r="D276" s="278"/>
      <c r="E276" s="278"/>
      <c r="F276" s="278"/>
      <c r="G276" s="278"/>
      <c r="H276" s="278"/>
      <c r="I276" s="276"/>
      <c r="J276" s="276"/>
      <c r="K276" s="276"/>
      <c r="L276" s="276"/>
      <c r="M276" s="278"/>
      <c r="N276" s="278"/>
      <c r="O276" s="278"/>
      <c r="P276" s="278"/>
      <c r="Q276" s="278"/>
      <c r="R276" s="278"/>
      <c r="S276" s="278"/>
      <c r="T276" s="278"/>
      <c r="U276" s="278"/>
      <c r="V276" s="278"/>
      <c r="W276" s="278"/>
      <c r="X276" s="278"/>
      <c r="Y276" s="278"/>
      <c r="Z276" s="278"/>
      <c r="AA276" s="278"/>
      <c r="AB276" s="278"/>
      <c r="AC276" s="278"/>
      <c r="AD276" s="278"/>
      <c r="AE276" s="278"/>
      <c r="AF276" s="276"/>
      <c r="AG276" s="278"/>
    </row>
    <row r="277" spans="1:33" s="3" customFormat="1">
      <c r="A277" s="278"/>
      <c r="B277" s="278"/>
      <c r="C277" s="278"/>
      <c r="D277" s="278"/>
      <c r="E277" s="278"/>
      <c r="F277" s="278"/>
      <c r="G277" s="278"/>
      <c r="H277" s="278"/>
      <c r="I277" s="276"/>
      <c r="J277" s="276"/>
      <c r="K277" s="276"/>
      <c r="L277" s="276"/>
      <c r="M277" s="278"/>
      <c r="N277" s="278"/>
      <c r="O277" s="278"/>
      <c r="P277" s="278"/>
      <c r="Q277" s="278"/>
      <c r="R277" s="278"/>
      <c r="S277" s="278"/>
      <c r="T277" s="278"/>
      <c r="U277" s="278"/>
      <c r="V277" s="278"/>
      <c r="W277" s="278"/>
      <c r="X277" s="278"/>
      <c r="Y277" s="278"/>
      <c r="Z277" s="278"/>
      <c r="AA277" s="278"/>
      <c r="AB277" s="278"/>
      <c r="AC277" s="278"/>
      <c r="AD277" s="278"/>
      <c r="AE277" s="278"/>
      <c r="AF277" s="276"/>
      <c r="AG277" s="278"/>
    </row>
    <row r="278" spans="1:33" s="3" customFormat="1">
      <c r="A278" s="278"/>
      <c r="B278" s="278"/>
      <c r="C278" s="278"/>
      <c r="D278" s="278"/>
      <c r="E278" s="278"/>
      <c r="F278" s="278"/>
      <c r="G278" s="278"/>
      <c r="H278" s="278"/>
      <c r="I278" s="276"/>
      <c r="J278" s="276"/>
      <c r="K278" s="276"/>
      <c r="L278" s="276"/>
      <c r="M278" s="278"/>
      <c r="N278" s="278"/>
      <c r="O278" s="278"/>
      <c r="P278" s="278"/>
      <c r="Q278" s="278"/>
      <c r="R278" s="278"/>
      <c r="S278" s="278"/>
      <c r="T278" s="278"/>
      <c r="U278" s="278"/>
      <c r="V278" s="278"/>
      <c r="W278" s="278"/>
      <c r="X278" s="278"/>
      <c r="Y278" s="278"/>
      <c r="Z278" s="278"/>
      <c r="AA278" s="278"/>
      <c r="AB278" s="278"/>
      <c r="AC278" s="278"/>
      <c r="AD278" s="278"/>
      <c r="AE278" s="278"/>
      <c r="AF278" s="276"/>
      <c r="AG278" s="278"/>
    </row>
    <row r="279" spans="1:33" s="3" customFormat="1">
      <c r="A279" s="278"/>
      <c r="B279" s="278"/>
      <c r="C279" s="278"/>
      <c r="D279" s="278"/>
      <c r="E279" s="278"/>
      <c r="F279" s="278"/>
      <c r="G279" s="278"/>
      <c r="H279" s="278"/>
      <c r="I279" s="276"/>
      <c r="J279" s="276"/>
      <c r="K279" s="276"/>
      <c r="L279" s="276"/>
      <c r="M279" s="278"/>
      <c r="N279" s="278"/>
      <c r="O279" s="278"/>
      <c r="P279" s="278"/>
      <c r="Q279" s="278"/>
      <c r="R279" s="278"/>
      <c r="S279" s="278"/>
      <c r="T279" s="278"/>
      <c r="U279" s="278"/>
      <c r="V279" s="278"/>
      <c r="W279" s="278"/>
      <c r="X279" s="278"/>
      <c r="Y279" s="278"/>
      <c r="Z279" s="278"/>
      <c r="AA279" s="278"/>
      <c r="AB279" s="278"/>
      <c r="AC279" s="278"/>
      <c r="AD279" s="278"/>
      <c r="AE279" s="278"/>
      <c r="AF279" s="276"/>
      <c r="AG279" s="278"/>
    </row>
    <row r="280" spans="1:33" s="3" customFormat="1">
      <c r="A280" s="278"/>
      <c r="B280" s="278"/>
      <c r="C280" s="278"/>
      <c r="D280" s="278"/>
      <c r="E280" s="278"/>
      <c r="F280" s="278"/>
      <c r="G280" s="278"/>
      <c r="H280" s="278"/>
      <c r="I280" s="276"/>
      <c r="J280" s="276"/>
      <c r="K280" s="276"/>
      <c r="L280" s="276"/>
      <c r="M280" s="278"/>
      <c r="N280" s="278"/>
      <c r="O280" s="278"/>
      <c r="P280" s="278"/>
      <c r="Q280" s="278"/>
      <c r="R280" s="278"/>
      <c r="S280" s="278"/>
      <c r="T280" s="278"/>
      <c r="U280" s="278"/>
      <c r="V280" s="278"/>
      <c r="W280" s="278"/>
      <c r="X280" s="278"/>
      <c r="Y280" s="278"/>
      <c r="Z280" s="278"/>
      <c r="AA280" s="278"/>
      <c r="AB280" s="278"/>
      <c r="AC280" s="278"/>
      <c r="AD280" s="278"/>
      <c r="AE280" s="278"/>
      <c r="AF280" s="276"/>
      <c r="AG280" s="278"/>
    </row>
    <row r="281" spans="1:33" s="3" customFormat="1">
      <c r="A281" s="278"/>
      <c r="B281" s="278"/>
      <c r="C281" s="278"/>
      <c r="D281" s="278"/>
      <c r="E281" s="278"/>
      <c r="F281" s="278"/>
      <c r="G281" s="278"/>
      <c r="H281" s="278"/>
      <c r="I281" s="276"/>
      <c r="J281" s="276"/>
      <c r="K281" s="276"/>
      <c r="L281" s="276"/>
      <c r="M281" s="278"/>
      <c r="N281" s="278"/>
      <c r="O281" s="278"/>
      <c r="P281" s="278"/>
      <c r="Q281" s="278"/>
      <c r="R281" s="278"/>
      <c r="S281" s="278"/>
      <c r="T281" s="278"/>
      <c r="U281" s="278"/>
      <c r="V281" s="278"/>
      <c r="W281" s="278"/>
      <c r="X281" s="278"/>
      <c r="Y281" s="278"/>
      <c r="Z281" s="278"/>
      <c r="AA281" s="278"/>
      <c r="AB281" s="278"/>
      <c r="AC281" s="278"/>
      <c r="AD281" s="278"/>
      <c r="AE281" s="278"/>
      <c r="AF281" s="276"/>
      <c r="AG281" s="278"/>
    </row>
    <row r="282" spans="1:33" s="3" customFormat="1">
      <c r="A282" s="278"/>
      <c r="B282" s="278"/>
      <c r="C282" s="278"/>
      <c r="D282" s="278"/>
      <c r="E282" s="278"/>
      <c r="F282" s="278"/>
      <c r="G282" s="278"/>
      <c r="H282" s="278"/>
      <c r="I282" s="276"/>
      <c r="J282" s="276"/>
      <c r="K282" s="276"/>
      <c r="L282" s="276"/>
      <c r="M282" s="278"/>
      <c r="N282" s="278"/>
      <c r="O282" s="278"/>
      <c r="P282" s="278"/>
      <c r="Q282" s="278"/>
      <c r="R282" s="278"/>
      <c r="S282" s="278"/>
      <c r="T282" s="278"/>
      <c r="U282" s="278"/>
      <c r="V282" s="278"/>
      <c r="W282" s="278"/>
      <c r="X282" s="278"/>
      <c r="Y282" s="278"/>
      <c r="Z282" s="278"/>
      <c r="AA282" s="278"/>
      <c r="AB282" s="278"/>
      <c r="AC282" s="278"/>
      <c r="AD282" s="278"/>
      <c r="AE282" s="278"/>
      <c r="AF282" s="276"/>
      <c r="AG282" s="278"/>
    </row>
    <row r="283" spans="1:33" s="3" customFormat="1">
      <c r="A283" s="278"/>
      <c r="B283" s="278"/>
      <c r="C283" s="278"/>
      <c r="D283" s="278"/>
      <c r="E283" s="278"/>
      <c r="F283" s="278"/>
      <c r="G283" s="278"/>
      <c r="H283" s="278"/>
      <c r="I283" s="276"/>
      <c r="J283" s="276"/>
      <c r="K283" s="276"/>
      <c r="L283" s="276"/>
      <c r="M283" s="278"/>
      <c r="N283" s="278"/>
      <c r="O283" s="278"/>
      <c r="P283" s="278"/>
      <c r="Q283" s="278"/>
      <c r="R283" s="278"/>
      <c r="S283" s="278"/>
      <c r="T283" s="278"/>
      <c r="U283" s="278"/>
      <c r="V283" s="278"/>
      <c r="W283" s="278"/>
      <c r="X283" s="278"/>
      <c r="Y283" s="278"/>
      <c r="Z283" s="278"/>
      <c r="AA283" s="278"/>
      <c r="AB283" s="278"/>
      <c r="AC283" s="278"/>
      <c r="AD283" s="278"/>
      <c r="AE283" s="278"/>
      <c r="AF283" s="276"/>
      <c r="AG283" s="278"/>
    </row>
    <row r="284" spans="1:33" s="3" customFormat="1">
      <c r="A284" s="278"/>
      <c r="B284" s="278"/>
      <c r="C284" s="278"/>
      <c r="D284" s="278"/>
      <c r="E284" s="278"/>
      <c r="F284" s="278"/>
      <c r="G284" s="278"/>
      <c r="H284" s="278"/>
      <c r="I284" s="276"/>
      <c r="J284" s="276"/>
      <c r="K284" s="276"/>
      <c r="L284" s="276"/>
      <c r="M284" s="278"/>
      <c r="N284" s="278"/>
      <c r="O284" s="278"/>
      <c r="P284" s="278"/>
      <c r="Q284" s="278"/>
      <c r="R284" s="278"/>
      <c r="S284" s="278"/>
      <c r="T284" s="278"/>
      <c r="U284" s="278"/>
      <c r="V284" s="278"/>
      <c r="W284" s="278"/>
      <c r="X284" s="278"/>
      <c r="Y284" s="278"/>
      <c r="Z284" s="278"/>
      <c r="AA284" s="278"/>
      <c r="AB284" s="278"/>
      <c r="AC284" s="278"/>
      <c r="AD284" s="278"/>
      <c r="AE284" s="278"/>
      <c r="AF284" s="276"/>
      <c r="AG284" s="278"/>
    </row>
    <row r="285" spans="1:33" s="3" customFormat="1">
      <c r="A285" s="278"/>
      <c r="B285" s="278"/>
      <c r="C285" s="278"/>
      <c r="D285" s="278"/>
      <c r="E285" s="278"/>
      <c r="F285" s="278"/>
      <c r="G285" s="278"/>
      <c r="H285" s="278"/>
      <c r="I285" s="276"/>
      <c r="J285" s="276"/>
      <c r="K285" s="276"/>
      <c r="L285" s="276"/>
      <c r="M285" s="278"/>
      <c r="N285" s="278"/>
      <c r="O285" s="278"/>
      <c r="P285" s="278"/>
      <c r="Q285" s="278"/>
      <c r="R285" s="278"/>
      <c r="S285" s="278"/>
      <c r="T285" s="278"/>
      <c r="U285" s="278"/>
      <c r="V285" s="278"/>
      <c r="W285" s="278"/>
      <c r="X285" s="278"/>
      <c r="Y285" s="278"/>
      <c r="Z285" s="278"/>
      <c r="AA285" s="278"/>
      <c r="AB285" s="278"/>
      <c r="AC285" s="278"/>
      <c r="AD285" s="278"/>
      <c r="AE285" s="278"/>
      <c r="AF285" s="276"/>
      <c r="AG285" s="278"/>
    </row>
    <row r="286" spans="1:33" s="3" customFormat="1">
      <c r="A286" s="278"/>
      <c r="B286" s="278"/>
      <c r="C286" s="278"/>
      <c r="D286" s="278"/>
      <c r="E286" s="278"/>
      <c r="F286" s="278"/>
      <c r="G286" s="278"/>
      <c r="H286" s="278"/>
      <c r="I286" s="276"/>
      <c r="J286" s="276"/>
      <c r="K286" s="276"/>
      <c r="L286" s="276"/>
      <c r="M286" s="278"/>
      <c r="N286" s="278"/>
      <c r="O286" s="278"/>
      <c r="P286" s="278"/>
      <c r="Q286" s="278"/>
      <c r="R286" s="278"/>
      <c r="S286" s="278"/>
      <c r="T286" s="278"/>
      <c r="U286" s="278"/>
      <c r="V286" s="278"/>
      <c r="W286" s="278"/>
      <c r="X286" s="278"/>
      <c r="Y286" s="278"/>
      <c r="Z286" s="278"/>
      <c r="AA286" s="278"/>
      <c r="AB286" s="278"/>
      <c r="AC286" s="278"/>
      <c r="AD286" s="278"/>
      <c r="AE286" s="278"/>
      <c r="AF286" s="276"/>
      <c r="AG286" s="278"/>
    </row>
    <row r="287" spans="1:33" s="3" customFormat="1">
      <c r="A287" s="278"/>
      <c r="B287" s="278"/>
      <c r="C287" s="278"/>
      <c r="D287" s="278"/>
      <c r="E287" s="278"/>
      <c r="F287" s="278"/>
      <c r="G287" s="278"/>
      <c r="H287" s="278"/>
      <c r="I287" s="276"/>
      <c r="J287" s="276"/>
      <c r="K287" s="276"/>
      <c r="L287" s="276"/>
      <c r="M287" s="278"/>
      <c r="N287" s="278"/>
      <c r="O287" s="278"/>
      <c r="P287" s="278"/>
      <c r="Q287" s="278"/>
      <c r="R287" s="278"/>
      <c r="S287" s="278"/>
      <c r="T287" s="278"/>
      <c r="U287" s="278"/>
      <c r="V287" s="278"/>
      <c r="W287" s="278"/>
      <c r="X287" s="278"/>
      <c r="Y287" s="278"/>
      <c r="Z287" s="278"/>
      <c r="AA287" s="278"/>
      <c r="AB287" s="278"/>
      <c r="AC287" s="278"/>
      <c r="AD287" s="278"/>
      <c r="AE287" s="278"/>
      <c r="AF287" s="276"/>
      <c r="AG287" s="278"/>
    </row>
    <row r="288" spans="1:33" s="3" customFormat="1">
      <c r="A288" s="278"/>
      <c r="B288" s="278"/>
      <c r="C288" s="278"/>
      <c r="D288" s="278"/>
      <c r="E288" s="278"/>
      <c r="F288" s="278"/>
      <c r="G288" s="278"/>
      <c r="H288" s="278"/>
      <c r="I288" s="276"/>
      <c r="J288" s="276"/>
      <c r="K288" s="276"/>
      <c r="L288" s="276"/>
      <c r="M288" s="278"/>
      <c r="N288" s="278"/>
      <c r="O288" s="278"/>
      <c r="P288" s="278"/>
      <c r="Q288" s="278"/>
      <c r="R288" s="278"/>
      <c r="S288" s="278"/>
      <c r="T288" s="278"/>
      <c r="U288" s="278"/>
      <c r="V288" s="278"/>
      <c r="W288" s="278"/>
      <c r="X288" s="278"/>
      <c r="Y288" s="278"/>
      <c r="Z288" s="278"/>
      <c r="AA288" s="278"/>
      <c r="AB288" s="278"/>
      <c r="AC288" s="278"/>
      <c r="AD288" s="278"/>
      <c r="AE288" s="278"/>
      <c r="AF288" s="276"/>
      <c r="AG288" s="278"/>
    </row>
    <row r="289" spans="1:33" s="3" customFormat="1">
      <c r="A289" s="278"/>
      <c r="B289" s="278"/>
      <c r="C289" s="278"/>
      <c r="D289" s="278"/>
      <c r="E289" s="278"/>
      <c r="F289" s="278"/>
      <c r="G289" s="278"/>
      <c r="H289" s="278"/>
      <c r="I289" s="276"/>
      <c r="J289" s="276"/>
      <c r="K289" s="276"/>
      <c r="L289" s="276"/>
      <c r="M289" s="278"/>
      <c r="N289" s="278"/>
      <c r="O289" s="278"/>
      <c r="P289" s="278"/>
      <c r="Q289" s="278"/>
      <c r="R289" s="278"/>
      <c r="S289" s="278"/>
      <c r="T289" s="278"/>
      <c r="U289" s="278"/>
      <c r="V289" s="278"/>
      <c r="W289" s="278"/>
      <c r="X289" s="278"/>
      <c r="Y289" s="278"/>
      <c r="Z289" s="278"/>
      <c r="AA289" s="278"/>
      <c r="AB289" s="278"/>
      <c r="AC289" s="278"/>
      <c r="AD289" s="278"/>
      <c r="AE289" s="278"/>
      <c r="AF289" s="276"/>
      <c r="AG289" s="278"/>
    </row>
    <row r="290" spans="1:33" s="3" customFormat="1">
      <c r="A290" s="278"/>
      <c r="B290" s="278"/>
      <c r="C290" s="278"/>
      <c r="D290" s="278"/>
      <c r="E290" s="278"/>
      <c r="F290" s="278"/>
      <c r="G290" s="278"/>
      <c r="H290" s="278"/>
      <c r="I290" s="276"/>
      <c r="J290" s="276"/>
      <c r="K290" s="276"/>
      <c r="L290" s="276"/>
      <c r="M290" s="278"/>
      <c r="N290" s="278"/>
      <c r="O290" s="278"/>
      <c r="P290" s="278"/>
      <c r="Q290" s="278"/>
      <c r="R290" s="278"/>
      <c r="S290" s="278"/>
      <c r="T290" s="278"/>
      <c r="U290" s="278"/>
      <c r="V290" s="278"/>
      <c r="W290" s="278"/>
      <c r="X290" s="278"/>
      <c r="Y290" s="278"/>
      <c r="Z290" s="278"/>
      <c r="AA290" s="278"/>
      <c r="AB290" s="278"/>
      <c r="AC290" s="278"/>
      <c r="AD290" s="278"/>
      <c r="AE290" s="278"/>
      <c r="AF290" s="276"/>
      <c r="AG290" s="278"/>
    </row>
    <row r="291" spans="1:33" s="3" customFormat="1">
      <c r="A291" s="278"/>
      <c r="B291" s="278"/>
      <c r="C291" s="278"/>
      <c r="D291" s="278"/>
      <c r="E291" s="278"/>
      <c r="F291" s="278"/>
      <c r="G291" s="278"/>
      <c r="H291" s="278"/>
      <c r="I291" s="276"/>
      <c r="J291" s="276"/>
      <c r="K291" s="276"/>
      <c r="L291" s="276"/>
      <c r="M291" s="278"/>
      <c r="N291" s="278"/>
      <c r="O291" s="278"/>
      <c r="P291" s="278"/>
      <c r="Q291" s="278"/>
      <c r="R291" s="278"/>
      <c r="S291" s="278"/>
      <c r="T291" s="278"/>
      <c r="U291" s="278"/>
      <c r="V291" s="278"/>
      <c r="W291" s="278"/>
      <c r="X291" s="278"/>
      <c r="Y291" s="278"/>
      <c r="Z291" s="278"/>
      <c r="AA291" s="278"/>
      <c r="AB291" s="278"/>
      <c r="AC291" s="278"/>
      <c r="AD291" s="278"/>
      <c r="AE291" s="278"/>
      <c r="AF291" s="276"/>
      <c r="AG291" s="278"/>
    </row>
    <row r="292" spans="1:33" s="3" customFormat="1">
      <c r="A292" s="278"/>
      <c r="B292" s="278"/>
      <c r="C292" s="278"/>
      <c r="D292" s="278"/>
      <c r="E292" s="278"/>
      <c r="F292" s="278"/>
      <c r="G292" s="278"/>
      <c r="H292" s="278"/>
      <c r="I292" s="276"/>
      <c r="J292" s="276"/>
      <c r="K292" s="276"/>
      <c r="L292" s="276"/>
      <c r="M292" s="278"/>
      <c r="N292" s="278"/>
      <c r="O292" s="278"/>
      <c r="P292" s="278"/>
      <c r="Q292" s="278"/>
      <c r="R292" s="278"/>
      <c r="S292" s="278"/>
      <c r="T292" s="278"/>
      <c r="U292" s="278"/>
      <c r="V292" s="278"/>
      <c r="W292" s="278"/>
      <c r="X292" s="278"/>
      <c r="Y292" s="278"/>
      <c r="Z292" s="278"/>
      <c r="AA292" s="278"/>
      <c r="AB292" s="278"/>
      <c r="AC292" s="278"/>
      <c r="AD292" s="278"/>
      <c r="AE292" s="278"/>
      <c r="AF292" s="276"/>
      <c r="AG292" s="278"/>
    </row>
    <row r="293" spans="1:33" s="3" customFormat="1">
      <c r="A293" s="278"/>
      <c r="B293" s="278"/>
      <c r="C293" s="278"/>
      <c r="D293" s="278"/>
      <c r="E293" s="278"/>
      <c r="F293" s="278"/>
      <c r="G293" s="278"/>
      <c r="H293" s="278"/>
      <c r="I293" s="276"/>
      <c r="J293" s="276"/>
      <c r="K293" s="276"/>
      <c r="L293" s="276"/>
      <c r="M293" s="278"/>
      <c r="N293" s="278"/>
      <c r="O293" s="278"/>
      <c r="P293" s="278"/>
      <c r="Q293" s="278"/>
      <c r="R293" s="278"/>
      <c r="S293" s="278"/>
      <c r="T293" s="278"/>
      <c r="U293" s="278"/>
      <c r="V293" s="278"/>
      <c r="W293" s="278"/>
      <c r="X293" s="278"/>
      <c r="Y293" s="278"/>
      <c r="Z293" s="278"/>
      <c r="AA293" s="278"/>
      <c r="AB293" s="278"/>
      <c r="AC293" s="278"/>
      <c r="AD293" s="278"/>
      <c r="AE293" s="278"/>
      <c r="AF293" s="276"/>
      <c r="AG293" s="278"/>
    </row>
    <row r="294" spans="1:33" s="3" customFormat="1">
      <c r="A294" s="278"/>
      <c r="B294" s="278"/>
      <c r="C294" s="278"/>
      <c r="D294" s="278"/>
      <c r="E294" s="278"/>
      <c r="F294" s="278"/>
      <c r="G294" s="278"/>
      <c r="H294" s="278"/>
      <c r="I294" s="276"/>
      <c r="J294" s="276"/>
      <c r="K294" s="276"/>
      <c r="L294" s="276"/>
      <c r="M294" s="278"/>
      <c r="N294" s="278"/>
      <c r="O294" s="278"/>
      <c r="P294" s="278"/>
      <c r="Q294" s="278"/>
      <c r="R294" s="278"/>
      <c r="S294" s="278"/>
      <c r="T294" s="278"/>
      <c r="U294" s="278"/>
      <c r="V294" s="278"/>
      <c r="W294" s="278"/>
      <c r="X294" s="278"/>
      <c r="Y294" s="278"/>
      <c r="Z294" s="278"/>
      <c r="AA294" s="278"/>
      <c r="AB294" s="278"/>
      <c r="AC294" s="278"/>
      <c r="AD294" s="278"/>
      <c r="AE294" s="278"/>
      <c r="AF294" s="276"/>
      <c r="AG294" s="278"/>
    </row>
    <row r="295" spans="1:33" s="3" customFormat="1">
      <c r="A295" s="278"/>
      <c r="B295" s="278"/>
      <c r="C295" s="278"/>
      <c r="D295" s="278"/>
      <c r="E295" s="278"/>
      <c r="F295" s="278"/>
      <c r="G295" s="278"/>
      <c r="H295" s="278"/>
      <c r="I295" s="276"/>
      <c r="J295" s="276"/>
      <c r="K295" s="276"/>
      <c r="L295" s="276"/>
      <c r="M295" s="278"/>
      <c r="N295" s="278"/>
      <c r="O295" s="278"/>
      <c r="P295" s="278"/>
      <c r="Q295" s="278"/>
      <c r="R295" s="278"/>
      <c r="S295" s="278"/>
      <c r="T295" s="278"/>
      <c r="U295" s="278"/>
      <c r="V295" s="278"/>
      <c r="W295" s="278"/>
      <c r="X295" s="278"/>
      <c r="Y295" s="278"/>
      <c r="Z295" s="278"/>
      <c r="AA295" s="278"/>
      <c r="AB295" s="278"/>
      <c r="AC295" s="278"/>
      <c r="AD295" s="278"/>
      <c r="AE295" s="278"/>
      <c r="AF295" s="276"/>
      <c r="AG295" s="278"/>
    </row>
    <row r="296" spans="1:33" s="3" customFormat="1">
      <c r="A296" s="278"/>
      <c r="B296" s="278"/>
      <c r="C296" s="278"/>
      <c r="D296" s="278"/>
      <c r="E296" s="278"/>
      <c r="F296" s="278"/>
      <c r="G296" s="278"/>
      <c r="H296" s="278"/>
      <c r="I296" s="276"/>
      <c r="J296" s="276"/>
      <c r="K296" s="276"/>
      <c r="L296" s="276"/>
      <c r="M296" s="278"/>
      <c r="N296" s="278"/>
      <c r="O296" s="278"/>
      <c r="P296" s="278"/>
      <c r="Q296" s="278"/>
      <c r="R296" s="278"/>
      <c r="S296" s="278"/>
      <c r="T296" s="278"/>
      <c r="U296" s="278"/>
      <c r="V296" s="278"/>
      <c r="W296" s="278"/>
      <c r="X296" s="278"/>
      <c r="Y296" s="278"/>
      <c r="Z296" s="278"/>
      <c r="AA296" s="278"/>
      <c r="AB296" s="278"/>
      <c r="AC296" s="278"/>
      <c r="AD296" s="278"/>
      <c r="AE296" s="278"/>
      <c r="AF296" s="276"/>
      <c r="AG296" s="278"/>
    </row>
    <row r="297" spans="1:33" s="3" customFormat="1">
      <c r="A297" s="278"/>
      <c r="B297" s="278"/>
      <c r="C297" s="278"/>
      <c r="D297" s="278"/>
      <c r="E297" s="278"/>
      <c r="F297" s="278"/>
      <c r="G297" s="278"/>
      <c r="H297" s="278"/>
      <c r="I297" s="276"/>
      <c r="J297" s="276"/>
      <c r="K297" s="276"/>
      <c r="L297" s="276"/>
      <c r="M297" s="278"/>
      <c r="N297" s="278"/>
      <c r="O297" s="278"/>
      <c r="P297" s="278"/>
      <c r="Q297" s="278"/>
      <c r="R297" s="278"/>
      <c r="S297" s="278"/>
      <c r="T297" s="278"/>
      <c r="U297" s="278"/>
      <c r="V297" s="278"/>
      <c r="W297" s="278"/>
      <c r="X297" s="278"/>
      <c r="Y297" s="278"/>
      <c r="Z297" s="278"/>
      <c r="AA297" s="278"/>
      <c r="AB297" s="278"/>
      <c r="AC297" s="278"/>
      <c r="AD297" s="278"/>
      <c r="AE297" s="278"/>
      <c r="AF297" s="276"/>
      <c r="AG297" s="278"/>
    </row>
    <row r="298" spans="1:33" s="3" customFormat="1">
      <c r="A298" s="278"/>
      <c r="B298" s="278"/>
      <c r="C298" s="278"/>
      <c r="D298" s="278"/>
      <c r="E298" s="278"/>
      <c r="F298" s="278"/>
      <c r="G298" s="278"/>
      <c r="H298" s="278"/>
      <c r="I298" s="276"/>
      <c r="J298" s="276"/>
      <c r="K298" s="276"/>
      <c r="L298" s="276"/>
      <c r="M298" s="278"/>
      <c r="N298" s="278"/>
      <c r="O298" s="278"/>
      <c r="P298" s="278"/>
      <c r="Q298" s="278"/>
      <c r="R298" s="278"/>
      <c r="S298" s="278"/>
      <c r="T298" s="278"/>
      <c r="U298" s="278"/>
      <c r="V298" s="278"/>
      <c r="W298" s="278"/>
      <c r="X298" s="278"/>
      <c r="Y298" s="278"/>
      <c r="Z298" s="278"/>
      <c r="AA298" s="278"/>
      <c r="AB298" s="278"/>
      <c r="AC298" s="278"/>
      <c r="AD298" s="278"/>
      <c r="AE298" s="278"/>
      <c r="AF298" s="276"/>
      <c r="AG298" s="278"/>
    </row>
    <row r="299" spans="1:33" s="3" customFormat="1">
      <c r="A299" s="278"/>
      <c r="B299" s="278"/>
      <c r="C299" s="278"/>
      <c r="D299" s="278"/>
      <c r="E299" s="278"/>
      <c r="F299" s="278"/>
      <c r="G299" s="278"/>
      <c r="H299" s="278"/>
      <c r="I299" s="276"/>
      <c r="J299" s="276"/>
      <c r="K299" s="276"/>
      <c r="L299" s="276"/>
      <c r="M299" s="278"/>
      <c r="N299" s="278"/>
      <c r="O299" s="278"/>
      <c r="P299" s="278"/>
      <c r="Q299" s="278"/>
      <c r="R299" s="278"/>
      <c r="S299" s="278"/>
      <c r="T299" s="278"/>
      <c r="U299" s="278"/>
      <c r="V299" s="278"/>
      <c r="W299" s="278"/>
      <c r="X299" s="278"/>
      <c r="Y299" s="278"/>
      <c r="Z299" s="278"/>
      <c r="AA299" s="278"/>
      <c r="AB299" s="278"/>
      <c r="AC299" s="278"/>
      <c r="AD299" s="278"/>
      <c r="AE299" s="278"/>
      <c r="AF299" s="276"/>
      <c r="AG299" s="278"/>
    </row>
    <row r="300" spans="1:33" s="3" customFormat="1">
      <c r="A300" s="278"/>
      <c r="B300" s="278"/>
      <c r="C300" s="278"/>
      <c r="D300" s="278"/>
      <c r="E300" s="278"/>
      <c r="F300" s="278"/>
      <c r="G300" s="278"/>
      <c r="H300" s="278"/>
      <c r="I300" s="276"/>
      <c r="J300" s="276"/>
      <c r="K300" s="276"/>
      <c r="L300" s="276"/>
      <c r="M300" s="278"/>
      <c r="N300" s="278"/>
      <c r="O300" s="278"/>
      <c r="P300" s="278"/>
      <c r="Q300" s="278"/>
      <c r="R300" s="278"/>
      <c r="S300" s="278"/>
      <c r="T300" s="278"/>
      <c r="U300" s="278"/>
      <c r="V300" s="278"/>
      <c r="W300" s="278"/>
      <c r="X300" s="278"/>
      <c r="Y300" s="278"/>
      <c r="Z300" s="278"/>
      <c r="AA300" s="278"/>
      <c r="AB300" s="278"/>
      <c r="AC300" s="278"/>
      <c r="AD300" s="278"/>
      <c r="AE300" s="278"/>
      <c r="AF300" s="276"/>
      <c r="AG300" s="278"/>
    </row>
    <row r="301" spans="1:33" s="3" customFormat="1">
      <c r="A301" s="278"/>
      <c r="B301" s="278"/>
      <c r="C301" s="278"/>
      <c r="D301" s="278"/>
      <c r="E301" s="278"/>
      <c r="F301" s="278"/>
      <c r="G301" s="278"/>
      <c r="H301" s="278"/>
      <c r="I301" s="276"/>
      <c r="J301" s="276"/>
      <c r="K301" s="276"/>
      <c r="L301" s="276"/>
      <c r="M301" s="278"/>
      <c r="N301" s="278"/>
      <c r="O301" s="278"/>
      <c r="P301" s="278"/>
      <c r="Q301" s="278"/>
      <c r="R301" s="278"/>
      <c r="S301" s="278"/>
      <c r="T301" s="278"/>
      <c r="U301" s="278"/>
      <c r="V301" s="278"/>
      <c r="W301" s="278"/>
      <c r="X301" s="278"/>
      <c r="Y301" s="278"/>
      <c r="Z301" s="278"/>
      <c r="AA301" s="278"/>
      <c r="AB301" s="278"/>
      <c r="AC301" s="278"/>
      <c r="AD301" s="278"/>
      <c r="AE301" s="278"/>
      <c r="AF301" s="276"/>
      <c r="AG301" s="278"/>
    </row>
    <row r="302" spans="1:33" s="3" customFormat="1">
      <c r="A302" s="278"/>
      <c r="B302" s="278"/>
      <c r="C302" s="278"/>
      <c r="D302" s="278"/>
      <c r="E302" s="278"/>
      <c r="F302" s="278"/>
      <c r="G302" s="278"/>
      <c r="H302" s="278"/>
      <c r="I302" s="276"/>
      <c r="J302" s="276"/>
      <c r="K302" s="276"/>
      <c r="L302" s="276"/>
      <c r="M302" s="278"/>
      <c r="N302" s="278"/>
      <c r="O302" s="278"/>
      <c r="P302" s="278"/>
      <c r="Q302" s="278"/>
      <c r="R302" s="278"/>
      <c r="S302" s="278"/>
      <c r="T302" s="278"/>
      <c r="U302" s="278"/>
      <c r="V302" s="278"/>
      <c r="W302" s="278"/>
      <c r="X302" s="278"/>
      <c r="Y302" s="278"/>
      <c r="Z302" s="278"/>
      <c r="AA302" s="278"/>
      <c r="AB302" s="278"/>
      <c r="AC302" s="278"/>
      <c r="AD302" s="278"/>
      <c r="AE302" s="278"/>
      <c r="AF302" s="276"/>
      <c r="AG302" s="278"/>
    </row>
    <row r="303" spans="1:33" s="3" customFormat="1">
      <c r="A303" s="278"/>
      <c r="B303" s="278"/>
      <c r="C303" s="278"/>
      <c r="D303" s="278"/>
      <c r="E303" s="278"/>
      <c r="F303" s="278"/>
      <c r="G303" s="278"/>
      <c r="H303" s="278"/>
      <c r="I303" s="276"/>
      <c r="J303" s="276"/>
      <c r="K303" s="276"/>
      <c r="L303" s="276"/>
      <c r="M303" s="278"/>
      <c r="N303" s="278"/>
      <c r="O303" s="278"/>
      <c r="P303" s="278"/>
      <c r="Q303" s="278"/>
      <c r="R303" s="278"/>
      <c r="S303" s="278"/>
      <c r="T303" s="278"/>
      <c r="U303" s="278"/>
      <c r="V303" s="278"/>
      <c r="W303" s="278"/>
      <c r="X303" s="278"/>
      <c r="Y303" s="278"/>
      <c r="Z303" s="278"/>
      <c r="AA303" s="278"/>
      <c r="AB303" s="278"/>
      <c r="AC303" s="278"/>
      <c r="AD303" s="278"/>
      <c r="AE303" s="278"/>
      <c r="AF303" s="276"/>
      <c r="AG303" s="278"/>
    </row>
    <row r="304" spans="1:33" s="3" customFormat="1">
      <c r="A304" s="278"/>
      <c r="B304" s="278"/>
      <c r="C304" s="278"/>
      <c r="D304" s="278"/>
      <c r="E304" s="278"/>
      <c r="F304" s="278"/>
      <c r="G304" s="278"/>
      <c r="H304" s="278"/>
      <c r="I304" s="276"/>
      <c r="J304" s="276"/>
      <c r="K304" s="276"/>
      <c r="L304" s="276"/>
      <c r="M304" s="278"/>
      <c r="N304" s="278"/>
      <c r="O304" s="278"/>
      <c r="P304" s="278"/>
      <c r="Q304" s="278"/>
      <c r="R304" s="278"/>
      <c r="S304" s="278"/>
      <c r="T304" s="278"/>
      <c r="U304" s="278"/>
      <c r="V304" s="278"/>
      <c r="W304" s="278"/>
      <c r="X304" s="278"/>
      <c r="Y304" s="278"/>
      <c r="Z304" s="278"/>
      <c r="AA304" s="278"/>
      <c r="AB304" s="278"/>
      <c r="AC304" s="278"/>
      <c r="AD304" s="278"/>
      <c r="AE304" s="278"/>
      <c r="AF304" s="276"/>
      <c r="AG304" s="278"/>
    </row>
    <row r="305" spans="1:33" s="3" customFormat="1">
      <c r="A305" s="278"/>
      <c r="B305" s="278"/>
      <c r="C305" s="278"/>
      <c r="D305" s="278"/>
      <c r="E305" s="278"/>
      <c r="F305" s="278"/>
      <c r="G305" s="278"/>
      <c r="H305" s="278"/>
      <c r="I305" s="276"/>
      <c r="J305" s="276"/>
      <c r="K305" s="276"/>
      <c r="L305" s="276"/>
      <c r="M305" s="278"/>
      <c r="N305" s="278"/>
      <c r="O305" s="278"/>
      <c r="P305" s="278"/>
      <c r="Q305" s="278"/>
      <c r="R305" s="278"/>
      <c r="S305" s="278"/>
      <c r="T305" s="278"/>
      <c r="U305" s="278"/>
      <c r="V305" s="278"/>
      <c r="W305" s="278"/>
      <c r="X305" s="278"/>
      <c r="Y305" s="278"/>
      <c r="Z305" s="278"/>
      <c r="AA305" s="278"/>
      <c r="AB305" s="278"/>
      <c r="AC305" s="278"/>
      <c r="AD305" s="278"/>
      <c r="AE305" s="278"/>
      <c r="AF305" s="276"/>
      <c r="AG305" s="278"/>
    </row>
    <row r="306" spans="1:33" s="3" customFormat="1">
      <c r="A306" s="278"/>
      <c r="B306" s="278"/>
      <c r="C306" s="278"/>
      <c r="D306" s="278"/>
      <c r="E306" s="278"/>
      <c r="F306" s="278"/>
      <c r="G306" s="278"/>
      <c r="H306" s="278"/>
      <c r="I306" s="276"/>
      <c r="J306" s="276"/>
      <c r="K306" s="276"/>
      <c r="L306" s="276"/>
      <c r="M306" s="278"/>
      <c r="N306" s="278"/>
      <c r="O306" s="278"/>
      <c r="P306" s="278"/>
      <c r="Q306" s="278"/>
      <c r="R306" s="278"/>
      <c r="S306" s="278"/>
      <c r="T306" s="278"/>
      <c r="U306" s="278"/>
      <c r="V306" s="278"/>
      <c r="W306" s="278"/>
      <c r="X306" s="278"/>
      <c r="Y306" s="278"/>
      <c r="Z306" s="278"/>
      <c r="AA306" s="278"/>
      <c r="AB306" s="278"/>
      <c r="AC306" s="278"/>
      <c r="AD306" s="278"/>
      <c r="AE306" s="278"/>
      <c r="AF306" s="276"/>
      <c r="AG306" s="278"/>
    </row>
    <row r="307" spans="1:33" s="3" customFormat="1">
      <c r="A307" s="278"/>
      <c r="B307" s="278"/>
      <c r="C307" s="278"/>
      <c r="D307" s="278"/>
      <c r="E307" s="278"/>
      <c r="F307" s="278"/>
      <c r="G307" s="278"/>
      <c r="H307" s="278"/>
      <c r="I307" s="276"/>
      <c r="J307" s="276"/>
      <c r="K307" s="276"/>
      <c r="L307" s="276"/>
      <c r="M307" s="278"/>
      <c r="N307" s="278"/>
      <c r="O307" s="278"/>
      <c r="P307" s="278"/>
      <c r="Q307" s="278"/>
      <c r="R307" s="278"/>
      <c r="S307" s="278"/>
      <c r="T307" s="278"/>
      <c r="U307" s="278"/>
      <c r="V307" s="278"/>
      <c r="W307" s="278"/>
      <c r="X307" s="278"/>
      <c r="Y307" s="278"/>
      <c r="Z307" s="278"/>
      <c r="AA307" s="278"/>
      <c r="AB307" s="278"/>
      <c r="AC307" s="278"/>
      <c r="AD307" s="278"/>
      <c r="AE307" s="278"/>
      <c r="AF307" s="276"/>
      <c r="AG307" s="278"/>
    </row>
    <row r="308" spans="1:33" s="3" customFormat="1">
      <c r="A308" s="278"/>
      <c r="B308" s="278"/>
      <c r="C308" s="278"/>
      <c r="D308" s="278"/>
      <c r="E308" s="278"/>
      <c r="F308" s="278"/>
      <c r="G308" s="278"/>
      <c r="H308" s="278"/>
      <c r="I308" s="276"/>
      <c r="J308" s="276"/>
      <c r="K308" s="276"/>
      <c r="L308" s="276"/>
      <c r="M308" s="278"/>
      <c r="N308" s="278"/>
      <c r="O308" s="278"/>
      <c r="P308" s="278"/>
      <c r="Q308" s="278"/>
      <c r="R308" s="278"/>
      <c r="S308" s="278"/>
      <c r="T308" s="278"/>
      <c r="U308" s="278"/>
      <c r="V308" s="278"/>
      <c r="W308" s="278"/>
      <c r="X308" s="278"/>
      <c r="Y308" s="278"/>
      <c r="Z308" s="278"/>
      <c r="AA308" s="278"/>
      <c r="AB308" s="278"/>
      <c r="AC308" s="278"/>
      <c r="AD308" s="278"/>
      <c r="AE308" s="278"/>
      <c r="AF308" s="276"/>
      <c r="AG308" s="278"/>
    </row>
    <row r="309" spans="1:33" s="3" customFormat="1">
      <c r="A309" s="278"/>
      <c r="B309" s="278"/>
      <c r="C309" s="278"/>
      <c r="D309" s="278"/>
      <c r="E309" s="278"/>
      <c r="F309" s="278"/>
      <c r="G309" s="278"/>
      <c r="H309" s="278"/>
      <c r="I309" s="276"/>
      <c r="J309" s="276"/>
      <c r="K309" s="276"/>
      <c r="L309" s="276"/>
      <c r="M309" s="278"/>
      <c r="N309" s="278"/>
      <c r="O309" s="278"/>
      <c r="P309" s="278"/>
      <c r="Q309" s="278"/>
      <c r="R309" s="278"/>
      <c r="S309" s="278"/>
      <c r="T309" s="278"/>
      <c r="U309" s="278"/>
      <c r="V309" s="278"/>
      <c r="W309" s="278"/>
      <c r="X309" s="278"/>
      <c r="Y309" s="278"/>
      <c r="Z309" s="278"/>
      <c r="AA309" s="278"/>
      <c r="AB309" s="278"/>
      <c r="AC309" s="278"/>
      <c r="AD309" s="278"/>
      <c r="AE309" s="278"/>
      <c r="AF309" s="276"/>
      <c r="AG309" s="278"/>
    </row>
    <row r="310" spans="1:33" s="3" customFormat="1">
      <c r="A310" s="278"/>
      <c r="B310" s="278"/>
      <c r="C310" s="278"/>
      <c r="D310" s="278"/>
      <c r="E310" s="278"/>
      <c r="F310" s="278"/>
      <c r="G310" s="278"/>
      <c r="H310" s="278"/>
      <c r="I310" s="276"/>
      <c r="J310" s="276"/>
      <c r="K310" s="276"/>
      <c r="L310" s="276"/>
      <c r="M310" s="278"/>
      <c r="N310" s="278"/>
      <c r="O310" s="278"/>
      <c r="P310" s="278"/>
      <c r="Q310" s="278"/>
      <c r="R310" s="278"/>
      <c r="S310" s="278"/>
      <c r="T310" s="278"/>
      <c r="U310" s="278"/>
      <c r="V310" s="278"/>
      <c r="W310" s="278"/>
      <c r="X310" s="278"/>
      <c r="Y310" s="278"/>
      <c r="Z310" s="278"/>
      <c r="AA310" s="278"/>
      <c r="AB310" s="278"/>
      <c r="AC310" s="278"/>
      <c r="AD310" s="278"/>
      <c r="AE310" s="278"/>
      <c r="AF310" s="276"/>
      <c r="AG310" s="278"/>
    </row>
    <row r="311" spans="1:33" s="3" customFormat="1">
      <c r="A311" s="278"/>
      <c r="B311" s="278"/>
      <c r="C311" s="278"/>
      <c r="D311" s="278"/>
      <c r="E311" s="278"/>
      <c r="F311" s="278"/>
      <c r="G311" s="278"/>
      <c r="H311" s="278"/>
      <c r="I311" s="276"/>
      <c r="J311" s="276"/>
      <c r="K311" s="276"/>
      <c r="L311" s="276"/>
      <c r="M311" s="278"/>
      <c r="N311" s="278"/>
      <c r="O311" s="278"/>
      <c r="P311" s="278"/>
      <c r="Q311" s="278"/>
      <c r="R311" s="278"/>
      <c r="S311" s="278"/>
      <c r="T311" s="278"/>
      <c r="U311" s="278"/>
      <c r="V311" s="278"/>
      <c r="W311" s="278"/>
      <c r="X311" s="278"/>
      <c r="Y311" s="278"/>
      <c r="Z311" s="278"/>
      <c r="AA311" s="278"/>
      <c r="AB311" s="278"/>
      <c r="AC311" s="278"/>
      <c r="AD311" s="278"/>
      <c r="AE311" s="278"/>
      <c r="AF311" s="276"/>
      <c r="AG311" s="278"/>
    </row>
    <row r="312" spans="1:33" s="3" customFormat="1">
      <c r="A312" s="278"/>
      <c r="B312" s="278"/>
      <c r="C312" s="278"/>
      <c r="D312" s="278"/>
      <c r="E312" s="278"/>
      <c r="F312" s="278"/>
      <c r="G312" s="278"/>
      <c r="H312" s="278"/>
      <c r="I312" s="276"/>
      <c r="J312" s="276"/>
      <c r="K312" s="276"/>
      <c r="L312" s="276"/>
      <c r="M312" s="278"/>
      <c r="N312" s="278"/>
      <c r="O312" s="278"/>
      <c r="P312" s="278"/>
      <c r="Q312" s="278"/>
      <c r="R312" s="278"/>
      <c r="S312" s="278"/>
      <c r="T312" s="278"/>
      <c r="U312" s="278"/>
      <c r="V312" s="278"/>
      <c r="W312" s="278"/>
      <c r="X312" s="278"/>
      <c r="Y312" s="278"/>
      <c r="Z312" s="278"/>
      <c r="AA312" s="278"/>
      <c r="AB312" s="278"/>
      <c r="AC312" s="278"/>
      <c r="AD312" s="278"/>
      <c r="AE312" s="278"/>
      <c r="AF312" s="276"/>
      <c r="AG312" s="278"/>
    </row>
    <row r="313" spans="1:33" s="3" customFormat="1">
      <c r="A313" s="278"/>
      <c r="B313" s="278"/>
      <c r="C313" s="278"/>
      <c r="D313" s="278"/>
      <c r="E313" s="278"/>
      <c r="F313" s="278"/>
      <c r="G313" s="278"/>
      <c r="H313" s="278"/>
      <c r="I313" s="276"/>
      <c r="J313" s="276"/>
      <c r="K313" s="276"/>
      <c r="L313" s="276"/>
      <c r="M313" s="278"/>
      <c r="N313" s="278"/>
      <c r="O313" s="278"/>
      <c r="P313" s="278"/>
      <c r="Q313" s="278"/>
      <c r="R313" s="278"/>
      <c r="S313" s="278"/>
      <c r="T313" s="278"/>
      <c r="U313" s="278"/>
      <c r="V313" s="278"/>
      <c r="W313" s="278"/>
      <c r="X313" s="278"/>
      <c r="Y313" s="278"/>
      <c r="Z313" s="278"/>
      <c r="AA313" s="278"/>
      <c r="AB313" s="278"/>
      <c r="AC313" s="278"/>
      <c r="AD313" s="278"/>
      <c r="AE313" s="278"/>
      <c r="AF313" s="276"/>
      <c r="AG313" s="278"/>
    </row>
    <row r="314" spans="1:33" s="3" customFormat="1">
      <c r="A314" s="278"/>
      <c r="B314" s="278"/>
      <c r="C314" s="278"/>
      <c r="D314" s="278"/>
      <c r="E314" s="278"/>
      <c r="F314" s="278"/>
      <c r="G314" s="278"/>
      <c r="H314" s="278"/>
      <c r="I314" s="276"/>
      <c r="J314" s="276"/>
      <c r="K314" s="276"/>
      <c r="L314" s="276"/>
      <c r="M314" s="278"/>
      <c r="N314" s="278"/>
      <c r="O314" s="278"/>
      <c r="P314" s="278"/>
      <c r="Q314" s="278"/>
      <c r="R314" s="278"/>
      <c r="S314" s="278"/>
      <c r="T314" s="278"/>
      <c r="U314" s="278"/>
      <c r="V314" s="278"/>
      <c r="W314" s="278"/>
      <c r="X314" s="278"/>
      <c r="Y314" s="278"/>
      <c r="Z314" s="278"/>
      <c r="AA314" s="278"/>
      <c r="AB314" s="278"/>
      <c r="AC314" s="278"/>
      <c r="AD314" s="278"/>
      <c r="AE314" s="278"/>
      <c r="AF314" s="276"/>
      <c r="AG314" s="278"/>
    </row>
    <row r="315" spans="1:33" s="3" customFormat="1">
      <c r="A315" s="278"/>
      <c r="B315" s="278"/>
      <c r="C315" s="278"/>
      <c r="D315" s="278"/>
      <c r="E315" s="278"/>
      <c r="F315" s="278"/>
      <c r="G315" s="278"/>
      <c r="H315" s="278"/>
      <c r="I315" s="276"/>
      <c r="J315" s="276"/>
      <c r="K315" s="276"/>
      <c r="L315" s="276"/>
      <c r="M315" s="278"/>
      <c r="N315" s="278"/>
      <c r="O315" s="278"/>
      <c r="P315" s="278"/>
      <c r="Q315" s="278"/>
      <c r="R315" s="278"/>
      <c r="S315" s="278"/>
      <c r="T315" s="278"/>
      <c r="U315" s="278"/>
      <c r="V315" s="278"/>
      <c r="W315" s="278"/>
      <c r="X315" s="278"/>
      <c r="Y315" s="278"/>
      <c r="Z315" s="278"/>
      <c r="AA315" s="278"/>
      <c r="AB315" s="278"/>
      <c r="AC315" s="278"/>
      <c r="AD315" s="278"/>
      <c r="AE315" s="278"/>
      <c r="AF315" s="276"/>
      <c r="AG315" s="278"/>
    </row>
    <row r="316" spans="1:33" s="3" customFormat="1">
      <c r="A316" s="278"/>
      <c r="B316" s="278"/>
      <c r="C316" s="278"/>
      <c r="D316" s="278"/>
      <c r="E316" s="278"/>
      <c r="F316" s="278"/>
      <c r="G316" s="278"/>
      <c r="H316" s="278"/>
      <c r="I316" s="276"/>
      <c r="J316" s="276"/>
      <c r="K316" s="276"/>
      <c r="L316" s="276"/>
      <c r="M316" s="278"/>
      <c r="N316" s="278"/>
      <c r="O316" s="278"/>
      <c r="P316" s="278"/>
      <c r="Q316" s="278"/>
      <c r="R316" s="278"/>
      <c r="S316" s="278"/>
      <c r="T316" s="278"/>
      <c r="U316" s="278"/>
      <c r="V316" s="278"/>
      <c r="W316" s="278"/>
      <c r="X316" s="278"/>
      <c r="Y316" s="278"/>
      <c r="Z316" s="278"/>
      <c r="AA316" s="278"/>
      <c r="AB316" s="278"/>
      <c r="AC316" s="278"/>
      <c r="AD316" s="278"/>
      <c r="AE316" s="278"/>
      <c r="AF316" s="276"/>
      <c r="AG316" s="278"/>
    </row>
    <row r="317" spans="1:33" s="3" customFormat="1">
      <c r="A317" s="278"/>
      <c r="B317" s="278"/>
      <c r="C317" s="278"/>
      <c r="D317" s="278"/>
      <c r="E317" s="278"/>
      <c r="F317" s="278"/>
      <c r="G317" s="278"/>
      <c r="H317" s="278"/>
      <c r="I317" s="276"/>
      <c r="J317" s="276"/>
      <c r="K317" s="276"/>
      <c r="L317" s="276"/>
      <c r="M317" s="278"/>
      <c r="N317" s="278"/>
      <c r="O317" s="278"/>
      <c r="P317" s="278"/>
      <c r="Q317" s="278"/>
      <c r="R317" s="278"/>
      <c r="S317" s="278"/>
      <c r="T317" s="278"/>
      <c r="U317" s="278"/>
      <c r="V317" s="278"/>
      <c r="W317" s="278"/>
      <c r="X317" s="278"/>
      <c r="Y317" s="278"/>
      <c r="Z317" s="278"/>
      <c r="AA317" s="278"/>
      <c r="AB317" s="278"/>
      <c r="AC317" s="278"/>
      <c r="AD317" s="278"/>
      <c r="AE317" s="278"/>
      <c r="AF317" s="276"/>
      <c r="AG317" s="278"/>
    </row>
    <row r="318" spans="1:33" s="3" customFormat="1">
      <c r="A318" s="278"/>
      <c r="B318" s="278"/>
      <c r="C318" s="278"/>
      <c r="D318" s="278"/>
      <c r="E318" s="278"/>
      <c r="F318" s="278"/>
      <c r="G318" s="278"/>
      <c r="H318" s="278"/>
      <c r="I318" s="276"/>
      <c r="J318" s="276"/>
      <c r="K318" s="276"/>
      <c r="L318" s="276"/>
      <c r="M318" s="278"/>
      <c r="N318" s="278"/>
      <c r="O318" s="278"/>
      <c r="P318" s="278"/>
      <c r="Q318" s="278"/>
      <c r="R318" s="278"/>
      <c r="S318" s="278"/>
      <c r="T318" s="278"/>
      <c r="U318" s="278"/>
      <c r="V318" s="278"/>
      <c r="W318" s="278"/>
      <c r="X318" s="278"/>
      <c r="Y318" s="278"/>
      <c r="Z318" s="278"/>
      <c r="AA318" s="278"/>
      <c r="AB318" s="278"/>
      <c r="AC318" s="278"/>
      <c r="AD318" s="278"/>
      <c r="AE318" s="278"/>
      <c r="AF318" s="276"/>
      <c r="AG318" s="278"/>
    </row>
    <row r="319" spans="1:33" s="3" customFormat="1">
      <c r="A319" s="278"/>
      <c r="B319" s="278"/>
      <c r="C319" s="278"/>
      <c r="D319" s="278"/>
      <c r="E319" s="278"/>
      <c r="F319" s="278"/>
      <c r="G319" s="278"/>
      <c r="H319" s="278"/>
      <c r="I319" s="276"/>
      <c r="J319" s="276"/>
      <c r="K319" s="276"/>
      <c r="L319" s="276"/>
      <c r="M319" s="278"/>
      <c r="N319" s="278"/>
      <c r="O319" s="278"/>
      <c r="P319" s="278"/>
      <c r="Q319" s="278"/>
      <c r="R319" s="278"/>
      <c r="S319" s="278"/>
      <c r="T319" s="278"/>
      <c r="U319" s="278"/>
      <c r="V319" s="278"/>
      <c r="W319" s="278"/>
      <c r="X319" s="278"/>
      <c r="Y319" s="278"/>
      <c r="Z319" s="278"/>
      <c r="AA319" s="278"/>
      <c r="AB319" s="278"/>
      <c r="AC319" s="278"/>
      <c r="AD319" s="278"/>
      <c r="AE319" s="278"/>
      <c r="AF319" s="276"/>
      <c r="AG319" s="278"/>
    </row>
    <row r="320" spans="1:33" s="3" customFormat="1">
      <c r="A320" s="278"/>
      <c r="B320" s="278"/>
      <c r="C320" s="278"/>
      <c r="D320" s="278"/>
      <c r="E320" s="278"/>
      <c r="F320" s="278"/>
      <c r="G320" s="278"/>
      <c r="H320" s="278"/>
      <c r="I320" s="276"/>
      <c r="J320" s="276"/>
      <c r="K320" s="276"/>
      <c r="L320" s="276"/>
      <c r="M320" s="278"/>
      <c r="N320" s="278"/>
      <c r="O320" s="278"/>
      <c r="P320" s="278"/>
      <c r="Q320" s="278"/>
      <c r="R320" s="278"/>
      <c r="S320" s="278"/>
      <c r="T320" s="278"/>
      <c r="U320" s="278"/>
      <c r="V320" s="278"/>
      <c r="W320" s="278"/>
      <c r="X320" s="278"/>
      <c r="Y320" s="278"/>
      <c r="Z320" s="278"/>
      <c r="AA320" s="278"/>
      <c r="AB320" s="278"/>
      <c r="AC320" s="278"/>
      <c r="AD320" s="278"/>
      <c r="AE320" s="278"/>
      <c r="AF320" s="276"/>
      <c r="AG320" s="278"/>
    </row>
    <row r="321" spans="1:33" s="3" customFormat="1">
      <c r="A321" s="278"/>
      <c r="B321" s="278"/>
      <c r="C321" s="278"/>
      <c r="D321" s="278"/>
      <c r="E321" s="278"/>
      <c r="F321" s="278"/>
      <c r="G321" s="278"/>
      <c r="H321" s="278"/>
      <c r="I321" s="276"/>
      <c r="J321" s="276"/>
      <c r="K321" s="276"/>
      <c r="L321" s="276"/>
      <c r="M321" s="278"/>
      <c r="N321" s="278"/>
      <c r="O321" s="278"/>
      <c r="P321" s="278"/>
      <c r="Q321" s="278"/>
      <c r="R321" s="278"/>
      <c r="S321" s="278"/>
      <c r="T321" s="278"/>
      <c r="U321" s="278"/>
      <c r="V321" s="278"/>
      <c r="W321" s="278"/>
      <c r="X321" s="278"/>
      <c r="Y321" s="278"/>
      <c r="Z321" s="278"/>
      <c r="AA321" s="278"/>
      <c r="AB321" s="278"/>
      <c r="AC321" s="278"/>
      <c r="AD321" s="278"/>
      <c r="AE321" s="278"/>
      <c r="AF321" s="276"/>
      <c r="AG321" s="278"/>
    </row>
    <row r="322" spans="1:33" s="3" customFormat="1">
      <c r="A322" s="278"/>
      <c r="B322" s="278"/>
      <c r="C322" s="278"/>
      <c r="D322" s="278"/>
      <c r="E322" s="278"/>
      <c r="F322" s="278"/>
      <c r="G322" s="278"/>
      <c r="H322" s="278"/>
      <c r="I322" s="276"/>
      <c r="J322" s="276"/>
      <c r="K322" s="276"/>
      <c r="L322" s="276"/>
      <c r="M322" s="278"/>
      <c r="N322" s="278"/>
      <c r="O322" s="278"/>
      <c r="P322" s="278"/>
      <c r="Q322" s="278"/>
      <c r="R322" s="278"/>
      <c r="S322" s="278"/>
      <c r="T322" s="278"/>
      <c r="U322" s="278"/>
      <c r="V322" s="278"/>
      <c r="W322" s="278"/>
      <c r="X322" s="278"/>
      <c r="Y322" s="278"/>
      <c r="Z322" s="278"/>
      <c r="AA322" s="278"/>
      <c r="AB322" s="278"/>
      <c r="AC322" s="278"/>
      <c r="AD322" s="278"/>
      <c r="AE322" s="278"/>
      <c r="AF322" s="276"/>
      <c r="AG322" s="278"/>
    </row>
    <row r="323" spans="1:33" s="3" customFormat="1">
      <c r="A323" s="278"/>
      <c r="B323" s="278"/>
      <c r="C323" s="278"/>
      <c r="D323" s="278"/>
      <c r="E323" s="278"/>
      <c r="F323" s="278"/>
      <c r="G323" s="278"/>
      <c r="H323" s="278"/>
      <c r="I323" s="276"/>
      <c r="J323" s="276"/>
      <c r="K323" s="276"/>
      <c r="L323" s="276"/>
      <c r="M323" s="278"/>
      <c r="N323" s="278"/>
      <c r="O323" s="278"/>
      <c r="P323" s="278"/>
      <c r="Q323" s="278"/>
      <c r="R323" s="278"/>
      <c r="S323" s="278"/>
      <c r="T323" s="278"/>
      <c r="U323" s="278"/>
      <c r="V323" s="278"/>
      <c r="W323" s="278"/>
      <c r="X323" s="278"/>
      <c r="Y323" s="278"/>
      <c r="Z323" s="278"/>
      <c r="AA323" s="278"/>
      <c r="AB323" s="278"/>
      <c r="AC323" s="278"/>
      <c r="AD323" s="278"/>
      <c r="AE323" s="278"/>
      <c r="AF323" s="276"/>
      <c r="AG323" s="278"/>
    </row>
    <row r="324" spans="1:33" s="3" customFormat="1">
      <c r="A324" s="278"/>
      <c r="B324" s="278"/>
      <c r="C324" s="278"/>
      <c r="D324" s="278"/>
      <c r="E324" s="278"/>
      <c r="F324" s="278"/>
      <c r="G324" s="278"/>
      <c r="H324" s="278"/>
      <c r="I324" s="276"/>
      <c r="J324" s="276"/>
      <c r="K324" s="276"/>
      <c r="L324" s="276"/>
      <c r="M324" s="278"/>
      <c r="N324" s="278"/>
      <c r="O324" s="278"/>
      <c r="P324" s="278"/>
      <c r="Q324" s="278"/>
      <c r="R324" s="278"/>
      <c r="S324" s="278"/>
      <c r="T324" s="278"/>
      <c r="U324" s="278"/>
      <c r="V324" s="278"/>
      <c r="W324" s="278"/>
      <c r="X324" s="278"/>
      <c r="Y324" s="278"/>
      <c r="Z324" s="278"/>
      <c r="AA324" s="278"/>
      <c r="AB324" s="278"/>
      <c r="AC324" s="278"/>
      <c r="AD324" s="278"/>
      <c r="AE324" s="278"/>
      <c r="AF324" s="276"/>
      <c r="AG324" s="278"/>
    </row>
    <row r="325" spans="1:33" s="3" customFormat="1">
      <c r="A325" s="278"/>
      <c r="B325" s="278"/>
      <c r="C325" s="278"/>
      <c r="D325" s="278"/>
      <c r="E325" s="278"/>
      <c r="F325" s="278"/>
      <c r="G325" s="278"/>
      <c r="H325" s="278"/>
      <c r="I325" s="276"/>
      <c r="J325" s="276"/>
      <c r="K325" s="276"/>
      <c r="L325" s="276"/>
      <c r="M325" s="278"/>
      <c r="N325" s="278"/>
      <c r="O325" s="278"/>
      <c r="P325" s="278"/>
      <c r="Q325" s="278"/>
      <c r="R325" s="278"/>
      <c r="S325" s="278"/>
      <c r="T325" s="278"/>
      <c r="U325" s="278"/>
      <c r="V325" s="278"/>
      <c r="W325" s="278"/>
      <c r="X325" s="278"/>
      <c r="Y325" s="278"/>
      <c r="Z325" s="278"/>
      <c r="AA325" s="278"/>
      <c r="AB325" s="278"/>
      <c r="AC325" s="278"/>
      <c r="AD325" s="278"/>
      <c r="AE325" s="278"/>
      <c r="AF325" s="276"/>
      <c r="AG325" s="278"/>
    </row>
    <row r="326" spans="1:33" s="3" customFormat="1">
      <c r="A326" s="278"/>
      <c r="B326" s="278"/>
      <c r="C326" s="278"/>
      <c r="D326" s="278"/>
      <c r="E326" s="278"/>
      <c r="F326" s="278"/>
      <c r="G326" s="278"/>
      <c r="H326" s="278"/>
      <c r="I326" s="276"/>
      <c r="J326" s="276"/>
      <c r="K326" s="276"/>
      <c r="L326" s="276"/>
      <c r="M326" s="278"/>
      <c r="N326" s="278"/>
      <c r="O326" s="278"/>
      <c r="P326" s="278"/>
      <c r="Q326" s="278"/>
      <c r="R326" s="278"/>
      <c r="S326" s="278"/>
      <c r="T326" s="278"/>
      <c r="U326" s="278"/>
      <c r="V326" s="278"/>
      <c r="W326" s="278"/>
      <c r="X326" s="278"/>
      <c r="Y326" s="278"/>
      <c r="Z326" s="278"/>
      <c r="AA326" s="278"/>
      <c r="AB326" s="278"/>
      <c r="AC326" s="278"/>
      <c r="AD326" s="278"/>
      <c r="AE326" s="278"/>
      <c r="AF326" s="276"/>
      <c r="AG326" s="278"/>
    </row>
    <row r="327" spans="1:33" s="3" customFormat="1">
      <c r="A327" s="278"/>
      <c r="B327" s="278"/>
      <c r="C327" s="278"/>
      <c r="D327" s="278"/>
      <c r="E327" s="278"/>
      <c r="F327" s="278"/>
      <c r="G327" s="278"/>
      <c r="H327" s="278"/>
      <c r="I327" s="276"/>
      <c r="J327" s="276"/>
      <c r="K327" s="276"/>
      <c r="L327" s="276"/>
      <c r="M327" s="278"/>
      <c r="N327" s="278"/>
      <c r="O327" s="278"/>
      <c r="P327" s="278"/>
      <c r="Q327" s="278"/>
      <c r="R327" s="278"/>
      <c r="S327" s="278"/>
      <c r="T327" s="278"/>
      <c r="U327" s="278"/>
      <c r="V327" s="278"/>
      <c r="W327" s="278"/>
      <c r="X327" s="278"/>
      <c r="Y327" s="278"/>
      <c r="Z327" s="278"/>
      <c r="AA327" s="278"/>
      <c r="AB327" s="278"/>
      <c r="AC327" s="278"/>
      <c r="AD327" s="278"/>
      <c r="AE327" s="278"/>
      <c r="AF327" s="276"/>
      <c r="AG327" s="278"/>
    </row>
    <row r="328" spans="1:33" s="3" customFormat="1">
      <c r="A328" s="278"/>
      <c r="B328" s="278"/>
      <c r="C328" s="278"/>
      <c r="D328" s="278"/>
      <c r="E328" s="278"/>
      <c r="F328" s="278"/>
      <c r="G328" s="278"/>
      <c r="H328" s="278"/>
      <c r="I328" s="276"/>
      <c r="J328" s="276"/>
      <c r="K328" s="276"/>
      <c r="L328" s="276"/>
      <c r="M328" s="278"/>
      <c r="N328" s="278"/>
      <c r="O328" s="278"/>
      <c r="P328" s="278"/>
      <c r="Q328" s="278"/>
      <c r="R328" s="278"/>
      <c r="S328" s="278"/>
      <c r="T328" s="278"/>
      <c r="U328" s="278"/>
      <c r="V328" s="278"/>
      <c r="W328" s="278"/>
      <c r="X328" s="278"/>
      <c r="Y328" s="278"/>
      <c r="Z328" s="278"/>
      <c r="AA328" s="278"/>
      <c r="AB328" s="278"/>
      <c r="AC328" s="278"/>
      <c r="AD328" s="278"/>
      <c r="AE328" s="278"/>
      <c r="AF328" s="276"/>
      <c r="AG328" s="278"/>
    </row>
    <row r="329" spans="1:33" s="3" customFormat="1">
      <c r="A329" s="278"/>
      <c r="B329" s="278"/>
      <c r="C329" s="278"/>
      <c r="D329" s="278"/>
      <c r="E329" s="278"/>
      <c r="F329" s="278"/>
      <c r="G329" s="278"/>
      <c r="H329" s="278"/>
      <c r="I329" s="276"/>
      <c r="J329" s="276"/>
      <c r="K329" s="276"/>
      <c r="L329" s="276"/>
      <c r="M329" s="278"/>
      <c r="N329" s="278"/>
      <c r="O329" s="278"/>
      <c r="P329" s="278"/>
      <c r="Q329" s="278"/>
      <c r="R329" s="278"/>
      <c r="S329" s="278"/>
      <c r="T329" s="278"/>
      <c r="U329" s="278"/>
      <c r="V329" s="278"/>
      <c r="W329" s="278"/>
      <c r="X329" s="278"/>
      <c r="Y329" s="278"/>
      <c r="Z329" s="278"/>
      <c r="AA329" s="278"/>
      <c r="AB329" s="278"/>
      <c r="AC329" s="278"/>
      <c r="AD329" s="278"/>
      <c r="AE329" s="278"/>
      <c r="AF329" s="276"/>
      <c r="AG329" s="278"/>
    </row>
    <row r="330" spans="1:33" s="3" customFormat="1">
      <c r="A330" s="278"/>
      <c r="B330" s="278"/>
      <c r="C330" s="278"/>
      <c r="D330" s="278"/>
      <c r="E330" s="278"/>
      <c r="F330" s="278"/>
      <c r="G330" s="278"/>
      <c r="H330" s="278"/>
      <c r="I330" s="276"/>
      <c r="J330" s="276"/>
      <c r="K330" s="276"/>
      <c r="L330" s="276"/>
      <c r="M330" s="278"/>
      <c r="N330" s="278"/>
      <c r="O330" s="278"/>
      <c r="P330" s="278"/>
      <c r="Q330" s="278"/>
      <c r="R330" s="278"/>
      <c r="S330" s="278"/>
      <c r="T330" s="278"/>
      <c r="U330" s="278"/>
      <c r="V330" s="278"/>
      <c r="W330" s="278"/>
      <c r="X330" s="278"/>
      <c r="Y330" s="278"/>
      <c r="Z330" s="278"/>
      <c r="AA330" s="278"/>
      <c r="AB330" s="278"/>
      <c r="AC330" s="278"/>
      <c r="AD330" s="278"/>
      <c r="AE330" s="278"/>
      <c r="AF330" s="276"/>
      <c r="AG330" s="278"/>
    </row>
    <row r="331" spans="1:33" s="3" customFormat="1">
      <c r="A331" s="278"/>
      <c r="B331" s="278"/>
      <c r="C331" s="278"/>
      <c r="D331" s="278"/>
      <c r="E331" s="278"/>
      <c r="F331" s="278"/>
      <c r="G331" s="278"/>
      <c r="H331" s="278"/>
      <c r="I331" s="276"/>
      <c r="J331" s="276"/>
      <c r="K331" s="276"/>
      <c r="L331" s="276"/>
      <c r="M331" s="278"/>
      <c r="N331" s="278"/>
      <c r="O331" s="278"/>
      <c r="P331" s="278"/>
      <c r="Q331" s="278"/>
      <c r="R331" s="278"/>
      <c r="S331" s="278"/>
      <c r="T331" s="278"/>
      <c r="U331" s="278"/>
      <c r="V331" s="278"/>
      <c r="W331" s="278"/>
      <c r="X331" s="278"/>
      <c r="Y331" s="278"/>
      <c r="Z331" s="278"/>
      <c r="AA331" s="278"/>
      <c r="AB331" s="278"/>
      <c r="AC331" s="278"/>
      <c r="AD331" s="278"/>
      <c r="AE331" s="278"/>
      <c r="AF331" s="276"/>
      <c r="AG331" s="278"/>
    </row>
    <row r="332" spans="1:33" s="3" customFormat="1">
      <c r="A332" s="278"/>
      <c r="B332" s="278"/>
      <c r="C332" s="278"/>
      <c r="D332" s="278"/>
      <c r="E332" s="278"/>
      <c r="F332" s="278"/>
      <c r="G332" s="278"/>
      <c r="H332" s="278"/>
      <c r="I332" s="276"/>
      <c r="J332" s="276"/>
      <c r="K332" s="276"/>
      <c r="L332" s="276"/>
      <c r="M332" s="278"/>
      <c r="N332" s="278"/>
      <c r="O332" s="278"/>
      <c r="P332" s="278"/>
      <c r="Q332" s="278"/>
      <c r="R332" s="278"/>
      <c r="S332" s="278"/>
      <c r="T332" s="278"/>
      <c r="U332" s="278"/>
      <c r="V332" s="278"/>
      <c r="W332" s="278"/>
      <c r="X332" s="278"/>
      <c r="Y332" s="278"/>
      <c r="Z332" s="278"/>
      <c r="AA332" s="278"/>
      <c r="AB332" s="278"/>
      <c r="AC332" s="278"/>
      <c r="AD332" s="278"/>
      <c r="AE332" s="278"/>
      <c r="AF332" s="276"/>
      <c r="AG332" s="278"/>
    </row>
    <row r="333" spans="1:33" s="3" customFormat="1">
      <c r="A333" s="278"/>
      <c r="B333" s="278"/>
      <c r="C333" s="278"/>
      <c r="D333" s="278"/>
      <c r="E333" s="278"/>
      <c r="F333" s="278"/>
      <c r="G333" s="278"/>
      <c r="H333" s="278"/>
      <c r="I333" s="276"/>
      <c r="J333" s="276"/>
      <c r="K333" s="276"/>
      <c r="L333" s="276"/>
      <c r="M333" s="278"/>
      <c r="N333" s="278"/>
      <c r="O333" s="278"/>
      <c r="P333" s="278"/>
      <c r="Q333" s="278"/>
      <c r="R333" s="278"/>
      <c r="S333" s="278"/>
      <c r="T333" s="278"/>
      <c r="U333" s="278"/>
      <c r="V333" s="278"/>
      <c r="W333" s="278"/>
      <c r="X333" s="278"/>
      <c r="Y333" s="278"/>
      <c r="Z333" s="278"/>
      <c r="AA333" s="278"/>
      <c r="AB333" s="278"/>
      <c r="AC333" s="278"/>
      <c r="AD333" s="278"/>
      <c r="AE333" s="278"/>
      <c r="AF333" s="276"/>
      <c r="AG333" s="278"/>
    </row>
    <row r="334" spans="1:33" s="3" customFormat="1">
      <c r="A334" s="278"/>
      <c r="B334" s="278"/>
      <c r="C334" s="278"/>
      <c r="D334" s="278"/>
      <c r="E334" s="278"/>
      <c r="F334" s="278"/>
      <c r="G334" s="278"/>
      <c r="H334" s="278"/>
      <c r="I334" s="276"/>
      <c r="J334" s="276"/>
      <c r="K334" s="276"/>
      <c r="L334" s="276"/>
      <c r="M334" s="278"/>
      <c r="N334" s="278"/>
      <c r="O334" s="278"/>
      <c r="P334" s="278"/>
      <c r="Q334" s="278"/>
      <c r="R334" s="278"/>
      <c r="S334" s="278"/>
      <c r="T334" s="278"/>
      <c r="U334" s="278"/>
      <c r="V334" s="278"/>
      <c r="W334" s="278"/>
      <c r="X334" s="278"/>
      <c r="Y334" s="278"/>
      <c r="Z334" s="278"/>
      <c r="AA334" s="278"/>
      <c r="AB334" s="278"/>
      <c r="AC334" s="278"/>
      <c r="AD334" s="278"/>
      <c r="AE334" s="278"/>
      <c r="AF334" s="276"/>
      <c r="AG334" s="278"/>
    </row>
    <row r="335" spans="1:33" s="3" customFormat="1">
      <c r="A335" s="278"/>
      <c r="B335" s="278"/>
      <c r="C335" s="278"/>
      <c r="D335" s="278"/>
      <c r="E335" s="278"/>
      <c r="F335" s="278"/>
      <c r="G335" s="278"/>
      <c r="H335" s="278"/>
      <c r="I335" s="276"/>
      <c r="J335" s="276"/>
      <c r="K335" s="276"/>
      <c r="L335" s="276"/>
      <c r="M335" s="278"/>
      <c r="N335" s="278"/>
      <c r="O335" s="278"/>
      <c r="P335" s="278"/>
      <c r="Q335" s="278"/>
      <c r="R335" s="278"/>
      <c r="S335" s="278"/>
      <c r="T335" s="278"/>
      <c r="U335" s="278"/>
      <c r="V335" s="278"/>
      <c r="W335" s="278"/>
      <c r="X335" s="278"/>
      <c r="Y335" s="278"/>
      <c r="Z335" s="278"/>
      <c r="AA335" s="278"/>
      <c r="AB335" s="278"/>
      <c r="AC335" s="278"/>
      <c r="AD335" s="278"/>
      <c r="AE335" s="278"/>
      <c r="AF335" s="276"/>
      <c r="AG335" s="278"/>
    </row>
    <row r="336" spans="1:33" s="3" customFormat="1">
      <c r="A336" s="278"/>
      <c r="B336" s="278"/>
      <c r="C336" s="278"/>
      <c r="D336" s="278"/>
      <c r="E336" s="278"/>
      <c r="F336" s="278"/>
      <c r="G336" s="278"/>
      <c r="H336" s="278"/>
      <c r="I336" s="276"/>
      <c r="J336" s="276"/>
      <c r="K336" s="276"/>
      <c r="L336" s="276"/>
      <c r="M336" s="278"/>
      <c r="N336" s="278"/>
      <c r="O336" s="278"/>
      <c r="P336" s="278"/>
      <c r="Q336" s="278"/>
      <c r="R336" s="278"/>
      <c r="S336" s="278"/>
      <c r="T336" s="278"/>
      <c r="U336" s="278"/>
      <c r="V336" s="278"/>
      <c r="W336" s="278"/>
      <c r="X336" s="278"/>
      <c r="Y336" s="278"/>
      <c r="Z336" s="278"/>
      <c r="AA336" s="278"/>
      <c r="AB336" s="278"/>
      <c r="AC336" s="278"/>
      <c r="AD336" s="278"/>
      <c r="AE336" s="278"/>
      <c r="AF336" s="276"/>
      <c r="AG336" s="278"/>
    </row>
    <row r="337" spans="1:33" s="3" customFormat="1">
      <c r="A337" s="278"/>
      <c r="B337" s="278"/>
      <c r="C337" s="278"/>
      <c r="D337" s="278"/>
      <c r="E337" s="278"/>
      <c r="F337" s="278"/>
      <c r="G337" s="278"/>
      <c r="H337" s="278"/>
      <c r="I337" s="276"/>
      <c r="J337" s="276"/>
      <c r="K337" s="276"/>
      <c r="L337" s="276"/>
      <c r="M337" s="278"/>
      <c r="N337" s="278"/>
      <c r="O337" s="278"/>
      <c r="P337" s="278"/>
      <c r="Q337" s="278"/>
      <c r="R337" s="278"/>
      <c r="S337" s="278"/>
      <c r="T337" s="278"/>
      <c r="U337" s="278"/>
      <c r="V337" s="278"/>
      <c r="W337" s="278"/>
      <c r="X337" s="278"/>
      <c r="Y337" s="278"/>
      <c r="Z337" s="278"/>
      <c r="AA337" s="278"/>
      <c r="AB337" s="278"/>
      <c r="AC337" s="278"/>
      <c r="AD337" s="278"/>
      <c r="AE337" s="278"/>
      <c r="AF337" s="276"/>
      <c r="AG337" s="278"/>
    </row>
    <row r="338" spans="1:33" s="3" customFormat="1">
      <c r="A338" s="278"/>
      <c r="B338" s="278"/>
      <c r="C338" s="278"/>
      <c r="D338" s="278"/>
      <c r="E338" s="278"/>
      <c r="F338" s="278"/>
      <c r="G338" s="278"/>
      <c r="H338" s="278"/>
      <c r="I338" s="276"/>
      <c r="J338" s="276"/>
      <c r="K338" s="276"/>
      <c r="L338" s="276"/>
      <c r="M338" s="278"/>
      <c r="N338" s="278"/>
      <c r="O338" s="278"/>
      <c r="P338" s="278"/>
      <c r="Q338" s="278"/>
      <c r="R338" s="278"/>
      <c r="S338" s="278"/>
      <c r="T338" s="278"/>
      <c r="U338" s="278"/>
      <c r="V338" s="278"/>
      <c r="W338" s="278"/>
      <c r="X338" s="278"/>
      <c r="Y338" s="278"/>
      <c r="Z338" s="278"/>
      <c r="AA338" s="278"/>
      <c r="AB338" s="278"/>
      <c r="AC338" s="278"/>
      <c r="AD338" s="278"/>
      <c r="AE338" s="278"/>
      <c r="AF338" s="276"/>
      <c r="AG338" s="278"/>
    </row>
    <row r="339" spans="1:33" s="3" customFormat="1">
      <c r="A339" s="278"/>
      <c r="B339" s="278"/>
      <c r="C339" s="278"/>
      <c r="D339" s="278"/>
      <c r="E339" s="278"/>
      <c r="F339" s="278"/>
      <c r="G339" s="278"/>
      <c r="H339" s="278"/>
      <c r="I339" s="276"/>
      <c r="J339" s="276"/>
      <c r="K339" s="276"/>
      <c r="L339" s="276"/>
      <c r="M339" s="278"/>
      <c r="N339" s="278"/>
      <c r="O339" s="278"/>
      <c r="P339" s="278"/>
      <c r="Q339" s="278"/>
      <c r="R339" s="278"/>
      <c r="S339" s="278"/>
      <c r="T339" s="278"/>
      <c r="U339" s="278"/>
      <c r="V339" s="278"/>
      <c r="W339" s="278"/>
      <c r="X339" s="278"/>
      <c r="Y339" s="278"/>
      <c r="Z339" s="278"/>
      <c r="AA339" s="278"/>
      <c r="AB339" s="278"/>
      <c r="AC339" s="278"/>
      <c r="AD339" s="278"/>
      <c r="AE339" s="278"/>
      <c r="AF339" s="276"/>
      <c r="AG339" s="278"/>
    </row>
    <row r="340" spans="1:33" s="3" customFormat="1">
      <c r="A340" s="278"/>
      <c r="B340" s="278"/>
      <c r="C340" s="278"/>
      <c r="D340" s="278"/>
      <c r="E340" s="278"/>
      <c r="F340" s="278"/>
      <c r="G340" s="278"/>
      <c r="H340" s="278"/>
      <c r="I340" s="276"/>
      <c r="J340" s="276"/>
      <c r="K340" s="276"/>
      <c r="L340" s="276"/>
      <c r="M340" s="278"/>
      <c r="N340" s="278"/>
      <c r="O340" s="278"/>
      <c r="P340" s="278"/>
      <c r="Q340" s="278"/>
      <c r="R340" s="278"/>
      <c r="S340" s="278"/>
      <c r="T340" s="278"/>
      <c r="U340" s="278"/>
      <c r="V340" s="278"/>
      <c r="W340" s="278"/>
      <c r="X340" s="278"/>
      <c r="Y340" s="278"/>
      <c r="Z340" s="278"/>
      <c r="AA340" s="278"/>
      <c r="AB340" s="278"/>
      <c r="AC340" s="278"/>
      <c r="AD340" s="278"/>
      <c r="AE340" s="278"/>
      <c r="AF340" s="276"/>
      <c r="AG340" s="278"/>
    </row>
    <row r="341" spans="1:33" s="3" customFormat="1">
      <c r="A341" s="278"/>
      <c r="B341" s="278"/>
      <c r="C341" s="278"/>
      <c r="D341" s="278"/>
      <c r="E341" s="278"/>
      <c r="F341" s="278"/>
      <c r="G341" s="278"/>
      <c r="H341" s="278"/>
      <c r="I341" s="276"/>
      <c r="J341" s="276"/>
      <c r="K341" s="276"/>
      <c r="L341" s="276"/>
      <c r="M341" s="278"/>
      <c r="N341" s="278"/>
      <c r="O341" s="278"/>
      <c r="P341" s="278"/>
      <c r="Q341" s="278"/>
      <c r="R341" s="278"/>
      <c r="S341" s="278"/>
      <c r="T341" s="278"/>
      <c r="U341" s="278"/>
      <c r="V341" s="278"/>
      <c r="W341" s="278"/>
      <c r="X341" s="278"/>
      <c r="Y341" s="278"/>
      <c r="Z341" s="278"/>
      <c r="AA341" s="278"/>
      <c r="AB341" s="278"/>
      <c r="AC341" s="278"/>
      <c r="AD341" s="278"/>
      <c r="AE341" s="278"/>
      <c r="AF341" s="276"/>
      <c r="AG341" s="278"/>
    </row>
    <row r="342" spans="1:33" s="3" customFormat="1">
      <c r="A342" s="278"/>
      <c r="B342" s="278"/>
      <c r="C342" s="278"/>
      <c r="D342" s="278"/>
      <c r="E342" s="278"/>
      <c r="F342" s="278"/>
      <c r="G342" s="278"/>
      <c r="H342" s="278"/>
      <c r="I342" s="276"/>
      <c r="J342" s="276"/>
      <c r="K342" s="276"/>
      <c r="L342" s="276"/>
      <c r="M342" s="278"/>
      <c r="N342" s="278"/>
      <c r="O342" s="278"/>
      <c r="P342" s="278"/>
      <c r="Q342" s="278"/>
      <c r="R342" s="278"/>
      <c r="S342" s="278"/>
      <c r="T342" s="278"/>
      <c r="U342" s="278"/>
      <c r="V342" s="278"/>
      <c r="W342" s="278"/>
      <c r="X342" s="278"/>
      <c r="Y342" s="278"/>
      <c r="Z342" s="278"/>
      <c r="AA342" s="278"/>
      <c r="AB342" s="278"/>
      <c r="AC342" s="278"/>
      <c r="AD342" s="278"/>
      <c r="AE342" s="278"/>
      <c r="AF342" s="276"/>
      <c r="AG342" s="278"/>
    </row>
    <row r="343" spans="1:33" s="3" customFormat="1">
      <c r="A343" s="278"/>
      <c r="B343" s="278"/>
      <c r="C343" s="278"/>
      <c r="D343" s="278"/>
      <c r="E343" s="278"/>
      <c r="F343" s="278"/>
      <c r="G343" s="278"/>
      <c r="H343" s="278"/>
      <c r="I343" s="276"/>
      <c r="J343" s="276"/>
      <c r="K343" s="276"/>
      <c r="L343" s="276"/>
      <c r="M343" s="278"/>
      <c r="N343" s="278"/>
      <c r="O343" s="278"/>
      <c r="P343" s="278"/>
      <c r="Q343" s="278"/>
      <c r="R343" s="278"/>
      <c r="S343" s="278"/>
      <c r="T343" s="278"/>
      <c r="U343" s="278"/>
      <c r="V343" s="278"/>
      <c r="W343" s="278"/>
      <c r="X343" s="278"/>
      <c r="Y343" s="278"/>
      <c r="Z343" s="278"/>
      <c r="AA343" s="278"/>
      <c r="AB343" s="278"/>
      <c r="AC343" s="278"/>
      <c r="AD343" s="278"/>
      <c r="AE343" s="278"/>
      <c r="AF343" s="276"/>
      <c r="AG343" s="278"/>
    </row>
    <row r="344" spans="1:33" s="3" customFormat="1">
      <c r="A344" s="278"/>
      <c r="B344" s="278"/>
      <c r="C344" s="278"/>
      <c r="D344" s="278"/>
      <c r="E344" s="278"/>
      <c r="F344" s="278"/>
      <c r="G344" s="278"/>
      <c r="H344" s="278"/>
      <c r="I344" s="276"/>
      <c r="J344" s="276"/>
      <c r="K344" s="276"/>
      <c r="L344" s="276"/>
      <c r="M344" s="278"/>
      <c r="N344" s="278"/>
      <c r="O344" s="278"/>
      <c r="P344" s="278"/>
      <c r="Q344" s="278"/>
      <c r="R344" s="278"/>
      <c r="S344" s="280"/>
      <c r="T344" s="278"/>
      <c r="U344" s="278"/>
      <c r="V344" s="278"/>
      <c r="W344" s="278"/>
      <c r="X344" s="278"/>
      <c r="Y344" s="278"/>
      <c r="Z344" s="278"/>
      <c r="AA344" s="278"/>
      <c r="AB344" s="278"/>
      <c r="AC344" s="278"/>
      <c r="AD344" s="278"/>
      <c r="AE344" s="278"/>
      <c r="AF344" s="276"/>
      <c r="AG344" s="278"/>
    </row>
    <row r="345" spans="1:33" s="3" customFormat="1">
      <c r="A345" s="278"/>
      <c r="B345" s="278"/>
      <c r="C345" s="278"/>
      <c r="D345" s="278"/>
      <c r="E345" s="278"/>
      <c r="F345" s="278"/>
      <c r="G345" s="278"/>
      <c r="H345" s="278"/>
      <c r="I345" s="276"/>
      <c r="J345" s="276"/>
      <c r="K345" s="276"/>
      <c r="L345" s="276"/>
      <c r="M345" s="278"/>
      <c r="N345" s="278"/>
      <c r="O345" s="278"/>
      <c r="P345" s="278"/>
      <c r="Q345" s="278"/>
      <c r="R345" s="278"/>
      <c r="S345" s="280"/>
      <c r="T345" s="278"/>
      <c r="U345" s="278"/>
      <c r="V345" s="278"/>
      <c r="W345" s="278"/>
      <c r="X345" s="278"/>
      <c r="Y345" s="278"/>
      <c r="Z345" s="278"/>
      <c r="AA345" s="278"/>
      <c r="AB345" s="278"/>
      <c r="AC345" s="278"/>
      <c r="AD345" s="278"/>
      <c r="AE345" s="278"/>
      <c r="AF345" s="276"/>
      <c r="AG345" s="278"/>
    </row>
    <row r="346" spans="1:33" s="3" customFormat="1">
      <c r="A346" s="278"/>
      <c r="B346" s="278"/>
      <c r="C346" s="278"/>
      <c r="D346" s="278"/>
      <c r="E346" s="278"/>
      <c r="F346" s="278"/>
      <c r="G346" s="278"/>
      <c r="H346" s="278"/>
      <c r="I346" s="276"/>
      <c r="J346" s="276"/>
      <c r="K346" s="276"/>
      <c r="L346" s="276"/>
      <c r="M346" s="278"/>
      <c r="N346" s="278"/>
      <c r="O346" s="278"/>
      <c r="P346" s="278"/>
      <c r="Q346" s="278"/>
      <c r="R346" s="278"/>
      <c r="S346" s="278"/>
      <c r="T346" s="278"/>
      <c r="U346" s="278"/>
      <c r="V346" s="278"/>
      <c r="W346" s="278"/>
      <c r="X346" s="278"/>
      <c r="Y346" s="278"/>
      <c r="Z346" s="278"/>
      <c r="AA346" s="278"/>
      <c r="AB346" s="278"/>
      <c r="AC346" s="278"/>
      <c r="AD346" s="278"/>
      <c r="AE346" s="278"/>
      <c r="AF346" s="276"/>
      <c r="AG346" s="278"/>
    </row>
    <row r="347" spans="1:33" s="3" customFormat="1">
      <c r="A347" s="278"/>
      <c r="B347" s="278"/>
      <c r="C347" s="278"/>
      <c r="D347" s="278"/>
      <c r="E347" s="278"/>
      <c r="F347" s="278"/>
      <c r="G347" s="278"/>
      <c r="H347" s="278"/>
      <c r="I347" s="276"/>
      <c r="J347" s="276"/>
      <c r="K347" s="276"/>
      <c r="L347" s="276"/>
      <c r="M347" s="278"/>
      <c r="N347" s="278"/>
      <c r="O347" s="278"/>
      <c r="P347" s="278"/>
      <c r="Q347" s="278"/>
      <c r="R347" s="278"/>
      <c r="S347" s="278"/>
      <c r="T347" s="278"/>
      <c r="U347" s="278"/>
      <c r="V347" s="278"/>
      <c r="W347" s="278"/>
      <c r="X347" s="278"/>
      <c r="Y347" s="278"/>
      <c r="Z347" s="278"/>
      <c r="AA347" s="278"/>
      <c r="AB347" s="278"/>
      <c r="AC347" s="278"/>
      <c r="AD347" s="278"/>
      <c r="AE347" s="278"/>
      <c r="AF347" s="276"/>
      <c r="AG347" s="278"/>
    </row>
    <row r="348" spans="1:33" s="3" customFormat="1">
      <c r="A348" s="278"/>
      <c r="B348" s="278"/>
      <c r="C348" s="278"/>
      <c r="D348" s="278"/>
      <c r="E348" s="278"/>
      <c r="F348" s="278"/>
      <c r="G348" s="278"/>
      <c r="H348" s="278"/>
      <c r="I348" s="276"/>
      <c r="J348" s="276"/>
      <c r="K348" s="276"/>
      <c r="L348" s="276"/>
      <c r="M348" s="278"/>
      <c r="N348" s="278"/>
      <c r="O348" s="278"/>
      <c r="P348" s="278"/>
      <c r="Q348" s="278"/>
      <c r="R348" s="278"/>
      <c r="S348" s="278"/>
      <c r="T348" s="278"/>
      <c r="U348" s="278"/>
      <c r="V348" s="278"/>
      <c r="W348" s="278"/>
      <c r="X348" s="278"/>
      <c r="Y348" s="278"/>
      <c r="Z348" s="278"/>
      <c r="AA348" s="278"/>
      <c r="AB348" s="278"/>
      <c r="AC348" s="278"/>
      <c r="AD348" s="278"/>
      <c r="AE348" s="278"/>
      <c r="AF348" s="276"/>
      <c r="AG348" s="278"/>
    </row>
    <row r="349" spans="1:33" s="3" customFormat="1">
      <c r="A349" s="278"/>
      <c r="B349" s="278"/>
      <c r="C349" s="278"/>
      <c r="D349" s="278"/>
      <c r="E349" s="278"/>
      <c r="F349" s="278"/>
      <c r="G349" s="278"/>
      <c r="H349" s="278"/>
      <c r="I349" s="276"/>
      <c r="J349" s="276"/>
      <c r="K349" s="276"/>
      <c r="L349" s="276"/>
      <c r="M349" s="278"/>
      <c r="N349" s="278"/>
      <c r="O349" s="278"/>
      <c r="P349" s="278"/>
      <c r="Q349" s="278"/>
      <c r="R349" s="278"/>
      <c r="S349" s="280"/>
      <c r="T349" s="278"/>
      <c r="U349" s="278"/>
      <c r="V349" s="278"/>
      <c r="W349" s="278"/>
      <c r="X349" s="278"/>
      <c r="Y349" s="278"/>
      <c r="Z349" s="278"/>
      <c r="AA349" s="278"/>
      <c r="AB349" s="278"/>
      <c r="AC349" s="278"/>
      <c r="AD349" s="278"/>
      <c r="AE349" s="278"/>
      <c r="AF349" s="276"/>
      <c r="AG349" s="278"/>
    </row>
    <row r="350" spans="1:33" s="3" customFormat="1">
      <c r="A350" s="278"/>
      <c r="B350" s="278"/>
      <c r="C350" s="278"/>
      <c r="D350" s="278"/>
      <c r="E350" s="278"/>
      <c r="F350" s="278"/>
      <c r="G350" s="278"/>
      <c r="H350" s="278"/>
      <c r="I350" s="276"/>
      <c r="J350" s="276"/>
      <c r="K350" s="276"/>
      <c r="L350" s="276"/>
      <c r="M350" s="278"/>
      <c r="N350" s="278"/>
      <c r="O350" s="278"/>
      <c r="P350" s="278"/>
      <c r="Q350" s="278"/>
      <c r="R350" s="278"/>
      <c r="S350" s="280"/>
      <c r="T350" s="278"/>
      <c r="U350" s="278"/>
      <c r="V350" s="278"/>
      <c r="W350" s="278"/>
      <c r="X350" s="278"/>
      <c r="Y350" s="278"/>
      <c r="Z350" s="278"/>
      <c r="AA350" s="278"/>
      <c r="AB350" s="278"/>
      <c r="AC350" s="278"/>
      <c r="AD350" s="278"/>
      <c r="AE350" s="278"/>
      <c r="AF350" s="276"/>
      <c r="AG350" s="278"/>
    </row>
    <row r="351" spans="1:33" s="3" customFormat="1">
      <c r="A351" s="278"/>
      <c r="B351" s="278"/>
      <c r="C351" s="278"/>
      <c r="D351" s="278"/>
      <c r="E351" s="278"/>
      <c r="F351" s="278"/>
      <c r="G351" s="278"/>
      <c r="H351" s="278"/>
      <c r="I351" s="276"/>
      <c r="J351" s="276"/>
      <c r="K351" s="276"/>
      <c r="L351" s="276"/>
      <c r="M351" s="278"/>
      <c r="N351" s="278"/>
      <c r="O351" s="278"/>
      <c r="P351" s="278"/>
      <c r="Q351" s="278"/>
      <c r="R351" s="278"/>
      <c r="S351" s="280"/>
      <c r="T351" s="278"/>
      <c r="U351" s="278"/>
      <c r="V351" s="278"/>
      <c r="W351" s="278"/>
      <c r="X351" s="278"/>
      <c r="Y351" s="278"/>
      <c r="Z351" s="278"/>
      <c r="AA351" s="278"/>
      <c r="AB351" s="278"/>
      <c r="AC351" s="278"/>
      <c r="AD351" s="278"/>
      <c r="AE351" s="278"/>
      <c r="AF351" s="276"/>
      <c r="AG351" s="278"/>
    </row>
    <row r="352" spans="1:33" s="3" customFormat="1">
      <c r="A352" s="278"/>
      <c r="B352" s="278"/>
      <c r="C352" s="278"/>
      <c r="D352" s="278"/>
      <c r="E352" s="278"/>
      <c r="F352" s="278"/>
      <c r="G352" s="278"/>
      <c r="H352" s="278"/>
      <c r="I352" s="276"/>
      <c r="J352" s="276"/>
      <c r="K352" s="276"/>
      <c r="L352" s="276"/>
      <c r="M352" s="278"/>
      <c r="N352" s="278"/>
      <c r="O352" s="278"/>
      <c r="P352" s="278"/>
      <c r="Q352" s="278"/>
      <c r="R352" s="278"/>
      <c r="S352" s="278"/>
      <c r="T352" s="278"/>
      <c r="U352" s="278"/>
      <c r="V352" s="278"/>
      <c r="W352" s="278"/>
      <c r="X352" s="278"/>
      <c r="Y352" s="278"/>
      <c r="Z352" s="278"/>
      <c r="AA352" s="278"/>
      <c r="AB352" s="278"/>
      <c r="AC352" s="278"/>
      <c r="AD352" s="278"/>
      <c r="AE352" s="278"/>
      <c r="AF352" s="276"/>
      <c r="AG352" s="278"/>
    </row>
  </sheetData>
  <protectedRanges>
    <protectedRange algorithmName="SHA-512" hashValue="7uUK22pUI2FNELJKi5xAUd45mvzS6Nsx6ERpdE7CZMJ1fCexOFiksfFpwrkfTrNoDtap+n9mpQXAb/YqMTn64A==" saltValue="mrSoSBfLxUfMaW7W0G//Xw==" spinCount="100000" sqref="U4:V23" name="Rango1_1"/>
    <protectedRange algorithmName="SHA-512" hashValue="7uUK22pUI2FNELJKi5xAUd45mvzS6Nsx6ERpdE7CZMJ1fCexOFiksfFpwrkfTrNoDtap+n9mpQXAb/YqMTn64A==" saltValue="mrSoSBfLxUfMaW7W0G//Xw==" spinCount="100000" sqref="U24:V34" name="Rango1_2"/>
    <protectedRange algorithmName="SHA-512" hashValue="7uUK22pUI2FNELJKi5xAUd45mvzS6Nsx6ERpdE7CZMJ1fCexOFiksfFpwrkfTrNoDtap+n9mpQXAb/YqMTn64A==" saltValue="mrSoSBfLxUfMaW7W0G//Xw==" spinCount="100000" sqref="U35:V44" name="Rango1_3"/>
    <protectedRange algorithmName="SHA-512" hashValue="7uUK22pUI2FNELJKi5xAUd45mvzS6Nsx6ERpdE7CZMJ1fCexOFiksfFpwrkfTrNoDtap+n9mpQXAb/YqMTn64A==" saltValue="mrSoSBfLxUfMaW7W0G//Xw==" spinCount="100000" sqref="U45:V48" name="Rango1_4"/>
    <protectedRange algorithmName="SHA-512" hashValue="7uUK22pUI2FNELJKi5xAUd45mvzS6Nsx6ERpdE7CZMJ1fCexOFiksfFpwrkfTrNoDtap+n9mpQXAb/YqMTn64A==" saltValue="mrSoSBfLxUfMaW7W0G//Xw==" spinCount="100000" sqref="U49:V58" name="Rango1_5"/>
    <protectedRange algorithmName="SHA-512" hashValue="7uUK22pUI2FNELJKi5xAUd45mvzS6Nsx6ERpdE7CZMJ1fCexOFiksfFpwrkfTrNoDtap+n9mpQXAb/YqMTn64A==" saltValue="mrSoSBfLxUfMaW7W0G//Xw==" spinCount="100000" sqref="U59:V62" name="Rango1_6"/>
    <protectedRange algorithmName="SHA-512" hashValue="7uUK22pUI2FNELJKi5xAUd45mvzS6Nsx6ERpdE7CZMJ1fCexOFiksfFpwrkfTrNoDtap+n9mpQXAb/YqMTn64A==" saltValue="mrSoSBfLxUfMaW7W0G//Xw==" spinCount="100000" sqref="U63:V69" name="Rango1_7"/>
    <protectedRange algorithmName="SHA-512" hashValue="7uUK22pUI2FNELJKi5xAUd45mvzS6Nsx6ERpdE7CZMJ1fCexOFiksfFpwrkfTrNoDtap+n9mpQXAb/YqMTn64A==" saltValue="mrSoSBfLxUfMaW7W0G//Xw==" spinCount="100000" sqref="U70:V70" name="Rango1_8"/>
    <protectedRange algorithmName="SHA-512" hashValue="7uUK22pUI2FNELJKi5xAUd45mvzS6Nsx6ERpdE7CZMJ1fCexOFiksfFpwrkfTrNoDtap+n9mpQXAb/YqMTn64A==" saltValue="mrSoSBfLxUfMaW7W0G//Xw==" spinCount="100000" sqref="U71:V92" name="Rango1_9"/>
    <protectedRange algorithmName="SHA-512" hashValue="7uUK22pUI2FNELJKi5xAUd45mvzS6Nsx6ERpdE7CZMJ1fCexOFiksfFpwrkfTrNoDtap+n9mpQXAb/YqMTn64A==" saltValue="mrSoSBfLxUfMaW7W0G//Xw==" spinCount="100000" sqref="U93:V110" name="Rango1_10"/>
    <protectedRange algorithmName="SHA-512" hashValue="7uUK22pUI2FNELJKi5xAUd45mvzS6Nsx6ERpdE7CZMJ1fCexOFiksfFpwrkfTrNoDtap+n9mpQXAb/YqMTn64A==" saltValue="mrSoSBfLxUfMaW7W0G//Xw==" spinCount="100000" sqref="U111:V123" name="Rango1_11"/>
    <protectedRange algorithmName="SHA-512" hashValue="7uUK22pUI2FNELJKi5xAUd45mvzS6Nsx6ERpdE7CZMJ1fCexOFiksfFpwrkfTrNoDtap+n9mpQXAb/YqMTn64A==" saltValue="mrSoSBfLxUfMaW7W0G//Xw==" spinCount="100000" sqref="U124:V130" name="Rango1_12"/>
    <protectedRange algorithmName="SHA-512" hashValue="7uUK22pUI2FNELJKi5xAUd45mvzS6Nsx6ERpdE7CZMJ1fCexOFiksfFpwrkfTrNoDtap+n9mpQXAb/YqMTn64A==" saltValue="mrSoSBfLxUfMaW7W0G//Xw==" spinCount="100000" sqref="U131:V154" name="Rango1_13"/>
    <protectedRange algorithmName="SHA-512" hashValue="7uUK22pUI2FNELJKi5xAUd45mvzS6Nsx6ERpdE7CZMJ1fCexOFiksfFpwrkfTrNoDtap+n9mpQXAb/YqMTn64A==" saltValue="mrSoSBfLxUfMaW7W0G//Xw==" spinCount="100000" sqref="U155:V179" name="Rango1_14"/>
    <protectedRange algorithmName="SHA-512" hashValue="7uUK22pUI2FNELJKi5xAUd45mvzS6Nsx6ERpdE7CZMJ1fCexOFiksfFpwrkfTrNoDtap+n9mpQXAb/YqMTn64A==" saltValue="mrSoSBfLxUfMaW7W0G//Xw==" spinCount="100000" sqref="U180:V238" name="Rango1_15"/>
    <protectedRange algorithmName="SHA-512" hashValue="7uUK22pUI2FNELJKi5xAUd45mvzS6Nsx6ERpdE7CZMJ1fCexOFiksfFpwrkfTrNoDtap+n9mpQXAb/YqMTn64A==" saltValue="mrSoSBfLxUfMaW7W0G//Xw==" spinCount="100000" sqref="U239:V267" name="Rango1_16"/>
  </protectedRanges>
  <mergeCells count="37">
    <mergeCell ref="AF7:AF9"/>
    <mergeCell ref="AG7:AG9"/>
    <mergeCell ref="F8:F9"/>
    <mergeCell ref="G8:G9"/>
    <mergeCell ref="R8:R9"/>
    <mergeCell ref="S8:S9"/>
    <mergeCell ref="T8:X8"/>
    <mergeCell ref="Z8:Z9"/>
    <mergeCell ref="AC8:AC9"/>
    <mergeCell ref="AD8:AD9"/>
    <mergeCell ref="Q7:Q8"/>
    <mergeCell ref="R7:S7"/>
    <mergeCell ref="AA7:AA9"/>
    <mergeCell ref="AB7:AB9"/>
    <mergeCell ref="AE7:AE9"/>
    <mergeCell ref="L7:L9"/>
    <mergeCell ref="M7:M9"/>
    <mergeCell ref="N7:N9"/>
    <mergeCell ref="O7:O8"/>
    <mergeCell ref="P7:P8"/>
    <mergeCell ref="I4:AD5"/>
    <mergeCell ref="A1:A3"/>
    <mergeCell ref="AE4:AG5"/>
    <mergeCell ref="A6:H6"/>
    <mergeCell ref="I6:S6"/>
    <mergeCell ref="T6:Z7"/>
    <mergeCell ref="AA6:AG6"/>
    <mergeCell ref="A7:A9"/>
    <mergeCell ref="B7:B9"/>
    <mergeCell ref="C7:C9"/>
    <mergeCell ref="D7:D9"/>
    <mergeCell ref="E7:E9"/>
    <mergeCell ref="F7:G7"/>
    <mergeCell ref="H7:H9"/>
    <mergeCell ref="I7:I9"/>
    <mergeCell ref="J7:J9"/>
    <mergeCell ref="K7:K9"/>
  </mergeCells>
  <conditionalFormatting sqref="Z10:AA352">
    <cfRule type="cellIs" dxfId="2" priority="4" operator="equal">
      <formula>"BAJA"</formula>
    </cfRule>
    <cfRule type="cellIs" dxfId="1" priority="5" operator="equal">
      <formula>"MEDIA"</formula>
    </cfRule>
    <cfRule type="cellIs" dxfId="0" priority="6" operator="equal">
      <formula>"ALTA"</formula>
    </cfRule>
  </conditionalFormatting>
  <pageMargins left="0.7" right="0.7" top="0.75" bottom="0.75" header="0.3" footer="0.3"/>
  <pageSetup scale="13" orientation="portrait" r:id="rId1"/>
  <colBreaks count="1" manualBreakCount="1">
    <brk id="33" max="104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ABC8-06A2-43C4-B923-1B3A9C53EA24}">
  <dimension ref="A1:E64"/>
  <sheetViews>
    <sheetView view="pageBreakPreview" zoomScale="90" zoomScaleNormal="85" zoomScaleSheetLayoutView="90" workbookViewId="0">
      <selection activeCell="A20" sqref="A20:A21"/>
    </sheetView>
  </sheetViews>
  <sheetFormatPr baseColWidth="10" defaultColWidth="10.81640625" defaultRowHeight="14.5"/>
  <cols>
    <col min="1" max="1" width="41.81640625" style="147" customWidth="1"/>
    <col min="2" max="2" width="75.1796875" style="147" customWidth="1"/>
    <col min="3" max="3" width="10.81640625" style="68"/>
    <col min="4" max="4" width="19.81640625" style="147" customWidth="1"/>
    <col min="5" max="5" width="77.26953125" style="147" customWidth="1"/>
    <col min="6" max="16384" width="10.81640625" style="68"/>
  </cols>
  <sheetData>
    <row r="1" spans="1:2" ht="15.5">
      <c r="A1" s="801" t="s">
        <v>451</v>
      </c>
      <c r="B1" s="801"/>
    </row>
    <row r="2" spans="1:2" ht="15.5">
      <c r="A2" s="148" t="s">
        <v>432</v>
      </c>
      <c r="B2" s="149" t="s">
        <v>452</v>
      </c>
    </row>
    <row r="3" spans="1:2" ht="15.5">
      <c r="A3" s="800" t="s">
        <v>453</v>
      </c>
      <c r="B3" s="151" t="s">
        <v>454</v>
      </c>
    </row>
    <row r="4" spans="1:2" ht="15.5">
      <c r="A4" s="800"/>
      <c r="B4" s="151" t="s">
        <v>455</v>
      </c>
    </row>
    <row r="5" spans="1:2" ht="15.5">
      <c r="A5" s="800" t="s">
        <v>456</v>
      </c>
      <c r="B5" s="151" t="s">
        <v>457</v>
      </c>
    </row>
    <row r="6" spans="1:2" ht="15.5">
      <c r="A6" s="800"/>
      <c r="B6" s="151" t="s">
        <v>458</v>
      </c>
    </row>
    <row r="7" spans="1:2" ht="15.5">
      <c r="A7" s="800" t="s">
        <v>459</v>
      </c>
      <c r="B7" s="151" t="s">
        <v>460</v>
      </c>
    </row>
    <row r="8" spans="1:2" ht="15.5">
      <c r="A8" s="800"/>
      <c r="B8" s="151" t="s">
        <v>461</v>
      </c>
    </row>
    <row r="9" spans="1:2" ht="15.5">
      <c r="A9" s="800" t="s">
        <v>462</v>
      </c>
      <c r="B9" s="151" t="s">
        <v>463</v>
      </c>
    </row>
    <row r="10" spans="1:2" ht="15.5">
      <c r="A10" s="800"/>
      <c r="B10" s="151" t="s">
        <v>464</v>
      </c>
    </row>
    <row r="11" spans="1:2" ht="15.5">
      <c r="A11" s="800" t="s">
        <v>465</v>
      </c>
      <c r="B11" s="151" t="s">
        <v>466</v>
      </c>
    </row>
    <row r="12" spans="1:2" ht="15.5">
      <c r="A12" s="800"/>
      <c r="B12" s="151" t="s">
        <v>467</v>
      </c>
    </row>
    <row r="13" spans="1:2" ht="15.5">
      <c r="A13" s="800" t="s">
        <v>468</v>
      </c>
      <c r="B13" s="151" t="s">
        <v>469</v>
      </c>
    </row>
    <row r="14" spans="1:2" ht="15.5">
      <c r="A14" s="800"/>
      <c r="B14" s="151" t="s">
        <v>470</v>
      </c>
    </row>
    <row r="15" spans="1:2" ht="15.5">
      <c r="A15" s="800"/>
      <c r="B15" s="151" t="s">
        <v>471</v>
      </c>
    </row>
    <row r="16" spans="1:2" ht="15.5">
      <c r="A16" s="800"/>
      <c r="B16" s="151" t="s">
        <v>472</v>
      </c>
    </row>
    <row r="17" spans="1:3" ht="15.5">
      <c r="A17" s="800"/>
      <c r="B17" s="151" t="s">
        <v>473</v>
      </c>
    </row>
    <row r="18" spans="1:3" ht="15.5">
      <c r="A18" s="805" t="s">
        <v>1049</v>
      </c>
      <c r="B18" s="151" t="s">
        <v>474</v>
      </c>
    </row>
    <row r="19" spans="1:3" ht="15.5">
      <c r="A19" s="806"/>
      <c r="B19" s="151" t="s">
        <v>475</v>
      </c>
    </row>
    <row r="20" spans="1:3" ht="15.5">
      <c r="A20" s="800" t="s">
        <v>476</v>
      </c>
      <c r="B20" s="151" t="s">
        <v>477</v>
      </c>
    </row>
    <row r="21" spans="1:3" ht="15.5">
      <c r="A21" s="800"/>
      <c r="B21" s="151" t="s">
        <v>478</v>
      </c>
    </row>
    <row r="22" spans="1:3">
      <c r="A22" s="153" t="s">
        <v>519</v>
      </c>
    </row>
    <row r="23" spans="1:3" ht="15.5">
      <c r="A23" s="154"/>
    </row>
    <row r="25" spans="1:3" s="147" customFormat="1" ht="15.5">
      <c r="A25" s="804" t="s">
        <v>479</v>
      </c>
      <c r="B25" s="804"/>
      <c r="C25" s="68"/>
    </row>
    <row r="26" spans="1:3" s="147" customFormat="1" ht="15.5">
      <c r="A26" s="148" t="s">
        <v>432</v>
      </c>
      <c r="B26" s="150" t="s">
        <v>480</v>
      </c>
      <c r="C26" s="68"/>
    </row>
    <row r="27" spans="1:3" s="147" customFormat="1" ht="15.5">
      <c r="A27" s="802" t="s">
        <v>363</v>
      </c>
      <c r="B27" s="152" t="s">
        <v>481</v>
      </c>
      <c r="C27" s="68"/>
    </row>
    <row r="28" spans="1:3" s="147" customFormat="1" ht="15.5">
      <c r="A28" s="802"/>
      <c r="B28" s="152" t="s">
        <v>482</v>
      </c>
      <c r="C28" s="68"/>
    </row>
    <row r="29" spans="1:3" s="147" customFormat="1" ht="15.5">
      <c r="A29" s="802"/>
      <c r="B29" s="152" t="s">
        <v>483</v>
      </c>
      <c r="C29" s="68"/>
    </row>
    <row r="30" spans="1:3" s="147" customFormat="1" ht="15.5">
      <c r="A30" s="802"/>
      <c r="B30" s="152" t="s">
        <v>484</v>
      </c>
      <c r="C30" s="68"/>
    </row>
    <row r="31" spans="1:3" s="147" customFormat="1" ht="15.5">
      <c r="A31" s="802"/>
      <c r="B31" s="152" t="s">
        <v>485</v>
      </c>
      <c r="C31" s="68"/>
    </row>
    <row r="32" spans="1:3" s="147" customFormat="1" ht="15.5">
      <c r="A32" s="802"/>
      <c r="B32" s="152" t="s">
        <v>486</v>
      </c>
      <c r="C32" s="68"/>
    </row>
    <row r="33" spans="1:4" s="147" customFormat="1" ht="15.5">
      <c r="A33" s="802"/>
      <c r="B33" s="152" t="s">
        <v>487</v>
      </c>
      <c r="C33" s="68"/>
      <c r="D33" s="155"/>
    </row>
    <row r="34" spans="1:4" s="147" customFormat="1" ht="15.5">
      <c r="A34" s="802" t="s">
        <v>364</v>
      </c>
      <c r="B34" s="152" t="s">
        <v>488</v>
      </c>
      <c r="C34" s="68"/>
    </row>
    <row r="35" spans="1:4" s="147" customFormat="1" ht="15.5">
      <c r="A35" s="802"/>
      <c r="B35" s="152" t="s">
        <v>489</v>
      </c>
      <c r="C35" s="68"/>
    </row>
    <row r="36" spans="1:4" s="147" customFormat="1" ht="15.5">
      <c r="A36" s="802"/>
      <c r="B36" s="152" t="s">
        <v>490</v>
      </c>
      <c r="C36" s="68"/>
    </row>
    <row r="37" spans="1:4" s="147" customFormat="1" ht="15.5">
      <c r="A37" s="802"/>
      <c r="B37" s="152" t="s">
        <v>491</v>
      </c>
      <c r="C37" s="68"/>
    </row>
    <row r="38" spans="1:4" s="147" customFormat="1" ht="15.5">
      <c r="A38" s="802"/>
      <c r="B38" s="152" t="s">
        <v>492</v>
      </c>
      <c r="C38" s="68"/>
    </row>
    <row r="39" spans="1:4" s="147" customFormat="1" ht="15.5">
      <c r="A39" s="802"/>
      <c r="B39" s="152" t="s">
        <v>493</v>
      </c>
      <c r="C39" s="68"/>
    </row>
    <row r="40" spans="1:4" s="147" customFormat="1" ht="15.5">
      <c r="A40" s="802"/>
      <c r="B40" s="152" t="s">
        <v>494</v>
      </c>
      <c r="C40" s="68"/>
    </row>
    <row r="41" spans="1:4" s="147" customFormat="1" ht="15.5">
      <c r="A41" s="802"/>
      <c r="B41" s="152" t="s">
        <v>495</v>
      </c>
      <c r="C41" s="68"/>
    </row>
    <row r="42" spans="1:4" s="147" customFormat="1" ht="15.5">
      <c r="A42" s="802"/>
      <c r="B42" s="152" t="s">
        <v>496</v>
      </c>
      <c r="C42" s="68"/>
    </row>
    <row r="43" spans="1:4" s="147" customFormat="1" ht="15.5">
      <c r="A43" s="802"/>
      <c r="B43" s="152" t="s">
        <v>497</v>
      </c>
      <c r="C43" s="68"/>
    </row>
    <row r="44" spans="1:4" s="147" customFormat="1" ht="15.5">
      <c r="A44" s="802" t="s">
        <v>365</v>
      </c>
      <c r="B44" s="152" t="s">
        <v>498</v>
      </c>
      <c r="C44" s="68"/>
    </row>
    <row r="45" spans="1:4" s="147" customFormat="1" ht="15.5">
      <c r="A45" s="802"/>
      <c r="B45" s="152" t="s">
        <v>499</v>
      </c>
      <c r="C45" s="68"/>
    </row>
    <row r="46" spans="1:4" s="147" customFormat="1" ht="15.5">
      <c r="A46" s="802"/>
      <c r="B46" s="152" t="s">
        <v>500</v>
      </c>
      <c r="C46" s="68"/>
    </row>
    <row r="47" spans="1:4" s="147" customFormat="1" ht="15.5">
      <c r="A47" s="802"/>
      <c r="B47" s="152" t="s">
        <v>501</v>
      </c>
      <c r="C47" s="68"/>
    </row>
    <row r="48" spans="1:4" s="147" customFormat="1" ht="15.5">
      <c r="A48" s="802"/>
      <c r="B48" s="152" t="s">
        <v>502</v>
      </c>
      <c r="C48" s="68"/>
    </row>
    <row r="49" spans="1:3" s="147" customFormat="1" ht="15.5">
      <c r="A49" s="802" t="s">
        <v>367</v>
      </c>
      <c r="B49" s="152" t="s">
        <v>503</v>
      </c>
      <c r="C49" s="68"/>
    </row>
    <row r="50" spans="1:3" s="147" customFormat="1" ht="15.5">
      <c r="A50" s="802"/>
      <c r="B50" s="152" t="s">
        <v>504</v>
      </c>
      <c r="C50" s="68"/>
    </row>
    <row r="51" spans="1:3" s="147" customFormat="1" ht="15.5">
      <c r="A51" s="802"/>
      <c r="B51" s="152" t="s">
        <v>505</v>
      </c>
      <c r="C51" s="68"/>
    </row>
    <row r="52" spans="1:3" s="147" customFormat="1" ht="15.5">
      <c r="A52" s="802"/>
      <c r="B52" s="152" t="s">
        <v>506</v>
      </c>
      <c r="C52" s="68"/>
    </row>
    <row r="53" spans="1:3" s="147" customFormat="1" ht="15.5">
      <c r="A53" s="802"/>
      <c r="B53" s="152" t="s">
        <v>507</v>
      </c>
      <c r="C53" s="68"/>
    </row>
    <row r="54" spans="1:3" s="147" customFormat="1" ht="15.5">
      <c r="A54" s="803" t="s">
        <v>508</v>
      </c>
      <c r="B54" s="152" t="s">
        <v>509</v>
      </c>
      <c r="C54" s="68"/>
    </row>
    <row r="55" spans="1:3" s="147" customFormat="1" ht="15.5">
      <c r="A55" s="803"/>
      <c r="B55" s="152" t="s">
        <v>510</v>
      </c>
      <c r="C55" s="68"/>
    </row>
    <row r="56" spans="1:3" s="147" customFormat="1" ht="15.5">
      <c r="A56" s="803"/>
      <c r="B56" s="152" t="s">
        <v>511</v>
      </c>
      <c r="C56" s="68"/>
    </row>
    <row r="57" spans="1:3" s="147" customFormat="1" ht="15.5">
      <c r="A57" s="803"/>
      <c r="B57" s="152" t="s">
        <v>512</v>
      </c>
      <c r="C57" s="68"/>
    </row>
    <row r="58" spans="1:3" s="147" customFormat="1" ht="15.5">
      <c r="A58" s="803" t="s">
        <v>368</v>
      </c>
      <c r="B58" s="152" t="s">
        <v>513</v>
      </c>
      <c r="C58" s="68"/>
    </row>
    <row r="59" spans="1:3" s="147" customFormat="1" ht="15.5">
      <c r="A59" s="803"/>
      <c r="B59" s="152" t="s">
        <v>514</v>
      </c>
      <c r="C59" s="68"/>
    </row>
    <row r="60" spans="1:3" s="147" customFormat="1" ht="15.5">
      <c r="A60" s="803"/>
      <c r="B60" s="152" t="s">
        <v>515</v>
      </c>
      <c r="C60" s="68"/>
    </row>
    <row r="61" spans="1:3" s="147" customFormat="1" ht="15.5">
      <c r="A61" s="803"/>
      <c r="B61" s="152" t="s">
        <v>516</v>
      </c>
      <c r="C61" s="68"/>
    </row>
    <row r="62" spans="1:3" s="147" customFormat="1" ht="15.5">
      <c r="A62" s="803"/>
      <c r="B62" s="152" t="s">
        <v>517</v>
      </c>
      <c r="C62" s="68"/>
    </row>
    <row r="63" spans="1:3" s="147" customFormat="1" ht="46.5">
      <c r="A63" s="803"/>
      <c r="B63" s="152" t="s">
        <v>518</v>
      </c>
      <c r="C63" s="68"/>
    </row>
    <row r="64" spans="1:3" s="147" customFormat="1">
      <c r="A64" s="153" t="s">
        <v>520</v>
      </c>
      <c r="C64" s="68"/>
    </row>
  </sheetData>
  <mergeCells count="16">
    <mergeCell ref="A44:A48"/>
    <mergeCell ref="A49:A53"/>
    <mergeCell ref="A54:A57"/>
    <mergeCell ref="A58:A63"/>
    <mergeCell ref="A13:A17"/>
    <mergeCell ref="A20:A21"/>
    <mergeCell ref="A25:B25"/>
    <mergeCell ref="A27:A33"/>
    <mergeCell ref="A34:A43"/>
    <mergeCell ref="A18:A19"/>
    <mergeCell ref="A11:A12"/>
    <mergeCell ref="A1:B1"/>
    <mergeCell ref="A3:A4"/>
    <mergeCell ref="A5:A6"/>
    <mergeCell ref="A7:A8"/>
    <mergeCell ref="A9:A10"/>
  </mergeCells>
  <pageMargins left="0.7" right="0.7" top="0.75" bottom="0.75" header="0.3" footer="0.3"/>
  <pageSetup scale="37" orientation="portrait" r:id="rId1"/>
  <colBreaks count="2" manualBreakCount="2">
    <brk id="2" max="39" man="1"/>
    <brk id="5" max="3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9326445EB563C4490206962DF13F12B" ma:contentTypeVersion="13" ma:contentTypeDescription="Crear nuevo documento." ma:contentTypeScope="" ma:versionID="5bbe69bcfe73f54379a11db54285ce69">
  <xsd:schema xmlns:xsd="http://www.w3.org/2001/XMLSchema" xmlns:xs="http://www.w3.org/2001/XMLSchema" xmlns:p="http://schemas.microsoft.com/office/2006/metadata/properties" xmlns:ns2="647d198d-ce2d-4089-b971-a4560e405573" xmlns:ns3="54feb777-8c2a-4440-8142-7764fcd4b27f" targetNamespace="http://schemas.microsoft.com/office/2006/metadata/properties" ma:root="true" ma:fieldsID="06fabbca1514c949db4b0e644246f83b" ns2:_="" ns3:_="">
    <xsd:import namespace="647d198d-ce2d-4089-b971-a4560e405573"/>
    <xsd:import namespace="54feb777-8c2a-4440-8142-7764fcd4b27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7d198d-ce2d-4089-b971-a4560e4055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4feb777-8c2a-4440-8142-7764fcd4b27f"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16EFC6-038D-446C-8086-945A3EDCA52F}">
  <ds:schemaRefs>
    <ds:schemaRef ds:uri="http://schemas.microsoft.com/sharepoint/v3/contenttype/forms"/>
  </ds:schemaRefs>
</ds:datastoreItem>
</file>

<file path=customXml/itemProps2.xml><?xml version="1.0" encoding="utf-8"?>
<ds:datastoreItem xmlns:ds="http://schemas.openxmlformats.org/officeDocument/2006/customXml" ds:itemID="{20C3030F-48FC-4630-AF9B-1077D288C82A}">
  <ds:schemaRefs>
    <ds:schemaRef ds:uri="http://schemas.microsoft.com/office/2006/documentManagement/types"/>
    <ds:schemaRef ds:uri="http://purl.org/dc/elements/1.1/"/>
    <ds:schemaRef ds:uri="54feb777-8c2a-4440-8142-7764fcd4b27f"/>
    <ds:schemaRef ds:uri="http://www.w3.org/XML/1998/namespace"/>
    <ds:schemaRef ds:uri="http://schemas.microsoft.com/office/infopath/2007/PartnerControls"/>
    <ds:schemaRef ds:uri="647d198d-ce2d-4089-b971-a4560e405573"/>
    <ds:schemaRef ds:uri="http://purl.org/dc/dcmitype/"/>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B6AE6B0E-156F-437E-93C5-1FBD7E8BB7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7d198d-ce2d-4089-b971-a4560e405573"/>
    <ds:schemaRef ds:uri="54feb777-8c2a-4440-8142-7764fcd4b2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INSTRUCCIONES</vt:lpstr>
      <vt:lpstr>MAPA DE RIESGOS</vt:lpstr>
      <vt:lpstr>IMPACTO CORRUPCIÓN</vt:lpstr>
      <vt:lpstr>Listados Datos</vt:lpstr>
      <vt:lpstr>Matriz Calor Inherente RGyRSI</vt:lpstr>
      <vt:lpstr>Matriz Calor Residual RGyRSI</vt:lpstr>
      <vt:lpstr>CONTEXTO EXT, INT Y PROC</vt:lpstr>
      <vt:lpstr>Inventario de activos de inf.</vt:lpstr>
      <vt:lpstr>Amanezas y Vulnera Seg. Digital</vt:lpstr>
      <vt:lpstr>Anexo A Seg. Dig</vt:lpstr>
      <vt:lpstr>Tabla Probabilidad</vt:lpstr>
      <vt:lpstr>Tabla Impacto</vt:lpstr>
      <vt:lpstr>IMPACTO SEG D</vt:lpstr>
      <vt:lpstr>PROBABILIDAD R. CORRUPCIÓN</vt:lpstr>
      <vt:lpstr>Tabla Valoración controles</vt:lpstr>
      <vt:lpstr>VALORACIÓN DEL RIESGO DE CORRUP</vt:lpstr>
      <vt:lpstr>Clases de Riesgos</vt:lpstr>
      <vt:lpstr>EJEMPLO CONTROLES</vt:lpstr>
      <vt:lpstr>OPCIONES DE MANEJO DEL RIESGO</vt:lpstr>
      <vt:lpstr>'Amanezas y Vulnera Seg. Digital'!Área_de_impresión</vt:lpstr>
      <vt:lpstr>'Clases de Riesgos'!Área_de_impresión</vt:lpstr>
      <vt:lpstr>'CONTEXTO EXT, INT Y PROC'!Área_de_impresión</vt:lpstr>
      <vt:lpstr>'EJEMPLO CONTROLES'!Área_de_impresión</vt:lpstr>
      <vt:lpstr>'IMPACTO CORRUPCIÓN'!Área_de_impresión</vt:lpstr>
      <vt:lpstr>INSTRUCCIONES!Área_de_impresión</vt:lpstr>
      <vt:lpstr>'Inventario de activos de inf.'!Área_de_impresión</vt:lpstr>
      <vt:lpstr>'MAPA DE RIESGOS'!Área_de_impresión</vt:lpstr>
      <vt:lpstr>'OPCIONES DE MANEJO DEL RIESGO'!Área_de_impresión</vt:lpstr>
      <vt:lpstr>'PROBABILIDAD R. CORRUPCIÓN'!Área_de_impresión</vt:lpstr>
      <vt:lpstr>'Tabla Impacto'!Área_de_impresión</vt:lpstr>
      <vt:lpstr>'Tabla Probabilidad'!Área_de_impresión</vt:lpstr>
      <vt:lpstr>'VALORACIÓN DEL RIESGO DE CORRUP'!Área_de_impresión</vt:lpstr>
      <vt:lpstr>'CONTEXTO EXT, INT Y PROC'!Títulos_a_imprimir</vt:lpstr>
      <vt:lpstr>INSTRUCCIONES!Títulos_a_imprimir</vt:lpstr>
      <vt:lpstr>'MAPA DE RIESGOS'!Títulos_a_imprimir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Oliveros Paredes</dc:creator>
  <cp:lastModifiedBy>Alexander</cp:lastModifiedBy>
  <cp:lastPrinted>2022-01-31T20:52:40Z</cp:lastPrinted>
  <dcterms:created xsi:type="dcterms:W3CDTF">2018-01-09T21:04:09Z</dcterms:created>
  <dcterms:modified xsi:type="dcterms:W3CDTF">2022-05-03T20:29:15Z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0x01010019326445EB563C4490206962DF13F12B</vt:lpwstr>
  </property>
</Properties>
</file>